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ctrlProps/ctrlProp7.xml" ContentType="application/vnd.ms-excel.controlpropertie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yerlis.julio\Downloads\OneDrive_1_29-6-2022\"/>
    </mc:Choice>
  </mc:AlternateContent>
  <xr:revisionPtr revIDLastSave="0" documentId="8_{28019A8F-A3CD-47D8-AEA1-E55829E3A80E}" xr6:coauthVersionLast="47" xr6:coauthVersionMax="47" xr10:uidLastSave="{00000000-0000-0000-0000-000000000000}"/>
  <workbookProtection workbookAlgorithmName="SHA-512" workbookHashValue="IgqzeGSfhf1/ry9Bl7s4IgZhC1ehMcvIeoq1/oyrkOJknzf4JhWEY6GyJ8uh4yDlrONKoSNJuZH3IFA7JUUm8g==" workbookSaltValue="US+GVjENiFYKGTr1xX3itg==" workbookSpinCount="100000" lockStructure="1"/>
  <bookViews>
    <workbookView xWindow="-120" yWindow="-120" windowWidth="29040" windowHeight="15840" tabRatio="676" activeTab="3" xr2:uid="{00000000-000D-0000-FFFF-FFFF00000000}"/>
  </bookViews>
  <sheets>
    <sheet name="SolCotizacion" sheetId="22" r:id="rId1"/>
    <sheet name="Anexo" sheetId="76" r:id="rId2"/>
    <sheet name="ResumenCotizacion" sheetId="23" r:id="rId3"/>
    <sheet name="Cotizacion" sheetId="24" r:id="rId4"/>
    <sheet name="CSV" sheetId="80" state="hidden" r:id="rId5"/>
    <sheet name="Categorias" sheetId="74" state="hidden" r:id="rId6"/>
    <sheet name="Consolidado" sheetId="75" state="hidden" r:id="rId7"/>
    <sheet name="ProXCat" sheetId="79" state="hidden" r:id="rId8"/>
    <sheet name="Cuadro Totales" sheetId="26" state="hidden" r:id="rId9"/>
    <sheet name="Listas" sheetId="28" state="hidden" r:id="rId10"/>
    <sheet name="minimo" sheetId="57" state="hidden" r:id="rId11"/>
    <sheet name="temp" sheetId="48" state="hidden" r:id="rId12"/>
    <sheet name="tempListas" sheetId="56" state="hidden" r:id="rId13"/>
    <sheet name="ProveeSoloCatPrinci" sheetId="81" state="hidden" r:id="rId14"/>
  </sheets>
  <externalReferences>
    <externalReference r:id="rId15"/>
  </externalReferences>
  <definedNames>
    <definedName name="_xlnm._FilterDatabase" localSheetId="6" hidden="1">Consolidado!$A$1:$U$1</definedName>
    <definedName name="_xlnm._FilterDatabase" localSheetId="11" hidden="1">temp!#REF!</definedName>
    <definedName name="Categoria" localSheetId="4">[1]Listas!$A$2:$A$8</definedName>
    <definedName name="Categoria">Listas!$A$2:$A$3</definedName>
  </definedNames>
  <calcPr calcId="191028"/>
  <pivotCaches>
    <pivotCache cacheId="0" r:id="rId16"/>
  </pivotCaches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29" i="24" l="1"/>
  <c r="W29" i="24"/>
  <c r="Z28" i="24"/>
  <c r="W28" i="24"/>
  <c r="W29" i="23"/>
  <c r="W28" i="23"/>
  <c r="V3" i="48"/>
  <c r="W3" i="48"/>
  <c r="V4" i="48"/>
  <c r="W4" i="48"/>
  <c r="V5" i="48"/>
  <c r="W5" i="48"/>
  <c r="V6" i="48"/>
  <c r="W6" i="48"/>
  <c r="V7" i="48"/>
  <c r="W7" i="48"/>
  <c r="V8" i="48"/>
  <c r="W8" i="48"/>
  <c r="V9" i="48"/>
  <c r="W9" i="48"/>
  <c r="V10" i="48"/>
  <c r="W10" i="48"/>
  <c r="V11" i="48"/>
  <c r="W11" i="48"/>
  <c r="V12" i="48"/>
  <c r="W12" i="48"/>
  <c r="V13" i="48"/>
  <c r="W13" i="48"/>
  <c r="V14" i="48"/>
  <c r="W14" i="48"/>
  <c r="V15" i="48"/>
  <c r="W15" i="48"/>
  <c r="V16" i="48"/>
  <c r="W16" i="48"/>
  <c r="V17" i="48"/>
  <c r="W17" i="48"/>
  <c r="V18" i="48"/>
  <c r="W18" i="48"/>
  <c r="V19" i="48"/>
  <c r="W19" i="48"/>
  <c r="V20" i="48"/>
  <c r="W20" i="48"/>
  <c r="V21" i="48"/>
  <c r="W21" i="48"/>
  <c r="V22" i="48"/>
  <c r="W22" i="48"/>
  <c r="V23" i="48"/>
  <c r="W23" i="48"/>
  <c r="V24" i="48"/>
  <c r="W24" i="48"/>
  <c r="V25" i="48"/>
  <c r="W25" i="48"/>
  <c r="V26" i="48"/>
  <c r="W26" i="48"/>
  <c r="V27" i="48"/>
  <c r="W27" i="48"/>
  <c r="V28" i="48"/>
  <c r="W28" i="48"/>
  <c r="V29" i="48"/>
  <c r="W29" i="48"/>
  <c r="V30" i="48"/>
  <c r="W30" i="48"/>
  <c r="V31" i="48"/>
  <c r="W31" i="48"/>
  <c r="V32" i="48"/>
  <c r="W32" i="48"/>
  <c r="V33" i="48"/>
  <c r="W33" i="48"/>
  <c r="V34" i="48"/>
  <c r="W34" i="48"/>
  <c r="V35" i="48"/>
  <c r="W35" i="48"/>
  <c r="V36" i="48"/>
  <c r="W36" i="48"/>
  <c r="V37" i="48"/>
  <c r="W37" i="48"/>
  <c r="V38" i="48"/>
  <c r="W38" i="48"/>
  <c r="V39" i="48"/>
  <c r="W39" i="48"/>
  <c r="V40" i="48"/>
  <c r="W40" i="48"/>
  <c r="V41" i="48"/>
  <c r="W41" i="48"/>
  <c r="V42" i="48"/>
  <c r="W42" i="48"/>
  <c r="V43" i="48"/>
  <c r="W43" i="48"/>
  <c r="V44" i="48"/>
  <c r="W44" i="48"/>
  <c r="V45" i="48"/>
  <c r="W45" i="48"/>
  <c r="V46" i="48"/>
  <c r="W46" i="48"/>
  <c r="V47" i="48"/>
  <c r="W47" i="48"/>
  <c r="V48" i="48"/>
  <c r="W48" i="48"/>
  <c r="V49" i="48"/>
  <c r="W49" i="48"/>
  <c r="V50" i="48"/>
  <c r="W50" i="48"/>
  <c r="V51" i="48"/>
  <c r="W51" i="48"/>
  <c r="V52" i="48"/>
  <c r="W52" i="48"/>
  <c r="V53" i="48"/>
  <c r="W53" i="48"/>
  <c r="V54" i="48"/>
  <c r="W54" i="48"/>
  <c r="V55" i="48"/>
  <c r="W55" i="48"/>
  <c r="V56" i="48"/>
  <c r="W56" i="48"/>
  <c r="V57" i="48"/>
  <c r="W57" i="48"/>
  <c r="V58" i="48"/>
  <c r="W58" i="48"/>
  <c r="V59" i="48"/>
  <c r="W59" i="48"/>
  <c r="V60" i="48"/>
  <c r="W60" i="48"/>
  <c r="V61" i="48"/>
  <c r="W61" i="48"/>
  <c r="V62" i="48"/>
  <c r="W62" i="48"/>
  <c r="V63" i="48"/>
  <c r="W63" i="48"/>
  <c r="V64" i="48"/>
  <c r="W64" i="48"/>
  <c r="V65" i="48"/>
  <c r="W65" i="48"/>
  <c r="V66" i="48"/>
  <c r="W66" i="48"/>
  <c r="V67" i="48"/>
  <c r="W67" i="48"/>
  <c r="V68" i="48"/>
  <c r="W68" i="48"/>
  <c r="V69" i="48"/>
  <c r="W69" i="48"/>
  <c r="V70" i="48"/>
  <c r="W70" i="48"/>
  <c r="V71" i="48"/>
  <c r="W71" i="48"/>
  <c r="V72" i="48"/>
  <c r="W72" i="48"/>
  <c r="V73" i="48"/>
  <c r="W73" i="48"/>
  <c r="V74" i="48"/>
  <c r="W74" i="48"/>
  <c r="V75" i="48"/>
  <c r="W75" i="48"/>
  <c r="V76" i="48"/>
  <c r="W76" i="48"/>
  <c r="V77" i="48"/>
  <c r="W77" i="48"/>
  <c r="V78" i="48"/>
  <c r="W78" i="48"/>
  <c r="V79" i="48"/>
  <c r="W79" i="48"/>
  <c r="V80" i="48"/>
  <c r="W80" i="48"/>
  <c r="V81" i="48"/>
  <c r="W81" i="48"/>
  <c r="V82" i="48"/>
  <c r="W82" i="48"/>
  <c r="V83" i="48"/>
  <c r="W83" i="48"/>
  <c r="V84" i="48"/>
  <c r="W84" i="48"/>
  <c r="V85" i="48"/>
  <c r="W85" i="48"/>
  <c r="V86" i="48"/>
  <c r="W86" i="48"/>
  <c r="V87" i="48"/>
  <c r="W87" i="48"/>
  <c r="V88" i="48"/>
  <c r="W88" i="48"/>
  <c r="V89" i="48"/>
  <c r="W89" i="48"/>
  <c r="V90" i="48"/>
  <c r="W90" i="48"/>
  <c r="V91" i="48"/>
  <c r="W91" i="48"/>
  <c r="V92" i="48"/>
  <c r="W92" i="48"/>
  <c r="V93" i="48"/>
  <c r="W93" i="48"/>
  <c r="V94" i="48"/>
  <c r="W94" i="48"/>
  <c r="V95" i="48"/>
  <c r="W95" i="48"/>
  <c r="V96" i="48"/>
  <c r="W96" i="48"/>
  <c r="V97" i="48"/>
  <c r="W97" i="48"/>
  <c r="V98" i="48"/>
  <c r="W98" i="48"/>
  <c r="V99" i="48"/>
  <c r="W99" i="48"/>
  <c r="V100" i="48"/>
  <c r="W100" i="48"/>
  <c r="V101" i="48"/>
  <c r="W101" i="48"/>
  <c r="V102" i="48"/>
  <c r="W102" i="48"/>
  <c r="V103" i="48"/>
  <c r="W103" i="48"/>
  <c r="V104" i="48"/>
  <c r="W104" i="48"/>
  <c r="V105" i="48"/>
  <c r="W105" i="48"/>
  <c r="V106" i="48"/>
  <c r="W106" i="48"/>
  <c r="V107" i="48"/>
  <c r="W107" i="48"/>
  <c r="V108" i="48"/>
  <c r="W108" i="48"/>
  <c r="V109" i="48"/>
  <c r="W109" i="48"/>
  <c r="V110" i="48"/>
  <c r="W110" i="48"/>
  <c r="V111" i="48"/>
  <c r="W111" i="48"/>
  <c r="V112" i="48"/>
  <c r="W112" i="48"/>
  <c r="V113" i="48"/>
  <c r="W113" i="48"/>
  <c r="V114" i="48"/>
  <c r="W114" i="48"/>
  <c r="V115" i="48"/>
  <c r="W115" i="48"/>
  <c r="V116" i="48"/>
  <c r="W116" i="48"/>
  <c r="V117" i="48"/>
  <c r="W117" i="48"/>
  <c r="V118" i="48"/>
  <c r="W118" i="48"/>
  <c r="V119" i="48"/>
  <c r="W119" i="48"/>
  <c r="V120" i="48"/>
  <c r="W120" i="48"/>
  <c r="V121" i="48"/>
  <c r="W121" i="48"/>
  <c r="V122" i="48"/>
  <c r="W122" i="48"/>
  <c r="V123" i="48"/>
  <c r="W123" i="48"/>
  <c r="V124" i="48"/>
  <c r="W124" i="48"/>
  <c r="V125" i="48"/>
  <c r="W125" i="48"/>
  <c r="V126" i="48"/>
  <c r="W126" i="48"/>
  <c r="V127" i="48"/>
  <c r="W127" i="48"/>
  <c r="V128" i="48"/>
  <c r="W128" i="48"/>
  <c r="V129" i="48"/>
  <c r="W129" i="48"/>
  <c r="V130" i="48"/>
  <c r="W130" i="48"/>
  <c r="V131" i="48"/>
  <c r="W131" i="48"/>
  <c r="V132" i="48"/>
  <c r="W132" i="48"/>
  <c r="V133" i="48"/>
  <c r="W133" i="48"/>
  <c r="V134" i="48"/>
  <c r="W134" i="48"/>
  <c r="V135" i="48"/>
  <c r="W135" i="48"/>
  <c r="V136" i="48"/>
  <c r="W136" i="48"/>
  <c r="V137" i="48"/>
  <c r="W137" i="48"/>
  <c r="V138" i="48"/>
  <c r="W138" i="48"/>
  <c r="V139" i="48"/>
  <c r="W139" i="48"/>
  <c r="V140" i="48"/>
  <c r="W140" i="48"/>
  <c r="V141" i="48"/>
  <c r="W141" i="48"/>
  <c r="V142" i="48"/>
  <c r="W142" i="48"/>
  <c r="V143" i="48"/>
  <c r="W143" i="48"/>
  <c r="V144" i="48"/>
  <c r="W144" i="48"/>
  <c r="V145" i="48"/>
  <c r="W145" i="48"/>
  <c r="V146" i="48"/>
  <c r="W146" i="48"/>
  <c r="V147" i="48"/>
  <c r="W147" i="48"/>
  <c r="V148" i="48"/>
  <c r="W148" i="48"/>
  <c r="V149" i="48"/>
  <c r="W149" i="48"/>
  <c r="V150" i="48"/>
  <c r="W150" i="48"/>
  <c r="V151" i="48"/>
  <c r="W151" i="48"/>
  <c r="V152" i="48"/>
  <c r="W152" i="48"/>
  <c r="V153" i="48"/>
  <c r="W153" i="48"/>
  <c r="V154" i="48"/>
  <c r="W154" i="48"/>
  <c r="V155" i="48"/>
  <c r="W155" i="48"/>
  <c r="V156" i="48"/>
  <c r="W156" i="48"/>
  <c r="V157" i="48"/>
  <c r="W157" i="48"/>
  <c r="V158" i="48"/>
  <c r="W158" i="48"/>
  <c r="V159" i="48"/>
  <c r="W159" i="48"/>
  <c r="V160" i="48"/>
  <c r="W160" i="48"/>
  <c r="V161" i="48"/>
  <c r="W161" i="48"/>
  <c r="V162" i="48"/>
  <c r="W162" i="48"/>
  <c r="V163" i="48"/>
  <c r="W163" i="48"/>
  <c r="V164" i="48"/>
  <c r="W164" i="48"/>
  <c r="V165" i="48"/>
  <c r="W165" i="48"/>
  <c r="V166" i="48"/>
  <c r="W166" i="48"/>
  <c r="V167" i="48"/>
  <c r="W167" i="48"/>
  <c r="V168" i="48"/>
  <c r="W168" i="48"/>
  <c r="V169" i="48"/>
  <c r="W169" i="48"/>
  <c r="V170" i="48"/>
  <c r="W170" i="48"/>
  <c r="V171" i="48"/>
  <c r="W171" i="48"/>
  <c r="V172" i="48"/>
  <c r="W172" i="48"/>
  <c r="V173" i="48"/>
  <c r="W173" i="48"/>
  <c r="V174" i="48"/>
  <c r="W174" i="48"/>
  <c r="V175" i="48"/>
  <c r="W175" i="48"/>
  <c r="V176" i="48"/>
  <c r="W176" i="48"/>
  <c r="V177" i="48"/>
  <c r="W177" i="48"/>
  <c r="V178" i="48"/>
  <c r="W178" i="48"/>
  <c r="V179" i="48"/>
  <c r="W179" i="48"/>
  <c r="V180" i="48"/>
  <c r="W180" i="48"/>
  <c r="V181" i="48"/>
  <c r="W181" i="48"/>
  <c r="V182" i="48"/>
  <c r="W182" i="48"/>
  <c r="V183" i="48"/>
  <c r="W183" i="48"/>
  <c r="V184" i="48"/>
  <c r="W184" i="48"/>
  <c r="V185" i="48"/>
  <c r="W185" i="48"/>
  <c r="V186" i="48"/>
  <c r="W186" i="48"/>
  <c r="V187" i="48"/>
  <c r="W187" i="48"/>
  <c r="V188" i="48"/>
  <c r="W188" i="48"/>
  <c r="V189" i="48"/>
  <c r="W189" i="48"/>
  <c r="V190" i="48"/>
  <c r="W190" i="48"/>
  <c r="V191" i="48"/>
  <c r="W191" i="48"/>
  <c r="V192" i="48"/>
  <c r="W192" i="48"/>
  <c r="V193" i="48"/>
  <c r="W193" i="48"/>
  <c r="V194" i="48"/>
  <c r="W194" i="48"/>
  <c r="V195" i="48"/>
  <c r="W195" i="48"/>
  <c r="V196" i="48"/>
  <c r="W196" i="48"/>
  <c r="V197" i="48"/>
  <c r="W197" i="48"/>
  <c r="V198" i="48"/>
  <c r="W198" i="48"/>
  <c r="V199" i="48"/>
  <c r="W199" i="48"/>
  <c r="V200" i="48"/>
  <c r="W200" i="48"/>
  <c r="V201" i="48"/>
  <c r="W201" i="48"/>
  <c r="V202" i="48"/>
  <c r="W202" i="48"/>
  <c r="V203" i="48"/>
  <c r="W203" i="48"/>
  <c r="V204" i="48"/>
  <c r="W204" i="48"/>
  <c r="V205" i="48"/>
  <c r="W205" i="48"/>
  <c r="V206" i="48"/>
  <c r="W206" i="48"/>
  <c r="V207" i="48"/>
  <c r="W207" i="48"/>
  <c r="V208" i="48"/>
  <c r="W208" i="48"/>
  <c r="V209" i="48"/>
  <c r="W209" i="48"/>
  <c r="V210" i="48"/>
  <c r="W210" i="48"/>
  <c r="V211" i="48"/>
  <c r="W211" i="48"/>
  <c r="V212" i="48"/>
  <c r="W212" i="48"/>
  <c r="V213" i="48"/>
  <c r="W213" i="48"/>
  <c r="V214" i="48"/>
  <c r="W214" i="48"/>
  <c r="V215" i="48"/>
  <c r="W215" i="48"/>
  <c r="V216" i="48"/>
  <c r="W216" i="48"/>
  <c r="V217" i="48"/>
  <c r="W217" i="48"/>
  <c r="V218" i="48"/>
  <c r="W218" i="48"/>
  <c r="V219" i="48"/>
  <c r="W219" i="48"/>
  <c r="V220" i="48"/>
  <c r="W220" i="48"/>
  <c r="V221" i="48"/>
  <c r="W221" i="48"/>
  <c r="V222" i="48"/>
  <c r="W222" i="48"/>
  <c r="V223" i="48"/>
  <c r="W223" i="48"/>
  <c r="V224" i="48"/>
  <c r="W224" i="48"/>
  <c r="V225" i="48"/>
  <c r="W225" i="48"/>
  <c r="V226" i="48"/>
  <c r="W226" i="48"/>
  <c r="V227" i="48"/>
  <c r="W227" i="48"/>
  <c r="V228" i="48"/>
  <c r="W228" i="48"/>
  <c r="V229" i="48"/>
  <c r="W229" i="48"/>
  <c r="V230" i="48"/>
  <c r="W230" i="48"/>
  <c r="V231" i="48"/>
  <c r="W231" i="48"/>
  <c r="V232" i="48"/>
  <c r="W232" i="48"/>
  <c r="V233" i="48"/>
  <c r="W233" i="48"/>
  <c r="V234" i="48"/>
  <c r="W234" i="48"/>
  <c r="V235" i="48"/>
  <c r="W235" i="48"/>
  <c r="V236" i="48"/>
  <c r="W236" i="48"/>
  <c r="V237" i="48"/>
  <c r="W237" i="48"/>
  <c r="V238" i="48"/>
  <c r="W238" i="48"/>
  <c r="V239" i="48"/>
  <c r="W239" i="48"/>
  <c r="V240" i="48"/>
  <c r="W240" i="48"/>
  <c r="V241" i="48"/>
  <c r="W241" i="48"/>
  <c r="V242" i="48"/>
  <c r="W242" i="48"/>
  <c r="V243" i="48"/>
  <c r="W243" i="48"/>
  <c r="V244" i="48"/>
  <c r="W244" i="48"/>
  <c r="V245" i="48"/>
  <c r="W245" i="48"/>
  <c r="V246" i="48"/>
  <c r="W246" i="48"/>
  <c r="V247" i="48"/>
  <c r="W247" i="48"/>
  <c r="V248" i="48"/>
  <c r="W248" i="48"/>
  <c r="V249" i="48"/>
  <c r="W249" i="48"/>
  <c r="V250" i="48"/>
  <c r="W250" i="48"/>
  <c r="V251" i="48"/>
  <c r="W251" i="48"/>
  <c r="V252" i="48"/>
  <c r="W252" i="48"/>
  <c r="V253" i="48"/>
  <c r="W253" i="48"/>
  <c r="V254" i="48"/>
  <c r="W254" i="48"/>
  <c r="V255" i="48"/>
  <c r="W255" i="48"/>
  <c r="V256" i="48"/>
  <c r="W256" i="48"/>
  <c r="V257" i="48"/>
  <c r="W257" i="48"/>
  <c r="V258" i="48"/>
  <c r="W258" i="48"/>
  <c r="V259" i="48"/>
  <c r="W259" i="48"/>
  <c r="V260" i="48"/>
  <c r="W260" i="48"/>
  <c r="V261" i="48"/>
  <c r="W261" i="48"/>
  <c r="V262" i="48"/>
  <c r="W262" i="48"/>
  <c r="V263" i="48"/>
  <c r="W263" i="48"/>
  <c r="V264" i="48"/>
  <c r="W264" i="48"/>
  <c r="V265" i="48"/>
  <c r="W265" i="48"/>
  <c r="V266" i="48"/>
  <c r="W266" i="48"/>
  <c r="V267" i="48"/>
  <c r="W267" i="48"/>
  <c r="V268" i="48"/>
  <c r="W268" i="48"/>
  <c r="V269" i="48"/>
  <c r="W269" i="48"/>
  <c r="V270" i="48"/>
  <c r="W270" i="48"/>
  <c r="V271" i="48"/>
  <c r="W271" i="48"/>
  <c r="V272" i="48"/>
  <c r="W272" i="48"/>
  <c r="V273" i="48"/>
  <c r="W273" i="48"/>
  <c r="V274" i="48"/>
  <c r="W274" i="48"/>
  <c r="V275" i="48"/>
  <c r="W275" i="48"/>
  <c r="V276" i="48"/>
  <c r="W276" i="48"/>
  <c r="V277" i="48"/>
  <c r="W277" i="48"/>
  <c r="V278" i="48"/>
  <c r="W278" i="48"/>
  <c r="V279" i="48"/>
  <c r="W279" i="48"/>
  <c r="V280" i="48"/>
  <c r="W280" i="48"/>
  <c r="V281" i="48"/>
  <c r="W281" i="48"/>
  <c r="V282" i="48"/>
  <c r="W282" i="48"/>
  <c r="V283" i="48"/>
  <c r="W283" i="48"/>
  <c r="V284" i="48"/>
  <c r="W284" i="48"/>
  <c r="V285" i="48"/>
  <c r="W285" i="48"/>
  <c r="V286" i="48"/>
  <c r="W286" i="48"/>
  <c r="V287" i="48"/>
  <c r="W287" i="48"/>
  <c r="V288" i="48"/>
  <c r="W288" i="48"/>
  <c r="V289" i="48"/>
  <c r="W289" i="48"/>
  <c r="V290" i="48"/>
  <c r="W290" i="48"/>
  <c r="V291" i="48"/>
  <c r="W291" i="48"/>
  <c r="V292" i="48"/>
  <c r="W292" i="48"/>
  <c r="V293" i="48"/>
  <c r="W293" i="48"/>
  <c r="V294" i="48"/>
  <c r="W294" i="48"/>
  <c r="V295" i="48"/>
  <c r="W295" i="48"/>
  <c r="V296" i="48"/>
  <c r="W296" i="48"/>
  <c r="V297" i="48"/>
  <c r="W297" i="48"/>
  <c r="V298" i="48"/>
  <c r="W298" i="48"/>
  <c r="V299" i="48"/>
  <c r="W299" i="48"/>
  <c r="V300" i="48"/>
  <c r="W300" i="48"/>
  <c r="V301" i="48"/>
  <c r="W301" i="48"/>
  <c r="V302" i="48"/>
  <c r="W302" i="48"/>
  <c r="V303" i="48"/>
  <c r="W303" i="48"/>
  <c r="V304" i="48"/>
  <c r="W304" i="48"/>
  <c r="V305" i="48"/>
  <c r="W305" i="48"/>
  <c r="V306" i="48"/>
  <c r="W306" i="48"/>
  <c r="V307" i="48"/>
  <c r="W307" i="48"/>
  <c r="V308" i="48"/>
  <c r="W308" i="48"/>
  <c r="V309" i="48"/>
  <c r="W309" i="48"/>
  <c r="V310" i="48"/>
  <c r="W310" i="48"/>
  <c r="V311" i="48"/>
  <c r="W311" i="48"/>
  <c r="V312" i="48"/>
  <c r="W312" i="48"/>
  <c r="V313" i="48"/>
  <c r="W313" i="48"/>
  <c r="V314" i="48"/>
  <c r="W314" i="48"/>
  <c r="V315" i="48"/>
  <c r="W315" i="48"/>
  <c r="V316" i="48"/>
  <c r="W316" i="48"/>
  <c r="V317" i="48"/>
  <c r="W317" i="48"/>
  <c r="V318" i="48"/>
  <c r="W318" i="48"/>
  <c r="V319" i="48"/>
  <c r="W319" i="48"/>
  <c r="V320" i="48"/>
  <c r="W320" i="48"/>
  <c r="V321" i="48"/>
  <c r="W321" i="48"/>
  <c r="V322" i="48"/>
  <c r="W322" i="48"/>
  <c r="V323" i="48"/>
  <c r="W323" i="48"/>
  <c r="V324" i="48"/>
  <c r="W324" i="48"/>
  <c r="V325" i="48"/>
  <c r="W325" i="48"/>
  <c r="V326" i="48"/>
  <c r="W326" i="48"/>
  <c r="V327" i="48"/>
  <c r="W327" i="48"/>
  <c r="V328" i="48"/>
  <c r="W328" i="48"/>
  <c r="V329" i="48"/>
  <c r="W329" i="48"/>
  <c r="V330" i="48"/>
  <c r="W330" i="48"/>
  <c r="V331" i="48"/>
  <c r="W331" i="48"/>
  <c r="V332" i="48"/>
  <c r="W332" i="48"/>
  <c r="V333" i="48"/>
  <c r="W333" i="48"/>
  <c r="V334" i="48"/>
  <c r="W334" i="48"/>
  <c r="V335" i="48"/>
  <c r="W335" i="48"/>
  <c r="V336" i="48"/>
  <c r="W336" i="48"/>
  <c r="V337" i="48"/>
  <c r="W337" i="48"/>
  <c r="V338" i="48"/>
  <c r="W338" i="48"/>
  <c r="V339" i="48"/>
  <c r="W339" i="48"/>
  <c r="V340" i="48"/>
  <c r="W340" i="48"/>
  <c r="V341" i="48"/>
  <c r="W341" i="48"/>
  <c r="V342" i="48"/>
  <c r="W342" i="48"/>
  <c r="V343" i="48"/>
  <c r="W343" i="48"/>
  <c r="V344" i="48"/>
  <c r="W344" i="48"/>
  <c r="V345" i="48"/>
  <c r="W345" i="48"/>
  <c r="V346" i="48"/>
  <c r="W346" i="48"/>
  <c r="V347" i="48"/>
  <c r="W347" i="48"/>
  <c r="V348" i="48"/>
  <c r="W348" i="48"/>
  <c r="V349" i="48"/>
  <c r="W349" i="48"/>
  <c r="V350" i="48"/>
  <c r="W350" i="48"/>
  <c r="V351" i="48"/>
  <c r="W351" i="48"/>
  <c r="V352" i="48"/>
  <c r="W352" i="48"/>
  <c r="V353" i="48"/>
  <c r="W353" i="48"/>
  <c r="V354" i="48"/>
  <c r="W354" i="48"/>
  <c r="V355" i="48"/>
  <c r="W355" i="48"/>
  <c r="V356" i="48"/>
  <c r="W356" i="48"/>
  <c r="V357" i="48"/>
  <c r="W357" i="48"/>
  <c r="V358" i="48"/>
  <c r="W358" i="48"/>
  <c r="V359" i="48"/>
  <c r="W359" i="48"/>
  <c r="V360" i="48"/>
  <c r="W360" i="48"/>
  <c r="V361" i="48"/>
  <c r="W361" i="48"/>
  <c r="V362" i="48"/>
  <c r="W362" i="48"/>
  <c r="V363" i="48"/>
  <c r="W363" i="48"/>
  <c r="V364" i="48"/>
  <c r="W364" i="48"/>
  <c r="V365" i="48"/>
  <c r="W365" i="48"/>
  <c r="V366" i="48"/>
  <c r="W366" i="48"/>
  <c r="V367" i="48"/>
  <c r="W367" i="48"/>
  <c r="V368" i="48"/>
  <c r="W368" i="48"/>
  <c r="V369" i="48"/>
  <c r="W369" i="48"/>
  <c r="V370" i="48"/>
  <c r="W370" i="48"/>
  <c r="V371" i="48"/>
  <c r="W371" i="48"/>
  <c r="V372" i="48"/>
  <c r="W372" i="48"/>
  <c r="V373" i="48"/>
  <c r="W373" i="48"/>
  <c r="V374" i="48"/>
  <c r="W374" i="48"/>
  <c r="V375" i="48"/>
  <c r="W375" i="48"/>
  <c r="V376" i="48"/>
  <c r="W376" i="48"/>
  <c r="V377" i="48"/>
  <c r="W377" i="48"/>
  <c r="V378" i="48"/>
  <c r="W378" i="48"/>
  <c r="V379" i="48"/>
  <c r="W379" i="48"/>
  <c r="V380" i="48"/>
  <c r="W380" i="48"/>
  <c r="V381" i="48"/>
  <c r="W381" i="48"/>
  <c r="V382" i="48"/>
  <c r="W382" i="48"/>
  <c r="V383" i="48"/>
  <c r="W383" i="48"/>
  <c r="V384" i="48"/>
  <c r="W384" i="48"/>
  <c r="V385" i="48"/>
  <c r="W385" i="48"/>
  <c r="V386" i="48"/>
  <c r="W386" i="48"/>
  <c r="V387" i="48"/>
  <c r="W387" i="48"/>
  <c r="V388" i="48"/>
  <c r="W388" i="48"/>
  <c r="V389" i="48"/>
  <c r="W389" i="48"/>
  <c r="V390" i="48"/>
  <c r="W390" i="48"/>
  <c r="V391" i="48"/>
  <c r="W391" i="48"/>
  <c r="V392" i="48"/>
  <c r="W392" i="48"/>
  <c r="V393" i="48"/>
  <c r="W393" i="48"/>
  <c r="V394" i="48"/>
  <c r="W394" i="48"/>
  <c r="V395" i="48"/>
  <c r="W395" i="48"/>
  <c r="V396" i="48"/>
  <c r="W396" i="48"/>
  <c r="V397" i="48"/>
  <c r="W397" i="48"/>
  <c r="V398" i="48"/>
  <c r="W398" i="48"/>
  <c r="V399" i="48"/>
  <c r="W399" i="48"/>
  <c r="V400" i="48"/>
  <c r="W400" i="48"/>
  <c r="V401" i="48"/>
  <c r="W401" i="48"/>
  <c r="V402" i="48"/>
  <c r="W402" i="48"/>
  <c r="V403" i="48"/>
  <c r="W403" i="48"/>
  <c r="V404" i="48"/>
  <c r="W404" i="48"/>
  <c r="V405" i="48"/>
  <c r="W405" i="48"/>
  <c r="V406" i="48"/>
  <c r="W406" i="48"/>
  <c r="V407" i="48"/>
  <c r="W407" i="48"/>
  <c r="V408" i="48"/>
  <c r="W408" i="48"/>
  <c r="V409" i="48"/>
  <c r="W409" i="48"/>
  <c r="V410" i="48"/>
  <c r="W410" i="48"/>
  <c r="V411" i="48"/>
  <c r="W411" i="48"/>
  <c r="V412" i="48"/>
  <c r="W412" i="48"/>
  <c r="V413" i="48"/>
  <c r="W413" i="48"/>
  <c r="V414" i="48"/>
  <c r="W414" i="48"/>
  <c r="V415" i="48"/>
  <c r="W415" i="48"/>
  <c r="V416" i="48"/>
  <c r="W416" i="48"/>
  <c r="V417" i="48"/>
  <c r="W417" i="48"/>
  <c r="V418" i="48"/>
  <c r="W418" i="48"/>
  <c r="V419" i="48"/>
  <c r="W419" i="48"/>
  <c r="V420" i="48"/>
  <c r="W420" i="48"/>
  <c r="V421" i="48"/>
  <c r="W421" i="48"/>
  <c r="V422" i="48"/>
  <c r="W422" i="48"/>
  <c r="V423" i="48"/>
  <c r="W423" i="48"/>
  <c r="V424" i="48"/>
  <c r="W424" i="48"/>
  <c r="V425" i="48"/>
  <c r="W425" i="48"/>
  <c r="V426" i="48"/>
  <c r="W426" i="48"/>
  <c r="V427" i="48"/>
  <c r="W427" i="48"/>
  <c r="V428" i="48"/>
  <c r="W428" i="48"/>
  <c r="V429" i="48"/>
  <c r="W429" i="48"/>
  <c r="V430" i="48"/>
  <c r="W430" i="48"/>
  <c r="V431" i="48"/>
  <c r="W431" i="48"/>
  <c r="V432" i="48"/>
  <c r="W432" i="48"/>
  <c r="V433" i="48"/>
  <c r="W433" i="48"/>
  <c r="V434" i="48"/>
  <c r="W434" i="48"/>
  <c r="V435" i="48"/>
  <c r="W435" i="48"/>
  <c r="V436" i="48"/>
  <c r="W436" i="48"/>
  <c r="V437" i="48"/>
  <c r="W437" i="48"/>
  <c r="V438" i="48"/>
  <c r="W438" i="48"/>
  <c r="V439" i="48"/>
  <c r="W439" i="48"/>
  <c r="V440" i="48"/>
  <c r="W440" i="48"/>
  <c r="V441" i="48"/>
  <c r="W441" i="48"/>
  <c r="V442" i="48"/>
  <c r="W442" i="48"/>
  <c r="V443" i="48"/>
  <c r="W443" i="48"/>
  <c r="V444" i="48"/>
  <c r="W444" i="48"/>
  <c r="V445" i="48"/>
  <c r="W445" i="48"/>
  <c r="V446" i="48"/>
  <c r="W446" i="48"/>
  <c r="V447" i="48"/>
  <c r="W447" i="48"/>
  <c r="V448" i="48"/>
  <c r="W448" i="48"/>
  <c r="V449" i="48"/>
  <c r="W449" i="48"/>
  <c r="V450" i="48"/>
  <c r="W450" i="48"/>
  <c r="V451" i="48"/>
  <c r="W451" i="48"/>
  <c r="V452" i="48"/>
  <c r="W452" i="48"/>
  <c r="V453" i="48"/>
  <c r="W453" i="48"/>
  <c r="V454" i="48"/>
  <c r="W454" i="48"/>
  <c r="V455" i="48"/>
  <c r="W455" i="48"/>
  <c r="V456" i="48"/>
  <c r="W456" i="48"/>
  <c r="V457" i="48"/>
  <c r="W457" i="48"/>
  <c r="V458" i="48"/>
  <c r="W458" i="48"/>
  <c r="V459" i="48"/>
  <c r="W459" i="48"/>
  <c r="V460" i="48"/>
  <c r="W460" i="48"/>
  <c r="V461" i="48"/>
  <c r="W461" i="48"/>
  <c r="V462" i="48"/>
  <c r="W462" i="48"/>
  <c r="V463" i="48"/>
  <c r="W463" i="48"/>
  <c r="V464" i="48"/>
  <c r="W464" i="48"/>
  <c r="V465" i="48"/>
  <c r="W465" i="48"/>
  <c r="V466" i="48"/>
  <c r="W466" i="48"/>
  <c r="V467" i="48"/>
  <c r="W467" i="48"/>
  <c r="V468" i="48"/>
  <c r="W468" i="48"/>
  <c r="V469" i="48"/>
  <c r="W469" i="48"/>
  <c r="V470" i="48"/>
  <c r="W470" i="48"/>
  <c r="V471" i="48"/>
  <c r="W471" i="48"/>
  <c r="V472" i="48"/>
  <c r="W472" i="48"/>
  <c r="V473" i="48"/>
  <c r="W473" i="48"/>
  <c r="V474" i="48"/>
  <c r="W474" i="48"/>
  <c r="V475" i="48"/>
  <c r="W475" i="48"/>
  <c r="V476" i="48"/>
  <c r="W476" i="48"/>
  <c r="V477" i="48"/>
  <c r="W477" i="48"/>
  <c r="V478" i="48"/>
  <c r="W478" i="48"/>
  <c r="V479" i="48"/>
  <c r="W479" i="48"/>
  <c r="V480" i="48"/>
  <c r="W480" i="48"/>
  <c r="V481" i="48"/>
  <c r="W481" i="48"/>
  <c r="V482" i="48"/>
  <c r="W482" i="48"/>
  <c r="V483" i="48"/>
  <c r="W483" i="48"/>
  <c r="V484" i="48"/>
  <c r="W484" i="48"/>
  <c r="V485" i="48"/>
  <c r="W485" i="48"/>
  <c r="V486" i="48"/>
  <c r="W486" i="48"/>
  <c r="V487" i="48"/>
  <c r="W487" i="48"/>
  <c r="V488" i="48"/>
  <c r="W488" i="48"/>
  <c r="V489" i="48"/>
  <c r="W489" i="48"/>
  <c r="V490" i="48"/>
  <c r="W490" i="48"/>
  <c r="V491" i="48"/>
  <c r="W491" i="48"/>
  <c r="V492" i="48"/>
  <c r="W492" i="48"/>
  <c r="V493" i="48"/>
  <c r="W493" i="48"/>
  <c r="V494" i="48"/>
  <c r="W494" i="48"/>
  <c r="V495" i="48"/>
  <c r="W495" i="48"/>
  <c r="V496" i="48"/>
  <c r="W496" i="48"/>
  <c r="V497" i="48"/>
  <c r="W497" i="48"/>
  <c r="V498" i="48"/>
  <c r="W498" i="48"/>
  <c r="V499" i="48"/>
  <c r="W499" i="48"/>
  <c r="V500" i="48"/>
  <c r="W500" i="48"/>
  <c r="V501" i="48"/>
  <c r="W501" i="48"/>
  <c r="V502" i="48"/>
  <c r="W502" i="48"/>
  <c r="V503" i="48"/>
  <c r="W503" i="48"/>
  <c r="V504" i="48"/>
  <c r="W504" i="48"/>
  <c r="V505" i="48"/>
  <c r="W505" i="48"/>
  <c r="V506" i="48"/>
  <c r="W506" i="48"/>
  <c r="V507" i="48"/>
  <c r="W507" i="48"/>
  <c r="V508" i="48"/>
  <c r="W508" i="48"/>
  <c r="V509" i="48"/>
  <c r="W509" i="48"/>
  <c r="V510" i="48"/>
  <c r="W510" i="48"/>
  <c r="V511" i="48"/>
  <c r="W511" i="48"/>
  <c r="V512" i="48"/>
  <c r="W512" i="48"/>
  <c r="V513" i="48"/>
  <c r="W513" i="48"/>
  <c r="V514" i="48"/>
  <c r="W514" i="48"/>
  <c r="V515" i="48"/>
  <c r="W515" i="48"/>
  <c r="V516" i="48"/>
  <c r="W516" i="48"/>
  <c r="V517" i="48"/>
  <c r="W517" i="48"/>
  <c r="V518" i="48"/>
  <c r="W518" i="48"/>
  <c r="V519" i="48"/>
  <c r="W519" i="48"/>
  <c r="V520" i="48"/>
  <c r="W520" i="48"/>
  <c r="V521" i="48"/>
  <c r="W521" i="48"/>
  <c r="V522" i="48"/>
  <c r="W522" i="48"/>
  <c r="V523" i="48"/>
  <c r="W523" i="48"/>
  <c r="V524" i="48"/>
  <c r="W524" i="48"/>
  <c r="V525" i="48"/>
  <c r="W525" i="48"/>
  <c r="V526" i="48"/>
  <c r="W526" i="48"/>
  <c r="V527" i="48"/>
  <c r="W527" i="48"/>
  <c r="V528" i="48"/>
  <c r="W528" i="48"/>
  <c r="V529" i="48"/>
  <c r="W529" i="48"/>
  <c r="V530" i="48"/>
  <c r="W530" i="48"/>
  <c r="V531" i="48"/>
  <c r="W531" i="48"/>
  <c r="V532" i="48"/>
  <c r="W532" i="48"/>
  <c r="V533" i="48"/>
  <c r="W533" i="48"/>
  <c r="V534" i="48"/>
  <c r="W534" i="48"/>
  <c r="V535" i="48"/>
  <c r="W535" i="48"/>
  <c r="V536" i="48"/>
  <c r="W536" i="48"/>
  <c r="V537" i="48"/>
  <c r="W537" i="48"/>
  <c r="V538" i="48"/>
  <c r="W538" i="48"/>
  <c r="V539" i="48"/>
  <c r="W539" i="48"/>
  <c r="V540" i="48"/>
  <c r="W540" i="48"/>
  <c r="V541" i="48"/>
  <c r="W541" i="48"/>
  <c r="V542" i="48"/>
  <c r="W542" i="48"/>
  <c r="V543" i="48"/>
  <c r="W543" i="48"/>
  <c r="V544" i="48"/>
  <c r="W544" i="48"/>
  <c r="V545" i="48"/>
  <c r="W545" i="48"/>
  <c r="V546" i="48"/>
  <c r="W546" i="48"/>
  <c r="V547" i="48"/>
  <c r="W547" i="48"/>
  <c r="V548" i="48"/>
  <c r="W548" i="48"/>
  <c r="V549" i="48"/>
  <c r="W549" i="48"/>
  <c r="V550" i="48"/>
  <c r="W550" i="48"/>
  <c r="V551" i="48"/>
  <c r="W551" i="48"/>
  <c r="V552" i="48"/>
  <c r="W552" i="48"/>
  <c r="V553" i="48"/>
  <c r="W553" i="48"/>
  <c r="V554" i="48"/>
  <c r="W554" i="48"/>
  <c r="V555" i="48"/>
  <c r="W555" i="48"/>
  <c r="V556" i="48"/>
  <c r="W556" i="48"/>
  <c r="V557" i="48"/>
  <c r="W557" i="48"/>
  <c r="V558" i="48"/>
  <c r="W558" i="48"/>
  <c r="V559" i="48"/>
  <c r="W559" i="48"/>
  <c r="V560" i="48"/>
  <c r="W560" i="48"/>
  <c r="V561" i="48"/>
  <c r="W561" i="48"/>
  <c r="V562" i="48"/>
  <c r="W562" i="48"/>
  <c r="V563" i="48"/>
  <c r="W563" i="48"/>
  <c r="V564" i="48"/>
  <c r="W564" i="48"/>
  <c r="V565" i="48"/>
  <c r="W565" i="48"/>
  <c r="V566" i="48"/>
  <c r="W566" i="48"/>
  <c r="V567" i="48"/>
  <c r="W567" i="48"/>
  <c r="V568" i="48"/>
  <c r="W568" i="48"/>
  <c r="V569" i="48"/>
  <c r="W569" i="48"/>
  <c r="V570" i="48"/>
  <c r="W570" i="48"/>
  <c r="V571" i="48"/>
  <c r="W571" i="48"/>
  <c r="V572" i="48"/>
  <c r="W572" i="48"/>
  <c r="V573" i="48"/>
  <c r="W573" i="48"/>
  <c r="V574" i="48"/>
  <c r="W574" i="48"/>
  <c r="V575" i="48"/>
  <c r="W575" i="48"/>
  <c r="V576" i="48"/>
  <c r="W576" i="48"/>
  <c r="V577" i="48"/>
  <c r="W577" i="48"/>
  <c r="V578" i="48"/>
  <c r="W578" i="48"/>
  <c r="V579" i="48"/>
  <c r="W579" i="48"/>
  <c r="V580" i="48"/>
  <c r="W580" i="48"/>
  <c r="V581" i="48"/>
  <c r="W581" i="48"/>
  <c r="V582" i="48"/>
  <c r="W582" i="48"/>
  <c r="V583" i="48"/>
  <c r="W583" i="48"/>
  <c r="V584" i="48"/>
  <c r="W584" i="48"/>
  <c r="V585" i="48"/>
  <c r="W585" i="48"/>
  <c r="V586" i="48"/>
  <c r="W586" i="48"/>
  <c r="V587" i="48"/>
  <c r="W587" i="48"/>
  <c r="V588" i="48"/>
  <c r="W588" i="48"/>
  <c r="V589" i="48"/>
  <c r="W589" i="48"/>
  <c r="V590" i="48"/>
  <c r="W590" i="48"/>
  <c r="V591" i="48"/>
  <c r="W591" i="48"/>
  <c r="V592" i="48"/>
  <c r="W592" i="48"/>
  <c r="V593" i="48"/>
  <c r="W593" i="48"/>
  <c r="V594" i="48"/>
  <c r="W594" i="48"/>
  <c r="V595" i="48"/>
  <c r="W595" i="48"/>
  <c r="V596" i="48"/>
  <c r="W596" i="48"/>
  <c r="V597" i="48"/>
  <c r="W597" i="48"/>
  <c r="V598" i="48"/>
  <c r="W598" i="48"/>
  <c r="V599" i="48"/>
  <c r="W599" i="48"/>
  <c r="V600" i="48"/>
  <c r="W600" i="48"/>
  <c r="V601" i="48"/>
  <c r="W601" i="48"/>
  <c r="V602" i="48"/>
  <c r="W602" i="48"/>
  <c r="V603" i="48"/>
  <c r="W603" i="48"/>
  <c r="V604" i="48"/>
  <c r="W604" i="48"/>
  <c r="V605" i="48"/>
  <c r="W605" i="48"/>
  <c r="V606" i="48"/>
  <c r="W606" i="48"/>
  <c r="V607" i="48"/>
  <c r="W607" i="48"/>
  <c r="V608" i="48"/>
  <c r="W608" i="48"/>
  <c r="V609" i="48"/>
  <c r="W609" i="48"/>
  <c r="V610" i="48"/>
  <c r="W610" i="48"/>
  <c r="V611" i="48"/>
  <c r="W611" i="48"/>
  <c r="V612" i="48"/>
  <c r="W612" i="48"/>
  <c r="V613" i="48"/>
  <c r="W613" i="48"/>
  <c r="V614" i="48"/>
  <c r="W614" i="48"/>
  <c r="V615" i="48"/>
  <c r="W615" i="48"/>
  <c r="V616" i="48"/>
  <c r="W616" i="48"/>
  <c r="V617" i="48"/>
  <c r="W617" i="48"/>
  <c r="V618" i="48"/>
  <c r="W618" i="48"/>
  <c r="V619" i="48"/>
  <c r="W619" i="48"/>
  <c r="V620" i="48"/>
  <c r="W620" i="48"/>
  <c r="V621" i="48"/>
  <c r="W621" i="48"/>
  <c r="V622" i="48"/>
  <c r="W622" i="48"/>
  <c r="V623" i="48"/>
  <c r="W623" i="48"/>
  <c r="V624" i="48"/>
  <c r="W624" i="48"/>
  <c r="V625" i="48"/>
  <c r="W625" i="48"/>
  <c r="V626" i="48"/>
  <c r="W626" i="48"/>
  <c r="V627" i="48"/>
  <c r="W627" i="48"/>
  <c r="V628" i="48"/>
  <c r="W628" i="48"/>
  <c r="V629" i="48"/>
  <c r="W629" i="48"/>
  <c r="V630" i="48"/>
  <c r="W630" i="48"/>
  <c r="V631" i="48"/>
  <c r="W631" i="48"/>
  <c r="V632" i="48"/>
  <c r="W632" i="48"/>
  <c r="V633" i="48"/>
  <c r="W633" i="48"/>
  <c r="V634" i="48"/>
  <c r="W634" i="48"/>
  <c r="V635" i="48"/>
  <c r="W635" i="48"/>
  <c r="V636" i="48"/>
  <c r="W636" i="48"/>
  <c r="V637" i="48"/>
  <c r="W637" i="48"/>
  <c r="V638" i="48"/>
  <c r="W638" i="48"/>
  <c r="V639" i="48"/>
  <c r="W639" i="48"/>
  <c r="V640" i="48"/>
  <c r="W640" i="48"/>
  <c r="V641" i="48"/>
  <c r="W641" i="48"/>
  <c r="V642" i="48"/>
  <c r="W642" i="48"/>
  <c r="V643" i="48"/>
  <c r="W643" i="48"/>
  <c r="V644" i="48"/>
  <c r="W644" i="48"/>
  <c r="V645" i="48"/>
  <c r="W645" i="48"/>
  <c r="V646" i="48"/>
  <c r="W646" i="48"/>
  <c r="V647" i="48"/>
  <c r="W647" i="48"/>
  <c r="V648" i="48"/>
  <c r="W648" i="48"/>
  <c r="V649" i="48"/>
  <c r="W649" i="48"/>
  <c r="V650" i="48"/>
  <c r="W650" i="48"/>
  <c r="V651" i="48"/>
  <c r="W651" i="48"/>
  <c r="V652" i="48"/>
  <c r="W652" i="48"/>
  <c r="V653" i="48"/>
  <c r="W653" i="48"/>
  <c r="V654" i="48"/>
  <c r="W654" i="48"/>
  <c r="V655" i="48"/>
  <c r="W655" i="48"/>
  <c r="V656" i="48"/>
  <c r="W656" i="48"/>
  <c r="V657" i="48"/>
  <c r="W657" i="48"/>
  <c r="V658" i="48"/>
  <c r="W658" i="48"/>
  <c r="V659" i="48"/>
  <c r="W659" i="48"/>
  <c r="V660" i="48"/>
  <c r="W660" i="48"/>
  <c r="V661" i="48"/>
  <c r="W661" i="48"/>
  <c r="V662" i="48"/>
  <c r="W662" i="48"/>
  <c r="V663" i="48"/>
  <c r="W663" i="48"/>
  <c r="V664" i="48"/>
  <c r="W664" i="48"/>
  <c r="V665" i="48"/>
  <c r="W665" i="48"/>
  <c r="V666" i="48"/>
  <c r="W666" i="48"/>
  <c r="V667" i="48"/>
  <c r="W667" i="48"/>
  <c r="V668" i="48"/>
  <c r="W668" i="48"/>
  <c r="V669" i="48"/>
  <c r="W669" i="48"/>
  <c r="V670" i="48"/>
  <c r="W670" i="48"/>
  <c r="V671" i="48"/>
  <c r="W671" i="48"/>
  <c r="V672" i="48"/>
  <c r="W672" i="48"/>
  <c r="V673" i="48"/>
  <c r="W673" i="48"/>
  <c r="V674" i="48"/>
  <c r="W674" i="48"/>
  <c r="V675" i="48"/>
  <c r="W675" i="48"/>
  <c r="V676" i="48"/>
  <c r="W676" i="48"/>
  <c r="V677" i="48"/>
  <c r="W677" i="48"/>
  <c r="V678" i="48"/>
  <c r="W678" i="48"/>
  <c r="V679" i="48"/>
  <c r="W679" i="48"/>
  <c r="V680" i="48"/>
  <c r="W680" i="48"/>
  <c r="V681" i="48"/>
  <c r="W681" i="48"/>
  <c r="V682" i="48"/>
  <c r="W682" i="48"/>
  <c r="V683" i="48"/>
  <c r="W683" i="48"/>
  <c r="V684" i="48"/>
  <c r="W684" i="48"/>
  <c r="V685" i="48"/>
  <c r="W685" i="48"/>
  <c r="V686" i="48"/>
  <c r="W686" i="48"/>
  <c r="V687" i="48"/>
  <c r="W687" i="48"/>
  <c r="V688" i="48"/>
  <c r="W688" i="48"/>
  <c r="V689" i="48"/>
  <c r="W689" i="48"/>
  <c r="V690" i="48"/>
  <c r="W690" i="48"/>
  <c r="V691" i="48"/>
  <c r="W691" i="48"/>
  <c r="V692" i="48"/>
  <c r="W692" i="48"/>
  <c r="V693" i="48"/>
  <c r="W693" i="48"/>
  <c r="V694" i="48"/>
  <c r="W694" i="48"/>
  <c r="V695" i="48"/>
  <c r="W695" i="48"/>
  <c r="V696" i="48"/>
  <c r="W696" i="48"/>
  <c r="V697" i="48"/>
  <c r="W697" i="48"/>
  <c r="V698" i="48"/>
  <c r="W698" i="48"/>
  <c r="V699" i="48"/>
  <c r="W699" i="48"/>
  <c r="V700" i="48"/>
  <c r="W700" i="48"/>
  <c r="V701" i="48"/>
  <c r="W701" i="48"/>
  <c r="V702" i="48"/>
  <c r="W702" i="48"/>
  <c r="V703" i="48"/>
  <c r="W703" i="48"/>
  <c r="V704" i="48"/>
  <c r="W704" i="48"/>
  <c r="V705" i="48"/>
  <c r="W705" i="48"/>
  <c r="V706" i="48"/>
  <c r="W706" i="48"/>
  <c r="V707" i="48"/>
  <c r="W707" i="48"/>
  <c r="V708" i="48"/>
  <c r="W708" i="48"/>
  <c r="V709" i="48"/>
  <c r="W709" i="48"/>
  <c r="V710" i="48"/>
  <c r="W710" i="48"/>
  <c r="V711" i="48"/>
  <c r="W711" i="48"/>
  <c r="V712" i="48"/>
  <c r="W712" i="48"/>
  <c r="V713" i="48"/>
  <c r="W713" i="48"/>
  <c r="V714" i="48"/>
  <c r="W714" i="48"/>
  <c r="V715" i="48"/>
  <c r="W715" i="48"/>
  <c r="V716" i="48"/>
  <c r="W716" i="48"/>
  <c r="V717" i="48"/>
  <c r="W717" i="48"/>
  <c r="V718" i="48"/>
  <c r="W718" i="48"/>
  <c r="V719" i="48"/>
  <c r="W719" i="48"/>
  <c r="V720" i="48"/>
  <c r="W720" i="48"/>
  <c r="V721" i="48"/>
  <c r="W721" i="48"/>
  <c r="V722" i="48"/>
  <c r="W722" i="48"/>
  <c r="V723" i="48"/>
  <c r="W723" i="48"/>
  <c r="V724" i="48"/>
  <c r="W724" i="48"/>
  <c r="V725" i="48"/>
  <c r="W725" i="48"/>
  <c r="V726" i="48"/>
  <c r="W726" i="48"/>
  <c r="V727" i="48"/>
  <c r="W727" i="48"/>
  <c r="V728" i="48"/>
  <c r="W728" i="48"/>
  <c r="V729" i="48"/>
  <c r="W729" i="48"/>
  <c r="V730" i="48"/>
  <c r="W730" i="48"/>
  <c r="V731" i="48"/>
  <c r="W731" i="48"/>
  <c r="V732" i="48"/>
  <c r="W732" i="48"/>
  <c r="V733" i="48"/>
  <c r="W733" i="48"/>
  <c r="V734" i="48"/>
  <c r="W734" i="48"/>
  <c r="V735" i="48"/>
  <c r="W735" i="48"/>
  <c r="V736" i="48"/>
  <c r="W736" i="48"/>
  <c r="V737" i="48"/>
  <c r="W737" i="48"/>
  <c r="V738" i="48"/>
  <c r="W738" i="48"/>
  <c r="V739" i="48"/>
  <c r="W739" i="48"/>
  <c r="V740" i="48"/>
  <c r="W740" i="48"/>
  <c r="V741" i="48"/>
  <c r="W741" i="48"/>
  <c r="V742" i="48"/>
  <c r="W742" i="48"/>
  <c r="V743" i="48"/>
  <c r="W743" i="48"/>
  <c r="V744" i="48"/>
  <c r="W744" i="48"/>
  <c r="V745" i="48"/>
  <c r="W745" i="48"/>
  <c r="V746" i="48"/>
  <c r="W746" i="48"/>
  <c r="V747" i="48"/>
  <c r="W747" i="48"/>
  <c r="V748" i="48"/>
  <c r="W748" i="48"/>
  <c r="V749" i="48"/>
  <c r="W749" i="48"/>
  <c r="V750" i="48"/>
  <c r="W750" i="48"/>
  <c r="V751" i="48"/>
  <c r="W751" i="48"/>
  <c r="V752" i="48"/>
  <c r="W752" i="48"/>
  <c r="V753" i="48"/>
  <c r="W753" i="48"/>
  <c r="V754" i="48"/>
  <c r="W754" i="48"/>
  <c r="V755" i="48"/>
  <c r="W755" i="48"/>
  <c r="V756" i="48"/>
  <c r="W756" i="48"/>
  <c r="V757" i="48"/>
  <c r="W757" i="48"/>
  <c r="V758" i="48"/>
  <c r="W758" i="48"/>
  <c r="V759" i="48"/>
  <c r="W759" i="48"/>
  <c r="V760" i="48"/>
  <c r="W760" i="48"/>
  <c r="V761" i="48"/>
  <c r="W761" i="48"/>
  <c r="V762" i="48"/>
  <c r="W762" i="48"/>
  <c r="V763" i="48"/>
  <c r="W763" i="48"/>
  <c r="V764" i="48"/>
  <c r="W764" i="48"/>
  <c r="V765" i="48"/>
  <c r="W765" i="48"/>
  <c r="V766" i="48"/>
  <c r="W766" i="48"/>
  <c r="V767" i="48"/>
  <c r="W767" i="48"/>
  <c r="V768" i="48"/>
  <c r="W768" i="48"/>
  <c r="V769" i="48"/>
  <c r="W769" i="48"/>
  <c r="V770" i="48"/>
  <c r="W770" i="48"/>
  <c r="V771" i="48"/>
  <c r="W771" i="48"/>
  <c r="V772" i="48"/>
  <c r="W772" i="48"/>
  <c r="V773" i="48"/>
  <c r="W773" i="48"/>
  <c r="V774" i="48"/>
  <c r="W774" i="48"/>
  <c r="V775" i="48"/>
  <c r="W775" i="48"/>
  <c r="V776" i="48"/>
  <c r="W776" i="48"/>
  <c r="V777" i="48"/>
  <c r="W777" i="48"/>
  <c r="V778" i="48"/>
  <c r="W778" i="48"/>
  <c r="V779" i="48"/>
  <c r="W779" i="48"/>
  <c r="V780" i="48"/>
  <c r="W780" i="48"/>
  <c r="V781" i="48"/>
  <c r="W781" i="48"/>
  <c r="V782" i="48"/>
  <c r="W782" i="48"/>
  <c r="V783" i="48"/>
  <c r="W783" i="48"/>
  <c r="V784" i="48"/>
  <c r="W784" i="48"/>
  <c r="V785" i="48"/>
  <c r="W785" i="48"/>
  <c r="V786" i="48"/>
  <c r="W786" i="48"/>
  <c r="V787" i="48"/>
  <c r="W787" i="48"/>
  <c r="V788" i="48"/>
  <c r="W788" i="48"/>
  <c r="V789" i="48"/>
  <c r="W789" i="48"/>
  <c r="V790" i="48"/>
  <c r="W790" i="48"/>
  <c r="V791" i="48"/>
  <c r="W791" i="48"/>
  <c r="V792" i="48"/>
  <c r="W792" i="48"/>
  <c r="V793" i="48"/>
  <c r="W793" i="48"/>
  <c r="V794" i="48"/>
  <c r="W794" i="48"/>
  <c r="V795" i="48"/>
  <c r="W795" i="48"/>
  <c r="V796" i="48"/>
  <c r="W796" i="48"/>
  <c r="V797" i="48"/>
  <c r="W797" i="48"/>
  <c r="V798" i="48"/>
  <c r="W798" i="48"/>
  <c r="V799" i="48"/>
  <c r="W799" i="48"/>
  <c r="V800" i="48"/>
  <c r="W800" i="48"/>
  <c r="V801" i="48"/>
  <c r="W801" i="48"/>
  <c r="V802" i="48"/>
  <c r="W802" i="48"/>
  <c r="V803" i="48"/>
  <c r="W803" i="48"/>
  <c r="V804" i="48"/>
  <c r="W804" i="48"/>
  <c r="V805" i="48"/>
  <c r="W805" i="48"/>
  <c r="V806" i="48"/>
  <c r="W806" i="48"/>
  <c r="V807" i="48"/>
  <c r="W807" i="48"/>
  <c r="V808" i="48"/>
  <c r="W808" i="48"/>
  <c r="V809" i="48"/>
  <c r="W809" i="48"/>
  <c r="V810" i="48"/>
  <c r="W810" i="48"/>
  <c r="V811" i="48"/>
  <c r="W811" i="48"/>
  <c r="V812" i="48"/>
  <c r="W812" i="48"/>
  <c r="V813" i="48"/>
  <c r="W813" i="48"/>
  <c r="V814" i="48"/>
  <c r="W814" i="48"/>
  <c r="V815" i="48"/>
  <c r="W815" i="48"/>
  <c r="V816" i="48"/>
  <c r="W816" i="48"/>
  <c r="V817" i="48"/>
  <c r="W817" i="48"/>
  <c r="V818" i="48"/>
  <c r="W818" i="48"/>
  <c r="V819" i="48"/>
  <c r="W819" i="48"/>
  <c r="V820" i="48"/>
  <c r="W820" i="48"/>
  <c r="V821" i="48"/>
  <c r="W821" i="48"/>
  <c r="V822" i="48"/>
  <c r="W822" i="48"/>
  <c r="V823" i="48"/>
  <c r="W823" i="48"/>
  <c r="V824" i="48"/>
  <c r="W824" i="48"/>
  <c r="V825" i="48"/>
  <c r="W825" i="48"/>
  <c r="V826" i="48"/>
  <c r="W826" i="48"/>
  <c r="V827" i="48"/>
  <c r="W827" i="48"/>
  <c r="V828" i="48"/>
  <c r="W828" i="48"/>
  <c r="V829" i="48"/>
  <c r="W829" i="48"/>
  <c r="V830" i="48"/>
  <c r="W830" i="48"/>
  <c r="V831" i="48"/>
  <c r="W831" i="48"/>
  <c r="V832" i="48"/>
  <c r="W832" i="48"/>
  <c r="V833" i="48"/>
  <c r="W833" i="48"/>
  <c r="V834" i="48"/>
  <c r="W834" i="48"/>
  <c r="V835" i="48"/>
  <c r="W835" i="48"/>
  <c r="V836" i="48"/>
  <c r="W836" i="48"/>
  <c r="V837" i="48"/>
  <c r="W837" i="48"/>
  <c r="V838" i="48"/>
  <c r="W838" i="48"/>
  <c r="V839" i="48"/>
  <c r="W839" i="48"/>
  <c r="V840" i="48"/>
  <c r="W840" i="48"/>
  <c r="V841" i="48"/>
  <c r="W841" i="48"/>
  <c r="V842" i="48"/>
  <c r="W842" i="48"/>
  <c r="V843" i="48"/>
  <c r="W843" i="48"/>
  <c r="V844" i="48"/>
  <c r="W844" i="48"/>
  <c r="V845" i="48"/>
  <c r="W845" i="48"/>
  <c r="V846" i="48"/>
  <c r="W846" i="48"/>
  <c r="V847" i="48"/>
  <c r="W847" i="48"/>
  <c r="V848" i="48"/>
  <c r="W848" i="48"/>
  <c r="V849" i="48"/>
  <c r="W849" i="48"/>
  <c r="V850" i="48"/>
  <c r="W850" i="48"/>
  <c r="V851" i="48"/>
  <c r="W851" i="48"/>
  <c r="V852" i="48"/>
  <c r="W852" i="48"/>
  <c r="V853" i="48"/>
  <c r="W853" i="48"/>
  <c r="V854" i="48"/>
  <c r="W854" i="48"/>
  <c r="V855" i="48"/>
  <c r="W855" i="48"/>
  <c r="V856" i="48"/>
  <c r="W856" i="48"/>
  <c r="V857" i="48"/>
  <c r="W857" i="48"/>
  <c r="V858" i="48"/>
  <c r="W858" i="48"/>
  <c r="V859" i="48"/>
  <c r="W859" i="48"/>
  <c r="V860" i="48"/>
  <c r="W860" i="48"/>
  <c r="V861" i="48"/>
  <c r="W861" i="48"/>
  <c r="V862" i="48"/>
  <c r="W862" i="48"/>
  <c r="V863" i="48"/>
  <c r="W863" i="48"/>
  <c r="V864" i="48"/>
  <c r="W864" i="48"/>
  <c r="V865" i="48"/>
  <c r="W865" i="48"/>
  <c r="V866" i="48"/>
  <c r="W866" i="48"/>
  <c r="V867" i="48"/>
  <c r="W867" i="48"/>
  <c r="V868" i="48"/>
  <c r="W868" i="48"/>
  <c r="V869" i="48"/>
  <c r="W869" i="48"/>
  <c r="V870" i="48"/>
  <c r="W870" i="48"/>
  <c r="V871" i="48"/>
  <c r="W871" i="48"/>
  <c r="V872" i="48"/>
  <c r="W872" i="48"/>
  <c r="V873" i="48"/>
  <c r="W873" i="48"/>
  <c r="V874" i="48"/>
  <c r="W874" i="48"/>
  <c r="V875" i="48"/>
  <c r="W875" i="48"/>
  <c r="V876" i="48"/>
  <c r="W876" i="48"/>
  <c r="V877" i="48"/>
  <c r="W877" i="48"/>
  <c r="V878" i="48"/>
  <c r="W878" i="48"/>
  <c r="V879" i="48"/>
  <c r="W879" i="48"/>
  <c r="V880" i="48"/>
  <c r="W880" i="48"/>
  <c r="V881" i="48"/>
  <c r="W881" i="48"/>
  <c r="V882" i="48"/>
  <c r="W882" i="48"/>
  <c r="V883" i="48"/>
  <c r="W883" i="48"/>
  <c r="V884" i="48"/>
  <c r="W884" i="48"/>
  <c r="V885" i="48"/>
  <c r="W885" i="48"/>
  <c r="V886" i="48"/>
  <c r="W886" i="48"/>
  <c r="V887" i="48"/>
  <c r="W887" i="48"/>
  <c r="V888" i="48"/>
  <c r="W888" i="48"/>
  <c r="V889" i="48"/>
  <c r="W889" i="48"/>
  <c r="V890" i="48"/>
  <c r="W890" i="48"/>
  <c r="V891" i="48"/>
  <c r="W891" i="48"/>
  <c r="V892" i="48"/>
  <c r="W892" i="48"/>
  <c r="V893" i="48"/>
  <c r="W893" i="48"/>
  <c r="V894" i="48"/>
  <c r="W894" i="48"/>
  <c r="V895" i="48"/>
  <c r="W895" i="48"/>
  <c r="V896" i="48"/>
  <c r="W896" i="48"/>
  <c r="V897" i="48"/>
  <c r="W897" i="48"/>
  <c r="V898" i="48"/>
  <c r="W898" i="48"/>
  <c r="V899" i="48"/>
  <c r="W899" i="48"/>
  <c r="V900" i="48"/>
  <c r="W900" i="48"/>
  <c r="V901" i="48"/>
  <c r="W901" i="48"/>
  <c r="V902" i="48"/>
  <c r="W902" i="48"/>
  <c r="V903" i="48"/>
  <c r="W903" i="48"/>
  <c r="V904" i="48"/>
  <c r="W904" i="48"/>
  <c r="V905" i="48"/>
  <c r="W905" i="48"/>
  <c r="V906" i="48"/>
  <c r="W906" i="48"/>
  <c r="V907" i="48"/>
  <c r="W907" i="48"/>
  <c r="V908" i="48"/>
  <c r="W908" i="48"/>
  <c r="V909" i="48"/>
  <c r="W909" i="48"/>
  <c r="V910" i="48"/>
  <c r="W910" i="48"/>
  <c r="V911" i="48"/>
  <c r="W911" i="48"/>
  <c r="V912" i="48"/>
  <c r="W912" i="48"/>
  <c r="V913" i="48"/>
  <c r="W913" i="48"/>
  <c r="V914" i="48"/>
  <c r="W914" i="48"/>
  <c r="V915" i="48"/>
  <c r="W915" i="48"/>
  <c r="V916" i="48"/>
  <c r="W916" i="48"/>
  <c r="V917" i="48"/>
  <c r="W917" i="48"/>
  <c r="V918" i="48"/>
  <c r="W918" i="48"/>
  <c r="V919" i="48"/>
  <c r="W919" i="48"/>
  <c r="V920" i="48"/>
  <c r="W920" i="48"/>
  <c r="V921" i="48"/>
  <c r="W921" i="48"/>
  <c r="V922" i="48"/>
  <c r="W922" i="48"/>
  <c r="V923" i="48"/>
  <c r="W923" i="48"/>
  <c r="V924" i="48"/>
  <c r="W924" i="48"/>
  <c r="V925" i="48"/>
  <c r="W925" i="48"/>
  <c r="V926" i="48"/>
  <c r="W926" i="48"/>
  <c r="V927" i="48"/>
  <c r="W927" i="48"/>
  <c r="V928" i="48"/>
  <c r="W928" i="48"/>
  <c r="V929" i="48"/>
  <c r="W929" i="48"/>
  <c r="V930" i="48"/>
  <c r="W930" i="48"/>
  <c r="V931" i="48"/>
  <c r="W931" i="48"/>
  <c r="V932" i="48"/>
  <c r="W932" i="48"/>
  <c r="V933" i="48"/>
  <c r="W933" i="48"/>
  <c r="V934" i="48"/>
  <c r="W934" i="48"/>
  <c r="V935" i="48"/>
  <c r="W935" i="48"/>
  <c r="V936" i="48"/>
  <c r="W936" i="48"/>
  <c r="V937" i="48"/>
  <c r="W937" i="48"/>
  <c r="V938" i="48"/>
  <c r="W938" i="48"/>
  <c r="V939" i="48"/>
  <c r="W939" i="48"/>
  <c r="V940" i="48"/>
  <c r="W940" i="48"/>
  <c r="V941" i="48"/>
  <c r="W941" i="48"/>
  <c r="V942" i="48"/>
  <c r="W942" i="48"/>
  <c r="V943" i="48"/>
  <c r="W943" i="48"/>
  <c r="V944" i="48"/>
  <c r="W944" i="48"/>
  <c r="V945" i="48"/>
  <c r="W945" i="48"/>
  <c r="V946" i="48"/>
  <c r="W946" i="48"/>
  <c r="V947" i="48"/>
  <c r="W947" i="48"/>
  <c r="V948" i="48"/>
  <c r="W948" i="48"/>
  <c r="V949" i="48"/>
  <c r="W949" i="48"/>
  <c r="V950" i="48"/>
  <c r="W950" i="48"/>
  <c r="V951" i="48"/>
  <c r="W951" i="48"/>
  <c r="V952" i="48"/>
  <c r="W952" i="48"/>
  <c r="V953" i="48"/>
  <c r="W953" i="48"/>
  <c r="V954" i="48"/>
  <c r="W954" i="48"/>
  <c r="V955" i="48"/>
  <c r="W955" i="48"/>
  <c r="V956" i="48"/>
  <c r="W956" i="48"/>
  <c r="V957" i="48"/>
  <c r="W957" i="48"/>
  <c r="V958" i="48"/>
  <c r="W958" i="48"/>
  <c r="V959" i="48"/>
  <c r="W959" i="48"/>
  <c r="V960" i="48"/>
  <c r="W960" i="48"/>
  <c r="V961" i="48"/>
  <c r="W961" i="48"/>
  <c r="V962" i="48"/>
  <c r="W962" i="48"/>
  <c r="V963" i="48"/>
  <c r="W963" i="48"/>
  <c r="V964" i="48"/>
  <c r="W964" i="48"/>
  <c r="V965" i="48"/>
  <c r="W965" i="48"/>
  <c r="V966" i="48"/>
  <c r="W966" i="48"/>
  <c r="V967" i="48"/>
  <c r="W967" i="48"/>
  <c r="V968" i="48"/>
  <c r="W968" i="48"/>
  <c r="V969" i="48"/>
  <c r="W969" i="48"/>
  <c r="V970" i="48"/>
  <c r="W970" i="48"/>
  <c r="V971" i="48"/>
  <c r="W971" i="48"/>
  <c r="V972" i="48"/>
  <c r="W972" i="48"/>
  <c r="V973" i="48"/>
  <c r="W973" i="48"/>
  <c r="V974" i="48"/>
  <c r="W974" i="48"/>
  <c r="V975" i="48"/>
  <c r="W975" i="48"/>
  <c r="V976" i="48"/>
  <c r="W976" i="48"/>
  <c r="V977" i="48"/>
  <c r="W977" i="48"/>
  <c r="V978" i="48"/>
  <c r="W978" i="48"/>
  <c r="V979" i="48"/>
  <c r="W979" i="48"/>
  <c r="V980" i="48"/>
  <c r="W980" i="48"/>
  <c r="V981" i="48"/>
  <c r="W981" i="48"/>
  <c r="V982" i="48"/>
  <c r="W982" i="48"/>
  <c r="V983" i="48"/>
  <c r="W983" i="48"/>
  <c r="V984" i="48"/>
  <c r="W984" i="48"/>
  <c r="V985" i="48"/>
  <c r="W985" i="48"/>
  <c r="V986" i="48"/>
  <c r="W986" i="48"/>
  <c r="V987" i="48"/>
  <c r="W987" i="48"/>
  <c r="V988" i="48"/>
  <c r="W988" i="48"/>
  <c r="V989" i="48"/>
  <c r="W989" i="48"/>
  <c r="V990" i="48"/>
  <c r="W990" i="48"/>
  <c r="V991" i="48"/>
  <c r="W991" i="48"/>
  <c r="V992" i="48"/>
  <c r="W992" i="48"/>
  <c r="V993" i="48"/>
  <c r="W993" i="48"/>
  <c r="V994" i="48"/>
  <c r="W994" i="48"/>
  <c r="V995" i="48"/>
  <c r="W995" i="48"/>
  <c r="V996" i="48"/>
  <c r="W996" i="48"/>
  <c r="V997" i="48"/>
  <c r="W997" i="48"/>
  <c r="V998" i="48"/>
  <c r="W998" i="48"/>
  <c r="V999" i="48"/>
  <c r="W999" i="48"/>
  <c r="V1000" i="48"/>
  <c r="W1000" i="48"/>
  <c r="V1001" i="48"/>
  <c r="W1001" i="48"/>
  <c r="V1002" i="48"/>
  <c r="W1002" i="48"/>
  <c r="V1003" i="48"/>
  <c r="W1003" i="48"/>
  <c r="V1004" i="48"/>
  <c r="W1004" i="48"/>
  <c r="V1005" i="48"/>
  <c r="W1005" i="48"/>
  <c r="V1006" i="48"/>
  <c r="W1006" i="48"/>
  <c r="V1007" i="48"/>
  <c r="W1007" i="48"/>
  <c r="V1008" i="48"/>
  <c r="W1008" i="48"/>
  <c r="V1009" i="48"/>
  <c r="W1009" i="48"/>
  <c r="V1010" i="48"/>
  <c r="W1010" i="48"/>
  <c r="V1011" i="48"/>
  <c r="W1011" i="48"/>
  <c r="V1012" i="48"/>
  <c r="W1012" i="48"/>
  <c r="V1013" i="48"/>
  <c r="W1013" i="48"/>
  <c r="V1014" i="48"/>
  <c r="W1014" i="48"/>
  <c r="V1015" i="48"/>
  <c r="W1015" i="48"/>
  <c r="V1016" i="48"/>
  <c r="W1016" i="48"/>
  <c r="V1017" i="48"/>
  <c r="W1017" i="48"/>
  <c r="V1018" i="48"/>
  <c r="W1018" i="48"/>
  <c r="V1019" i="48"/>
  <c r="W1019" i="48"/>
  <c r="V1020" i="48"/>
  <c r="W1020" i="48"/>
  <c r="V1021" i="48"/>
  <c r="W1021" i="48"/>
  <c r="V1022" i="48"/>
  <c r="W1022" i="48"/>
  <c r="V1023" i="48"/>
  <c r="W1023" i="48"/>
  <c r="V1024" i="48"/>
  <c r="W1024" i="48"/>
  <c r="V1025" i="48"/>
  <c r="W1025" i="48"/>
  <c r="V1026" i="48"/>
  <c r="W1026" i="48"/>
  <c r="V1027" i="48"/>
  <c r="W1027" i="48"/>
  <c r="V1028" i="48"/>
  <c r="W1028" i="48"/>
  <c r="V1029" i="48"/>
  <c r="W1029" i="48"/>
  <c r="V1030" i="48"/>
  <c r="W1030" i="48"/>
  <c r="V1031" i="48"/>
  <c r="W1031" i="48"/>
  <c r="V1032" i="48"/>
  <c r="W1032" i="48"/>
  <c r="V1033" i="48"/>
  <c r="W1033" i="48"/>
  <c r="V1034" i="48"/>
  <c r="W1034" i="48"/>
  <c r="V1035" i="48"/>
  <c r="W1035" i="48"/>
  <c r="V1036" i="48"/>
  <c r="W1036" i="48"/>
  <c r="V1037" i="48"/>
  <c r="W1037" i="48"/>
  <c r="V1038" i="48"/>
  <c r="W1038" i="48"/>
  <c r="V1039" i="48"/>
  <c r="W1039" i="48"/>
  <c r="V1040" i="48"/>
  <c r="W1040" i="48"/>
  <c r="V1041" i="48"/>
  <c r="W1041" i="48"/>
  <c r="V1042" i="48"/>
  <c r="W1042" i="48"/>
  <c r="V1043" i="48"/>
  <c r="W1043" i="48"/>
  <c r="V1044" i="48"/>
  <c r="W1044" i="48"/>
  <c r="V1045" i="48"/>
  <c r="W1045" i="48"/>
  <c r="V1046" i="48"/>
  <c r="W1046" i="48"/>
  <c r="V1047" i="48"/>
  <c r="W1047" i="48"/>
  <c r="V1048" i="48"/>
  <c r="W1048" i="48"/>
  <c r="V1049" i="48"/>
  <c r="W1049" i="48"/>
  <c r="V1050" i="48"/>
  <c r="W1050" i="48"/>
  <c r="V1051" i="48"/>
  <c r="W1051" i="48"/>
  <c r="V1052" i="48"/>
  <c r="W1052" i="48"/>
  <c r="V1053" i="48"/>
  <c r="W1053" i="48"/>
  <c r="V1054" i="48"/>
  <c r="W1054" i="48"/>
  <c r="V1055" i="48"/>
  <c r="W1055" i="48"/>
  <c r="V1056" i="48"/>
  <c r="W1056" i="48"/>
  <c r="V1057" i="48"/>
  <c r="W1057" i="48"/>
  <c r="V1058" i="48"/>
  <c r="W1058" i="48"/>
  <c r="V1059" i="48"/>
  <c r="W1059" i="48"/>
  <c r="V1060" i="48"/>
  <c r="W1060" i="48"/>
  <c r="V1061" i="48"/>
  <c r="W1061" i="48"/>
  <c r="V1062" i="48"/>
  <c r="W1062" i="48"/>
  <c r="V1063" i="48"/>
  <c r="W1063" i="48"/>
  <c r="V1064" i="48"/>
  <c r="W1064" i="48"/>
  <c r="V1065" i="48"/>
  <c r="W1065" i="48"/>
  <c r="V1066" i="48"/>
  <c r="W1066" i="48"/>
  <c r="V1067" i="48"/>
  <c r="W1067" i="48"/>
  <c r="V1068" i="48"/>
  <c r="W1068" i="48"/>
  <c r="V1069" i="48"/>
  <c r="W1069" i="48"/>
  <c r="V1070" i="48"/>
  <c r="W1070" i="48"/>
  <c r="V1071" i="48"/>
  <c r="W1071" i="48"/>
  <c r="V1072" i="48"/>
  <c r="W1072" i="48"/>
  <c r="V1073" i="48"/>
  <c r="W1073" i="48"/>
  <c r="V1074" i="48"/>
  <c r="W1074" i="48"/>
  <c r="V1075" i="48"/>
  <c r="W1075" i="48"/>
  <c r="V1076" i="48"/>
  <c r="W1076" i="48"/>
  <c r="V1077" i="48"/>
  <c r="W1077" i="48"/>
  <c r="V1078" i="48"/>
  <c r="W1078" i="48"/>
  <c r="V1079" i="48"/>
  <c r="W1079" i="48"/>
  <c r="V1080" i="48"/>
  <c r="W1080" i="48"/>
  <c r="V1081" i="48"/>
  <c r="W1081" i="48"/>
  <c r="V1082" i="48"/>
  <c r="W1082" i="48"/>
  <c r="V1083" i="48"/>
  <c r="W1083" i="48"/>
  <c r="V1084" i="48"/>
  <c r="W1084" i="48"/>
  <c r="V1085" i="48"/>
  <c r="W1085" i="48"/>
  <c r="V1086" i="48"/>
  <c r="W1086" i="48"/>
  <c r="V1087" i="48"/>
  <c r="W1087" i="48"/>
  <c r="V1088" i="48"/>
  <c r="W1088" i="48"/>
  <c r="V1089" i="48"/>
  <c r="W1089" i="48"/>
  <c r="V1090" i="48"/>
  <c r="W1090" i="48"/>
  <c r="V1091" i="48"/>
  <c r="W1091" i="48"/>
  <c r="V1092" i="48"/>
  <c r="W1092" i="48"/>
  <c r="V1093" i="48"/>
  <c r="W1093" i="48"/>
  <c r="V1094" i="48"/>
  <c r="W1094" i="48"/>
  <c r="V1095" i="48"/>
  <c r="W1095" i="48"/>
  <c r="V1096" i="48"/>
  <c r="W1096" i="48"/>
  <c r="V1097" i="48"/>
  <c r="W1097" i="48"/>
  <c r="V1098" i="48"/>
  <c r="W1098" i="48"/>
  <c r="V1099" i="48"/>
  <c r="W1099" i="48"/>
  <c r="V1100" i="48"/>
  <c r="W1100" i="48"/>
  <c r="V1101" i="48"/>
  <c r="W1101" i="48"/>
  <c r="V1102" i="48"/>
  <c r="W1102" i="48"/>
  <c r="V1103" i="48"/>
  <c r="W1103" i="48"/>
  <c r="V1104" i="48"/>
  <c r="W1104" i="48"/>
  <c r="V1105" i="48"/>
  <c r="W1105" i="48"/>
  <c r="V1106" i="48"/>
  <c r="W1106" i="48"/>
  <c r="V1107" i="48"/>
  <c r="W1107" i="48"/>
  <c r="V1108" i="48"/>
  <c r="W1108" i="48"/>
  <c r="V1109" i="48"/>
  <c r="W1109" i="48"/>
  <c r="V1110" i="48"/>
  <c r="W1110" i="48"/>
  <c r="V1111" i="48"/>
  <c r="W1111" i="48"/>
  <c r="V1112" i="48"/>
  <c r="W1112" i="48"/>
  <c r="V1113" i="48"/>
  <c r="W1113" i="48"/>
  <c r="V1114" i="48"/>
  <c r="W1114" i="48"/>
  <c r="V1115" i="48"/>
  <c r="W1115" i="48"/>
  <c r="V1116" i="48"/>
  <c r="W1116" i="48"/>
  <c r="V1117" i="48"/>
  <c r="W1117" i="48"/>
  <c r="V1118" i="48"/>
  <c r="W1118" i="48"/>
  <c r="V1119" i="48"/>
  <c r="W1119" i="48"/>
  <c r="V1120" i="48"/>
  <c r="W1120" i="48"/>
  <c r="V1121" i="48"/>
  <c r="W1121" i="48"/>
  <c r="V1122" i="48"/>
  <c r="W1122" i="48"/>
  <c r="V1123" i="48"/>
  <c r="W1123" i="48"/>
  <c r="V1124" i="48"/>
  <c r="W1124" i="48"/>
  <c r="V1125" i="48"/>
  <c r="W1125" i="48"/>
  <c r="V1126" i="48"/>
  <c r="W1126" i="48"/>
  <c r="V1127" i="48"/>
  <c r="W1127" i="48"/>
  <c r="V1128" i="48"/>
  <c r="W1128" i="48"/>
  <c r="V1129" i="48"/>
  <c r="W1129" i="48"/>
  <c r="V1130" i="48"/>
  <c r="W1130" i="48"/>
  <c r="V1131" i="48"/>
  <c r="W1131" i="48"/>
  <c r="V1132" i="48"/>
  <c r="W1132" i="48"/>
  <c r="V1133" i="48"/>
  <c r="W1133" i="48"/>
  <c r="V1134" i="48"/>
  <c r="W1134" i="48"/>
  <c r="V1135" i="48"/>
  <c r="W1135" i="48"/>
  <c r="V1136" i="48"/>
  <c r="W1136" i="48"/>
  <c r="V1137" i="48"/>
  <c r="W1137" i="48"/>
  <c r="V1138" i="48"/>
  <c r="W1138" i="48"/>
  <c r="V1139" i="48"/>
  <c r="W1139" i="48"/>
  <c r="V1140" i="48"/>
  <c r="W1140" i="48"/>
  <c r="V1141" i="48"/>
  <c r="W1141" i="48"/>
  <c r="V1142" i="48"/>
  <c r="W1142" i="48"/>
  <c r="V1143" i="48"/>
  <c r="W1143" i="48"/>
  <c r="V1144" i="48"/>
  <c r="W1144" i="48"/>
  <c r="V1145" i="48"/>
  <c r="W1145" i="48"/>
  <c r="V1146" i="48"/>
  <c r="W1146" i="48"/>
  <c r="V1147" i="48"/>
  <c r="W1147" i="48"/>
  <c r="V1148" i="48"/>
  <c r="W1148" i="48"/>
  <c r="V1149" i="48"/>
  <c r="W1149" i="48"/>
  <c r="V1150" i="48"/>
  <c r="W1150" i="48"/>
  <c r="V1151" i="48"/>
  <c r="W1151" i="48"/>
  <c r="V1152" i="48"/>
  <c r="W1152" i="48"/>
  <c r="V1153" i="48"/>
  <c r="W1153" i="48"/>
  <c r="V1154" i="48"/>
  <c r="W1154" i="48"/>
  <c r="V1155" i="48"/>
  <c r="W1155" i="48"/>
  <c r="V1156" i="48"/>
  <c r="W1156" i="48"/>
  <c r="V1157" i="48"/>
  <c r="W1157" i="48"/>
  <c r="V1158" i="48"/>
  <c r="W1158" i="48"/>
  <c r="V1159" i="48"/>
  <c r="W1159" i="48"/>
  <c r="V1160" i="48"/>
  <c r="W1160" i="48"/>
  <c r="V1161" i="48"/>
  <c r="W1161" i="48"/>
  <c r="V1162" i="48"/>
  <c r="W1162" i="48"/>
  <c r="V1163" i="48"/>
  <c r="W1163" i="48"/>
  <c r="V1164" i="48"/>
  <c r="W1164" i="48"/>
  <c r="V1165" i="48"/>
  <c r="W1165" i="48"/>
  <c r="V1166" i="48"/>
  <c r="W1166" i="48"/>
  <c r="V1167" i="48"/>
  <c r="W1167" i="48"/>
  <c r="V1168" i="48"/>
  <c r="W1168" i="48"/>
  <c r="V1169" i="48"/>
  <c r="W1169" i="48"/>
  <c r="V1170" i="48"/>
  <c r="W1170" i="48"/>
  <c r="V1171" i="48"/>
  <c r="W1171" i="48"/>
  <c r="V1172" i="48"/>
  <c r="W1172" i="48"/>
  <c r="V1173" i="48"/>
  <c r="W1173" i="48"/>
  <c r="V1174" i="48"/>
  <c r="W1174" i="48"/>
  <c r="V1175" i="48"/>
  <c r="W1175" i="48"/>
  <c r="V1176" i="48"/>
  <c r="W1176" i="48"/>
  <c r="V1177" i="48"/>
  <c r="W1177" i="48"/>
  <c r="V1178" i="48"/>
  <c r="W1178" i="48"/>
  <c r="V1179" i="48"/>
  <c r="W1179" i="48"/>
  <c r="V1180" i="48"/>
  <c r="W1180" i="48"/>
  <c r="V1181" i="48"/>
  <c r="W1181" i="48"/>
  <c r="V1182" i="48"/>
  <c r="W1182" i="48"/>
  <c r="V1183" i="48"/>
  <c r="W1183" i="48"/>
  <c r="V1184" i="48"/>
  <c r="W1184" i="48"/>
  <c r="V1185" i="48"/>
  <c r="W1185" i="48"/>
  <c r="V1186" i="48"/>
  <c r="W1186" i="48"/>
  <c r="V1187" i="48"/>
  <c r="W1187" i="48"/>
  <c r="V1188" i="48"/>
  <c r="W1188" i="48"/>
  <c r="V1189" i="48"/>
  <c r="W1189" i="48"/>
  <c r="V1190" i="48"/>
  <c r="W1190" i="48"/>
  <c r="V1191" i="48"/>
  <c r="W1191" i="48"/>
  <c r="V1192" i="48"/>
  <c r="W1192" i="48"/>
  <c r="V1193" i="48"/>
  <c r="W1193" i="48"/>
  <c r="V1194" i="48"/>
  <c r="W1194" i="48"/>
  <c r="V1195" i="48"/>
  <c r="W1195" i="48"/>
  <c r="V1196" i="48"/>
  <c r="W1196" i="48"/>
  <c r="V1197" i="48"/>
  <c r="W1197" i="48"/>
  <c r="V1198" i="48"/>
  <c r="W1198" i="48"/>
  <c r="V1199" i="48"/>
  <c r="W1199" i="48"/>
  <c r="V1200" i="48"/>
  <c r="W1200" i="48"/>
  <c r="V1201" i="48"/>
  <c r="W1201" i="48"/>
  <c r="V1202" i="48"/>
  <c r="W1202" i="48"/>
  <c r="V1203" i="48"/>
  <c r="W1203" i="48"/>
  <c r="V1204" i="48"/>
  <c r="W1204" i="48"/>
  <c r="V1205" i="48"/>
  <c r="W1205" i="48"/>
  <c r="V1206" i="48"/>
  <c r="W1206" i="48"/>
  <c r="V1207" i="48"/>
  <c r="W1207" i="48"/>
  <c r="V1208" i="48"/>
  <c r="W1208" i="48"/>
  <c r="V1209" i="48"/>
  <c r="W1209" i="48"/>
  <c r="V1210" i="48"/>
  <c r="W1210" i="48"/>
  <c r="V1211" i="48"/>
  <c r="W1211" i="48"/>
  <c r="V1212" i="48"/>
  <c r="W1212" i="48"/>
  <c r="V1213" i="48"/>
  <c r="W1213" i="48"/>
  <c r="V1214" i="48"/>
  <c r="W1214" i="48"/>
  <c r="V1215" i="48"/>
  <c r="W1215" i="48"/>
  <c r="V1216" i="48"/>
  <c r="W1216" i="48"/>
  <c r="V1217" i="48"/>
  <c r="W1217" i="48"/>
  <c r="V1218" i="48"/>
  <c r="W1218" i="48"/>
  <c r="V1219" i="48"/>
  <c r="W1219" i="48"/>
  <c r="V1220" i="48"/>
  <c r="W1220" i="48"/>
  <c r="V1221" i="48"/>
  <c r="W1221" i="48"/>
  <c r="V1222" i="48"/>
  <c r="W1222" i="48"/>
  <c r="V1223" i="48"/>
  <c r="W1223" i="48"/>
  <c r="V1224" i="48"/>
  <c r="W1224" i="48"/>
  <c r="V1225" i="48"/>
  <c r="W1225" i="48"/>
  <c r="V1226" i="48"/>
  <c r="W1226" i="48"/>
  <c r="V1227" i="48"/>
  <c r="W1227" i="48"/>
  <c r="V1228" i="48"/>
  <c r="W1228" i="48"/>
  <c r="V1229" i="48"/>
  <c r="W1229" i="48"/>
  <c r="V1230" i="48"/>
  <c r="W1230" i="48"/>
  <c r="V1231" i="48"/>
  <c r="W1231" i="48"/>
  <c r="V1232" i="48"/>
  <c r="W1232" i="48"/>
  <c r="V1233" i="48"/>
  <c r="W1233" i="48"/>
  <c r="V1234" i="48"/>
  <c r="W1234" i="48"/>
  <c r="V1235" i="48"/>
  <c r="W1235" i="48"/>
  <c r="V1236" i="48"/>
  <c r="W1236" i="48"/>
  <c r="V1237" i="48"/>
  <c r="W1237" i="48"/>
  <c r="V1238" i="48"/>
  <c r="W1238" i="48"/>
  <c r="V1239" i="48"/>
  <c r="W1239" i="48"/>
  <c r="V1240" i="48"/>
  <c r="W1240" i="48"/>
  <c r="V1241" i="48"/>
  <c r="W1241" i="48"/>
  <c r="V1242" i="48"/>
  <c r="W1242" i="48"/>
  <c r="V1243" i="48"/>
  <c r="W1243" i="48"/>
  <c r="V1244" i="48"/>
  <c r="W1244" i="48"/>
  <c r="V1245" i="48"/>
  <c r="W1245" i="48"/>
  <c r="V1246" i="48"/>
  <c r="W1246" i="48"/>
  <c r="V1247" i="48"/>
  <c r="W1247" i="48"/>
  <c r="V1248" i="48"/>
  <c r="W1248" i="48"/>
  <c r="V1249" i="48"/>
  <c r="W1249" i="48"/>
  <c r="V1250" i="48"/>
  <c r="W1250" i="48"/>
  <c r="V1251" i="48"/>
  <c r="W1251" i="48"/>
  <c r="V1252" i="48"/>
  <c r="W1252" i="48"/>
  <c r="V1253" i="48"/>
  <c r="W1253" i="48"/>
  <c r="V1254" i="48"/>
  <c r="W1254" i="48"/>
  <c r="V1255" i="48"/>
  <c r="W1255" i="48"/>
  <c r="V1256" i="48"/>
  <c r="W1256" i="48"/>
  <c r="V1257" i="48"/>
  <c r="W1257" i="48"/>
  <c r="V1258" i="48"/>
  <c r="W1258" i="48"/>
  <c r="V1259" i="48"/>
  <c r="W1259" i="48"/>
  <c r="V1260" i="48"/>
  <c r="W1260" i="48"/>
  <c r="V1261" i="48"/>
  <c r="W1261" i="48"/>
  <c r="V1262" i="48"/>
  <c r="W1262" i="48"/>
  <c r="V1263" i="48"/>
  <c r="W1263" i="48"/>
  <c r="V1264" i="48"/>
  <c r="W1264" i="48"/>
  <c r="V1265" i="48"/>
  <c r="W1265" i="48"/>
  <c r="V1266" i="48"/>
  <c r="W1266" i="48"/>
  <c r="V1267" i="48"/>
  <c r="W1267" i="48"/>
  <c r="V1268" i="48"/>
  <c r="W1268" i="48"/>
  <c r="V1269" i="48"/>
  <c r="W1269" i="48"/>
  <c r="V1270" i="48"/>
  <c r="W1270" i="48"/>
  <c r="V1271" i="48"/>
  <c r="W1271" i="48"/>
  <c r="V1272" i="48"/>
  <c r="W1272" i="48"/>
  <c r="V1273" i="48"/>
  <c r="W1273" i="48"/>
  <c r="V1274" i="48"/>
  <c r="W1274" i="48"/>
  <c r="V1275" i="48"/>
  <c r="W1275" i="48"/>
  <c r="V1276" i="48"/>
  <c r="W1276" i="48"/>
  <c r="V1277" i="48"/>
  <c r="W1277" i="48"/>
  <c r="V1278" i="48"/>
  <c r="W1278" i="48"/>
  <c r="V1279" i="48"/>
  <c r="W1279" i="48"/>
  <c r="V1280" i="48"/>
  <c r="W1280" i="48"/>
  <c r="V1281" i="48"/>
  <c r="W1281" i="48"/>
  <c r="V1282" i="48"/>
  <c r="W1282" i="48"/>
  <c r="V1283" i="48"/>
  <c r="W1283" i="48"/>
  <c r="V1284" i="48"/>
  <c r="W1284" i="48"/>
  <c r="V1285" i="48"/>
  <c r="W1285" i="48"/>
  <c r="V1286" i="48"/>
  <c r="W1286" i="48"/>
  <c r="V1287" i="48"/>
  <c r="W1287" i="48"/>
  <c r="V1288" i="48"/>
  <c r="W1288" i="48"/>
  <c r="V1289" i="48"/>
  <c r="W1289" i="48"/>
  <c r="V1290" i="48"/>
  <c r="W1290" i="48"/>
  <c r="V1291" i="48"/>
  <c r="W1291" i="48"/>
  <c r="V1292" i="48"/>
  <c r="W1292" i="48"/>
  <c r="V1293" i="48"/>
  <c r="W1293" i="48"/>
  <c r="V1294" i="48"/>
  <c r="W1294" i="48"/>
  <c r="V1295" i="48"/>
  <c r="W1295" i="48"/>
  <c r="V1296" i="48"/>
  <c r="W1296" i="48"/>
  <c r="V1297" i="48"/>
  <c r="W1297" i="48"/>
  <c r="V1298" i="48"/>
  <c r="W1298" i="48"/>
  <c r="V1299" i="48"/>
  <c r="W1299" i="48"/>
  <c r="V1300" i="48"/>
  <c r="W1300" i="48"/>
  <c r="V1301" i="48"/>
  <c r="W1301" i="48"/>
  <c r="V1302" i="48"/>
  <c r="W1302" i="48"/>
  <c r="V1303" i="48"/>
  <c r="W1303" i="48"/>
  <c r="V1304" i="48"/>
  <c r="W1304" i="48"/>
  <c r="V1305" i="48"/>
  <c r="W1305" i="48"/>
  <c r="V1306" i="48"/>
  <c r="W1306" i="48"/>
  <c r="V1307" i="48"/>
  <c r="W1307" i="48"/>
  <c r="V1308" i="48"/>
  <c r="W1308" i="48"/>
  <c r="V1309" i="48"/>
  <c r="W1309" i="48"/>
  <c r="V1310" i="48"/>
  <c r="W1310" i="48"/>
  <c r="V1311" i="48"/>
  <c r="W1311" i="48"/>
  <c r="V1312" i="48"/>
  <c r="W1312" i="48"/>
  <c r="V1313" i="48"/>
  <c r="W1313" i="48"/>
  <c r="V1314" i="48"/>
  <c r="W1314" i="48"/>
  <c r="V1315" i="48"/>
  <c r="W1315" i="48"/>
  <c r="V1316" i="48"/>
  <c r="W1316" i="48"/>
  <c r="V1317" i="48"/>
  <c r="W1317" i="48"/>
  <c r="V1318" i="48"/>
  <c r="W1318" i="48"/>
  <c r="V1319" i="48"/>
  <c r="W1319" i="48"/>
  <c r="V1320" i="48"/>
  <c r="W1320" i="48"/>
  <c r="V1321" i="48"/>
  <c r="W1321" i="48"/>
  <c r="V1322" i="48"/>
  <c r="W1322" i="48"/>
  <c r="V1323" i="48"/>
  <c r="W1323" i="48"/>
  <c r="V1324" i="48"/>
  <c r="W1324" i="48"/>
  <c r="V1325" i="48"/>
  <c r="W1325" i="48"/>
  <c r="V1326" i="48"/>
  <c r="W1326" i="48"/>
  <c r="V1327" i="48"/>
  <c r="W1327" i="48"/>
  <c r="V1328" i="48"/>
  <c r="W1328" i="48"/>
  <c r="V1329" i="48"/>
  <c r="W1329" i="48"/>
  <c r="V1330" i="48"/>
  <c r="W1330" i="48"/>
  <c r="V1331" i="48"/>
  <c r="W1331" i="48"/>
  <c r="V1332" i="48"/>
  <c r="W1332" i="48"/>
  <c r="V1333" i="48"/>
  <c r="W1333" i="48"/>
  <c r="V1334" i="48"/>
  <c r="W1334" i="48"/>
  <c r="V1335" i="48"/>
  <c r="W1335" i="48"/>
  <c r="V1336" i="48"/>
  <c r="W1336" i="48"/>
  <c r="V1337" i="48"/>
  <c r="W1337" i="48"/>
  <c r="V1338" i="48"/>
  <c r="W1338" i="48"/>
  <c r="V1339" i="48"/>
  <c r="W1339" i="48"/>
  <c r="V1340" i="48"/>
  <c r="W1340" i="48"/>
  <c r="V1341" i="48"/>
  <c r="W1341" i="48"/>
  <c r="V1342" i="48"/>
  <c r="W1342" i="48"/>
  <c r="V1343" i="48"/>
  <c r="W1343" i="48"/>
  <c r="V1344" i="48"/>
  <c r="W1344" i="48"/>
  <c r="V1345" i="48"/>
  <c r="W1345" i="48"/>
  <c r="V1346" i="48"/>
  <c r="W1346" i="48"/>
  <c r="V1347" i="48"/>
  <c r="W1347" i="48"/>
  <c r="V1348" i="48"/>
  <c r="W1348" i="48"/>
  <c r="V1349" i="48"/>
  <c r="W1349" i="48"/>
  <c r="V1350" i="48"/>
  <c r="W1350" i="48"/>
  <c r="V1351" i="48"/>
  <c r="W1351" i="48"/>
  <c r="V1352" i="48"/>
  <c r="W1352" i="48"/>
  <c r="V1353" i="48"/>
  <c r="W1353" i="48"/>
  <c r="V1354" i="48"/>
  <c r="W1354" i="48"/>
  <c r="V1355" i="48"/>
  <c r="W1355" i="48"/>
  <c r="V1356" i="48"/>
  <c r="W1356" i="48"/>
  <c r="V1357" i="48"/>
  <c r="W1357" i="48"/>
  <c r="V1358" i="48"/>
  <c r="W1358" i="48"/>
  <c r="V1359" i="48"/>
  <c r="W1359" i="48"/>
  <c r="V1360" i="48"/>
  <c r="W1360" i="48"/>
  <c r="V1361" i="48"/>
  <c r="W1361" i="48"/>
  <c r="V1362" i="48"/>
  <c r="W1362" i="48"/>
  <c r="V1363" i="48"/>
  <c r="W1363" i="48"/>
  <c r="V1364" i="48"/>
  <c r="W1364" i="48"/>
  <c r="V1365" i="48"/>
  <c r="W1365" i="48"/>
  <c r="V1366" i="48"/>
  <c r="W1366" i="48"/>
  <c r="V1367" i="48"/>
  <c r="W1367" i="48"/>
  <c r="V1368" i="48"/>
  <c r="W1368" i="48"/>
  <c r="V1369" i="48"/>
  <c r="W1369" i="48"/>
  <c r="V1370" i="48"/>
  <c r="W1370" i="48"/>
  <c r="V1371" i="48"/>
  <c r="W1371" i="48"/>
  <c r="V1372" i="48"/>
  <c r="W1372" i="48"/>
  <c r="V1373" i="48"/>
  <c r="W1373" i="48"/>
  <c r="V1374" i="48"/>
  <c r="W1374" i="48"/>
  <c r="V1375" i="48"/>
  <c r="W1375" i="48"/>
  <c r="V1376" i="48"/>
  <c r="W1376" i="48"/>
  <c r="V1377" i="48"/>
  <c r="W1377" i="48"/>
  <c r="V1378" i="48"/>
  <c r="W1378" i="48"/>
  <c r="V1379" i="48"/>
  <c r="W1379" i="48"/>
  <c r="V1380" i="48"/>
  <c r="W1380" i="48"/>
  <c r="V1381" i="48"/>
  <c r="W1381" i="48"/>
  <c r="V1382" i="48"/>
  <c r="W1382" i="48"/>
  <c r="V1383" i="48"/>
  <c r="W1383" i="48"/>
  <c r="V1384" i="48"/>
  <c r="W1384" i="48"/>
  <c r="V1385" i="48"/>
  <c r="W1385" i="48"/>
  <c r="V1386" i="48"/>
  <c r="W1386" i="48"/>
  <c r="V1387" i="48"/>
  <c r="W1387" i="48"/>
  <c r="V1388" i="48"/>
  <c r="W1388" i="48"/>
  <c r="V1389" i="48"/>
  <c r="W1389" i="48"/>
  <c r="V1390" i="48"/>
  <c r="W1390" i="48"/>
  <c r="V1391" i="48"/>
  <c r="W1391" i="48"/>
  <c r="V1392" i="48"/>
  <c r="W1392" i="48"/>
  <c r="V1393" i="48"/>
  <c r="W1393" i="48"/>
  <c r="V1394" i="48"/>
  <c r="W1394" i="48"/>
  <c r="V1395" i="48"/>
  <c r="W1395" i="48"/>
  <c r="V1396" i="48"/>
  <c r="W1396" i="48"/>
  <c r="V1397" i="48"/>
  <c r="W1397" i="48"/>
  <c r="V1398" i="48"/>
  <c r="W1398" i="48"/>
  <c r="V1399" i="48"/>
  <c r="W1399" i="48"/>
  <c r="V1400" i="48"/>
  <c r="W1400" i="48"/>
  <c r="V1401" i="48"/>
  <c r="W1401" i="48"/>
  <c r="V1402" i="48"/>
  <c r="W1402" i="48"/>
  <c r="V1403" i="48"/>
  <c r="W1403" i="48"/>
  <c r="V1404" i="48"/>
  <c r="W1404" i="48"/>
  <c r="V1405" i="48"/>
  <c r="W1405" i="48"/>
  <c r="V1406" i="48"/>
  <c r="W1406" i="48"/>
  <c r="V1407" i="48"/>
  <c r="W1407" i="48"/>
  <c r="V1408" i="48"/>
  <c r="W1408" i="48"/>
  <c r="V1409" i="48"/>
  <c r="W1409" i="48"/>
  <c r="V1410" i="48"/>
  <c r="W1410" i="48"/>
  <c r="V1411" i="48"/>
  <c r="W1411" i="48"/>
  <c r="V1412" i="48"/>
  <c r="W1412" i="48"/>
  <c r="V1413" i="48"/>
  <c r="W1413" i="48"/>
  <c r="V1414" i="48"/>
  <c r="W1414" i="48"/>
  <c r="V1415" i="48"/>
  <c r="W1415" i="48"/>
  <c r="V1416" i="48"/>
  <c r="W1416" i="48"/>
  <c r="V1417" i="48"/>
  <c r="W1417" i="48"/>
  <c r="V1418" i="48"/>
  <c r="W1418" i="48"/>
  <c r="V1419" i="48"/>
  <c r="W1419" i="48"/>
  <c r="V1420" i="48"/>
  <c r="W1420" i="48"/>
  <c r="V1421" i="48"/>
  <c r="W1421" i="48"/>
  <c r="V1422" i="48"/>
  <c r="W1422" i="48"/>
  <c r="V1423" i="48"/>
  <c r="W1423" i="48"/>
  <c r="V1424" i="48"/>
  <c r="W1424" i="48"/>
  <c r="V1425" i="48"/>
  <c r="W1425" i="48"/>
  <c r="V1426" i="48"/>
  <c r="W1426" i="48"/>
  <c r="V1427" i="48"/>
  <c r="W1427" i="48"/>
  <c r="V1428" i="48"/>
  <c r="W1428" i="48"/>
  <c r="V1429" i="48"/>
  <c r="W1429" i="48"/>
  <c r="V1430" i="48"/>
  <c r="W1430" i="48"/>
  <c r="V1431" i="48"/>
  <c r="W1431" i="48"/>
  <c r="V1432" i="48"/>
  <c r="W1432" i="48"/>
  <c r="V1433" i="48"/>
  <c r="W1433" i="48"/>
  <c r="V1434" i="48"/>
  <c r="W1434" i="48"/>
  <c r="V1435" i="48"/>
  <c r="W1435" i="48"/>
  <c r="V1436" i="48"/>
  <c r="W1436" i="48"/>
  <c r="V1437" i="48"/>
  <c r="W1437" i="48"/>
  <c r="V1438" i="48"/>
  <c r="W1438" i="48"/>
  <c r="V1439" i="48"/>
  <c r="W1439" i="48"/>
  <c r="V1440" i="48"/>
  <c r="W1440" i="48"/>
  <c r="V1441" i="48"/>
  <c r="W1441" i="48"/>
  <c r="V1442" i="48"/>
  <c r="W1442" i="48"/>
  <c r="V1443" i="48"/>
  <c r="W1443" i="48"/>
  <c r="V1444" i="48"/>
  <c r="W1444" i="48"/>
  <c r="V1445" i="48"/>
  <c r="W1445" i="48"/>
  <c r="V1446" i="48"/>
  <c r="W1446" i="48"/>
  <c r="V1447" i="48"/>
  <c r="W1447" i="48"/>
  <c r="V1448" i="48"/>
  <c r="W1448" i="48"/>
  <c r="V1449" i="48"/>
  <c r="W1449" i="48"/>
  <c r="V1450" i="48"/>
  <c r="W1450" i="48"/>
  <c r="V1451" i="48"/>
  <c r="W1451" i="48"/>
  <c r="V1452" i="48"/>
  <c r="W1452" i="48"/>
  <c r="V1453" i="48"/>
  <c r="W1453" i="48"/>
  <c r="V1454" i="48"/>
  <c r="W1454" i="48"/>
  <c r="V1455" i="48"/>
  <c r="W1455" i="48"/>
  <c r="V1456" i="48"/>
  <c r="W1456" i="48"/>
  <c r="V1457" i="48"/>
  <c r="W1457" i="48"/>
  <c r="V1458" i="48"/>
  <c r="W1458" i="48"/>
  <c r="V1459" i="48"/>
  <c r="W1459" i="48"/>
  <c r="V1460" i="48"/>
  <c r="W1460" i="48"/>
  <c r="V1461" i="48"/>
  <c r="W1461" i="48"/>
  <c r="V1462" i="48"/>
  <c r="W1462" i="48"/>
  <c r="V1463" i="48"/>
  <c r="W1463" i="48"/>
  <c r="V1464" i="48"/>
  <c r="W1464" i="48"/>
  <c r="V1465" i="48"/>
  <c r="W1465" i="48"/>
  <c r="V1466" i="48"/>
  <c r="W1466" i="48"/>
  <c r="V1467" i="48"/>
  <c r="W1467" i="48"/>
  <c r="V1468" i="48"/>
  <c r="W1468" i="48"/>
  <c r="V1469" i="48"/>
  <c r="W1469" i="48"/>
  <c r="V1470" i="48"/>
  <c r="W1470" i="48"/>
  <c r="V1471" i="48"/>
  <c r="W1471" i="48"/>
  <c r="V1472" i="48"/>
  <c r="W1472" i="48"/>
  <c r="V1473" i="48"/>
  <c r="W1473" i="48"/>
  <c r="V1474" i="48"/>
  <c r="W1474" i="48"/>
  <c r="V1475" i="48"/>
  <c r="W1475" i="48"/>
  <c r="V1476" i="48"/>
  <c r="W1476" i="48"/>
  <c r="V1477" i="48"/>
  <c r="W1477" i="48"/>
  <c r="V1478" i="48"/>
  <c r="W1478" i="48"/>
  <c r="V1479" i="48"/>
  <c r="W1479" i="48"/>
  <c r="V1480" i="48"/>
  <c r="W1480" i="48"/>
  <c r="V1481" i="48"/>
  <c r="W1481" i="48"/>
  <c r="V1482" i="48"/>
  <c r="W1482" i="48"/>
  <c r="V1483" i="48"/>
  <c r="W1483" i="48"/>
  <c r="V1484" i="48"/>
  <c r="W1484" i="48"/>
  <c r="V1485" i="48"/>
  <c r="W1485" i="48"/>
  <c r="V1486" i="48"/>
  <c r="W1486" i="48"/>
  <c r="V1487" i="48"/>
  <c r="W1487" i="48"/>
  <c r="V1488" i="48"/>
  <c r="W1488" i="48"/>
  <c r="V1489" i="48"/>
  <c r="W1489" i="48"/>
  <c r="V1490" i="48"/>
  <c r="W1490" i="48"/>
  <c r="V1491" i="48"/>
  <c r="W1491" i="48"/>
  <c r="V1492" i="48"/>
  <c r="W1492" i="48"/>
  <c r="V1493" i="48"/>
  <c r="W1493" i="48"/>
  <c r="V1494" i="48"/>
  <c r="W1494" i="48"/>
  <c r="V1495" i="48"/>
  <c r="W1495" i="48"/>
  <c r="V1496" i="48"/>
  <c r="W1496" i="48"/>
  <c r="V1497" i="48"/>
  <c r="W1497" i="48"/>
  <c r="V1498" i="48"/>
  <c r="W1498" i="48"/>
  <c r="V1499" i="48"/>
  <c r="W1499" i="48"/>
  <c r="V1500" i="48"/>
  <c r="W1500" i="48"/>
  <c r="V1501" i="48"/>
  <c r="W1501" i="48"/>
  <c r="V1502" i="48"/>
  <c r="W1502" i="48"/>
  <c r="V1503" i="48"/>
  <c r="W1503" i="48"/>
  <c r="V1504" i="48"/>
  <c r="W1504" i="48"/>
  <c r="V1505" i="48"/>
  <c r="W1505" i="48"/>
  <c r="V1506" i="48"/>
  <c r="W1506" i="48"/>
  <c r="V1507" i="48"/>
  <c r="W1507" i="48"/>
  <c r="V1508" i="48"/>
  <c r="W1508" i="48"/>
  <c r="V1509" i="48"/>
  <c r="W1509" i="48"/>
  <c r="V1510" i="48"/>
  <c r="W1510" i="48"/>
  <c r="V1511" i="48"/>
  <c r="W1511" i="48"/>
  <c r="V1512" i="48"/>
  <c r="W1512" i="48"/>
  <c r="V1513" i="48"/>
  <c r="W1513" i="48"/>
  <c r="V1514" i="48"/>
  <c r="W1514" i="48"/>
  <c r="V1515" i="48"/>
  <c r="W1515" i="48"/>
  <c r="V1516" i="48"/>
  <c r="W1516" i="48"/>
  <c r="V1517" i="48"/>
  <c r="W1517" i="48"/>
  <c r="V1518" i="48"/>
  <c r="W1518" i="48"/>
  <c r="V1519" i="48"/>
  <c r="W1519" i="48"/>
  <c r="V1520" i="48"/>
  <c r="W1520" i="48"/>
  <c r="V1521" i="48"/>
  <c r="W1521" i="48"/>
  <c r="V1522" i="48"/>
  <c r="W1522" i="48"/>
  <c r="V1523" i="48"/>
  <c r="W1523" i="48"/>
  <c r="V1524" i="48"/>
  <c r="W1524" i="48"/>
  <c r="V1525" i="48"/>
  <c r="W1525" i="48"/>
  <c r="V1526" i="48"/>
  <c r="W1526" i="48"/>
  <c r="V1527" i="48"/>
  <c r="W1527" i="48"/>
  <c r="V1528" i="48"/>
  <c r="W1528" i="48"/>
  <c r="V1529" i="48"/>
  <c r="W1529" i="48"/>
  <c r="V1530" i="48"/>
  <c r="W1530" i="48"/>
  <c r="V1531" i="48"/>
  <c r="W1531" i="48"/>
  <c r="V1532" i="48"/>
  <c r="W1532" i="48"/>
  <c r="V1533" i="48"/>
  <c r="W1533" i="48"/>
  <c r="V1534" i="48"/>
  <c r="W1534" i="48"/>
  <c r="V1535" i="48"/>
  <c r="W1535" i="48"/>
  <c r="V1536" i="48"/>
  <c r="W1536" i="48"/>
  <c r="V1537" i="48"/>
  <c r="W1537" i="48"/>
  <c r="V1538" i="48"/>
  <c r="W1538" i="48"/>
  <c r="V1539" i="48"/>
  <c r="W1539" i="48"/>
  <c r="V1540" i="48"/>
  <c r="W1540" i="48"/>
  <c r="V1541" i="48"/>
  <c r="W1541" i="48"/>
  <c r="V1542" i="48"/>
  <c r="W1542" i="48"/>
  <c r="V1543" i="48"/>
  <c r="W1543" i="48"/>
  <c r="V1544" i="48"/>
  <c r="W1544" i="48"/>
  <c r="V1545" i="48"/>
  <c r="W1545" i="48"/>
  <c r="V1546" i="48"/>
  <c r="W1546" i="48"/>
  <c r="V1547" i="48"/>
  <c r="W1547" i="48"/>
  <c r="V1548" i="48"/>
  <c r="W1548" i="48"/>
  <c r="V1549" i="48"/>
  <c r="W1549" i="48"/>
  <c r="V1550" i="48"/>
  <c r="W1550" i="48"/>
  <c r="V1551" i="48"/>
  <c r="W1551" i="48"/>
  <c r="V1552" i="48"/>
  <c r="W1552" i="48"/>
  <c r="V1553" i="48"/>
  <c r="W1553" i="48"/>
  <c r="V1554" i="48"/>
  <c r="W1554" i="48"/>
  <c r="V1555" i="48"/>
  <c r="W1555" i="48"/>
  <c r="V1556" i="48"/>
  <c r="W1556" i="48"/>
  <c r="V1557" i="48"/>
  <c r="W1557" i="48"/>
  <c r="V1558" i="48"/>
  <c r="W1558" i="48"/>
  <c r="V1559" i="48"/>
  <c r="W1559" i="48"/>
  <c r="V1560" i="48"/>
  <c r="W1560" i="48"/>
  <c r="V1561" i="48"/>
  <c r="W1561" i="48"/>
  <c r="V1562" i="48"/>
  <c r="W1562" i="48"/>
  <c r="V1563" i="48"/>
  <c r="W1563" i="48"/>
  <c r="V1564" i="48"/>
  <c r="W1564" i="48"/>
  <c r="V1565" i="48"/>
  <c r="W1565" i="48"/>
  <c r="V1566" i="48"/>
  <c r="W1566" i="48"/>
  <c r="V1567" i="48"/>
  <c r="W1567" i="48"/>
  <c r="V1568" i="48"/>
  <c r="W1568" i="48"/>
  <c r="V1569" i="48"/>
  <c r="W1569" i="48"/>
  <c r="V1570" i="48"/>
  <c r="W1570" i="48"/>
  <c r="V1571" i="48"/>
  <c r="W1571" i="48"/>
  <c r="V1572" i="48"/>
  <c r="W1572" i="48"/>
  <c r="V1573" i="48"/>
  <c r="W1573" i="48"/>
  <c r="V1574" i="48"/>
  <c r="W1574" i="48"/>
  <c r="V1575" i="48"/>
  <c r="W1575" i="48"/>
  <c r="V1576" i="48"/>
  <c r="W1576" i="48"/>
  <c r="V1577" i="48"/>
  <c r="W1577" i="48"/>
  <c r="V1578" i="48"/>
  <c r="W1578" i="48"/>
  <c r="V1579" i="48"/>
  <c r="W1579" i="48"/>
  <c r="V1580" i="48"/>
  <c r="W1580" i="48"/>
  <c r="V1581" i="48"/>
  <c r="W1581" i="48"/>
  <c r="V1582" i="48"/>
  <c r="W1582" i="48"/>
  <c r="V1583" i="48"/>
  <c r="W1583" i="48"/>
  <c r="V1584" i="48"/>
  <c r="W1584" i="48"/>
  <c r="V1585" i="48"/>
  <c r="W1585" i="48"/>
  <c r="V1586" i="48"/>
  <c r="W1586" i="48"/>
  <c r="V1587" i="48"/>
  <c r="W1587" i="48"/>
  <c r="V1588" i="48"/>
  <c r="W1588" i="48"/>
  <c r="V1589" i="48"/>
  <c r="W1589" i="48"/>
  <c r="V1590" i="48"/>
  <c r="W1590" i="48"/>
  <c r="V1591" i="48"/>
  <c r="W1591" i="48"/>
  <c r="V1592" i="48"/>
  <c r="W1592" i="48"/>
  <c r="V1593" i="48"/>
  <c r="W1593" i="48"/>
  <c r="V1594" i="48"/>
  <c r="W1594" i="48"/>
  <c r="V1595" i="48"/>
  <c r="W1595" i="48"/>
  <c r="V1596" i="48"/>
  <c r="W1596" i="48"/>
  <c r="V1597" i="48"/>
  <c r="W1597" i="48"/>
  <c r="V1598" i="48"/>
  <c r="W1598" i="48"/>
  <c r="V1599" i="48"/>
  <c r="W1599" i="48"/>
  <c r="V1600" i="48"/>
  <c r="W1600" i="48"/>
  <c r="V1601" i="48"/>
  <c r="W1601" i="48"/>
  <c r="V1602" i="48"/>
  <c r="W1602" i="48"/>
  <c r="V1603" i="48"/>
  <c r="W1603" i="48"/>
  <c r="V1604" i="48"/>
  <c r="W1604" i="48"/>
  <c r="V1605" i="48"/>
  <c r="W1605" i="48"/>
  <c r="V1606" i="48"/>
  <c r="W1606" i="48"/>
  <c r="V1607" i="48"/>
  <c r="W1607" i="48"/>
  <c r="V1608" i="48"/>
  <c r="W1608" i="48"/>
  <c r="V1609" i="48"/>
  <c r="W1609" i="48"/>
  <c r="V1610" i="48"/>
  <c r="W1610" i="48"/>
  <c r="V1611" i="48"/>
  <c r="W1611" i="48"/>
  <c r="V1612" i="48"/>
  <c r="W1612" i="48"/>
  <c r="V1613" i="48"/>
  <c r="W1613" i="48"/>
  <c r="V1614" i="48"/>
  <c r="W1614" i="48"/>
  <c r="V1615" i="48"/>
  <c r="W1615" i="48"/>
  <c r="V1616" i="48"/>
  <c r="W1616" i="48"/>
  <c r="V1617" i="48"/>
  <c r="W1617" i="48"/>
  <c r="V1618" i="48"/>
  <c r="W1618" i="48"/>
  <c r="V1619" i="48"/>
  <c r="W1619" i="48"/>
  <c r="V1620" i="48"/>
  <c r="W1620" i="48"/>
  <c r="V1621" i="48"/>
  <c r="W1621" i="48"/>
  <c r="V1622" i="48"/>
  <c r="W1622" i="48"/>
  <c r="V1623" i="48"/>
  <c r="W1623" i="48"/>
  <c r="V1624" i="48"/>
  <c r="W1624" i="48"/>
  <c r="V1625" i="48"/>
  <c r="W1625" i="48"/>
  <c r="V1626" i="48"/>
  <c r="W1626" i="48"/>
  <c r="V1627" i="48"/>
  <c r="W1627" i="48"/>
  <c r="V1628" i="48"/>
  <c r="W1628" i="48"/>
  <c r="V1629" i="48"/>
  <c r="W1629" i="48"/>
  <c r="V1630" i="48"/>
  <c r="W1630" i="48"/>
  <c r="V1631" i="48"/>
  <c r="W1631" i="48"/>
  <c r="V1632" i="48"/>
  <c r="W1632" i="48"/>
  <c r="V1633" i="48"/>
  <c r="W1633" i="48"/>
  <c r="V1634" i="48"/>
  <c r="W1634" i="48"/>
  <c r="V1635" i="48"/>
  <c r="W1635" i="48"/>
  <c r="V1636" i="48"/>
  <c r="W1636" i="48"/>
  <c r="V1637" i="48"/>
  <c r="W1637" i="48"/>
  <c r="V1638" i="48"/>
  <c r="W1638" i="48"/>
  <c r="V1639" i="48"/>
  <c r="W1639" i="48"/>
  <c r="V1640" i="48"/>
  <c r="W1640" i="48"/>
  <c r="V1641" i="48"/>
  <c r="W1641" i="48"/>
  <c r="V1642" i="48"/>
  <c r="W1642" i="48"/>
  <c r="V1643" i="48"/>
  <c r="W1643" i="48"/>
  <c r="V1644" i="48"/>
  <c r="W1644" i="48"/>
  <c r="V1645" i="48"/>
  <c r="W1645" i="48"/>
  <c r="V1646" i="48"/>
  <c r="W1646" i="48"/>
  <c r="V1647" i="48"/>
  <c r="W1647" i="48"/>
  <c r="V1648" i="48"/>
  <c r="W1648" i="48"/>
  <c r="V1649" i="48"/>
  <c r="W1649" i="48"/>
  <c r="V1650" i="48"/>
  <c r="W1650" i="48"/>
  <c r="V1651" i="48"/>
  <c r="W1651" i="48"/>
  <c r="V1652" i="48"/>
  <c r="W1652" i="48"/>
  <c r="V1653" i="48"/>
  <c r="W1653" i="48"/>
  <c r="V1654" i="48"/>
  <c r="W1654" i="48"/>
  <c r="V1655" i="48"/>
  <c r="W1655" i="48"/>
  <c r="V1656" i="48"/>
  <c r="W1656" i="48"/>
  <c r="V1657" i="48"/>
  <c r="W1657" i="48"/>
  <c r="V1658" i="48"/>
  <c r="W1658" i="48"/>
  <c r="V1659" i="48"/>
  <c r="W1659" i="48"/>
  <c r="V1660" i="48"/>
  <c r="W1660" i="48"/>
  <c r="V1661" i="48"/>
  <c r="W1661" i="48"/>
  <c r="V1662" i="48"/>
  <c r="W1662" i="48"/>
  <c r="V1663" i="48"/>
  <c r="W1663" i="48"/>
  <c r="V1664" i="48"/>
  <c r="W1664" i="48"/>
  <c r="V1665" i="48"/>
  <c r="W1665" i="48"/>
  <c r="V1666" i="48"/>
  <c r="W1666" i="48"/>
  <c r="V1667" i="48"/>
  <c r="W1667" i="48"/>
  <c r="V1668" i="48"/>
  <c r="W1668" i="48"/>
  <c r="V1669" i="48"/>
  <c r="W1669" i="48"/>
  <c r="V1670" i="48"/>
  <c r="W1670" i="48"/>
  <c r="V1671" i="48"/>
  <c r="W1671" i="48"/>
  <c r="V1672" i="48"/>
  <c r="W1672" i="48"/>
  <c r="V1673" i="48"/>
  <c r="W1673" i="48"/>
  <c r="V1674" i="48"/>
  <c r="W1674" i="48"/>
  <c r="V1675" i="48"/>
  <c r="W1675" i="48"/>
  <c r="V1676" i="48"/>
  <c r="W1676" i="48"/>
  <c r="V1677" i="48"/>
  <c r="W1677" i="48"/>
  <c r="V1678" i="48"/>
  <c r="W1678" i="48"/>
  <c r="V1679" i="48"/>
  <c r="W1679" i="48"/>
  <c r="V1680" i="48"/>
  <c r="W1680" i="48"/>
  <c r="V1681" i="48"/>
  <c r="W1681" i="48"/>
  <c r="V1682" i="48"/>
  <c r="W1682" i="48"/>
  <c r="V1683" i="48"/>
  <c r="W1683" i="48"/>
  <c r="V1684" i="48"/>
  <c r="W1684" i="48"/>
  <c r="V1685" i="48"/>
  <c r="W1685" i="48"/>
  <c r="V1686" i="48"/>
  <c r="W1686" i="48"/>
  <c r="V1687" i="48"/>
  <c r="W1687" i="48"/>
  <c r="V1688" i="48"/>
  <c r="W1688" i="48"/>
  <c r="V1689" i="48"/>
  <c r="W1689" i="48"/>
  <c r="V1690" i="48"/>
  <c r="W1690" i="48"/>
  <c r="V1691" i="48"/>
  <c r="W1691" i="48"/>
  <c r="V1692" i="48"/>
  <c r="W1692" i="48"/>
  <c r="V1693" i="48"/>
  <c r="W1693" i="48"/>
  <c r="V1694" i="48"/>
  <c r="W1694" i="48"/>
  <c r="V1695" i="48"/>
  <c r="W1695" i="48"/>
  <c r="V1696" i="48"/>
  <c r="W1696" i="48"/>
  <c r="V1697" i="48"/>
  <c r="W1697" i="48"/>
  <c r="V1698" i="48"/>
  <c r="W1698" i="48"/>
  <c r="V1699" i="48"/>
  <c r="W1699" i="48"/>
  <c r="V1700" i="48"/>
  <c r="W1700" i="48"/>
  <c r="V1701" i="48"/>
  <c r="W1701" i="48"/>
  <c r="V1702" i="48"/>
  <c r="W1702" i="48"/>
  <c r="V1703" i="48"/>
  <c r="W1703" i="48"/>
  <c r="V1704" i="48"/>
  <c r="W1704" i="48"/>
  <c r="V1705" i="48"/>
  <c r="W1705" i="48"/>
  <c r="V1706" i="48"/>
  <c r="W1706" i="48"/>
  <c r="V1707" i="48"/>
  <c r="W1707" i="48"/>
  <c r="V1708" i="48"/>
  <c r="W1708" i="48"/>
  <c r="V1709" i="48"/>
  <c r="W1709" i="48"/>
  <c r="V1710" i="48"/>
  <c r="W1710" i="48"/>
  <c r="V1711" i="48"/>
  <c r="W1711" i="48"/>
  <c r="V1712" i="48"/>
  <c r="W1712" i="48"/>
  <c r="V1713" i="48"/>
  <c r="W1713" i="48"/>
  <c r="V1714" i="48"/>
  <c r="W1714" i="48"/>
  <c r="V1715" i="48"/>
  <c r="W1715" i="48"/>
  <c r="V1716" i="48"/>
  <c r="W1716" i="48"/>
  <c r="V1717" i="48"/>
  <c r="W1717" i="48"/>
  <c r="V1718" i="48"/>
  <c r="W1718" i="48"/>
  <c r="V1719" i="48"/>
  <c r="W1719" i="48"/>
  <c r="V1720" i="48"/>
  <c r="W1720" i="48"/>
  <c r="V1721" i="48"/>
  <c r="W1721" i="48"/>
  <c r="V1722" i="48"/>
  <c r="W1722" i="48"/>
  <c r="V1723" i="48"/>
  <c r="W1723" i="48"/>
  <c r="V1724" i="48"/>
  <c r="W1724" i="48"/>
  <c r="V1725" i="48"/>
  <c r="W1725" i="48"/>
  <c r="V1726" i="48"/>
  <c r="W1726" i="48"/>
  <c r="V1727" i="48"/>
  <c r="W1727" i="48"/>
  <c r="V1728" i="48"/>
  <c r="W1728" i="48"/>
  <c r="V1729" i="48"/>
  <c r="W1729" i="48"/>
  <c r="V1730" i="48"/>
  <c r="W1730" i="48"/>
  <c r="V1731" i="48"/>
  <c r="W1731" i="48"/>
  <c r="V1732" i="48"/>
  <c r="W1732" i="48"/>
  <c r="V1733" i="48"/>
  <c r="W1733" i="48"/>
  <c r="V1734" i="48"/>
  <c r="W1734" i="48"/>
  <c r="V1735" i="48"/>
  <c r="W1735" i="48"/>
  <c r="V1736" i="48"/>
  <c r="W1736" i="48"/>
  <c r="V1737" i="48"/>
  <c r="W1737" i="48"/>
  <c r="V1738" i="48"/>
  <c r="W1738" i="48"/>
  <c r="V1739" i="48"/>
  <c r="W1739" i="48"/>
  <c r="V1740" i="48"/>
  <c r="W1740" i="48"/>
  <c r="V1741" i="48"/>
  <c r="W1741" i="48"/>
  <c r="V1742" i="48"/>
  <c r="W1742" i="48"/>
  <c r="V1743" i="48"/>
  <c r="W1743" i="48"/>
  <c r="V1744" i="48"/>
  <c r="W1744" i="48"/>
  <c r="V1745" i="48"/>
  <c r="W1745" i="48"/>
  <c r="V1746" i="48"/>
  <c r="W1746" i="48"/>
  <c r="V1747" i="48"/>
  <c r="W1747" i="48"/>
  <c r="V1748" i="48"/>
  <c r="W1748" i="48"/>
  <c r="V1749" i="48"/>
  <c r="W1749" i="48"/>
  <c r="V1750" i="48"/>
  <c r="W1750" i="48"/>
  <c r="V1751" i="48"/>
  <c r="W1751" i="48"/>
  <c r="V1752" i="48"/>
  <c r="W1752" i="48"/>
  <c r="V1753" i="48"/>
  <c r="W1753" i="48"/>
  <c r="V1754" i="48"/>
  <c r="W1754" i="48"/>
  <c r="V1755" i="48"/>
  <c r="W1755" i="48"/>
  <c r="V1756" i="48"/>
  <c r="W1756" i="48"/>
  <c r="V1757" i="48"/>
  <c r="W1757" i="48"/>
  <c r="V1758" i="48"/>
  <c r="W1758" i="48"/>
  <c r="V1759" i="48"/>
  <c r="W1759" i="48"/>
  <c r="V1760" i="48"/>
  <c r="W1760" i="48"/>
  <c r="V1761" i="48"/>
  <c r="W1761" i="48"/>
  <c r="V1762" i="48"/>
  <c r="W1762" i="48"/>
  <c r="V1763" i="48"/>
  <c r="W1763" i="48"/>
  <c r="V1764" i="48"/>
  <c r="W1764" i="48"/>
  <c r="V1765" i="48"/>
  <c r="W1765" i="48"/>
  <c r="V1766" i="48"/>
  <c r="W1766" i="48"/>
  <c r="V1767" i="48"/>
  <c r="W1767" i="48"/>
  <c r="V1768" i="48"/>
  <c r="W1768" i="48"/>
  <c r="V1769" i="48"/>
  <c r="W1769" i="48"/>
  <c r="V1770" i="48"/>
  <c r="W1770" i="48"/>
  <c r="V1771" i="48"/>
  <c r="W1771" i="48"/>
  <c r="V1772" i="48"/>
  <c r="W1772" i="48"/>
  <c r="V1773" i="48"/>
  <c r="W1773" i="48"/>
  <c r="V1774" i="48"/>
  <c r="W1774" i="48"/>
  <c r="V1775" i="48"/>
  <c r="W1775" i="48"/>
  <c r="V1776" i="48"/>
  <c r="W1776" i="48"/>
  <c r="V1777" i="48"/>
  <c r="W1777" i="48"/>
  <c r="V1778" i="48"/>
  <c r="W1778" i="48"/>
  <c r="V1779" i="48"/>
  <c r="W1779" i="48"/>
  <c r="V1780" i="48"/>
  <c r="W1780" i="48"/>
  <c r="V1781" i="48"/>
  <c r="W1781" i="48"/>
  <c r="V1782" i="48"/>
  <c r="W1782" i="48"/>
  <c r="V1783" i="48"/>
  <c r="W1783" i="48"/>
  <c r="V1784" i="48"/>
  <c r="W1784" i="48"/>
  <c r="V1785" i="48"/>
  <c r="W1785" i="48"/>
  <c r="V1786" i="48"/>
  <c r="W1786" i="48"/>
  <c r="V1787" i="48"/>
  <c r="W1787" i="48"/>
  <c r="V1788" i="48"/>
  <c r="W1788" i="48"/>
  <c r="V1789" i="48"/>
  <c r="W1789" i="48"/>
  <c r="V1790" i="48"/>
  <c r="W1790" i="48"/>
  <c r="V1791" i="48"/>
  <c r="W1791" i="48"/>
  <c r="V1792" i="48"/>
  <c r="W1792" i="48"/>
  <c r="V1793" i="48"/>
  <c r="W1793" i="48"/>
  <c r="V1794" i="48"/>
  <c r="W1794" i="48"/>
  <c r="V1795" i="48"/>
  <c r="W1795" i="48"/>
  <c r="V1796" i="48"/>
  <c r="W1796" i="48"/>
  <c r="V1797" i="48"/>
  <c r="W1797" i="48"/>
  <c r="V1798" i="48"/>
  <c r="W1798" i="48"/>
  <c r="V1799" i="48"/>
  <c r="W1799" i="48"/>
  <c r="V1800" i="48"/>
  <c r="W1800" i="48"/>
  <c r="V1801" i="48"/>
  <c r="W1801" i="48"/>
  <c r="V1802" i="48"/>
  <c r="W1802" i="48"/>
  <c r="V1803" i="48"/>
  <c r="W1803" i="48"/>
  <c r="V1804" i="48"/>
  <c r="W1804" i="48"/>
  <c r="V1805" i="48"/>
  <c r="W1805" i="48"/>
  <c r="V1806" i="48"/>
  <c r="W1806" i="48"/>
  <c r="V1807" i="48"/>
  <c r="W1807" i="48"/>
  <c r="V1808" i="48"/>
  <c r="W1808" i="48"/>
  <c r="V1809" i="48"/>
  <c r="W1809" i="48"/>
  <c r="V1810" i="48"/>
  <c r="W1810" i="48"/>
  <c r="V1811" i="48"/>
  <c r="W1811" i="48"/>
  <c r="V1812" i="48"/>
  <c r="W1812" i="48"/>
  <c r="V1813" i="48"/>
  <c r="W1813" i="48"/>
  <c r="V1814" i="48"/>
  <c r="W1814" i="48"/>
  <c r="V1815" i="48"/>
  <c r="W1815" i="48"/>
  <c r="V1816" i="48"/>
  <c r="W1816" i="48"/>
  <c r="V1817" i="48"/>
  <c r="W1817" i="48"/>
  <c r="V1818" i="48"/>
  <c r="W1818" i="48"/>
  <c r="V1819" i="48"/>
  <c r="W1819" i="48"/>
  <c r="V1820" i="48"/>
  <c r="W1820" i="48"/>
  <c r="V1821" i="48"/>
  <c r="W1821" i="48"/>
  <c r="V1822" i="48"/>
  <c r="W1822" i="48"/>
  <c r="V1823" i="48"/>
  <c r="W1823" i="48"/>
  <c r="V1824" i="48"/>
  <c r="W1824" i="48"/>
  <c r="V1825" i="48"/>
  <c r="W1825" i="48"/>
  <c r="V1826" i="48"/>
  <c r="W1826" i="48"/>
  <c r="V1827" i="48"/>
  <c r="W1827" i="48"/>
  <c r="V1828" i="48"/>
  <c r="W1828" i="48"/>
  <c r="V1829" i="48"/>
  <c r="W1829" i="48"/>
  <c r="V1830" i="48"/>
  <c r="W1830" i="48"/>
  <c r="V1831" i="48"/>
  <c r="W1831" i="48"/>
  <c r="V1832" i="48"/>
  <c r="W1832" i="48"/>
  <c r="V1833" i="48"/>
  <c r="W1833" i="48"/>
  <c r="V1834" i="48"/>
  <c r="W1834" i="48"/>
  <c r="V1835" i="48"/>
  <c r="W1835" i="48"/>
  <c r="V1836" i="48"/>
  <c r="W1836" i="48"/>
  <c r="V1837" i="48"/>
  <c r="W1837" i="48"/>
  <c r="V1838" i="48"/>
  <c r="W1838" i="48"/>
  <c r="V1839" i="48"/>
  <c r="W1839" i="48"/>
  <c r="V1840" i="48"/>
  <c r="W1840" i="48"/>
  <c r="V1841" i="48"/>
  <c r="W1841" i="48"/>
  <c r="V1842" i="48"/>
  <c r="W1842" i="48"/>
  <c r="V1843" i="48"/>
  <c r="W1843" i="48"/>
  <c r="V1844" i="48"/>
  <c r="W1844" i="48"/>
  <c r="V1845" i="48"/>
  <c r="W1845" i="48"/>
  <c r="V1846" i="48"/>
  <c r="W1846" i="48"/>
  <c r="V1847" i="48"/>
  <c r="W1847" i="48"/>
  <c r="V1848" i="48"/>
  <c r="W1848" i="48"/>
  <c r="V1849" i="48"/>
  <c r="W1849" i="48"/>
  <c r="V1850" i="48"/>
  <c r="W1850" i="48"/>
  <c r="V1851" i="48"/>
  <c r="W1851" i="48"/>
  <c r="V1852" i="48"/>
  <c r="W1852" i="48"/>
  <c r="V1853" i="48"/>
  <c r="W1853" i="48"/>
  <c r="V1854" i="48"/>
  <c r="W1854" i="48"/>
  <c r="V1855" i="48"/>
  <c r="W1855" i="48"/>
  <c r="V1856" i="48"/>
  <c r="W1856" i="48"/>
  <c r="V1857" i="48"/>
  <c r="W1857" i="48"/>
  <c r="V1858" i="48"/>
  <c r="W1858" i="48"/>
  <c r="V1859" i="48"/>
  <c r="W1859" i="48"/>
  <c r="V1860" i="48"/>
  <c r="W1860" i="48"/>
  <c r="V1861" i="48"/>
  <c r="W1861" i="48"/>
  <c r="V1862" i="48"/>
  <c r="W1862" i="48"/>
  <c r="V1863" i="48"/>
  <c r="W1863" i="48"/>
  <c r="V1864" i="48"/>
  <c r="W1864" i="48"/>
  <c r="V1865" i="48"/>
  <c r="W1865" i="48"/>
  <c r="V1866" i="48"/>
  <c r="W1866" i="48"/>
  <c r="V1867" i="48"/>
  <c r="W1867" i="48"/>
  <c r="V1868" i="48"/>
  <c r="W1868" i="48"/>
  <c r="V1869" i="48"/>
  <c r="W1869" i="48"/>
  <c r="V1870" i="48"/>
  <c r="W1870" i="48"/>
  <c r="V1871" i="48"/>
  <c r="W1871" i="48"/>
  <c r="V1872" i="48"/>
  <c r="W1872" i="48"/>
  <c r="V1873" i="48"/>
  <c r="W1873" i="48"/>
  <c r="V1874" i="48"/>
  <c r="W1874" i="48"/>
  <c r="V1875" i="48"/>
  <c r="W1875" i="48"/>
  <c r="V1876" i="48"/>
  <c r="W1876" i="48"/>
  <c r="V1877" i="48"/>
  <c r="W1877" i="48"/>
  <c r="V1878" i="48"/>
  <c r="W1878" i="48"/>
  <c r="V1879" i="48"/>
  <c r="W1879" i="48"/>
  <c r="V1880" i="48"/>
  <c r="W1880" i="48"/>
  <c r="V1881" i="48"/>
  <c r="W1881" i="48"/>
  <c r="V1882" i="48"/>
  <c r="W1882" i="48"/>
  <c r="V1883" i="48"/>
  <c r="W1883" i="48"/>
  <c r="V1884" i="48"/>
  <c r="W1884" i="48"/>
  <c r="V1885" i="48"/>
  <c r="W1885" i="48"/>
  <c r="V1886" i="48"/>
  <c r="W1886" i="48"/>
  <c r="V1887" i="48"/>
  <c r="W1887" i="48"/>
  <c r="V1888" i="48"/>
  <c r="W1888" i="48"/>
  <c r="V1889" i="48"/>
  <c r="W1889" i="48"/>
  <c r="V1890" i="48"/>
  <c r="W1890" i="48"/>
  <c r="V1891" i="48"/>
  <c r="W1891" i="48"/>
  <c r="V1892" i="48"/>
  <c r="W1892" i="48"/>
  <c r="V1893" i="48"/>
  <c r="W1893" i="48"/>
  <c r="V1894" i="48"/>
  <c r="W1894" i="48"/>
  <c r="V1895" i="48"/>
  <c r="W1895" i="48"/>
  <c r="V1896" i="48"/>
  <c r="W1896" i="48"/>
  <c r="V1897" i="48"/>
  <c r="W1897" i="48"/>
  <c r="V1898" i="48"/>
  <c r="W1898" i="48"/>
  <c r="V1899" i="48"/>
  <c r="W1899" i="48"/>
  <c r="V1900" i="48"/>
  <c r="W1900" i="48"/>
  <c r="V1901" i="48"/>
  <c r="W1901" i="48"/>
  <c r="V1902" i="48"/>
  <c r="W1902" i="48"/>
  <c r="V1903" i="48"/>
  <c r="W1903" i="48"/>
  <c r="V1904" i="48"/>
  <c r="W1904" i="48"/>
  <c r="V1905" i="48"/>
  <c r="W1905" i="48"/>
  <c r="V1906" i="48"/>
  <c r="W1906" i="48"/>
  <c r="V1907" i="48"/>
  <c r="W1907" i="48"/>
  <c r="V1908" i="48"/>
  <c r="W1908" i="48"/>
  <c r="V1909" i="48"/>
  <c r="W1909" i="48"/>
  <c r="V1910" i="48"/>
  <c r="W1910" i="48"/>
  <c r="V1911" i="48"/>
  <c r="W1911" i="48"/>
  <c r="V1912" i="48"/>
  <c r="W1912" i="48"/>
  <c r="V1913" i="48"/>
  <c r="W1913" i="48"/>
  <c r="V1914" i="48"/>
  <c r="W1914" i="48"/>
  <c r="V1915" i="48"/>
  <c r="W1915" i="48"/>
  <c r="V1916" i="48"/>
  <c r="W1916" i="48"/>
  <c r="V1917" i="48"/>
  <c r="W1917" i="48"/>
  <c r="V1918" i="48"/>
  <c r="W1918" i="48"/>
  <c r="V1919" i="48"/>
  <c r="W1919" i="48"/>
  <c r="V1920" i="48"/>
  <c r="W1920" i="48"/>
  <c r="V1921" i="48"/>
  <c r="W1921" i="48"/>
  <c r="V1922" i="48"/>
  <c r="W1922" i="48"/>
  <c r="V1923" i="48"/>
  <c r="W1923" i="48"/>
  <c r="V1924" i="48"/>
  <c r="W1924" i="48"/>
  <c r="V1925" i="48"/>
  <c r="W1925" i="48"/>
  <c r="V1926" i="48"/>
  <c r="W1926" i="48"/>
  <c r="V1927" i="48"/>
  <c r="W1927" i="48"/>
  <c r="V1928" i="48"/>
  <c r="W1928" i="48"/>
  <c r="V1929" i="48"/>
  <c r="W1929" i="48"/>
  <c r="V1930" i="48"/>
  <c r="W1930" i="48"/>
  <c r="V1931" i="48"/>
  <c r="W1931" i="48"/>
  <c r="V1932" i="48"/>
  <c r="W1932" i="48"/>
  <c r="V1933" i="48"/>
  <c r="W1933" i="48"/>
  <c r="V1934" i="48"/>
  <c r="W1934" i="48"/>
  <c r="V1935" i="48"/>
  <c r="W1935" i="48"/>
  <c r="V1936" i="48"/>
  <c r="W1936" i="48"/>
  <c r="V1937" i="48"/>
  <c r="W1937" i="48"/>
  <c r="V1938" i="48"/>
  <c r="W1938" i="48"/>
  <c r="V1939" i="48"/>
  <c r="W1939" i="48"/>
  <c r="V1940" i="48"/>
  <c r="W1940" i="48"/>
  <c r="V1941" i="48"/>
  <c r="W1941" i="48"/>
  <c r="V1942" i="48"/>
  <c r="W1942" i="48"/>
  <c r="V1943" i="48"/>
  <c r="W1943" i="48"/>
  <c r="V1944" i="48"/>
  <c r="W1944" i="48"/>
  <c r="V1945" i="48"/>
  <c r="W1945" i="48"/>
  <c r="V1946" i="48"/>
  <c r="W1946" i="48"/>
  <c r="V1947" i="48"/>
  <c r="W1947" i="48"/>
  <c r="V1948" i="48"/>
  <c r="W1948" i="48"/>
  <c r="V1949" i="48"/>
  <c r="W1949" i="48"/>
  <c r="V1950" i="48"/>
  <c r="W1950" i="48"/>
  <c r="V1951" i="48"/>
  <c r="W1951" i="48"/>
  <c r="V1952" i="48"/>
  <c r="W1952" i="48"/>
  <c r="V1953" i="48"/>
  <c r="W1953" i="48"/>
  <c r="V1954" i="48"/>
  <c r="W1954" i="48"/>
  <c r="V1955" i="48"/>
  <c r="W1955" i="48"/>
  <c r="V1956" i="48"/>
  <c r="W1956" i="48"/>
  <c r="V1957" i="48"/>
  <c r="W1957" i="48"/>
  <c r="V1958" i="48"/>
  <c r="W1958" i="48"/>
  <c r="V1959" i="48"/>
  <c r="W1959" i="48"/>
  <c r="V1960" i="48"/>
  <c r="W1960" i="48"/>
  <c r="V1961" i="48"/>
  <c r="W1961" i="48"/>
  <c r="V1962" i="48"/>
  <c r="W1962" i="48"/>
  <c r="V1963" i="48"/>
  <c r="W1963" i="48"/>
  <c r="V1964" i="48"/>
  <c r="W1964" i="48"/>
  <c r="V1965" i="48"/>
  <c r="W1965" i="48"/>
  <c r="V1966" i="48"/>
  <c r="W1966" i="48"/>
  <c r="V1967" i="48"/>
  <c r="W1967" i="48"/>
  <c r="V1968" i="48"/>
  <c r="W1968" i="48"/>
  <c r="V1969" i="48"/>
  <c r="W1969" i="48"/>
  <c r="V1970" i="48"/>
  <c r="W1970" i="48"/>
  <c r="V1971" i="48"/>
  <c r="W1971" i="48"/>
  <c r="V1972" i="48"/>
  <c r="W1972" i="48"/>
  <c r="V1973" i="48"/>
  <c r="W1973" i="48"/>
  <c r="V1974" i="48"/>
  <c r="W1974" i="48"/>
  <c r="V1975" i="48"/>
  <c r="W1975" i="48"/>
  <c r="V1976" i="48"/>
  <c r="W1976" i="48"/>
  <c r="V1977" i="48"/>
  <c r="W1977" i="48"/>
  <c r="V1978" i="48"/>
  <c r="W1978" i="48"/>
  <c r="V1979" i="48"/>
  <c r="W1979" i="48"/>
  <c r="V1980" i="48"/>
  <c r="W1980" i="48"/>
  <c r="V1981" i="48"/>
  <c r="W1981" i="48"/>
  <c r="V1982" i="48"/>
  <c r="W1982" i="48"/>
  <c r="V1983" i="48"/>
  <c r="W1983" i="48"/>
  <c r="V1984" i="48"/>
  <c r="W1984" i="48"/>
  <c r="V1985" i="48"/>
  <c r="W1985" i="48"/>
  <c r="V1986" i="48"/>
  <c r="W1986" i="48"/>
  <c r="V1987" i="48"/>
  <c r="W1987" i="48"/>
  <c r="V1988" i="48"/>
  <c r="W1988" i="48"/>
  <c r="V1989" i="48"/>
  <c r="W1989" i="48"/>
  <c r="V1990" i="48"/>
  <c r="W1990" i="48"/>
  <c r="V1991" i="48"/>
  <c r="W1991" i="48"/>
  <c r="V1992" i="48"/>
  <c r="W1992" i="48"/>
  <c r="V1993" i="48"/>
  <c r="W1993" i="48"/>
  <c r="V1994" i="48"/>
  <c r="W1994" i="48"/>
  <c r="V1995" i="48"/>
  <c r="W1995" i="48"/>
  <c r="V1996" i="48"/>
  <c r="W1996" i="48"/>
  <c r="V1997" i="48"/>
  <c r="W1997" i="48"/>
  <c r="V1998" i="48"/>
  <c r="W1998" i="48"/>
  <c r="V1999" i="48"/>
  <c r="W1999" i="48"/>
  <c r="V2000" i="48"/>
  <c r="W2000" i="48"/>
  <c r="V2001" i="48"/>
  <c r="W2001" i="48"/>
  <c r="V2002" i="48"/>
  <c r="W2002" i="48"/>
  <c r="V2003" i="48"/>
  <c r="W2003" i="48"/>
  <c r="V2004" i="48"/>
  <c r="W2004" i="48"/>
  <c r="V2005" i="48"/>
  <c r="W2005" i="48"/>
  <c r="V2006" i="48"/>
  <c r="W2006" i="48"/>
  <c r="V2007" i="48"/>
  <c r="W2007" i="48"/>
  <c r="V2008" i="48"/>
  <c r="W2008" i="48"/>
  <c r="V2009" i="48"/>
  <c r="W2009" i="48"/>
  <c r="V2010" i="48"/>
  <c r="W2010" i="48"/>
  <c r="V2011" i="48"/>
  <c r="W2011" i="48"/>
  <c r="V2012" i="48"/>
  <c r="W2012" i="48"/>
  <c r="V2013" i="48"/>
  <c r="W2013" i="48"/>
  <c r="V2014" i="48"/>
  <c r="W2014" i="48"/>
  <c r="V2015" i="48"/>
  <c r="W2015" i="48"/>
  <c r="V2016" i="48"/>
  <c r="W2016" i="48"/>
  <c r="V2017" i="48"/>
  <c r="W2017" i="48"/>
  <c r="V2018" i="48"/>
  <c r="W2018" i="48"/>
  <c r="V2019" i="48"/>
  <c r="W2019" i="48"/>
  <c r="V2020" i="48"/>
  <c r="W2020" i="48"/>
  <c r="V2021" i="48"/>
  <c r="W2021" i="48"/>
  <c r="V2022" i="48"/>
  <c r="W2022" i="48"/>
  <c r="V2023" i="48"/>
  <c r="W2023" i="48"/>
  <c r="V2024" i="48"/>
  <c r="W2024" i="48"/>
  <c r="V2025" i="48"/>
  <c r="W2025" i="48"/>
  <c r="V2026" i="48"/>
  <c r="W2026" i="48"/>
  <c r="V2027" i="48"/>
  <c r="W2027" i="48"/>
  <c r="V2028" i="48"/>
  <c r="W2028" i="48"/>
  <c r="V2029" i="48"/>
  <c r="W2029" i="48"/>
  <c r="V2030" i="48"/>
  <c r="W2030" i="48"/>
  <c r="V2031" i="48"/>
  <c r="W2031" i="48"/>
  <c r="V2032" i="48"/>
  <c r="W2032" i="48"/>
  <c r="V2033" i="48"/>
  <c r="W2033" i="48"/>
  <c r="V2034" i="48"/>
  <c r="W2034" i="48"/>
  <c r="V2035" i="48"/>
  <c r="W2035" i="48"/>
  <c r="V2036" i="48"/>
  <c r="W2036" i="48"/>
  <c r="V2037" i="48"/>
  <c r="W2037" i="48"/>
  <c r="V2038" i="48"/>
  <c r="W2038" i="48"/>
  <c r="V2039" i="48"/>
  <c r="W2039" i="48"/>
  <c r="V2040" i="48"/>
  <c r="W2040" i="48"/>
  <c r="V2041" i="48"/>
  <c r="W2041" i="48"/>
  <c r="V2042" i="48"/>
  <c r="W2042" i="48"/>
  <c r="V2043" i="48"/>
  <c r="W2043" i="48"/>
  <c r="V2044" i="48"/>
  <c r="W2044" i="48"/>
  <c r="V2045" i="48"/>
  <c r="W2045" i="48"/>
  <c r="V2046" i="48"/>
  <c r="W2046" i="48"/>
  <c r="V2047" i="48"/>
  <c r="W2047" i="48"/>
  <c r="V2048" i="48"/>
  <c r="W2048" i="48"/>
  <c r="V2049" i="48"/>
  <c r="W2049" i="48"/>
  <c r="V2050" i="48"/>
  <c r="W2050" i="48"/>
  <c r="V2051" i="48"/>
  <c r="W2051" i="48"/>
  <c r="V2052" i="48"/>
  <c r="W2052" i="48"/>
  <c r="V2053" i="48"/>
  <c r="W2053" i="48"/>
  <c r="V2054" i="48"/>
  <c r="W2054" i="48"/>
  <c r="V2055" i="48"/>
  <c r="W2055" i="48"/>
  <c r="V2056" i="48"/>
  <c r="W2056" i="48"/>
  <c r="V2057" i="48"/>
  <c r="W2057" i="48"/>
  <c r="V2058" i="48"/>
  <c r="W2058" i="48"/>
  <c r="V2059" i="48"/>
  <c r="W2059" i="48"/>
  <c r="V2060" i="48"/>
  <c r="W2060" i="48"/>
  <c r="V2061" i="48"/>
  <c r="W2061" i="48"/>
  <c r="V2062" i="48"/>
  <c r="W2062" i="48"/>
  <c r="V2063" i="48"/>
  <c r="W2063" i="48"/>
  <c r="V2064" i="48"/>
  <c r="W2064" i="48"/>
  <c r="V2065" i="48"/>
  <c r="W2065" i="48"/>
  <c r="V2066" i="48"/>
  <c r="W2066" i="48"/>
  <c r="V2067" i="48"/>
  <c r="W2067" i="48"/>
  <c r="V2068" i="48"/>
  <c r="W2068" i="48"/>
  <c r="V2069" i="48"/>
  <c r="W2069" i="48"/>
  <c r="V2070" i="48"/>
  <c r="W2070" i="48"/>
  <c r="V2071" i="48"/>
  <c r="W2071" i="48"/>
  <c r="V2072" i="48"/>
  <c r="W2072" i="48"/>
  <c r="V2073" i="48"/>
  <c r="W2073" i="48"/>
  <c r="V2074" i="48"/>
  <c r="W2074" i="48"/>
  <c r="V2075" i="48"/>
  <c r="W2075" i="48"/>
  <c r="V2076" i="48"/>
  <c r="W2076" i="48"/>
  <c r="V2077" i="48"/>
  <c r="W2077" i="48"/>
  <c r="V2078" i="48"/>
  <c r="W2078" i="48"/>
  <c r="V2079" i="48"/>
  <c r="W2079" i="48"/>
  <c r="V2080" i="48"/>
  <c r="W2080" i="48"/>
  <c r="V2081" i="48"/>
  <c r="W2081" i="48"/>
  <c r="V2082" i="48"/>
  <c r="W2082" i="48"/>
  <c r="V2083" i="48"/>
  <c r="W2083" i="48"/>
  <c r="V2084" i="48"/>
  <c r="W2084" i="48"/>
  <c r="V2085" i="48"/>
  <c r="W2085" i="48"/>
  <c r="V2086" i="48"/>
  <c r="W2086" i="48"/>
  <c r="V2087" i="48"/>
  <c r="W2087" i="48"/>
  <c r="V2088" i="48"/>
  <c r="W2088" i="48"/>
  <c r="V2089" i="48"/>
  <c r="W2089" i="48"/>
  <c r="V2090" i="48"/>
  <c r="W2090" i="48"/>
  <c r="V2091" i="48"/>
  <c r="W2091" i="48"/>
  <c r="V2092" i="48"/>
  <c r="W2092" i="48"/>
  <c r="V2093" i="48"/>
  <c r="W2093" i="48"/>
  <c r="V2094" i="48"/>
  <c r="W2094" i="48"/>
  <c r="V2095" i="48"/>
  <c r="W2095" i="48"/>
  <c r="V2096" i="48"/>
  <c r="W2096" i="48"/>
  <c r="V2097" i="48"/>
  <c r="W2097" i="48"/>
  <c r="V2098" i="48"/>
  <c r="W2098" i="48"/>
  <c r="V2099" i="48"/>
  <c r="W2099" i="48"/>
  <c r="V2100" i="48"/>
  <c r="W2100" i="48"/>
  <c r="V2101" i="48"/>
  <c r="W2101" i="48"/>
  <c r="V2102" i="48"/>
  <c r="W2102" i="48"/>
  <c r="V2103" i="48"/>
  <c r="W2103" i="48"/>
  <c r="V2104" i="48"/>
  <c r="W2104" i="48"/>
  <c r="V2105" i="48"/>
  <c r="W2105" i="48"/>
  <c r="V2106" i="48"/>
  <c r="W2106" i="48"/>
  <c r="V2107" i="48"/>
  <c r="W2107" i="48"/>
  <c r="V2108" i="48"/>
  <c r="W2108" i="48"/>
  <c r="V2109" i="48"/>
  <c r="W2109" i="48"/>
  <c r="V2110" i="48"/>
  <c r="W2110" i="48"/>
  <c r="V2111" i="48"/>
  <c r="W2111" i="48"/>
  <c r="V2112" i="48"/>
  <c r="W2112" i="48"/>
  <c r="V2113" i="48"/>
  <c r="W2113" i="48"/>
  <c r="V2114" i="48"/>
  <c r="W2114" i="48"/>
  <c r="V2115" i="48"/>
  <c r="W2115" i="48"/>
  <c r="V2116" i="48"/>
  <c r="W2116" i="48"/>
  <c r="V2117" i="48"/>
  <c r="W2117" i="48"/>
  <c r="V2118" i="48"/>
  <c r="W2118" i="48"/>
  <c r="V2119" i="48"/>
  <c r="W2119" i="48"/>
  <c r="V2120" i="48"/>
  <c r="W2120" i="48"/>
  <c r="V2121" i="48"/>
  <c r="W2121" i="48"/>
  <c r="V2122" i="48"/>
  <c r="W2122" i="48"/>
  <c r="V2123" i="48"/>
  <c r="W2123" i="48"/>
  <c r="V2124" i="48"/>
  <c r="W2124" i="48"/>
  <c r="V2125" i="48"/>
  <c r="W2125" i="48"/>
  <c r="V2126" i="48"/>
  <c r="W2126" i="48"/>
  <c r="V2127" i="48"/>
  <c r="W2127" i="48"/>
  <c r="V2128" i="48"/>
  <c r="W2128" i="48"/>
  <c r="V2129" i="48"/>
  <c r="W2129" i="48"/>
  <c r="V2130" i="48"/>
  <c r="W2130" i="48"/>
  <c r="V2131" i="48"/>
  <c r="W2131" i="48"/>
  <c r="V2132" i="48"/>
  <c r="W2132" i="48"/>
  <c r="V2133" i="48"/>
  <c r="W2133" i="48"/>
  <c r="V2134" i="48"/>
  <c r="W2134" i="48"/>
  <c r="V2135" i="48"/>
  <c r="W2135" i="48"/>
  <c r="V2136" i="48"/>
  <c r="W2136" i="48"/>
  <c r="V2137" i="48"/>
  <c r="W2137" i="48"/>
  <c r="V2138" i="48"/>
  <c r="W2138" i="48"/>
  <c r="V2139" i="48"/>
  <c r="W2139" i="48"/>
  <c r="V2140" i="48"/>
  <c r="W2140" i="48"/>
  <c r="V2141" i="48"/>
  <c r="W2141" i="48"/>
  <c r="V2142" i="48"/>
  <c r="W2142" i="48"/>
  <c r="V2143" i="48"/>
  <c r="W2143" i="48"/>
  <c r="V2144" i="48"/>
  <c r="W2144" i="48"/>
  <c r="V2145" i="48"/>
  <c r="W2145" i="48"/>
  <c r="V2146" i="48"/>
  <c r="W2146" i="48"/>
  <c r="V2147" i="48"/>
  <c r="W2147" i="48"/>
  <c r="V2148" i="48"/>
  <c r="W2148" i="48"/>
  <c r="V2149" i="48"/>
  <c r="W2149" i="48"/>
  <c r="V2150" i="48"/>
  <c r="W2150" i="48"/>
  <c r="V2151" i="48"/>
  <c r="W2151" i="48"/>
  <c r="V2152" i="48"/>
  <c r="W2152" i="48"/>
  <c r="V2153" i="48"/>
  <c r="W2153" i="48"/>
  <c r="V2154" i="48"/>
  <c r="W2154" i="48"/>
  <c r="V2155" i="48"/>
  <c r="W2155" i="48"/>
  <c r="V2156" i="48"/>
  <c r="W2156" i="48"/>
  <c r="V2157" i="48"/>
  <c r="W2157" i="48"/>
  <c r="V2158" i="48"/>
  <c r="W2158" i="48"/>
  <c r="V2159" i="48"/>
  <c r="W2159" i="48"/>
  <c r="V2160" i="48"/>
  <c r="W2160" i="48"/>
  <c r="V2161" i="48"/>
  <c r="W2161" i="48"/>
  <c r="V2162" i="48"/>
  <c r="W2162" i="48"/>
  <c r="V2163" i="48"/>
  <c r="W2163" i="48"/>
  <c r="V2164" i="48"/>
  <c r="W2164" i="48"/>
  <c r="V2165" i="48"/>
  <c r="W2165" i="48"/>
  <c r="V2166" i="48"/>
  <c r="W2166" i="48"/>
  <c r="V2167" i="48"/>
  <c r="W2167" i="48"/>
  <c r="V2168" i="48"/>
  <c r="W2168" i="48"/>
  <c r="V2169" i="48"/>
  <c r="W2169" i="48"/>
  <c r="V2170" i="48"/>
  <c r="W2170" i="48"/>
  <c r="V2171" i="48"/>
  <c r="W2171" i="48"/>
  <c r="V2172" i="48"/>
  <c r="W2172" i="48"/>
  <c r="V2173" i="48"/>
  <c r="W2173" i="48"/>
  <c r="V2174" i="48"/>
  <c r="W2174" i="48"/>
  <c r="V2175" i="48"/>
  <c r="W2175" i="48"/>
  <c r="V2176" i="48"/>
  <c r="W2176" i="48"/>
  <c r="V2177" i="48"/>
  <c r="W2177" i="48"/>
  <c r="V2178" i="48"/>
  <c r="W2178" i="48"/>
  <c r="V2179" i="48"/>
  <c r="W2179" i="48"/>
  <c r="V2180" i="48"/>
  <c r="W2180" i="48"/>
  <c r="V2181" i="48"/>
  <c r="W2181" i="48"/>
  <c r="V2182" i="48"/>
  <c r="W2182" i="48"/>
  <c r="V2183" i="48"/>
  <c r="Y2183" i="48" s="1"/>
  <c r="W2183" i="48"/>
  <c r="X2183" i="48"/>
  <c r="V2184" i="48"/>
  <c r="W2184" i="48"/>
  <c r="V2185" i="48"/>
  <c r="W2185" i="48"/>
  <c r="X2185" i="48" s="1"/>
  <c r="V2186" i="48"/>
  <c r="W2186" i="48"/>
  <c r="V2187" i="48"/>
  <c r="W2187" i="48"/>
  <c r="X2187" i="48"/>
  <c r="V2188" i="48"/>
  <c r="W2188" i="48"/>
  <c r="V2189" i="48"/>
  <c r="W2189" i="48"/>
  <c r="X2189" i="48" s="1"/>
  <c r="V2190" i="48"/>
  <c r="W2190" i="48"/>
  <c r="V2191" i="48"/>
  <c r="Y2191" i="48" s="1"/>
  <c r="W2191" i="48"/>
  <c r="X2191" i="48"/>
  <c r="V2192" i="48"/>
  <c r="W2192" i="48"/>
  <c r="V2193" i="48"/>
  <c r="W2193" i="48"/>
  <c r="X2193" i="48" s="1"/>
  <c r="V2194" i="48"/>
  <c r="W2194" i="48"/>
  <c r="V2195" i="48"/>
  <c r="W2195" i="48"/>
  <c r="X2195" i="48"/>
  <c r="V2196" i="48"/>
  <c r="W2196" i="48"/>
  <c r="W2" i="48"/>
  <c r="V2" i="48"/>
  <c r="B2196" i="48"/>
  <c r="A2196" i="48"/>
  <c r="B2195" i="48"/>
  <c r="A2195" i="48"/>
  <c r="B2194" i="48"/>
  <c r="A2194" i="48"/>
  <c r="B2193" i="48"/>
  <c r="A2193" i="48"/>
  <c r="B2192" i="48"/>
  <c r="A2192" i="48"/>
  <c r="B2191" i="48"/>
  <c r="A2191" i="48"/>
  <c r="B2190" i="48"/>
  <c r="A2190" i="48"/>
  <c r="B2189" i="48"/>
  <c r="A2189" i="48"/>
  <c r="B2188" i="48"/>
  <c r="A2188" i="48"/>
  <c r="B2187" i="48"/>
  <c r="A2187" i="48"/>
  <c r="B2186" i="48"/>
  <c r="A2186" i="48"/>
  <c r="B2185" i="48"/>
  <c r="A2185" i="48"/>
  <c r="B2184" i="48"/>
  <c r="A2184" i="48"/>
  <c r="B2183" i="48"/>
  <c r="A2183" i="48"/>
  <c r="B2182" i="48"/>
  <c r="A2182" i="48"/>
  <c r="B2181" i="48"/>
  <c r="A2181" i="48"/>
  <c r="B2180" i="48"/>
  <c r="A2180" i="48"/>
  <c r="B2179" i="48"/>
  <c r="A2179" i="48"/>
  <c r="B2178" i="48"/>
  <c r="A2178" i="48"/>
  <c r="B2177" i="48"/>
  <c r="A2177" i="48"/>
  <c r="B2176" i="48"/>
  <c r="A2176" i="48"/>
  <c r="B2175" i="48"/>
  <c r="A2175" i="48"/>
  <c r="B2174" i="48"/>
  <c r="A2174" i="48"/>
  <c r="B2173" i="48"/>
  <c r="A2173" i="48"/>
  <c r="B2172" i="48"/>
  <c r="A2172" i="48"/>
  <c r="B2171" i="48"/>
  <c r="A2171" i="48"/>
  <c r="B2170" i="48"/>
  <c r="A2170" i="48"/>
  <c r="B2169" i="48"/>
  <c r="A2169" i="48"/>
  <c r="B2168" i="48"/>
  <c r="A2168" i="48"/>
  <c r="B2167" i="48"/>
  <c r="A2167" i="48"/>
  <c r="B2166" i="48"/>
  <c r="A2166" i="48"/>
  <c r="B2165" i="48"/>
  <c r="A2165" i="48"/>
  <c r="B2164" i="48"/>
  <c r="A2164" i="48"/>
  <c r="B2163" i="48"/>
  <c r="A2163" i="48"/>
  <c r="B2162" i="48"/>
  <c r="A2162" i="48"/>
  <c r="B2161" i="48"/>
  <c r="A2161" i="48"/>
  <c r="B2160" i="48"/>
  <c r="A2160" i="48"/>
  <c r="B2159" i="48"/>
  <c r="A2159" i="48"/>
  <c r="B2158" i="48"/>
  <c r="A2158" i="48"/>
  <c r="B2157" i="48"/>
  <c r="A2157" i="48"/>
  <c r="B2156" i="48"/>
  <c r="A2156" i="48"/>
  <c r="B2155" i="48"/>
  <c r="A2155" i="48"/>
  <c r="B2154" i="48"/>
  <c r="A2154" i="48"/>
  <c r="B2153" i="48"/>
  <c r="A2153" i="48"/>
  <c r="B2152" i="48"/>
  <c r="A2152" i="48"/>
  <c r="B2151" i="48"/>
  <c r="A2151" i="48"/>
  <c r="B2150" i="48"/>
  <c r="A2150" i="48"/>
  <c r="B2149" i="48"/>
  <c r="A2149" i="48"/>
  <c r="B2148" i="48"/>
  <c r="A2148" i="48"/>
  <c r="B2147" i="48"/>
  <c r="A2147" i="48"/>
  <c r="B2146" i="48"/>
  <c r="A2146" i="48"/>
  <c r="B2145" i="48"/>
  <c r="A2145" i="48"/>
  <c r="B2144" i="48"/>
  <c r="A2144" i="48"/>
  <c r="B2143" i="48"/>
  <c r="A2143" i="48"/>
  <c r="B2142" i="48"/>
  <c r="A2142" i="48"/>
  <c r="B2141" i="48"/>
  <c r="A2141" i="48"/>
  <c r="B2140" i="48"/>
  <c r="A2140" i="48"/>
  <c r="B2139" i="48"/>
  <c r="A2139" i="48"/>
  <c r="B2138" i="48"/>
  <c r="A2138" i="48"/>
  <c r="B2137" i="48"/>
  <c r="A2137" i="48"/>
  <c r="Q2136" i="48"/>
  <c r="G2136" i="48"/>
  <c r="B2136" i="48"/>
  <c r="A2136" i="48"/>
  <c r="Q2135" i="48"/>
  <c r="G2135" i="48"/>
  <c r="B2135" i="48"/>
  <c r="A2135" i="48"/>
  <c r="Q2134" i="48"/>
  <c r="G2134" i="48"/>
  <c r="B2134" i="48"/>
  <c r="A2134" i="48"/>
  <c r="Q2133" i="48"/>
  <c r="G2133" i="48"/>
  <c r="B2133" i="48"/>
  <c r="A2133" i="48"/>
  <c r="Q2132" i="48"/>
  <c r="G2132" i="48"/>
  <c r="B2132" i="48"/>
  <c r="A2132" i="48"/>
  <c r="Q2131" i="48"/>
  <c r="G2131" i="48"/>
  <c r="B2131" i="48"/>
  <c r="A2131" i="48"/>
  <c r="Q2130" i="48"/>
  <c r="G2130" i="48"/>
  <c r="B2130" i="48"/>
  <c r="A2130" i="48"/>
  <c r="Q2129" i="48"/>
  <c r="G2129" i="48"/>
  <c r="B2129" i="48"/>
  <c r="A2129" i="48"/>
  <c r="Q2128" i="48"/>
  <c r="G2128" i="48"/>
  <c r="B2128" i="48"/>
  <c r="A2128" i="48"/>
  <c r="Q2127" i="48"/>
  <c r="G2127" i="48"/>
  <c r="B2127" i="48"/>
  <c r="A2127" i="48"/>
  <c r="Q2126" i="48"/>
  <c r="G2126" i="48"/>
  <c r="B2126" i="48"/>
  <c r="A2126" i="48"/>
  <c r="Q2125" i="48"/>
  <c r="G2125" i="48"/>
  <c r="B2125" i="48"/>
  <c r="A2125" i="48"/>
  <c r="Q2124" i="48"/>
  <c r="G2124" i="48"/>
  <c r="B2124" i="48"/>
  <c r="A2124" i="48"/>
  <c r="Q2123" i="48"/>
  <c r="G2123" i="48"/>
  <c r="B2123" i="48"/>
  <c r="A2123" i="48"/>
  <c r="Q2122" i="48"/>
  <c r="G2122" i="48"/>
  <c r="B2122" i="48"/>
  <c r="A2122" i="48"/>
  <c r="Q2121" i="48"/>
  <c r="G2121" i="48"/>
  <c r="B2121" i="48"/>
  <c r="A2121" i="48"/>
  <c r="Q2120" i="48"/>
  <c r="G2120" i="48"/>
  <c r="B2120" i="48"/>
  <c r="A2120" i="48"/>
  <c r="Q2119" i="48"/>
  <c r="G2119" i="48"/>
  <c r="B2119" i="48"/>
  <c r="A2119" i="48"/>
  <c r="Q2118" i="48"/>
  <c r="G2118" i="48"/>
  <c r="B2118" i="48"/>
  <c r="A2118" i="48"/>
  <c r="Q2117" i="48"/>
  <c r="G2117" i="48"/>
  <c r="B2117" i="48"/>
  <c r="A2117" i="48"/>
  <c r="Q2116" i="48"/>
  <c r="G2116" i="48"/>
  <c r="B2116" i="48"/>
  <c r="A2116" i="48"/>
  <c r="Q2115" i="48"/>
  <c r="G2115" i="48"/>
  <c r="B2115" i="48"/>
  <c r="A2115" i="48"/>
  <c r="Q2114" i="48"/>
  <c r="G2114" i="48"/>
  <c r="B2114" i="48"/>
  <c r="A2114" i="48"/>
  <c r="Q2113" i="48"/>
  <c r="G2113" i="48"/>
  <c r="B2113" i="48"/>
  <c r="A2113" i="48"/>
  <c r="Q2112" i="48"/>
  <c r="G2112" i="48"/>
  <c r="B2112" i="48"/>
  <c r="A2112" i="48"/>
  <c r="Q2111" i="48"/>
  <c r="G2111" i="48"/>
  <c r="B2111" i="48"/>
  <c r="A2111" i="48"/>
  <c r="Q2110" i="48"/>
  <c r="G2110" i="48"/>
  <c r="B2110" i="48"/>
  <c r="A2110" i="48"/>
  <c r="Q2109" i="48"/>
  <c r="G2109" i="48"/>
  <c r="B2109" i="48"/>
  <c r="A2109" i="48"/>
  <c r="Q2108" i="48"/>
  <c r="G2108" i="48"/>
  <c r="B2108" i="48"/>
  <c r="A2108" i="48"/>
  <c r="Q2107" i="48"/>
  <c r="G2107" i="48"/>
  <c r="B2107" i="48"/>
  <c r="A2107" i="48"/>
  <c r="Q2106" i="48"/>
  <c r="G2106" i="48"/>
  <c r="B2106" i="48"/>
  <c r="A2106" i="48"/>
  <c r="Q2105" i="48"/>
  <c r="G2105" i="48"/>
  <c r="B2105" i="48"/>
  <c r="A2105" i="48"/>
  <c r="Q2104" i="48"/>
  <c r="G2104" i="48"/>
  <c r="B2104" i="48"/>
  <c r="A2104" i="48"/>
  <c r="Q2103" i="48"/>
  <c r="G2103" i="48"/>
  <c r="B2103" i="48"/>
  <c r="A2103" i="48"/>
  <c r="Q2102" i="48"/>
  <c r="G2102" i="48"/>
  <c r="B2102" i="48"/>
  <c r="A2102" i="48"/>
  <c r="Q2101" i="48"/>
  <c r="G2101" i="48"/>
  <c r="B2101" i="48"/>
  <c r="A2101" i="48"/>
  <c r="Q2100" i="48"/>
  <c r="G2100" i="48"/>
  <c r="B2100" i="48"/>
  <c r="A2100" i="48"/>
  <c r="Q2099" i="48"/>
  <c r="G2099" i="48"/>
  <c r="B2099" i="48"/>
  <c r="A2099" i="48"/>
  <c r="Q2098" i="48"/>
  <c r="G2098" i="48"/>
  <c r="B2098" i="48"/>
  <c r="A2098" i="48"/>
  <c r="Q2097" i="48"/>
  <c r="G2097" i="48"/>
  <c r="B2097" i="48"/>
  <c r="A2097" i="48"/>
  <c r="Q2096" i="48"/>
  <c r="G2096" i="48"/>
  <c r="B2096" i="48"/>
  <c r="A2096" i="48"/>
  <c r="Q2095" i="48"/>
  <c r="G2095" i="48"/>
  <c r="B2095" i="48"/>
  <c r="A2095" i="48"/>
  <c r="Q2094" i="48"/>
  <c r="G2094" i="48"/>
  <c r="B2094" i="48"/>
  <c r="A2094" i="48"/>
  <c r="Q2093" i="48"/>
  <c r="G2093" i="48"/>
  <c r="B2093" i="48"/>
  <c r="A2093" i="48"/>
  <c r="Q2092" i="48"/>
  <c r="G2092" i="48"/>
  <c r="B2092" i="48"/>
  <c r="A2092" i="48"/>
  <c r="Q2091" i="48"/>
  <c r="G2091" i="48"/>
  <c r="B2091" i="48"/>
  <c r="A2091" i="48"/>
  <c r="Q2090" i="48"/>
  <c r="G2090" i="48"/>
  <c r="B2090" i="48"/>
  <c r="A2090" i="48"/>
  <c r="Q2089" i="48"/>
  <c r="G2089" i="48"/>
  <c r="B2089" i="48"/>
  <c r="A2089" i="48"/>
  <c r="Q2088" i="48"/>
  <c r="G2088" i="48"/>
  <c r="B2088" i="48"/>
  <c r="A2088" i="48"/>
  <c r="Q2087" i="48"/>
  <c r="G2087" i="48"/>
  <c r="B2087" i="48"/>
  <c r="A2087" i="48"/>
  <c r="Q2086" i="48"/>
  <c r="G2086" i="48"/>
  <c r="B2086" i="48"/>
  <c r="A2086" i="48"/>
  <c r="Q2085" i="48"/>
  <c r="G2085" i="48"/>
  <c r="B2085" i="48"/>
  <c r="A2085" i="48"/>
  <c r="Q2084" i="48"/>
  <c r="G2084" i="48"/>
  <c r="B2084" i="48"/>
  <c r="A2084" i="48"/>
  <c r="Q2083" i="48"/>
  <c r="G2083" i="48"/>
  <c r="B2083" i="48"/>
  <c r="A2083" i="48"/>
  <c r="Q2082" i="48"/>
  <c r="G2082" i="48"/>
  <c r="B2082" i="48"/>
  <c r="A2082" i="48"/>
  <c r="Q2081" i="48"/>
  <c r="G2081" i="48"/>
  <c r="B2081" i="48"/>
  <c r="A2081" i="48"/>
  <c r="Q2080" i="48"/>
  <c r="G2080" i="48"/>
  <c r="B2080" i="48"/>
  <c r="A2080" i="48"/>
  <c r="Q2079" i="48"/>
  <c r="G2079" i="48"/>
  <c r="B2079" i="48"/>
  <c r="A2079" i="48"/>
  <c r="Q2078" i="48"/>
  <c r="G2078" i="48"/>
  <c r="B2078" i="48"/>
  <c r="A2078" i="48"/>
  <c r="Q2077" i="48"/>
  <c r="G2077" i="48"/>
  <c r="B2077" i="48"/>
  <c r="A2077" i="48"/>
  <c r="Q2076" i="48"/>
  <c r="G2076" i="48"/>
  <c r="B2076" i="48"/>
  <c r="A2076" i="48"/>
  <c r="Q2075" i="48"/>
  <c r="G2075" i="48"/>
  <c r="B2075" i="48"/>
  <c r="A2075" i="48"/>
  <c r="Q2074" i="48"/>
  <c r="G2074" i="48"/>
  <c r="B2074" i="48"/>
  <c r="A2074" i="48"/>
  <c r="Q2073" i="48"/>
  <c r="G2073" i="48"/>
  <c r="B2073" i="48"/>
  <c r="A2073" i="48"/>
  <c r="Q2072" i="48"/>
  <c r="G2072" i="48"/>
  <c r="B2072" i="48"/>
  <c r="A2072" i="48"/>
  <c r="Q2071" i="48"/>
  <c r="G2071" i="48"/>
  <c r="B2071" i="48"/>
  <c r="A2071" i="48"/>
  <c r="Q2070" i="48"/>
  <c r="G2070" i="48"/>
  <c r="B2070" i="48"/>
  <c r="A2070" i="48"/>
  <c r="Q2069" i="48"/>
  <c r="G2069" i="48"/>
  <c r="B2069" i="48"/>
  <c r="A2069" i="48"/>
  <c r="Q2068" i="48"/>
  <c r="G2068" i="48"/>
  <c r="B2068" i="48"/>
  <c r="A2068" i="48"/>
  <c r="Q2067" i="48"/>
  <c r="G2067" i="48"/>
  <c r="B2067" i="48"/>
  <c r="A2067" i="48"/>
  <c r="Q2066" i="48"/>
  <c r="G2066" i="48"/>
  <c r="B2066" i="48"/>
  <c r="A2066" i="48"/>
  <c r="Q2065" i="48"/>
  <c r="G2065" i="48"/>
  <c r="B2065" i="48"/>
  <c r="A2065" i="48"/>
  <c r="Q2064" i="48"/>
  <c r="G2064" i="48"/>
  <c r="B2064" i="48"/>
  <c r="A2064" i="48"/>
  <c r="Q2063" i="48"/>
  <c r="G2063" i="48"/>
  <c r="B2063" i="48"/>
  <c r="A2063" i="48"/>
  <c r="Q2062" i="48"/>
  <c r="G2062" i="48"/>
  <c r="B2062" i="48"/>
  <c r="A2062" i="48"/>
  <c r="Q2061" i="48"/>
  <c r="G2061" i="48"/>
  <c r="B2061" i="48"/>
  <c r="A2061" i="48"/>
  <c r="Q2060" i="48"/>
  <c r="G2060" i="48"/>
  <c r="B2060" i="48"/>
  <c r="A2060" i="48"/>
  <c r="Q2059" i="48"/>
  <c r="G2059" i="48"/>
  <c r="B2059" i="48"/>
  <c r="A2059" i="48"/>
  <c r="Q2058" i="48"/>
  <c r="G2058" i="48"/>
  <c r="B2058" i="48"/>
  <c r="A2058" i="48"/>
  <c r="Q2057" i="48"/>
  <c r="G2057" i="48"/>
  <c r="B2057" i="48"/>
  <c r="A2057" i="48"/>
  <c r="Q2056" i="48"/>
  <c r="G2056" i="48"/>
  <c r="B2056" i="48"/>
  <c r="A2056" i="48"/>
  <c r="Q2055" i="48"/>
  <c r="G2055" i="48"/>
  <c r="B2055" i="48"/>
  <c r="A2055" i="48"/>
  <c r="Q2054" i="48"/>
  <c r="G2054" i="48"/>
  <c r="B2054" i="48"/>
  <c r="A2054" i="48"/>
  <c r="Q2053" i="48"/>
  <c r="G2053" i="48"/>
  <c r="B2053" i="48"/>
  <c r="A2053" i="48"/>
  <c r="Q2052" i="48"/>
  <c r="G2052" i="48"/>
  <c r="B2052" i="48"/>
  <c r="A2052" i="48"/>
  <c r="Q2051" i="48"/>
  <c r="G2051" i="48"/>
  <c r="B2051" i="48"/>
  <c r="A2051" i="48"/>
  <c r="Q2050" i="48"/>
  <c r="G2050" i="48"/>
  <c r="B2050" i="48"/>
  <c r="A2050" i="48"/>
  <c r="Q2049" i="48"/>
  <c r="G2049" i="48"/>
  <c r="B2049" i="48"/>
  <c r="A2049" i="48"/>
  <c r="Q2048" i="48"/>
  <c r="G2048" i="48"/>
  <c r="B2048" i="48"/>
  <c r="A2048" i="48"/>
  <c r="Q2047" i="48"/>
  <c r="G2047" i="48"/>
  <c r="B2047" i="48"/>
  <c r="A2047" i="48"/>
  <c r="Q2046" i="48"/>
  <c r="G2046" i="48"/>
  <c r="B2046" i="48"/>
  <c r="A2046" i="48"/>
  <c r="Q2045" i="48"/>
  <c r="G2045" i="48"/>
  <c r="B2045" i="48"/>
  <c r="A2045" i="48"/>
  <c r="Q2044" i="48"/>
  <c r="G2044" i="48"/>
  <c r="B2044" i="48"/>
  <c r="A2044" i="48"/>
  <c r="Q2043" i="48"/>
  <c r="G2043" i="48"/>
  <c r="B2043" i="48"/>
  <c r="A2043" i="48"/>
  <c r="Q2042" i="48"/>
  <c r="G2042" i="48"/>
  <c r="B2042" i="48"/>
  <c r="A2042" i="48"/>
  <c r="Q2041" i="48"/>
  <c r="G2041" i="48"/>
  <c r="B2041" i="48"/>
  <c r="A2041" i="48"/>
  <c r="Q2040" i="48"/>
  <c r="G2040" i="48"/>
  <c r="B2040" i="48"/>
  <c r="A2040" i="48"/>
  <c r="Q2039" i="48"/>
  <c r="G2039" i="48"/>
  <c r="B2039" i="48"/>
  <c r="A2039" i="48"/>
  <c r="Q2038" i="48"/>
  <c r="G2038" i="48"/>
  <c r="B2038" i="48"/>
  <c r="A2038" i="48"/>
  <c r="Q2037" i="48"/>
  <c r="G2037" i="48"/>
  <c r="B2037" i="48"/>
  <c r="A2037" i="48"/>
  <c r="Q2036" i="48"/>
  <c r="G2036" i="48"/>
  <c r="B2036" i="48"/>
  <c r="A2036" i="48"/>
  <c r="Q2035" i="48"/>
  <c r="G2035" i="48"/>
  <c r="B2035" i="48"/>
  <c r="A2035" i="48"/>
  <c r="Q2034" i="48"/>
  <c r="G2034" i="48"/>
  <c r="B2034" i="48"/>
  <c r="A2034" i="48"/>
  <c r="Q2033" i="48"/>
  <c r="G2033" i="48"/>
  <c r="B2033" i="48"/>
  <c r="A2033" i="48"/>
  <c r="Q2032" i="48"/>
  <c r="G2032" i="48"/>
  <c r="B2032" i="48"/>
  <c r="A2032" i="48"/>
  <c r="Q2031" i="48"/>
  <c r="G2031" i="48"/>
  <c r="B2031" i="48"/>
  <c r="A2031" i="48"/>
  <c r="Q2030" i="48"/>
  <c r="G2030" i="48"/>
  <c r="B2030" i="48"/>
  <c r="A2030" i="48"/>
  <c r="Q2029" i="48"/>
  <c r="G2029" i="48"/>
  <c r="B2029" i="48"/>
  <c r="A2029" i="48"/>
  <c r="Q2028" i="48"/>
  <c r="G2028" i="48"/>
  <c r="B2028" i="48"/>
  <c r="A2028" i="48"/>
  <c r="Q2027" i="48"/>
  <c r="G2027" i="48"/>
  <c r="B2027" i="48"/>
  <c r="A2027" i="48"/>
  <c r="Q2026" i="48"/>
  <c r="G2026" i="48"/>
  <c r="B2026" i="48"/>
  <c r="A2026" i="48"/>
  <c r="Q2025" i="48"/>
  <c r="G2025" i="48"/>
  <c r="B2025" i="48"/>
  <c r="A2025" i="48"/>
  <c r="Q2024" i="48"/>
  <c r="G2024" i="48"/>
  <c r="B2024" i="48"/>
  <c r="A2024" i="48"/>
  <c r="Q2023" i="48"/>
  <c r="G2023" i="48"/>
  <c r="B2023" i="48"/>
  <c r="A2023" i="48"/>
  <c r="Q2022" i="48"/>
  <c r="G2022" i="48"/>
  <c r="B2022" i="48"/>
  <c r="A2022" i="48"/>
  <c r="Q2021" i="48"/>
  <c r="G2021" i="48"/>
  <c r="B2021" i="48"/>
  <c r="A2021" i="48"/>
  <c r="Q2020" i="48"/>
  <c r="G2020" i="48"/>
  <c r="B2020" i="48"/>
  <c r="A2020" i="48"/>
  <c r="Q2019" i="48"/>
  <c r="G2019" i="48"/>
  <c r="B2019" i="48"/>
  <c r="A2019" i="48"/>
  <c r="Q2018" i="48"/>
  <c r="G2018" i="48"/>
  <c r="B2018" i="48"/>
  <c r="A2018" i="48"/>
  <c r="Q2017" i="48"/>
  <c r="G2017" i="48"/>
  <c r="B2017" i="48"/>
  <c r="A2017" i="48"/>
  <c r="Q2016" i="48"/>
  <c r="G2016" i="48"/>
  <c r="B2016" i="48"/>
  <c r="A2016" i="48"/>
  <c r="Q2015" i="48"/>
  <c r="G2015" i="48"/>
  <c r="B2015" i="48"/>
  <c r="A2015" i="48"/>
  <c r="Q2014" i="48"/>
  <c r="G2014" i="48"/>
  <c r="B2014" i="48"/>
  <c r="A2014" i="48"/>
  <c r="Q2013" i="48"/>
  <c r="G2013" i="48"/>
  <c r="B2013" i="48"/>
  <c r="A2013" i="48"/>
  <c r="Q2012" i="48"/>
  <c r="G2012" i="48"/>
  <c r="B2012" i="48"/>
  <c r="A2012" i="48"/>
  <c r="Q2011" i="48"/>
  <c r="G2011" i="48"/>
  <c r="B2011" i="48"/>
  <c r="A2011" i="48"/>
  <c r="Q2010" i="48"/>
  <c r="G2010" i="48"/>
  <c r="B2010" i="48"/>
  <c r="A2010" i="48"/>
  <c r="Q2009" i="48"/>
  <c r="G2009" i="48"/>
  <c r="B2009" i="48"/>
  <c r="A2009" i="48"/>
  <c r="Q2008" i="48"/>
  <c r="G2008" i="48"/>
  <c r="B2008" i="48"/>
  <c r="A2008" i="48"/>
  <c r="Q2007" i="48"/>
  <c r="G2007" i="48"/>
  <c r="B2007" i="48"/>
  <c r="A2007" i="48"/>
  <c r="Q2006" i="48"/>
  <c r="G2006" i="48"/>
  <c r="B2006" i="48"/>
  <c r="A2006" i="48"/>
  <c r="Q2005" i="48"/>
  <c r="G2005" i="48"/>
  <c r="B2005" i="48"/>
  <c r="A2005" i="48"/>
  <c r="Q2004" i="48"/>
  <c r="G2004" i="48"/>
  <c r="B2004" i="48"/>
  <c r="A2004" i="48"/>
  <c r="Q2003" i="48"/>
  <c r="G2003" i="48"/>
  <c r="B2003" i="48"/>
  <c r="A2003" i="48"/>
  <c r="Q2002" i="48"/>
  <c r="G2002" i="48"/>
  <c r="B2002" i="48"/>
  <c r="A2002" i="48"/>
  <c r="Q2001" i="48"/>
  <c r="G2001" i="48"/>
  <c r="B2001" i="48"/>
  <c r="A2001" i="48"/>
  <c r="Q2000" i="48"/>
  <c r="G2000" i="48"/>
  <c r="B2000" i="48"/>
  <c r="A2000" i="48"/>
  <c r="Q1999" i="48"/>
  <c r="G1999" i="48"/>
  <c r="B1999" i="48"/>
  <c r="A1999" i="48"/>
  <c r="Q1998" i="48"/>
  <c r="G1998" i="48"/>
  <c r="B1998" i="48"/>
  <c r="A1998" i="48"/>
  <c r="Q1997" i="48"/>
  <c r="G1997" i="48"/>
  <c r="B1997" i="48"/>
  <c r="A1997" i="48"/>
  <c r="Q1996" i="48"/>
  <c r="G1996" i="48"/>
  <c r="B1996" i="48"/>
  <c r="A1996" i="48"/>
  <c r="Q1995" i="48"/>
  <c r="G1995" i="48"/>
  <c r="B1995" i="48"/>
  <c r="A1995" i="48"/>
  <c r="Q1994" i="48"/>
  <c r="G1994" i="48"/>
  <c r="B1994" i="48"/>
  <c r="A1994" i="48"/>
  <c r="Q1993" i="48"/>
  <c r="G1993" i="48"/>
  <c r="B1993" i="48"/>
  <c r="A1993" i="48"/>
  <c r="Q1992" i="48"/>
  <c r="G1992" i="48"/>
  <c r="B1992" i="48"/>
  <c r="A1992" i="48"/>
  <c r="Q1991" i="48"/>
  <c r="G1991" i="48"/>
  <c r="B1991" i="48"/>
  <c r="A1991" i="48"/>
  <c r="Q1990" i="48"/>
  <c r="G1990" i="48"/>
  <c r="B1990" i="48"/>
  <c r="A1990" i="48"/>
  <c r="Q1989" i="48"/>
  <c r="G1989" i="48"/>
  <c r="B1989" i="48"/>
  <c r="A1989" i="48"/>
  <c r="Q1988" i="48"/>
  <c r="G1988" i="48"/>
  <c r="B1988" i="48"/>
  <c r="A1988" i="48"/>
  <c r="Q1987" i="48"/>
  <c r="G1987" i="48"/>
  <c r="B1987" i="48"/>
  <c r="A1987" i="48"/>
  <c r="Q1986" i="48"/>
  <c r="G1986" i="48"/>
  <c r="B1986" i="48"/>
  <c r="A1986" i="48"/>
  <c r="Q1985" i="48"/>
  <c r="G1985" i="48"/>
  <c r="B1985" i="48"/>
  <c r="A1985" i="48"/>
  <c r="Q1984" i="48"/>
  <c r="G1984" i="48"/>
  <c r="B1984" i="48"/>
  <c r="A1984" i="48"/>
  <c r="Q1983" i="48"/>
  <c r="G1983" i="48"/>
  <c r="B1983" i="48"/>
  <c r="A1983" i="48"/>
  <c r="Q1982" i="48"/>
  <c r="G1982" i="48"/>
  <c r="B1982" i="48"/>
  <c r="A1982" i="48"/>
  <c r="Q1981" i="48"/>
  <c r="G1981" i="48"/>
  <c r="B1981" i="48"/>
  <c r="A1981" i="48"/>
  <c r="Q1980" i="48"/>
  <c r="G1980" i="48"/>
  <c r="B1980" i="48"/>
  <c r="A1980" i="48"/>
  <c r="Q1979" i="48"/>
  <c r="G1979" i="48"/>
  <c r="B1979" i="48"/>
  <c r="A1979" i="48"/>
  <c r="Q1978" i="48"/>
  <c r="G1978" i="48"/>
  <c r="B1978" i="48"/>
  <c r="A1978" i="48"/>
  <c r="Q1977" i="48"/>
  <c r="G1977" i="48"/>
  <c r="B1977" i="48"/>
  <c r="A1977" i="48"/>
  <c r="Q1976" i="48"/>
  <c r="G1976" i="48"/>
  <c r="B1976" i="48"/>
  <c r="A1976" i="48"/>
  <c r="Q1975" i="48"/>
  <c r="G1975" i="48"/>
  <c r="B1975" i="48"/>
  <c r="A1975" i="48"/>
  <c r="Q1974" i="48"/>
  <c r="G1974" i="48"/>
  <c r="B1974" i="48"/>
  <c r="A1974" i="48"/>
  <c r="Q1973" i="48"/>
  <c r="G1973" i="48"/>
  <c r="B1973" i="48"/>
  <c r="A1973" i="48"/>
  <c r="Q1972" i="48"/>
  <c r="G1972" i="48"/>
  <c r="B1972" i="48"/>
  <c r="A1972" i="48"/>
  <c r="Q1971" i="48"/>
  <c r="G1971" i="48"/>
  <c r="B1971" i="48"/>
  <c r="A1971" i="48"/>
  <c r="Q1970" i="48"/>
  <c r="G1970" i="48"/>
  <c r="B1970" i="48"/>
  <c r="A1970" i="48"/>
  <c r="Q1969" i="48"/>
  <c r="G1969" i="48"/>
  <c r="B1969" i="48"/>
  <c r="A1969" i="48"/>
  <c r="Q1968" i="48"/>
  <c r="G1968" i="48"/>
  <c r="B1968" i="48"/>
  <c r="A1968" i="48"/>
  <c r="Q1967" i="48"/>
  <c r="G1967" i="48"/>
  <c r="B1967" i="48"/>
  <c r="A1967" i="48"/>
  <c r="Q1966" i="48"/>
  <c r="G1966" i="48"/>
  <c r="B1966" i="48"/>
  <c r="A1966" i="48"/>
  <c r="Q1965" i="48"/>
  <c r="G1965" i="48"/>
  <c r="B1965" i="48"/>
  <c r="A1965" i="48"/>
  <c r="Q1964" i="48"/>
  <c r="G1964" i="48"/>
  <c r="B1964" i="48"/>
  <c r="A1964" i="48"/>
  <c r="Q1963" i="48"/>
  <c r="G1963" i="48"/>
  <c r="B1963" i="48"/>
  <c r="A1963" i="48"/>
  <c r="Q1962" i="48"/>
  <c r="G1962" i="48"/>
  <c r="B1962" i="48"/>
  <c r="A1962" i="48"/>
  <c r="Q1961" i="48"/>
  <c r="G1961" i="48"/>
  <c r="B1961" i="48"/>
  <c r="A1961" i="48"/>
  <c r="Q1960" i="48"/>
  <c r="G1960" i="48"/>
  <c r="B1960" i="48"/>
  <c r="A1960" i="48"/>
  <c r="Q1959" i="48"/>
  <c r="G1959" i="48"/>
  <c r="B1959" i="48"/>
  <c r="A1959" i="48"/>
  <c r="Q1958" i="48"/>
  <c r="G1958" i="48"/>
  <c r="B1958" i="48"/>
  <c r="A1958" i="48"/>
  <c r="Q1957" i="48"/>
  <c r="G1957" i="48"/>
  <c r="B1957" i="48"/>
  <c r="A1957" i="48"/>
  <c r="Q1956" i="48"/>
  <c r="G1956" i="48"/>
  <c r="B1956" i="48"/>
  <c r="A1956" i="48"/>
  <c r="Q1955" i="48"/>
  <c r="G1955" i="48"/>
  <c r="B1955" i="48"/>
  <c r="A1955" i="48"/>
  <c r="Q1954" i="48"/>
  <c r="G1954" i="48"/>
  <c r="B1954" i="48"/>
  <c r="A1954" i="48"/>
  <c r="Q1953" i="48"/>
  <c r="G1953" i="48"/>
  <c r="B1953" i="48"/>
  <c r="A1953" i="48"/>
  <c r="Q1952" i="48"/>
  <c r="G1952" i="48"/>
  <c r="B1952" i="48"/>
  <c r="A1952" i="48"/>
  <c r="Q1951" i="48"/>
  <c r="G1951" i="48"/>
  <c r="B1951" i="48"/>
  <c r="A1951" i="48"/>
  <c r="Q1950" i="48"/>
  <c r="G1950" i="48"/>
  <c r="B1950" i="48"/>
  <c r="A1950" i="48"/>
  <c r="Q1949" i="48"/>
  <c r="G1949" i="48"/>
  <c r="B1949" i="48"/>
  <c r="A1949" i="48"/>
  <c r="Q1948" i="48"/>
  <c r="G1948" i="48"/>
  <c r="B1948" i="48"/>
  <c r="A1948" i="48"/>
  <c r="Q1947" i="48"/>
  <c r="G1947" i="48"/>
  <c r="B1947" i="48"/>
  <c r="A1947" i="48"/>
  <c r="Q1946" i="48"/>
  <c r="G1946" i="48"/>
  <c r="B1946" i="48"/>
  <c r="A1946" i="48"/>
  <c r="Q1945" i="48"/>
  <c r="G1945" i="48"/>
  <c r="B1945" i="48"/>
  <c r="A1945" i="48"/>
  <c r="Q1944" i="48"/>
  <c r="G1944" i="48"/>
  <c r="B1944" i="48"/>
  <c r="A1944" i="48"/>
  <c r="Q1943" i="48"/>
  <c r="G1943" i="48"/>
  <c r="B1943" i="48"/>
  <c r="A1943" i="48"/>
  <c r="Q1942" i="48"/>
  <c r="G1942" i="48"/>
  <c r="B1942" i="48"/>
  <c r="A1942" i="48"/>
  <c r="Q1941" i="48"/>
  <c r="G1941" i="48"/>
  <c r="B1941" i="48"/>
  <c r="A1941" i="48"/>
  <c r="Q1940" i="48"/>
  <c r="G1940" i="48"/>
  <c r="B1940" i="48"/>
  <c r="A1940" i="48"/>
  <c r="Q1939" i="48"/>
  <c r="G1939" i="48"/>
  <c r="B1939" i="48"/>
  <c r="A1939" i="48"/>
  <c r="Q1938" i="48"/>
  <c r="G1938" i="48"/>
  <c r="B1938" i="48"/>
  <c r="A1938" i="48"/>
  <c r="Q1937" i="48"/>
  <c r="G1937" i="48"/>
  <c r="B1937" i="48"/>
  <c r="A1937" i="48"/>
  <c r="Q1936" i="48"/>
  <c r="G1936" i="48"/>
  <c r="B1936" i="48"/>
  <c r="A1936" i="48"/>
  <c r="Q1935" i="48"/>
  <c r="G1935" i="48"/>
  <c r="B1935" i="48"/>
  <c r="A1935" i="48"/>
  <c r="Q1934" i="48"/>
  <c r="G1934" i="48"/>
  <c r="B1934" i="48"/>
  <c r="A1934" i="48"/>
  <c r="Q1933" i="48"/>
  <c r="G1933" i="48"/>
  <c r="B1933" i="48"/>
  <c r="A1933" i="48"/>
  <c r="Q1932" i="48"/>
  <c r="G1932" i="48"/>
  <c r="B1932" i="48"/>
  <c r="A1932" i="48"/>
  <c r="Q1931" i="48"/>
  <c r="G1931" i="48"/>
  <c r="B1931" i="48"/>
  <c r="A1931" i="48"/>
  <c r="Q1930" i="48"/>
  <c r="G1930" i="48"/>
  <c r="B1930" i="48"/>
  <c r="A1930" i="48"/>
  <c r="Q1929" i="48"/>
  <c r="G1929" i="48"/>
  <c r="B1929" i="48"/>
  <c r="A1929" i="48"/>
  <c r="Q1928" i="48"/>
  <c r="G1928" i="48"/>
  <c r="B1928" i="48"/>
  <c r="A1928" i="48"/>
  <c r="Q1927" i="48"/>
  <c r="G1927" i="48"/>
  <c r="B1927" i="48"/>
  <c r="A1927" i="48"/>
  <c r="Q1926" i="48"/>
  <c r="G1926" i="48"/>
  <c r="B1926" i="48"/>
  <c r="A1926" i="48"/>
  <c r="Q1925" i="48"/>
  <c r="G1925" i="48"/>
  <c r="B1925" i="48"/>
  <c r="A1925" i="48"/>
  <c r="Q1924" i="48"/>
  <c r="G1924" i="48"/>
  <c r="B1924" i="48"/>
  <c r="A1924" i="48"/>
  <c r="Q1923" i="48"/>
  <c r="G1923" i="48"/>
  <c r="B1923" i="48"/>
  <c r="A1923" i="48"/>
  <c r="Q1922" i="48"/>
  <c r="G1922" i="48"/>
  <c r="B1922" i="48"/>
  <c r="A1922" i="48"/>
  <c r="Q1921" i="48"/>
  <c r="G1921" i="48"/>
  <c r="B1921" i="48"/>
  <c r="A1921" i="48"/>
  <c r="Q1920" i="48"/>
  <c r="G1920" i="48"/>
  <c r="B1920" i="48"/>
  <c r="A1920" i="48"/>
  <c r="Q1919" i="48"/>
  <c r="G1919" i="48"/>
  <c r="B1919" i="48"/>
  <c r="A1919" i="48"/>
  <c r="Q1918" i="48"/>
  <c r="G1918" i="48"/>
  <c r="B1918" i="48"/>
  <c r="A1918" i="48"/>
  <c r="Q1917" i="48"/>
  <c r="G1917" i="48"/>
  <c r="B1917" i="48"/>
  <c r="A1917" i="48"/>
  <c r="Q1916" i="48"/>
  <c r="G1916" i="48"/>
  <c r="B1916" i="48"/>
  <c r="A1916" i="48"/>
  <c r="Q1915" i="48"/>
  <c r="G1915" i="48"/>
  <c r="B1915" i="48"/>
  <c r="A1915" i="48"/>
  <c r="Q1914" i="48"/>
  <c r="G1914" i="48"/>
  <c r="B1914" i="48"/>
  <c r="A1914" i="48"/>
  <c r="Q1913" i="48"/>
  <c r="G1913" i="48"/>
  <c r="B1913" i="48"/>
  <c r="A1913" i="48"/>
  <c r="Q1912" i="48"/>
  <c r="G1912" i="48"/>
  <c r="B1912" i="48"/>
  <c r="A1912" i="48"/>
  <c r="Q1911" i="48"/>
  <c r="G1911" i="48"/>
  <c r="B1911" i="48"/>
  <c r="A1911" i="48"/>
  <c r="Q1910" i="48"/>
  <c r="G1910" i="48"/>
  <c r="B1910" i="48"/>
  <c r="A1910" i="48"/>
  <c r="Q1909" i="48"/>
  <c r="G1909" i="48"/>
  <c r="B1909" i="48"/>
  <c r="A1909" i="48"/>
  <c r="Q1908" i="48"/>
  <c r="G1908" i="48"/>
  <c r="B1908" i="48"/>
  <c r="A1908" i="48"/>
  <c r="Q1907" i="48"/>
  <c r="G1907" i="48"/>
  <c r="B1907" i="48"/>
  <c r="A1907" i="48"/>
  <c r="Q1906" i="48"/>
  <c r="G1906" i="48"/>
  <c r="B1906" i="48"/>
  <c r="A1906" i="48"/>
  <c r="Q1905" i="48"/>
  <c r="G1905" i="48"/>
  <c r="B1905" i="48"/>
  <c r="A1905" i="48"/>
  <c r="Q1904" i="48"/>
  <c r="G1904" i="48"/>
  <c r="B1904" i="48"/>
  <c r="A1904" i="48"/>
  <c r="Q1903" i="48"/>
  <c r="G1903" i="48"/>
  <c r="B1903" i="48"/>
  <c r="A1903" i="48"/>
  <c r="Q1902" i="48"/>
  <c r="G1902" i="48"/>
  <c r="B1902" i="48"/>
  <c r="A1902" i="48"/>
  <c r="Q1901" i="48"/>
  <c r="G1901" i="48"/>
  <c r="B1901" i="48"/>
  <c r="A1901" i="48"/>
  <c r="Q1900" i="48"/>
  <c r="G1900" i="48"/>
  <c r="B1900" i="48"/>
  <c r="A1900" i="48"/>
  <c r="Q1899" i="48"/>
  <c r="G1899" i="48"/>
  <c r="B1899" i="48"/>
  <c r="A1899" i="48"/>
  <c r="Q1898" i="48"/>
  <c r="G1898" i="48"/>
  <c r="B1898" i="48"/>
  <c r="A1898" i="48"/>
  <c r="Q1897" i="48"/>
  <c r="G1897" i="48"/>
  <c r="B1897" i="48"/>
  <c r="A1897" i="48"/>
  <c r="Q1896" i="48"/>
  <c r="G1896" i="48"/>
  <c r="B1896" i="48"/>
  <c r="A1896" i="48"/>
  <c r="Q1895" i="48"/>
  <c r="G1895" i="48"/>
  <c r="B1895" i="48"/>
  <c r="A1895" i="48"/>
  <c r="Q1894" i="48"/>
  <c r="G1894" i="48"/>
  <c r="B1894" i="48"/>
  <c r="A1894" i="48"/>
  <c r="Q1893" i="48"/>
  <c r="G1893" i="48"/>
  <c r="B1893" i="48"/>
  <c r="A1893" i="48"/>
  <c r="Q1892" i="48"/>
  <c r="G1892" i="48"/>
  <c r="B1892" i="48"/>
  <c r="A1892" i="48"/>
  <c r="Q1891" i="48"/>
  <c r="G1891" i="48"/>
  <c r="B1891" i="48"/>
  <c r="A1891" i="48"/>
  <c r="Q1890" i="48"/>
  <c r="G1890" i="48"/>
  <c r="B1890" i="48"/>
  <c r="A1890" i="48"/>
  <c r="Q1889" i="48"/>
  <c r="G1889" i="48"/>
  <c r="B1889" i="48"/>
  <c r="A1889" i="48"/>
  <c r="Q1888" i="48"/>
  <c r="G1888" i="48"/>
  <c r="B1888" i="48"/>
  <c r="A1888" i="48"/>
  <c r="Q1887" i="48"/>
  <c r="G1887" i="48"/>
  <c r="B1887" i="48"/>
  <c r="A1887" i="48"/>
  <c r="Q1886" i="48"/>
  <c r="G1886" i="48"/>
  <c r="B1886" i="48"/>
  <c r="A1886" i="48"/>
  <c r="Q1885" i="48"/>
  <c r="G1885" i="48"/>
  <c r="B1885" i="48"/>
  <c r="A1885" i="48"/>
  <c r="Q1884" i="48"/>
  <c r="G1884" i="48"/>
  <c r="B1884" i="48"/>
  <c r="A1884" i="48"/>
  <c r="Q1883" i="48"/>
  <c r="G1883" i="48"/>
  <c r="B1883" i="48"/>
  <c r="A1883" i="48"/>
  <c r="Q1882" i="48"/>
  <c r="G1882" i="48"/>
  <c r="B1882" i="48"/>
  <c r="A1882" i="48"/>
  <c r="Q1881" i="48"/>
  <c r="G1881" i="48"/>
  <c r="B1881" i="48"/>
  <c r="A1881" i="48"/>
  <c r="Q1880" i="48"/>
  <c r="G1880" i="48"/>
  <c r="B1880" i="48"/>
  <c r="A1880" i="48"/>
  <c r="Q1879" i="48"/>
  <c r="G1879" i="48"/>
  <c r="B1879" i="48"/>
  <c r="A1879" i="48"/>
  <c r="Q1878" i="48"/>
  <c r="G1878" i="48"/>
  <c r="B1878" i="48"/>
  <c r="A1878" i="48"/>
  <c r="Q1877" i="48"/>
  <c r="G1877" i="48"/>
  <c r="B1877" i="48"/>
  <c r="A1877" i="48"/>
  <c r="Q1876" i="48"/>
  <c r="G1876" i="48"/>
  <c r="B1876" i="48"/>
  <c r="A1876" i="48"/>
  <c r="Q1875" i="48"/>
  <c r="G1875" i="48"/>
  <c r="B1875" i="48"/>
  <c r="A1875" i="48"/>
  <c r="Q1874" i="48"/>
  <c r="G1874" i="48"/>
  <c r="B1874" i="48"/>
  <c r="A1874" i="48"/>
  <c r="Q1873" i="48"/>
  <c r="G1873" i="48"/>
  <c r="B1873" i="48"/>
  <c r="A1873" i="48"/>
  <c r="Q1872" i="48"/>
  <c r="G1872" i="48"/>
  <c r="B1872" i="48"/>
  <c r="A1872" i="48"/>
  <c r="Q1871" i="48"/>
  <c r="G1871" i="48"/>
  <c r="B1871" i="48"/>
  <c r="A1871" i="48"/>
  <c r="Q1870" i="48"/>
  <c r="G1870" i="48"/>
  <c r="B1870" i="48"/>
  <c r="A1870" i="48"/>
  <c r="Q1869" i="48"/>
  <c r="G1869" i="48"/>
  <c r="B1869" i="48"/>
  <c r="A1869" i="48"/>
  <c r="Q1868" i="48"/>
  <c r="G1868" i="48"/>
  <c r="B1868" i="48"/>
  <c r="A1868" i="48"/>
  <c r="Q1867" i="48"/>
  <c r="G1867" i="48"/>
  <c r="B1867" i="48"/>
  <c r="A1867" i="48"/>
  <c r="Q1866" i="48"/>
  <c r="G1866" i="48"/>
  <c r="B1866" i="48"/>
  <c r="A1866" i="48"/>
  <c r="Q1865" i="48"/>
  <c r="G1865" i="48"/>
  <c r="B1865" i="48"/>
  <c r="A1865" i="48"/>
  <c r="Q1864" i="48"/>
  <c r="G1864" i="48"/>
  <c r="B1864" i="48"/>
  <c r="A1864" i="48"/>
  <c r="Q1863" i="48"/>
  <c r="G1863" i="48"/>
  <c r="B1863" i="48"/>
  <c r="A1863" i="48"/>
  <c r="Q1862" i="48"/>
  <c r="G1862" i="48"/>
  <c r="B1862" i="48"/>
  <c r="A1862" i="48"/>
  <c r="Q1861" i="48"/>
  <c r="G1861" i="48"/>
  <c r="B1861" i="48"/>
  <c r="A1861" i="48"/>
  <c r="Q1860" i="48"/>
  <c r="G1860" i="48"/>
  <c r="B1860" i="48"/>
  <c r="A1860" i="48"/>
  <c r="Q1859" i="48"/>
  <c r="G1859" i="48"/>
  <c r="B1859" i="48"/>
  <c r="A1859" i="48"/>
  <c r="Q1858" i="48"/>
  <c r="G1858" i="48"/>
  <c r="B1858" i="48"/>
  <c r="A1858" i="48"/>
  <c r="Q1857" i="48"/>
  <c r="G1857" i="48"/>
  <c r="B1857" i="48"/>
  <c r="A1857" i="48"/>
  <c r="Q1856" i="48"/>
  <c r="G1856" i="48"/>
  <c r="B1856" i="48"/>
  <c r="A1856" i="48"/>
  <c r="Q1855" i="48"/>
  <c r="G1855" i="48"/>
  <c r="B1855" i="48"/>
  <c r="A1855" i="48"/>
  <c r="Q1854" i="48"/>
  <c r="G1854" i="48"/>
  <c r="B1854" i="48"/>
  <c r="A1854" i="48"/>
  <c r="Q1853" i="48"/>
  <c r="G1853" i="48"/>
  <c r="B1853" i="48"/>
  <c r="A1853" i="48"/>
  <c r="Q1852" i="48"/>
  <c r="G1852" i="48"/>
  <c r="B1852" i="48"/>
  <c r="A1852" i="48"/>
  <c r="Q1851" i="48"/>
  <c r="G1851" i="48"/>
  <c r="B1851" i="48"/>
  <c r="A1851" i="48"/>
  <c r="Q1850" i="48"/>
  <c r="G1850" i="48"/>
  <c r="B1850" i="48"/>
  <c r="A1850" i="48"/>
  <c r="Q1849" i="48"/>
  <c r="G1849" i="48"/>
  <c r="B1849" i="48"/>
  <c r="A1849" i="48"/>
  <c r="Q1848" i="48"/>
  <c r="G1848" i="48"/>
  <c r="B1848" i="48"/>
  <c r="A1848" i="48"/>
  <c r="Q1847" i="48"/>
  <c r="G1847" i="48"/>
  <c r="B1847" i="48"/>
  <c r="A1847" i="48"/>
  <c r="Q1846" i="48"/>
  <c r="G1846" i="48"/>
  <c r="B1846" i="48"/>
  <c r="A1846" i="48"/>
  <c r="Q1845" i="48"/>
  <c r="G1845" i="48"/>
  <c r="B1845" i="48"/>
  <c r="A1845" i="48"/>
  <c r="Q1844" i="48"/>
  <c r="G1844" i="48"/>
  <c r="B1844" i="48"/>
  <c r="A1844" i="48"/>
  <c r="Q1843" i="48"/>
  <c r="G1843" i="48"/>
  <c r="B1843" i="48"/>
  <c r="A1843" i="48"/>
  <c r="Q1842" i="48"/>
  <c r="G1842" i="48"/>
  <c r="B1842" i="48"/>
  <c r="A1842" i="48"/>
  <c r="Q1841" i="48"/>
  <c r="G1841" i="48"/>
  <c r="B1841" i="48"/>
  <c r="A1841" i="48"/>
  <c r="Q1840" i="48"/>
  <c r="G1840" i="48"/>
  <c r="B1840" i="48"/>
  <c r="A1840" i="48"/>
  <c r="Q1839" i="48"/>
  <c r="G1839" i="48"/>
  <c r="B1839" i="48"/>
  <c r="A1839" i="48"/>
  <c r="Q1838" i="48"/>
  <c r="G1838" i="48"/>
  <c r="B1838" i="48"/>
  <c r="A1838" i="48"/>
  <c r="Q1837" i="48"/>
  <c r="G1837" i="48"/>
  <c r="B1837" i="48"/>
  <c r="A1837" i="48"/>
  <c r="Q1836" i="48"/>
  <c r="G1836" i="48"/>
  <c r="B1836" i="48"/>
  <c r="A1836" i="48"/>
  <c r="Q1835" i="48"/>
  <c r="G1835" i="48"/>
  <c r="B1835" i="48"/>
  <c r="A1835" i="48"/>
  <c r="Q1834" i="48"/>
  <c r="G1834" i="48"/>
  <c r="B1834" i="48"/>
  <c r="A1834" i="48"/>
  <c r="Q1833" i="48"/>
  <c r="G1833" i="48"/>
  <c r="B1833" i="48"/>
  <c r="A1833" i="48"/>
  <c r="Q1832" i="48"/>
  <c r="G1832" i="48"/>
  <c r="B1832" i="48"/>
  <c r="A1832" i="48"/>
  <c r="Q1831" i="48"/>
  <c r="G1831" i="48"/>
  <c r="B1831" i="48"/>
  <c r="A1831" i="48"/>
  <c r="Q1830" i="48"/>
  <c r="G1830" i="48"/>
  <c r="B1830" i="48"/>
  <c r="A1830" i="48"/>
  <c r="Q1829" i="48"/>
  <c r="G1829" i="48"/>
  <c r="B1829" i="48"/>
  <c r="A1829" i="48"/>
  <c r="Q1828" i="48"/>
  <c r="G1828" i="48"/>
  <c r="B1828" i="48"/>
  <c r="A1828" i="48"/>
  <c r="Q1827" i="48"/>
  <c r="G1827" i="48"/>
  <c r="B1827" i="48"/>
  <c r="A1827" i="48"/>
  <c r="Q1826" i="48"/>
  <c r="G1826" i="48"/>
  <c r="B1826" i="48"/>
  <c r="A1826" i="48"/>
  <c r="Q1825" i="48"/>
  <c r="G1825" i="48"/>
  <c r="B1825" i="48"/>
  <c r="A1825" i="48"/>
  <c r="Q1824" i="48"/>
  <c r="G1824" i="48"/>
  <c r="B1824" i="48"/>
  <c r="A1824" i="48"/>
  <c r="Q1823" i="48"/>
  <c r="G1823" i="48"/>
  <c r="B1823" i="48"/>
  <c r="A1823" i="48"/>
  <c r="Q1822" i="48"/>
  <c r="G1822" i="48"/>
  <c r="B1822" i="48"/>
  <c r="A1822" i="48"/>
  <c r="Q1821" i="48"/>
  <c r="G1821" i="48"/>
  <c r="B1821" i="48"/>
  <c r="A1821" i="48"/>
  <c r="Q1820" i="48"/>
  <c r="G1820" i="48"/>
  <c r="B1820" i="48"/>
  <c r="A1820" i="48"/>
  <c r="Q1819" i="48"/>
  <c r="G1819" i="48"/>
  <c r="B1819" i="48"/>
  <c r="A1819" i="48"/>
  <c r="Q1818" i="48"/>
  <c r="G1818" i="48"/>
  <c r="B1818" i="48"/>
  <c r="A1818" i="48"/>
  <c r="Q1817" i="48"/>
  <c r="G1817" i="48"/>
  <c r="B1817" i="48"/>
  <c r="A1817" i="48"/>
  <c r="Q1816" i="48"/>
  <c r="G1816" i="48"/>
  <c r="B1816" i="48"/>
  <c r="A1816" i="48"/>
  <c r="Q1815" i="48"/>
  <c r="G1815" i="48"/>
  <c r="B1815" i="48"/>
  <c r="A1815" i="48"/>
  <c r="Q1814" i="48"/>
  <c r="G1814" i="48"/>
  <c r="B1814" i="48"/>
  <c r="A1814" i="48"/>
  <c r="Q1813" i="48"/>
  <c r="G1813" i="48"/>
  <c r="B1813" i="48"/>
  <c r="A1813" i="48"/>
  <c r="Q1812" i="48"/>
  <c r="G1812" i="48"/>
  <c r="B1812" i="48"/>
  <c r="A1812" i="48"/>
  <c r="Q1811" i="48"/>
  <c r="G1811" i="48"/>
  <c r="B1811" i="48"/>
  <c r="A1811" i="48"/>
  <c r="Q1810" i="48"/>
  <c r="G1810" i="48"/>
  <c r="B1810" i="48"/>
  <c r="A1810" i="48"/>
  <c r="Q1809" i="48"/>
  <c r="G1809" i="48"/>
  <c r="B1809" i="48"/>
  <c r="A1809" i="48"/>
  <c r="Q1808" i="48"/>
  <c r="G1808" i="48"/>
  <c r="B1808" i="48"/>
  <c r="A1808" i="48"/>
  <c r="Q1807" i="48"/>
  <c r="G1807" i="48"/>
  <c r="B1807" i="48"/>
  <c r="A1807" i="48"/>
  <c r="Q1806" i="48"/>
  <c r="G1806" i="48"/>
  <c r="B1806" i="48"/>
  <c r="A1806" i="48"/>
  <c r="Q1805" i="48"/>
  <c r="G1805" i="48"/>
  <c r="B1805" i="48"/>
  <c r="A1805" i="48"/>
  <c r="Q1804" i="48"/>
  <c r="G1804" i="48"/>
  <c r="B1804" i="48"/>
  <c r="A1804" i="48"/>
  <c r="Q1803" i="48"/>
  <c r="G1803" i="48"/>
  <c r="B1803" i="48"/>
  <c r="A1803" i="48"/>
  <c r="Q1802" i="48"/>
  <c r="G1802" i="48"/>
  <c r="B1802" i="48"/>
  <c r="A1802" i="48"/>
  <c r="Q1801" i="48"/>
  <c r="G1801" i="48"/>
  <c r="B1801" i="48"/>
  <c r="A1801" i="48"/>
  <c r="Q1800" i="48"/>
  <c r="G1800" i="48"/>
  <c r="B1800" i="48"/>
  <c r="A1800" i="48"/>
  <c r="Q1799" i="48"/>
  <c r="G1799" i="48"/>
  <c r="B1799" i="48"/>
  <c r="A1799" i="48"/>
  <c r="Q1798" i="48"/>
  <c r="G1798" i="48"/>
  <c r="B1798" i="48"/>
  <c r="A1798" i="48"/>
  <c r="Q1797" i="48"/>
  <c r="G1797" i="48"/>
  <c r="B1797" i="48"/>
  <c r="A1797" i="48"/>
  <c r="Q1796" i="48"/>
  <c r="G1796" i="48"/>
  <c r="B1796" i="48"/>
  <c r="A1796" i="48"/>
  <c r="Q1795" i="48"/>
  <c r="G1795" i="48"/>
  <c r="B1795" i="48"/>
  <c r="A1795" i="48"/>
  <c r="Q1794" i="48"/>
  <c r="G1794" i="48"/>
  <c r="B1794" i="48"/>
  <c r="A1794" i="48"/>
  <c r="Q1793" i="48"/>
  <c r="G1793" i="48"/>
  <c r="B1793" i="48"/>
  <c r="A1793" i="48"/>
  <c r="Q1792" i="48"/>
  <c r="G1792" i="48"/>
  <c r="B1792" i="48"/>
  <c r="A1792" i="48"/>
  <c r="Q1791" i="48"/>
  <c r="G1791" i="48"/>
  <c r="B1791" i="48"/>
  <c r="A1791" i="48"/>
  <c r="Q1790" i="48"/>
  <c r="G1790" i="48"/>
  <c r="B1790" i="48"/>
  <c r="A1790" i="48"/>
  <c r="Q1789" i="48"/>
  <c r="G1789" i="48"/>
  <c r="B1789" i="48"/>
  <c r="A1789" i="48"/>
  <c r="Q1788" i="48"/>
  <c r="G1788" i="48"/>
  <c r="B1788" i="48"/>
  <c r="A1788" i="48"/>
  <c r="Q1787" i="48"/>
  <c r="G1787" i="48"/>
  <c r="B1787" i="48"/>
  <c r="A1787" i="48"/>
  <c r="Q1786" i="48"/>
  <c r="G1786" i="48"/>
  <c r="B1786" i="48"/>
  <c r="A1786" i="48"/>
  <c r="Q1785" i="48"/>
  <c r="G1785" i="48"/>
  <c r="B1785" i="48"/>
  <c r="A1785" i="48"/>
  <c r="Q1784" i="48"/>
  <c r="G1784" i="48"/>
  <c r="B1784" i="48"/>
  <c r="A1784" i="48"/>
  <c r="Q1783" i="48"/>
  <c r="G1783" i="48"/>
  <c r="B1783" i="48"/>
  <c r="A1783" i="48"/>
  <c r="Q1782" i="48"/>
  <c r="G1782" i="48"/>
  <c r="B1782" i="48"/>
  <c r="A1782" i="48"/>
  <c r="Q1781" i="48"/>
  <c r="G1781" i="48"/>
  <c r="B1781" i="48"/>
  <c r="A1781" i="48"/>
  <c r="Q1780" i="48"/>
  <c r="G1780" i="48"/>
  <c r="B1780" i="48"/>
  <c r="A1780" i="48"/>
  <c r="Q1779" i="48"/>
  <c r="G1779" i="48"/>
  <c r="B1779" i="48"/>
  <c r="A1779" i="48"/>
  <c r="Q1778" i="48"/>
  <c r="G1778" i="48"/>
  <c r="B1778" i="48"/>
  <c r="A1778" i="48"/>
  <c r="Q1777" i="48"/>
  <c r="G1777" i="48"/>
  <c r="B1777" i="48"/>
  <c r="A1777" i="48"/>
  <c r="Q1776" i="48"/>
  <c r="G1776" i="48"/>
  <c r="B1776" i="48"/>
  <c r="A1776" i="48"/>
  <c r="Q1775" i="48"/>
  <c r="G1775" i="48"/>
  <c r="B1775" i="48"/>
  <c r="A1775" i="48"/>
  <c r="Q1774" i="48"/>
  <c r="G1774" i="48"/>
  <c r="B1774" i="48"/>
  <c r="A1774" i="48"/>
  <c r="Q1773" i="48"/>
  <c r="G1773" i="48"/>
  <c r="B1773" i="48"/>
  <c r="A1773" i="48"/>
  <c r="Q1772" i="48"/>
  <c r="G1772" i="48"/>
  <c r="B1772" i="48"/>
  <c r="A1772" i="48"/>
  <c r="Q1771" i="48"/>
  <c r="G1771" i="48"/>
  <c r="B1771" i="48"/>
  <c r="A1771" i="48"/>
  <c r="Q1770" i="48"/>
  <c r="G1770" i="48"/>
  <c r="B1770" i="48"/>
  <c r="A1770" i="48"/>
  <c r="Q1769" i="48"/>
  <c r="G1769" i="48"/>
  <c r="B1769" i="48"/>
  <c r="A1769" i="48"/>
  <c r="Q1768" i="48"/>
  <c r="G1768" i="48"/>
  <c r="B1768" i="48"/>
  <c r="A1768" i="48"/>
  <c r="Q1767" i="48"/>
  <c r="G1767" i="48"/>
  <c r="B1767" i="48"/>
  <c r="A1767" i="48"/>
  <c r="Q1766" i="48"/>
  <c r="G1766" i="48"/>
  <c r="B1766" i="48"/>
  <c r="A1766" i="48"/>
  <c r="Q1765" i="48"/>
  <c r="G1765" i="48"/>
  <c r="B1765" i="48"/>
  <c r="A1765" i="48"/>
  <c r="Q1764" i="48"/>
  <c r="G1764" i="48"/>
  <c r="B1764" i="48"/>
  <c r="A1764" i="48"/>
  <c r="Q1763" i="48"/>
  <c r="G1763" i="48"/>
  <c r="B1763" i="48"/>
  <c r="A1763" i="48"/>
  <c r="Q1762" i="48"/>
  <c r="G1762" i="48"/>
  <c r="B1762" i="48"/>
  <c r="A1762" i="48"/>
  <c r="Q1761" i="48"/>
  <c r="G1761" i="48"/>
  <c r="B1761" i="48"/>
  <c r="A1761" i="48"/>
  <c r="Q1760" i="48"/>
  <c r="G1760" i="48"/>
  <c r="B1760" i="48"/>
  <c r="A1760" i="48"/>
  <c r="Q1759" i="48"/>
  <c r="G1759" i="48"/>
  <c r="B1759" i="48"/>
  <c r="A1759" i="48"/>
  <c r="Q1758" i="48"/>
  <c r="G1758" i="48"/>
  <c r="B1758" i="48"/>
  <c r="A1758" i="48"/>
  <c r="Q1757" i="48"/>
  <c r="G1757" i="48"/>
  <c r="B1757" i="48"/>
  <c r="A1757" i="48"/>
  <c r="Q1756" i="48"/>
  <c r="G1756" i="48"/>
  <c r="B1756" i="48"/>
  <c r="A1756" i="48"/>
  <c r="Q1755" i="48"/>
  <c r="G1755" i="48"/>
  <c r="B1755" i="48"/>
  <c r="A1755" i="48"/>
  <c r="Q1754" i="48"/>
  <c r="G1754" i="48"/>
  <c r="B1754" i="48"/>
  <c r="A1754" i="48"/>
  <c r="Q1753" i="48"/>
  <c r="G1753" i="48"/>
  <c r="B1753" i="48"/>
  <c r="A1753" i="48"/>
  <c r="Q1752" i="48"/>
  <c r="G1752" i="48"/>
  <c r="B1752" i="48"/>
  <c r="A1752" i="48"/>
  <c r="Q1751" i="48"/>
  <c r="G1751" i="48"/>
  <c r="B1751" i="48"/>
  <c r="A1751" i="48"/>
  <c r="Q1750" i="48"/>
  <c r="G1750" i="48"/>
  <c r="B1750" i="48"/>
  <c r="A1750" i="48"/>
  <c r="Q1749" i="48"/>
  <c r="G1749" i="48"/>
  <c r="B1749" i="48"/>
  <c r="A1749" i="48"/>
  <c r="Q1748" i="48"/>
  <c r="G1748" i="48"/>
  <c r="B1748" i="48"/>
  <c r="A1748" i="48"/>
  <c r="Q1747" i="48"/>
  <c r="G1747" i="48"/>
  <c r="B1747" i="48"/>
  <c r="A1747" i="48"/>
  <c r="Q1746" i="48"/>
  <c r="G1746" i="48"/>
  <c r="B1746" i="48"/>
  <c r="A1746" i="48"/>
  <c r="Q1745" i="48"/>
  <c r="G1745" i="48"/>
  <c r="B1745" i="48"/>
  <c r="A1745" i="48"/>
  <c r="Q1744" i="48"/>
  <c r="G1744" i="48"/>
  <c r="B1744" i="48"/>
  <c r="A1744" i="48"/>
  <c r="Q1743" i="48"/>
  <c r="G1743" i="48"/>
  <c r="B1743" i="48"/>
  <c r="A1743" i="48"/>
  <c r="Q1742" i="48"/>
  <c r="G1742" i="48"/>
  <c r="B1742" i="48"/>
  <c r="A1742" i="48"/>
  <c r="Q1741" i="48"/>
  <c r="G1741" i="48"/>
  <c r="B1741" i="48"/>
  <c r="A1741" i="48"/>
  <c r="Q1740" i="48"/>
  <c r="G1740" i="48"/>
  <c r="B1740" i="48"/>
  <c r="A1740" i="48"/>
  <c r="Q1739" i="48"/>
  <c r="G1739" i="48"/>
  <c r="B1739" i="48"/>
  <c r="A1739" i="48"/>
  <c r="Q1738" i="48"/>
  <c r="G1738" i="48"/>
  <c r="B1738" i="48"/>
  <c r="A1738" i="48"/>
  <c r="Q1737" i="48"/>
  <c r="G1737" i="48"/>
  <c r="B1737" i="48"/>
  <c r="A1737" i="48"/>
  <c r="Q1736" i="48"/>
  <c r="G1736" i="48"/>
  <c r="B1736" i="48"/>
  <c r="A1736" i="48"/>
  <c r="Q1735" i="48"/>
  <c r="G1735" i="48"/>
  <c r="B1735" i="48"/>
  <c r="A1735" i="48"/>
  <c r="Q1734" i="48"/>
  <c r="G1734" i="48"/>
  <c r="B1734" i="48"/>
  <c r="A1734" i="48"/>
  <c r="Q1733" i="48"/>
  <c r="G1733" i="48"/>
  <c r="B1733" i="48"/>
  <c r="A1733" i="48"/>
  <c r="Q1732" i="48"/>
  <c r="G1732" i="48"/>
  <c r="B1732" i="48"/>
  <c r="A1732" i="48"/>
  <c r="Q1731" i="48"/>
  <c r="G1731" i="48"/>
  <c r="B1731" i="48"/>
  <c r="A1731" i="48"/>
  <c r="Q1730" i="48"/>
  <c r="G1730" i="48"/>
  <c r="B1730" i="48"/>
  <c r="A1730" i="48"/>
  <c r="Q1729" i="48"/>
  <c r="G1729" i="48"/>
  <c r="B1729" i="48"/>
  <c r="A1729" i="48"/>
  <c r="Q1728" i="48"/>
  <c r="G1728" i="48"/>
  <c r="B1728" i="48"/>
  <c r="A1728" i="48"/>
  <c r="Q1727" i="48"/>
  <c r="G1727" i="48"/>
  <c r="B1727" i="48"/>
  <c r="A1727" i="48"/>
  <c r="Q1726" i="48"/>
  <c r="G1726" i="48"/>
  <c r="B1726" i="48"/>
  <c r="A1726" i="48"/>
  <c r="Q1725" i="48"/>
  <c r="G1725" i="48"/>
  <c r="B1725" i="48"/>
  <c r="A1725" i="48"/>
  <c r="Q1724" i="48"/>
  <c r="G1724" i="48"/>
  <c r="B1724" i="48"/>
  <c r="A1724" i="48"/>
  <c r="Q1723" i="48"/>
  <c r="G1723" i="48"/>
  <c r="B1723" i="48"/>
  <c r="A1723" i="48"/>
  <c r="Q1722" i="48"/>
  <c r="G1722" i="48"/>
  <c r="B1722" i="48"/>
  <c r="A1722" i="48"/>
  <c r="Q1721" i="48"/>
  <c r="G1721" i="48"/>
  <c r="B1721" i="48"/>
  <c r="A1721" i="48"/>
  <c r="Q1720" i="48"/>
  <c r="G1720" i="48"/>
  <c r="B1720" i="48"/>
  <c r="A1720" i="48"/>
  <c r="Q1719" i="48"/>
  <c r="G1719" i="48"/>
  <c r="B1719" i="48"/>
  <c r="A1719" i="48"/>
  <c r="Q1718" i="48"/>
  <c r="G1718" i="48"/>
  <c r="B1718" i="48"/>
  <c r="A1718" i="48"/>
  <c r="Q1717" i="48"/>
  <c r="G1717" i="48"/>
  <c r="B1717" i="48"/>
  <c r="A1717" i="48"/>
  <c r="Q1716" i="48"/>
  <c r="B1716" i="48"/>
  <c r="A1716" i="48"/>
  <c r="Q1715" i="48"/>
  <c r="B1715" i="48"/>
  <c r="A1715" i="48"/>
  <c r="Q1714" i="48"/>
  <c r="B1714" i="48"/>
  <c r="A1714" i="48"/>
  <c r="Q1713" i="48"/>
  <c r="B1713" i="48"/>
  <c r="A1713" i="48"/>
  <c r="Q1712" i="48"/>
  <c r="B1712" i="48"/>
  <c r="A1712" i="48"/>
  <c r="Q1711" i="48"/>
  <c r="B1711" i="48"/>
  <c r="A1711" i="48"/>
  <c r="Q1710" i="48"/>
  <c r="B1710" i="48"/>
  <c r="A1710" i="48"/>
  <c r="Q1709" i="48"/>
  <c r="B1709" i="48"/>
  <c r="A1709" i="48"/>
  <c r="Q1708" i="48"/>
  <c r="B1708" i="48"/>
  <c r="A1708" i="48"/>
  <c r="Q1707" i="48"/>
  <c r="B1707" i="48"/>
  <c r="A1707" i="48"/>
  <c r="Q1706" i="48"/>
  <c r="B1706" i="48"/>
  <c r="A1706" i="48"/>
  <c r="Q1705" i="48"/>
  <c r="B1705" i="48"/>
  <c r="A1705" i="48"/>
  <c r="Q1704" i="48"/>
  <c r="B1704" i="48"/>
  <c r="A1704" i="48"/>
  <c r="Q1703" i="48"/>
  <c r="B1703" i="48"/>
  <c r="A1703" i="48"/>
  <c r="Q1702" i="48"/>
  <c r="B1702" i="48"/>
  <c r="A1702" i="48"/>
  <c r="Q1701" i="48"/>
  <c r="B1701" i="48"/>
  <c r="A1701" i="48"/>
  <c r="Q1700" i="48"/>
  <c r="B1700" i="48"/>
  <c r="A1700" i="48"/>
  <c r="Q1699" i="48"/>
  <c r="B1699" i="48"/>
  <c r="A1699" i="48"/>
  <c r="Q1698" i="48"/>
  <c r="B1698" i="48"/>
  <c r="A1698" i="48"/>
  <c r="Q1697" i="48"/>
  <c r="B1697" i="48"/>
  <c r="A1697" i="48"/>
  <c r="Q1696" i="48"/>
  <c r="B1696" i="48"/>
  <c r="A1696" i="48"/>
  <c r="Q1695" i="48"/>
  <c r="B1695" i="48"/>
  <c r="A1695" i="48"/>
  <c r="Q1694" i="48"/>
  <c r="B1694" i="48"/>
  <c r="A1694" i="48"/>
  <c r="Q1693" i="48"/>
  <c r="B1693" i="48"/>
  <c r="A1693" i="48"/>
  <c r="Q1692" i="48"/>
  <c r="B1692" i="48"/>
  <c r="A1692" i="48"/>
  <c r="Q1691" i="48"/>
  <c r="B1691" i="48"/>
  <c r="A1691" i="48"/>
  <c r="Q1690" i="48"/>
  <c r="B1690" i="48"/>
  <c r="A1690" i="48"/>
  <c r="Q1689" i="48"/>
  <c r="B1689" i="48"/>
  <c r="A1689" i="48"/>
  <c r="Q1688" i="48"/>
  <c r="B1688" i="48"/>
  <c r="A1688" i="48"/>
  <c r="Q1687" i="48"/>
  <c r="B1687" i="48"/>
  <c r="A1687" i="48"/>
  <c r="Q1686" i="48"/>
  <c r="B1686" i="48"/>
  <c r="A1686" i="48"/>
  <c r="Q1685" i="48"/>
  <c r="B1685" i="48"/>
  <c r="A1685" i="48"/>
  <c r="Q1684" i="48"/>
  <c r="B1684" i="48"/>
  <c r="A1684" i="48"/>
  <c r="Q1683" i="48"/>
  <c r="B1683" i="48"/>
  <c r="A1683" i="48"/>
  <c r="Q1682" i="48"/>
  <c r="B1682" i="48"/>
  <c r="A1682" i="48"/>
  <c r="Q1681" i="48"/>
  <c r="B1681" i="48"/>
  <c r="A1681" i="48"/>
  <c r="Q1680" i="48"/>
  <c r="B1680" i="48"/>
  <c r="A1680" i="48"/>
  <c r="Q1679" i="48"/>
  <c r="B1679" i="48"/>
  <c r="A1679" i="48"/>
  <c r="Q1678" i="48"/>
  <c r="B1678" i="48"/>
  <c r="A1678" i="48"/>
  <c r="Q1677" i="48"/>
  <c r="B1677" i="48"/>
  <c r="A1677" i="48"/>
  <c r="Q1676" i="48"/>
  <c r="B1676" i="48"/>
  <c r="A1676" i="48"/>
  <c r="Q1675" i="48"/>
  <c r="B1675" i="48"/>
  <c r="A1675" i="48"/>
  <c r="Q1674" i="48"/>
  <c r="B1674" i="48"/>
  <c r="A1674" i="48"/>
  <c r="Q1673" i="48"/>
  <c r="B1673" i="48"/>
  <c r="A1673" i="48"/>
  <c r="Q1672" i="48"/>
  <c r="B1672" i="48"/>
  <c r="A1672" i="48"/>
  <c r="Q1671" i="48"/>
  <c r="B1671" i="48"/>
  <c r="A1671" i="48"/>
  <c r="Q1670" i="48"/>
  <c r="B1670" i="48"/>
  <c r="A1670" i="48"/>
  <c r="Q1669" i="48"/>
  <c r="B1669" i="48"/>
  <c r="A1669" i="48"/>
  <c r="Q1668" i="48"/>
  <c r="B1668" i="48"/>
  <c r="A1668" i="48"/>
  <c r="Q1667" i="48"/>
  <c r="B1667" i="48"/>
  <c r="A1667" i="48"/>
  <c r="Q1666" i="48"/>
  <c r="B1666" i="48"/>
  <c r="A1666" i="48"/>
  <c r="Q1665" i="48"/>
  <c r="B1665" i="48"/>
  <c r="A1665" i="48"/>
  <c r="Q1664" i="48"/>
  <c r="B1664" i="48"/>
  <c r="A1664" i="48"/>
  <c r="Q1663" i="48"/>
  <c r="B1663" i="48"/>
  <c r="A1663" i="48"/>
  <c r="Q1662" i="48"/>
  <c r="B1662" i="48"/>
  <c r="A1662" i="48"/>
  <c r="Q1661" i="48"/>
  <c r="B1661" i="48"/>
  <c r="A1661" i="48"/>
  <c r="Q1660" i="48"/>
  <c r="B1660" i="48"/>
  <c r="A1660" i="48"/>
  <c r="Q1659" i="48"/>
  <c r="B1659" i="48"/>
  <c r="A1659" i="48"/>
  <c r="Q1658" i="48"/>
  <c r="B1658" i="48"/>
  <c r="A1658" i="48"/>
  <c r="Q1657" i="48"/>
  <c r="B1657" i="48"/>
  <c r="A1657" i="48"/>
  <c r="Q1656" i="48"/>
  <c r="B1656" i="48"/>
  <c r="A1656" i="48"/>
  <c r="Q1655" i="48"/>
  <c r="B1655" i="48"/>
  <c r="A1655" i="48"/>
  <c r="Q1654" i="48"/>
  <c r="B1654" i="48"/>
  <c r="A1654" i="48"/>
  <c r="Q1653" i="48"/>
  <c r="B1653" i="48"/>
  <c r="A1653" i="48"/>
  <c r="Q1652" i="48"/>
  <c r="B1652" i="48"/>
  <c r="A1652" i="48"/>
  <c r="Q1651" i="48"/>
  <c r="B1651" i="48"/>
  <c r="A1651" i="48"/>
  <c r="Q1650" i="48"/>
  <c r="B1650" i="48"/>
  <c r="A1650" i="48"/>
  <c r="Q1649" i="48"/>
  <c r="B1649" i="48"/>
  <c r="A1649" i="48"/>
  <c r="Q1648" i="48"/>
  <c r="B1648" i="48"/>
  <c r="A1648" i="48"/>
  <c r="Q1647" i="48"/>
  <c r="B1647" i="48"/>
  <c r="A1647" i="48"/>
  <c r="Q1646" i="48"/>
  <c r="B1646" i="48"/>
  <c r="A1646" i="48"/>
  <c r="Q1645" i="48"/>
  <c r="B1645" i="48"/>
  <c r="A1645" i="48"/>
  <c r="Q1644" i="48"/>
  <c r="B1644" i="48"/>
  <c r="A1644" i="48"/>
  <c r="Q1643" i="48"/>
  <c r="B1643" i="48"/>
  <c r="A1643" i="48"/>
  <c r="Q1642" i="48"/>
  <c r="B1642" i="48"/>
  <c r="A1642" i="48"/>
  <c r="Q1641" i="48"/>
  <c r="B1641" i="48"/>
  <c r="A1641" i="48"/>
  <c r="Q1640" i="48"/>
  <c r="B1640" i="48"/>
  <c r="A1640" i="48"/>
  <c r="Q1639" i="48"/>
  <c r="B1639" i="48"/>
  <c r="A1639" i="48"/>
  <c r="Q1638" i="48"/>
  <c r="B1638" i="48"/>
  <c r="A1638" i="48"/>
  <c r="Q1637" i="48"/>
  <c r="B1637" i="48"/>
  <c r="A1637" i="48"/>
  <c r="Q1636" i="48"/>
  <c r="B1636" i="48"/>
  <c r="A1636" i="48"/>
  <c r="Q1635" i="48"/>
  <c r="B1635" i="48"/>
  <c r="A1635" i="48"/>
  <c r="Q1634" i="48"/>
  <c r="B1634" i="48"/>
  <c r="A1634" i="48"/>
  <c r="Q1633" i="48"/>
  <c r="B1633" i="48"/>
  <c r="A1633" i="48"/>
  <c r="Q1632" i="48"/>
  <c r="B1632" i="48"/>
  <c r="A1632" i="48"/>
  <c r="Q1631" i="48"/>
  <c r="B1631" i="48"/>
  <c r="A1631" i="48"/>
  <c r="Q1630" i="48"/>
  <c r="B1630" i="48"/>
  <c r="A1630" i="48"/>
  <c r="Q1629" i="48"/>
  <c r="B1629" i="48"/>
  <c r="A1629" i="48"/>
  <c r="Q1628" i="48"/>
  <c r="B1628" i="48"/>
  <c r="A1628" i="48"/>
  <c r="Q1627" i="48"/>
  <c r="B1627" i="48"/>
  <c r="A1627" i="48"/>
  <c r="Q1626" i="48"/>
  <c r="B1626" i="48"/>
  <c r="A1626" i="48"/>
  <c r="Q1625" i="48"/>
  <c r="B1625" i="48"/>
  <c r="A1625" i="48"/>
  <c r="Q1624" i="48"/>
  <c r="B1624" i="48"/>
  <c r="A1624" i="48"/>
  <c r="Q1623" i="48"/>
  <c r="B1623" i="48"/>
  <c r="A1623" i="48"/>
  <c r="Q1622" i="48"/>
  <c r="B1622" i="48"/>
  <c r="A1622" i="48"/>
  <c r="Q1621" i="48"/>
  <c r="B1621" i="48"/>
  <c r="A1621" i="48"/>
  <c r="Q1620" i="48"/>
  <c r="B1620" i="48"/>
  <c r="A1620" i="48"/>
  <c r="Q1619" i="48"/>
  <c r="B1619" i="48"/>
  <c r="A1619" i="48"/>
  <c r="Q1618" i="48"/>
  <c r="B1618" i="48"/>
  <c r="A1618" i="48"/>
  <c r="Q1617" i="48"/>
  <c r="B1617" i="48"/>
  <c r="A1617" i="48"/>
  <c r="Q1616" i="48"/>
  <c r="B1616" i="48"/>
  <c r="A1616" i="48"/>
  <c r="Q1615" i="48"/>
  <c r="B1615" i="48"/>
  <c r="A1615" i="48"/>
  <c r="Q1614" i="48"/>
  <c r="B1614" i="48"/>
  <c r="A1614" i="48"/>
  <c r="Q1613" i="48"/>
  <c r="B1613" i="48"/>
  <c r="A1613" i="48"/>
  <c r="Q1612" i="48"/>
  <c r="B1612" i="48"/>
  <c r="A1612" i="48"/>
  <c r="Q1611" i="48"/>
  <c r="B1611" i="48"/>
  <c r="A1611" i="48"/>
  <c r="Q1610" i="48"/>
  <c r="B1610" i="48"/>
  <c r="A1610" i="48"/>
  <c r="Q1609" i="48"/>
  <c r="B1609" i="48"/>
  <c r="A1609" i="48"/>
  <c r="Q1608" i="48"/>
  <c r="B1608" i="48"/>
  <c r="A1608" i="48"/>
  <c r="Q1607" i="48"/>
  <c r="B1607" i="48"/>
  <c r="A1607" i="48"/>
  <c r="Q1606" i="48"/>
  <c r="B1606" i="48"/>
  <c r="A1606" i="48"/>
  <c r="Q1605" i="48"/>
  <c r="B1605" i="48"/>
  <c r="A1605" i="48"/>
  <c r="Q1604" i="48"/>
  <c r="B1604" i="48"/>
  <c r="A1604" i="48"/>
  <c r="Q1603" i="48"/>
  <c r="B1603" i="48"/>
  <c r="A1603" i="48"/>
  <c r="Q1602" i="48"/>
  <c r="B1602" i="48"/>
  <c r="A1602" i="48"/>
  <c r="Q1601" i="48"/>
  <c r="B1601" i="48"/>
  <c r="A1601" i="48"/>
  <c r="Q1600" i="48"/>
  <c r="B1600" i="48"/>
  <c r="A1600" i="48"/>
  <c r="Q1599" i="48"/>
  <c r="B1599" i="48"/>
  <c r="A1599" i="48"/>
  <c r="Q1598" i="48"/>
  <c r="B1598" i="48"/>
  <c r="A1598" i="48"/>
  <c r="Q1597" i="48"/>
  <c r="B1597" i="48"/>
  <c r="A1597" i="48"/>
  <c r="Q1596" i="48"/>
  <c r="B1596" i="48"/>
  <c r="A1596" i="48"/>
  <c r="Q1595" i="48"/>
  <c r="B1595" i="48"/>
  <c r="A1595" i="48"/>
  <c r="Q1594" i="48"/>
  <c r="B1594" i="48"/>
  <c r="A1594" i="48"/>
  <c r="Q1593" i="48"/>
  <c r="B1593" i="48"/>
  <c r="A1593" i="48"/>
  <c r="Q1592" i="48"/>
  <c r="B1592" i="48"/>
  <c r="A1592" i="48"/>
  <c r="Q1591" i="48"/>
  <c r="B1591" i="48"/>
  <c r="A1591" i="48"/>
  <c r="Q1590" i="48"/>
  <c r="B1590" i="48"/>
  <c r="A1590" i="48"/>
  <c r="Q1589" i="48"/>
  <c r="B1589" i="48"/>
  <c r="A1589" i="48"/>
  <c r="Q1588" i="48"/>
  <c r="B1588" i="48"/>
  <c r="A1588" i="48"/>
  <c r="Q1587" i="48"/>
  <c r="B1587" i="48"/>
  <c r="A1587" i="48"/>
  <c r="Q1586" i="48"/>
  <c r="B1586" i="48"/>
  <c r="A1586" i="48"/>
  <c r="Q1585" i="48"/>
  <c r="B1585" i="48"/>
  <c r="A1585" i="48"/>
  <c r="Q1584" i="48"/>
  <c r="B1584" i="48"/>
  <c r="A1584" i="48"/>
  <c r="Q1583" i="48"/>
  <c r="B1583" i="48"/>
  <c r="A1583" i="48"/>
  <c r="Q1582" i="48"/>
  <c r="B1582" i="48"/>
  <c r="A1582" i="48"/>
  <c r="Q1581" i="48"/>
  <c r="B1581" i="48"/>
  <c r="A1581" i="48"/>
  <c r="Q1580" i="48"/>
  <c r="B1580" i="48"/>
  <c r="A1580" i="48"/>
  <c r="Q1579" i="48"/>
  <c r="B1579" i="48"/>
  <c r="A1579" i="48"/>
  <c r="Q1578" i="48"/>
  <c r="B1578" i="48"/>
  <c r="A1578" i="48"/>
  <c r="Q1577" i="48"/>
  <c r="B1577" i="48"/>
  <c r="A1577" i="48"/>
  <c r="Q1576" i="48"/>
  <c r="B1576" i="48"/>
  <c r="A1576" i="48"/>
  <c r="Q1575" i="48"/>
  <c r="B1575" i="48"/>
  <c r="A1575" i="48"/>
  <c r="Q1574" i="48"/>
  <c r="B1574" i="48"/>
  <c r="A1574" i="48"/>
  <c r="Q1573" i="48"/>
  <c r="B1573" i="48"/>
  <c r="A1573" i="48"/>
  <c r="Q1572" i="48"/>
  <c r="B1572" i="48"/>
  <c r="A1572" i="48"/>
  <c r="Q1571" i="48"/>
  <c r="B1571" i="48"/>
  <c r="A1571" i="48"/>
  <c r="Q1570" i="48"/>
  <c r="B1570" i="48"/>
  <c r="A1570" i="48"/>
  <c r="Q1569" i="48"/>
  <c r="B1569" i="48"/>
  <c r="A1569" i="48"/>
  <c r="Q1568" i="48"/>
  <c r="B1568" i="48"/>
  <c r="A1568" i="48"/>
  <c r="Q1567" i="48"/>
  <c r="B1567" i="48"/>
  <c r="A1567" i="48"/>
  <c r="Q1566" i="48"/>
  <c r="B1566" i="48"/>
  <c r="A1566" i="48"/>
  <c r="Q1565" i="48"/>
  <c r="B1565" i="48"/>
  <c r="A1565" i="48"/>
  <c r="Q1564" i="48"/>
  <c r="B1564" i="48"/>
  <c r="A1564" i="48"/>
  <c r="Q1563" i="48"/>
  <c r="B1563" i="48"/>
  <c r="A1563" i="48"/>
  <c r="Q1562" i="48"/>
  <c r="B1562" i="48"/>
  <c r="A1562" i="48"/>
  <c r="Q1561" i="48"/>
  <c r="B1561" i="48"/>
  <c r="A1561" i="48"/>
  <c r="Q1560" i="48"/>
  <c r="B1560" i="48"/>
  <c r="A1560" i="48"/>
  <c r="Q1559" i="48"/>
  <c r="B1559" i="48"/>
  <c r="A1559" i="48"/>
  <c r="Q1558" i="48"/>
  <c r="B1558" i="48"/>
  <c r="A1558" i="48"/>
  <c r="Q1557" i="48"/>
  <c r="B1557" i="48"/>
  <c r="A1557" i="48"/>
  <c r="Q1556" i="48"/>
  <c r="B1556" i="48"/>
  <c r="A1556" i="48"/>
  <c r="Q1555" i="48"/>
  <c r="B1555" i="48"/>
  <c r="A1555" i="48"/>
  <c r="Q1554" i="48"/>
  <c r="B1554" i="48"/>
  <c r="A1554" i="48"/>
  <c r="Q1553" i="48"/>
  <c r="B1553" i="48"/>
  <c r="A1553" i="48"/>
  <c r="Q1552" i="48"/>
  <c r="B1552" i="48"/>
  <c r="A1552" i="48"/>
  <c r="Q1551" i="48"/>
  <c r="B1551" i="48"/>
  <c r="A1551" i="48"/>
  <c r="Q1550" i="48"/>
  <c r="B1550" i="48"/>
  <c r="A1550" i="48"/>
  <c r="Q1549" i="48"/>
  <c r="B1549" i="48"/>
  <c r="A1549" i="48"/>
  <c r="Q1548" i="48"/>
  <c r="B1548" i="48"/>
  <c r="A1548" i="48"/>
  <c r="Q1547" i="48"/>
  <c r="B1547" i="48"/>
  <c r="A1547" i="48"/>
  <c r="Q1546" i="48"/>
  <c r="B1546" i="48"/>
  <c r="A1546" i="48"/>
  <c r="Q1545" i="48"/>
  <c r="B1545" i="48"/>
  <c r="A1545" i="48"/>
  <c r="Q1544" i="48"/>
  <c r="B1544" i="48"/>
  <c r="A1544" i="48"/>
  <c r="Q1543" i="48"/>
  <c r="B1543" i="48"/>
  <c r="A1543" i="48"/>
  <c r="Q1542" i="48"/>
  <c r="B1542" i="48"/>
  <c r="A1542" i="48"/>
  <c r="Q1541" i="48"/>
  <c r="B1541" i="48"/>
  <c r="A1541" i="48"/>
  <c r="Q1540" i="48"/>
  <c r="B1540" i="48"/>
  <c r="A1540" i="48"/>
  <c r="Q1539" i="48"/>
  <c r="B1539" i="48"/>
  <c r="A1539" i="48"/>
  <c r="Q1538" i="48"/>
  <c r="B1538" i="48"/>
  <c r="A1538" i="48"/>
  <c r="Q1537" i="48"/>
  <c r="B1537" i="48"/>
  <c r="A1537" i="48"/>
  <c r="Q1536" i="48"/>
  <c r="B1536" i="48"/>
  <c r="A1536" i="48"/>
  <c r="Q1535" i="48"/>
  <c r="B1535" i="48"/>
  <c r="A1535" i="48"/>
  <c r="Q1534" i="48"/>
  <c r="B1534" i="48"/>
  <c r="A1534" i="48"/>
  <c r="Q1533" i="48"/>
  <c r="B1533" i="48"/>
  <c r="A1533" i="48"/>
  <c r="Q1532" i="48"/>
  <c r="B1532" i="48"/>
  <c r="A1532" i="48"/>
  <c r="Q1531" i="48"/>
  <c r="B1531" i="48"/>
  <c r="A1531" i="48"/>
  <c r="Q1530" i="48"/>
  <c r="B1530" i="48"/>
  <c r="A1530" i="48"/>
  <c r="Q1529" i="48"/>
  <c r="B1529" i="48"/>
  <c r="A1529" i="48"/>
  <c r="Q1528" i="48"/>
  <c r="B1528" i="48"/>
  <c r="A1528" i="48"/>
  <c r="Q1527" i="48"/>
  <c r="B1527" i="48"/>
  <c r="A1527" i="48"/>
  <c r="Q1526" i="48"/>
  <c r="B1526" i="48"/>
  <c r="A1526" i="48"/>
  <c r="Q1525" i="48"/>
  <c r="B1525" i="48"/>
  <c r="A1525" i="48"/>
  <c r="Q1524" i="48"/>
  <c r="B1524" i="48"/>
  <c r="A1524" i="48"/>
  <c r="Q1523" i="48"/>
  <c r="B1523" i="48"/>
  <c r="A1523" i="48"/>
  <c r="Q1522" i="48"/>
  <c r="B1522" i="48"/>
  <c r="A1522" i="48"/>
  <c r="Q1521" i="48"/>
  <c r="B1521" i="48"/>
  <c r="A1521" i="48"/>
  <c r="Q1520" i="48"/>
  <c r="B1520" i="48"/>
  <c r="A1520" i="48"/>
  <c r="Q1519" i="48"/>
  <c r="B1519" i="48"/>
  <c r="A1519" i="48"/>
  <c r="Q1518" i="48"/>
  <c r="B1518" i="48"/>
  <c r="A1518" i="48"/>
  <c r="Q1517" i="48"/>
  <c r="B1517" i="48"/>
  <c r="A1517" i="48"/>
  <c r="Q1516" i="48"/>
  <c r="B1516" i="48"/>
  <c r="A1516" i="48"/>
  <c r="Q1515" i="48"/>
  <c r="B1515" i="48"/>
  <c r="A1515" i="48"/>
  <c r="Q1514" i="48"/>
  <c r="B1514" i="48"/>
  <c r="A1514" i="48"/>
  <c r="Q1513" i="48"/>
  <c r="B1513" i="48"/>
  <c r="A1513" i="48"/>
  <c r="Q1512" i="48"/>
  <c r="B1512" i="48"/>
  <c r="A1512" i="48"/>
  <c r="Q1511" i="48"/>
  <c r="B1511" i="48"/>
  <c r="A1511" i="48"/>
  <c r="Q1510" i="48"/>
  <c r="B1510" i="48"/>
  <c r="A1510" i="48"/>
  <c r="Q1509" i="48"/>
  <c r="B1509" i="48"/>
  <c r="A1509" i="48"/>
  <c r="Q1508" i="48"/>
  <c r="B1508" i="48"/>
  <c r="A1508" i="48"/>
  <c r="Q1507" i="48"/>
  <c r="B1507" i="48"/>
  <c r="A1507" i="48"/>
  <c r="Q1506" i="48"/>
  <c r="B1506" i="48"/>
  <c r="A1506" i="48"/>
  <c r="Q1505" i="48"/>
  <c r="B1505" i="48"/>
  <c r="A1505" i="48"/>
  <c r="Q1504" i="48"/>
  <c r="B1504" i="48"/>
  <c r="A1504" i="48"/>
  <c r="Q1503" i="48"/>
  <c r="B1503" i="48"/>
  <c r="A1503" i="48"/>
  <c r="Q1502" i="48"/>
  <c r="B1502" i="48"/>
  <c r="A1502" i="48"/>
  <c r="Q1501" i="48"/>
  <c r="B1501" i="48"/>
  <c r="A1501" i="48"/>
  <c r="Q1500" i="48"/>
  <c r="B1500" i="48"/>
  <c r="A1500" i="48"/>
  <c r="Q1499" i="48"/>
  <c r="B1499" i="48"/>
  <c r="A1499" i="48"/>
  <c r="Q1498" i="48"/>
  <c r="B1498" i="48"/>
  <c r="A1498" i="48"/>
  <c r="Q1497" i="48"/>
  <c r="B1497" i="48"/>
  <c r="A1497" i="48"/>
  <c r="Q1496" i="48"/>
  <c r="B1496" i="48"/>
  <c r="A1496" i="48"/>
  <c r="Q1495" i="48"/>
  <c r="B1495" i="48"/>
  <c r="A1495" i="48"/>
  <c r="Q1494" i="48"/>
  <c r="B1494" i="48"/>
  <c r="A1494" i="48"/>
  <c r="Q1493" i="48"/>
  <c r="B1493" i="48"/>
  <c r="A1493" i="48"/>
  <c r="Q1492" i="48"/>
  <c r="B1492" i="48"/>
  <c r="A1492" i="48"/>
  <c r="Q1491" i="48"/>
  <c r="B1491" i="48"/>
  <c r="A1491" i="48"/>
  <c r="Q1490" i="48"/>
  <c r="B1490" i="48"/>
  <c r="A1490" i="48"/>
  <c r="Q1489" i="48"/>
  <c r="B1489" i="48"/>
  <c r="A1489" i="48"/>
  <c r="Q1488" i="48"/>
  <c r="B1488" i="48"/>
  <c r="A1488" i="48"/>
  <c r="Q1487" i="48"/>
  <c r="B1487" i="48"/>
  <c r="A1487" i="48"/>
  <c r="Q1486" i="48"/>
  <c r="B1486" i="48"/>
  <c r="A1486" i="48"/>
  <c r="Q1485" i="48"/>
  <c r="B1485" i="48"/>
  <c r="A1485" i="48"/>
  <c r="Q1484" i="48"/>
  <c r="B1484" i="48"/>
  <c r="A1484" i="48"/>
  <c r="Q1483" i="48"/>
  <c r="B1483" i="48"/>
  <c r="A1483" i="48"/>
  <c r="Q1482" i="48"/>
  <c r="B1482" i="48"/>
  <c r="A1482" i="48"/>
  <c r="Q1481" i="48"/>
  <c r="B1481" i="48"/>
  <c r="A1481" i="48"/>
  <c r="Q1480" i="48"/>
  <c r="B1480" i="48"/>
  <c r="A1480" i="48"/>
  <c r="Q1479" i="48"/>
  <c r="B1479" i="48"/>
  <c r="A1479" i="48"/>
  <c r="Q1478" i="48"/>
  <c r="B1478" i="48"/>
  <c r="A1478" i="48"/>
  <c r="Q1477" i="48"/>
  <c r="B1477" i="48"/>
  <c r="A1477" i="48"/>
  <c r="Q1476" i="48"/>
  <c r="B1476" i="48"/>
  <c r="A1476" i="48"/>
  <c r="Q1475" i="48"/>
  <c r="B1475" i="48"/>
  <c r="A1475" i="48"/>
  <c r="Q1474" i="48"/>
  <c r="B1474" i="48"/>
  <c r="A1474" i="48"/>
  <c r="Q1473" i="48"/>
  <c r="B1473" i="48"/>
  <c r="A1473" i="48"/>
  <c r="Q1472" i="48"/>
  <c r="B1472" i="48"/>
  <c r="A1472" i="48"/>
  <c r="Q1471" i="48"/>
  <c r="B1471" i="48"/>
  <c r="A1471" i="48"/>
  <c r="Q1470" i="48"/>
  <c r="B1470" i="48"/>
  <c r="A1470" i="48"/>
  <c r="Q1469" i="48"/>
  <c r="B1469" i="48"/>
  <c r="A1469" i="48"/>
  <c r="Q1468" i="48"/>
  <c r="B1468" i="48"/>
  <c r="A1468" i="48"/>
  <c r="Q1467" i="48"/>
  <c r="B1467" i="48"/>
  <c r="A1467" i="48"/>
  <c r="Q1466" i="48"/>
  <c r="B1466" i="48"/>
  <c r="A1466" i="48"/>
  <c r="Q1465" i="48"/>
  <c r="B1465" i="48"/>
  <c r="A1465" i="48"/>
  <c r="Q1464" i="48"/>
  <c r="B1464" i="48"/>
  <c r="A1464" i="48"/>
  <c r="Q1463" i="48"/>
  <c r="B1463" i="48"/>
  <c r="A1463" i="48"/>
  <c r="Q1462" i="48"/>
  <c r="B1462" i="48"/>
  <c r="A1462" i="48"/>
  <c r="Q1461" i="48"/>
  <c r="B1461" i="48"/>
  <c r="A1461" i="48"/>
  <c r="Q1460" i="48"/>
  <c r="B1460" i="48"/>
  <c r="A1460" i="48"/>
  <c r="Q1459" i="48"/>
  <c r="B1459" i="48"/>
  <c r="A1459" i="48"/>
  <c r="Q1458" i="48"/>
  <c r="B1458" i="48"/>
  <c r="A1458" i="48"/>
  <c r="Q1457" i="48"/>
  <c r="B1457" i="48"/>
  <c r="A1457" i="48"/>
  <c r="Q1456" i="48"/>
  <c r="B1456" i="48"/>
  <c r="A1456" i="48"/>
  <c r="Q1455" i="48"/>
  <c r="B1455" i="48"/>
  <c r="A1455" i="48"/>
  <c r="Q1454" i="48"/>
  <c r="B1454" i="48"/>
  <c r="A1454" i="48"/>
  <c r="Q1453" i="48"/>
  <c r="B1453" i="48"/>
  <c r="A1453" i="48"/>
  <c r="Q1452" i="48"/>
  <c r="B1452" i="48"/>
  <c r="A1452" i="48"/>
  <c r="Q1451" i="48"/>
  <c r="B1451" i="48"/>
  <c r="A1451" i="48"/>
  <c r="Q1450" i="48"/>
  <c r="B1450" i="48"/>
  <c r="A1450" i="48"/>
  <c r="Q1449" i="48"/>
  <c r="B1449" i="48"/>
  <c r="A1449" i="48"/>
  <c r="Q1448" i="48"/>
  <c r="B1448" i="48"/>
  <c r="A1448" i="48"/>
  <c r="Q1447" i="48"/>
  <c r="B1447" i="48"/>
  <c r="A1447" i="48"/>
  <c r="Q1446" i="48"/>
  <c r="B1446" i="48"/>
  <c r="A1446" i="48"/>
  <c r="Q1445" i="48"/>
  <c r="B1445" i="48"/>
  <c r="A1445" i="48"/>
  <c r="Q1444" i="48"/>
  <c r="B1444" i="48"/>
  <c r="A1444" i="48"/>
  <c r="Q1443" i="48"/>
  <c r="B1443" i="48"/>
  <c r="A1443" i="48"/>
  <c r="Q1442" i="48"/>
  <c r="B1442" i="48"/>
  <c r="A1442" i="48"/>
  <c r="Q1441" i="48"/>
  <c r="B1441" i="48"/>
  <c r="A1441" i="48"/>
  <c r="Q1440" i="48"/>
  <c r="B1440" i="48"/>
  <c r="A1440" i="48"/>
  <c r="Q1439" i="48"/>
  <c r="B1439" i="48"/>
  <c r="A1439" i="48"/>
  <c r="Q1438" i="48"/>
  <c r="B1438" i="48"/>
  <c r="A1438" i="48"/>
  <c r="Q1437" i="48"/>
  <c r="B1437" i="48"/>
  <c r="A1437" i="48"/>
  <c r="Q1436" i="48"/>
  <c r="B1436" i="48"/>
  <c r="A1436" i="48"/>
  <c r="Q1435" i="48"/>
  <c r="B1435" i="48"/>
  <c r="A1435" i="48"/>
  <c r="Q1434" i="48"/>
  <c r="B1434" i="48"/>
  <c r="A1434" i="48"/>
  <c r="Q1433" i="48"/>
  <c r="B1433" i="48"/>
  <c r="A1433" i="48"/>
  <c r="Q1432" i="48"/>
  <c r="B1432" i="48"/>
  <c r="A1432" i="48"/>
  <c r="Q1431" i="48"/>
  <c r="B1431" i="48"/>
  <c r="A1431" i="48"/>
  <c r="Q1430" i="48"/>
  <c r="B1430" i="48"/>
  <c r="A1430" i="48"/>
  <c r="Q1429" i="48"/>
  <c r="B1429" i="48"/>
  <c r="A1429" i="48"/>
  <c r="Q1428" i="48"/>
  <c r="B1428" i="48"/>
  <c r="A1428" i="48"/>
  <c r="Q1427" i="48"/>
  <c r="B1427" i="48"/>
  <c r="A1427" i="48"/>
  <c r="Q1426" i="48"/>
  <c r="B1426" i="48"/>
  <c r="A1426" i="48"/>
  <c r="Q1425" i="48"/>
  <c r="B1425" i="48"/>
  <c r="A1425" i="48"/>
  <c r="Q1424" i="48"/>
  <c r="B1424" i="48"/>
  <c r="A1424" i="48"/>
  <c r="Q1423" i="48"/>
  <c r="B1423" i="48"/>
  <c r="A1423" i="48"/>
  <c r="Q1422" i="48"/>
  <c r="B1422" i="48"/>
  <c r="A1422" i="48"/>
  <c r="Q1421" i="48"/>
  <c r="B1421" i="48"/>
  <c r="A1421" i="48"/>
  <c r="Q1420" i="48"/>
  <c r="B1420" i="48"/>
  <c r="A1420" i="48"/>
  <c r="Q1419" i="48"/>
  <c r="B1419" i="48"/>
  <c r="A1419" i="48"/>
  <c r="Q1418" i="48"/>
  <c r="B1418" i="48"/>
  <c r="A1418" i="48"/>
  <c r="Q1417" i="48"/>
  <c r="B1417" i="48"/>
  <c r="A1417" i="48"/>
  <c r="Q1416" i="48"/>
  <c r="B1416" i="48"/>
  <c r="A1416" i="48"/>
  <c r="Q1415" i="48"/>
  <c r="B1415" i="48"/>
  <c r="A1415" i="48"/>
  <c r="Q1414" i="48"/>
  <c r="B1414" i="48"/>
  <c r="A1414" i="48"/>
  <c r="Q1413" i="48"/>
  <c r="B1413" i="48"/>
  <c r="A1413" i="48"/>
  <c r="Q1412" i="48"/>
  <c r="B1412" i="48"/>
  <c r="A1412" i="48"/>
  <c r="Q1411" i="48"/>
  <c r="B1411" i="48"/>
  <c r="A1411" i="48"/>
  <c r="Q1410" i="48"/>
  <c r="B1410" i="48"/>
  <c r="A1410" i="48"/>
  <c r="Q1409" i="48"/>
  <c r="B1409" i="48"/>
  <c r="A1409" i="48"/>
  <c r="Q1408" i="48"/>
  <c r="B1408" i="48"/>
  <c r="A1408" i="48"/>
  <c r="Q1407" i="48"/>
  <c r="B1407" i="48"/>
  <c r="A1407" i="48"/>
  <c r="Q1406" i="48"/>
  <c r="B1406" i="48"/>
  <c r="A1406" i="48"/>
  <c r="Q1405" i="48"/>
  <c r="B1405" i="48"/>
  <c r="A1405" i="48"/>
  <c r="Q1404" i="48"/>
  <c r="B1404" i="48"/>
  <c r="A1404" i="48"/>
  <c r="Q1403" i="48"/>
  <c r="B1403" i="48"/>
  <c r="A1403" i="48"/>
  <c r="Q1402" i="48"/>
  <c r="B1402" i="48"/>
  <c r="A1402" i="48"/>
  <c r="Q1401" i="48"/>
  <c r="B1401" i="48"/>
  <c r="A1401" i="48"/>
  <c r="Q1400" i="48"/>
  <c r="B1400" i="48"/>
  <c r="A1400" i="48"/>
  <c r="Q1399" i="48"/>
  <c r="B1399" i="48"/>
  <c r="A1399" i="48"/>
  <c r="Q1398" i="48"/>
  <c r="B1398" i="48"/>
  <c r="A1398" i="48"/>
  <c r="Q1397" i="48"/>
  <c r="B1397" i="48"/>
  <c r="A1397" i="48"/>
  <c r="Q1396" i="48"/>
  <c r="B1396" i="48"/>
  <c r="A1396" i="48"/>
  <c r="Q1395" i="48"/>
  <c r="B1395" i="48"/>
  <c r="A1395" i="48"/>
  <c r="Q1394" i="48"/>
  <c r="B1394" i="48"/>
  <c r="A1394" i="48"/>
  <c r="Q1393" i="48"/>
  <c r="B1393" i="48"/>
  <c r="A1393" i="48"/>
  <c r="Q1392" i="48"/>
  <c r="B1392" i="48"/>
  <c r="A1392" i="48"/>
  <c r="Q1391" i="48"/>
  <c r="B1391" i="48"/>
  <c r="A1391" i="48"/>
  <c r="Q1390" i="48"/>
  <c r="B1390" i="48"/>
  <c r="A1390" i="48"/>
  <c r="Q1389" i="48"/>
  <c r="B1389" i="48"/>
  <c r="A1389" i="48"/>
  <c r="Q1388" i="48"/>
  <c r="B1388" i="48"/>
  <c r="A1388" i="48"/>
  <c r="Q1387" i="48"/>
  <c r="B1387" i="48"/>
  <c r="A1387" i="48"/>
  <c r="Q1386" i="48"/>
  <c r="B1386" i="48"/>
  <c r="A1386" i="48"/>
  <c r="Q1385" i="48"/>
  <c r="B1385" i="48"/>
  <c r="A1385" i="48"/>
  <c r="Q1384" i="48"/>
  <c r="B1384" i="48"/>
  <c r="A1384" i="48"/>
  <c r="Q1383" i="48"/>
  <c r="B1383" i="48"/>
  <c r="A1383" i="48"/>
  <c r="Q1382" i="48"/>
  <c r="B1382" i="48"/>
  <c r="A1382" i="48"/>
  <c r="Q1381" i="48"/>
  <c r="B1381" i="48"/>
  <c r="A1381" i="48"/>
  <c r="Q1380" i="48"/>
  <c r="B1380" i="48"/>
  <c r="A1380" i="48"/>
  <c r="Q1379" i="48"/>
  <c r="B1379" i="48"/>
  <c r="A1379" i="48"/>
  <c r="Q1378" i="48"/>
  <c r="B1378" i="48"/>
  <c r="A1378" i="48"/>
  <c r="Q1377" i="48"/>
  <c r="B1377" i="48"/>
  <c r="A1377" i="48"/>
  <c r="Q1376" i="48"/>
  <c r="B1376" i="48"/>
  <c r="A1376" i="48"/>
  <c r="Q1375" i="48"/>
  <c r="B1375" i="48"/>
  <c r="A1375" i="48"/>
  <c r="Q1374" i="48"/>
  <c r="B1374" i="48"/>
  <c r="A1374" i="48"/>
  <c r="Q1373" i="48"/>
  <c r="B1373" i="48"/>
  <c r="A1373" i="48"/>
  <c r="Q1372" i="48"/>
  <c r="B1372" i="48"/>
  <c r="A1372" i="48"/>
  <c r="Q1371" i="48"/>
  <c r="B1371" i="48"/>
  <c r="A1371" i="48"/>
  <c r="Q1370" i="48"/>
  <c r="B1370" i="48"/>
  <c r="A1370" i="48"/>
  <c r="Q1369" i="48"/>
  <c r="B1369" i="48"/>
  <c r="A1369" i="48"/>
  <c r="Q1368" i="48"/>
  <c r="B1368" i="48"/>
  <c r="A1368" i="48"/>
  <c r="Q1367" i="48"/>
  <c r="B1367" i="48"/>
  <c r="A1367" i="48"/>
  <c r="Q1366" i="48"/>
  <c r="B1366" i="48"/>
  <c r="A1366" i="48"/>
  <c r="Q1365" i="48"/>
  <c r="B1365" i="48"/>
  <c r="A1365" i="48"/>
  <c r="Q1364" i="48"/>
  <c r="B1364" i="48"/>
  <c r="A1364" i="48"/>
  <c r="Q1363" i="48"/>
  <c r="B1363" i="48"/>
  <c r="A1363" i="48"/>
  <c r="Q1362" i="48"/>
  <c r="B1362" i="48"/>
  <c r="A1362" i="48"/>
  <c r="Q1361" i="48"/>
  <c r="B1361" i="48"/>
  <c r="A1361" i="48"/>
  <c r="Q1360" i="48"/>
  <c r="B1360" i="48"/>
  <c r="A1360" i="48"/>
  <c r="Q1359" i="48"/>
  <c r="B1359" i="48"/>
  <c r="A1359" i="48"/>
  <c r="Q1358" i="48"/>
  <c r="B1358" i="48"/>
  <c r="A1358" i="48"/>
  <c r="Q1357" i="48"/>
  <c r="B1357" i="48"/>
  <c r="A1357" i="48"/>
  <c r="Q1356" i="48"/>
  <c r="B1356" i="48"/>
  <c r="A1356" i="48"/>
  <c r="Q1355" i="48"/>
  <c r="B1355" i="48"/>
  <c r="A1355" i="48"/>
  <c r="Q1354" i="48"/>
  <c r="B1354" i="48"/>
  <c r="A1354" i="48"/>
  <c r="Q1353" i="48"/>
  <c r="B1353" i="48"/>
  <c r="A1353" i="48"/>
  <c r="Q1352" i="48"/>
  <c r="B1352" i="48"/>
  <c r="A1352" i="48"/>
  <c r="Q1351" i="48"/>
  <c r="B1351" i="48"/>
  <c r="A1351" i="48"/>
  <c r="Q1350" i="48"/>
  <c r="B1350" i="48"/>
  <c r="A1350" i="48"/>
  <c r="Q1349" i="48"/>
  <c r="B1349" i="48"/>
  <c r="A1349" i="48"/>
  <c r="Q1348" i="48"/>
  <c r="B1348" i="48"/>
  <c r="A1348" i="48"/>
  <c r="Q1347" i="48"/>
  <c r="B1347" i="48"/>
  <c r="A1347" i="48"/>
  <c r="Q1346" i="48"/>
  <c r="B1346" i="48"/>
  <c r="A1346" i="48"/>
  <c r="Q1345" i="48"/>
  <c r="B1345" i="48"/>
  <c r="A1345" i="48"/>
  <c r="Q1344" i="48"/>
  <c r="B1344" i="48"/>
  <c r="A1344" i="48"/>
  <c r="Q1343" i="48"/>
  <c r="B1343" i="48"/>
  <c r="A1343" i="48"/>
  <c r="Q1342" i="48"/>
  <c r="B1342" i="48"/>
  <c r="A1342" i="48"/>
  <c r="Q1341" i="48"/>
  <c r="B1341" i="48"/>
  <c r="A1341" i="48"/>
  <c r="Q1340" i="48"/>
  <c r="B1340" i="48"/>
  <c r="A1340" i="48"/>
  <c r="Q1339" i="48"/>
  <c r="B1339" i="48"/>
  <c r="A1339" i="48"/>
  <c r="Q1338" i="48"/>
  <c r="B1338" i="48"/>
  <c r="A1338" i="48"/>
  <c r="Q1337" i="48"/>
  <c r="B1337" i="48"/>
  <c r="A1337" i="48"/>
  <c r="Q1336" i="48"/>
  <c r="B1336" i="48"/>
  <c r="A1336" i="48"/>
  <c r="Q1335" i="48"/>
  <c r="B1335" i="48"/>
  <c r="A1335" i="48"/>
  <c r="Q1334" i="48"/>
  <c r="B1334" i="48"/>
  <c r="A1334" i="48"/>
  <c r="Q1333" i="48"/>
  <c r="B1333" i="48"/>
  <c r="A1333" i="48"/>
  <c r="Q1332" i="48"/>
  <c r="B1332" i="48"/>
  <c r="A1332" i="48"/>
  <c r="Q1331" i="48"/>
  <c r="B1331" i="48"/>
  <c r="A1331" i="48"/>
  <c r="Q1330" i="48"/>
  <c r="B1330" i="48"/>
  <c r="A1330" i="48"/>
  <c r="Q1329" i="48"/>
  <c r="B1329" i="48"/>
  <c r="A1329" i="48"/>
  <c r="Q1328" i="48"/>
  <c r="B1328" i="48"/>
  <c r="A1328" i="48"/>
  <c r="Q1327" i="48"/>
  <c r="B1327" i="48"/>
  <c r="A1327" i="48"/>
  <c r="Q1326" i="48"/>
  <c r="B1326" i="48"/>
  <c r="A1326" i="48"/>
  <c r="Q1325" i="48"/>
  <c r="B1325" i="48"/>
  <c r="A1325" i="48"/>
  <c r="Q1324" i="48"/>
  <c r="B1324" i="48"/>
  <c r="A1324" i="48"/>
  <c r="Q1323" i="48"/>
  <c r="B1323" i="48"/>
  <c r="A1323" i="48"/>
  <c r="Q1322" i="48"/>
  <c r="B1322" i="48"/>
  <c r="A1322" i="48"/>
  <c r="Q1321" i="48"/>
  <c r="B1321" i="48"/>
  <c r="A1321" i="48"/>
  <c r="Q1320" i="48"/>
  <c r="B1320" i="48"/>
  <c r="A1320" i="48"/>
  <c r="Q1319" i="48"/>
  <c r="B1319" i="48"/>
  <c r="A1319" i="48"/>
  <c r="Q1318" i="48"/>
  <c r="B1318" i="48"/>
  <c r="A1318" i="48"/>
  <c r="Q1317" i="48"/>
  <c r="B1317" i="48"/>
  <c r="A1317" i="48"/>
  <c r="Q1316" i="48"/>
  <c r="B1316" i="48"/>
  <c r="A1316" i="48"/>
  <c r="Q1315" i="48"/>
  <c r="B1315" i="48"/>
  <c r="A1315" i="48"/>
  <c r="Q1314" i="48"/>
  <c r="B1314" i="48"/>
  <c r="A1314" i="48"/>
  <c r="Q1313" i="48"/>
  <c r="B1313" i="48"/>
  <c r="A1313" i="48"/>
  <c r="Q1312" i="48"/>
  <c r="B1312" i="48"/>
  <c r="A1312" i="48"/>
  <c r="Q1311" i="48"/>
  <c r="B1311" i="48"/>
  <c r="A1311" i="48"/>
  <c r="Q1310" i="48"/>
  <c r="B1310" i="48"/>
  <c r="A1310" i="48"/>
  <c r="Q1309" i="48"/>
  <c r="B1309" i="48"/>
  <c r="A1309" i="48"/>
  <c r="Q1308" i="48"/>
  <c r="B1308" i="48"/>
  <c r="A1308" i="48"/>
  <c r="Q1307" i="48"/>
  <c r="B1307" i="48"/>
  <c r="A1307" i="48"/>
  <c r="Q1306" i="48"/>
  <c r="B1306" i="48"/>
  <c r="A1306" i="48"/>
  <c r="Q1305" i="48"/>
  <c r="B1305" i="48"/>
  <c r="A1305" i="48"/>
  <c r="Q1304" i="48"/>
  <c r="B1304" i="48"/>
  <c r="A1304" i="48"/>
  <c r="Q1303" i="48"/>
  <c r="B1303" i="48"/>
  <c r="A1303" i="48"/>
  <c r="Q1302" i="48"/>
  <c r="B1302" i="48"/>
  <c r="A1302" i="48"/>
  <c r="Q1301" i="48"/>
  <c r="B1301" i="48"/>
  <c r="A1301" i="48"/>
  <c r="Q1300" i="48"/>
  <c r="B1300" i="48"/>
  <c r="A1300" i="48"/>
  <c r="Q1299" i="48"/>
  <c r="B1299" i="48"/>
  <c r="A1299" i="48"/>
  <c r="Q1298" i="48"/>
  <c r="B1298" i="48"/>
  <c r="A1298" i="48"/>
  <c r="Q1297" i="48"/>
  <c r="B1297" i="48"/>
  <c r="A1297" i="48"/>
  <c r="Q1296" i="48"/>
  <c r="B1296" i="48"/>
  <c r="A1296" i="48"/>
  <c r="Q1295" i="48"/>
  <c r="B1295" i="48"/>
  <c r="A1295" i="48"/>
  <c r="Q1294" i="48"/>
  <c r="B1294" i="48"/>
  <c r="A1294" i="48"/>
  <c r="Q1293" i="48"/>
  <c r="B1293" i="48"/>
  <c r="A1293" i="48"/>
  <c r="Q1292" i="48"/>
  <c r="B1292" i="48"/>
  <c r="A1292" i="48"/>
  <c r="Q1291" i="48"/>
  <c r="B1291" i="48"/>
  <c r="A1291" i="48"/>
  <c r="Q1290" i="48"/>
  <c r="B1290" i="48"/>
  <c r="A1290" i="48"/>
  <c r="Q1289" i="48"/>
  <c r="B1289" i="48"/>
  <c r="A1289" i="48"/>
  <c r="Q1288" i="48"/>
  <c r="B1288" i="48"/>
  <c r="A1288" i="48"/>
  <c r="Q1287" i="48"/>
  <c r="B1287" i="48"/>
  <c r="A1287" i="48"/>
  <c r="Q1286" i="48"/>
  <c r="B1286" i="48"/>
  <c r="A1286" i="48"/>
  <c r="Q1285" i="48"/>
  <c r="B1285" i="48"/>
  <c r="A1285" i="48"/>
  <c r="Q1284" i="48"/>
  <c r="B1284" i="48"/>
  <c r="A1284" i="48"/>
  <c r="Q1283" i="48"/>
  <c r="B1283" i="48"/>
  <c r="A1283" i="48"/>
  <c r="Q1282" i="48"/>
  <c r="B1282" i="48"/>
  <c r="A1282" i="48"/>
  <c r="Q1281" i="48"/>
  <c r="B1281" i="48"/>
  <c r="A1281" i="48"/>
  <c r="Q1280" i="48"/>
  <c r="B1280" i="48"/>
  <c r="A1280" i="48"/>
  <c r="Q1279" i="48"/>
  <c r="B1279" i="48"/>
  <c r="A1279" i="48"/>
  <c r="Q1278" i="48"/>
  <c r="B1278" i="48"/>
  <c r="A1278" i="48"/>
  <c r="Q1277" i="48"/>
  <c r="B1277" i="48"/>
  <c r="A1277" i="48"/>
  <c r="Q1276" i="48"/>
  <c r="B1276" i="48"/>
  <c r="A1276" i="48"/>
  <c r="Q1275" i="48"/>
  <c r="B1275" i="48"/>
  <c r="A1275" i="48"/>
  <c r="Q1274" i="48"/>
  <c r="B1274" i="48"/>
  <c r="A1274" i="48"/>
  <c r="Q1273" i="48"/>
  <c r="B1273" i="48"/>
  <c r="A1273" i="48"/>
  <c r="Q1272" i="48"/>
  <c r="B1272" i="48"/>
  <c r="A1272" i="48"/>
  <c r="Q1271" i="48"/>
  <c r="B1271" i="48"/>
  <c r="A1271" i="48"/>
  <c r="Q1270" i="48"/>
  <c r="B1270" i="48"/>
  <c r="A1270" i="48"/>
  <c r="Q1269" i="48"/>
  <c r="B1269" i="48"/>
  <c r="A1269" i="48"/>
  <c r="Q1268" i="48"/>
  <c r="B1268" i="48"/>
  <c r="A1268" i="48"/>
  <c r="Q1267" i="48"/>
  <c r="B1267" i="48"/>
  <c r="A1267" i="48"/>
  <c r="Q1266" i="48"/>
  <c r="B1266" i="48"/>
  <c r="A1266" i="48"/>
  <c r="Q1265" i="48"/>
  <c r="B1265" i="48"/>
  <c r="A1265" i="48"/>
  <c r="Q1264" i="48"/>
  <c r="B1264" i="48"/>
  <c r="A1264" i="48"/>
  <c r="Q1263" i="48"/>
  <c r="B1263" i="48"/>
  <c r="A1263" i="48"/>
  <c r="Q1262" i="48"/>
  <c r="B1262" i="48"/>
  <c r="A1262" i="48"/>
  <c r="Q1261" i="48"/>
  <c r="B1261" i="48"/>
  <c r="A1261" i="48"/>
  <c r="Q1260" i="48"/>
  <c r="B1260" i="48"/>
  <c r="A1260" i="48"/>
  <c r="Q1259" i="48"/>
  <c r="B1259" i="48"/>
  <c r="A1259" i="48"/>
  <c r="Q1258" i="48"/>
  <c r="B1258" i="48"/>
  <c r="A1258" i="48"/>
  <c r="Q1257" i="48"/>
  <c r="B1257" i="48"/>
  <c r="A1257" i="48"/>
  <c r="Q1256" i="48"/>
  <c r="B1256" i="48"/>
  <c r="A1256" i="48"/>
  <c r="Q1255" i="48"/>
  <c r="B1255" i="48"/>
  <c r="A1255" i="48"/>
  <c r="Q1254" i="48"/>
  <c r="B1254" i="48"/>
  <c r="A1254" i="48"/>
  <c r="Q1253" i="48"/>
  <c r="B1253" i="48"/>
  <c r="A1253" i="48"/>
  <c r="Q1252" i="48"/>
  <c r="B1252" i="48"/>
  <c r="A1252" i="48"/>
  <c r="Q1251" i="48"/>
  <c r="B1251" i="48"/>
  <c r="A1251" i="48"/>
  <c r="Q1250" i="48"/>
  <c r="B1250" i="48"/>
  <c r="A1250" i="48"/>
  <c r="Q1249" i="48"/>
  <c r="B1249" i="48"/>
  <c r="A1249" i="48"/>
  <c r="Q1248" i="48"/>
  <c r="B1248" i="48"/>
  <c r="A1248" i="48"/>
  <c r="Q1247" i="48"/>
  <c r="B1247" i="48"/>
  <c r="A1247" i="48"/>
  <c r="Q1246" i="48"/>
  <c r="B1246" i="48"/>
  <c r="A1246" i="48"/>
  <c r="Q1245" i="48"/>
  <c r="B1245" i="48"/>
  <c r="A1245" i="48"/>
  <c r="Q1244" i="48"/>
  <c r="B1244" i="48"/>
  <c r="A1244" i="48"/>
  <c r="Q1243" i="48"/>
  <c r="B1243" i="48"/>
  <c r="A1243" i="48"/>
  <c r="Q1242" i="48"/>
  <c r="B1242" i="48"/>
  <c r="A1242" i="48"/>
  <c r="Q1241" i="48"/>
  <c r="B1241" i="48"/>
  <c r="A1241" i="48"/>
  <c r="Q1240" i="48"/>
  <c r="B1240" i="48"/>
  <c r="A1240" i="48"/>
  <c r="Q1239" i="48"/>
  <c r="B1239" i="48"/>
  <c r="A1239" i="48"/>
  <c r="Q1238" i="48"/>
  <c r="B1238" i="48"/>
  <c r="A1238" i="48"/>
  <c r="Q1237" i="48"/>
  <c r="B1237" i="48"/>
  <c r="A1237" i="48"/>
  <c r="Q1236" i="48"/>
  <c r="B1236" i="48"/>
  <c r="A1236" i="48"/>
  <c r="Q1235" i="48"/>
  <c r="B1235" i="48"/>
  <c r="A1235" i="48"/>
  <c r="Q1234" i="48"/>
  <c r="B1234" i="48"/>
  <c r="A1234" i="48"/>
  <c r="Q1233" i="48"/>
  <c r="B1233" i="48"/>
  <c r="A1233" i="48"/>
  <c r="Q1232" i="48"/>
  <c r="B1232" i="48"/>
  <c r="A1232" i="48"/>
  <c r="Q1231" i="48"/>
  <c r="B1231" i="48"/>
  <c r="A1231" i="48"/>
  <c r="Q1230" i="48"/>
  <c r="B1230" i="48"/>
  <c r="A1230" i="48"/>
  <c r="Q1229" i="48"/>
  <c r="B1229" i="48"/>
  <c r="A1229" i="48"/>
  <c r="Q1228" i="48"/>
  <c r="B1228" i="48"/>
  <c r="A1228" i="48"/>
  <c r="Q1227" i="48"/>
  <c r="B1227" i="48"/>
  <c r="A1227" i="48"/>
  <c r="Q1226" i="48"/>
  <c r="B1226" i="48"/>
  <c r="A1226" i="48"/>
  <c r="Q1225" i="48"/>
  <c r="B1225" i="48"/>
  <c r="A1225" i="48"/>
  <c r="Q1224" i="48"/>
  <c r="B1224" i="48"/>
  <c r="A1224" i="48"/>
  <c r="Q1223" i="48"/>
  <c r="B1223" i="48"/>
  <c r="A1223" i="48"/>
  <c r="Q1222" i="48"/>
  <c r="B1222" i="48"/>
  <c r="A1222" i="48"/>
  <c r="Q1221" i="48"/>
  <c r="B1221" i="48"/>
  <c r="A1221" i="48"/>
  <c r="Q1220" i="48"/>
  <c r="B1220" i="48"/>
  <c r="A1220" i="48"/>
  <c r="Q1219" i="48"/>
  <c r="B1219" i="48"/>
  <c r="A1219" i="48"/>
  <c r="Q1218" i="48"/>
  <c r="B1218" i="48"/>
  <c r="A1218" i="48"/>
  <c r="Q1217" i="48"/>
  <c r="B1217" i="48"/>
  <c r="A1217" i="48"/>
  <c r="Q1216" i="48"/>
  <c r="B1216" i="48"/>
  <c r="A1216" i="48"/>
  <c r="Q1215" i="48"/>
  <c r="B1215" i="48"/>
  <c r="A1215" i="48"/>
  <c r="Q1214" i="48"/>
  <c r="B1214" i="48"/>
  <c r="A1214" i="48"/>
  <c r="Q1213" i="48"/>
  <c r="B1213" i="48"/>
  <c r="A1213" i="48"/>
  <c r="Q1212" i="48"/>
  <c r="B1212" i="48"/>
  <c r="A1212" i="48"/>
  <c r="Q1211" i="48"/>
  <c r="B1211" i="48"/>
  <c r="A1211" i="48"/>
  <c r="Q1210" i="48"/>
  <c r="B1210" i="48"/>
  <c r="A1210" i="48"/>
  <c r="Q1209" i="48"/>
  <c r="B1209" i="48"/>
  <c r="A1209" i="48"/>
  <c r="Q1208" i="48"/>
  <c r="B1208" i="48"/>
  <c r="A1208" i="48"/>
  <c r="Q1207" i="48"/>
  <c r="B1207" i="48"/>
  <c r="A1207" i="48"/>
  <c r="Q1206" i="48"/>
  <c r="B1206" i="48"/>
  <c r="A1206" i="48"/>
  <c r="Q1205" i="48"/>
  <c r="B1205" i="48"/>
  <c r="A1205" i="48"/>
  <c r="Q1204" i="48"/>
  <c r="B1204" i="48"/>
  <c r="A1204" i="48"/>
  <c r="Q1203" i="48"/>
  <c r="B1203" i="48"/>
  <c r="A1203" i="48"/>
  <c r="Q1202" i="48"/>
  <c r="B1202" i="48"/>
  <c r="A1202" i="48"/>
  <c r="Q1201" i="48"/>
  <c r="B1201" i="48"/>
  <c r="A1201" i="48"/>
  <c r="Q1200" i="48"/>
  <c r="B1200" i="48"/>
  <c r="A1200" i="48"/>
  <c r="Q1199" i="48"/>
  <c r="B1199" i="48"/>
  <c r="A1199" i="48"/>
  <c r="Q1198" i="48"/>
  <c r="B1198" i="48"/>
  <c r="A1198" i="48"/>
  <c r="Q1197" i="48"/>
  <c r="B1197" i="48"/>
  <c r="A1197" i="48"/>
  <c r="Q1196" i="48"/>
  <c r="B1196" i="48"/>
  <c r="A1196" i="48"/>
  <c r="Q1195" i="48"/>
  <c r="B1195" i="48"/>
  <c r="A1195" i="48"/>
  <c r="Q1194" i="48"/>
  <c r="B1194" i="48"/>
  <c r="A1194" i="48"/>
  <c r="Q1193" i="48"/>
  <c r="B1193" i="48"/>
  <c r="A1193" i="48"/>
  <c r="Q1192" i="48"/>
  <c r="B1192" i="48"/>
  <c r="A1192" i="48"/>
  <c r="Q1191" i="48"/>
  <c r="B1191" i="48"/>
  <c r="A1191" i="48"/>
  <c r="Q1190" i="48"/>
  <c r="B1190" i="48"/>
  <c r="A1190" i="48"/>
  <c r="Q1189" i="48"/>
  <c r="B1189" i="48"/>
  <c r="A1189" i="48"/>
  <c r="Q1188" i="48"/>
  <c r="B1188" i="48"/>
  <c r="A1188" i="48"/>
  <c r="Q1187" i="48"/>
  <c r="B1187" i="48"/>
  <c r="A1187" i="48"/>
  <c r="Q1186" i="48"/>
  <c r="B1186" i="48"/>
  <c r="A1186" i="48"/>
  <c r="Q1185" i="48"/>
  <c r="B1185" i="48"/>
  <c r="A1185" i="48"/>
  <c r="Q1184" i="48"/>
  <c r="B1184" i="48"/>
  <c r="A1184" i="48"/>
  <c r="Q1183" i="48"/>
  <c r="B1183" i="48"/>
  <c r="A1183" i="48"/>
  <c r="Q1182" i="48"/>
  <c r="B1182" i="48"/>
  <c r="A1182" i="48"/>
  <c r="Q1181" i="48"/>
  <c r="B1181" i="48"/>
  <c r="A1181" i="48"/>
  <c r="Q1180" i="48"/>
  <c r="B1180" i="48"/>
  <c r="A1180" i="48"/>
  <c r="Q1179" i="48"/>
  <c r="B1179" i="48"/>
  <c r="A1179" i="48"/>
  <c r="Q1178" i="48"/>
  <c r="B1178" i="48"/>
  <c r="A1178" i="48"/>
  <c r="Q1177" i="48"/>
  <c r="B1177" i="48"/>
  <c r="A1177" i="48"/>
  <c r="Q1176" i="48"/>
  <c r="B1176" i="48"/>
  <c r="A1176" i="48"/>
  <c r="Q1175" i="48"/>
  <c r="B1175" i="48"/>
  <c r="A1175" i="48"/>
  <c r="Q1174" i="48"/>
  <c r="B1174" i="48"/>
  <c r="A1174" i="48"/>
  <c r="Q1173" i="48"/>
  <c r="B1173" i="48"/>
  <c r="A1173" i="48"/>
  <c r="Q1172" i="48"/>
  <c r="B1172" i="48"/>
  <c r="A1172" i="48"/>
  <c r="Q1171" i="48"/>
  <c r="B1171" i="48"/>
  <c r="A1171" i="48"/>
  <c r="Q1170" i="48"/>
  <c r="B1170" i="48"/>
  <c r="A1170" i="48"/>
  <c r="Q1169" i="48"/>
  <c r="B1169" i="48"/>
  <c r="A1169" i="48"/>
  <c r="Q1168" i="48"/>
  <c r="B1168" i="48"/>
  <c r="A1168" i="48"/>
  <c r="Q1167" i="48"/>
  <c r="B1167" i="48"/>
  <c r="A1167" i="48"/>
  <c r="Q1166" i="48"/>
  <c r="B1166" i="48"/>
  <c r="A1166" i="48"/>
  <c r="Q1165" i="48"/>
  <c r="B1165" i="48"/>
  <c r="A1165" i="48"/>
  <c r="Q1164" i="48"/>
  <c r="B1164" i="48"/>
  <c r="A1164" i="48"/>
  <c r="Q1163" i="48"/>
  <c r="B1163" i="48"/>
  <c r="A1163" i="48"/>
  <c r="Q1162" i="48"/>
  <c r="B1162" i="48"/>
  <c r="A1162" i="48"/>
  <c r="Q1161" i="48"/>
  <c r="B1161" i="48"/>
  <c r="A1161" i="48"/>
  <c r="Q1160" i="48"/>
  <c r="B1160" i="48"/>
  <c r="A1160" i="48"/>
  <c r="Q1159" i="48"/>
  <c r="B1159" i="48"/>
  <c r="A1159" i="48"/>
  <c r="Q1158" i="48"/>
  <c r="B1158" i="48"/>
  <c r="A1158" i="48"/>
  <c r="Q1157" i="48"/>
  <c r="B1157" i="48"/>
  <c r="A1157" i="48"/>
  <c r="Q1156" i="48"/>
  <c r="B1156" i="48"/>
  <c r="A1156" i="48"/>
  <c r="Q1155" i="48"/>
  <c r="B1155" i="48"/>
  <c r="A1155" i="48"/>
  <c r="Q1154" i="48"/>
  <c r="B1154" i="48"/>
  <c r="A1154" i="48"/>
  <c r="Q1153" i="48"/>
  <c r="B1153" i="48"/>
  <c r="A1153" i="48"/>
  <c r="Q1152" i="48"/>
  <c r="B1152" i="48"/>
  <c r="A1152" i="48"/>
  <c r="Q1151" i="48"/>
  <c r="B1151" i="48"/>
  <c r="A1151" i="48"/>
  <c r="Q1150" i="48"/>
  <c r="B1150" i="48"/>
  <c r="A1150" i="48"/>
  <c r="Q1149" i="48"/>
  <c r="B1149" i="48"/>
  <c r="A1149" i="48"/>
  <c r="Q1148" i="48"/>
  <c r="B1148" i="48"/>
  <c r="A1148" i="48"/>
  <c r="Q1147" i="48"/>
  <c r="B1147" i="48"/>
  <c r="A1147" i="48"/>
  <c r="Q1146" i="48"/>
  <c r="B1146" i="48"/>
  <c r="A1146" i="48"/>
  <c r="Q1145" i="48"/>
  <c r="B1145" i="48"/>
  <c r="A1145" i="48"/>
  <c r="Q1144" i="48"/>
  <c r="B1144" i="48"/>
  <c r="A1144" i="48"/>
  <c r="Q1143" i="48"/>
  <c r="B1143" i="48"/>
  <c r="A1143" i="48"/>
  <c r="Q1142" i="48"/>
  <c r="B1142" i="48"/>
  <c r="A1142" i="48"/>
  <c r="Q1141" i="48"/>
  <c r="B1141" i="48"/>
  <c r="A1141" i="48"/>
  <c r="Q1140" i="48"/>
  <c r="B1140" i="48"/>
  <c r="A1140" i="48"/>
  <c r="Q1139" i="48"/>
  <c r="B1139" i="48"/>
  <c r="A1139" i="48"/>
  <c r="Q1138" i="48"/>
  <c r="B1138" i="48"/>
  <c r="A1138" i="48"/>
  <c r="Q1137" i="48"/>
  <c r="B1137" i="48"/>
  <c r="A1137" i="48"/>
  <c r="Q1136" i="48"/>
  <c r="B1136" i="48"/>
  <c r="A1136" i="48"/>
  <c r="Q1135" i="48"/>
  <c r="B1135" i="48"/>
  <c r="A1135" i="48"/>
  <c r="Q1134" i="48"/>
  <c r="B1134" i="48"/>
  <c r="A1134" i="48"/>
  <c r="Q1133" i="48"/>
  <c r="B1133" i="48"/>
  <c r="A1133" i="48"/>
  <c r="Q1132" i="48"/>
  <c r="B1132" i="48"/>
  <c r="A1132" i="48"/>
  <c r="Q1131" i="48"/>
  <c r="B1131" i="48"/>
  <c r="A1131" i="48"/>
  <c r="Q1130" i="48"/>
  <c r="B1130" i="48"/>
  <c r="A1130" i="48"/>
  <c r="Q1129" i="48"/>
  <c r="B1129" i="48"/>
  <c r="A1129" i="48"/>
  <c r="Q1128" i="48"/>
  <c r="B1128" i="48"/>
  <c r="A1128" i="48"/>
  <c r="Q1127" i="48"/>
  <c r="B1127" i="48"/>
  <c r="A1127" i="48"/>
  <c r="Q1126" i="48"/>
  <c r="B1126" i="48"/>
  <c r="A1126" i="48"/>
  <c r="Q1125" i="48"/>
  <c r="B1125" i="48"/>
  <c r="A1125" i="48"/>
  <c r="Q1124" i="48"/>
  <c r="B1124" i="48"/>
  <c r="A1124" i="48"/>
  <c r="Q1123" i="48"/>
  <c r="B1123" i="48"/>
  <c r="A1123" i="48"/>
  <c r="Q1122" i="48"/>
  <c r="B1122" i="48"/>
  <c r="A1122" i="48"/>
  <c r="Q1121" i="48"/>
  <c r="B1121" i="48"/>
  <c r="A1121" i="48"/>
  <c r="Q1120" i="48"/>
  <c r="B1120" i="48"/>
  <c r="A1120" i="48"/>
  <c r="Q1119" i="48"/>
  <c r="B1119" i="48"/>
  <c r="A1119" i="48"/>
  <c r="Q1118" i="48"/>
  <c r="B1118" i="48"/>
  <c r="A1118" i="48"/>
  <c r="Q1117" i="48"/>
  <c r="B1117" i="48"/>
  <c r="A1117" i="48"/>
  <c r="Q1116" i="48"/>
  <c r="B1116" i="48"/>
  <c r="A1116" i="48"/>
  <c r="Q1115" i="48"/>
  <c r="B1115" i="48"/>
  <c r="A1115" i="48"/>
  <c r="Q1114" i="48"/>
  <c r="B1114" i="48"/>
  <c r="A1114" i="48"/>
  <c r="Q1113" i="48"/>
  <c r="B1113" i="48"/>
  <c r="A1113" i="48"/>
  <c r="Q1112" i="48"/>
  <c r="B1112" i="48"/>
  <c r="A1112" i="48"/>
  <c r="Q1111" i="48"/>
  <c r="B1111" i="48"/>
  <c r="A1111" i="48"/>
  <c r="Q1110" i="48"/>
  <c r="B1110" i="48"/>
  <c r="A1110" i="48"/>
  <c r="Q1109" i="48"/>
  <c r="B1109" i="48"/>
  <c r="A1109" i="48"/>
  <c r="Q1108" i="48"/>
  <c r="B1108" i="48"/>
  <c r="A1108" i="48"/>
  <c r="Q1107" i="48"/>
  <c r="B1107" i="48"/>
  <c r="A1107" i="48"/>
  <c r="Q1106" i="48"/>
  <c r="B1106" i="48"/>
  <c r="A1106" i="48"/>
  <c r="Q1105" i="48"/>
  <c r="B1105" i="48"/>
  <c r="A1105" i="48"/>
  <c r="Q1104" i="48"/>
  <c r="B1104" i="48"/>
  <c r="A1104" i="48"/>
  <c r="Q1103" i="48"/>
  <c r="B1103" i="48"/>
  <c r="A1103" i="48"/>
  <c r="Q1102" i="48"/>
  <c r="B1102" i="48"/>
  <c r="A1102" i="48"/>
  <c r="Q1101" i="48"/>
  <c r="B1101" i="48"/>
  <c r="A1101" i="48"/>
  <c r="Q1100" i="48"/>
  <c r="B1100" i="48"/>
  <c r="A1100" i="48"/>
  <c r="Q1099" i="48"/>
  <c r="B1099" i="48"/>
  <c r="A1099" i="48"/>
  <c r="Q1098" i="48"/>
  <c r="B1098" i="48"/>
  <c r="A1098" i="48"/>
  <c r="Q1097" i="48"/>
  <c r="B1097" i="48"/>
  <c r="A1097" i="48"/>
  <c r="Q1096" i="48"/>
  <c r="B1096" i="48"/>
  <c r="A1096" i="48"/>
  <c r="Q1095" i="48"/>
  <c r="B1095" i="48"/>
  <c r="A1095" i="48"/>
  <c r="Q1094" i="48"/>
  <c r="B1094" i="48"/>
  <c r="A1094" i="48"/>
  <c r="Q1093" i="48"/>
  <c r="B1093" i="48"/>
  <c r="A1093" i="48"/>
  <c r="Q1092" i="48"/>
  <c r="B1092" i="48"/>
  <c r="A1092" i="48"/>
  <c r="Q1091" i="48"/>
  <c r="B1091" i="48"/>
  <c r="A1091" i="48"/>
  <c r="Q1090" i="48"/>
  <c r="B1090" i="48"/>
  <c r="A1090" i="48"/>
  <c r="Q1089" i="48"/>
  <c r="B1089" i="48"/>
  <c r="A1089" i="48"/>
  <c r="Q1088" i="48"/>
  <c r="B1088" i="48"/>
  <c r="A1088" i="48"/>
  <c r="Q1087" i="48"/>
  <c r="B1087" i="48"/>
  <c r="A1087" i="48"/>
  <c r="Q1086" i="48"/>
  <c r="B1086" i="48"/>
  <c r="A1086" i="48"/>
  <c r="Q1085" i="48"/>
  <c r="B1085" i="48"/>
  <c r="A1085" i="48"/>
  <c r="Q1084" i="48"/>
  <c r="B1084" i="48"/>
  <c r="A1084" i="48"/>
  <c r="Q1083" i="48"/>
  <c r="B1083" i="48"/>
  <c r="A1083" i="48"/>
  <c r="Q1082" i="48"/>
  <c r="B1082" i="48"/>
  <c r="A1082" i="48"/>
  <c r="Q1081" i="48"/>
  <c r="B1081" i="48"/>
  <c r="A1081" i="48"/>
  <c r="Q1080" i="48"/>
  <c r="B1080" i="48"/>
  <c r="A1080" i="48"/>
  <c r="Q1079" i="48"/>
  <c r="B1079" i="48"/>
  <c r="A1079" i="48"/>
  <c r="Q1078" i="48"/>
  <c r="B1078" i="48"/>
  <c r="A1078" i="48"/>
  <c r="Q1077" i="48"/>
  <c r="B1077" i="48"/>
  <c r="A1077" i="48"/>
  <c r="Q1076" i="48"/>
  <c r="B1076" i="48"/>
  <c r="A1076" i="48"/>
  <c r="Q1075" i="48"/>
  <c r="B1075" i="48"/>
  <c r="A1075" i="48"/>
  <c r="Q1074" i="48"/>
  <c r="B1074" i="48"/>
  <c r="A1074" i="48"/>
  <c r="Q1073" i="48"/>
  <c r="B1073" i="48"/>
  <c r="A1073" i="48"/>
  <c r="Q1072" i="48"/>
  <c r="B1072" i="48"/>
  <c r="A1072" i="48"/>
  <c r="Q1071" i="48"/>
  <c r="B1071" i="48"/>
  <c r="A1071" i="48"/>
  <c r="Q1070" i="48"/>
  <c r="B1070" i="48"/>
  <c r="A1070" i="48"/>
  <c r="Q1069" i="48"/>
  <c r="B1069" i="48"/>
  <c r="A1069" i="48"/>
  <c r="Q1068" i="48"/>
  <c r="B1068" i="48"/>
  <c r="A1068" i="48"/>
  <c r="Q1067" i="48"/>
  <c r="B1067" i="48"/>
  <c r="A1067" i="48"/>
  <c r="Q1066" i="48"/>
  <c r="B1066" i="48"/>
  <c r="A1066" i="48"/>
  <c r="Q1065" i="48"/>
  <c r="B1065" i="48"/>
  <c r="A1065" i="48"/>
  <c r="Q1064" i="48"/>
  <c r="B1064" i="48"/>
  <c r="A1064" i="48"/>
  <c r="Q1063" i="48"/>
  <c r="B1063" i="48"/>
  <c r="A1063" i="48"/>
  <c r="Q1062" i="48"/>
  <c r="B1062" i="48"/>
  <c r="A1062" i="48"/>
  <c r="Q1061" i="48"/>
  <c r="B1061" i="48"/>
  <c r="A1061" i="48"/>
  <c r="Q1060" i="48"/>
  <c r="B1060" i="48"/>
  <c r="A1060" i="48"/>
  <c r="Q1059" i="48"/>
  <c r="B1059" i="48"/>
  <c r="A1059" i="48"/>
  <c r="Q1058" i="48"/>
  <c r="B1058" i="48"/>
  <c r="A1058" i="48"/>
  <c r="Q1057" i="48"/>
  <c r="B1057" i="48"/>
  <c r="A1057" i="48"/>
  <c r="Q1056" i="48"/>
  <c r="B1056" i="48"/>
  <c r="A1056" i="48"/>
  <c r="Q1055" i="48"/>
  <c r="B1055" i="48"/>
  <c r="A1055" i="48"/>
  <c r="Q1054" i="48"/>
  <c r="B1054" i="48"/>
  <c r="A1054" i="48"/>
  <c r="Q1053" i="48"/>
  <c r="B1053" i="48"/>
  <c r="A1053" i="48"/>
  <c r="Q1052" i="48"/>
  <c r="B1052" i="48"/>
  <c r="A1052" i="48"/>
  <c r="Q1051" i="48"/>
  <c r="B1051" i="48"/>
  <c r="A1051" i="48"/>
  <c r="Q1050" i="48"/>
  <c r="B1050" i="48"/>
  <c r="A1050" i="48"/>
  <c r="Q1049" i="48"/>
  <c r="B1049" i="48"/>
  <c r="A1049" i="48"/>
  <c r="Q1048" i="48"/>
  <c r="B1048" i="48"/>
  <c r="A1048" i="48"/>
  <c r="Q1047" i="48"/>
  <c r="B1047" i="48"/>
  <c r="A1047" i="48"/>
  <c r="Q1046" i="48"/>
  <c r="B1046" i="48"/>
  <c r="A1046" i="48"/>
  <c r="Q1045" i="48"/>
  <c r="B1045" i="48"/>
  <c r="A1045" i="48"/>
  <c r="Q1044" i="48"/>
  <c r="B1044" i="48"/>
  <c r="A1044" i="48"/>
  <c r="Q1043" i="48"/>
  <c r="B1043" i="48"/>
  <c r="A1043" i="48"/>
  <c r="Q1042" i="48"/>
  <c r="B1042" i="48"/>
  <c r="A1042" i="48"/>
  <c r="Q1041" i="48"/>
  <c r="B1041" i="48"/>
  <c r="A1041" i="48"/>
  <c r="Q1040" i="48"/>
  <c r="B1040" i="48"/>
  <c r="A1040" i="48"/>
  <c r="Q1039" i="48"/>
  <c r="B1039" i="48"/>
  <c r="A1039" i="48"/>
  <c r="Q1038" i="48"/>
  <c r="B1038" i="48"/>
  <c r="A1038" i="48"/>
  <c r="Q1037" i="48"/>
  <c r="B1037" i="48"/>
  <c r="A1037" i="48"/>
  <c r="Q1036" i="48"/>
  <c r="B1036" i="48"/>
  <c r="A1036" i="48"/>
  <c r="Q1035" i="48"/>
  <c r="B1035" i="48"/>
  <c r="A1035" i="48"/>
  <c r="Q1034" i="48"/>
  <c r="B1034" i="48"/>
  <c r="A1034" i="48"/>
  <c r="Q1033" i="48"/>
  <c r="B1033" i="48"/>
  <c r="A1033" i="48"/>
  <c r="Q1032" i="48"/>
  <c r="B1032" i="48"/>
  <c r="A1032" i="48"/>
  <c r="Q1031" i="48"/>
  <c r="B1031" i="48"/>
  <c r="A1031" i="48"/>
  <c r="Q1030" i="48"/>
  <c r="B1030" i="48"/>
  <c r="A1030" i="48"/>
  <c r="Q1029" i="48"/>
  <c r="B1029" i="48"/>
  <c r="A1029" i="48"/>
  <c r="Q1028" i="48"/>
  <c r="B1028" i="48"/>
  <c r="A1028" i="48"/>
  <c r="Q1027" i="48"/>
  <c r="B1027" i="48"/>
  <c r="A1027" i="48"/>
  <c r="Q1026" i="48"/>
  <c r="B1026" i="48"/>
  <c r="A1026" i="48"/>
  <c r="Q1025" i="48"/>
  <c r="B1025" i="48"/>
  <c r="A1025" i="48"/>
  <c r="Q1024" i="48"/>
  <c r="B1024" i="48"/>
  <c r="A1024" i="48"/>
  <c r="Q1023" i="48"/>
  <c r="B1023" i="48"/>
  <c r="A1023" i="48"/>
  <c r="Q1022" i="48"/>
  <c r="B1022" i="48"/>
  <c r="A1022" i="48"/>
  <c r="Q1021" i="48"/>
  <c r="B1021" i="48"/>
  <c r="A1021" i="48"/>
  <c r="Q1020" i="48"/>
  <c r="B1020" i="48"/>
  <c r="A1020" i="48"/>
  <c r="Q1019" i="48"/>
  <c r="B1019" i="48"/>
  <c r="A1019" i="48"/>
  <c r="Q1018" i="48"/>
  <c r="B1018" i="48"/>
  <c r="A1018" i="48"/>
  <c r="Q1017" i="48"/>
  <c r="B1017" i="48"/>
  <c r="A1017" i="48"/>
  <c r="Q1016" i="48"/>
  <c r="B1016" i="48"/>
  <c r="A1016" i="48"/>
  <c r="Q1015" i="48"/>
  <c r="B1015" i="48"/>
  <c r="A1015" i="48"/>
  <c r="Q1014" i="48"/>
  <c r="B1014" i="48"/>
  <c r="A1014" i="48"/>
  <c r="Q1013" i="48"/>
  <c r="B1013" i="48"/>
  <c r="A1013" i="48"/>
  <c r="Q1012" i="48"/>
  <c r="B1012" i="48"/>
  <c r="A1012" i="48"/>
  <c r="Q1011" i="48"/>
  <c r="B1011" i="48"/>
  <c r="A1011" i="48"/>
  <c r="Q1010" i="48"/>
  <c r="B1010" i="48"/>
  <c r="A1010" i="48"/>
  <c r="Q1009" i="48"/>
  <c r="B1009" i="48"/>
  <c r="A1009" i="48"/>
  <c r="Q1008" i="48"/>
  <c r="B1008" i="48"/>
  <c r="A1008" i="48"/>
  <c r="Q1007" i="48"/>
  <c r="B1007" i="48"/>
  <c r="A1007" i="48"/>
  <c r="Q1006" i="48"/>
  <c r="B1006" i="48"/>
  <c r="A1006" i="48"/>
  <c r="Q1005" i="48"/>
  <c r="B1005" i="48"/>
  <c r="A1005" i="48"/>
  <c r="Q1004" i="48"/>
  <c r="B1004" i="48"/>
  <c r="A1004" i="48"/>
  <c r="Q1003" i="48"/>
  <c r="B1003" i="48"/>
  <c r="A1003" i="48"/>
  <c r="Q1002" i="48"/>
  <c r="B1002" i="48"/>
  <c r="A1002" i="48"/>
  <c r="Q1001" i="48"/>
  <c r="B1001" i="48"/>
  <c r="A1001" i="48"/>
  <c r="Q1000" i="48"/>
  <c r="B1000" i="48"/>
  <c r="A1000" i="48"/>
  <c r="Q999" i="48"/>
  <c r="B999" i="48"/>
  <c r="A999" i="48"/>
  <c r="Q998" i="48"/>
  <c r="B998" i="48"/>
  <c r="A998" i="48"/>
  <c r="Q997" i="48"/>
  <c r="B997" i="48"/>
  <c r="A997" i="48"/>
  <c r="Q996" i="48"/>
  <c r="B996" i="48"/>
  <c r="A996" i="48"/>
  <c r="Q995" i="48"/>
  <c r="B995" i="48"/>
  <c r="A995" i="48"/>
  <c r="Q994" i="48"/>
  <c r="B994" i="48"/>
  <c r="A994" i="48"/>
  <c r="Q993" i="48"/>
  <c r="B993" i="48"/>
  <c r="A993" i="48"/>
  <c r="Q992" i="48"/>
  <c r="B992" i="48"/>
  <c r="A992" i="48"/>
  <c r="Q991" i="48"/>
  <c r="B991" i="48"/>
  <c r="A991" i="48"/>
  <c r="Q990" i="48"/>
  <c r="B990" i="48"/>
  <c r="A990" i="48"/>
  <c r="Q989" i="48"/>
  <c r="B989" i="48"/>
  <c r="A989" i="48"/>
  <c r="Q988" i="48"/>
  <c r="B988" i="48"/>
  <c r="A988" i="48"/>
  <c r="Q987" i="48"/>
  <c r="B987" i="48"/>
  <c r="A987" i="48"/>
  <c r="Q986" i="48"/>
  <c r="B986" i="48"/>
  <c r="A986" i="48"/>
  <c r="Q985" i="48"/>
  <c r="B985" i="48"/>
  <c r="A985" i="48"/>
  <c r="Q984" i="48"/>
  <c r="B984" i="48"/>
  <c r="A984" i="48"/>
  <c r="Q983" i="48"/>
  <c r="B983" i="48"/>
  <c r="A983" i="48"/>
  <c r="Q982" i="48"/>
  <c r="B982" i="48"/>
  <c r="A982" i="48"/>
  <c r="Q981" i="48"/>
  <c r="B981" i="48"/>
  <c r="A981" i="48"/>
  <c r="Q980" i="48"/>
  <c r="B980" i="48"/>
  <c r="A980" i="48"/>
  <c r="Q979" i="48"/>
  <c r="B979" i="48"/>
  <c r="A979" i="48"/>
  <c r="Q978" i="48"/>
  <c r="B978" i="48"/>
  <c r="A978" i="48"/>
  <c r="Q977" i="48"/>
  <c r="B977" i="48"/>
  <c r="A977" i="48"/>
  <c r="Q976" i="48"/>
  <c r="B976" i="48"/>
  <c r="A976" i="48"/>
  <c r="Q975" i="48"/>
  <c r="B975" i="48"/>
  <c r="A975" i="48"/>
  <c r="Q974" i="48"/>
  <c r="B974" i="48"/>
  <c r="A974" i="48"/>
  <c r="Q973" i="48"/>
  <c r="B973" i="48"/>
  <c r="A973" i="48"/>
  <c r="Q972" i="48"/>
  <c r="B972" i="48"/>
  <c r="A972" i="48"/>
  <c r="Q971" i="48"/>
  <c r="B971" i="48"/>
  <c r="A971" i="48"/>
  <c r="Q970" i="48"/>
  <c r="B970" i="48"/>
  <c r="A970" i="48"/>
  <c r="Q969" i="48"/>
  <c r="B969" i="48"/>
  <c r="A969" i="48"/>
  <c r="Q968" i="48"/>
  <c r="B968" i="48"/>
  <c r="A968" i="48"/>
  <c r="Q967" i="48"/>
  <c r="B967" i="48"/>
  <c r="A967" i="48"/>
  <c r="Q966" i="48"/>
  <c r="B966" i="48"/>
  <c r="A966" i="48"/>
  <c r="Q965" i="48"/>
  <c r="B965" i="48"/>
  <c r="A965" i="48"/>
  <c r="Q964" i="48"/>
  <c r="B964" i="48"/>
  <c r="A964" i="48"/>
  <c r="Q963" i="48"/>
  <c r="B963" i="48"/>
  <c r="A963" i="48"/>
  <c r="Q962" i="48"/>
  <c r="B962" i="48"/>
  <c r="A962" i="48"/>
  <c r="Q961" i="48"/>
  <c r="B961" i="48"/>
  <c r="A961" i="48"/>
  <c r="Q960" i="48"/>
  <c r="B960" i="48"/>
  <c r="A960" i="48"/>
  <c r="Q959" i="48"/>
  <c r="B959" i="48"/>
  <c r="A959" i="48"/>
  <c r="Q958" i="48"/>
  <c r="B958" i="48"/>
  <c r="A958" i="48"/>
  <c r="Q957" i="48"/>
  <c r="B957" i="48"/>
  <c r="A957" i="48"/>
  <c r="Q956" i="48"/>
  <c r="B956" i="48"/>
  <c r="A956" i="48"/>
  <c r="Q955" i="48"/>
  <c r="B955" i="48"/>
  <c r="A955" i="48"/>
  <c r="Q954" i="48"/>
  <c r="B954" i="48"/>
  <c r="A954" i="48"/>
  <c r="Q953" i="48"/>
  <c r="B953" i="48"/>
  <c r="A953" i="48"/>
  <c r="Q952" i="48"/>
  <c r="B952" i="48"/>
  <c r="A952" i="48"/>
  <c r="Q951" i="48"/>
  <c r="B951" i="48"/>
  <c r="A951" i="48"/>
  <c r="Q950" i="48"/>
  <c r="B950" i="48"/>
  <c r="A950" i="48"/>
  <c r="Q949" i="48"/>
  <c r="B949" i="48"/>
  <c r="A949" i="48"/>
  <c r="Q948" i="48"/>
  <c r="B948" i="48"/>
  <c r="A948" i="48"/>
  <c r="Q947" i="48"/>
  <c r="B947" i="48"/>
  <c r="A947" i="48"/>
  <c r="Q946" i="48"/>
  <c r="B946" i="48"/>
  <c r="A946" i="48"/>
  <c r="Q945" i="48"/>
  <c r="B945" i="48"/>
  <c r="A945" i="48"/>
  <c r="Q944" i="48"/>
  <c r="B944" i="48"/>
  <c r="A944" i="48"/>
  <c r="Q943" i="48"/>
  <c r="B943" i="48"/>
  <c r="A943" i="48"/>
  <c r="Q942" i="48"/>
  <c r="B942" i="48"/>
  <c r="A942" i="48"/>
  <c r="Q941" i="48"/>
  <c r="B941" i="48"/>
  <c r="A941" i="48"/>
  <c r="Q940" i="48"/>
  <c r="B940" i="48"/>
  <c r="A940" i="48"/>
  <c r="Q939" i="48"/>
  <c r="B939" i="48"/>
  <c r="A939" i="48"/>
  <c r="Q938" i="48"/>
  <c r="B938" i="48"/>
  <c r="A938" i="48"/>
  <c r="Q937" i="48"/>
  <c r="B937" i="48"/>
  <c r="A937" i="48"/>
  <c r="Q936" i="48"/>
  <c r="B936" i="48"/>
  <c r="A936" i="48"/>
  <c r="Q935" i="48"/>
  <c r="B935" i="48"/>
  <c r="A935" i="48"/>
  <c r="Q934" i="48"/>
  <c r="B934" i="48"/>
  <c r="A934" i="48"/>
  <c r="Q933" i="48"/>
  <c r="B933" i="48"/>
  <c r="A933" i="48"/>
  <c r="Q932" i="48"/>
  <c r="B932" i="48"/>
  <c r="A932" i="48"/>
  <c r="Q931" i="48"/>
  <c r="B931" i="48"/>
  <c r="A931" i="48"/>
  <c r="Q930" i="48"/>
  <c r="B930" i="48"/>
  <c r="A930" i="48"/>
  <c r="Q929" i="48"/>
  <c r="B929" i="48"/>
  <c r="A929" i="48"/>
  <c r="Q928" i="48"/>
  <c r="B928" i="48"/>
  <c r="A928" i="48"/>
  <c r="Q927" i="48"/>
  <c r="B927" i="48"/>
  <c r="A927" i="48"/>
  <c r="Q926" i="48"/>
  <c r="B926" i="48"/>
  <c r="A926" i="48"/>
  <c r="Q925" i="48"/>
  <c r="B925" i="48"/>
  <c r="A925" i="48"/>
  <c r="Q924" i="48"/>
  <c r="B924" i="48"/>
  <c r="A924" i="48"/>
  <c r="Q923" i="48"/>
  <c r="B923" i="48"/>
  <c r="A923" i="48"/>
  <c r="Q922" i="48"/>
  <c r="B922" i="48"/>
  <c r="A922" i="48"/>
  <c r="Q921" i="48"/>
  <c r="B921" i="48"/>
  <c r="A921" i="48"/>
  <c r="Q920" i="48"/>
  <c r="B920" i="48"/>
  <c r="A920" i="48"/>
  <c r="Q919" i="48"/>
  <c r="B919" i="48"/>
  <c r="A919" i="48"/>
  <c r="Q918" i="48"/>
  <c r="B918" i="48"/>
  <c r="A918" i="48"/>
  <c r="Q917" i="48"/>
  <c r="B917" i="48"/>
  <c r="A917" i="48"/>
  <c r="Q916" i="48"/>
  <c r="B916" i="48"/>
  <c r="A916" i="48"/>
  <c r="Q915" i="48"/>
  <c r="B915" i="48"/>
  <c r="A915" i="48"/>
  <c r="Q914" i="48"/>
  <c r="B914" i="48"/>
  <c r="A914" i="48"/>
  <c r="Q913" i="48"/>
  <c r="B913" i="48"/>
  <c r="A913" i="48"/>
  <c r="Q912" i="48"/>
  <c r="B912" i="48"/>
  <c r="A912" i="48"/>
  <c r="Q911" i="48"/>
  <c r="B911" i="48"/>
  <c r="A911" i="48"/>
  <c r="Q910" i="48"/>
  <c r="B910" i="48"/>
  <c r="A910" i="48"/>
  <c r="Q909" i="48"/>
  <c r="B909" i="48"/>
  <c r="A909" i="48"/>
  <c r="Q908" i="48"/>
  <c r="B908" i="48"/>
  <c r="A908" i="48"/>
  <c r="Q907" i="48"/>
  <c r="B907" i="48"/>
  <c r="A907" i="48"/>
  <c r="Q906" i="48"/>
  <c r="B906" i="48"/>
  <c r="A906" i="48"/>
  <c r="Q905" i="48"/>
  <c r="B905" i="48"/>
  <c r="A905" i="48"/>
  <c r="Q904" i="48"/>
  <c r="B904" i="48"/>
  <c r="A904" i="48"/>
  <c r="Q903" i="48"/>
  <c r="B903" i="48"/>
  <c r="A903" i="48"/>
  <c r="Q902" i="48"/>
  <c r="B902" i="48"/>
  <c r="A902" i="48"/>
  <c r="Q901" i="48"/>
  <c r="B901" i="48"/>
  <c r="A901" i="48"/>
  <c r="Q900" i="48"/>
  <c r="B900" i="48"/>
  <c r="A900" i="48"/>
  <c r="Q899" i="48"/>
  <c r="B899" i="48"/>
  <c r="A899" i="48"/>
  <c r="Q898" i="48"/>
  <c r="B898" i="48"/>
  <c r="A898" i="48"/>
  <c r="Q897" i="48"/>
  <c r="B897" i="48"/>
  <c r="A897" i="48"/>
  <c r="Q896" i="48"/>
  <c r="B896" i="48"/>
  <c r="A896" i="48"/>
  <c r="Q895" i="48"/>
  <c r="B895" i="48"/>
  <c r="A895" i="48"/>
  <c r="Q894" i="48"/>
  <c r="B894" i="48"/>
  <c r="A894" i="48"/>
  <c r="Q893" i="48"/>
  <c r="B893" i="48"/>
  <c r="A893" i="48"/>
  <c r="Q892" i="48"/>
  <c r="B892" i="48"/>
  <c r="A892" i="48"/>
  <c r="Q891" i="48"/>
  <c r="B891" i="48"/>
  <c r="A891" i="48"/>
  <c r="Q890" i="48"/>
  <c r="B890" i="48"/>
  <c r="A890" i="48"/>
  <c r="Q889" i="48"/>
  <c r="B889" i="48"/>
  <c r="A889" i="48"/>
  <c r="Q888" i="48"/>
  <c r="B888" i="48"/>
  <c r="A888" i="48"/>
  <c r="Q887" i="48"/>
  <c r="B887" i="48"/>
  <c r="A887" i="48"/>
  <c r="Q886" i="48"/>
  <c r="B886" i="48"/>
  <c r="A886" i="48"/>
  <c r="Q885" i="48"/>
  <c r="B885" i="48"/>
  <c r="A885" i="48"/>
  <c r="Q884" i="48"/>
  <c r="B884" i="48"/>
  <c r="A884" i="48"/>
  <c r="Q883" i="48"/>
  <c r="B883" i="48"/>
  <c r="A883" i="48"/>
  <c r="Q882" i="48"/>
  <c r="B882" i="48"/>
  <c r="A882" i="48"/>
  <c r="Q881" i="48"/>
  <c r="B881" i="48"/>
  <c r="A881" i="48"/>
  <c r="Q880" i="48"/>
  <c r="B880" i="48"/>
  <c r="A880" i="48"/>
  <c r="Q879" i="48"/>
  <c r="B879" i="48"/>
  <c r="A879" i="48"/>
  <c r="Q878" i="48"/>
  <c r="B878" i="48"/>
  <c r="A878" i="48"/>
  <c r="Q877" i="48"/>
  <c r="B877" i="48"/>
  <c r="A877" i="48"/>
  <c r="Q876" i="48"/>
  <c r="B876" i="48"/>
  <c r="A876" i="48"/>
  <c r="Q875" i="48"/>
  <c r="B875" i="48"/>
  <c r="A875" i="48"/>
  <c r="Q874" i="48"/>
  <c r="B874" i="48"/>
  <c r="A874" i="48"/>
  <c r="Q873" i="48"/>
  <c r="B873" i="48"/>
  <c r="A873" i="48"/>
  <c r="Q872" i="48"/>
  <c r="B872" i="48"/>
  <c r="A872" i="48"/>
  <c r="Q871" i="48"/>
  <c r="B871" i="48"/>
  <c r="A871" i="48"/>
  <c r="Q870" i="48"/>
  <c r="B870" i="48"/>
  <c r="A870" i="48"/>
  <c r="Q869" i="48"/>
  <c r="B869" i="48"/>
  <c r="A869" i="48"/>
  <c r="Q868" i="48"/>
  <c r="B868" i="48"/>
  <c r="A868" i="48"/>
  <c r="Q867" i="48"/>
  <c r="B867" i="48"/>
  <c r="A867" i="48"/>
  <c r="Q866" i="48"/>
  <c r="B866" i="48"/>
  <c r="A866" i="48"/>
  <c r="Q865" i="48"/>
  <c r="B865" i="48"/>
  <c r="A865" i="48"/>
  <c r="Q864" i="48"/>
  <c r="B864" i="48"/>
  <c r="A864" i="48"/>
  <c r="Q863" i="48"/>
  <c r="B863" i="48"/>
  <c r="A863" i="48"/>
  <c r="Q862" i="48"/>
  <c r="B862" i="48"/>
  <c r="A862" i="48"/>
  <c r="Q861" i="48"/>
  <c r="B861" i="48"/>
  <c r="A861" i="48"/>
  <c r="Q860" i="48"/>
  <c r="B860" i="48"/>
  <c r="A860" i="48"/>
  <c r="Q859" i="48"/>
  <c r="B859" i="48"/>
  <c r="A859" i="48"/>
  <c r="Q858" i="48"/>
  <c r="B858" i="48"/>
  <c r="A858" i="48"/>
  <c r="Q857" i="48"/>
  <c r="B857" i="48"/>
  <c r="A857" i="48"/>
  <c r="Q856" i="48"/>
  <c r="B856" i="48"/>
  <c r="A856" i="48"/>
  <c r="Q855" i="48"/>
  <c r="B855" i="48"/>
  <c r="A855" i="48"/>
  <c r="Q854" i="48"/>
  <c r="B854" i="48"/>
  <c r="A854" i="48"/>
  <c r="Q853" i="48"/>
  <c r="B853" i="48"/>
  <c r="A853" i="48"/>
  <c r="Q852" i="48"/>
  <c r="B852" i="48"/>
  <c r="A852" i="48"/>
  <c r="Q851" i="48"/>
  <c r="B851" i="48"/>
  <c r="A851" i="48"/>
  <c r="Q850" i="48"/>
  <c r="B850" i="48"/>
  <c r="A850" i="48"/>
  <c r="Q849" i="48"/>
  <c r="B849" i="48"/>
  <c r="A849" i="48"/>
  <c r="Q848" i="48"/>
  <c r="B848" i="48"/>
  <c r="A848" i="48"/>
  <c r="Q847" i="48"/>
  <c r="B847" i="48"/>
  <c r="A847" i="48"/>
  <c r="Q846" i="48"/>
  <c r="B846" i="48"/>
  <c r="A846" i="48"/>
  <c r="Q845" i="48"/>
  <c r="B845" i="48"/>
  <c r="A845" i="48"/>
  <c r="Q844" i="48"/>
  <c r="B844" i="48"/>
  <c r="A844" i="48"/>
  <c r="Q843" i="48"/>
  <c r="B843" i="48"/>
  <c r="A843" i="48"/>
  <c r="Q842" i="48"/>
  <c r="B842" i="48"/>
  <c r="A842" i="48"/>
  <c r="Q841" i="48"/>
  <c r="B841" i="48"/>
  <c r="A841" i="48"/>
  <c r="Q840" i="48"/>
  <c r="B840" i="48"/>
  <c r="A840" i="48"/>
  <c r="Q839" i="48"/>
  <c r="B839" i="48"/>
  <c r="A839" i="48"/>
  <c r="Q838" i="48"/>
  <c r="B838" i="48"/>
  <c r="A838" i="48"/>
  <c r="Q837" i="48"/>
  <c r="B837" i="48"/>
  <c r="A837" i="48"/>
  <c r="Q836" i="48"/>
  <c r="B836" i="48"/>
  <c r="A836" i="48"/>
  <c r="Q835" i="48"/>
  <c r="B835" i="48"/>
  <c r="A835" i="48"/>
  <c r="Q834" i="48"/>
  <c r="B834" i="48"/>
  <c r="A834" i="48"/>
  <c r="Q833" i="48"/>
  <c r="B833" i="48"/>
  <c r="A833" i="48"/>
  <c r="Q832" i="48"/>
  <c r="B832" i="48"/>
  <c r="A832" i="48"/>
  <c r="Q831" i="48"/>
  <c r="B831" i="48"/>
  <c r="A831" i="48"/>
  <c r="Q830" i="48"/>
  <c r="B830" i="48"/>
  <c r="A830" i="48"/>
  <c r="Q829" i="48"/>
  <c r="B829" i="48"/>
  <c r="A829" i="48"/>
  <c r="Q828" i="48"/>
  <c r="B828" i="48"/>
  <c r="A828" i="48"/>
  <c r="Q827" i="48"/>
  <c r="B827" i="48"/>
  <c r="A827" i="48"/>
  <c r="Q826" i="48"/>
  <c r="B826" i="48"/>
  <c r="A826" i="48"/>
  <c r="Q825" i="48"/>
  <c r="B825" i="48"/>
  <c r="A825" i="48"/>
  <c r="Q824" i="48"/>
  <c r="B824" i="48"/>
  <c r="A824" i="48"/>
  <c r="Q823" i="48"/>
  <c r="B823" i="48"/>
  <c r="A823" i="48"/>
  <c r="Q822" i="48"/>
  <c r="B822" i="48"/>
  <c r="A822" i="48"/>
  <c r="Q821" i="48"/>
  <c r="B821" i="48"/>
  <c r="A821" i="48"/>
  <c r="Q820" i="48"/>
  <c r="B820" i="48"/>
  <c r="A820" i="48"/>
  <c r="Q819" i="48"/>
  <c r="B819" i="48"/>
  <c r="A819" i="48"/>
  <c r="Q818" i="48"/>
  <c r="B818" i="48"/>
  <c r="A818" i="48"/>
  <c r="Q817" i="48"/>
  <c r="B817" i="48"/>
  <c r="A817" i="48"/>
  <c r="Q816" i="48"/>
  <c r="B816" i="48"/>
  <c r="A816" i="48"/>
  <c r="Q815" i="48"/>
  <c r="B815" i="48"/>
  <c r="A815" i="48"/>
  <c r="Q814" i="48"/>
  <c r="B814" i="48"/>
  <c r="A814" i="48"/>
  <c r="Q813" i="48"/>
  <c r="B813" i="48"/>
  <c r="A813" i="48"/>
  <c r="Q812" i="48"/>
  <c r="B812" i="48"/>
  <c r="A812" i="48"/>
  <c r="Q811" i="48"/>
  <c r="B811" i="48"/>
  <c r="A811" i="48"/>
  <c r="Q810" i="48"/>
  <c r="B810" i="48"/>
  <c r="A810" i="48"/>
  <c r="Q809" i="48"/>
  <c r="B809" i="48"/>
  <c r="A809" i="48"/>
  <c r="Q808" i="48"/>
  <c r="B808" i="48"/>
  <c r="A808" i="48"/>
  <c r="Q807" i="48"/>
  <c r="B807" i="48"/>
  <c r="A807" i="48"/>
  <c r="Q806" i="48"/>
  <c r="B806" i="48"/>
  <c r="A806" i="48"/>
  <c r="Q805" i="48"/>
  <c r="B805" i="48"/>
  <c r="A805" i="48"/>
  <c r="Q804" i="48"/>
  <c r="B804" i="48"/>
  <c r="A804" i="48"/>
  <c r="Q803" i="48"/>
  <c r="B803" i="48"/>
  <c r="A803" i="48"/>
  <c r="Q802" i="48"/>
  <c r="B802" i="48"/>
  <c r="A802" i="48"/>
  <c r="Q801" i="48"/>
  <c r="B801" i="48"/>
  <c r="A801" i="48"/>
  <c r="Q800" i="48"/>
  <c r="B800" i="48"/>
  <c r="A800" i="48"/>
  <c r="Q799" i="48"/>
  <c r="B799" i="48"/>
  <c r="A799" i="48"/>
  <c r="Q798" i="48"/>
  <c r="B798" i="48"/>
  <c r="A798" i="48"/>
  <c r="Q797" i="48"/>
  <c r="B797" i="48"/>
  <c r="A797" i="48"/>
  <c r="Q796" i="48"/>
  <c r="B796" i="48"/>
  <c r="A796" i="48"/>
  <c r="Q795" i="48"/>
  <c r="B795" i="48"/>
  <c r="A795" i="48"/>
  <c r="Q794" i="48"/>
  <c r="B794" i="48"/>
  <c r="A794" i="48"/>
  <c r="Q793" i="48"/>
  <c r="B793" i="48"/>
  <c r="A793" i="48"/>
  <c r="Q792" i="48"/>
  <c r="B792" i="48"/>
  <c r="A792" i="48"/>
  <c r="Q791" i="48"/>
  <c r="B791" i="48"/>
  <c r="A791" i="48"/>
  <c r="Q790" i="48"/>
  <c r="B790" i="48"/>
  <c r="A790" i="48"/>
  <c r="Q789" i="48"/>
  <c r="B789" i="48"/>
  <c r="A789" i="48"/>
  <c r="Q788" i="48"/>
  <c r="B788" i="48"/>
  <c r="A788" i="48"/>
  <c r="Q787" i="48"/>
  <c r="B787" i="48"/>
  <c r="A787" i="48"/>
  <c r="Q786" i="48"/>
  <c r="B786" i="48"/>
  <c r="A786" i="48"/>
  <c r="Q785" i="48"/>
  <c r="B785" i="48"/>
  <c r="A785" i="48"/>
  <c r="Q784" i="48"/>
  <c r="B784" i="48"/>
  <c r="A784" i="48"/>
  <c r="Q783" i="48"/>
  <c r="B783" i="48"/>
  <c r="A783" i="48"/>
  <c r="Q782" i="48"/>
  <c r="B782" i="48"/>
  <c r="A782" i="48"/>
  <c r="Q781" i="48"/>
  <c r="B781" i="48"/>
  <c r="A781" i="48"/>
  <c r="Q780" i="48"/>
  <c r="B780" i="48"/>
  <c r="A780" i="48"/>
  <c r="Q779" i="48"/>
  <c r="B779" i="48"/>
  <c r="A779" i="48"/>
  <c r="Q778" i="48"/>
  <c r="B778" i="48"/>
  <c r="A778" i="48"/>
  <c r="Q777" i="48"/>
  <c r="B777" i="48"/>
  <c r="A777" i="48"/>
  <c r="Q776" i="48"/>
  <c r="B776" i="48"/>
  <c r="A776" i="48"/>
  <c r="Q775" i="48"/>
  <c r="B775" i="48"/>
  <c r="A775" i="48"/>
  <c r="Q774" i="48"/>
  <c r="B774" i="48"/>
  <c r="A774" i="48"/>
  <c r="Q773" i="48"/>
  <c r="B773" i="48"/>
  <c r="A773" i="48"/>
  <c r="Q772" i="48"/>
  <c r="B772" i="48"/>
  <c r="A772" i="48"/>
  <c r="Q771" i="48"/>
  <c r="B771" i="48"/>
  <c r="A771" i="48"/>
  <c r="Q770" i="48"/>
  <c r="B770" i="48"/>
  <c r="A770" i="48"/>
  <c r="Q769" i="48"/>
  <c r="B769" i="48"/>
  <c r="A769" i="48"/>
  <c r="Q768" i="48"/>
  <c r="B768" i="48"/>
  <c r="A768" i="48"/>
  <c r="Q767" i="48"/>
  <c r="B767" i="48"/>
  <c r="A767" i="48"/>
  <c r="Q766" i="48"/>
  <c r="B766" i="48"/>
  <c r="A766" i="48"/>
  <c r="Q765" i="48"/>
  <c r="B765" i="48"/>
  <c r="A765" i="48"/>
  <c r="Q764" i="48"/>
  <c r="B764" i="48"/>
  <c r="A764" i="48"/>
  <c r="Q763" i="48"/>
  <c r="B763" i="48"/>
  <c r="A763" i="48"/>
  <c r="Q762" i="48"/>
  <c r="B762" i="48"/>
  <c r="A762" i="48"/>
  <c r="Q761" i="48"/>
  <c r="B761" i="48"/>
  <c r="A761" i="48"/>
  <c r="Q760" i="48"/>
  <c r="B760" i="48"/>
  <c r="A760" i="48"/>
  <c r="Q759" i="48"/>
  <c r="B759" i="48"/>
  <c r="A759" i="48"/>
  <c r="Q758" i="48"/>
  <c r="B758" i="48"/>
  <c r="A758" i="48"/>
  <c r="Q757" i="48"/>
  <c r="B757" i="48"/>
  <c r="A757" i="48"/>
  <c r="Q756" i="48"/>
  <c r="B756" i="48"/>
  <c r="A756" i="48"/>
  <c r="Q755" i="48"/>
  <c r="B755" i="48"/>
  <c r="A755" i="48"/>
  <c r="Q754" i="48"/>
  <c r="B754" i="48"/>
  <c r="A754" i="48"/>
  <c r="Q753" i="48"/>
  <c r="B753" i="48"/>
  <c r="A753" i="48"/>
  <c r="Q752" i="48"/>
  <c r="B752" i="48"/>
  <c r="A752" i="48"/>
  <c r="Q751" i="48"/>
  <c r="B751" i="48"/>
  <c r="A751" i="48"/>
  <c r="Q750" i="48"/>
  <c r="B750" i="48"/>
  <c r="A750" i="48"/>
  <c r="Q749" i="48"/>
  <c r="B749" i="48"/>
  <c r="A749" i="48"/>
  <c r="Q748" i="48"/>
  <c r="B748" i="48"/>
  <c r="A748" i="48"/>
  <c r="Q747" i="48"/>
  <c r="B747" i="48"/>
  <c r="A747" i="48"/>
  <c r="Q746" i="48"/>
  <c r="B746" i="48"/>
  <c r="A746" i="48"/>
  <c r="Q745" i="48"/>
  <c r="B745" i="48"/>
  <c r="A745" i="48"/>
  <c r="Q744" i="48"/>
  <c r="B744" i="48"/>
  <c r="A744" i="48"/>
  <c r="Q743" i="48"/>
  <c r="B743" i="48"/>
  <c r="A743" i="48"/>
  <c r="Q742" i="48"/>
  <c r="B742" i="48"/>
  <c r="A742" i="48"/>
  <c r="Q741" i="48"/>
  <c r="B741" i="48"/>
  <c r="A741" i="48"/>
  <c r="Q740" i="48"/>
  <c r="B740" i="48"/>
  <c r="A740" i="48"/>
  <c r="Q739" i="48"/>
  <c r="B739" i="48"/>
  <c r="A739" i="48"/>
  <c r="Q738" i="48"/>
  <c r="B738" i="48"/>
  <c r="A738" i="48"/>
  <c r="Q737" i="48"/>
  <c r="B737" i="48"/>
  <c r="A737" i="48"/>
  <c r="Q736" i="48"/>
  <c r="B736" i="48"/>
  <c r="A736" i="48"/>
  <c r="Q735" i="48"/>
  <c r="B735" i="48"/>
  <c r="A735" i="48"/>
  <c r="Q734" i="48"/>
  <c r="B734" i="48"/>
  <c r="A734" i="48"/>
  <c r="Q733" i="48"/>
  <c r="B733" i="48"/>
  <c r="A733" i="48"/>
  <c r="Q732" i="48"/>
  <c r="B732" i="48"/>
  <c r="A732" i="48"/>
  <c r="Q731" i="48"/>
  <c r="B731" i="48"/>
  <c r="A731" i="48"/>
  <c r="Q730" i="48"/>
  <c r="B730" i="48"/>
  <c r="A730" i="48"/>
  <c r="Q729" i="48"/>
  <c r="B729" i="48"/>
  <c r="A729" i="48"/>
  <c r="Q728" i="48"/>
  <c r="B728" i="48"/>
  <c r="A728" i="48"/>
  <c r="Q727" i="48"/>
  <c r="B727" i="48"/>
  <c r="A727" i="48"/>
  <c r="Q726" i="48"/>
  <c r="B726" i="48"/>
  <c r="A726" i="48"/>
  <c r="Q725" i="48"/>
  <c r="B725" i="48"/>
  <c r="A725" i="48"/>
  <c r="Q724" i="48"/>
  <c r="B724" i="48"/>
  <c r="A724" i="48"/>
  <c r="Q723" i="48"/>
  <c r="B723" i="48"/>
  <c r="A723" i="48"/>
  <c r="Q722" i="48"/>
  <c r="B722" i="48"/>
  <c r="A722" i="48"/>
  <c r="Q721" i="48"/>
  <c r="B721" i="48"/>
  <c r="A721" i="48"/>
  <c r="Q720" i="48"/>
  <c r="B720" i="48"/>
  <c r="A720" i="48"/>
  <c r="Q719" i="48"/>
  <c r="B719" i="48"/>
  <c r="A719" i="48"/>
  <c r="Q718" i="48"/>
  <c r="B718" i="48"/>
  <c r="A718" i="48"/>
  <c r="Q717" i="48"/>
  <c r="B717" i="48"/>
  <c r="A717" i="48"/>
  <c r="Q716" i="48"/>
  <c r="B716" i="48"/>
  <c r="A716" i="48"/>
  <c r="Q715" i="48"/>
  <c r="B715" i="48"/>
  <c r="A715" i="48"/>
  <c r="Q714" i="48"/>
  <c r="B714" i="48"/>
  <c r="A714" i="48"/>
  <c r="Q713" i="48"/>
  <c r="B713" i="48"/>
  <c r="A713" i="48"/>
  <c r="Q712" i="48"/>
  <c r="B712" i="48"/>
  <c r="A712" i="48"/>
  <c r="Q711" i="48"/>
  <c r="B711" i="48"/>
  <c r="A711" i="48"/>
  <c r="Q710" i="48"/>
  <c r="B710" i="48"/>
  <c r="A710" i="48"/>
  <c r="Q709" i="48"/>
  <c r="B709" i="48"/>
  <c r="A709" i="48"/>
  <c r="Q708" i="48"/>
  <c r="B708" i="48"/>
  <c r="A708" i="48"/>
  <c r="Q707" i="48"/>
  <c r="B707" i="48"/>
  <c r="A707" i="48"/>
  <c r="Q706" i="48"/>
  <c r="B706" i="48"/>
  <c r="A706" i="48"/>
  <c r="Q705" i="48"/>
  <c r="B705" i="48"/>
  <c r="A705" i="48"/>
  <c r="Q704" i="48"/>
  <c r="B704" i="48"/>
  <c r="A704" i="48"/>
  <c r="Q703" i="48"/>
  <c r="B703" i="48"/>
  <c r="A703" i="48"/>
  <c r="Q702" i="48"/>
  <c r="B702" i="48"/>
  <c r="A702" i="48"/>
  <c r="Q701" i="48"/>
  <c r="B701" i="48"/>
  <c r="A701" i="48"/>
  <c r="Q700" i="48"/>
  <c r="B700" i="48"/>
  <c r="A700" i="48"/>
  <c r="Q699" i="48"/>
  <c r="B699" i="48"/>
  <c r="A699" i="48"/>
  <c r="Q698" i="48"/>
  <c r="B698" i="48"/>
  <c r="A698" i="48"/>
  <c r="Q697" i="48"/>
  <c r="B697" i="48"/>
  <c r="A697" i="48"/>
  <c r="Q696" i="48"/>
  <c r="B696" i="48"/>
  <c r="A696" i="48"/>
  <c r="Q695" i="48"/>
  <c r="B695" i="48"/>
  <c r="A695" i="48"/>
  <c r="Q694" i="48"/>
  <c r="B694" i="48"/>
  <c r="A694" i="48"/>
  <c r="Q693" i="48"/>
  <c r="B693" i="48"/>
  <c r="A693" i="48"/>
  <c r="Q692" i="48"/>
  <c r="B692" i="48"/>
  <c r="A692" i="48"/>
  <c r="Q691" i="48"/>
  <c r="B691" i="48"/>
  <c r="A691" i="48"/>
  <c r="Q690" i="48"/>
  <c r="B690" i="48"/>
  <c r="A690" i="48"/>
  <c r="Q689" i="48"/>
  <c r="B689" i="48"/>
  <c r="A689" i="48"/>
  <c r="Q688" i="48"/>
  <c r="B688" i="48"/>
  <c r="A688" i="48"/>
  <c r="Q687" i="48"/>
  <c r="B687" i="48"/>
  <c r="A687" i="48"/>
  <c r="Q686" i="48"/>
  <c r="B686" i="48"/>
  <c r="A686" i="48"/>
  <c r="Q685" i="48"/>
  <c r="B685" i="48"/>
  <c r="A685" i="48"/>
  <c r="Q684" i="48"/>
  <c r="B684" i="48"/>
  <c r="A684" i="48"/>
  <c r="Q683" i="48"/>
  <c r="B683" i="48"/>
  <c r="A683" i="48"/>
  <c r="Q682" i="48"/>
  <c r="B682" i="48"/>
  <c r="A682" i="48"/>
  <c r="Q681" i="48"/>
  <c r="B681" i="48"/>
  <c r="A681" i="48"/>
  <c r="Q680" i="48"/>
  <c r="B680" i="48"/>
  <c r="A680" i="48"/>
  <c r="Q679" i="48"/>
  <c r="B679" i="48"/>
  <c r="A679" i="48"/>
  <c r="Q678" i="48"/>
  <c r="B678" i="48"/>
  <c r="A678" i="48"/>
  <c r="Q677" i="48"/>
  <c r="B677" i="48"/>
  <c r="A677" i="48"/>
  <c r="Q676" i="48"/>
  <c r="B676" i="48"/>
  <c r="A676" i="48"/>
  <c r="Q675" i="48"/>
  <c r="B675" i="48"/>
  <c r="A675" i="48"/>
  <c r="Q674" i="48"/>
  <c r="B674" i="48"/>
  <c r="A674" i="48"/>
  <c r="Q673" i="48"/>
  <c r="B673" i="48"/>
  <c r="A673" i="48"/>
  <c r="Q672" i="48"/>
  <c r="B672" i="48"/>
  <c r="A672" i="48"/>
  <c r="Q671" i="48"/>
  <c r="B671" i="48"/>
  <c r="A671" i="48"/>
  <c r="Q670" i="48"/>
  <c r="B670" i="48"/>
  <c r="A670" i="48"/>
  <c r="Q669" i="48"/>
  <c r="B669" i="48"/>
  <c r="A669" i="48"/>
  <c r="Q668" i="48"/>
  <c r="B668" i="48"/>
  <c r="A668" i="48"/>
  <c r="Q667" i="48"/>
  <c r="B667" i="48"/>
  <c r="A667" i="48"/>
  <c r="Q666" i="48"/>
  <c r="B666" i="48"/>
  <c r="A666" i="48"/>
  <c r="Q665" i="48"/>
  <c r="B665" i="48"/>
  <c r="A665" i="48"/>
  <c r="Q664" i="48"/>
  <c r="B664" i="48"/>
  <c r="A664" i="48"/>
  <c r="Q663" i="48"/>
  <c r="B663" i="48"/>
  <c r="A663" i="48"/>
  <c r="Q662" i="48"/>
  <c r="B662" i="48"/>
  <c r="A662" i="48"/>
  <c r="Q661" i="48"/>
  <c r="B661" i="48"/>
  <c r="A661" i="48"/>
  <c r="Q660" i="48"/>
  <c r="B660" i="48"/>
  <c r="A660" i="48"/>
  <c r="Q659" i="48"/>
  <c r="B659" i="48"/>
  <c r="A659" i="48"/>
  <c r="Q658" i="48"/>
  <c r="B658" i="48"/>
  <c r="A658" i="48"/>
  <c r="Q657" i="48"/>
  <c r="B657" i="48"/>
  <c r="A657" i="48"/>
  <c r="Q656" i="48"/>
  <c r="B656" i="48"/>
  <c r="A656" i="48"/>
  <c r="Q655" i="48"/>
  <c r="B655" i="48"/>
  <c r="A655" i="48"/>
  <c r="Q654" i="48"/>
  <c r="B654" i="48"/>
  <c r="A654" i="48"/>
  <c r="Q653" i="48"/>
  <c r="B653" i="48"/>
  <c r="A653" i="48"/>
  <c r="Q652" i="48"/>
  <c r="B652" i="48"/>
  <c r="A652" i="48"/>
  <c r="Q651" i="48"/>
  <c r="B651" i="48"/>
  <c r="A651" i="48"/>
  <c r="Q650" i="48"/>
  <c r="B650" i="48"/>
  <c r="A650" i="48"/>
  <c r="Q649" i="48"/>
  <c r="B649" i="48"/>
  <c r="A649" i="48"/>
  <c r="Q648" i="48"/>
  <c r="B648" i="48"/>
  <c r="A648" i="48"/>
  <c r="Q647" i="48"/>
  <c r="B647" i="48"/>
  <c r="A647" i="48"/>
  <c r="Q646" i="48"/>
  <c r="B646" i="48"/>
  <c r="A646" i="48"/>
  <c r="Q645" i="48"/>
  <c r="B645" i="48"/>
  <c r="A645" i="48"/>
  <c r="Q644" i="48"/>
  <c r="B644" i="48"/>
  <c r="A644" i="48"/>
  <c r="Q643" i="48"/>
  <c r="B643" i="48"/>
  <c r="A643" i="48"/>
  <c r="Q642" i="48"/>
  <c r="B642" i="48"/>
  <c r="A642" i="48"/>
  <c r="Q641" i="48"/>
  <c r="B641" i="48"/>
  <c r="A641" i="48"/>
  <c r="Q640" i="48"/>
  <c r="B640" i="48"/>
  <c r="A640" i="48"/>
  <c r="Q639" i="48"/>
  <c r="B639" i="48"/>
  <c r="A639" i="48"/>
  <c r="Q638" i="48"/>
  <c r="B638" i="48"/>
  <c r="A638" i="48"/>
  <c r="Q637" i="48"/>
  <c r="B637" i="48"/>
  <c r="A637" i="48"/>
  <c r="Q636" i="48"/>
  <c r="B636" i="48"/>
  <c r="A636" i="48"/>
  <c r="Q635" i="48"/>
  <c r="B635" i="48"/>
  <c r="A635" i="48"/>
  <c r="Q634" i="48"/>
  <c r="B634" i="48"/>
  <c r="A634" i="48"/>
  <c r="Q633" i="48"/>
  <c r="B633" i="48"/>
  <c r="A633" i="48"/>
  <c r="Q632" i="48"/>
  <c r="B632" i="48"/>
  <c r="A632" i="48"/>
  <c r="Q631" i="48"/>
  <c r="B631" i="48"/>
  <c r="A631" i="48"/>
  <c r="Q630" i="48"/>
  <c r="B630" i="48"/>
  <c r="A630" i="48"/>
  <c r="Q629" i="48"/>
  <c r="B629" i="48"/>
  <c r="A629" i="48"/>
  <c r="Q628" i="48"/>
  <c r="B628" i="48"/>
  <c r="A628" i="48"/>
  <c r="Q627" i="48"/>
  <c r="B627" i="48"/>
  <c r="A627" i="48"/>
  <c r="Q626" i="48"/>
  <c r="B626" i="48"/>
  <c r="A626" i="48"/>
  <c r="Q625" i="48"/>
  <c r="B625" i="48"/>
  <c r="A625" i="48"/>
  <c r="Q624" i="48"/>
  <c r="B624" i="48"/>
  <c r="A624" i="48"/>
  <c r="Q623" i="48"/>
  <c r="B623" i="48"/>
  <c r="A623" i="48"/>
  <c r="Q622" i="48"/>
  <c r="B622" i="48"/>
  <c r="A622" i="48"/>
  <c r="Q621" i="48"/>
  <c r="B621" i="48"/>
  <c r="A621" i="48"/>
  <c r="Q620" i="48"/>
  <c r="B620" i="48"/>
  <c r="A620" i="48"/>
  <c r="Q619" i="48"/>
  <c r="B619" i="48"/>
  <c r="A619" i="48"/>
  <c r="Q618" i="48"/>
  <c r="B618" i="48"/>
  <c r="A618" i="48"/>
  <c r="Q617" i="48"/>
  <c r="B617" i="48"/>
  <c r="A617" i="48"/>
  <c r="Q616" i="48"/>
  <c r="B616" i="48"/>
  <c r="A616" i="48"/>
  <c r="Q615" i="48"/>
  <c r="B615" i="48"/>
  <c r="A615" i="48"/>
  <c r="Q614" i="48"/>
  <c r="B614" i="48"/>
  <c r="A614" i="48"/>
  <c r="Q613" i="48"/>
  <c r="B613" i="48"/>
  <c r="A613" i="48"/>
  <c r="Q612" i="48"/>
  <c r="B612" i="48"/>
  <c r="A612" i="48"/>
  <c r="Q611" i="48"/>
  <c r="B611" i="48"/>
  <c r="A611" i="48"/>
  <c r="Q610" i="48"/>
  <c r="B610" i="48"/>
  <c r="A610" i="48"/>
  <c r="Q609" i="48"/>
  <c r="B609" i="48"/>
  <c r="A609" i="48"/>
  <c r="Q608" i="48"/>
  <c r="B608" i="48"/>
  <c r="A608" i="48"/>
  <c r="Q607" i="48"/>
  <c r="B607" i="48"/>
  <c r="A607" i="48"/>
  <c r="Q606" i="48"/>
  <c r="B606" i="48"/>
  <c r="A606" i="48"/>
  <c r="Q605" i="48"/>
  <c r="B605" i="48"/>
  <c r="A605" i="48"/>
  <c r="Q604" i="48"/>
  <c r="B604" i="48"/>
  <c r="A604" i="48"/>
  <c r="Q603" i="48"/>
  <c r="B603" i="48"/>
  <c r="A603" i="48"/>
  <c r="Q602" i="48"/>
  <c r="B602" i="48"/>
  <c r="A602" i="48"/>
  <c r="Q601" i="48"/>
  <c r="B601" i="48"/>
  <c r="A601" i="48"/>
  <c r="Q600" i="48"/>
  <c r="B600" i="48"/>
  <c r="A600" i="48"/>
  <c r="Q599" i="48"/>
  <c r="B599" i="48"/>
  <c r="A599" i="48"/>
  <c r="Q598" i="48"/>
  <c r="B598" i="48"/>
  <c r="A598" i="48"/>
  <c r="Q597" i="48"/>
  <c r="B597" i="48"/>
  <c r="A597" i="48"/>
  <c r="Q596" i="48"/>
  <c r="B596" i="48"/>
  <c r="A596" i="48"/>
  <c r="Q595" i="48"/>
  <c r="B595" i="48"/>
  <c r="A595" i="48"/>
  <c r="Q594" i="48"/>
  <c r="B594" i="48"/>
  <c r="A594" i="48"/>
  <c r="Q593" i="48"/>
  <c r="B593" i="48"/>
  <c r="A593" i="48"/>
  <c r="Q592" i="48"/>
  <c r="B592" i="48"/>
  <c r="A592" i="48"/>
  <c r="Q591" i="48"/>
  <c r="B591" i="48"/>
  <c r="A591" i="48"/>
  <c r="Q590" i="48"/>
  <c r="B590" i="48"/>
  <c r="A590" i="48"/>
  <c r="Q589" i="48"/>
  <c r="B589" i="48"/>
  <c r="A589" i="48"/>
  <c r="Q588" i="48"/>
  <c r="B588" i="48"/>
  <c r="A588" i="48"/>
  <c r="Q587" i="48"/>
  <c r="B587" i="48"/>
  <c r="A587" i="48"/>
  <c r="Q586" i="48"/>
  <c r="B586" i="48"/>
  <c r="A586" i="48"/>
  <c r="Q585" i="48"/>
  <c r="B585" i="48"/>
  <c r="A585" i="48"/>
  <c r="Q584" i="48"/>
  <c r="B584" i="48"/>
  <c r="A584" i="48"/>
  <c r="Q583" i="48"/>
  <c r="B583" i="48"/>
  <c r="A583" i="48"/>
  <c r="Q582" i="48"/>
  <c r="B582" i="48"/>
  <c r="A582" i="48"/>
  <c r="Q581" i="48"/>
  <c r="B581" i="48"/>
  <c r="A581" i="48"/>
  <c r="Q580" i="48"/>
  <c r="B580" i="48"/>
  <c r="A580" i="48"/>
  <c r="Q579" i="48"/>
  <c r="B579" i="48"/>
  <c r="A579" i="48"/>
  <c r="Q578" i="48"/>
  <c r="B578" i="48"/>
  <c r="A578" i="48"/>
  <c r="Q577" i="48"/>
  <c r="B577" i="48"/>
  <c r="A577" i="48"/>
  <c r="Q576" i="48"/>
  <c r="B576" i="48"/>
  <c r="A576" i="48"/>
  <c r="Q575" i="48"/>
  <c r="B575" i="48"/>
  <c r="A575" i="48"/>
  <c r="Q574" i="48"/>
  <c r="B574" i="48"/>
  <c r="A574" i="48"/>
  <c r="Q573" i="48"/>
  <c r="B573" i="48"/>
  <c r="A573" i="48"/>
  <c r="Q572" i="48"/>
  <c r="B572" i="48"/>
  <c r="A572" i="48"/>
  <c r="Q571" i="48"/>
  <c r="B571" i="48"/>
  <c r="A571" i="48"/>
  <c r="Q570" i="48"/>
  <c r="B570" i="48"/>
  <c r="A570" i="48"/>
  <c r="Q569" i="48"/>
  <c r="B569" i="48"/>
  <c r="A569" i="48"/>
  <c r="Q568" i="48"/>
  <c r="B568" i="48"/>
  <c r="A568" i="48"/>
  <c r="Q567" i="48"/>
  <c r="B567" i="48"/>
  <c r="A567" i="48"/>
  <c r="Q566" i="48"/>
  <c r="B566" i="48"/>
  <c r="A566" i="48"/>
  <c r="Q565" i="48"/>
  <c r="B565" i="48"/>
  <c r="A565" i="48"/>
  <c r="Q564" i="48"/>
  <c r="B564" i="48"/>
  <c r="A564" i="48"/>
  <c r="Q563" i="48"/>
  <c r="B563" i="48"/>
  <c r="A563" i="48"/>
  <c r="Q562" i="48"/>
  <c r="B562" i="48"/>
  <c r="A562" i="48"/>
  <c r="Q561" i="48"/>
  <c r="B561" i="48"/>
  <c r="A561" i="48"/>
  <c r="Q560" i="48"/>
  <c r="B560" i="48"/>
  <c r="A560" i="48"/>
  <c r="Q559" i="48"/>
  <c r="B559" i="48"/>
  <c r="A559" i="48"/>
  <c r="Q558" i="48"/>
  <c r="B558" i="48"/>
  <c r="A558" i="48"/>
  <c r="Q557" i="48"/>
  <c r="B557" i="48"/>
  <c r="A557" i="48"/>
  <c r="Q556" i="48"/>
  <c r="B556" i="48"/>
  <c r="A556" i="48"/>
  <c r="Q555" i="48"/>
  <c r="B555" i="48"/>
  <c r="A555" i="48"/>
  <c r="Q554" i="48"/>
  <c r="B554" i="48"/>
  <c r="A554" i="48"/>
  <c r="Q553" i="48"/>
  <c r="B553" i="48"/>
  <c r="A553" i="48"/>
  <c r="Q552" i="48"/>
  <c r="B552" i="48"/>
  <c r="A552" i="48"/>
  <c r="Q551" i="48"/>
  <c r="B551" i="48"/>
  <c r="A551" i="48"/>
  <c r="Q550" i="48"/>
  <c r="B550" i="48"/>
  <c r="A550" i="48"/>
  <c r="Q549" i="48"/>
  <c r="B549" i="48"/>
  <c r="A549" i="48"/>
  <c r="Q548" i="48"/>
  <c r="B548" i="48"/>
  <c r="A548" i="48"/>
  <c r="Q547" i="48"/>
  <c r="B547" i="48"/>
  <c r="A547" i="48"/>
  <c r="Q546" i="48"/>
  <c r="B546" i="48"/>
  <c r="A546" i="48"/>
  <c r="Q545" i="48"/>
  <c r="B545" i="48"/>
  <c r="A545" i="48"/>
  <c r="Q544" i="48"/>
  <c r="B544" i="48"/>
  <c r="A544" i="48"/>
  <c r="Q543" i="48"/>
  <c r="B543" i="48"/>
  <c r="A543" i="48"/>
  <c r="Q542" i="48"/>
  <c r="B542" i="48"/>
  <c r="A542" i="48"/>
  <c r="Q541" i="48"/>
  <c r="B541" i="48"/>
  <c r="A541" i="48"/>
  <c r="Q540" i="48"/>
  <c r="B540" i="48"/>
  <c r="A540" i="48"/>
  <c r="Q539" i="48"/>
  <c r="B539" i="48"/>
  <c r="A539" i="48"/>
  <c r="Q538" i="48"/>
  <c r="B538" i="48"/>
  <c r="A538" i="48"/>
  <c r="Q537" i="48"/>
  <c r="B537" i="48"/>
  <c r="A537" i="48"/>
  <c r="Q536" i="48"/>
  <c r="B536" i="48"/>
  <c r="A536" i="48"/>
  <c r="Q535" i="48"/>
  <c r="B535" i="48"/>
  <c r="A535" i="48"/>
  <c r="Q534" i="48"/>
  <c r="B534" i="48"/>
  <c r="A534" i="48"/>
  <c r="Q533" i="48"/>
  <c r="B533" i="48"/>
  <c r="A533" i="48"/>
  <c r="Q532" i="48"/>
  <c r="B532" i="48"/>
  <c r="A532" i="48"/>
  <c r="Q531" i="48"/>
  <c r="B531" i="48"/>
  <c r="A531" i="48"/>
  <c r="Q530" i="48"/>
  <c r="B530" i="48"/>
  <c r="A530" i="48"/>
  <c r="Q529" i="48"/>
  <c r="B529" i="48"/>
  <c r="A529" i="48"/>
  <c r="Q528" i="48"/>
  <c r="B528" i="48"/>
  <c r="A528" i="48"/>
  <c r="Q527" i="48"/>
  <c r="B527" i="48"/>
  <c r="A527" i="48"/>
  <c r="Q526" i="48"/>
  <c r="B526" i="48"/>
  <c r="A526" i="48"/>
  <c r="Q525" i="48"/>
  <c r="B525" i="48"/>
  <c r="A525" i="48"/>
  <c r="Q524" i="48"/>
  <c r="B524" i="48"/>
  <c r="A524" i="48"/>
  <c r="Q523" i="48"/>
  <c r="B523" i="48"/>
  <c r="A523" i="48"/>
  <c r="Q522" i="48"/>
  <c r="B522" i="48"/>
  <c r="A522" i="48"/>
  <c r="Q521" i="48"/>
  <c r="B521" i="48"/>
  <c r="A521" i="48"/>
  <c r="Q520" i="48"/>
  <c r="B520" i="48"/>
  <c r="A520" i="48"/>
  <c r="Q519" i="48"/>
  <c r="B519" i="48"/>
  <c r="A519" i="48"/>
  <c r="Q518" i="48"/>
  <c r="B518" i="48"/>
  <c r="A518" i="48"/>
  <c r="Q517" i="48"/>
  <c r="B517" i="48"/>
  <c r="A517" i="48"/>
  <c r="Q516" i="48"/>
  <c r="B516" i="48"/>
  <c r="A516" i="48"/>
  <c r="Q515" i="48"/>
  <c r="B515" i="48"/>
  <c r="A515" i="48"/>
  <c r="Q514" i="48"/>
  <c r="B514" i="48"/>
  <c r="A514" i="48"/>
  <c r="Q513" i="48"/>
  <c r="B513" i="48"/>
  <c r="A513" i="48"/>
  <c r="Q512" i="48"/>
  <c r="B512" i="48"/>
  <c r="A512" i="48"/>
  <c r="Q511" i="48"/>
  <c r="B511" i="48"/>
  <c r="A511" i="48"/>
  <c r="Q510" i="48"/>
  <c r="B510" i="48"/>
  <c r="A510" i="48"/>
  <c r="Q509" i="48"/>
  <c r="B509" i="48"/>
  <c r="A509" i="48"/>
  <c r="Q508" i="48"/>
  <c r="B508" i="48"/>
  <c r="A508" i="48"/>
  <c r="Q507" i="48"/>
  <c r="B507" i="48"/>
  <c r="A507" i="48"/>
  <c r="Q506" i="48"/>
  <c r="B506" i="48"/>
  <c r="A506" i="48"/>
  <c r="Q505" i="48"/>
  <c r="B505" i="48"/>
  <c r="A505" i="48"/>
  <c r="Q504" i="48"/>
  <c r="B504" i="48"/>
  <c r="A504" i="48"/>
  <c r="Q503" i="48"/>
  <c r="B503" i="48"/>
  <c r="A503" i="48"/>
  <c r="Q502" i="48"/>
  <c r="B502" i="48"/>
  <c r="A502" i="48"/>
  <c r="Q501" i="48"/>
  <c r="B501" i="48"/>
  <c r="A501" i="48"/>
  <c r="Q500" i="48"/>
  <c r="B500" i="48"/>
  <c r="A500" i="48"/>
  <c r="Q499" i="48"/>
  <c r="B499" i="48"/>
  <c r="A499" i="48"/>
  <c r="Q498" i="48"/>
  <c r="B498" i="48"/>
  <c r="A498" i="48"/>
  <c r="Q497" i="48"/>
  <c r="B497" i="48"/>
  <c r="A497" i="48"/>
  <c r="Q496" i="48"/>
  <c r="B496" i="48"/>
  <c r="A496" i="48"/>
  <c r="Q495" i="48"/>
  <c r="B495" i="48"/>
  <c r="A495" i="48"/>
  <c r="Q494" i="48"/>
  <c r="B494" i="48"/>
  <c r="A494" i="48"/>
  <c r="Q493" i="48"/>
  <c r="B493" i="48"/>
  <c r="A493" i="48"/>
  <c r="Q492" i="48"/>
  <c r="B492" i="48"/>
  <c r="A492" i="48"/>
  <c r="Q491" i="48"/>
  <c r="B491" i="48"/>
  <c r="A491" i="48"/>
  <c r="Q490" i="48"/>
  <c r="B490" i="48"/>
  <c r="A490" i="48"/>
  <c r="Q489" i="48"/>
  <c r="B489" i="48"/>
  <c r="A489" i="48"/>
  <c r="Q488" i="48"/>
  <c r="B488" i="48"/>
  <c r="A488" i="48"/>
  <c r="Q487" i="48"/>
  <c r="B487" i="48"/>
  <c r="A487" i="48"/>
  <c r="Q486" i="48"/>
  <c r="B486" i="48"/>
  <c r="A486" i="48"/>
  <c r="Q485" i="48"/>
  <c r="B485" i="48"/>
  <c r="A485" i="48"/>
  <c r="Q484" i="48"/>
  <c r="B484" i="48"/>
  <c r="A484" i="48"/>
  <c r="Q483" i="48"/>
  <c r="B483" i="48"/>
  <c r="A483" i="48"/>
  <c r="Q482" i="48"/>
  <c r="B482" i="48"/>
  <c r="A482" i="48"/>
  <c r="Q481" i="48"/>
  <c r="B481" i="48"/>
  <c r="A481" i="48"/>
  <c r="Q480" i="48"/>
  <c r="B480" i="48"/>
  <c r="A480" i="48"/>
  <c r="Q479" i="48"/>
  <c r="B479" i="48"/>
  <c r="A479" i="48"/>
  <c r="Q478" i="48"/>
  <c r="B478" i="48"/>
  <c r="A478" i="48"/>
  <c r="Q477" i="48"/>
  <c r="B477" i="48"/>
  <c r="A477" i="48"/>
  <c r="Q476" i="48"/>
  <c r="B476" i="48"/>
  <c r="A476" i="48"/>
  <c r="Q475" i="48"/>
  <c r="B475" i="48"/>
  <c r="A475" i="48"/>
  <c r="Q474" i="48"/>
  <c r="B474" i="48"/>
  <c r="A474" i="48"/>
  <c r="Q473" i="48"/>
  <c r="B473" i="48"/>
  <c r="A473" i="48"/>
  <c r="Q472" i="48"/>
  <c r="B472" i="48"/>
  <c r="A472" i="48"/>
  <c r="Q471" i="48"/>
  <c r="B471" i="48"/>
  <c r="A471" i="48"/>
  <c r="Q470" i="48"/>
  <c r="B470" i="48"/>
  <c r="A470" i="48"/>
  <c r="Q469" i="48"/>
  <c r="B469" i="48"/>
  <c r="A469" i="48"/>
  <c r="Q468" i="48"/>
  <c r="B468" i="48"/>
  <c r="A468" i="48"/>
  <c r="Q467" i="48"/>
  <c r="B467" i="48"/>
  <c r="A467" i="48"/>
  <c r="Q466" i="48"/>
  <c r="B466" i="48"/>
  <c r="A466" i="48"/>
  <c r="Q465" i="48"/>
  <c r="B465" i="48"/>
  <c r="A465" i="48"/>
  <c r="Q464" i="48"/>
  <c r="B464" i="48"/>
  <c r="A464" i="48"/>
  <c r="Q463" i="48"/>
  <c r="B463" i="48"/>
  <c r="A463" i="48"/>
  <c r="Q462" i="48"/>
  <c r="B462" i="48"/>
  <c r="A462" i="48"/>
  <c r="Q461" i="48"/>
  <c r="B461" i="48"/>
  <c r="A461" i="48"/>
  <c r="Q460" i="48"/>
  <c r="B460" i="48"/>
  <c r="A460" i="48"/>
  <c r="Q459" i="48"/>
  <c r="B459" i="48"/>
  <c r="A459" i="48"/>
  <c r="Q458" i="48"/>
  <c r="B458" i="48"/>
  <c r="A458" i="48"/>
  <c r="Q457" i="48"/>
  <c r="B457" i="48"/>
  <c r="A457" i="48"/>
  <c r="Q456" i="48"/>
  <c r="B456" i="48"/>
  <c r="A456" i="48"/>
  <c r="Q455" i="48"/>
  <c r="B455" i="48"/>
  <c r="A455" i="48"/>
  <c r="Q454" i="48"/>
  <c r="B454" i="48"/>
  <c r="A454" i="48"/>
  <c r="Q453" i="48"/>
  <c r="B453" i="48"/>
  <c r="A453" i="48"/>
  <c r="Q452" i="48"/>
  <c r="B452" i="48"/>
  <c r="A452" i="48"/>
  <c r="Q451" i="48"/>
  <c r="B451" i="48"/>
  <c r="A451" i="48"/>
  <c r="Q450" i="48"/>
  <c r="B450" i="48"/>
  <c r="A450" i="48"/>
  <c r="Q449" i="48"/>
  <c r="B449" i="48"/>
  <c r="A449" i="48"/>
  <c r="Q448" i="48"/>
  <c r="B448" i="48"/>
  <c r="A448" i="48"/>
  <c r="Q447" i="48"/>
  <c r="B447" i="48"/>
  <c r="A447" i="48"/>
  <c r="Q446" i="48"/>
  <c r="B446" i="48"/>
  <c r="A446" i="48"/>
  <c r="Q445" i="48"/>
  <c r="B445" i="48"/>
  <c r="A445" i="48"/>
  <c r="Q444" i="48"/>
  <c r="B444" i="48"/>
  <c r="A444" i="48"/>
  <c r="Q443" i="48"/>
  <c r="B443" i="48"/>
  <c r="A443" i="48"/>
  <c r="Q442" i="48"/>
  <c r="B442" i="48"/>
  <c r="A442" i="48"/>
  <c r="Q441" i="48"/>
  <c r="B441" i="48"/>
  <c r="A441" i="48"/>
  <c r="Q440" i="48"/>
  <c r="B440" i="48"/>
  <c r="A440" i="48"/>
  <c r="Q439" i="48"/>
  <c r="B439" i="48"/>
  <c r="A439" i="48"/>
  <c r="Q438" i="48"/>
  <c r="B438" i="48"/>
  <c r="A438" i="48"/>
  <c r="Q437" i="48"/>
  <c r="B437" i="48"/>
  <c r="A437" i="48"/>
  <c r="Q436" i="48"/>
  <c r="B436" i="48"/>
  <c r="A436" i="48"/>
  <c r="Q435" i="48"/>
  <c r="B435" i="48"/>
  <c r="A435" i="48"/>
  <c r="Q434" i="48"/>
  <c r="B434" i="48"/>
  <c r="A434" i="48"/>
  <c r="Q433" i="48"/>
  <c r="B433" i="48"/>
  <c r="A433" i="48"/>
  <c r="Q432" i="48"/>
  <c r="B432" i="48"/>
  <c r="A432" i="48"/>
  <c r="Q431" i="48"/>
  <c r="B431" i="48"/>
  <c r="A431" i="48"/>
  <c r="Q430" i="48"/>
  <c r="B430" i="48"/>
  <c r="A430" i="48"/>
  <c r="Q429" i="48"/>
  <c r="B429" i="48"/>
  <c r="A429" i="48"/>
  <c r="Q428" i="48"/>
  <c r="B428" i="48"/>
  <c r="A428" i="48"/>
  <c r="Q427" i="48"/>
  <c r="B427" i="48"/>
  <c r="A427" i="48"/>
  <c r="Q426" i="48"/>
  <c r="B426" i="48"/>
  <c r="A426" i="48"/>
  <c r="Q425" i="48"/>
  <c r="B425" i="48"/>
  <c r="A425" i="48"/>
  <c r="Q424" i="48"/>
  <c r="B424" i="48"/>
  <c r="A424" i="48"/>
  <c r="Q423" i="48"/>
  <c r="B423" i="48"/>
  <c r="A423" i="48"/>
  <c r="Q422" i="48"/>
  <c r="B422" i="48"/>
  <c r="A422" i="48"/>
  <c r="Q421" i="48"/>
  <c r="B421" i="48"/>
  <c r="A421" i="48"/>
  <c r="Q420" i="48"/>
  <c r="B420" i="48"/>
  <c r="A420" i="48"/>
  <c r="Q419" i="48"/>
  <c r="B419" i="48"/>
  <c r="A419" i="48"/>
  <c r="Q418" i="48"/>
  <c r="B418" i="48"/>
  <c r="A418" i="48"/>
  <c r="Q417" i="48"/>
  <c r="B417" i="48"/>
  <c r="A417" i="48"/>
  <c r="Q416" i="48"/>
  <c r="B416" i="48"/>
  <c r="A416" i="48"/>
  <c r="Q415" i="48"/>
  <c r="B415" i="48"/>
  <c r="A415" i="48"/>
  <c r="Q414" i="48"/>
  <c r="B414" i="48"/>
  <c r="A414" i="48"/>
  <c r="Q413" i="48"/>
  <c r="B413" i="48"/>
  <c r="A413" i="48"/>
  <c r="Q412" i="48"/>
  <c r="B412" i="48"/>
  <c r="A412" i="48"/>
  <c r="Q411" i="48"/>
  <c r="B411" i="48"/>
  <c r="A411" i="48"/>
  <c r="Q410" i="48"/>
  <c r="B410" i="48"/>
  <c r="A410" i="48"/>
  <c r="Q409" i="48"/>
  <c r="B409" i="48"/>
  <c r="A409" i="48"/>
  <c r="Q408" i="48"/>
  <c r="B408" i="48"/>
  <c r="A408" i="48"/>
  <c r="Q407" i="48"/>
  <c r="B407" i="48"/>
  <c r="A407" i="48"/>
  <c r="Q406" i="48"/>
  <c r="B406" i="48"/>
  <c r="A406" i="48"/>
  <c r="Q405" i="48"/>
  <c r="B405" i="48"/>
  <c r="A405" i="48"/>
  <c r="Q404" i="48"/>
  <c r="B404" i="48"/>
  <c r="A404" i="48"/>
  <c r="Q403" i="48"/>
  <c r="B403" i="48"/>
  <c r="A403" i="48"/>
  <c r="Q402" i="48"/>
  <c r="B402" i="48"/>
  <c r="A402" i="48"/>
  <c r="Q401" i="48"/>
  <c r="B401" i="48"/>
  <c r="A401" i="48"/>
  <c r="Q400" i="48"/>
  <c r="B400" i="48"/>
  <c r="A400" i="48"/>
  <c r="Q399" i="48"/>
  <c r="B399" i="48"/>
  <c r="A399" i="48"/>
  <c r="Q398" i="48"/>
  <c r="B398" i="48"/>
  <c r="A398" i="48"/>
  <c r="Q397" i="48"/>
  <c r="B397" i="48"/>
  <c r="A397" i="48"/>
  <c r="Q396" i="48"/>
  <c r="B396" i="48"/>
  <c r="A396" i="48"/>
  <c r="Q395" i="48"/>
  <c r="B395" i="48"/>
  <c r="A395" i="48"/>
  <c r="Q394" i="48"/>
  <c r="B394" i="48"/>
  <c r="A394" i="48"/>
  <c r="Q393" i="48"/>
  <c r="B393" i="48"/>
  <c r="A393" i="48"/>
  <c r="Q392" i="48"/>
  <c r="B392" i="48"/>
  <c r="A392" i="48"/>
  <c r="Q391" i="48"/>
  <c r="B391" i="48"/>
  <c r="A391" i="48"/>
  <c r="Q390" i="48"/>
  <c r="B390" i="48"/>
  <c r="A390" i="48"/>
  <c r="Q389" i="48"/>
  <c r="B389" i="48"/>
  <c r="A389" i="48"/>
  <c r="Q388" i="48"/>
  <c r="B388" i="48"/>
  <c r="A388" i="48"/>
  <c r="Q387" i="48"/>
  <c r="B387" i="48"/>
  <c r="A387" i="48"/>
  <c r="Q386" i="48"/>
  <c r="B386" i="48"/>
  <c r="A386" i="48"/>
  <c r="Q385" i="48"/>
  <c r="B385" i="48"/>
  <c r="A385" i="48"/>
  <c r="Q384" i="48"/>
  <c r="B384" i="48"/>
  <c r="A384" i="48"/>
  <c r="Q383" i="48"/>
  <c r="B383" i="48"/>
  <c r="A383" i="48"/>
  <c r="Q382" i="48"/>
  <c r="B382" i="48"/>
  <c r="A382" i="48"/>
  <c r="Q381" i="48"/>
  <c r="B381" i="48"/>
  <c r="A381" i="48"/>
  <c r="Q380" i="48"/>
  <c r="B380" i="48"/>
  <c r="A380" i="48"/>
  <c r="Q379" i="48"/>
  <c r="B379" i="48"/>
  <c r="A379" i="48"/>
  <c r="Q378" i="48"/>
  <c r="B378" i="48"/>
  <c r="A378" i="48"/>
  <c r="Q377" i="48"/>
  <c r="B377" i="48"/>
  <c r="A377" i="48"/>
  <c r="Q376" i="48"/>
  <c r="B376" i="48"/>
  <c r="A376" i="48"/>
  <c r="Q375" i="48"/>
  <c r="B375" i="48"/>
  <c r="A375" i="48"/>
  <c r="Q374" i="48"/>
  <c r="B374" i="48"/>
  <c r="A374" i="48"/>
  <c r="Q373" i="48"/>
  <c r="B373" i="48"/>
  <c r="A373" i="48"/>
  <c r="Q372" i="48"/>
  <c r="B372" i="48"/>
  <c r="A372" i="48"/>
  <c r="Q371" i="48"/>
  <c r="B371" i="48"/>
  <c r="A371" i="48"/>
  <c r="Q370" i="48"/>
  <c r="B370" i="48"/>
  <c r="A370" i="48"/>
  <c r="Q369" i="48"/>
  <c r="B369" i="48"/>
  <c r="A369" i="48"/>
  <c r="Q368" i="48"/>
  <c r="B368" i="48"/>
  <c r="A368" i="48"/>
  <c r="Q367" i="48"/>
  <c r="B367" i="48"/>
  <c r="A367" i="48"/>
  <c r="Q366" i="48"/>
  <c r="B366" i="48"/>
  <c r="A366" i="48"/>
  <c r="Q365" i="48"/>
  <c r="B365" i="48"/>
  <c r="A365" i="48"/>
  <c r="Q364" i="48"/>
  <c r="B364" i="48"/>
  <c r="A364" i="48"/>
  <c r="Q363" i="48"/>
  <c r="B363" i="48"/>
  <c r="A363" i="48"/>
  <c r="Q362" i="48"/>
  <c r="B362" i="48"/>
  <c r="A362" i="48"/>
  <c r="Q361" i="48"/>
  <c r="B361" i="48"/>
  <c r="A361" i="48"/>
  <c r="Q360" i="48"/>
  <c r="B360" i="48"/>
  <c r="A360" i="48"/>
  <c r="Q359" i="48"/>
  <c r="B359" i="48"/>
  <c r="A359" i="48"/>
  <c r="Q358" i="48"/>
  <c r="B358" i="48"/>
  <c r="A358" i="48"/>
  <c r="Q357" i="48"/>
  <c r="B357" i="48"/>
  <c r="A357" i="48"/>
  <c r="Q356" i="48"/>
  <c r="B356" i="48"/>
  <c r="A356" i="48"/>
  <c r="Q355" i="48"/>
  <c r="B355" i="48"/>
  <c r="A355" i="48"/>
  <c r="Q354" i="48"/>
  <c r="B354" i="48"/>
  <c r="A354" i="48"/>
  <c r="Q353" i="48"/>
  <c r="B353" i="48"/>
  <c r="A353" i="48"/>
  <c r="Q352" i="48"/>
  <c r="B352" i="48"/>
  <c r="A352" i="48"/>
  <c r="Q351" i="48"/>
  <c r="B351" i="48"/>
  <c r="A351" i="48"/>
  <c r="Q350" i="48"/>
  <c r="B350" i="48"/>
  <c r="A350" i="48"/>
  <c r="Q349" i="48"/>
  <c r="B349" i="48"/>
  <c r="A349" i="48"/>
  <c r="Q348" i="48"/>
  <c r="B348" i="48"/>
  <c r="A348" i="48"/>
  <c r="Q347" i="48"/>
  <c r="B347" i="48"/>
  <c r="A347" i="48"/>
  <c r="Q346" i="48"/>
  <c r="B346" i="48"/>
  <c r="A346" i="48"/>
  <c r="Q345" i="48"/>
  <c r="B345" i="48"/>
  <c r="A345" i="48"/>
  <c r="Q344" i="48"/>
  <c r="B344" i="48"/>
  <c r="A344" i="48"/>
  <c r="Q343" i="48"/>
  <c r="B343" i="48"/>
  <c r="A343" i="48"/>
  <c r="Q342" i="48"/>
  <c r="B342" i="48"/>
  <c r="A342" i="48"/>
  <c r="Q341" i="48"/>
  <c r="B341" i="48"/>
  <c r="A341" i="48"/>
  <c r="Q340" i="48"/>
  <c r="B340" i="48"/>
  <c r="A340" i="48"/>
  <c r="Q339" i="48"/>
  <c r="B339" i="48"/>
  <c r="A339" i="48"/>
  <c r="Q338" i="48"/>
  <c r="B338" i="48"/>
  <c r="A338" i="48"/>
  <c r="Q337" i="48"/>
  <c r="B337" i="48"/>
  <c r="A337" i="48"/>
  <c r="Q336" i="48"/>
  <c r="B336" i="48"/>
  <c r="A336" i="48"/>
  <c r="Q335" i="48"/>
  <c r="B335" i="48"/>
  <c r="A335" i="48"/>
  <c r="Q334" i="48"/>
  <c r="B334" i="48"/>
  <c r="A334" i="48"/>
  <c r="Q333" i="48"/>
  <c r="B333" i="48"/>
  <c r="A333" i="48"/>
  <c r="Q332" i="48"/>
  <c r="B332" i="48"/>
  <c r="A332" i="48"/>
  <c r="Q331" i="48"/>
  <c r="B331" i="48"/>
  <c r="A331" i="48"/>
  <c r="Q330" i="48"/>
  <c r="B330" i="48"/>
  <c r="A330" i="48"/>
  <c r="Q329" i="48"/>
  <c r="B329" i="48"/>
  <c r="A329" i="48"/>
  <c r="Q328" i="48"/>
  <c r="B328" i="48"/>
  <c r="A328" i="48"/>
  <c r="Q327" i="48"/>
  <c r="B327" i="48"/>
  <c r="A327" i="48"/>
  <c r="Q326" i="48"/>
  <c r="B326" i="48"/>
  <c r="A326" i="48"/>
  <c r="Q325" i="48"/>
  <c r="B325" i="48"/>
  <c r="A325" i="48"/>
  <c r="Q324" i="48"/>
  <c r="B324" i="48"/>
  <c r="A324" i="48"/>
  <c r="Q323" i="48"/>
  <c r="B323" i="48"/>
  <c r="A323" i="48"/>
  <c r="Q322" i="48"/>
  <c r="B322" i="48"/>
  <c r="A322" i="48"/>
  <c r="Q321" i="48"/>
  <c r="B321" i="48"/>
  <c r="A321" i="48"/>
  <c r="Q320" i="48"/>
  <c r="B320" i="48"/>
  <c r="A320" i="48"/>
  <c r="Q319" i="48"/>
  <c r="B319" i="48"/>
  <c r="A319" i="48"/>
  <c r="Q318" i="48"/>
  <c r="B318" i="48"/>
  <c r="A318" i="48"/>
  <c r="Q317" i="48"/>
  <c r="B317" i="48"/>
  <c r="A317" i="48"/>
  <c r="Q316" i="48"/>
  <c r="B316" i="48"/>
  <c r="A316" i="48"/>
  <c r="Q315" i="48"/>
  <c r="B315" i="48"/>
  <c r="A315" i="48"/>
  <c r="Q314" i="48"/>
  <c r="B314" i="48"/>
  <c r="A314" i="48"/>
  <c r="Q313" i="48"/>
  <c r="B313" i="48"/>
  <c r="A313" i="48"/>
  <c r="Q312" i="48"/>
  <c r="B312" i="48"/>
  <c r="A312" i="48"/>
  <c r="Q311" i="48"/>
  <c r="B311" i="48"/>
  <c r="A311" i="48"/>
  <c r="Q310" i="48"/>
  <c r="B310" i="48"/>
  <c r="A310" i="48"/>
  <c r="Q309" i="48"/>
  <c r="B309" i="48"/>
  <c r="A309" i="48"/>
  <c r="Q308" i="48"/>
  <c r="B308" i="48"/>
  <c r="A308" i="48"/>
  <c r="Q307" i="48"/>
  <c r="B307" i="48"/>
  <c r="A307" i="48"/>
  <c r="Q306" i="48"/>
  <c r="B306" i="48"/>
  <c r="A306" i="48"/>
  <c r="Q305" i="48"/>
  <c r="B305" i="48"/>
  <c r="A305" i="48"/>
  <c r="Q304" i="48"/>
  <c r="B304" i="48"/>
  <c r="A304" i="48"/>
  <c r="Q303" i="48"/>
  <c r="B303" i="48"/>
  <c r="A303" i="48"/>
  <c r="Q302" i="48"/>
  <c r="B302" i="48"/>
  <c r="A302" i="48"/>
  <c r="Q301" i="48"/>
  <c r="B301" i="48"/>
  <c r="A301" i="48"/>
  <c r="Q300" i="48"/>
  <c r="B300" i="48"/>
  <c r="A300" i="48"/>
  <c r="Q299" i="48"/>
  <c r="B299" i="48"/>
  <c r="A299" i="48"/>
  <c r="Q298" i="48"/>
  <c r="B298" i="48"/>
  <c r="A298" i="48"/>
  <c r="Q297" i="48"/>
  <c r="B297" i="48"/>
  <c r="A297" i="48"/>
  <c r="Q296" i="48"/>
  <c r="B296" i="48"/>
  <c r="A296" i="48"/>
  <c r="Q295" i="48"/>
  <c r="B295" i="48"/>
  <c r="A295" i="48"/>
  <c r="Q294" i="48"/>
  <c r="B294" i="48"/>
  <c r="A294" i="48"/>
  <c r="Q293" i="48"/>
  <c r="B293" i="48"/>
  <c r="A293" i="48"/>
  <c r="Q292" i="48"/>
  <c r="B292" i="48"/>
  <c r="A292" i="48"/>
  <c r="Q291" i="48"/>
  <c r="B291" i="48"/>
  <c r="A291" i="48"/>
  <c r="Q290" i="48"/>
  <c r="B290" i="48"/>
  <c r="A290" i="48"/>
  <c r="Q289" i="48"/>
  <c r="B289" i="48"/>
  <c r="A289" i="48"/>
  <c r="Q288" i="48"/>
  <c r="B288" i="48"/>
  <c r="A288" i="48"/>
  <c r="Q287" i="48"/>
  <c r="B287" i="48"/>
  <c r="A287" i="48"/>
  <c r="Q286" i="48"/>
  <c r="B286" i="48"/>
  <c r="A286" i="48"/>
  <c r="Q285" i="48"/>
  <c r="B285" i="48"/>
  <c r="A285" i="48"/>
  <c r="Q284" i="48"/>
  <c r="B284" i="48"/>
  <c r="A284" i="48"/>
  <c r="Q283" i="48"/>
  <c r="B283" i="48"/>
  <c r="A283" i="48"/>
  <c r="Q282" i="48"/>
  <c r="B282" i="48"/>
  <c r="A282" i="48"/>
  <c r="Q281" i="48"/>
  <c r="B281" i="48"/>
  <c r="A281" i="48"/>
  <c r="Q280" i="48"/>
  <c r="B280" i="48"/>
  <c r="A280" i="48"/>
  <c r="Q279" i="48"/>
  <c r="B279" i="48"/>
  <c r="A279" i="48"/>
  <c r="Q278" i="48"/>
  <c r="B278" i="48"/>
  <c r="A278" i="48"/>
  <c r="Q277" i="48"/>
  <c r="B277" i="48"/>
  <c r="A277" i="48"/>
  <c r="Q276" i="48"/>
  <c r="B276" i="48"/>
  <c r="A276" i="48"/>
  <c r="Q275" i="48"/>
  <c r="B275" i="48"/>
  <c r="A275" i="48"/>
  <c r="Q274" i="48"/>
  <c r="B274" i="48"/>
  <c r="A274" i="48"/>
  <c r="Q273" i="48"/>
  <c r="B273" i="48"/>
  <c r="A273" i="48"/>
  <c r="Q272" i="48"/>
  <c r="B272" i="48"/>
  <c r="A272" i="48"/>
  <c r="Q271" i="48"/>
  <c r="B271" i="48"/>
  <c r="A271" i="48"/>
  <c r="Q270" i="48"/>
  <c r="B270" i="48"/>
  <c r="A270" i="48"/>
  <c r="Q269" i="48"/>
  <c r="B269" i="48"/>
  <c r="A269" i="48"/>
  <c r="Q268" i="48"/>
  <c r="B268" i="48"/>
  <c r="A268" i="48"/>
  <c r="Q267" i="48"/>
  <c r="B267" i="48"/>
  <c r="A267" i="48"/>
  <c r="Q266" i="48"/>
  <c r="B266" i="48"/>
  <c r="A266" i="48"/>
  <c r="Q265" i="48"/>
  <c r="B265" i="48"/>
  <c r="A265" i="48"/>
  <c r="Q264" i="48"/>
  <c r="B264" i="48"/>
  <c r="A264" i="48"/>
  <c r="Q263" i="48"/>
  <c r="B263" i="48"/>
  <c r="A263" i="48"/>
  <c r="Q262" i="48"/>
  <c r="B262" i="48"/>
  <c r="A262" i="48"/>
  <c r="Q261" i="48"/>
  <c r="B261" i="48"/>
  <c r="A261" i="48"/>
  <c r="Q260" i="48"/>
  <c r="B260" i="48"/>
  <c r="A260" i="48"/>
  <c r="Q259" i="48"/>
  <c r="B259" i="48"/>
  <c r="A259" i="48"/>
  <c r="Q258" i="48"/>
  <c r="B258" i="48"/>
  <c r="A258" i="48"/>
  <c r="Q257" i="48"/>
  <c r="B257" i="48"/>
  <c r="A257" i="48"/>
  <c r="Q256" i="48"/>
  <c r="B256" i="48"/>
  <c r="A256" i="48"/>
  <c r="Q255" i="48"/>
  <c r="B255" i="48"/>
  <c r="A255" i="48"/>
  <c r="Q254" i="48"/>
  <c r="B254" i="48"/>
  <c r="A254" i="48"/>
  <c r="Q253" i="48"/>
  <c r="B253" i="48"/>
  <c r="A253" i="48"/>
  <c r="Q252" i="48"/>
  <c r="B252" i="48"/>
  <c r="A252" i="48"/>
  <c r="Q251" i="48"/>
  <c r="B251" i="48"/>
  <c r="A251" i="48"/>
  <c r="Q250" i="48"/>
  <c r="B250" i="48"/>
  <c r="A250" i="48"/>
  <c r="Q249" i="48"/>
  <c r="B249" i="48"/>
  <c r="A249" i="48"/>
  <c r="Q248" i="48"/>
  <c r="B248" i="48"/>
  <c r="A248" i="48"/>
  <c r="Q247" i="48"/>
  <c r="B247" i="48"/>
  <c r="A247" i="48"/>
  <c r="Q246" i="48"/>
  <c r="B246" i="48"/>
  <c r="A246" i="48"/>
  <c r="Q245" i="48"/>
  <c r="B245" i="48"/>
  <c r="A245" i="48"/>
  <c r="Q244" i="48"/>
  <c r="B244" i="48"/>
  <c r="A244" i="48"/>
  <c r="Q243" i="48"/>
  <c r="B243" i="48"/>
  <c r="A243" i="48"/>
  <c r="Q242" i="48"/>
  <c r="B242" i="48"/>
  <c r="A242" i="48"/>
  <c r="Q241" i="48"/>
  <c r="B241" i="48"/>
  <c r="A241" i="48"/>
  <c r="Q240" i="48"/>
  <c r="B240" i="48"/>
  <c r="A240" i="48"/>
  <c r="Q239" i="48"/>
  <c r="B239" i="48"/>
  <c r="A239" i="48"/>
  <c r="Q238" i="48"/>
  <c r="B238" i="48"/>
  <c r="A238" i="48"/>
  <c r="Q237" i="48"/>
  <c r="B237" i="48"/>
  <c r="A237" i="48"/>
  <c r="Q236" i="48"/>
  <c r="B236" i="48"/>
  <c r="A236" i="48"/>
  <c r="Q235" i="48"/>
  <c r="B235" i="48"/>
  <c r="A235" i="48"/>
  <c r="Q234" i="48"/>
  <c r="B234" i="48"/>
  <c r="A234" i="48"/>
  <c r="Q233" i="48"/>
  <c r="B233" i="48"/>
  <c r="A233" i="48"/>
  <c r="Q232" i="48"/>
  <c r="B232" i="48"/>
  <c r="A232" i="48"/>
  <c r="Q231" i="48"/>
  <c r="B231" i="48"/>
  <c r="A231" i="48"/>
  <c r="Q230" i="48"/>
  <c r="B230" i="48"/>
  <c r="A230" i="48"/>
  <c r="Q229" i="48"/>
  <c r="B229" i="48"/>
  <c r="A229" i="48"/>
  <c r="Q228" i="48"/>
  <c r="B228" i="48"/>
  <c r="A228" i="48"/>
  <c r="Q227" i="48"/>
  <c r="B227" i="48"/>
  <c r="A227" i="48"/>
  <c r="Q226" i="48"/>
  <c r="B226" i="48"/>
  <c r="A226" i="48"/>
  <c r="Q225" i="48"/>
  <c r="B225" i="48"/>
  <c r="A225" i="48"/>
  <c r="Q224" i="48"/>
  <c r="B224" i="48"/>
  <c r="A224" i="48"/>
  <c r="Q223" i="48"/>
  <c r="B223" i="48"/>
  <c r="A223" i="48"/>
  <c r="Q222" i="48"/>
  <c r="B222" i="48"/>
  <c r="A222" i="48"/>
  <c r="Q221" i="48"/>
  <c r="B221" i="48"/>
  <c r="A221" i="48"/>
  <c r="Q220" i="48"/>
  <c r="B220" i="48"/>
  <c r="A220" i="48"/>
  <c r="Q219" i="48"/>
  <c r="B219" i="48"/>
  <c r="A219" i="48"/>
  <c r="Q218" i="48"/>
  <c r="B218" i="48"/>
  <c r="A218" i="48"/>
  <c r="Q217" i="48"/>
  <c r="B217" i="48"/>
  <c r="A217" i="48"/>
  <c r="Q216" i="48"/>
  <c r="B216" i="48"/>
  <c r="A216" i="48"/>
  <c r="Q215" i="48"/>
  <c r="B215" i="48"/>
  <c r="A215" i="48"/>
  <c r="Q214" i="48"/>
  <c r="B214" i="48"/>
  <c r="A214" i="48"/>
  <c r="Q213" i="48"/>
  <c r="B213" i="48"/>
  <c r="A213" i="48"/>
  <c r="Q212" i="48"/>
  <c r="B212" i="48"/>
  <c r="A212" i="48"/>
  <c r="Q211" i="48"/>
  <c r="B211" i="48"/>
  <c r="A211" i="48"/>
  <c r="Q210" i="48"/>
  <c r="B210" i="48"/>
  <c r="A210" i="48"/>
  <c r="Q209" i="48"/>
  <c r="B209" i="48"/>
  <c r="A209" i="48"/>
  <c r="Q208" i="48"/>
  <c r="B208" i="48"/>
  <c r="A208" i="48"/>
  <c r="Q207" i="48"/>
  <c r="B207" i="48"/>
  <c r="A207" i="48"/>
  <c r="Q206" i="48"/>
  <c r="B206" i="48"/>
  <c r="A206" i="48"/>
  <c r="Q205" i="48"/>
  <c r="B205" i="48"/>
  <c r="A205" i="48"/>
  <c r="Q204" i="48"/>
  <c r="B204" i="48"/>
  <c r="A204" i="48"/>
  <c r="Q203" i="48"/>
  <c r="B203" i="48"/>
  <c r="A203" i="48"/>
  <c r="Q202" i="48"/>
  <c r="B202" i="48"/>
  <c r="A202" i="48"/>
  <c r="Q201" i="48"/>
  <c r="B201" i="48"/>
  <c r="A201" i="48"/>
  <c r="Q200" i="48"/>
  <c r="B200" i="48"/>
  <c r="A200" i="48"/>
  <c r="Q199" i="48"/>
  <c r="B199" i="48"/>
  <c r="A199" i="48"/>
  <c r="Q198" i="48"/>
  <c r="B198" i="48"/>
  <c r="A198" i="48"/>
  <c r="Q197" i="48"/>
  <c r="B197" i="48"/>
  <c r="A197" i="48"/>
  <c r="Q196" i="48"/>
  <c r="B196" i="48"/>
  <c r="A196" i="48"/>
  <c r="Q195" i="48"/>
  <c r="B195" i="48"/>
  <c r="A195" i="48"/>
  <c r="Q194" i="48"/>
  <c r="B194" i="48"/>
  <c r="A194" i="48"/>
  <c r="Q193" i="48"/>
  <c r="B193" i="48"/>
  <c r="A193" i="48"/>
  <c r="Q192" i="48"/>
  <c r="B192" i="48"/>
  <c r="A192" i="48"/>
  <c r="Q191" i="48"/>
  <c r="B191" i="48"/>
  <c r="A191" i="48"/>
  <c r="Q190" i="48"/>
  <c r="B190" i="48"/>
  <c r="A190" i="48"/>
  <c r="Q189" i="48"/>
  <c r="B189" i="48"/>
  <c r="A189" i="48"/>
  <c r="Q188" i="48"/>
  <c r="B188" i="48"/>
  <c r="A188" i="48"/>
  <c r="Q187" i="48"/>
  <c r="B187" i="48"/>
  <c r="A187" i="48"/>
  <c r="Q186" i="48"/>
  <c r="B186" i="48"/>
  <c r="A186" i="48"/>
  <c r="Q185" i="48"/>
  <c r="B185" i="48"/>
  <c r="A185" i="48"/>
  <c r="Q184" i="48"/>
  <c r="B184" i="48"/>
  <c r="A184" i="48"/>
  <c r="Q183" i="48"/>
  <c r="B183" i="48"/>
  <c r="A183" i="48"/>
  <c r="Q182" i="48"/>
  <c r="B182" i="48"/>
  <c r="A182" i="48"/>
  <c r="Q181" i="48"/>
  <c r="B181" i="48"/>
  <c r="A181" i="48"/>
  <c r="Q180" i="48"/>
  <c r="B180" i="48"/>
  <c r="A180" i="48"/>
  <c r="Q179" i="48"/>
  <c r="B179" i="48"/>
  <c r="A179" i="48"/>
  <c r="Q178" i="48"/>
  <c r="B178" i="48"/>
  <c r="A178" i="48"/>
  <c r="Q177" i="48"/>
  <c r="B177" i="48"/>
  <c r="A177" i="48"/>
  <c r="Q176" i="48"/>
  <c r="B176" i="48"/>
  <c r="A176" i="48"/>
  <c r="Q175" i="48"/>
  <c r="B175" i="48"/>
  <c r="A175" i="48"/>
  <c r="Q174" i="48"/>
  <c r="B174" i="48"/>
  <c r="A174" i="48"/>
  <c r="Q173" i="48"/>
  <c r="B173" i="48"/>
  <c r="A173" i="48"/>
  <c r="Q172" i="48"/>
  <c r="B172" i="48"/>
  <c r="A172" i="48"/>
  <c r="Q171" i="48"/>
  <c r="B171" i="48"/>
  <c r="A171" i="48"/>
  <c r="Q170" i="48"/>
  <c r="B170" i="48"/>
  <c r="A170" i="48"/>
  <c r="Q169" i="48"/>
  <c r="B169" i="48"/>
  <c r="A169" i="48"/>
  <c r="Q168" i="48"/>
  <c r="B168" i="48"/>
  <c r="A168" i="48"/>
  <c r="Q167" i="48"/>
  <c r="B167" i="48"/>
  <c r="A167" i="48"/>
  <c r="Q166" i="48"/>
  <c r="B166" i="48"/>
  <c r="A166" i="48"/>
  <c r="Q165" i="48"/>
  <c r="B165" i="48"/>
  <c r="A165" i="48"/>
  <c r="Q164" i="48"/>
  <c r="B164" i="48"/>
  <c r="A164" i="48"/>
  <c r="Q163" i="48"/>
  <c r="B163" i="48"/>
  <c r="A163" i="48"/>
  <c r="Q162" i="48"/>
  <c r="B162" i="48"/>
  <c r="A162" i="48"/>
  <c r="Q161" i="48"/>
  <c r="B161" i="48"/>
  <c r="A161" i="48"/>
  <c r="Q160" i="48"/>
  <c r="B160" i="48"/>
  <c r="A160" i="48"/>
  <c r="Q159" i="48"/>
  <c r="B159" i="48"/>
  <c r="A159" i="48"/>
  <c r="Q158" i="48"/>
  <c r="B158" i="48"/>
  <c r="A158" i="48"/>
  <c r="Q157" i="48"/>
  <c r="B157" i="48"/>
  <c r="A157" i="48"/>
  <c r="Q156" i="48"/>
  <c r="B156" i="48"/>
  <c r="A156" i="48"/>
  <c r="Q155" i="48"/>
  <c r="B155" i="48"/>
  <c r="A155" i="48"/>
  <c r="Q154" i="48"/>
  <c r="B154" i="48"/>
  <c r="A154" i="48"/>
  <c r="Q153" i="48"/>
  <c r="B153" i="48"/>
  <c r="A153" i="48"/>
  <c r="Q152" i="48"/>
  <c r="B152" i="48"/>
  <c r="A152" i="48"/>
  <c r="Q151" i="48"/>
  <c r="B151" i="48"/>
  <c r="A151" i="48"/>
  <c r="Q150" i="48"/>
  <c r="B150" i="48"/>
  <c r="A150" i="48"/>
  <c r="Q149" i="48"/>
  <c r="B149" i="48"/>
  <c r="A149" i="48"/>
  <c r="Q148" i="48"/>
  <c r="B148" i="48"/>
  <c r="A148" i="48"/>
  <c r="Q147" i="48"/>
  <c r="B147" i="48"/>
  <c r="A147" i="48"/>
  <c r="Q146" i="48"/>
  <c r="B146" i="48"/>
  <c r="A146" i="48"/>
  <c r="Q145" i="48"/>
  <c r="B145" i="48"/>
  <c r="A145" i="48"/>
  <c r="Q144" i="48"/>
  <c r="B144" i="48"/>
  <c r="A144" i="48"/>
  <c r="Q143" i="48"/>
  <c r="B143" i="48"/>
  <c r="A143" i="48"/>
  <c r="Q142" i="48"/>
  <c r="B142" i="48"/>
  <c r="A142" i="48"/>
  <c r="Q141" i="48"/>
  <c r="B141" i="48"/>
  <c r="A141" i="48"/>
  <c r="Q140" i="48"/>
  <c r="B140" i="48"/>
  <c r="A140" i="48"/>
  <c r="Q139" i="48"/>
  <c r="B139" i="48"/>
  <c r="A139" i="48"/>
  <c r="Q138" i="48"/>
  <c r="B138" i="48"/>
  <c r="A138" i="48"/>
  <c r="Q137" i="48"/>
  <c r="B137" i="48"/>
  <c r="A137" i="48"/>
  <c r="Q136" i="48"/>
  <c r="B136" i="48"/>
  <c r="A136" i="48"/>
  <c r="Q135" i="48"/>
  <c r="B135" i="48"/>
  <c r="A135" i="48"/>
  <c r="Q134" i="48"/>
  <c r="B134" i="48"/>
  <c r="A134" i="48"/>
  <c r="Q133" i="48"/>
  <c r="B133" i="48"/>
  <c r="A133" i="48"/>
  <c r="Q132" i="48"/>
  <c r="B132" i="48"/>
  <c r="A132" i="48"/>
  <c r="Q131" i="48"/>
  <c r="B131" i="48"/>
  <c r="A131" i="48"/>
  <c r="Q130" i="48"/>
  <c r="B130" i="48"/>
  <c r="A130" i="48"/>
  <c r="Q129" i="48"/>
  <c r="B129" i="48"/>
  <c r="A129" i="48"/>
  <c r="Q128" i="48"/>
  <c r="B128" i="48"/>
  <c r="A128" i="48"/>
  <c r="Q127" i="48"/>
  <c r="B127" i="48"/>
  <c r="A127" i="48"/>
  <c r="Q126" i="48"/>
  <c r="B126" i="48"/>
  <c r="A126" i="48"/>
  <c r="Q125" i="48"/>
  <c r="B125" i="48"/>
  <c r="A125" i="48"/>
  <c r="Q124" i="48"/>
  <c r="B124" i="48"/>
  <c r="A124" i="48"/>
  <c r="Q123" i="48"/>
  <c r="B123" i="48"/>
  <c r="A123" i="48"/>
  <c r="Q122" i="48"/>
  <c r="B122" i="48"/>
  <c r="A122" i="48"/>
  <c r="Q121" i="48"/>
  <c r="B121" i="48"/>
  <c r="A121" i="48"/>
  <c r="Q120" i="48"/>
  <c r="B120" i="48"/>
  <c r="A120" i="48"/>
  <c r="Q119" i="48"/>
  <c r="B119" i="48"/>
  <c r="A119" i="48"/>
  <c r="Q118" i="48"/>
  <c r="B118" i="48"/>
  <c r="A118" i="48"/>
  <c r="Q117" i="48"/>
  <c r="B117" i="48"/>
  <c r="A117" i="48"/>
  <c r="Q116" i="48"/>
  <c r="B116" i="48"/>
  <c r="A116" i="48"/>
  <c r="Q115" i="48"/>
  <c r="B115" i="48"/>
  <c r="A115" i="48"/>
  <c r="Q114" i="48"/>
  <c r="B114" i="48"/>
  <c r="A114" i="48"/>
  <c r="Q113" i="48"/>
  <c r="B113" i="48"/>
  <c r="A113" i="48"/>
  <c r="Q112" i="48"/>
  <c r="B112" i="48"/>
  <c r="A112" i="48"/>
  <c r="Q111" i="48"/>
  <c r="B111" i="48"/>
  <c r="A111" i="48"/>
  <c r="Q110" i="48"/>
  <c r="B110" i="48"/>
  <c r="A110" i="48"/>
  <c r="Q109" i="48"/>
  <c r="B109" i="48"/>
  <c r="A109" i="48"/>
  <c r="Q108" i="48"/>
  <c r="B108" i="48"/>
  <c r="A108" i="48"/>
  <c r="Q107" i="48"/>
  <c r="B107" i="48"/>
  <c r="A107" i="48"/>
  <c r="Q106" i="48"/>
  <c r="B106" i="48"/>
  <c r="A106" i="48"/>
  <c r="Q105" i="48"/>
  <c r="B105" i="48"/>
  <c r="A105" i="48"/>
  <c r="Q104" i="48"/>
  <c r="B104" i="48"/>
  <c r="A104" i="48"/>
  <c r="Q103" i="48"/>
  <c r="B103" i="48"/>
  <c r="A103" i="48"/>
  <c r="Q102" i="48"/>
  <c r="B102" i="48"/>
  <c r="A102" i="48"/>
  <c r="Q101" i="48"/>
  <c r="B101" i="48"/>
  <c r="A101" i="48"/>
  <c r="Q100" i="48"/>
  <c r="B100" i="48"/>
  <c r="A100" i="48"/>
  <c r="Q99" i="48"/>
  <c r="B99" i="48"/>
  <c r="A99" i="48"/>
  <c r="Q98" i="48"/>
  <c r="B98" i="48"/>
  <c r="A98" i="48"/>
  <c r="Q97" i="48"/>
  <c r="B97" i="48"/>
  <c r="A97" i="48"/>
  <c r="Q96" i="48"/>
  <c r="B96" i="48"/>
  <c r="A96" i="48"/>
  <c r="Q95" i="48"/>
  <c r="B95" i="48"/>
  <c r="A95" i="48"/>
  <c r="Q94" i="48"/>
  <c r="B94" i="48"/>
  <c r="A94" i="48"/>
  <c r="Q93" i="48"/>
  <c r="B93" i="48"/>
  <c r="A93" i="48"/>
  <c r="Q92" i="48"/>
  <c r="B92" i="48"/>
  <c r="A92" i="48"/>
  <c r="Q91" i="48"/>
  <c r="B91" i="48"/>
  <c r="A91" i="48"/>
  <c r="Q90" i="48"/>
  <c r="B90" i="48"/>
  <c r="A90" i="48"/>
  <c r="Q89" i="48"/>
  <c r="B89" i="48"/>
  <c r="A89" i="48"/>
  <c r="Q88" i="48"/>
  <c r="B88" i="48"/>
  <c r="A88" i="48"/>
  <c r="Q87" i="48"/>
  <c r="B87" i="48"/>
  <c r="A87" i="48"/>
  <c r="Q86" i="48"/>
  <c r="B86" i="48"/>
  <c r="A86" i="48"/>
  <c r="Q85" i="48"/>
  <c r="B85" i="48"/>
  <c r="A85" i="48"/>
  <c r="Q84" i="48"/>
  <c r="B84" i="48"/>
  <c r="A84" i="48"/>
  <c r="Q83" i="48"/>
  <c r="B83" i="48"/>
  <c r="A83" i="48"/>
  <c r="Q82" i="48"/>
  <c r="B82" i="48"/>
  <c r="A82" i="48"/>
  <c r="Q81" i="48"/>
  <c r="B81" i="48"/>
  <c r="A81" i="48"/>
  <c r="Q80" i="48"/>
  <c r="B80" i="48"/>
  <c r="A80" i="48"/>
  <c r="Q79" i="48"/>
  <c r="B79" i="48"/>
  <c r="A79" i="48"/>
  <c r="Q78" i="48"/>
  <c r="B78" i="48"/>
  <c r="A78" i="48"/>
  <c r="Q77" i="48"/>
  <c r="B77" i="48"/>
  <c r="A77" i="48"/>
  <c r="Q76" i="48"/>
  <c r="B76" i="48"/>
  <c r="A76" i="48"/>
  <c r="Q75" i="48"/>
  <c r="B75" i="48"/>
  <c r="A75" i="48"/>
  <c r="Q74" i="48"/>
  <c r="B74" i="48"/>
  <c r="A74" i="48"/>
  <c r="Q73" i="48"/>
  <c r="B73" i="48"/>
  <c r="A73" i="48"/>
  <c r="Q72" i="48"/>
  <c r="B72" i="48"/>
  <c r="A72" i="48"/>
  <c r="Q71" i="48"/>
  <c r="B71" i="48"/>
  <c r="A71" i="48"/>
  <c r="Q70" i="48"/>
  <c r="B70" i="48"/>
  <c r="A70" i="48"/>
  <c r="Q69" i="48"/>
  <c r="B69" i="48"/>
  <c r="A69" i="48"/>
  <c r="Q68" i="48"/>
  <c r="B68" i="48"/>
  <c r="A68" i="48"/>
  <c r="Q67" i="48"/>
  <c r="B67" i="48"/>
  <c r="A67" i="48"/>
  <c r="Q66" i="48"/>
  <c r="B66" i="48"/>
  <c r="A66" i="48"/>
  <c r="Q65" i="48"/>
  <c r="B65" i="48"/>
  <c r="A65" i="48"/>
  <c r="Q64" i="48"/>
  <c r="B64" i="48"/>
  <c r="A64" i="48"/>
  <c r="Q63" i="48"/>
  <c r="B63" i="48"/>
  <c r="A63" i="48"/>
  <c r="Q62" i="48"/>
  <c r="B62" i="48"/>
  <c r="A62" i="48"/>
  <c r="Q61" i="48"/>
  <c r="B61" i="48"/>
  <c r="A61" i="48"/>
  <c r="Q60" i="48"/>
  <c r="B60" i="48"/>
  <c r="A60" i="48"/>
  <c r="Q59" i="48"/>
  <c r="B59" i="48"/>
  <c r="A59" i="48"/>
  <c r="Q58" i="48"/>
  <c r="B58" i="48"/>
  <c r="A58" i="48"/>
  <c r="Q57" i="48"/>
  <c r="B57" i="48"/>
  <c r="A57" i="48"/>
  <c r="Q56" i="48"/>
  <c r="B56" i="48"/>
  <c r="A56" i="48"/>
  <c r="Q55" i="48"/>
  <c r="B55" i="48"/>
  <c r="A55" i="48"/>
  <c r="Q54" i="48"/>
  <c r="B54" i="48"/>
  <c r="A54" i="48"/>
  <c r="Q53" i="48"/>
  <c r="B53" i="48"/>
  <c r="A53" i="48"/>
  <c r="Q52" i="48"/>
  <c r="B52" i="48"/>
  <c r="A52" i="48"/>
  <c r="Q51" i="48"/>
  <c r="B51" i="48"/>
  <c r="A51" i="48"/>
  <c r="Q50" i="48"/>
  <c r="B50" i="48"/>
  <c r="A50" i="48"/>
  <c r="Q49" i="48"/>
  <c r="B49" i="48"/>
  <c r="A49" i="48"/>
  <c r="Q48" i="48"/>
  <c r="B48" i="48"/>
  <c r="A48" i="48"/>
  <c r="Q47" i="48"/>
  <c r="B47" i="48"/>
  <c r="A47" i="48"/>
  <c r="Q46" i="48"/>
  <c r="B46" i="48"/>
  <c r="A46" i="48"/>
  <c r="Q45" i="48"/>
  <c r="B45" i="48"/>
  <c r="A45" i="48"/>
  <c r="Q44" i="48"/>
  <c r="B44" i="48"/>
  <c r="A44" i="48"/>
  <c r="Q43" i="48"/>
  <c r="B43" i="48"/>
  <c r="A43" i="48"/>
  <c r="Q42" i="48"/>
  <c r="B42" i="48"/>
  <c r="A42" i="48"/>
  <c r="Q41" i="48"/>
  <c r="B41" i="48"/>
  <c r="A41" i="48"/>
  <c r="Q40" i="48"/>
  <c r="B40" i="48"/>
  <c r="A40" i="48"/>
  <c r="Q39" i="48"/>
  <c r="B39" i="48"/>
  <c r="A39" i="48"/>
  <c r="Q38" i="48"/>
  <c r="B38" i="48"/>
  <c r="A38" i="48"/>
  <c r="Q37" i="48"/>
  <c r="B37" i="48"/>
  <c r="A37" i="48"/>
  <c r="Q36" i="48"/>
  <c r="B36" i="48"/>
  <c r="A36" i="48"/>
  <c r="Q35" i="48"/>
  <c r="B35" i="48"/>
  <c r="A35" i="48"/>
  <c r="Q34" i="48"/>
  <c r="B34" i="48"/>
  <c r="A34" i="48"/>
  <c r="Q33" i="48"/>
  <c r="B33" i="48"/>
  <c r="A33" i="48"/>
  <c r="Q32" i="48"/>
  <c r="B32" i="48"/>
  <c r="A32" i="48"/>
  <c r="Q31" i="48"/>
  <c r="B31" i="48"/>
  <c r="A31" i="48"/>
  <c r="Q30" i="48"/>
  <c r="B30" i="48"/>
  <c r="A30" i="48"/>
  <c r="Q29" i="48"/>
  <c r="B29" i="48"/>
  <c r="A29" i="48"/>
  <c r="Q28" i="48"/>
  <c r="B28" i="48"/>
  <c r="A28" i="48"/>
  <c r="Q27" i="48"/>
  <c r="B27" i="48"/>
  <c r="A27" i="48"/>
  <c r="Q26" i="48"/>
  <c r="B26" i="48"/>
  <c r="A26" i="48"/>
  <c r="Q25" i="48"/>
  <c r="B25" i="48"/>
  <c r="A25" i="48"/>
  <c r="Q24" i="48"/>
  <c r="B24" i="48"/>
  <c r="A24" i="48"/>
  <c r="Q23" i="48"/>
  <c r="B23" i="48"/>
  <c r="A23" i="48"/>
  <c r="Q22" i="48"/>
  <c r="B22" i="48"/>
  <c r="A22" i="48"/>
  <c r="Q21" i="48"/>
  <c r="B21" i="48"/>
  <c r="A21" i="48"/>
  <c r="Q20" i="48"/>
  <c r="B20" i="48"/>
  <c r="A20" i="48"/>
  <c r="Q19" i="48"/>
  <c r="B19" i="48"/>
  <c r="A19" i="48"/>
  <c r="Q18" i="48"/>
  <c r="B18" i="48"/>
  <c r="A18" i="48"/>
  <c r="Q17" i="48"/>
  <c r="B17" i="48"/>
  <c r="A17" i="48"/>
  <c r="Q16" i="48"/>
  <c r="B16" i="48"/>
  <c r="A16" i="48"/>
  <c r="Q15" i="48"/>
  <c r="B15" i="48"/>
  <c r="A15" i="48"/>
  <c r="Q14" i="48"/>
  <c r="B14" i="48"/>
  <c r="A14" i="48"/>
  <c r="Q13" i="48"/>
  <c r="B13" i="48"/>
  <c r="A13" i="48"/>
  <c r="Q12" i="48"/>
  <c r="B12" i="48"/>
  <c r="A12" i="48"/>
  <c r="Q11" i="48"/>
  <c r="B11" i="48"/>
  <c r="A11" i="48"/>
  <c r="Q10" i="48"/>
  <c r="B10" i="48"/>
  <c r="A10" i="48"/>
  <c r="Q9" i="48"/>
  <c r="B9" i="48"/>
  <c r="A9" i="48"/>
  <c r="Q8" i="48"/>
  <c r="B8" i="48"/>
  <c r="A8" i="48"/>
  <c r="Q7" i="48"/>
  <c r="B7" i="48"/>
  <c r="A7" i="48"/>
  <c r="Q6" i="48"/>
  <c r="B6" i="48"/>
  <c r="A6" i="48"/>
  <c r="Q5" i="48"/>
  <c r="B5" i="48"/>
  <c r="A5" i="48"/>
  <c r="Q4" i="48"/>
  <c r="B4" i="48"/>
  <c r="A4" i="48"/>
  <c r="Q3" i="48"/>
  <c r="B3" i="48"/>
  <c r="A3" i="48"/>
  <c r="Q2" i="48"/>
  <c r="B2" i="48"/>
  <c r="A2" i="48"/>
  <c r="H38" i="24"/>
  <c r="H38" i="23"/>
  <c r="A1698" i="75"/>
  <c r="A1699" i="75"/>
  <c r="A1700" i="75"/>
  <c r="A1701" i="75"/>
  <c r="A1702" i="75"/>
  <c r="A1703" i="75"/>
  <c r="A1704" i="75"/>
  <c r="A1705" i="75"/>
  <c r="A1706" i="75"/>
  <c r="A1707" i="75"/>
  <c r="A1708" i="75"/>
  <c r="A1709" i="75"/>
  <c r="A1710" i="75"/>
  <c r="A1711" i="75"/>
  <c r="A1712" i="75"/>
  <c r="A1713" i="75"/>
  <c r="A1714" i="75"/>
  <c r="A1715" i="75"/>
  <c r="A1716" i="75"/>
  <c r="B1698" i="75"/>
  <c r="B1699" i="75"/>
  <c r="B1700" i="75"/>
  <c r="B1701" i="75"/>
  <c r="B1702" i="75"/>
  <c r="B1703" i="75"/>
  <c r="B1704" i="75"/>
  <c r="B1705" i="75"/>
  <c r="B1706" i="75"/>
  <c r="B1707" i="75"/>
  <c r="B1708" i="75"/>
  <c r="B1709" i="75"/>
  <c r="B1710" i="75"/>
  <c r="B1711" i="75"/>
  <c r="B1712" i="75"/>
  <c r="B1713" i="75"/>
  <c r="B1714" i="75"/>
  <c r="B1715" i="75"/>
  <c r="B1716" i="75"/>
  <c r="Q3" i="75"/>
  <c r="Q4" i="75"/>
  <c r="Q5" i="75"/>
  <c r="Q6" i="75"/>
  <c r="Q7" i="75"/>
  <c r="Q8" i="75"/>
  <c r="Q9" i="75"/>
  <c r="Q10" i="75"/>
  <c r="Q11" i="75"/>
  <c r="Q12" i="75"/>
  <c r="Q13" i="75"/>
  <c r="Q14" i="75"/>
  <c r="Q15" i="75"/>
  <c r="Q16" i="75"/>
  <c r="Q17" i="75"/>
  <c r="Q18" i="75"/>
  <c r="Q19" i="75"/>
  <c r="Q20" i="75"/>
  <c r="Q21" i="75"/>
  <c r="Q22" i="75"/>
  <c r="Q23" i="75"/>
  <c r="Q24" i="75"/>
  <c r="Q25" i="75"/>
  <c r="Q26" i="75"/>
  <c r="Q27" i="75"/>
  <c r="Q28" i="75"/>
  <c r="Q29" i="75"/>
  <c r="Q30" i="75"/>
  <c r="Q31" i="75"/>
  <c r="Q32" i="75"/>
  <c r="Q33" i="75"/>
  <c r="Q34" i="75"/>
  <c r="Q35" i="75"/>
  <c r="Q36" i="75"/>
  <c r="Q37" i="75"/>
  <c r="Q38" i="75"/>
  <c r="Q39" i="75"/>
  <c r="Q40" i="75"/>
  <c r="Q41" i="75"/>
  <c r="Q42" i="75"/>
  <c r="Q43" i="75"/>
  <c r="Q44" i="75"/>
  <c r="Q45" i="75"/>
  <c r="Q46" i="75"/>
  <c r="Q47" i="75"/>
  <c r="Q48" i="75"/>
  <c r="Q49" i="75"/>
  <c r="Q50" i="75"/>
  <c r="Q51" i="75"/>
  <c r="Q52" i="75"/>
  <c r="Q53" i="75"/>
  <c r="Q54" i="75"/>
  <c r="Q55" i="75"/>
  <c r="Q56" i="75"/>
  <c r="Q57" i="75"/>
  <c r="Q58" i="75"/>
  <c r="Q59" i="75"/>
  <c r="Q60" i="75"/>
  <c r="Q61" i="75"/>
  <c r="Q62" i="75"/>
  <c r="Q63" i="75"/>
  <c r="Q64" i="75"/>
  <c r="Q65" i="75"/>
  <c r="Q66" i="75"/>
  <c r="Q67" i="75"/>
  <c r="Q68" i="75"/>
  <c r="Q69" i="75"/>
  <c r="Q70" i="75"/>
  <c r="Q71" i="75"/>
  <c r="Q72" i="75"/>
  <c r="Q73" i="75"/>
  <c r="Q74" i="75"/>
  <c r="Q75" i="75"/>
  <c r="Q76" i="75"/>
  <c r="Q77" i="75"/>
  <c r="Q78" i="75"/>
  <c r="Q79" i="75"/>
  <c r="Q80" i="75"/>
  <c r="Q81" i="75"/>
  <c r="Q82" i="75"/>
  <c r="Q83" i="75"/>
  <c r="Q84" i="75"/>
  <c r="Q85" i="75"/>
  <c r="Q86" i="75"/>
  <c r="Q87" i="75"/>
  <c r="Q88" i="75"/>
  <c r="Q89" i="75"/>
  <c r="Q90" i="75"/>
  <c r="Q91" i="75"/>
  <c r="Q92" i="75"/>
  <c r="Q93" i="75"/>
  <c r="Q94" i="75"/>
  <c r="Q95" i="75"/>
  <c r="Q96" i="75"/>
  <c r="Q97" i="75"/>
  <c r="Q98" i="75"/>
  <c r="Q99" i="75"/>
  <c r="Q100" i="75"/>
  <c r="Q101" i="75"/>
  <c r="Q102" i="75"/>
  <c r="Q103" i="75"/>
  <c r="Q104" i="75"/>
  <c r="Q105" i="75"/>
  <c r="Q106" i="75"/>
  <c r="Q107" i="75"/>
  <c r="Q108" i="75"/>
  <c r="Q109" i="75"/>
  <c r="Q110" i="75"/>
  <c r="Q111" i="75"/>
  <c r="Q112" i="75"/>
  <c r="Q113" i="75"/>
  <c r="Q114" i="75"/>
  <c r="Q115" i="75"/>
  <c r="Q116" i="75"/>
  <c r="Q117" i="75"/>
  <c r="Q118" i="75"/>
  <c r="Q119" i="75"/>
  <c r="Q120" i="75"/>
  <c r="Q121" i="75"/>
  <c r="Q122" i="75"/>
  <c r="Q123" i="75"/>
  <c r="Q124" i="75"/>
  <c r="Q125" i="75"/>
  <c r="Q126" i="75"/>
  <c r="Q127" i="75"/>
  <c r="Q128" i="75"/>
  <c r="Q129" i="75"/>
  <c r="Q130" i="75"/>
  <c r="Q131" i="75"/>
  <c r="Q132" i="75"/>
  <c r="Q133" i="75"/>
  <c r="Q134" i="75"/>
  <c r="Q135" i="75"/>
  <c r="Q136" i="75"/>
  <c r="Q137" i="75"/>
  <c r="Q138" i="75"/>
  <c r="Q139" i="75"/>
  <c r="Q140" i="75"/>
  <c r="Q141" i="75"/>
  <c r="Q142" i="75"/>
  <c r="Q143" i="75"/>
  <c r="Q144" i="75"/>
  <c r="Q145" i="75"/>
  <c r="Q146" i="75"/>
  <c r="Q147" i="75"/>
  <c r="Q148" i="75"/>
  <c r="Q149" i="75"/>
  <c r="Q150" i="75"/>
  <c r="Q151" i="75"/>
  <c r="Q152" i="75"/>
  <c r="Q153" i="75"/>
  <c r="Q154" i="75"/>
  <c r="Q155" i="75"/>
  <c r="Q156" i="75"/>
  <c r="Q157" i="75"/>
  <c r="Q158" i="75"/>
  <c r="Q159" i="75"/>
  <c r="Q160" i="75"/>
  <c r="Q161" i="75"/>
  <c r="Q162" i="75"/>
  <c r="Q163" i="75"/>
  <c r="Q164" i="75"/>
  <c r="Q165" i="75"/>
  <c r="Q166" i="75"/>
  <c r="Q167" i="75"/>
  <c r="Q168" i="75"/>
  <c r="Q169" i="75"/>
  <c r="Q170" i="75"/>
  <c r="Q171" i="75"/>
  <c r="Q172" i="75"/>
  <c r="Q173" i="75"/>
  <c r="Q174" i="75"/>
  <c r="Q175" i="75"/>
  <c r="Q176" i="75"/>
  <c r="Q177" i="75"/>
  <c r="Q178" i="75"/>
  <c r="Q179" i="75"/>
  <c r="Q180" i="75"/>
  <c r="Q181" i="75"/>
  <c r="Q182" i="75"/>
  <c r="Q183" i="75"/>
  <c r="Q184" i="75"/>
  <c r="Q185" i="75"/>
  <c r="Q186" i="75"/>
  <c r="Q187" i="75"/>
  <c r="Q188" i="75"/>
  <c r="Q189" i="75"/>
  <c r="Q190" i="75"/>
  <c r="Q191" i="75"/>
  <c r="Q192" i="75"/>
  <c r="Q193" i="75"/>
  <c r="Q194" i="75"/>
  <c r="Q195" i="75"/>
  <c r="Q196" i="75"/>
  <c r="Q197" i="75"/>
  <c r="Q198" i="75"/>
  <c r="Q199" i="75"/>
  <c r="Q200" i="75"/>
  <c r="Q201" i="75"/>
  <c r="Q202" i="75"/>
  <c r="Q203" i="75"/>
  <c r="Q204" i="75"/>
  <c r="Q205" i="75"/>
  <c r="Q206" i="75"/>
  <c r="Q207" i="75"/>
  <c r="Q208" i="75"/>
  <c r="Q209" i="75"/>
  <c r="Q210" i="75"/>
  <c r="Q211" i="75"/>
  <c r="Q212" i="75"/>
  <c r="Q213" i="75"/>
  <c r="Q214" i="75"/>
  <c r="Q215" i="75"/>
  <c r="Q216" i="75"/>
  <c r="Q217" i="75"/>
  <c r="Q218" i="75"/>
  <c r="Q219" i="75"/>
  <c r="Q220" i="75"/>
  <c r="Q221" i="75"/>
  <c r="Q222" i="75"/>
  <c r="Q223" i="75"/>
  <c r="Q224" i="75"/>
  <c r="Q225" i="75"/>
  <c r="Q226" i="75"/>
  <c r="Q227" i="75"/>
  <c r="Q228" i="75"/>
  <c r="Q229" i="75"/>
  <c r="Q230" i="75"/>
  <c r="Q231" i="75"/>
  <c r="Q232" i="75"/>
  <c r="Q233" i="75"/>
  <c r="Q234" i="75"/>
  <c r="Q235" i="75"/>
  <c r="Q236" i="75"/>
  <c r="Q237" i="75"/>
  <c r="Q238" i="75"/>
  <c r="Q239" i="75"/>
  <c r="Q240" i="75"/>
  <c r="Q241" i="75"/>
  <c r="Q242" i="75"/>
  <c r="Q243" i="75"/>
  <c r="Q244" i="75"/>
  <c r="Q245" i="75"/>
  <c r="Q246" i="75"/>
  <c r="Q247" i="75"/>
  <c r="Q248" i="75"/>
  <c r="Q249" i="75"/>
  <c r="Q250" i="75"/>
  <c r="Q251" i="75"/>
  <c r="Q252" i="75"/>
  <c r="Q253" i="75"/>
  <c r="Q254" i="75"/>
  <c r="Q255" i="75"/>
  <c r="Q256" i="75"/>
  <c r="Q257" i="75"/>
  <c r="Q258" i="75"/>
  <c r="Q259" i="75"/>
  <c r="Q260" i="75"/>
  <c r="Q261" i="75"/>
  <c r="Q262" i="75"/>
  <c r="Q263" i="75"/>
  <c r="Q264" i="75"/>
  <c r="Q265" i="75"/>
  <c r="Q266" i="75"/>
  <c r="Q267" i="75"/>
  <c r="Q268" i="75"/>
  <c r="Q269" i="75"/>
  <c r="Q270" i="75"/>
  <c r="Q271" i="75"/>
  <c r="Q272" i="75"/>
  <c r="Q273" i="75"/>
  <c r="Q274" i="75"/>
  <c r="Q275" i="75"/>
  <c r="Q276" i="75"/>
  <c r="Q277" i="75"/>
  <c r="Q278" i="75"/>
  <c r="Q279" i="75"/>
  <c r="Q280" i="75"/>
  <c r="Q281" i="75"/>
  <c r="Q282" i="75"/>
  <c r="Q283" i="75"/>
  <c r="Q284" i="75"/>
  <c r="Q285" i="75"/>
  <c r="Q286" i="75"/>
  <c r="Q287" i="75"/>
  <c r="Q288" i="75"/>
  <c r="Q289" i="75"/>
  <c r="Q290" i="75"/>
  <c r="Q291" i="75"/>
  <c r="Q292" i="75"/>
  <c r="Q293" i="75"/>
  <c r="Q294" i="75"/>
  <c r="Q295" i="75"/>
  <c r="Q296" i="75"/>
  <c r="Q297" i="75"/>
  <c r="Q298" i="75"/>
  <c r="Q299" i="75"/>
  <c r="Q300" i="75"/>
  <c r="Q301" i="75"/>
  <c r="Q302" i="75"/>
  <c r="Q303" i="75"/>
  <c r="Q304" i="75"/>
  <c r="Q305" i="75"/>
  <c r="Q306" i="75"/>
  <c r="Q307" i="75"/>
  <c r="Q308" i="75"/>
  <c r="Q309" i="75"/>
  <c r="Q310" i="75"/>
  <c r="Q311" i="75"/>
  <c r="Q312" i="75"/>
  <c r="Q313" i="75"/>
  <c r="Q314" i="75"/>
  <c r="Q315" i="75"/>
  <c r="Q316" i="75"/>
  <c r="Q317" i="75"/>
  <c r="Q318" i="75"/>
  <c r="Q319" i="75"/>
  <c r="Q320" i="75"/>
  <c r="Q321" i="75"/>
  <c r="Q322" i="75"/>
  <c r="Q323" i="75"/>
  <c r="Q324" i="75"/>
  <c r="Q325" i="75"/>
  <c r="Q326" i="75"/>
  <c r="Q327" i="75"/>
  <c r="Q328" i="75"/>
  <c r="Q329" i="75"/>
  <c r="Q330" i="75"/>
  <c r="Q331" i="75"/>
  <c r="Q332" i="75"/>
  <c r="Q333" i="75"/>
  <c r="Q334" i="75"/>
  <c r="Q335" i="75"/>
  <c r="Q336" i="75"/>
  <c r="Q337" i="75"/>
  <c r="Q338" i="75"/>
  <c r="Q339" i="75"/>
  <c r="Q340" i="75"/>
  <c r="Q341" i="75"/>
  <c r="Q342" i="75"/>
  <c r="Q343" i="75"/>
  <c r="Q344" i="75"/>
  <c r="Q345" i="75"/>
  <c r="Q346" i="75"/>
  <c r="Q347" i="75"/>
  <c r="Q348" i="75"/>
  <c r="Q349" i="75"/>
  <c r="Q350" i="75"/>
  <c r="Q351" i="75"/>
  <c r="Q352" i="75"/>
  <c r="Q353" i="75"/>
  <c r="Q354" i="75"/>
  <c r="Q355" i="75"/>
  <c r="Q356" i="75"/>
  <c r="Q357" i="75"/>
  <c r="Q358" i="75"/>
  <c r="Q359" i="75"/>
  <c r="Q360" i="75"/>
  <c r="Q361" i="75"/>
  <c r="Q362" i="75"/>
  <c r="Q363" i="75"/>
  <c r="Q364" i="75"/>
  <c r="Q365" i="75"/>
  <c r="Q366" i="75"/>
  <c r="Q367" i="75"/>
  <c r="Q368" i="75"/>
  <c r="Q369" i="75"/>
  <c r="Q370" i="75"/>
  <c r="Q371" i="75"/>
  <c r="Q372" i="75"/>
  <c r="Q373" i="75"/>
  <c r="Q374" i="75"/>
  <c r="Q375" i="75"/>
  <c r="Q376" i="75"/>
  <c r="Q377" i="75"/>
  <c r="Q378" i="75"/>
  <c r="Q379" i="75"/>
  <c r="Q380" i="75"/>
  <c r="Q381" i="75"/>
  <c r="Q382" i="75"/>
  <c r="Q383" i="75"/>
  <c r="Q384" i="75"/>
  <c r="Q385" i="75"/>
  <c r="Q386" i="75"/>
  <c r="Q387" i="75"/>
  <c r="Q388" i="75"/>
  <c r="Q389" i="75"/>
  <c r="Q390" i="75"/>
  <c r="Q391" i="75"/>
  <c r="Q392" i="75"/>
  <c r="Q393" i="75"/>
  <c r="Q394" i="75"/>
  <c r="Q395" i="75"/>
  <c r="Q396" i="75"/>
  <c r="Q397" i="75"/>
  <c r="Q398" i="75"/>
  <c r="Q399" i="75"/>
  <c r="Q400" i="75"/>
  <c r="Q401" i="75"/>
  <c r="Q402" i="75"/>
  <c r="Q403" i="75"/>
  <c r="Q404" i="75"/>
  <c r="Q405" i="75"/>
  <c r="Q406" i="75"/>
  <c r="Q407" i="75"/>
  <c r="Q408" i="75"/>
  <c r="Q409" i="75"/>
  <c r="Q410" i="75"/>
  <c r="Q411" i="75"/>
  <c r="Q412" i="75"/>
  <c r="Q413" i="75"/>
  <c r="Q414" i="75"/>
  <c r="Q415" i="75"/>
  <c r="Q416" i="75"/>
  <c r="Q417" i="75"/>
  <c r="Q418" i="75"/>
  <c r="Q419" i="75"/>
  <c r="Q420" i="75"/>
  <c r="Q421" i="75"/>
  <c r="Q422" i="75"/>
  <c r="Q423" i="75"/>
  <c r="Q424" i="75"/>
  <c r="Q425" i="75"/>
  <c r="Q426" i="75"/>
  <c r="Q427" i="75"/>
  <c r="Q428" i="75"/>
  <c r="Q429" i="75"/>
  <c r="Q430" i="75"/>
  <c r="Q431" i="75"/>
  <c r="Q432" i="75"/>
  <c r="Q433" i="75"/>
  <c r="Q434" i="75"/>
  <c r="Q435" i="75"/>
  <c r="Q436" i="75"/>
  <c r="Q437" i="75"/>
  <c r="Q438" i="75"/>
  <c r="Q439" i="75"/>
  <c r="Q440" i="75"/>
  <c r="Q441" i="75"/>
  <c r="Q442" i="75"/>
  <c r="Q443" i="75"/>
  <c r="Q444" i="75"/>
  <c r="Q445" i="75"/>
  <c r="Q446" i="75"/>
  <c r="Q447" i="75"/>
  <c r="Q448" i="75"/>
  <c r="Q449" i="75"/>
  <c r="Q450" i="75"/>
  <c r="Q451" i="75"/>
  <c r="Q452" i="75"/>
  <c r="Q453" i="75"/>
  <c r="Q454" i="75"/>
  <c r="Q455" i="75"/>
  <c r="Q456" i="75"/>
  <c r="Q457" i="75"/>
  <c r="Q458" i="75"/>
  <c r="Q459" i="75"/>
  <c r="Q460" i="75"/>
  <c r="Q461" i="75"/>
  <c r="Q462" i="75"/>
  <c r="Q463" i="75"/>
  <c r="Q464" i="75"/>
  <c r="Q465" i="75"/>
  <c r="Q466" i="75"/>
  <c r="Q467" i="75"/>
  <c r="Q468" i="75"/>
  <c r="Q469" i="75"/>
  <c r="Q470" i="75"/>
  <c r="Q471" i="75"/>
  <c r="Q472" i="75"/>
  <c r="Q473" i="75"/>
  <c r="Q474" i="75"/>
  <c r="Q475" i="75"/>
  <c r="Q476" i="75"/>
  <c r="Q477" i="75"/>
  <c r="Q478" i="75"/>
  <c r="Q479" i="75"/>
  <c r="Q480" i="75"/>
  <c r="Q481" i="75"/>
  <c r="Q482" i="75"/>
  <c r="Q483" i="75"/>
  <c r="Q484" i="75"/>
  <c r="Q485" i="75"/>
  <c r="Q486" i="75"/>
  <c r="Q487" i="75"/>
  <c r="Q488" i="75"/>
  <c r="Q489" i="75"/>
  <c r="Q490" i="75"/>
  <c r="Q491" i="75"/>
  <c r="Q492" i="75"/>
  <c r="Q493" i="75"/>
  <c r="Q494" i="75"/>
  <c r="Q495" i="75"/>
  <c r="Q496" i="75"/>
  <c r="Q497" i="75"/>
  <c r="Q498" i="75"/>
  <c r="Q499" i="75"/>
  <c r="Q500" i="75"/>
  <c r="Q501" i="75"/>
  <c r="Q502" i="75"/>
  <c r="Q503" i="75"/>
  <c r="Q504" i="75"/>
  <c r="Q505" i="75"/>
  <c r="Q506" i="75"/>
  <c r="Q507" i="75"/>
  <c r="Q508" i="75"/>
  <c r="Q509" i="75"/>
  <c r="Q510" i="75"/>
  <c r="Q511" i="75"/>
  <c r="Q512" i="75"/>
  <c r="Q513" i="75"/>
  <c r="Q514" i="75"/>
  <c r="Q515" i="75"/>
  <c r="Q516" i="75"/>
  <c r="Q517" i="75"/>
  <c r="Q518" i="75"/>
  <c r="Q519" i="75"/>
  <c r="Q520" i="75"/>
  <c r="Q521" i="75"/>
  <c r="Q522" i="75"/>
  <c r="Q523" i="75"/>
  <c r="Q524" i="75"/>
  <c r="Q525" i="75"/>
  <c r="Q526" i="75"/>
  <c r="Q527" i="75"/>
  <c r="Q528" i="75"/>
  <c r="Q529" i="75"/>
  <c r="Q530" i="75"/>
  <c r="Q531" i="75"/>
  <c r="Q532" i="75"/>
  <c r="Q533" i="75"/>
  <c r="Q534" i="75"/>
  <c r="Q535" i="75"/>
  <c r="Q536" i="75"/>
  <c r="Q537" i="75"/>
  <c r="Q538" i="75"/>
  <c r="Q539" i="75"/>
  <c r="Q540" i="75"/>
  <c r="Q541" i="75"/>
  <c r="Q542" i="75"/>
  <c r="Q543" i="75"/>
  <c r="Q544" i="75"/>
  <c r="Q545" i="75"/>
  <c r="Q546" i="75"/>
  <c r="Q547" i="75"/>
  <c r="Q548" i="75"/>
  <c r="Q549" i="75"/>
  <c r="Q550" i="75"/>
  <c r="Q551" i="75"/>
  <c r="Q552" i="75"/>
  <c r="Q553" i="75"/>
  <c r="Q554" i="75"/>
  <c r="Q555" i="75"/>
  <c r="Q556" i="75"/>
  <c r="Q557" i="75"/>
  <c r="Q558" i="75"/>
  <c r="Q559" i="75"/>
  <c r="Q560" i="75"/>
  <c r="Q561" i="75"/>
  <c r="Q562" i="75"/>
  <c r="Q563" i="75"/>
  <c r="Q564" i="75"/>
  <c r="Q565" i="75"/>
  <c r="Q566" i="75"/>
  <c r="Q567" i="75"/>
  <c r="Q568" i="75"/>
  <c r="Q569" i="75"/>
  <c r="Q570" i="75"/>
  <c r="Q571" i="75"/>
  <c r="Q572" i="75"/>
  <c r="Q573" i="75"/>
  <c r="Q574" i="75"/>
  <c r="Q575" i="75"/>
  <c r="Q576" i="75"/>
  <c r="Q577" i="75"/>
  <c r="Q578" i="75"/>
  <c r="Q579" i="75"/>
  <c r="Q580" i="75"/>
  <c r="Q581" i="75"/>
  <c r="Q582" i="75"/>
  <c r="Q583" i="75"/>
  <c r="Q584" i="75"/>
  <c r="Q585" i="75"/>
  <c r="Q586" i="75"/>
  <c r="Q587" i="75"/>
  <c r="Q588" i="75"/>
  <c r="Q589" i="75"/>
  <c r="Q590" i="75"/>
  <c r="Q591" i="75"/>
  <c r="Q592" i="75"/>
  <c r="Q593" i="75"/>
  <c r="Q594" i="75"/>
  <c r="Q595" i="75"/>
  <c r="Q596" i="75"/>
  <c r="Q597" i="75"/>
  <c r="Q598" i="75"/>
  <c r="Q599" i="75"/>
  <c r="Q600" i="75"/>
  <c r="Q601" i="75"/>
  <c r="Q602" i="75"/>
  <c r="Q603" i="75"/>
  <c r="Q604" i="75"/>
  <c r="Q605" i="75"/>
  <c r="Q606" i="75"/>
  <c r="Q607" i="75"/>
  <c r="Q608" i="75"/>
  <c r="Q609" i="75"/>
  <c r="Q610" i="75"/>
  <c r="Q611" i="75"/>
  <c r="Q612" i="75"/>
  <c r="Q613" i="75"/>
  <c r="Q614" i="75"/>
  <c r="Q615" i="75"/>
  <c r="Q616" i="75"/>
  <c r="Q617" i="75"/>
  <c r="Q618" i="75"/>
  <c r="Q619" i="75"/>
  <c r="Q620" i="75"/>
  <c r="Q621" i="75"/>
  <c r="Q622" i="75"/>
  <c r="Q623" i="75"/>
  <c r="Q624" i="75"/>
  <c r="Q625" i="75"/>
  <c r="Q626" i="75"/>
  <c r="Q627" i="75"/>
  <c r="Q628" i="75"/>
  <c r="Q629" i="75"/>
  <c r="Q630" i="75"/>
  <c r="Q631" i="75"/>
  <c r="Q632" i="75"/>
  <c r="Q633" i="75"/>
  <c r="Q634" i="75"/>
  <c r="Q635" i="75"/>
  <c r="Q636" i="75"/>
  <c r="Q637" i="75"/>
  <c r="Q638" i="75"/>
  <c r="Q639" i="75"/>
  <c r="Q640" i="75"/>
  <c r="Q641" i="75"/>
  <c r="Q642" i="75"/>
  <c r="Q643" i="75"/>
  <c r="Q644" i="75"/>
  <c r="Q645" i="75"/>
  <c r="Q646" i="75"/>
  <c r="Q647" i="75"/>
  <c r="Q648" i="75"/>
  <c r="Q649" i="75"/>
  <c r="Q650" i="75"/>
  <c r="Q651" i="75"/>
  <c r="Q652" i="75"/>
  <c r="Q653" i="75"/>
  <c r="Q654" i="75"/>
  <c r="Q655" i="75"/>
  <c r="Q656" i="75"/>
  <c r="Q657" i="75"/>
  <c r="Q658" i="75"/>
  <c r="Q659" i="75"/>
  <c r="Q660" i="75"/>
  <c r="Q661" i="75"/>
  <c r="Q662" i="75"/>
  <c r="Q663" i="75"/>
  <c r="Q664" i="75"/>
  <c r="Q665" i="75"/>
  <c r="Q666" i="75"/>
  <c r="Q667" i="75"/>
  <c r="Q668" i="75"/>
  <c r="Q669" i="75"/>
  <c r="Q670" i="75"/>
  <c r="Q671" i="75"/>
  <c r="Q672" i="75"/>
  <c r="Q673" i="75"/>
  <c r="Q674" i="75"/>
  <c r="Q675" i="75"/>
  <c r="Q676" i="75"/>
  <c r="Q677" i="75"/>
  <c r="Q678" i="75"/>
  <c r="Q679" i="75"/>
  <c r="Q680" i="75"/>
  <c r="Q681" i="75"/>
  <c r="Q682" i="75"/>
  <c r="Q683" i="75"/>
  <c r="Q684" i="75"/>
  <c r="Q685" i="75"/>
  <c r="Q686" i="75"/>
  <c r="Q687" i="75"/>
  <c r="Q688" i="75"/>
  <c r="Q689" i="75"/>
  <c r="Q690" i="75"/>
  <c r="Q691" i="75"/>
  <c r="Q692" i="75"/>
  <c r="Q693" i="75"/>
  <c r="Q694" i="75"/>
  <c r="Q695" i="75"/>
  <c r="Q696" i="75"/>
  <c r="Q697" i="75"/>
  <c r="Q698" i="75"/>
  <c r="Q699" i="75"/>
  <c r="Q700" i="75"/>
  <c r="Q701" i="75"/>
  <c r="Q702" i="75"/>
  <c r="Q703" i="75"/>
  <c r="Q704" i="75"/>
  <c r="Q705" i="75"/>
  <c r="Q706" i="75"/>
  <c r="Q707" i="75"/>
  <c r="Q708" i="75"/>
  <c r="Q709" i="75"/>
  <c r="Q710" i="75"/>
  <c r="Q711" i="75"/>
  <c r="Q712" i="75"/>
  <c r="Q713" i="75"/>
  <c r="Q714" i="75"/>
  <c r="Q715" i="75"/>
  <c r="Q716" i="75"/>
  <c r="Q717" i="75"/>
  <c r="Q718" i="75"/>
  <c r="Q719" i="75"/>
  <c r="Q720" i="75"/>
  <c r="Q721" i="75"/>
  <c r="Q722" i="75"/>
  <c r="Q723" i="75"/>
  <c r="Q724" i="75"/>
  <c r="Q725" i="75"/>
  <c r="Q726" i="75"/>
  <c r="Q727" i="75"/>
  <c r="Q728" i="75"/>
  <c r="Q729" i="75"/>
  <c r="Q730" i="75"/>
  <c r="Q731" i="75"/>
  <c r="Q732" i="75"/>
  <c r="Q733" i="75"/>
  <c r="Q734" i="75"/>
  <c r="Q735" i="75"/>
  <c r="Q736" i="75"/>
  <c r="Q737" i="75"/>
  <c r="Q738" i="75"/>
  <c r="Q739" i="75"/>
  <c r="Q740" i="75"/>
  <c r="Q741" i="75"/>
  <c r="Q742" i="75"/>
  <c r="Q743" i="75"/>
  <c r="Q744" i="75"/>
  <c r="Q745" i="75"/>
  <c r="Q746" i="75"/>
  <c r="Q747" i="75"/>
  <c r="Q748" i="75"/>
  <c r="Q749" i="75"/>
  <c r="Q750" i="75"/>
  <c r="Q751" i="75"/>
  <c r="Q752" i="75"/>
  <c r="Q753" i="75"/>
  <c r="Q754" i="75"/>
  <c r="Q755" i="75"/>
  <c r="Q756" i="75"/>
  <c r="Q757" i="75"/>
  <c r="Q758" i="75"/>
  <c r="Q759" i="75"/>
  <c r="Q760" i="75"/>
  <c r="Q761" i="75"/>
  <c r="Q762" i="75"/>
  <c r="Q763" i="75"/>
  <c r="Q764" i="75"/>
  <c r="Q765" i="75"/>
  <c r="Q766" i="75"/>
  <c r="Q767" i="75"/>
  <c r="Q768" i="75"/>
  <c r="Q769" i="75"/>
  <c r="Q770" i="75"/>
  <c r="Q771" i="75"/>
  <c r="Q772" i="75"/>
  <c r="Q773" i="75"/>
  <c r="Q774" i="75"/>
  <c r="Q775" i="75"/>
  <c r="Q776" i="75"/>
  <c r="Q777" i="75"/>
  <c r="Q778" i="75"/>
  <c r="Q779" i="75"/>
  <c r="Q780" i="75"/>
  <c r="Q781" i="75"/>
  <c r="Q782" i="75"/>
  <c r="Q783" i="75"/>
  <c r="Q784" i="75"/>
  <c r="Q785" i="75"/>
  <c r="Q786" i="75"/>
  <c r="Q787" i="75"/>
  <c r="Q788" i="75"/>
  <c r="Q789" i="75"/>
  <c r="Q790" i="75"/>
  <c r="Q791" i="75"/>
  <c r="Q792" i="75"/>
  <c r="Q793" i="75"/>
  <c r="Q794" i="75"/>
  <c r="Q795" i="75"/>
  <c r="Q796" i="75"/>
  <c r="Q797" i="75"/>
  <c r="Q798" i="75"/>
  <c r="Q799" i="75"/>
  <c r="Q800" i="75"/>
  <c r="Q801" i="75"/>
  <c r="Q802" i="75"/>
  <c r="Q803" i="75"/>
  <c r="Q804" i="75"/>
  <c r="Q805" i="75"/>
  <c r="Q806" i="75"/>
  <c r="Q807" i="75"/>
  <c r="Q808" i="75"/>
  <c r="Q809" i="75"/>
  <c r="Q810" i="75"/>
  <c r="Q811" i="75"/>
  <c r="Q812" i="75"/>
  <c r="Q813" i="75"/>
  <c r="Q814" i="75"/>
  <c r="Q815" i="75"/>
  <c r="Q816" i="75"/>
  <c r="Q817" i="75"/>
  <c r="Q818" i="75"/>
  <c r="Q819" i="75"/>
  <c r="Q820" i="75"/>
  <c r="Q821" i="75"/>
  <c r="Q822" i="75"/>
  <c r="Q823" i="75"/>
  <c r="Q824" i="75"/>
  <c r="Q825" i="75"/>
  <c r="Q826" i="75"/>
  <c r="Q827" i="75"/>
  <c r="Q828" i="75"/>
  <c r="Q829" i="75"/>
  <c r="Q830" i="75"/>
  <c r="Q831" i="75"/>
  <c r="Q832" i="75"/>
  <c r="Q833" i="75"/>
  <c r="Q834" i="75"/>
  <c r="Q835" i="75"/>
  <c r="Q836" i="75"/>
  <c r="Q837" i="75"/>
  <c r="Q838" i="75"/>
  <c r="Q839" i="75"/>
  <c r="Q840" i="75"/>
  <c r="Q841" i="75"/>
  <c r="Q842" i="75"/>
  <c r="Q843" i="75"/>
  <c r="Q844" i="75"/>
  <c r="Q845" i="75"/>
  <c r="Q846" i="75"/>
  <c r="Q847" i="75"/>
  <c r="Q848" i="75"/>
  <c r="Q849" i="75"/>
  <c r="Q850" i="75"/>
  <c r="Q851" i="75"/>
  <c r="Q852" i="75"/>
  <c r="Q853" i="75"/>
  <c r="Q854" i="75"/>
  <c r="Q855" i="75"/>
  <c r="Q856" i="75"/>
  <c r="Q857" i="75"/>
  <c r="Q858" i="75"/>
  <c r="Q859" i="75"/>
  <c r="Q860" i="75"/>
  <c r="Q861" i="75"/>
  <c r="Q862" i="75"/>
  <c r="Q863" i="75"/>
  <c r="Q864" i="75"/>
  <c r="Q865" i="75"/>
  <c r="Q866" i="75"/>
  <c r="Q867" i="75"/>
  <c r="Q868" i="75"/>
  <c r="Q869" i="75"/>
  <c r="Q870" i="75"/>
  <c r="Q871" i="75"/>
  <c r="Q872" i="75"/>
  <c r="Q873" i="75"/>
  <c r="Q874" i="75"/>
  <c r="Q875" i="75"/>
  <c r="Q876" i="75"/>
  <c r="Q877" i="75"/>
  <c r="Q878" i="75"/>
  <c r="Q879" i="75"/>
  <c r="Q880" i="75"/>
  <c r="Q881" i="75"/>
  <c r="Q882" i="75"/>
  <c r="Q883" i="75"/>
  <c r="Q884" i="75"/>
  <c r="Q885" i="75"/>
  <c r="Q886" i="75"/>
  <c r="Q887" i="75"/>
  <c r="Q888" i="75"/>
  <c r="Q889" i="75"/>
  <c r="Q890" i="75"/>
  <c r="Q891" i="75"/>
  <c r="Q892" i="75"/>
  <c r="Q893" i="75"/>
  <c r="Q894" i="75"/>
  <c r="Q895" i="75"/>
  <c r="Q896" i="75"/>
  <c r="Q897" i="75"/>
  <c r="Q898" i="75"/>
  <c r="Q899" i="75"/>
  <c r="Q900" i="75"/>
  <c r="Q901" i="75"/>
  <c r="Q902" i="75"/>
  <c r="Q903" i="75"/>
  <c r="Q904" i="75"/>
  <c r="Q905" i="75"/>
  <c r="Q906" i="75"/>
  <c r="Q907" i="75"/>
  <c r="Q908" i="75"/>
  <c r="Q909" i="75"/>
  <c r="Q910" i="75"/>
  <c r="Q911" i="75"/>
  <c r="Q912" i="75"/>
  <c r="Q913" i="75"/>
  <c r="Q914" i="75"/>
  <c r="Q915" i="75"/>
  <c r="Q916" i="75"/>
  <c r="Q917" i="75"/>
  <c r="Q918" i="75"/>
  <c r="Q919" i="75"/>
  <c r="Q920" i="75"/>
  <c r="Q921" i="75"/>
  <c r="Q922" i="75"/>
  <c r="Q923" i="75"/>
  <c r="Q924" i="75"/>
  <c r="Q925" i="75"/>
  <c r="Q926" i="75"/>
  <c r="Q927" i="75"/>
  <c r="Q928" i="75"/>
  <c r="Q929" i="75"/>
  <c r="Q930" i="75"/>
  <c r="Q931" i="75"/>
  <c r="Q932" i="75"/>
  <c r="Q933" i="75"/>
  <c r="Q934" i="75"/>
  <c r="Q935" i="75"/>
  <c r="Q936" i="75"/>
  <c r="Q937" i="75"/>
  <c r="Q938" i="75"/>
  <c r="Q939" i="75"/>
  <c r="Q940" i="75"/>
  <c r="Q941" i="75"/>
  <c r="Q942" i="75"/>
  <c r="Q943" i="75"/>
  <c r="Q944" i="75"/>
  <c r="Q945" i="75"/>
  <c r="Q946" i="75"/>
  <c r="Q947" i="75"/>
  <c r="Q948" i="75"/>
  <c r="Q949" i="75"/>
  <c r="Q950" i="75"/>
  <c r="Q951" i="75"/>
  <c r="Q952" i="75"/>
  <c r="Q953" i="75"/>
  <c r="Q954" i="75"/>
  <c r="Q955" i="75"/>
  <c r="Q956" i="75"/>
  <c r="Q957" i="75"/>
  <c r="Q958" i="75"/>
  <c r="Q959" i="75"/>
  <c r="Q960" i="75"/>
  <c r="Q961" i="75"/>
  <c r="Q962" i="75"/>
  <c r="Q963" i="75"/>
  <c r="Q964" i="75"/>
  <c r="Q965" i="75"/>
  <c r="Q966" i="75"/>
  <c r="Q967" i="75"/>
  <c r="Q968" i="75"/>
  <c r="Q969" i="75"/>
  <c r="Q970" i="75"/>
  <c r="Q971" i="75"/>
  <c r="Q972" i="75"/>
  <c r="Q973" i="75"/>
  <c r="Q974" i="75"/>
  <c r="Q975" i="75"/>
  <c r="Q976" i="75"/>
  <c r="Q977" i="75"/>
  <c r="Q978" i="75"/>
  <c r="Q979" i="75"/>
  <c r="Q980" i="75"/>
  <c r="Q981" i="75"/>
  <c r="Q982" i="75"/>
  <c r="Q983" i="75"/>
  <c r="Q984" i="75"/>
  <c r="Q985" i="75"/>
  <c r="Q986" i="75"/>
  <c r="Q987" i="75"/>
  <c r="Q988" i="75"/>
  <c r="Q989" i="75"/>
  <c r="Q990" i="75"/>
  <c r="Q991" i="75"/>
  <c r="Q992" i="75"/>
  <c r="Q993" i="75"/>
  <c r="Q994" i="75"/>
  <c r="Q995" i="75"/>
  <c r="Q996" i="75"/>
  <c r="Q997" i="75"/>
  <c r="Q998" i="75"/>
  <c r="Q999" i="75"/>
  <c r="Q1000" i="75"/>
  <c r="Q1001" i="75"/>
  <c r="Q1002" i="75"/>
  <c r="Q1003" i="75"/>
  <c r="Q1004" i="75"/>
  <c r="Q1005" i="75"/>
  <c r="Q1006" i="75"/>
  <c r="Q1007" i="75"/>
  <c r="Q1008" i="75"/>
  <c r="Q1009" i="75"/>
  <c r="Q1010" i="75"/>
  <c r="Q1011" i="75"/>
  <c r="Q1012" i="75"/>
  <c r="Q1013" i="75"/>
  <c r="Q1014" i="75"/>
  <c r="Q1015" i="75"/>
  <c r="Q1016" i="75"/>
  <c r="Q1017" i="75"/>
  <c r="Q1018" i="75"/>
  <c r="Q1019" i="75"/>
  <c r="Q1020" i="75"/>
  <c r="Q1021" i="75"/>
  <c r="Q1022" i="75"/>
  <c r="Q1023" i="75"/>
  <c r="Q1024" i="75"/>
  <c r="Q1025" i="75"/>
  <c r="Q1026" i="75"/>
  <c r="Q1027" i="75"/>
  <c r="Q1028" i="75"/>
  <c r="Q1029" i="75"/>
  <c r="Q1030" i="75"/>
  <c r="Q1031" i="75"/>
  <c r="Q1032" i="75"/>
  <c r="Q1033" i="75"/>
  <c r="Q1034" i="75"/>
  <c r="Q1035" i="75"/>
  <c r="Q1036" i="75"/>
  <c r="Q1037" i="75"/>
  <c r="Q1038" i="75"/>
  <c r="Q1039" i="75"/>
  <c r="Q1040" i="75"/>
  <c r="Q1041" i="75"/>
  <c r="Q1042" i="75"/>
  <c r="Q1043" i="75"/>
  <c r="Q1044" i="75"/>
  <c r="Q1045" i="75"/>
  <c r="Q1046" i="75"/>
  <c r="Q1047" i="75"/>
  <c r="Q1048" i="75"/>
  <c r="Q1049" i="75"/>
  <c r="Q1050" i="75"/>
  <c r="Q1051" i="75"/>
  <c r="Q1052" i="75"/>
  <c r="Q1053" i="75"/>
  <c r="Q1054" i="75"/>
  <c r="Q1055" i="75"/>
  <c r="Q1056" i="75"/>
  <c r="Q1057" i="75"/>
  <c r="Q1058" i="75"/>
  <c r="Q1059" i="75"/>
  <c r="Q1060" i="75"/>
  <c r="Q1061" i="75"/>
  <c r="Q1062" i="75"/>
  <c r="Q1063" i="75"/>
  <c r="Q1064" i="75"/>
  <c r="Q1065" i="75"/>
  <c r="Q1066" i="75"/>
  <c r="Q1067" i="75"/>
  <c r="Q1068" i="75"/>
  <c r="Q1069" i="75"/>
  <c r="Q1070" i="75"/>
  <c r="Q1071" i="75"/>
  <c r="Q1072" i="75"/>
  <c r="Q1073" i="75"/>
  <c r="Q1074" i="75"/>
  <c r="Q1075" i="75"/>
  <c r="Q1076" i="75"/>
  <c r="Q1077" i="75"/>
  <c r="Q1078" i="75"/>
  <c r="Q1079" i="75"/>
  <c r="Q1080" i="75"/>
  <c r="Q1081" i="75"/>
  <c r="Q1082" i="75"/>
  <c r="Q1083" i="75"/>
  <c r="Q1084" i="75"/>
  <c r="Q1085" i="75"/>
  <c r="Q1086" i="75"/>
  <c r="Q1087" i="75"/>
  <c r="Q1088" i="75"/>
  <c r="Q1089" i="75"/>
  <c r="Q1090" i="75"/>
  <c r="Q1091" i="75"/>
  <c r="Q1092" i="75"/>
  <c r="Q1093" i="75"/>
  <c r="Q1094" i="75"/>
  <c r="Q1095" i="75"/>
  <c r="Q1096" i="75"/>
  <c r="Q1097" i="75"/>
  <c r="Q1098" i="75"/>
  <c r="Q1099" i="75"/>
  <c r="Q1100" i="75"/>
  <c r="Q1101" i="75"/>
  <c r="Q1102" i="75"/>
  <c r="Q1103" i="75"/>
  <c r="Q1104" i="75"/>
  <c r="Q1105" i="75"/>
  <c r="Q1106" i="75"/>
  <c r="Q1107" i="75"/>
  <c r="Q1108" i="75"/>
  <c r="Q1109" i="75"/>
  <c r="Q1110" i="75"/>
  <c r="Q1111" i="75"/>
  <c r="Q1112" i="75"/>
  <c r="Q1113" i="75"/>
  <c r="Q1114" i="75"/>
  <c r="Q1115" i="75"/>
  <c r="Q1116" i="75"/>
  <c r="Q1117" i="75"/>
  <c r="Q1118" i="75"/>
  <c r="Q1119" i="75"/>
  <c r="Q1120" i="75"/>
  <c r="Q1121" i="75"/>
  <c r="Q1122" i="75"/>
  <c r="Q1123" i="75"/>
  <c r="Q1124" i="75"/>
  <c r="Q1125" i="75"/>
  <c r="Q1126" i="75"/>
  <c r="Q1127" i="75"/>
  <c r="Q1128" i="75"/>
  <c r="Q1129" i="75"/>
  <c r="Q1130" i="75"/>
  <c r="Q1131" i="75"/>
  <c r="Q1132" i="75"/>
  <c r="Q1133" i="75"/>
  <c r="Q1134" i="75"/>
  <c r="Q1135" i="75"/>
  <c r="Q1136" i="75"/>
  <c r="Q1137" i="75"/>
  <c r="Q1138" i="75"/>
  <c r="Q1139" i="75"/>
  <c r="Q1140" i="75"/>
  <c r="Q1141" i="75"/>
  <c r="Q1142" i="75"/>
  <c r="Q1143" i="75"/>
  <c r="Q1144" i="75"/>
  <c r="Q1145" i="75"/>
  <c r="Q1146" i="75"/>
  <c r="Q1147" i="75"/>
  <c r="Q1148" i="75"/>
  <c r="Q1149" i="75"/>
  <c r="Q1150" i="75"/>
  <c r="Q1151" i="75"/>
  <c r="Q1152" i="75"/>
  <c r="Q1153" i="75"/>
  <c r="Q1154" i="75"/>
  <c r="Q1155" i="75"/>
  <c r="Q1156" i="75"/>
  <c r="Q1157" i="75"/>
  <c r="Q1158" i="75"/>
  <c r="Q1159" i="75"/>
  <c r="Q1160" i="75"/>
  <c r="Q1161" i="75"/>
  <c r="Q1162" i="75"/>
  <c r="Q1163" i="75"/>
  <c r="Q1164" i="75"/>
  <c r="Q1165" i="75"/>
  <c r="Q1166" i="75"/>
  <c r="Q1167" i="75"/>
  <c r="Q1168" i="75"/>
  <c r="Q1169" i="75"/>
  <c r="Q1170" i="75"/>
  <c r="Q1171" i="75"/>
  <c r="Q1172" i="75"/>
  <c r="Q1173" i="75"/>
  <c r="Q1174" i="75"/>
  <c r="Q1175" i="75"/>
  <c r="Q1176" i="75"/>
  <c r="Q1177" i="75"/>
  <c r="Q1178" i="75"/>
  <c r="Q1179" i="75"/>
  <c r="Q1180" i="75"/>
  <c r="Q1181" i="75"/>
  <c r="Q1182" i="75"/>
  <c r="Q1183" i="75"/>
  <c r="Q1184" i="75"/>
  <c r="Q1185" i="75"/>
  <c r="Q1186" i="75"/>
  <c r="Q1187" i="75"/>
  <c r="Q1188" i="75"/>
  <c r="Q1189" i="75"/>
  <c r="Q1190" i="75"/>
  <c r="Q1191" i="75"/>
  <c r="Q1192" i="75"/>
  <c r="Q1193" i="75"/>
  <c r="Q1194" i="75"/>
  <c r="Q1195" i="75"/>
  <c r="Q1196" i="75"/>
  <c r="Q1197" i="75"/>
  <c r="Q1198" i="75"/>
  <c r="Q1199" i="75"/>
  <c r="Q1200" i="75"/>
  <c r="Q1201" i="75"/>
  <c r="Q1202" i="75"/>
  <c r="Q1203" i="75"/>
  <c r="Q1204" i="75"/>
  <c r="Q1205" i="75"/>
  <c r="Q1206" i="75"/>
  <c r="Q1207" i="75"/>
  <c r="Q1208" i="75"/>
  <c r="Q1209" i="75"/>
  <c r="Q1210" i="75"/>
  <c r="Q1211" i="75"/>
  <c r="Q1212" i="75"/>
  <c r="Q1213" i="75"/>
  <c r="Q1214" i="75"/>
  <c r="Q1215" i="75"/>
  <c r="Q1216" i="75"/>
  <c r="Q1217" i="75"/>
  <c r="Q1218" i="75"/>
  <c r="Q1219" i="75"/>
  <c r="Q1220" i="75"/>
  <c r="Q1221" i="75"/>
  <c r="Q1222" i="75"/>
  <c r="Q1223" i="75"/>
  <c r="Q1224" i="75"/>
  <c r="Q1225" i="75"/>
  <c r="Q1226" i="75"/>
  <c r="Q1227" i="75"/>
  <c r="Q1228" i="75"/>
  <c r="Q1229" i="75"/>
  <c r="Q1230" i="75"/>
  <c r="Q1231" i="75"/>
  <c r="Q1232" i="75"/>
  <c r="Q1233" i="75"/>
  <c r="Q1234" i="75"/>
  <c r="Q1235" i="75"/>
  <c r="Q1236" i="75"/>
  <c r="Q1237" i="75"/>
  <c r="Q1238" i="75"/>
  <c r="Q1239" i="75"/>
  <c r="Q1240" i="75"/>
  <c r="Q1241" i="75"/>
  <c r="Q1242" i="75"/>
  <c r="Q1243" i="75"/>
  <c r="Q1244" i="75"/>
  <c r="Q1245" i="75"/>
  <c r="Q1246" i="75"/>
  <c r="Q1247" i="75"/>
  <c r="Q1248" i="75"/>
  <c r="Q1249" i="75"/>
  <c r="Q1250" i="75"/>
  <c r="Q1251" i="75"/>
  <c r="Q1252" i="75"/>
  <c r="Q1253" i="75"/>
  <c r="Q1254" i="75"/>
  <c r="Q1255" i="75"/>
  <c r="Q1256" i="75"/>
  <c r="Q1257" i="75"/>
  <c r="Q1258" i="75"/>
  <c r="Q1259" i="75"/>
  <c r="Q1260" i="75"/>
  <c r="Q1261" i="75"/>
  <c r="Q1262" i="75"/>
  <c r="Q1263" i="75"/>
  <c r="Q1264" i="75"/>
  <c r="Q1265" i="75"/>
  <c r="Q1266" i="75"/>
  <c r="Q1267" i="75"/>
  <c r="Q1268" i="75"/>
  <c r="Q1269" i="75"/>
  <c r="Q1270" i="75"/>
  <c r="Q1271" i="75"/>
  <c r="Q1272" i="75"/>
  <c r="Q1273" i="75"/>
  <c r="Q1274" i="75"/>
  <c r="Q1275" i="75"/>
  <c r="Q1276" i="75"/>
  <c r="Q1277" i="75"/>
  <c r="Q1278" i="75"/>
  <c r="Q1279" i="75"/>
  <c r="Q1280" i="75"/>
  <c r="Q1281" i="75"/>
  <c r="Q1282" i="75"/>
  <c r="Q1283" i="75"/>
  <c r="Q1284" i="75"/>
  <c r="Q1285" i="75"/>
  <c r="Q1286" i="75"/>
  <c r="Q1287" i="75"/>
  <c r="Q1288" i="75"/>
  <c r="Q1289" i="75"/>
  <c r="Q1290" i="75"/>
  <c r="Q1291" i="75"/>
  <c r="Q1292" i="75"/>
  <c r="Q1293" i="75"/>
  <c r="Q1294" i="75"/>
  <c r="Q1295" i="75"/>
  <c r="Q1296" i="75"/>
  <c r="Q1297" i="75"/>
  <c r="Q1298" i="75"/>
  <c r="Q1299" i="75"/>
  <c r="Q1300" i="75"/>
  <c r="Q1301" i="75"/>
  <c r="Q1302" i="75"/>
  <c r="Q1303" i="75"/>
  <c r="Q1304" i="75"/>
  <c r="Q1305" i="75"/>
  <c r="Q1306" i="75"/>
  <c r="Q1307" i="75"/>
  <c r="Q1308" i="75"/>
  <c r="Q1309" i="75"/>
  <c r="Q1310" i="75"/>
  <c r="Q1311" i="75"/>
  <c r="Q1312" i="75"/>
  <c r="Q1313" i="75"/>
  <c r="Q1314" i="75"/>
  <c r="Q1315" i="75"/>
  <c r="Q1316" i="75"/>
  <c r="Q1317" i="75"/>
  <c r="Q1318" i="75"/>
  <c r="Q1319" i="75"/>
  <c r="Q1320" i="75"/>
  <c r="Q1321" i="75"/>
  <c r="Q1322" i="75"/>
  <c r="Q1323" i="75"/>
  <c r="Q1324" i="75"/>
  <c r="Q1325" i="75"/>
  <c r="Q1326" i="75"/>
  <c r="Q1327" i="75"/>
  <c r="Q1328" i="75"/>
  <c r="Q1329" i="75"/>
  <c r="Q1330" i="75"/>
  <c r="Q1331" i="75"/>
  <c r="Q1332" i="75"/>
  <c r="Q1333" i="75"/>
  <c r="Q1334" i="75"/>
  <c r="Q1335" i="75"/>
  <c r="Q1336" i="75"/>
  <c r="Q1337" i="75"/>
  <c r="Q1338" i="75"/>
  <c r="Q1339" i="75"/>
  <c r="Q1340" i="75"/>
  <c r="Q1341" i="75"/>
  <c r="Q1342" i="75"/>
  <c r="Q1343" i="75"/>
  <c r="Q1344" i="75"/>
  <c r="Q1345" i="75"/>
  <c r="Q1346" i="75"/>
  <c r="Q1347" i="75"/>
  <c r="Q1348" i="75"/>
  <c r="Q1349" i="75"/>
  <c r="Q1350" i="75"/>
  <c r="Q1351" i="75"/>
  <c r="Q1352" i="75"/>
  <c r="Q1353" i="75"/>
  <c r="Q1354" i="75"/>
  <c r="Q1355" i="75"/>
  <c r="Q1356" i="75"/>
  <c r="Q1357" i="75"/>
  <c r="Q1358" i="75"/>
  <c r="Q1359" i="75"/>
  <c r="Q1360" i="75"/>
  <c r="Q1361" i="75"/>
  <c r="Q1362" i="75"/>
  <c r="Q1363" i="75"/>
  <c r="Q1364" i="75"/>
  <c r="Q1365" i="75"/>
  <c r="Q1366" i="75"/>
  <c r="Q1367" i="75"/>
  <c r="Q1368" i="75"/>
  <c r="Q1369" i="75"/>
  <c r="Q1370" i="75"/>
  <c r="Q1371" i="75"/>
  <c r="Q1372" i="75"/>
  <c r="Q1373" i="75"/>
  <c r="Q1374" i="75"/>
  <c r="Q1375" i="75"/>
  <c r="Q1376" i="75"/>
  <c r="Q1377" i="75"/>
  <c r="Q1378" i="75"/>
  <c r="Q1379" i="75"/>
  <c r="Q1380" i="75"/>
  <c r="Q1381" i="75"/>
  <c r="Q1382" i="75"/>
  <c r="Q1383" i="75"/>
  <c r="Q1384" i="75"/>
  <c r="Q1385" i="75"/>
  <c r="Q1386" i="75"/>
  <c r="Q1387" i="75"/>
  <c r="Q1388" i="75"/>
  <c r="Q1389" i="75"/>
  <c r="Q1390" i="75"/>
  <c r="Q1391" i="75"/>
  <c r="Q1392" i="75"/>
  <c r="Q1393" i="75"/>
  <c r="Q1394" i="75"/>
  <c r="Q1395" i="75"/>
  <c r="Q1396" i="75"/>
  <c r="Q1397" i="75"/>
  <c r="Q1398" i="75"/>
  <c r="Q1399" i="75"/>
  <c r="Q1400" i="75"/>
  <c r="Q1401" i="75"/>
  <c r="Q1402" i="75"/>
  <c r="Q1403" i="75"/>
  <c r="Q1404" i="75"/>
  <c r="Q1405" i="75"/>
  <c r="Q1406" i="75"/>
  <c r="Q1407" i="75"/>
  <c r="Q1408" i="75"/>
  <c r="Q1409" i="75"/>
  <c r="Q1410" i="75"/>
  <c r="Q1411" i="75"/>
  <c r="Q1412" i="75"/>
  <c r="Q1413" i="75"/>
  <c r="Q1414" i="75"/>
  <c r="Q1415" i="75"/>
  <c r="Q1416" i="75"/>
  <c r="Q1417" i="75"/>
  <c r="Q1418" i="75"/>
  <c r="Q1419" i="75"/>
  <c r="Q1420" i="75"/>
  <c r="Q1421" i="75"/>
  <c r="Q1422" i="75"/>
  <c r="Q1423" i="75"/>
  <c r="Q1424" i="75"/>
  <c r="Q1425" i="75"/>
  <c r="Q1426" i="75"/>
  <c r="Q1427" i="75"/>
  <c r="Q1428" i="75"/>
  <c r="Q1429" i="75"/>
  <c r="Q1430" i="75"/>
  <c r="Q1431" i="75"/>
  <c r="Q1432" i="75"/>
  <c r="Q1433" i="75"/>
  <c r="Q1434" i="75"/>
  <c r="Q1435" i="75"/>
  <c r="Q1436" i="75"/>
  <c r="Q1437" i="75"/>
  <c r="Q1438" i="75"/>
  <c r="Q1439" i="75"/>
  <c r="Q1440" i="75"/>
  <c r="Q1441" i="75"/>
  <c r="Q1442" i="75"/>
  <c r="Q1443" i="75"/>
  <c r="Q1444" i="75"/>
  <c r="Q1445" i="75"/>
  <c r="Q1446" i="75"/>
  <c r="Q1447" i="75"/>
  <c r="Q1448" i="75"/>
  <c r="Q1449" i="75"/>
  <c r="Q1450" i="75"/>
  <c r="Q1451" i="75"/>
  <c r="Q1452" i="75"/>
  <c r="Q1453" i="75"/>
  <c r="Q1454" i="75"/>
  <c r="Q1455" i="75"/>
  <c r="Q1456" i="75"/>
  <c r="Q1457" i="75"/>
  <c r="Q1458" i="75"/>
  <c r="Q1459" i="75"/>
  <c r="Q1460" i="75"/>
  <c r="Q1461" i="75"/>
  <c r="Q1462" i="75"/>
  <c r="Q1463" i="75"/>
  <c r="Q1464" i="75"/>
  <c r="Q1465" i="75"/>
  <c r="Q1466" i="75"/>
  <c r="Q1467" i="75"/>
  <c r="Q1468" i="75"/>
  <c r="Q1469" i="75"/>
  <c r="Q1470" i="75"/>
  <c r="Q1471" i="75"/>
  <c r="Q1472" i="75"/>
  <c r="Q1473" i="75"/>
  <c r="Q1474" i="75"/>
  <c r="Q1475" i="75"/>
  <c r="Q1476" i="75"/>
  <c r="Q1477" i="75"/>
  <c r="Q1478" i="75"/>
  <c r="Q1479" i="75"/>
  <c r="Q1480" i="75"/>
  <c r="Q1481" i="75"/>
  <c r="Q1482" i="75"/>
  <c r="Q1483" i="75"/>
  <c r="Q1484" i="75"/>
  <c r="Q1485" i="75"/>
  <c r="Q1486" i="75"/>
  <c r="Q1487" i="75"/>
  <c r="Q1488" i="75"/>
  <c r="Q1489" i="75"/>
  <c r="Q1490" i="75"/>
  <c r="Q1491" i="75"/>
  <c r="Q1492" i="75"/>
  <c r="Q1493" i="75"/>
  <c r="Q1494" i="75"/>
  <c r="Q1495" i="75"/>
  <c r="Q1496" i="75"/>
  <c r="Q1497" i="75"/>
  <c r="Q1498" i="75"/>
  <c r="Q1499" i="75"/>
  <c r="Q1500" i="75"/>
  <c r="Q1501" i="75"/>
  <c r="Q1502" i="75"/>
  <c r="Q1503" i="75"/>
  <c r="Q1504" i="75"/>
  <c r="Q1505" i="75"/>
  <c r="Q1506" i="75"/>
  <c r="Q1507" i="75"/>
  <c r="Q1508" i="75"/>
  <c r="Q1509" i="75"/>
  <c r="Q1510" i="75"/>
  <c r="Q1511" i="75"/>
  <c r="Q1512" i="75"/>
  <c r="Q1513" i="75"/>
  <c r="Q1514" i="75"/>
  <c r="Q1515" i="75"/>
  <c r="Q1516" i="75"/>
  <c r="Q1517" i="75"/>
  <c r="Q1518" i="75"/>
  <c r="Q1519" i="75"/>
  <c r="Q1520" i="75"/>
  <c r="Q1521" i="75"/>
  <c r="Q1522" i="75"/>
  <c r="Q1523" i="75"/>
  <c r="Q1524" i="75"/>
  <c r="Q1525" i="75"/>
  <c r="Q1526" i="75"/>
  <c r="Q1527" i="75"/>
  <c r="Q1528" i="75"/>
  <c r="Q1529" i="75"/>
  <c r="Q1530" i="75"/>
  <c r="Q1531" i="75"/>
  <c r="Q1532" i="75"/>
  <c r="Q1533" i="75"/>
  <c r="Q1534" i="75"/>
  <c r="Q1535" i="75"/>
  <c r="Q1536" i="75"/>
  <c r="Q1537" i="75"/>
  <c r="Q1538" i="75"/>
  <c r="Q1539" i="75"/>
  <c r="Q1540" i="75"/>
  <c r="Q1541" i="75"/>
  <c r="Q1542" i="75"/>
  <c r="Q1543" i="75"/>
  <c r="Q1544" i="75"/>
  <c r="Q1545" i="75"/>
  <c r="Q1546" i="75"/>
  <c r="Q1547" i="75"/>
  <c r="Q1548" i="75"/>
  <c r="Q1549" i="75"/>
  <c r="Q1550" i="75"/>
  <c r="Q1551" i="75"/>
  <c r="Q1552" i="75"/>
  <c r="Q1553" i="75"/>
  <c r="Q1554" i="75"/>
  <c r="Q1555" i="75"/>
  <c r="Q1556" i="75"/>
  <c r="Q1557" i="75"/>
  <c r="Q1558" i="75"/>
  <c r="Q1559" i="75"/>
  <c r="Q1560" i="75"/>
  <c r="Q1561" i="75"/>
  <c r="Q1562" i="75"/>
  <c r="Q1563" i="75"/>
  <c r="Q1564" i="75"/>
  <c r="Q1565" i="75"/>
  <c r="Q1566" i="75"/>
  <c r="Q1567" i="75"/>
  <c r="Q1568" i="75"/>
  <c r="Q1569" i="75"/>
  <c r="Q1570" i="75"/>
  <c r="Q1571" i="75"/>
  <c r="Q1572" i="75"/>
  <c r="Q1573" i="75"/>
  <c r="Q1574" i="75"/>
  <c r="Q1575" i="75"/>
  <c r="Q1576" i="75"/>
  <c r="Q1577" i="75"/>
  <c r="Q1578" i="75"/>
  <c r="Q1579" i="75"/>
  <c r="Q1580" i="75"/>
  <c r="Q1581" i="75"/>
  <c r="Q1582" i="75"/>
  <c r="Q1583" i="75"/>
  <c r="Q1584" i="75"/>
  <c r="Q1585" i="75"/>
  <c r="Q1586" i="75"/>
  <c r="Q1587" i="75"/>
  <c r="Q1588" i="75"/>
  <c r="Q1589" i="75"/>
  <c r="Q1590" i="75"/>
  <c r="Q1591" i="75"/>
  <c r="Q1592" i="75"/>
  <c r="Q1593" i="75"/>
  <c r="Q1594" i="75"/>
  <c r="Q1595" i="75"/>
  <c r="Q1596" i="75"/>
  <c r="Q1597" i="75"/>
  <c r="Q1598" i="75"/>
  <c r="Q1599" i="75"/>
  <c r="Q1600" i="75"/>
  <c r="Q1601" i="75"/>
  <c r="Q1602" i="75"/>
  <c r="Q1603" i="75"/>
  <c r="Q1604" i="75"/>
  <c r="Q1605" i="75"/>
  <c r="Q1606" i="75"/>
  <c r="Q1607" i="75"/>
  <c r="Q1608" i="75"/>
  <c r="Q1609" i="75"/>
  <c r="Q1610" i="75"/>
  <c r="Q1611" i="75"/>
  <c r="Q1612" i="75"/>
  <c r="Q1613" i="75"/>
  <c r="Q1614" i="75"/>
  <c r="Q1615" i="75"/>
  <c r="Q1616" i="75"/>
  <c r="Q1617" i="75"/>
  <c r="Q1618" i="75"/>
  <c r="Q1619" i="75"/>
  <c r="Q1620" i="75"/>
  <c r="Q1621" i="75"/>
  <c r="Q1622" i="75"/>
  <c r="Q1623" i="75"/>
  <c r="Q1624" i="75"/>
  <c r="Q1625" i="75"/>
  <c r="Q1626" i="75"/>
  <c r="Q1627" i="75"/>
  <c r="Q1628" i="75"/>
  <c r="Q1629" i="75"/>
  <c r="Q1630" i="75"/>
  <c r="Q1631" i="75"/>
  <c r="Q1632" i="75"/>
  <c r="Q1633" i="75"/>
  <c r="Q1634" i="75"/>
  <c r="Q1635" i="75"/>
  <c r="Q1636" i="75"/>
  <c r="Q1637" i="75"/>
  <c r="Q1638" i="75"/>
  <c r="Q1639" i="75"/>
  <c r="Q1640" i="75"/>
  <c r="Q1641" i="75"/>
  <c r="Q1642" i="75"/>
  <c r="Q1643" i="75"/>
  <c r="Q1644" i="75"/>
  <c r="Q1645" i="75"/>
  <c r="Q1646" i="75"/>
  <c r="Q1647" i="75"/>
  <c r="Q1648" i="75"/>
  <c r="Q1649" i="75"/>
  <c r="Q1650" i="75"/>
  <c r="Q1651" i="75"/>
  <c r="Q1652" i="75"/>
  <c r="Q1653" i="75"/>
  <c r="Q1654" i="75"/>
  <c r="Q1655" i="75"/>
  <c r="Q1656" i="75"/>
  <c r="Q1657" i="75"/>
  <c r="Q1658" i="75"/>
  <c r="Q1659" i="75"/>
  <c r="Q1660" i="75"/>
  <c r="Q1661" i="75"/>
  <c r="Q1662" i="75"/>
  <c r="Q1663" i="75"/>
  <c r="Q1664" i="75"/>
  <c r="Q1665" i="75"/>
  <c r="Q1666" i="75"/>
  <c r="Q1667" i="75"/>
  <c r="Q1668" i="75"/>
  <c r="Q1669" i="75"/>
  <c r="Q1670" i="75"/>
  <c r="Q1671" i="75"/>
  <c r="Q1672" i="75"/>
  <c r="Q1673" i="75"/>
  <c r="Q1674" i="75"/>
  <c r="Q1675" i="75"/>
  <c r="Q1676" i="75"/>
  <c r="Q1677" i="75"/>
  <c r="Q1678" i="75"/>
  <c r="Q1679" i="75"/>
  <c r="Q1680" i="75"/>
  <c r="Q1681" i="75"/>
  <c r="Q1682" i="75"/>
  <c r="Q1683" i="75"/>
  <c r="Q1684" i="75"/>
  <c r="Q1685" i="75"/>
  <c r="Q1686" i="75"/>
  <c r="Q1687" i="75"/>
  <c r="Q1688" i="75"/>
  <c r="Q1689" i="75"/>
  <c r="Q1690" i="75"/>
  <c r="Q1691" i="75"/>
  <c r="Q1692" i="75"/>
  <c r="Q1693" i="75"/>
  <c r="Q1694" i="75"/>
  <c r="Q1695" i="75"/>
  <c r="Q1696" i="75"/>
  <c r="Q1697" i="75"/>
  <c r="Q1698" i="75"/>
  <c r="Q1699" i="75"/>
  <c r="Q1700" i="75"/>
  <c r="Q1701" i="75"/>
  <c r="Q1702" i="75"/>
  <c r="Q1703" i="75"/>
  <c r="Q1704" i="75"/>
  <c r="Q1705" i="75"/>
  <c r="Q1706" i="75"/>
  <c r="Q1707" i="75"/>
  <c r="Q1708" i="75"/>
  <c r="Q1709" i="75"/>
  <c r="Q1710" i="75"/>
  <c r="Q1711" i="75"/>
  <c r="Q1712" i="75"/>
  <c r="Q1713" i="75"/>
  <c r="Q1714" i="75"/>
  <c r="Q1715" i="75"/>
  <c r="Q1716" i="75"/>
  <c r="Q2" i="75"/>
  <c r="Y2195" i="48" l="1"/>
  <c r="Y2187" i="48"/>
  <c r="Y2193" i="48"/>
  <c r="Y2185" i="48"/>
  <c r="Y2189" i="48"/>
  <c r="X3" i="48"/>
  <c r="X5" i="48"/>
  <c r="X7" i="48"/>
  <c r="X14" i="48"/>
  <c r="X22" i="48"/>
  <c r="X30" i="48"/>
  <c r="X38" i="48"/>
  <c r="X46" i="48"/>
  <c r="X54" i="48"/>
  <c r="X62" i="48"/>
  <c r="X70" i="48"/>
  <c r="X78" i="48"/>
  <c r="X86" i="48"/>
  <c r="X94" i="48"/>
  <c r="X102" i="48"/>
  <c r="X110" i="48"/>
  <c r="X118" i="48"/>
  <c r="X126" i="48"/>
  <c r="X134" i="48"/>
  <c r="X142" i="48"/>
  <c r="X150" i="48"/>
  <c r="X158" i="48"/>
  <c r="X163" i="48"/>
  <c r="X6" i="48"/>
  <c r="X9" i="48"/>
  <c r="X17" i="48"/>
  <c r="X25" i="48"/>
  <c r="X33" i="48"/>
  <c r="X41" i="48"/>
  <c r="X49" i="48"/>
  <c r="X57" i="48"/>
  <c r="X65" i="48"/>
  <c r="X73" i="48"/>
  <c r="X81" i="48"/>
  <c r="X12" i="48"/>
  <c r="X20" i="48"/>
  <c r="X28" i="48"/>
  <c r="X36" i="48"/>
  <c r="X44" i="48"/>
  <c r="X52" i="48"/>
  <c r="X60" i="48"/>
  <c r="X68" i="48"/>
  <c r="X76" i="48"/>
  <c r="X173" i="48"/>
  <c r="Y173" i="48" s="1"/>
  <c r="X175" i="48"/>
  <c r="Y175" i="48" s="1"/>
  <c r="X177" i="48"/>
  <c r="X179" i="48"/>
  <c r="Y179" i="48" s="1"/>
  <c r="X181" i="48"/>
  <c r="X183" i="48"/>
  <c r="Y183" i="48" s="1"/>
  <c r="X185" i="48"/>
  <c r="X187" i="48"/>
  <c r="Y187" i="48" s="1"/>
  <c r="X189" i="48"/>
  <c r="X191" i="48"/>
  <c r="Y191" i="48" s="1"/>
  <c r="X193" i="48"/>
  <c r="X195" i="48"/>
  <c r="Y195" i="48" s="1"/>
  <c r="X197" i="48"/>
  <c r="X199" i="48"/>
  <c r="Y199" i="48" s="1"/>
  <c r="X201" i="48"/>
  <c r="X203" i="48"/>
  <c r="Y203" i="48" s="1"/>
  <c r="X205" i="48"/>
  <c r="X207" i="48"/>
  <c r="Y207" i="48" s="1"/>
  <c r="X209" i="48"/>
  <c r="X211" i="48"/>
  <c r="Y211" i="48" s="1"/>
  <c r="X213" i="48"/>
  <c r="X215" i="48"/>
  <c r="Y215" i="48" s="1"/>
  <c r="X217" i="48"/>
  <c r="X219" i="48"/>
  <c r="Y219" i="48" s="1"/>
  <c r="X221" i="48"/>
  <c r="X223" i="48"/>
  <c r="Y223" i="48" s="1"/>
  <c r="X225" i="48"/>
  <c r="X227" i="48"/>
  <c r="Y227" i="48" s="1"/>
  <c r="X229" i="48"/>
  <c r="X231" i="48"/>
  <c r="Y231" i="48" s="1"/>
  <c r="X233" i="48"/>
  <c r="X235" i="48"/>
  <c r="Y235" i="48" s="1"/>
  <c r="X237" i="48"/>
  <c r="X239" i="48"/>
  <c r="Y239" i="48" s="1"/>
  <c r="X241" i="48"/>
  <c r="X243" i="48"/>
  <c r="Y243" i="48" s="1"/>
  <c r="X245" i="48"/>
  <c r="X247" i="48"/>
  <c r="Y247" i="48" s="1"/>
  <c r="X249" i="48"/>
  <c r="X251" i="48"/>
  <c r="Y251" i="48" s="1"/>
  <c r="X253" i="48"/>
  <c r="X15" i="48"/>
  <c r="X23" i="48"/>
  <c r="X31" i="48"/>
  <c r="X39" i="48"/>
  <c r="X47" i="48"/>
  <c r="X55" i="48"/>
  <c r="X63" i="48"/>
  <c r="X71" i="48"/>
  <c r="X79" i="48"/>
  <c r="X87" i="48"/>
  <c r="X95" i="48"/>
  <c r="X103" i="48"/>
  <c r="X111" i="48"/>
  <c r="X119" i="48"/>
  <c r="X127" i="48"/>
  <c r="X135" i="48"/>
  <c r="X143" i="48"/>
  <c r="X151" i="48"/>
  <c r="X159" i="48"/>
  <c r="X164" i="48"/>
  <c r="Y164" i="48" s="1"/>
  <c r="X4" i="48"/>
  <c r="X10" i="48"/>
  <c r="X18" i="48"/>
  <c r="X26" i="48"/>
  <c r="X34" i="48"/>
  <c r="X42" i="48"/>
  <c r="X50" i="48"/>
  <c r="X58" i="48"/>
  <c r="X66" i="48"/>
  <c r="X74" i="48"/>
  <c r="X82" i="48"/>
  <c r="X90" i="48"/>
  <c r="X98" i="48"/>
  <c r="X106" i="48"/>
  <c r="X114" i="48"/>
  <c r="X122" i="48"/>
  <c r="X130" i="48"/>
  <c r="X138" i="48"/>
  <c r="X146" i="48"/>
  <c r="X154" i="48"/>
  <c r="X162" i="48"/>
  <c r="Y162" i="48" s="1"/>
  <c r="X13" i="48"/>
  <c r="X21" i="48"/>
  <c r="X29" i="48"/>
  <c r="X37" i="48"/>
  <c r="X45" i="48"/>
  <c r="X53" i="48"/>
  <c r="X61" i="48"/>
  <c r="X69" i="48"/>
  <c r="X77" i="48"/>
  <c r="X85" i="48"/>
  <c r="X93" i="48"/>
  <c r="X101" i="48"/>
  <c r="X109" i="48"/>
  <c r="X117" i="48"/>
  <c r="X125" i="48"/>
  <c r="X133" i="48"/>
  <c r="X141" i="48"/>
  <c r="X149" i="48"/>
  <c r="X157" i="48"/>
  <c r="X8" i="48"/>
  <c r="X16" i="48"/>
  <c r="X24" i="48"/>
  <c r="X32" i="48"/>
  <c r="X40" i="48"/>
  <c r="X48" i="48"/>
  <c r="X56" i="48"/>
  <c r="X64" i="48"/>
  <c r="X72" i="48"/>
  <c r="X165" i="48"/>
  <c r="X200" i="48"/>
  <c r="Y200" i="48" s="1"/>
  <c r="X204" i="48"/>
  <c r="X208" i="48"/>
  <c r="Y208" i="48" s="1"/>
  <c r="X212" i="48"/>
  <c r="X216" i="48"/>
  <c r="Y216" i="48" s="1"/>
  <c r="X220" i="48"/>
  <c r="X222" i="48"/>
  <c r="Y222" i="48" s="1"/>
  <c r="X226" i="48"/>
  <c r="Y226" i="48" s="1"/>
  <c r="X230" i="48"/>
  <c r="Y230" i="48" s="1"/>
  <c r="X232" i="48"/>
  <c r="Y232" i="48" s="1"/>
  <c r="X236" i="48"/>
  <c r="X240" i="48"/>
  <c r="Y240" i="48" s="1"/>
  <c r="X242" i="48"/>
  <c r="Y242" i="48" s="1"/>
  <c r="X246" i="48"/>
  <c r="X250" i="48"/>
  <c r="X254" i="48"/>
  <c r="X258" i="48"/>
  <c r="Y258" i="48" s="1"/>
  <c r="X260" i="48"/>
  <c r="X264" i="48"/>
  <c r="Y264" i="48" s="1"/>
  <c r="X268" i="48"/>
  <c r="X272" i="48"/>
  <c r="Y272" i="48" s="1"/>
  <c r="X274" i="48"/>
  <c r="Y274" i="48" s="1"/>
  <c r="X11" i="48"/>
  <c r="X19" i="48"/>
  <c r="X27" i="48"/>
  <c r="X35" i="48"/>
  <c r="X43" i="48"/>
  <c r="X51" i="48"/>
  <c r="X59" i="48"/>
  <c r="X67" i="48"/>
  <c r="X75" i="48"/>
  <c r="X83" i="48"/>
  <c r="X91" i="48"/>
  <c r="X99" i="48"/>
  <c r="X107" i="48"/>
  <c r="X115" i="48"/>
  <c r="X123" i="48"/>
  <c r="X131" i="48"/>
  <c r="X139" i="48"/>
  <c r="X147" i="48"/>
  <c r="X155" i="48"/>
  <c r="X172" i="48"/>
  <c r="X174" i="48"/>
  <c r="Y174" i="48" s="1"/>
  <c r="X176" i="48"/>
  <c r="Y176" i="48" s="1"/>
  <c r="X178" i="48"/>
  <c r="Y178" i="48" s="1"/>
  <c r="X180" i="48"/>
  <c r="X182" i="48"/>
  <c r="Y182" i="48" s="1"/>
  <c r="X184" i="48"/>
  <c r="Y184" i="48" s="1"/>
  <c r="X186" i="48"/>
  <c r="Y186" i="48" s="1"/>
  <c r="X188" i="48"/>
  <c r="X190" i="48"/>
  <c r="Y190" i="48" s="1"/>
  <c r="X192" i="48"/>
  <c r="Y192" i="48" s="1"/>
  <c r="X194" i="48"/>
  <c r="Y194" i="48" s="1"/>
  <c r="X196" i="48"/>
  <c r="X198" i="48"/>
  <c r="Y198" i="48" s="1"/>
  <c r="X202" i="48"/>
  <c r="Y202" i="48" s="1"/>
  <c r="X206" i="48"/>
  <c r="Y206" i="48" s="1"/>
  <c r="X210" i="48"/>
  <c r="Y210" i="48" s="1"/>
  <c r="X214" i="48"/>
  <c r="Y214" i="48" s="1"/>
  <c r="X218" i="48"/>
  <c r="Y218" i="48" s="1"/>
  <c r="X224" i="48"/>
  <c r="Y224" i="48" s="1"/>
  <c r="X228" i="48"/>
  <c r="X234" i="48"/>
  <c r="Y234" i="48" s="1"/>
  <c r="X238" i="48"/>
  <c r="X244" i="48"/>
  <c r="X248" i="48"/>
  <c r="Y248" i="48" s="1"/>
  <c r="X252" i="48"/>
  <c r="Y252" i="48" s="1"/>
  <c r="X256" i="48"/>
  <c r="Y256" i="48" s="1"/>
  <c r="X262" i="48"/>
  <c r="X266" i="48"/>
  <c r="Y266" i="48" s="1"/>
  <c r="X270" i="48"/>
  <c r="X276" i="48"/>
  <c r="X170" i="48"/>
  <c r="Y170" i="48" s="1"/>
  <c r="X267" i="48"/>
  <c r="X171" i="48"/>
  <c r="X259" i="48"/>
  <c r="Y259" i="48" s="1"/>
  <c r="X275" i="48"/>
  <c r="Y275" i="48" s="1"/>
  <c r="X271" i="48"/>
  <c r="Y271" i="48" s="1"/>
  <c r="X285" i="48"/>
  <c r="X292" i="48"/>
  <c r="X301" i="48"/>
  <c r="X308" i="48"/>
  <c r="X317" i="48"/>
  <c r="X324" i="48"/>
  <c r="X333" i="48"/>
  <c r="X340" i="48"/>
  <c r="X349" i="48"/>
  <c r="X356" i="48"/>
  <c r="X365" i="48"/>
  <c r="X372" i="48"/>
  <c r="X381" i="48"/>
  <c r="X388" i="48"/>
  <c r="X397" i="48"/>
  <c r="X404" i="48"/>
  <c r="Y404" i="48" s="1"/>
  <c r="X413" i="48"/>
  <c r="X261" i="48"/>
  <c r="X283" i="48"/>
  <c r="X290" i="48"/>
  <c r="X299" i="48"/>
  <c r="X306" i="48"/>
  <c r="X315" i="48"/>
  <c r="X322" i="48"/>
  <c r="X331" i="48"/>
  <c r="X338" i="48"/>
  <c r="X347" i="48"/>
  <c r="X354" i="48"/>
  <c r="X363" i="48"/>
  <c r="X370" i="48"/>
  <c r="X379" i="48"/>
  <c r="X386" i="48"/>
  <c r="X395" i="48"/>
  <c r="X269" i="48"/>
  <c r="X281" i="48"/>
  <c r="X288" i="48"/>
  <c r="Y288" i="48" s="1"/>
  <c r="X297" i="48"/>
  <c r="X304" i="48"/>
  <c r="Y304" i="48" s="1"/>
  <c r="X313" i="48"/>
  <c r="X320" i="48"/>
  <c r="Y320" i="48" s="1"/>
  <c r="X329" i="48"/>
  <c r="X336" i="48"/>
  <c r="Y336" i="48" s="1"/>
  <c r="X345" i="48"/>
  <c r="X352" i="48"/>
  <c r="Y352" i="48" s="1"/>
  <c r="X361" i="48"/>
  <c r="X368" i="48"/>
  <c r="Y368" i="48" s="1"/>
  <c r="X377" i="48"/>
  <c r="X384" i="48"/>
  <c r="Y384" i="48" s="1"/>
  <c r="X393" i="48"/>
  <c r="X400" i="48"/>
  <c r="Y400" i="48" s="1"/>
  <c r="X409" i="48"/>
  <c r="X279" i="48"/>
  <c r="X286" i="48"/>
  <c r="X295" i="48"/>
  <c r="X302" i="48"/>
  <c r="X311" i="48"/>
  <c r="X318" i="48"/>
  <c r="X327" i="48"/>
  <c r="X334" i="48"/>
  <c r="X343" i="48"/>
  <c r="X350" i="48"/>
  <c r="X359" i="48"/>
  <c r="X366" i="48"/>
  <c r="X375" i="48"/>
  <c r="X382" i="48"/>
  <c r="X277" i="48"/>
  <c r="X284" i="48"/>
  <c r="Y284" i="48" s="1"/>
  <c r="X293" i="48"/>
  <c r="X300" i="48"/>
  <c r="Y300" i="48" s="1"/>
  <c r="X309" i="48"/>
  <c r="X316" i="48"/>
  <c r="Y316" i="48" s="1"/>
  <c r="X325" i="48"/>
  <c r="X332" i="48"/>
  <c r="Y332" i="48" s="1"/>
  <c r="X341" i="48"/>
  <c r="X348" i="48"/>
  <c r="Y348" i="48" s="1"/>
  <c r="X357" i="48"/>
  <c r="X364" i="48"/>
  <c r="Y364" i="48" s="1"/>
  <c r="X373" i="48"/>
  <c r="X380" i="48"/>
  <c r="Y380" i="48" s="1"/>
  <c r="X389" i="48"/>
  <c r="X396" i="48"/>
  <c r="Y396" i="48" s="1"/>
  <c r="X257" i="48"/>
  <c r="Y257" i="48" s="1"/>
  <c r="X282" i="48"/>
  <c r="Y282" i="48" s="1"/>
  <c r="X291" i="48"/>
  <c r="X298" i="48"/>
  <c r="Y298" i="48" s="1"/>
  <c r="X307" i="48"/>
  <c r="X314" i="48"/>
  <c r="Y314" i="48" s="1"/>
  <c r="X323" i="48"/>
  <c r="X330" i="48"/>
  <c r="Y330" i="48" s="1"/>
  <c r="X339" i="48"/>
  <c r="X346" i="48"/>
  <c r="Y346" i="48" s="1"/>
  <c r="X355" i="48"/>
  <c r="X362" i="48"/>
  <c r="Y362" i="48" s="1"/>
  <c r="X371" i="48"/>
  <c r="X378" i="48"/>
  <c r="Y378" i="48" s="1"/>
  <c r="X387" i="48"/>
  <c r="X394" i="48"/>
  <c r="X403" i="48"/>
  <c r="X410" i="48"/>
  <c r="X263" i="48"/>
  <c r="Y263" i="48" s="1"/>
  <c r="X273" i="48"/>
  <c r="X278" i="48"/>
  <c r="X287" i="48"/>
  <c r="X294" i="48"/>
  <c r="X303" i="48"/>
  <c r="X310" i="48"/>
  <c r="X319" i="48"/>
  <c r="X326" i="48"/>
  <c r="X335" i="48"/>
  <c r="X342" i="48"/>
  <c r="Y342" i="48" s="1"/>
  <c r="X351" i="48"/>
  <c r="X358" i="48"/>
  <c r="Y358" i="48" s="1"/>
  <c r="X367" i="48"/>
  <c r="X312" i="48"/>
  <c r="Y312" i="48" s="1"/>
  <c r="X374" i="48"/>
  <c r="Y374" i="48" s="1"/>
  <c r="X408" i="48"/>
  <c r="X416" i="48"/>
  <c r="X425" i="48"/>
  <c r="X432" i="48"/>
  <c r="X441" i="48"/>
  <c r="X448" i="48"/>
  <c r="X305" i="48"/>
  <c r="X360" i="48"/>
  <c r="Y360" i="48" s="1"/>
  <c r="X391" i="48"/>
  <c r="X411" i="48"/>
  <c r="X414" i="48"/>
  <c r="X423" i="48"/>
  <c r="X430" i="48"/>
  <c r="X439" i="48"/>
  <c r="X446" i="48"/>
  <c r="X455" i="48"/>
  <c r="X462" i="48"/>
  <c r="X471" i="48"/>
  <c r="X478" i="48"/>
  <c r="X487" i="48"/>
  <c r="X494" i="48"/>
  <c r="X265" i="48"/>
  <c r="Y265" i="48" s="1"/>
  <c r="X280" i="48"/>
  <c r="Y280" i="48" s="1"/>
  <c r="X353" i="48"/>
  <c r="X406" i="48"/>
  <c r="Y406" i="48" s="1"/>
  <c r="X421" i="48"/>
  <c r="X428" i="48"/>
  <c r="X437" i="48"/>
  <c r="X444" i="48"/>
  <c r="X453" i="48"/>
  <c r="X460" i="48"/>
  <c r="X469" i="48"/>
  <c r="X328" i="48"/>
  <c r="Y328" i="48" s="1"/>
  <c r="X385" i="48"/>
  <c r="X398" i="48"/>
  <c r="X419" i="48"/>
  <c r="X426" i="48"/>
  <c r="Y426" i="48" s="1"/>
  <c r="X435" i="48"/>
  <c r="X442" i="48"/>
  <c r="Y442" i="48" s="1"/>
  <c r="X451" i="48"/>
  <c r="X458" i="48"/>
  <c r="Y458" i="48" s="1"/>
  <c r="X255" i="48"/>
  <c r="Y255" i="48" s="1"/>
  <c r="X321" i="48"/>
  <c r="X392" i="48"/>
  <c r="Y392" i="48" s="1"/>
  <c r="X401" i="48"/>
  <c r="X412" i="48"/>
  <c r="Y412" i="48" s="1"/>
  <c r="X417" i="48"/>
  <c r="X424" i="48"/>
  <c r="X433" i="48"/>
  <c r="X440" i="48"/>
  <c r="X449" i="48"/>
  <c r="X456" i="48"/>
  <c r="X465" i="48"/>
  <c r="X296" i="48"/>
  <c r="Y296" i="48" s="1"/>
  <c r="X369" i="48"/>
  <c r="X376" i="48"/>
  <c r="Y376" i="48" s="1"/>
  <c r="X407" i="48"/>
  <c r="X415" i="48"/>
  <c r="X422" i="48"/>
  <c r="X431" i="48"/>
  <c r="X438" i="48"/>
  <c r="X447" i="48"/>
  <c r="X454" i="48"/>
  <c r="X463" i="48"/>
  <c r="X470" i="48"/>
  <c r="X289" i="48"/>
  <c r="X344" i="48"/>
  <c r="Y344" i="48" s="1"/>
  <c r="X383" i="48"/>
  <c r="X390" i="48"/>
  <c r="Y390" i="48" s="1"/>
  <c r="X399" i="48"/>
  <c r="X420" i="48"/>
  <c r="Y420" i="48" s="1"/>
  <c r="X429" i="48"/>
  <c r="X436" i="48"/>
  <c r="Y436" i="48" s="1"/>
  <c r="X445" i="48"/>
  <c r="X452" i="48"/>
  <c r="Y452" i="48" s="1"/>
  <c r="X461" i="48"/>
  <c r="X468" i="48"/>
  <c r="Y468" i="48" s="1"/>
  <c r="X477" i="48"/>
  <c r="X484" i="48"/>
  <c r="X337" i="48"/>
  <c r="X402" i="48"/>
  <c r="X405" i="48"/>
  <c r="X418" i="48"/>
  <c r="Y418" i="48" s="1"/>
  <c r="X427" i="48"/>
  <c r="X434" i="48"/>
  <c r="Y434" i="48" s="1"/>
  <c r="X475" i="48"/>
  <c r="X500" i="48"/>
  <c r="X507" i="48"/>
  <c r="X516" i="48"/>
  <c r="X523" i="48"/>
  <c r="X532" i="48"/>
  <c r="X539" i="48"/>
  <c r="X548" i="48"/>
  <c r="X555" i="48"/>
  <c r="X564" i="48"/>
  <c r="X571" i="48"/>
  <c r="X580" i="48"/>
  <c r="X587" i="48"/>
  <c r="X450" i="48"/>
  <c r="Y450" i="48" s="1"/>
  <c r="X457" i="48"/>
  <c r="X464" i="48"/>
  <c r="X473" i="48"/>
  <c r="X483" i="48"/>
  <c r="X493" i="48"/>
  <c r="X498" i="48"/>
  <c r="X505" i="48"/>
  <c r="X514" i="48"/>
  <c r="X521" i="48"/>
  <c r="X530" i="48"/>
  <c r="X537" i="48"/>
  <c r="X546" i="48"/>
  <c r="X553" i="48"/>
  <c r="X562" i="48"/>
  <c r="X569" i="48"/>
  <c r="X578" i="48"/>
  <c r="X585" i="48"/>
  <c r="X594" i="48"/>
  <c r="X601" i="48"/>
  <c r="X603" i="48"/>
  <c r="Y603" i="48" s="1"/>
  <c r="X605" i="48"/>
  <c r="Y605" i="48" s="1"/>
  <c r="X607" i="48"/>
  <c r="Y607" i="48" s="1"/>
  <c r="X609" i="48"/>
  <c r="X611" i="48"/>
  <c r="Y611" i="48" s="1"/>
  <c r="X613" i="48"/>
  <c r="Y613" i="48" s="1"/>
  <c r="X615" i="48"/>
  <c r="Y615" i="48" s="1"/>
  <c r="X617" i="48"/>
  <c r="X619" i="48"/>
  <c r="Y619" i="48" s="1"/>
  <c r="X621" i="48"/>
  <c r="Y621" i="48" s="1"/>
  <c r="X623" i="48"/>
  <c r="Y623" i="48" s="1"/>
  <c r="X625" i="48"/>
  <c r="X627" i="48"/>
  <c r="Y627" i="48" s="1"/>
  <c r="X629" i="48"/>
  <c r="Y629" i="48" s="1"/>
  <c r="X631" i="48"/>
  <c r="Y631" i="48" s="1"/>
  <c r="X633" i="48"/>
  <c r="X635" i="48"/>
  <c r="Y635" i="48" s="1"/>
  <c r="X637" i="48"/>
  <c r="Y637" i="48" s="1"/>
  <c r="X639" i="48"/>
  <c r="Y639" i="48" s="1"/>
  <c r="X641" i="48"/>
  <c r="X643" i="48"/>
  <c r="Y643" i="48" s="1"/>
  <c r="X645" i="48"/>
  <c r="Y645" i="48" s="1"/>
  <c r="X647" i="48"/>
  <c r="Y647" i="48" s="1"/>
  <c r="X649" i="48"/>
  <c r="X651" i="48"/>
  <c r="Y651" i="48" s="1"/>
  <c r="X653" i="48"/>
  <c r="Y653" i="48" s="1"/>
  <c r="X655" i="48"/>
  <c r="Y655" i="48" s="1"/>
  <c r="X657" i="48"/>
  <c r="Y657" i="48" s="1"/>
  <c r="X659" i="48"/>
  <c r="Y659" i="48" s="1"/>
  <c r="X661" i="48"/>
  <c r="Y661" i="48" s="1"/>
  <c r="X663" i="48"/>
  <c r="Y663" i="48" s="1"/>
  <c r="X665" i="48"/>
  <c r="X667" i="48"/>
  <c r="Y667" i="48" s="1"/>
  <c r="X669" i="48"/>
  <c r="Y669" i="48" s="1"/>
  <c r="X671" i="48"/>
  <c r="Y671" i="48" s="1"/>
  <c r="X673" i="48"/>
  <c r="X675" i="48"/>
  <c r="Y675" i="48" s="1"/>
  <c r="X677" i="48"/>
  <c r="Y677" i="48" s="1"/>
  <c r="X679" i="48"/>
  <c r="Y679" i="48" s="1"/>
  <c r="X681" i="48"/>
  <c r="X683" i="48"/>
  <c r="Y683" i="48" s="1"/>
  <c r="X685" i="48"/>
  <c r="X687" i="48"/>
  <c r="Y687" i="48" s="1"/>
  <c r="X689" i="48"/>
  <c r="Y689" i="48" s="1"/>
  <c r="X691" i="48"/>
  <c r="Y691" i="48" s="1"/>
  <c r="X693" i="48"/>
  <c r="X695" i="48"/>
  <c r="X697" i="48"/>
  <c r="Y697" i="48" s="1"/>
  <c r="X699" i="48"/>
  <c r="Y699" i="48" s="1"/>
  <c r="X701" i="48"/>
  <c r="X703" i="48"/>
  <c r="Y703" i="48" s="1"/>
  <c r="X705" i="48"/>
  <c r="Y705" i="48" s="1"/>
  <c r="X707" i="48"/>
  <c r="Y707" i="48" s="1"/>
  <c r="X709" i="48"/>
  <c r="X711" i="48"/>
  <c r="X713" i="48"/>
  <c r="Y713" i="48" s="1"/>
  <c r="X715" i="48"/>
  <c r="Y715" i="48" s="1"/>
  <c r="X717" i="48"/>
  <c r="X719" i="48"/>
  <c r="Y719" i="48" s="1"/>
  <c r="X721" i="48"/>
  <c r="Y721" i="48" s="1"/>
  <c r="X723" i="48"/>
  <c r="Y723" i="48" s="1"/>
  <c r="X725" i="48"/>
  <c r="X727" i="48"/>
  <c r="X729" i="48"/>
  <c r="Y729" i="48" s="1"/>
  <c r="X731" i="48"/>
  <c r="Y731" i="48" s="1"/>
  <c r="X733" i="48"/>
  <c r="X735" i="48"/>
  <c r="Y735" i="48" s="1"/>
  <c r="X737" i="48"/>
  <c r="Y737" i="48" s="1"/>
  <c r="X739" i="48"/>
  <c r="Y739" i="48" s="1"/>
  <c r="X741" i="48"/>
  <c r="X743" i="48"/>
  <c r="X745" i="48"/>
  <c r="Y745" i="48" s="1"/>
  <c r="X747" i="48"/>
  <c r="Y747" i="48" s="1"/>
  <c r="X749" i="48"/>
  <c r="X751" i="48"/>
  <c r="Y751" i="48" s="1"/>
  <c r="X753" i="48"/>
  <c r="Y753" i="48" s="1"/>
  <c r="X755" i="48"/>
  <c r="Y755" i="48" s="1"/>
  <c r="X757" i="48"/>
  <c r="X759" i="48"/>
  <c r="X761" i="48"/>
  <c r="Y761" i="48" s="1"/>
  <c r="X763" i="48"/>
  <c r="Y763" i="48" s="1"/>
  <c r="X765" i="48"/>
  <c r="X767" i="48"/>
  <c r="Y767" i="48" s="1"/>
  <c r="X769" i="48"/>
  <c r="Y769" i="48" s="1"/>
  <c r="X771" i="48"/>
  <c r="Y771" i="48" s="1"/>
  <c r="X773" i="48"/>
  <c r="X775" i="48"/>
  <c r="X777" i="48"/>
  <c r="Y777" i="48" s="1"/>
  <c r="X779" i="48"/>
  <c r="Y779" i="48" s="1"/>
  <c r="X781" i="48"/>
  <c r="X783" i="48"/>
  <c r="Y783" i="48" s="1"/>
  <c r="X785" i="48"/>
  <c r="Y785" i="48" s="1"/>
  <c r="X787" i="48"/>
  <c r="Y787" i="48" s="1"/>
  <c r="X789" i="48"/>
  <c r="X791" i="48"/>
  <c r="X793" i="48"/>
  <c r="Y793" i="48" s="1"/>
  <c r="X795" i="48"/>
  <c r="Y795" i="48" s="1"/>
  <c r="X797" i="48"/>
  <c r="X799" i="48"/>
  <c r="Y799" i="48" s="1"/>
  <c r="X801" i="48"/>
  <c r="Y801" i="48" s="1"/>
  <c r="X803" i="48"/>
  <c r="Y803" i="48" s="1"/>
  <c r="X805" i="48"/>
  <c r="X807" i="48"/>
  <c r="X809" i="48"/>
  <c r="Y809" i="48" s="1"/>
  <c r="X811" i="48"/>
  <c r="Y811" i="48" s="1"/>
  <c r="X813" i="48"/>
  <c r="X815" i="48"/>
  <c r="Y815" i="48" s="1"/>
  <c r="X817" i="48"/>
  <c r="Y817" i="48" s="1"/>
  <c r="X819" i="48"/>
  <c r="Y819" i="48" s="1"/>
  <c r="X821" i="48"/>
  <c r="X823" i="48"/>
  <c r="X825" i="48"/>
  <c r="Y825" i="48" s="1"/>
  <c r="X827" i="48"/>
  <c r="Y827" i="48" s="1"/>
  <c r="X829" i="48"/>
  <c r="X831" i="48"/>
  <c r="Y831" i="48" s="1"/>
  <c r="X833" i="48"/>
  <c r="Y833" i="48" s="1"/>
  <c r="X835" i="48"/>
  <c r="Y835" i="48" s="1"/>
  <c r="X837" i="48"/>
  <c r="X839" i="48"/>
  <c r="X841" i="48"/>
  <c r="Y841" i="48" s="1"/>
  <c r="X843" i="48"/>
  <c r="Y843" i="48" s="1"/>
  <c r="X845" i="48"/>
  <c r="X847" i="48"/>
  <c r="Y847" i="48" s="1"/>
  <c r="X849" i="48"/>
  <c r="Y849" i="48" s="1"/>
  <c r="X851" i="48"/>
  <c r="Y851" i="48" s="1"/>
  <c r="X853" i="48"/>
  <c r="X855" i="48"/>
  <c r="X857" i="48"/>
  <c r="Y857" i="48" s="1"/>
  <c r="X859" i="48"/>
  <c r="X861" i="48"/>
  <c r="Y861" i="48" s="1"/>
  <c r="X863" i="48"/>
  <c r="Y863" i="48" s="1"/>
  <c r="X865" i="48"/>
  <c r="Y865" i="48" s="1"/>
  <c r="X867" i="48"/>
  <c r="Y867" i="48" s="1"/>
  <c r="X869" i="48"/>
  <c r="Y869" i="48" s="1"/>
  <c r="X871" i="48"/>
  <c r="X443" i="48"/>
  <c r="Y443" i="48" s="1"/>
  <c r="X467" i="48"/>
  <c r="X481" i="48"/>
  <c r="X486" i="48"/>
  <c r="X491" i="48"/>
  <c r="X496" i="48"/>
  <c r="X503" i="48"/>
  <c r="Y503" i="48" s="1"/>
  <c r="X512" i="48"/>
  <c r="X519" i="48"/>
  <c r="Y519" i="48" s="1"/>
  <c r="X528" i="48"/>
  <c r="X535" i="48"/>
  <c r="Y535" i="48" s="1"/>
  <c r="X544" i="48"/>
  <c r="X551" i="48"/>
  <c r="Y551" i="48" s="1"/>
  <c r="X560" i="48"/>
  <c r="X567" i="48"/>
  <c r="Y567" i="48" s="1"/>
  <c r="X576" i="48"/>
  <c r="X583" i="48"/>
  <c r="Y583" i="48" s="1"/>
  <c r="X476" i="48"/>
  <c r="X489" i="48"/>
  <c r="X501" i="48"/>
  <c r="X510" i="48"/>
  <c r="Y510" i="48" s="1"/>
  <c r="X517" i="48"/>
  <c r="X526" i="48"/>
  <c r="X533" i="48"/>
  <c r="X542" i="48"/>
  <c r="X549" i="48"/>
  <c r="X558" i="48"/>
  <c r="X565" i="48"/>
  <c r="X574" i="48"/>
  <c r="Y574" i="48" s="1"/>
  <c r="X581" i="48"/>
  <c r="X474" i="48"/>
  <c r="Y474" i="48" s="1"/>
  <c r="X479" i="48"/>
  <c r="X499" i="48"/>
  <c r="Y499" i="48" s="1"/>
  <c r="X508" i="48"/>
  <c r="X515" i="48"/>
  <c r="X524" i="48"/>
  <c r="X531" i="48"/>
  <c r="Y531" i="48" s="1"/>
  <c r="X540" i="48"/>
  <c r="X547" i="48"/>
  <c r="X556" i="48"/>
  <c r="X563" i="48"/>
  <c r="X572" i="48"/>
  <c r="X579" i="48"/>
  <c r="X588" i="48"/>
  <c r="X595" i="48"/>
  <c r="Y595" i="48" s="1"/>
  <c r="X482" i="48"/>
  <c r="Y482" i="48" s="1"/>
  <c r="X492" i="48"/>
  <c r="Y492" i="48" s="1"/>
  <c r="X497" i="48"/>
  <c r="Y497" i="48" s="1"/>
  <c r="X506" i="48"/>
  <c r="Y506" i="48" s="1"/>
  <c r="X513" i="48"/>
  <c r="Y513" i="48" s="1"/>
  <c r="X522" i="48"/>
  <c r="X529" i="48"/>
  <c r="Y529" i="48" s="1"/>
  <c r="X538" i="48"/>
  <c r="X545" i="48"/>
  <c r="Y545" i="48" s="1"/>
  <c r="X554" i="48"/>
  <c r="X561" i="48"/>
  <c r="Y561" i="48" s="1"/>
  <c r="X570" i="48"/>
  <c r="Y570" i="48" s="1"/>
  <c r="X577" i="48"/>
  <c r="Y577" i="48" s="1"/>
  <c r="X586" i="48"/>
  <c r="X593" i="48"/>
  <c r="X602" i="48"/>
  <c r="Y602" i="48" s="1"/>
  <c r="X604" i="48"/>
  <c r="X606" i="48"/>
  <c r="Y606" i="48" s="1"/>
  <c r="X608" i="48"/>
  <c r="Y608" i="48" s="1"/>
  <c r="X610" i="48"/>
  <c r="X612" i="48"/>
  <c r="X614" i="48"/>
  <c r="Y614" i="48" s="1"/>
  <c r="X616" i="48"/>
  <c r="Y616" i="48" s="1"/>
  <c r="X618" i="48"/>
  <c r="X620" i="48"/>
  <c r="X622" i="48"/>
  <c r="Y622" i="48" s="1"/>
  <c r="X624" i="48"/>
  <c r="Y624" i="48" s="1"/>
  <c r="X626" i="48"/>
  <c r="Y626" i="48" s="1"/>
  <c r="X628" i="48"/>
  <c r="X630" i="48"/>
  <c r="Y630" i="48" s="1"/>
  <c r="X632" i="48"/>
  <c r="Y632" i="48" s="1"/>
  <c r="X634" i="48"/>
  <c r="Y634" i="48" s="1"/>
  <c r="X636" i="48"/>
  <c r="X638" i="48"/>
  <c r="Y638" i="48" s="1"/>
  <c r="X640" i="48"/>
  <c r="Y640" i="48" s="1"/>
  <c r="X642" i="48"/>
  <c r="Y642" i="48" s="1"/>
  <c r="X644" i="48"/>
  <c r="X646" i="48"/>
  <c r="Y646" i="48" s="1"/>
  <c r="X648" i="48"/>
  <c r="Y648" i="48" s="1"/>
  <c r="X650" i="48"/>
  <c r="Y650" i="48" s="1"/>
  <c r="X652" i="48"/>
  <c r="X654" i="48"/>
  <c r="Y654" i="48" s="1"/>
  <c r="X656" i="48"/>
  <c r="Y656" i="48" s="1"/>
  <c r="X658" i="48"/>
  <c r="Y658" i="48" s="1"/>
  <c r="X660" i="48"/>
  <c r="X662" i="48"/>
  <c r="Y662" i="48" s="1"/>
  <c r="X664" i="48"/>
  <c r="Y664" i="48" s="1"/>
  <c r="X666" i="48"/>
  <c r="Y666" i="48" s="1"/>
  <c r="X668" i="48"/>
  <c r="X670" i="48"/>
  <c r="Y670" i="48" s="1"/>
  <c r="X672" i="48"/>
  <c r="Y672" i="48" s="1"/>
  <c r="X674" i="48"/>
  <c r="Y674" i="48" s="1"/>
  <c r="X676" i="48"/>
  <c r="X678" i="48"/>
  <c r="Y678" i="48" s="1"/>
  <c r="X680" i="48"/>
  <c r="Y680" i="48" s="1"/>
  <c r="X682" i="48"/>
  <c r="Y682" i="48" s="1"/>
  <c r="X459" i="48"/>
  <c r="X466" i="48"/>
  <c r="Y466" i="48" s="1"/>
  <c r="X472" i="48"/>
  <c r="X490" i="48"/>
  <c r="Y490" i="48" s="1"/>
  <c r="X504" i="48"/>
  <c r="X511" i="48"/>
  <c r="Y511" i="48" s="1"/>
  <c r="X520" i="48"/>
  <c r="X527" i="48"/>
  <c r="Y527" i="48" s="1"/>
  <c r="X536" i="48"/>
  <c r="X543" i="48"/>
  <c r="Y543" i="48" s="1"/>
  <c r="X552" i="48"/>
  <c r="X480" i="48"/>
  <c r="Y480" i="48" s="1"/>
  <c r="X485" i="48"/>
  <c r="X488" i="48"/>
  <c r="X495" i="48"/>
  <c r="X502" i="48"/>
  <c r="X509" i="48"/>
  <c r="X518" i="48"/>
  <c r="X525" i="48"/>
  <c r="X534" i="48"/>
  <c r="Y534" i="48" s="1"/>
  <c r="X541" i="48"/>
  <c r="Y541" i="48" s="1"/>
  <c r="X550" i="48"/>
  <c r="X557" i="48"/>
  <c r="Y557" i="48" s="1"/>
  <c r="X566" i="48"/>
  <c r="X573" i="48"/>
  <c r="Y573" i="48" s="1"/>
  <c r="X582" i="48"/>
  <c r="X596" i="48"/>
  <c r="X686" i="48"/>
  <c r="Y686" i="48" s="1"/>
  <c r="X702" i="48"/>
  <c r="X718" i="48"/>
  <c r="X734" i="48"/>
  <c r="X750" i="48"/>
  <c r="Y750" i="48" s="1"/>
  <c r="X766" i="48"/>
  <c r="X782" i="48"/>
  <c r="X798" i="48"/>
  <c r="X814" i="48"/>
  <c r="Y814" i="48" s="1"/>
  <c r="X830" i="48"/>
  <c r="X846" i="48"/>
  <c r="X862" i="48"/>
  <c r="X584" i="48"/>
  <c r="X599" i="48"/>
  <c r="X684" i="48"/>
  <c r="X700" i="48"/>
  <c r="X716" i="48"/>
  <c r="Y716" i="48" s="1"/>
  <c r="X732" i="48"/>
  <c r="X748" i="48"/>
  <c r="X764" i="48"/>
  <c r="X780" i="48"/>
  <c r="Y780" i="48" s="1"/>
  <c r="X796" i="48"/>
  <c r="X812" i="48"/>
  <c r="X828" i="48"/>
  <c r="X844" i="48"/>
  <c r="Y844" i="48" s="1"/>
  <c r="X860" i="48"/>
  <c r="X559" i="48"/>
  <c r="Y559" i="48" s="1"/>
  <c r="X591" i="48"/>
  <c r="Y591" i="48" s="1"/>
  <c r="X698" i="48"/>
  <c r="Y698" i="48" s="1"/>
  <c r="X714" i="48"/>
  <c r="Y714" i="48" s="1"/>
  <c r="X730" i="48"/>
  <c r="Y730" i="48" s="1"/>
  <c r="X746" i="48"/>
  <c r="Y746" i="48" s="1"/>
  <c r="X762" i="48"/>
  <c r="Y762" i="48" s="1"/>
  <c r="X778" i="48"/>
  <c r="Y778" i="48" s="1"/>
  <c r="X794" i="48"/>
  <c r="Y794" i="48" s="1"/>
  <c r="X810" i="48"/>
  <c r="Y810" i="48" s="1"/>
  <c r="X826" i="48"/>
  <c r="Y826" i="48" s="1"/>
  <c r="X842" i="48"/>
  <c r="Y842" i="48" s="1"/>
  <c r="X858" i="48"/>
  <c r="Y858" i="48" s="1"/>
  <c r="X597" i="48"/>
  <c r="X696" i="48"/>
  <c r="Y696" i="48" s="1"/>
  <c r="X712" i="48"/>
  <c r="Y712" i="48" s="1"/>
  <c r="X728" i="48"/>
  <c r="Y728" i="48" s="1"/>
  <c r="X744" i="48"/>
  <c r="Y744" i="48" s="1"/>
  <c r="X760" i="48"/>
  <c r="Y760" i="48" s="1"/>
  <c r="X776" i="48"/>
  <c r="Y776" i="48" s="1"/>
  <c r="X792" i="48"/>
  <c r="Y792" i="48" s="1"/>
  <c r="X808" i="48"/>
  <c r="Y808" i="48" s="1"/>
  <c r="X824" i="48"/>
  <c r="Y824" i="48" s="1"/>
  <c r="X840" i="48"/>
  <c r="Y840" i="48" s="1"/>
  <c r="X856" i="48"/>
  <c r="Y856" i="48" s="1"/>
  <c r="X589" i="48"/>
  <c r="Y589" i="48" s="1"/>
  <c r="X694" i="48"/>
  <c r="X710" i="48"/>
  <c r="X726" i="48"/>
  <c r="X742" i="48"/>
  <c r="X758" i="48"/>
  <c r="X774" i="48"/>
  <c r="X790" i="48"/>
  <c r="X806" i="48"/>
  <c r="X822" i="48"/>
  <c r="X838" i="48"/>
  <c r="X575" i="48"/>
  <c r="Y575" i="48" s="1"/>
  <c r="X600" i="48"/>
  <c r="X692" i="48"/>
  <c r="Y692" i="48" s="1"/>
  <c r="X708" i="48"/>
  <c r="Y708" i="48" s="1"/>
  <c r="X724" i="48"/>
  <c r="Y724" i="48" s="1"/>
  <c r="X740" i="48"/>
  <c r="Y740" i="48" s="1"/>
  <c r="X756" i="48"/>
  <c r="Y756" i="48" s="1"/>
  <c r="X772" i="48"/>
  <c r="Y772" i="48" s="1"/>
  <c r="X788" i="48"/>
  <c r="Y788" i="48" s="1"/>
  <c r="X804" i="48"/>
  <c r="Y804" i="48" s="1"/>
  <c r="X820" i="48"/>
  <c r="Y820" i="48" s="1"/>
  <c r="X836" i="48"/>
  <c r="Y836" i="48" s="1"/>
  <c r="X852" i="48"/>
  <c r="Y852" i="48" s="1"/>
  <c r="X568" i="48"/>
  <c r="X592" i="48"/>
  <c r="X598" i="48"/>
  <c r="X690" i="48"/>
  <c r="Y690" i="48" s="1"/>
  <c r="X706" i="48"/>
  <c r="Y706" i="48" s="1"/>
  <c r="X722" i="48"/>
  <c r="Y722" i="48" s="1"/>
  <c r="X738" i="48"/>
  <c r="Y738" i="48" s="1"/>
  <c r="X754" i="48"/>
  <c r="Y754" i="48" s="1"/>
  <c r="X770" i="48"/>
  <c r="Y770" i="48" s="1"/>
  <c r="X786" i="48"/>
  <c r="Y786" i="48" s="1"/>
  <c r="X802" i="48"/>
  <c r="Y802" i="48" s="1"/>
  <c r="X818" i="48"/>
  <c r="Y818" i="48" s="1"/>
  <c r="X590" i="48"/>
  <c r="X688" i="48"/>
  <c r="X704" i="48"/>
  <c r="X720" i="48"/>
  <c r="X736" i="48"/>
  <c r="X752" i="48"/>
  <c r="Y752" i="48" s="1"/>
  <c r="X768" i="48"/>
  <c r="X784" i="48"/>
  <c r="X800" i="48"/>
  <c r="X816" i="48"/>
  <c r="Y816" i="48" s="1"/>
  <c r="X832" i="48"/>
  <c r="X834" i="48"/>
  <c r="Y834" i="48" s="1"/>
  <c r="X878" i="48"/>
  <c r="Y878" i="48" s="1"/>
  <c r="X887" i="48"/>
  <c r="Y887" i="48" s="1"/>
  <c r="X894" i="48"/>
  <c r="Y894" i="48" s="1"/>
  <c r="X903" i="48"/>
  <c r="X910" i="48"/>
  <c r="Y910" i="48" s="1"/>
  <c r="X919" i="48"/>
  <c r="Y919" i="48" s="1"/>
  <c r="X926" i="48"/>
  <c r="Y926" i="48" s="1"/>
  <c r="X935" i="48"/>
  <c r="X942" i="48"/>
  <c r="Y942" i="48" s="1"/>
  <c r="X951" i="48"/>
  <c r="Y951" i="48" s="1"/>
  <c r="X958" i="48"/>
  <c r="Y958" i="48" s="1"/>
  <c r="X967" i="48"/>
  <c r="X974" i="48"/>
  <c r="Y974" i="48" s="1"/>
  <c r="X983" i="48"/>
  <c r="Y983" i="48" s="1"/>
  <c r="X990" i="48"/>
  <c r="Y990" i="48" s="1"/>
  <c r="X999" i="48"/>
  <c r="X1006" i="48"/>
  <c r="Y1006" i="48" s="1"/>
  <c r="X1015" i="48"/>
  <c r="Y1015" i="48" s="1"/>
  <c r="X1022" i="48"/>
  <c r="Y1022" i="48" s="1"/>
  <c r="X1031" i="48"/>
  <c r="X1038" i="48"/>
  <c r="Y1038" i="48" s="1"/>
  <c r="X864" i="48"/>
  <c r="Y864" i="48" s="1"/>
  <c r="X876" i="48"/>
  <c r="X885" i="48"/>
  <c r="X892" i="48"/>
  <c r="X901" i="48"/>
  <c r="Y901" i="48" s="1"/>
  <c r="X908" i="48"/>
  <c r="X917" i="48"/>
  <c r="X924" i="48"/>
  <c r="X933" i="48"/>
  <c r="X940" i="48"/>
  <c r="X949" i="48"/>
  <c r="X956" i="48"/>
  <c r="X965" i="48"/>
  <c r="Y965" i="48" s="1"/>
  <c r="X972" i="48"/>
  <c r="X981" i="48"/>
  <c r="X988" i="48"/>
  <c r="X997" i="48"/>
  <c r="X1004" i="48"/>
  <c r="X1013" i="48"/>
  <c r="X1020" i="48"/>
  <c r="X1029" i="48"/>
  <c r="Y1029" i="48" s="1"/>
  <c r="X1036" i="48"/>
  <c r="X1045" i="48"/>
  <c r="X874" i="48"/>
  <c r="X883" i="48"/>
  <c r="Y883" i="48" s="1"/>
  <c r="X890" i="48"/>
  <c r="X899" i="48"/>
  <c r="X906" i="48"/>
  <c r="X915" i="48"/>
  <c r="X922" i="48"/>
  <c r="X931" i="48"/>
  <c r="X938" i="48"/>
  <c r="X947" i="48"/>
  <c r="Y947" i="48" s="1"/>
  <c r="X954" i="48"/>
  <c r="X963" i="48"/>
  <c r="X970" i="48"/>
  <c r="X979" i="48"/>
  <c r="X986" i="48"/>
  <c r="X995" i="48"/>
  <c r="X1002" i="48"/>
  <c r="X1011" i="48"/>
  <c r="Y1011" i="48" s="1"/>
  <c r="X1018" i="48"/>
  <c r="X1027" i="48"/>
  <c r="X1034" i="48"/>
  <c r="X872" i="48"/>
  <c r="Y872" i="48" s="1"/>
  <c r="X881" i="48"/>
  <c r="X888" i="48"/>
  <c r="X897" i="48"/>
  <c r="X904" i="48"/>
  <c r="Y904" i="48" s="1"/>
  <c r="X913" i="48"/>
  <c r="X920" i="48"/>
  <c r="X929" i="48"/>
  <c r="X936" i="48"/>
  <c r="Y936" i="48" s="1"/>
  <c r="X945" i="48"/>
  <c r="X952" i="48"/>
  <c r="X961" i="48"/>
  <c r="X968" i="48"/>
  <c r="Y968" i="48" s="1"/>
  <c r="X977" i="48"/>
  <c r="X984" i="48"/>
  <c r="X993" i="48"/>
  <c r="X1000" i="48"/>
  <c r="Y1000" i="48" s="1"/>
  <c r="X1009" i="48"/>
  <c r="X1016" i="48"/>
  <c r="X1025" i="48"/>
  <c r="X1032" i="48"/>
  <c r="X1041" i="48"/>
  <c r="X850" i="48"/>
  <c r="Y850" i="48" s="1"/>
  <c r="X879" i="48"/>
  <c r="X886" i="48"/>
  <c r="Y886" i="48" s="1"/>
  <c r="X895" i="48"/>
  <c r="X902" i="48"/>
  <c r="Y902" i="48" s="1"/>
  <c r="X911" i="48"/>
  <c r="X918" i="48"/>
  <c r="Y918" i="48" s="1"/>
  <c r="X927" i="48"/>
  <c r="X934" i="48"/>
  <c r="Y934" i="48" s="1"/>
  <c r="X943" i="48"/>
  <c r="X950" i="48"/>
  <c r="Y950" i="48" s="1"/>
  <c r="X959" i="48"/>
  <c r="X966" i="48"/>
  <c r="Y966" i="48" s="1"/>
  <c r="X975" i="48"/>
  <c r="X982" i="48"/>
  <c r="Y982" i="48" s="1"/>
  <c r="X991" i="48"/>
  <c r="X998" i="48"/>
  <c r="Y998" i="48" s="1"/>
  <c r="X1007" i="48"/>
  <c r="X1014" i="48"/>
  <c r="Y1014" i="48" s="1"/>
  <c r="X1023" i="48"/>
  <c r="X1030" i="48"/>
  <c r="Y1030" i="48" s="1"/>
  <c r="X1039" i="48"/>
  <c r="X1046" i="48"/>
  <c r="Y1046" i="48" s="1"/>
  <c r="X1055" i="48"/>
  <c r="X1062" i="48"/>
  <c r="X870" i="48"/>
  <c r="X877" i="48"/>
  <c r="Y877" i="48" s="1"/>
  <c r="X884" i="48"/>
  <c r="X893" i="48"/>
  <c r="X900" i="48"/>
  <c r="X909" i="48"/>
  <c r="Y909" i="48" s="1"/>
  <c r="X916" i="48"/>
  <c r="X925" i="48"/>
  <c r="X932" i="48"/>
  <c r="X941" i="48"/>
  <c r="Y941" i="48" s="1"/>
  <c r="X948" i="48"/>
  <c r="X957" i="48"/>
  <c r="X964" i="48"/>
  <c r="X973" i="48"/>
  <c r="Y973" i="48" s="1"/>
  <c r="X980" i="48"/>
  <c r="X989" i="48"/>
  <c r="X996" i="48"/>
  <c r="X1005" i="48"/>
  <c r="Y1005" i="48" s="1"/>
  <c r="X1012" i="48"/>
  <c r="X1021" i="48"/>
  <c r="X868" i="48"/>
  <c r="Y868" i="48" s="1"/>
  <c r="X875" i="48"/>
  <c r="Y875" i="48" s="1"/>
  <c r="X882" i="48"/>
  <c r="Y882" i="48" s="1"/>
  <c r="X891" i="48"/>
  <c r="X898" i="48"/>
  <c r="Y898" i="48" s="1"/>
  <c r="X907" i="48"/>
  <c r="Y907" i="48" s="1"/>
  <c r="X914" i="48"/>
  <c r="Y914" i="48" s="1"/>
  <c r="X923" i="48"/>
  <c r="X930" i="48"/>
  <c r="Y930" i="48" s="1"/>
  <c r="X939" i="48"/>
  <c r="Y939" i="48" s="1"/>
  <c r="X946" i="48"/>
  <c r="Y946" i="48" s="1"/>
  <c r="X955" i="48"/>
  <c r="X962" i="48"/>
  <c r="Y962" i="48" s="1"/>
  <c r="X971" i="48"/>
  <c r="Y971" i="48" s="1"/>
  <c r="X978" i="48"/>
  <c r="Y978" i="48" s="1"/>
  <c r="X987" i="48"/>
  <c r="X994" i="48"/>
  <c r="Y994" i="48" s="1"/>
  <c r="X1003" i="48"/>
  <c r="Y1003" i="48" s="1"/>
  <c r="X1010" i="48"/>
  <c r="Y1010" i="48" s="1"/>
  <c r="X1019" i="48"/>
  <c r="X1026" i="48"/>
  <c r="Y1026" i="48" s="1"/>
  <c r="X1035" i="48"/>
  <c r="Y1035" i="48" s="1"/>
  <c r="X1042" i="48"/>
  <c r="Y1042" i="48" s="1"/>
  <c r="X1051" i="48"/>
  <c r="X1058" i="48"/>
  <c r="Y1058" i="48" s="1"/>
  <c r="X848" i="48"/>
  <c r="Y848" i="48" s="1"/>
  <c r="X854" i="48"/>
  <c r="X866" i="48"/>
  <c r="X873" i="48"/>
  <c r="X880" i="48"/>
  <c r="Y880" i="48" s="1"/>
  <c r="X889" i="48"/>
  <c r="X896" i="48"/>
  <c r="X905" i="48"/>
  <c r="X912" i="48"/>
  <c r="Y912" i="48" s="1"/>
  <c r="X921" i="48"/>
  <c r="X928" i="48"/>
  <c r="X937" i="48"/>
  <c r="X944" i="48"/>
  <c r="Y944" i="48" s="1"/>
  <c r="X953" i="48"/>
  <c r="X960" i="48"/>
  <c r="X969" i="48"/>
  <c r="X976" i="48"/>
  <c r="Y976" i="48" s="1"/>
  <c r="X985" i="48"/>
  <c r="X992" i="48"/>
  <c r="X1001" i="48"/>
  <c r="X1008" i="48"/>
  <c r="Y1008" i="48" s="1"/>
  <c r="X1017" i="48"/>
  <c r="X1024" i="48"/>
  <c r="X1033" i="48"/>
  <c r="X1037" i="48"/>
  <c r="Y1037" i="48" s="1"/>
  <c r="X1049" i="48"/>
  <c r="X1054" i="48"/>
  <c r="Y1054" i="48" s="1"/>
  <c r="X1059" i="48"/>
  <c r="X1069" i="48"/>
  <c r="X1076" i="48"/>
  <c r="X1085" i="48"/>
  <c r="X1092" i="48"/>
  <c r="X1052" i="48"/>
  <c r="X1067" i="48"/>
  <c r="X1074" i="48"/>
  <c r="X1083" i="48"/>
  <c r="X1090" i="48"/>
  <c r="Y1090" i="48" s="1"/>
  <c r="X1044" i="48"/>
  <c r="X1047" i="48"/>
  <c r="X1057" i="48"/>
  <c r="X1065" i="48"/>
  <c r="Y1065" i="48" s="1"/>
  <c r="X1072" i="48"/>
  <c r="Y1072" i="48" s="1"/>
  <c r="X1081" i="48"/>
  <c r="X1088" i="48"/>
  <c r="Y1088" i="48" s="1"/>
  <c r="X1097" i="48"/>
  <c r="Y1097" i="48" s="1"/>
  <c r="X1050" i="48"/>
  <c r="X1060" i="48"/>
  <c r="X1070" i="48"/>
  <c r="X1079" i="48"/>
  <c r="Y1079" i="48" s="1"/>
  <c r="X1028" i="48"/>
  <c r="X1063" i="48"/>
  <c r="X1068" i="48"/>
  <c r="Y1068" i="48" s="1"/>
  <c r="X1077" i="48"/>
  <c r="Y1077" i="48" s="1"/>
  <c r="X1084" i="48"/>
  <c r="Y1084" i="48" s="1"/>
  <c r="X1093" i="48"/>
  <c r="X1048" i="48"/>
  <c r="X1053" i="48"/>
  <c r="Y1053" i="48" s="1"/>
  <c r="X1066" i="48"/>
  <c r="X1075" i="48"/>
  <c r="X1082" i="48"/>
  <c r="X1056" i="48"/>
  <c r="Y1056" i="48" s="1"/>
  <c r="X1061" i="48"/>
  <c r="X1073" i="48"/>
  <c r="X1080" i="48"/>
  <c r="Y1080" i="48" s="1"/>
  <c r="X1064" i="48"/>
  <c r="Y1064" i="48" s="1"/>
  <c r="X1086" i="48"/>
  <c r="X1095" i="48"/>
  <c r="X1100" i="48"/>
  <c r="X1109" i="48"/>
  <c r="X1116" i="48"/>
  <c r="X1125" i="48"/>
  <c r="X1132" i="48"/>
  <c r="X1141" i="48"/>
  <c r="Y1141" i="48" s="1"/>
  <c r="X1148" i="48"/>
  <c r="X1157" i="48"/>
  <c r="X1164" i="48"/>
  <c r="X1173" i="48"/>
  <c r="X1180" i="48"/>
  <c r="X1189" i="48"/>
  <c r="X1196" i="48"/>
  <c r="X1205" i="48"/>
  <c r="Y1205" i="48" s="1"/>
  <c r="X1212" i="48"/>
  <c r="X1221" i="48"/>
  <c r="X1228" i="48"/>
  <c r="X1237" i="48"/>
  <c r="X1244" i="48"/>
  <c r="X1253" i="48"/>
  <c r="X1260" i="48"/>
  <c r="X1269" i="48"/>
  <c r="Y1269" i="48" s="1"/>
  <c r="X1276" i="48"/>
  <c r="X1285" i="48"/>
  <c r="X1292" i="48"/>
  <c r="X1301" i="48"/>
  <c r="X1308" i="48"/>
  <c r="X1317" i="48"/>
  <c r="X1324" i="48"/>
  <c r="X1089" i="48"/>
  <c r="X1098" i="48"/>
  <c r="X1107" i="48"/>
  <c r="X1114" i="48"/>
  <c r="X1123" i="48"/>
  <c r="X1130" i="48"/>
  <c r="X1139" i="48"/>
  <c r="X1146" i="48"/>
  <c r="X1155" i="48"/>
  <c r="Y1155" i="48" s="1"/>
  <c r="X1162" i="48"/>
  <c r="X1171" i="48"/>
  <c r="X1178" i="48"/>
  <c r="X1187" i="48"/>
  <c r="X1194" i="48"/>
  <c r="X1203" i="48"/>
  <c r="X1210" i="48"/>
  <c r="X1219" i="48"/>
  <c r="Y1219" i="48" s="1"/>
  <c r="X1226" i="48"/>
  <c r="X1235" i="48"/>
  <c r="X1242" i="48"/>
  <c r="X1251" i="48"/>
  <c r="X1258" i="48"/>
  <c r="X1267" i="48"/>
  <c r="X1274" i="48"/>
  <c r="X1283" i="48"/>
  <c r="Y1283" i="48" s="1"/>
  <c r="X1290" i="48"/>
  <c r="X1299" i="48"/>
  <c r="X1306" i="48"/>
  <c r="X1315" i="48"/>
  <c r="X1322" i="48"/>
  <c r="X1105" i="48"/>
  <c r="X1112" i="48"/>
  <c r="Y1112" i="48" s="1"/>
  <c r="X1121" i="48"/>
  <c r="X1128" i="48"/>
  <c r="Y1128" i="48" s="1"/>
  <c r="X1137" i="48"/>
  <c r="X1144" i="48"/>
  <c r="Y1144" i="48" s="1"/>
  <c r="X1153" i="48"/>
  <c r="Y1153" i="48" s="1"/>
  <c r="X1160" i="48"/>
  <c r="Y1160" i="48" s="1"/>
  <c r="X1169" i="48"/>
  <c r="X1176" i="48"/>
  <c r="Y1176" i="48" s="1"/>
  <c r="X1185" i="48"/>
  <c r="X1192" i="48"/>
  <c r="Y1192" i="48" s="1"/>
  <c r="X1201" i="48"/>
  <c r="X1208" i="48"/>
  <c r="Y1208" i="48" s="1"/>
  <c r="X1217" i="48"/>
  <c r="Y1217" i="48" s="1"/>
  <c r="X1224" i="48"/>
  <c r="Y1224" i="48" s="1"/>
  <c r="X1233" i="48"/>
  <c r="X1240" i="48"/>
  <c r="Y1240" i="48" s="1"/>
  <c r="X1249" i="48"/>
  <c r="X1256" i="48"/>
  <c r="Y1256" i="48" s="1"/>
  <c r="X1265" i="48"/>
  <c r="X1272" i="48"/>
  <c r="Y1272" i="48" s="1"/>
  <c r="X1281" i="48"/>
  <c r="Y1281" i="48" s="1"/>
  <c r="X1288" i="48"/>
  <c r="Y1288" i="48" s="1"/>
  <c r="X1297" i="48"/>
  <c r="X1304" i="48"/>
  <c r="Y1304" i="48" s="1"/>
  <c r="X1313" i="48"/>
  <c r="X1320" i="48"/>
  <c r="Y1320" i="48" s="1"/>
  <c r="X1043" i="48"/>
  <c r="X1087" i="48"/>
  <c r="X1096" i="48"/>
  <c r="Y1096" i="48" s="1"/>
  <c r="X1103" i="48"/>
  <c r="X1110" i="48"/>
  <c r="Y1110" i="48" s="1"/>
  <c r="X1119" i="48"/>
  <c r="X1126" i="48"/>
  <c r="Y1126" i="48" s="1"/>
  <c r="X1135" i="48"/>
  <c r="X1142" i="48"/>
  <c r="Y1142" i="48" s="1"/>
  <c r="X1151" i="48"/>
  <c r="X1158" i="48"/>
  <c r="Y1158" i="48" s="1"/>
  <c r="X1167" i="48"/>
  <c r="X1174" i="48"/>
  <c r="Y1174" i="48" s="1"/>
  <c r="X1183" i="48"/>
  <c r="X1190" i="48"/>
  <c r="Y1190" i="48" s="1"/>
  <c r="X1199" i="48"/>
  <c r="X1206" i="48"/>
  <c r="X1215" i="48"/>
  <c r="X1222" i="48"/>
  <c r="Y1222" i="48" s="1"/>
  <c r="X1231" i="48"/>
  <c r="X1238" i="48"/>
  <c r="X1247" i="48"/>
  <c r="X1254" i="48"/>
  <c r="Y1254" i="48" s="1"/>
  <c r="X1263" i="48"/>
  <c r="X1270" i="48"/>
  <c r="X1279" i="48"/>
  <c r="X1286" i="48"/>
  <c r="Y1286" i="48" s="1"/>
  <c r="X1295" i="48"/>
  <c r="X1302" i="48"/>
  <c r="X1311" i="48"/>
  <c r="X1040" i="48"/>
  <c r="Y1040" i="48" s="1"/>
  <c r="X1101" i="48"/>
  <c r="X1108" i="48"/>
  <c r="X1117" i="48"/>
  <c r="X1124" i="48"/>
  <c r="Y1124" i="48" s="1"/>
  <c r="X1133" i="48"/>
  <c r="X1140" i="48"/>
  <c r="X1149" i="48"/>
  <c r="X1156" i="48"/>
  <c r="Y1156" i="48" s="1"/>
  <c r="X1165" i="48"/>
  <c r="X1172" i="48"/>
  <c r="X1181" i="48"/>
  <c r="X1188" i="48"/>
  <c r="Y1188" i="48" s="1"/>
  <c r="X1197" i="48"/>
  <c r="X1204" i="48"/>
  <c r="X1213" i="48"/>
  <c r="X1220" i="48"/>
  <c r="Y1220" i="48" s="1"/>
  <c r="X1229" i="48"/>
  <c r="X1236" i="48"/>
  <c r="X1245" i="48"/>
  <c r="X1252" i="48"/>
  <c r="Y1252" i="48" s="1"/>
  <c r="X1261" i="48"/>
  <c r="X1268" i="48"/>
  <c r="X1277" i="48"/>
  <c r="X1284" i="48"/>
  <c r="Y1284" i="48" s="1"/>
  <c r="X1293" i="48"/>
  <c r="X1300" i="48"/>
  <c r="X1309" i="48"/>
  <c r="X1316" i="48"/>
  <c r="Y1316" i="48" s="1"/>
  <c r="X1325" i="48"/>
  <c r="X1094" i="48"/>
  <c r="X1099" i="48"/>
  <c r="X1106" i="48"/>
  <c r="Y1106" i="48" s="1"/>
  <c r="X1115" i="48"/>
  <c r="X1122" i="48"/>
  <c r="X1131" i="48"/>
  <c r="X1138" i="48"/>
  <c r="Y1138" i="48" s="1"/>
  <c r="X1147" i="48"/>
  <c r="X1154" i="48"/>
  <c r="X1163" i="48"/>
  <c r="X1170" i="48"/>
  <c r="Y1170" i="48" s="1"/>
  <c r="X1179" i="48"/>
  <c r="X1186" i="48"/>
  <c r="X1195" i="48"/>
  <c r="X1202" i="48"/>
  <c r="Y1202" i="48" s="1"/>
  <c r="X1211" i="48"/>
  <c r="X1218" i="48"/>
  <c r="X1227" i="48"/>
  <c r="X1234" i="48"/>
  <c r="Y1234" i="48" s="1"/>
  <c r="X1243" i="48"/>
  <c r="X1250" i="48"/>
  <c r="X1259" i="48"/>
  <c r="X1266" i="48"/>
  <c r="Y1266" i="48" s="1"/>
  <c r="X1275" i="48"/>
  <c r="X1282" i="48"/>
  <c r="X1291" i="48"/>
  <c r="X1298" i="48"/>
  <c r="Y1298" i="48" s="1"/>
  <c r="X1307" i="48"/>
  <c r="X1314" i="48"/>
  <c r="X1323" i="48"/>
  <c r="X1078" i="48"/>
  <c r="Y1078" i="48" s="1"/>
  <c r="X1091" i="48"/>
  <c r="X1104" i="48"/>
  <c r="X1113" i="48"/>
  <c r="X1120" i="48"/>
  <c r="X1129" i="48"/>
  <c r="X1136" i="48"/>
  <c r="X1145" i="48"/>
  <c r="X1152" i="48"/>
  <c r="Y1152" i="48" s="1"/>
  <c r="X1161" i="48"/>
  <c r="X1168" i="48"/>
  <c r="X1177" i="48"/>
  <c r="X1184" i="48"/>
  <c r="X1193" i="48"/>
  <c r="X1200" i="48"/>
  <c r="X1209" i="48"/>
  <c r="X1216" i="48"/>
  <c r="Y1216" i="48" s="1"/>
  <c r="X1225" i="48"/>
  <c r="X1232" i="48"/>
  <c r="X1241" i="48"/>
  <c r="X1248" i="48"/>
  <c r="X1257" i="48"/>
  <c r="X1264" i="48"/>
  <c r="X1273" i="48"/>
  <c r="X1280" i="48"/>
  <c r="Y1280" i="48" s="1"/>
  <c r="X1289" i="48"/>
  <c r="X1296" i="48"/>
  <c r="X1305" i="48"/>
  <c r="X1312" i="48"/>
  <c r="X1321" i="48"/>
  <c r="X1328" i="48"/>
  <c r="X1330" i="48"/>
  <c r="X1332" i="48"/>
  <c r="Y1332" i="48" s="1"/>
  <c r="X1071" i="48"/>
  <c r="X1102" i="48"/>
  <c r="X1111" i="48"/>
  <c r="X1118" i="48"/>
  <c r="Y1118" i="48" s="1"/>
  <c r="X1127" i="48"/>
  <c r="X1134" i="48"/>
  <c r="X1143" i="48"/>
  <c r="X1150" i="48"/>
  <c r="Y1150" i="48" s="1"/>
  <c r="X1159" i="48"/>
  <c r="X1166" i="48"/>
  <c r="X1175" i="48"/>
  <c r="X1182" i="48"/>
  <c r="Y1182" i="48" s="1"/>
  <c r="X1191" i="48"/>
  <c r="X1198" i="48"/>
  <c r="X1207" i="48"/>
  <c r="X1214" i="48"/>
  <c r="X1223" i="48"/>
  <c r="X1230" i="48"/>
  <c r="X1239" i="48"/>
  <c r="X1246" i="48"/>
  <c r="X1255" i="48"/>
  <c r="X1262" i="48"/>
  <c r="X1271" i="48"/>
  <c r="X1278" i="48"/>
  <c r="X1287" i="48"/>
  <c r="X1294" i="48"/>
  <c r="X1303" i="48"/>
  <c r="X1310" i="48"/>
  <c r="X1319" i="48"/>
  <c r="X1326" i="48"/>
  <c r="X1318" i="48"/>
  <c r="X1336" i="48"/>
  <c r="X1343" i="48"/>
  <c r="X1352" i="48"/>
  <c r="X1359" i="48"/>
  <c r="Y1359" i="48" s="1"/>
  <c r="X1368" i="48"/>
  <c r="Y1368" i="48" s="1"/>
  <c r="X1375" i="48"/>
  <c r="Y1375" i="48" s="1"/>
  <c r="X1329" i="48"/>
  <c r="Y1329" i="48" s="1"/>
  <c r="X1334" i="48"/>
  <c r="X1341" i="48"/>
  <c r="Y1341" i="48" s="1"/>
  <c r="X1350" i="48"/>
  <c r="X1357" i="48"/>
  <c r="X1366" i="48"/>
  <c r="X1339" i="48"/>
  <c r="Y1339" i="48" s="1"/>
  <c r="X1348" i="48"/>
  <c r="X1355" i="48"/>
  <c r="Y1355" i="48" s="1"/>
  <c r="X1364" i="48"/>
  <c r="X1337" i="48"/>
  <c r="X1346" i="48"/>
  <c r="X1353" i="48"/>
  <c r="Y1353" i="48" s="1"/>
  <c r="X1327" i="48"/>
  <c r="X1335" i="48"/>
  <c r="Y1335" i="48" s="1"/>
  <c r="X1344" i="48"/>
  <c r="X1351" i="48"/>
  <c r="Y1351" i="48" s="1"/>
  <c r="X1360" i="48"/>
  <c r="X1333" i="48"/>
  <c r="Y1333" i="48" s="1"/>
  <c r="X1342" i="48"/>
  <c r="X1349" i="48"/>
  <c r="X1340" i="48"/>
  <c r="X1347" i="48"/>
  <c r="Y1347" i="48" s="1"/>
  <c r="X1356" i="48"/>
  <c r="X1363" i="48"/>
  <c r="Y1363" i="48" s="1"/>
  <c r="X1372" i="48"/>
  <c r="X1331" i="48"/>
  <c r="Y1331" i="48" s="1"/>
  <c r="X1338" i="48"/>
  <c r="X1371" i="48"/>
  <c r="Y1371" i="48" s="1"/>
  <c r="X1376" i="48"/>
  <c r="X1383" i="48"/>
  <c r="Y1383" i="48" s="1"/>
  <c r="X1390" i="48"/>
  <c r="Y1390" i="48" s="1"/>
  <c r="X1399" i="48"/>
  <c r="X1406" i="48"/>
  <c r="Y1406" i="48" s="1"/>
  <c r="X1415" i="48"/>
  <c r="Y1415" i="48" s="1"/>
  <c r="X1422" i="48"/>
  <c r="Y1422" i="48" s="1"/>
  <c r="X1431" i="48"/>
  <c r="X1438" i="48"/>
  <c r="Y1438" i="48" s="1"/>
  <c r="X1447" i="48"/>
  <c r="Y1447" i="48" s="1"/>
  <c r="X1454" i="48"/>
  <c r="Y1454" i="48" s="1"/>
  <c r="X1463" i="48"/>
  <c r="X1470" i="48"/>
  <c r="Y1470" i="48" s="1"/>
  <c r="X1479" i="48"/>
  <c r="Y1479" i="48" s="1"/>
  <c r="X1486" i="48"/>
  <c r="Y1486" i="48" s="1"/>
  <c r="X1495" i="48"/>
  <c r="X1502" i="48"/>
  <c r="Y1502" i="48" s="1"/>
  <c r="X1511" i="48"/>
  <c r="Y1511" i="48" s="1"/>
  <c r="X1518" i="48"/>
  <c r="Y1518" i="48" s="1"/>
  <c r="X1527" i="48"/>
  <c r="X1534" i="48"/>
  <c r="Y1534" i="48" s="1"/>
  <c r="X1543" i="48"/>
  <c r="Y1543" i="48" s="1"/>
  <c r="X1550" i="48"/>
  <c r="Y1550" i="48" s="1"/>
  <c r="X1559" i="48"/>
  <c r="X1566" i="48"/>
  <c r="Y1566" i="48" s="1"/>
  <c r="X1575" i="48"/>
  <c r="Y1575" i="48" s="1"/>
  <c r="X1582" i="48"/>
  <c r="Y1582" i="48" s="1"/>
  <c r="X1591" i="48"/>
  <c r="X1598" i="48"/>
  <c r="Y1598" i="48" s="1"/>
  <c r="X1607" i="48"/>
  <c r="Y1607" i="48" s="1"/>
  <c r="X1614" i="48"/>
  <c r="Y1614" i="48" s="1"/>
  <c r="X1623" i="48"/>
  <c r="X1630" i="48"/>
  <c r="Y1630" i="48" s="1"/>
  <c r="X1639" i="48"/>
  <c r="Y1639" i="48" s="1"/>
  <c r="X1646" i="48"/>
  <c r="Y1646" i="48" s="1"/>
  <c r="X1655" i="48"/>
  <c r="X1662" i="48"/>
  <c r="Y1662" i="48" s="1"/>
  <c r="X1671" i="48"/>
  <c r="Y1671" i="48" s="1"/>
  <c r="X1678" i="48"/>
  <c r="Y1678" i="48" s="1"/>
  <c r="X1687" i="48"/>
  <c r="X1369" i="48"/>
  <c r="Y1369" i="48" s="1"/>
  <c r="X1381" i="48"/>
  <c r="X1388" i="48"/>
  <c r="X1397" i="48"/>
  <c r="X1404" i="48"/>
  <c r="X1413" i="48"/>
  <c r="Y1413" i="48" s="1"/>
  <c r="X1420" i="48"/>
  <c r="X1429" i="48"/>
  <c r="X1436" i="48"/>
  <c r="X1445" i="48"/>
  <c r="X1452" i="48"/>
  <c r="X1461" i="48"/>
  <c r="X1468" i="48"/>
  <c r="X1477" i="48"/>
  <c r="Y1477" i="48" s="1"/>
  <c r="X1484" i="48"/>
  <c r="X1493" i="48"/>
  <c r="X1500" i="48"/>
  <c r="X1509" i="48"/>
  <c r="X1516" i="48"/>
  <c r="X1525" i="48"/>
  <c r="X1532" i="48"/>
  <c r="X1541" i="48"/>
  <c r="Y1541" i="48" s="1"/>
  <c r="X1548" i="48"/>
  <c r="X1557" i="48"/>
  <c r="X1564" i="48"/>
  <c r="X1573" i="48"/>
  <c r="X1580" i="48"/>
  <c r="X1589" i="48"/>
  <c r="X1596" i="48"/>
  <c r="X1605" i="48"/>
  <c r="Y1605" i="48" s="1"/>
  <c r="X1612" i="48"/>
  <c r="X1621" i="48"/>
  <c r="X1628" i="48"/>
  <c r="X1637" i="48"/>
  <c r="X1644" i="48"/>
  <c r="X1653" i="48"/>
  <c r="X1660" i="48"/>
  <c r="X1669" i="48"/>
  <c r="Y1669" i="48" s="1"/>
  <c r="X1676" i="48"/>
  <c r="X1374" i="48"/>
  <c r="X1379" i="48"/>
  <c r="X1386" i="48"/>
  <c r="Y1386" i="48" s="1"/>
  <c r="X1395" i="48"/>
  <c r="X1402" i="48"/>
  <c r="X1411" i="48"/>
  <c r="X1418" i="48"/>
  <c r="Y1418" i="48" s="1"/>
  <c r="X1427" i="48"/>
  <c r="X1434" i="48"/>
  <c r="X1443" i="48"/>
  <c r="X1450" i="48"/>
  <c r="Y1450" i="48" s="1"/>
  <c r="X1459" i="48"/>
  <c r="X1466" i="48"/>
  <c r="X1475" i="48"/>
  <c r="X1482" i="48"/>
  <c r="Y1482" i="48" s="1"/>
  <c r="X1491" i="48"/>
  <c r="X1498" i="48"/>
  <c r="Y1498" i="48" s="1"/>
  <c r="X1507" i="48"/>
  <c r="X1514" i="48"/>
  <c r="Y1514" i="48" s="1"/>
  <c r="X1523" i="48"/>
  <c r="X1530" i="48"/>
  <c r="X1539" i="48"/>
  <c r="X1546" i="48"/>
  <c r="Y1546" i="48" s="1"/>
  <c r="X1555" i="48"/>
  <c r="X1562" i="48"/>
  <c r="Y1562" i="48" s="1"/>
  <c r="X1571" i="48"/>
  <c r="X1578" i="48"/>
  <c r="Y1578" i="48" s="1"/>
  <c r="X1587" i="48"/>
  <c r="X1594" i="48"/>
  <c r="X1603" i="48"/>
  <c r="X1610" i="48"/>
  <c r="Y1610" i="48" s="1"/>
  <c r="X1619" i="48"/>
  <c r="X1626" i="48"/>
  <c r="Y1626" i="48" s="1"/>
  <c r="X1635" i="48"/>
  <c r="X1642" i="48"/>
  <c r="Y1642" i="48" s="1"/>
  <c r="X1651" i="48"/>
  <c r="X1658" i="48"/>
  <c r="X1667" i="48"/>
  <c r="X1674" i="48"/>
  <c r="Y1674" i="48" s="1"/>
  <c r="X1683" i="48"/>
  <c r="X1690" i="48"/>
  <c r="Y1690" i="48" s="1"/>
  <c r="X1699" i="48"/>
  <c r="X1706" i="48"/>
  <c r="Y1706" i="48" s="1"/>
  <c r="X1354" i="48"/>
  <c r="X1361" i="48"/>
  <c r="X1367" i="48"/>
  <c r="Y1367" i="48" s="1"/>
  <c r="X1377" i="48"/>
  <c r="Y1377" i="48" s="1"/>
  <c r="X1384" i="48"/>
  <c r="X1393" i="48"/>
  <c r="X1400" i="48"/>
  <c r="Y1400" i="48" s="1"/>
  <c r="X1409" i="48"/>
  <c r="Y1409" i="48" s="1"/>
  <c r="X1416" i="48"/>
  <c r="Y1416" i="48" s="1"/>
  <c r="X1425" i="48"/>
  <c r="X1432" i="48"/>
  <c r="X1441" i="48"/>
  <c r="Y1441" i="48" s="1"/>
  <c r="X1448" i="48"/>
  <c r="X1457" i="48"/>
  <c r="X1464" i="48"/>
  <c r="X1473" i="48"/>
  <c r="Y1473" i="48" s="1"/>
  <c r="X1480" i="48"/>
  <c r="X1489" i="48"/>
  <c r="X1496" i="48"/>
  <c r="X1505" i="48"/>
  <c r="Y1505" i="48" s="1"/>
  <c r="X1512" i="48"/>
  <c r="X1521" i="48"/>
  <c r="X1528" i="48"/>
  <c r="X1537" i="48"/>
  <c r="Y1537" i="48" s="1"/>
  <c r="X1544" i="48"/>
  <c r="X1553" i="48"/>
  <c r="X1560" i="48"/>
  <c r="X1569" i="48"/>
  <c r="Y1569" i="48" s="1"/>
  <c r="X1576" i="48"/>
  <c r="X1585" i="48"/>
  <c r="X1592" i="48"/>
  <c r="X1601" i="48"/>
  <c r="Y1601" i="48" s="1"/>
  <c r="X1608" i="48"/>
  <c r="X1617" i="48"/>
  <c r="X1624" i="48"/>
  <c r="X1633" i="48"/>
  <c r="Y1633" i="48" s="1"/>
  <c r="X1640" i="48"/>
  <c r="X1649" i="48"/>
  <c r="X1656" i="48"/>
  <c r="X1665" i="48"/>
  <c r="Y1665" i="48" s="1"/>
  <c r="X1672" i="48"/>
  <c r="X1681" i="48"/>
  <c r="X1688" i="48"/>
  <c r="X1697" i="48"/>
  <c r="Y1697" i="48" s="1"/>
  <c r="X1358" i="48"/>
  <c r="X1382" i="48"/>
  <c r="X1391" i="48"/>
  <c r="X1398" i="48"/>
  <c r="Y1398" i="48" s="1"/>
  <c r="X1407" i="48"/>
  <c r="X1414" i="48"/>
  <c r="X1423" i="48"/>
  <c r="X1430" i="48"/>
  <c r="Y1430" i="48" s="1"/>
  <c r="X1439" i="48"/>
  <c r="X1446" i="48"/>
  <c r="Y1446" i="48" s="1"/>
  <c r="X1455" i="48"/>
  <c r="X1462" i="48"/>
  <c r="Y1462" i="48" s="1"/>
  <c r="X1471" i="48"/>
  <c r="X1478" i="48"/>
  <c r="X1487" i="48"/>
  <c r="X1494" i="48"/>
  <c r="Y1494" i="48" s="1"/>
  <c r="X1503" i="48"/>
  <c r="X1510" i="48"/>
  <c r="Y1510" i="48" s="1"/>
  <c r="X1519" i="48"/>
  <c r="X1526" i="48"/>
  <c r="Y1526" i="48" s="1"/>
  <c r="X1535" i="48"/>
  <c r="X1542" i="48"/>
  <c r="Y1542" i="48" s="1"/>
  <c r="X1551" i="48"/>
  <c r="X1558" i="48"/>
  <c r="Y1558" i="48" s="1"/>
  <c r="X1567" i="48"/>
  <c r="X1574" i="48"/>
  <c r="Y1574" i="48" s="1"/>
  <c r="X1583" i="48"/>
  <c r="X1590" i="48"/>
  <c r="Y1590" i="48" s="1"/>
  <c r="X1599" i="48"/>
  <c r="X1606" i="48"/>
  <c r="Y1606" i="48" s="1"/>
  <c r="X1615" i="48"/>
  <c r="X1622" i="48"/>
  <c r="Y1622" i="48" s="1"/>
  <c r="X1631" i="48"/>
  <c r="X1638" i="48"/>
  <c r="Y1638" i="48" s="1"/>
  <c r="X1647" i="48"/>
  <c r="X1654" i="48"/>
  <c r="Y1654" i="48" s="1"/>
  <c r="X1663" i="48"/>
  <c r="X1670" i="48"/>
  <c r="Y1670" i="48" s="1"/>
  <c r="X1679" i="48"/>
  <c r="X1686" i="48"/>
  <c r="Y1686" i="48" s="1"/>
  <c r="X1370" i="48"/>
  <c r="X1380" i="48"/>
  <c r="X1389" i="48"/>
  <c r="X1396" i="48"/>
  <c r="Y1396" i="48" s="1"/>
  <c r="X1405" i="48"/>
  <c r="X1412" i="48"/>
  <c r="X1421" i="48"/>
  <c r="X1428" i="48"/>
  <c r="Y1428" i="48" s="1"/>
  <c r="X1437" i="48"/>
  <c r="X1444" i="48"/>
  <c r="X1453" i="48"/>
  <c r="X1460" i="48"/>
  <c r="Y1460" i="48" s="1"/>
  <c r="X1469" i="48"/>
  <c r="X1476" i="48"/>
  <c r="X1485" i="48"/>
  <c r="X1492" i="48"/>
  <c r="Y1492" i="48" s="1"/>
  <c r="X1501" i="48"/>
  <c r="X1508" i="48"/>
  <c r="X1517" i="48"/>
  <c r="X1524" i="48"/>
  <c r="Y1524" i="48" s="1"/>
  <c r="X1533" i="48"/>
  <c r="X1540" i="48"/>
  <c r="X1549" i="48"/>
  <c r="X1556" i="48"/>
  <c r="Y1556" i="48" s="1"/>
  <c r="X1565" i="48"/>
  <c r="X1572" i="48"/>
  <c r="X1581" i="48"/>
  <c r="X1588" i="48"/>
  <c r="Y1588" i="48" s="1"/>
  <c r="X1597" i="48"/>
  <c r="X1604" i="48"/>
  <c r="X1613" i="48"/>
  <c r="X1620" i="48"/>
  <c r="Y1620" i="48" s="1"/>
  <c r="X1629" i="48"/>
  <c r="X1636" i="48"/>
  <c r="X1645" i="48"/>
  <c r="X1652" i="48"/>
  <c r="Y1652" i="48" s="1"/>
  <c r="X1661" i="48"/>
  <c r="X1668" i="48"/>
  <c r="X1677" i="48"/>
  <c r="X1684" i="48"/>
  <c r="Y1684" i="48" s="1"/>
  <c r="X1693" i="48"/>
  <c r="X1700" i="48"/>
  <c r="X1362" i="48"/>
  <c r="X1365" i="48"/>
  <c r="Y1365" i="48" s="1"/>
  <c r="X1373" i="48"/>
  <c r="X1378" i="48"/>
  <c r="X1387" i="48"/>
  <c r="X1394" i="48"/>
  <c r="Y1394" i="48" s="1"/>
  <c r="X1403" i="48"/>
  <c r="X1410" i="48"/>
  <c r="Y1410" i="48" s="1"/>
  <c r="X1419" i="48"/>
  <c r="X1426" i="48"/>
  <c r="Y1426" i="48" s="1"/>
  <c r="X1435" i="48"/>
  <c r="X1442" i="48"/>
  <c r="X1451" i="48"/>
  <c r="X1458" i="48"/>
  <c r="Y1458" i="48" s="1"/>
  <c r="X1467" i="48"/>
  <c r="X1474" i="48"/>
  <c r="Y1474" i="48" s="1"/>
  <c r="X1483" i="48"/>
  <c r="X1490" i="48"/>
  <c r="Y1490" i="48" s="1"/>
  <c r="X1499" i="48"/>
  <c r="X1506" i="48"/>
  <c r="X1515" i="48"/>
  <c r="X1522" i="48"/>
  <c r="Y1522" i="48" s="1"/>
  <c r="X1531" i="48"/>
  <c r="X1538" i="48"/>
  <c r="Y1538" i="48" s="1"/>
  <c r="X1547" i="48"/>
  <c r="X1554" i="48"/>
  <c r="Y1554" i="48" s="1"/>
  <c r="X1563" i="48"/>
  <c r="X1570" i="48"/>
  <c r="X1579" i="48"/>
  <c r="X1586" i="48"/>
  <c r="Y1586" i="48" s="1"/>
  <c r="X1595" i="48"/>
  <c r="X1602" i="48"/>
  <c r="Y1602" i="48" s="1"/>
  <c r="X1611" i="48"/>
  <c r="X1618" i="48"/>
  <c r="Y1618" i="48" s="1"/>
  <c r="X1627" i="48"/>
  <c r="X1634" i="48"/>
  <c r="X1643" i="48"/>
  <c r="X1650" i="48"/>
  <c r="Y1650" i="48" s="1"/>
  <c r="X1659" i="48"/>
  <c r="X1666" i="48"/>
  <c r="Y1666" i="48" s="1"/>
  <c r="X1675" i="48"/>
  <c r="X1682" i="48"/>
  <c r="Y1682" i="48" s="1"/>
  <c r="X1691" i="48"/>
  <c r="X1698" i="48"/>
  <c r="X1707" i="48"/>
  <c r="Y1707" i="48" s="1"/>
  <c r="X1345" i="48"/>
  <c r="Y1345" i="48" s="1"/>
  <c r="X1385" i="48"/>
  <c r="X1392" i="48"/>
  <c r="Y1392" i="48" s="1"/>
  <c r="X1401" i="48"/>
  <c r="X1408" i="48"/>
  <c r="Y1408" i="48" s="1"/>
  <c r="X1417" i="48"/>
  <c r="X1424" i="48"/>
  <c r="Y1424" i="48" s="1"/>
  <c r="X1433" i="48"/>
  <c r="X1440" i="48"/>
  <c r="Y1440" i="48" s="1"/>
  <c r="X1449" i="48"/>
  <c r="X1456" i="48"/>
  <c r="Y1456" i="48" s="1"/>
  <c r="X1465" i="48"/>
  <c r="X1472" i="48"/>
  <c r="Y1472" i="48" s="1"/>
  <c r="X1481" i="48"/>
  <c r="X1488" i="48"/>
  <c r="Y1488" i="48" s="1"/>
  <c r="X1497" i="48"/>
  <c r="X1504" i="48"/>
  <c r="Y1504" i="48" s="1"/>
  <c r="X1513" i="48"/>
  <c r="X1520" i="48"/>
  <c r="Y1520" i="48" s="1"/>
  <c r="X1529" i="48"/>
  <c r="X1536" i="48"/>
  <c r="Y1536" i="48" s="1"/>
  <c r="X1545" i="48"/>
  <c r="X1552" i="48"/>
  <c r="Y1552" i="48" s="1"/>
  <c r="X1561" i="48"/>
  <c r="X1568" i="48"/>
  <c r="Y1568" i="48" s="1"/>
  <c r="X1577" i="48"/>
  <c r="X1584" i="48"/>
  <c r="Y1584" i="48" s="1"/>
  <c r="X1593" i="48"/>
  <c r="X1600" i="48"/>
  <c r="Y1600" i="48" s="1"/>
  <c r="X1609" i="48"/>
  <c r="X1616" i="48"/>
  <c r="Y1616" i="48" s="1"/>
  <c r="X1625" i="48"/>
  <c r="X1632" i="48"/>
  <c r="Y1632" i="48" s="1"/>
  <c r="X1641" i="48"/>
  <c r="X1648" i="48"/>
  <c r="Y1648" i="48" s="1"/>
  <c r="X1657" i="48"/>
  <c r="X1664" i="48"/>
  <c r="Y1664" i="48" s="1"/>
  <c r="X1673" i="48"/>
  <c r="X1680" i="48"/>
  <c r="Y1680" i="48" s="1"/>
  <c r="X1689" i="48"/>
  <c r="X1696" i="48"/>
  <c r="Y1696" i="48" s="1"/>
  <c r="X2194" i="48"/>
  <c r="Y2194" i="48" s="1"/>
  <c r="X2188" i="48"/>
  <c r="Y2188" i="48" s="1"/>
  <c r="X2184" i="48"/>
  <c r="Y2184" i="48" s="1"/>
  <c r="X2178" i="48"/>
  <c r="Y2178" i="48" s="1"/>
  <c r="X2174" i="48"/>
  <c r="Y2174" i="48" s="1"/>
  <c r="X2170" i="48"/>
  <c r="Y2170" i="48" s="1"/>
  <c r="X2164" i="48"/>
  <c r="Y2164" i="48" s="1"/>
  <c r="X2160" i="48"/>
  <c r="Y2160" i="48" s="1"/>
  <c r="X2154" i="48"/>
  <c r="Y2154" i="48" s="1"/>
  <c r="X2150" i="48"/>
  <c r="Y2150" i="48" s="1"/>
  <c r="X2146" i="48"/>
  <c r="Y2146" i="48" s="1"/>
  <c r="X2140" i="48"/>
  <c r="Y2140" i="48" s="1"/>
  <c r="X2136" i="48"/>
  <c r="Y2136" i="48" s="1"/>
  <c r="X2130" i="48"/>
  <c r="Y2130" i="48" s="1"/>
  <c r="X2126" i="48"/>
  <c r="Y2126" i="48" s="1"/>
  <c r="X2122" i="48"/>
  <c r="Y2122" i="48" s="1"/>
  <c r="X2116" i="48"/>
  <c r="Y2116" i="48" s="1"/>
  <c r="X2112" i="48"/>
  <c r="Y2112" i="48" s="1"/>
  <c r="X2106" i="48"/>
  <c r="Y2106" i="48" s="1"/>
  <c r="X2100" i="48"/>
  <c r="Y2100" i="48" s="1"/>
  <c r="X2025" i="48"/>
  <c r="X2016" i="48"/>
  <c r="Y2016" i="48" s="1"/>
  <c r="X2009" i="48"/>
  <c r="Y2009" i="48" s="1"/>
  <c r="Y2005" i="48"/>
  <c r="X2000" i="48"/>
  <c r="Y2000" i="48" s="1"/>
  <c r="X1993" i="48"/>
  <c r="X1984" i="48"/>
  <c r="Y1984" i="48" s="1"/>
  <c r="X1977" i="48"/>
  <c r="X1968" i="48"/>
  <c r="Y1968" i="48" s="1"/>
  <c r="X1961" i="48"/>
  <c r="Y1961" i="48" s="1"/>
  <c r="X1952" i="48"/>
  <c r="Y1952" i="48" s="1"/>
  <c r="X1945" i="48"/>
  <c r="Y1945" i="48" s="1"/>
  <c r="X1936" i="48"/>
  <c r="Y1936" i="48" s="1"/>
  <c r="X1929" i="48"/>
  <c r="Y1929" i="48" s="1"/>
  <c r="X1920" i="48"/>
  <c r="Y1920" i="48" s="1"/>
  <c r="X1913" i="48"/>
  <c r="Y1913" i="48" s="1"/>
  <c r="X1904" i="48"/>
  <c r="Y1904" i="48" s="1"/>
  <c r="X1897" i="48"/>
  <c r="X1888" i="48"/>
  <c r="Y1888" i="48" s="1"/>
  <c r="X1881" i="48"/>
  <c r="X1872" i="48"/>
  <c r="Y1872" i="48" s="1"/>
  <c r="X1865" i="48"/>
  <c r="X1856" i="48"/>
  <c r="Y1856" i="48" s="1"/>
  <c r="X1849" i="48"/>
  <c r="X1840" i="48"/>
  <c r="Y1840" i="48" s="1"/>
  <c r="X1833" i="48"/>
  <c r="Y1833" i="48" s="1"/>
  <c r="X1824" i="48"/>
  <c r="Y1824" i="48" s="1"/>
  <c r="X1817" i="48"/>
  <c r="X1808" i="48"/>
  <c r="Y1808" i="48" s="1"/>
  <c r="X1801" i="48"/>
  <c r="Y1801" i="48" s="1"/>
  <c r="X1792" i="48"/>
  <c r="Y1792" i="48" s="1"/>
  <c r="X1785" i="48"/>
  <c r="X1776" i="48"/>
  <c r="Y1776" i="48" s="1"/>
  <c r="X1769" i="48"/>
  <c r="X1760" i="48"/>
  <c r="Y1760" i="48" s="1"/>
  <c r="X1753" i="48"/>
  <c r="X1744" i="48"/>
  <c r="Y1744" i="48" s="1"/>
  <c r="X1737" i="48"/>
  <c r="Y1737" i="48" s="1"/>
  <c r="X1728" i="48"/>
  <c r="Y1728" i="48" s="1"/>
  <c r="X1721" i="48"/>
  <c r="X1712" i="48"/>
  <c r="Y1712" i="48" s="1"/>
  <c r="X1702" i="48"/>
  <c r="Y1702" i="48" s="1"/>
  <c r="X2027" i="48"/>
  <c r="X2018" i="48"/>
  <c r="Y2018" i="48" s="1"/>
  <c r="X2011" i="48"/>
  <c r="Y2007" i="48"/>
  <c r="X2002" i="48"/>
  <c r="Y2002" i="48" s="1"/>
  <c r="X1995" i="48"/>
  <c r="Y1995" i="48" s="1"/>
  <c r="X1986" i="48"/>
  <c r="Y1986" i="48" s="1"/>
  <c r="X1979" i="48"/>
  <c r="X1970" i="48"/>
  <c r="Y1970" i="48" s="1"/>
  <c r="X1963" i="48"/>
  <c r="X1954" i="48"/>
  <c r="Y1954" i="48" s="1"/>
  <c r="X1947" i="48"/>
  <c r="Y1947" i="48" s="1"/>
  <c r="X1938" i="48"/>
  <c r="Y1938" i="48" s="1"/>
  <c r="X1931" i="48"/>
  <c r="X1922" i="48"/>
  <c r="Y1922" i="48" s="1"/>
  <c r="X1915" i="48"/>
  <c r="X1906" i="48"/>
  <c r="Y1906" i="48" s="1"/>
  <c r="X1899" i="48"/>
  <c r="X1890" i="48"/>
  <c r="Y1890" i="48" s="1"/>
  <c r="X1883" i="48"/>
  <c r="X1874" i="48"/>
  <c r="Y1874" i="48" s="1"/>
  <c r="X1867" i="48"/>
  <c r="Y1867" i="48" s="1"/>
  <c r="X1858" i="48"/>
  <c r="Y1858" i="48" s="1"/>
  <c r="X1851" i="48"/>
  <c r="X1842" i="48"/>
  <c r="Y1842" i="48" s="1"/>
  <c r="X1835" i="48"/>
  <c r="Y1835" i="48" s="1"/>
  <c r="X1826" i="48"/>
  <c r="Y1826" i="48" s="1"/>
  <c r="X1819" i="48"/>
  <c r="X1810" i="48"/>
  <c r="Y1810" i="48" s="1"/>
  <c r="X1803" i="48"/>
  <c r="X1794" i="48"/>
  <c r="Y1794" i="48" s="1"/>
  <c r="X1787" i="48"/>
  <c r="X1778" i="48"/>
  <c r="Y1778" i="48" s="1"/>
  <c r="X1771" i="48"/>
  <c r="X1762" i="48"/>
  <c r="Y1762" i="48" s="1"/>
  <c r="X1755" i="48"/>
  <c r="Y1751" i="48"/>
  <c r="X1746" i="48"/>
  <c r="Y1746" i="48" s="1"/>
  <c r="X1739" i="48"/>
  <c r="Y1739" i="48" s="1"/>
  <c r="X1730" i="48"/>
  <c r="Y1730" i="48" s="1"/>
  <c r="X1723" i="48"/>
  <c r="Y1723" i="48" s="1"/>
  <c r="X1714" i="48"/>
  <c r="Y1714" i="48" s="1"/>
  <c r="X1704" i="48"/>
  <c r="Y1704" i="48" s="1"/>
  <c r="Y1699" i="48"/>
  <c r="X1695" i="48"/>
  <c r="X1685" i="48"/>
  <c r="Y1658" i="48"/>
  <c r="Y1634" i="48"/>
  <c r="Y1594" i="48"/>
  <c r="Y1570" i="48"/>
  <c r="Y1530" i="48"/>
  <c r="Y1506" i="48"/>
  <c r="Y1478" i="48"/>
  <c r="Y1466" i="48"/>
  <c r="Y1442" i="48"/>
  <c r="Y1434" i="48"/>
  <c r="Y1414" i="48"/>
  <c r="Y1402" i="48"/>
  <c r="Y1382" i="48"/>
  <c r="Y1378" i="48"/>
  <c r="X2029" i="48"/>
  <c r="Y2025" i="48"/>
  <c r="X2020" i="48"/>
  <c r="Y2020" i="48" s="1"/>
  <c r="X2013" i="48"/>
  <c r="X2004" i="48"/>
  <c r="Y2004" i="48" s="1"/>
  <c r="X1997" i="48"/>
  <c r="Y1997" i="48" s="1"/>
  <c r="Y1993" i="48"/>
  <c r="X1988" i="48"/>
  <c r="Y1988" i="48" s="1"/>
  <c r="X1981" i="48"/>
  <c r="Y1981" i="48" s="1"/>
  <c r="Y1977" i="48"/>
  <c r="X1972" i="48"/>
  <c r="Y1972" i="48" s="1"/>
  <c r="X1965" i="48"/>
  <c r="Y1965" i="48" s="1"/>
  <c r="X1956" i="48"/>
  <c r="Y1956" i="48" s="1"/>
  <c r="X1949" i="48"/>
  <c r="Y1949" i="48" s="1"/>
  <c r="X1940" i="48"/>
  <c r="Y1940" i="48" s="1"/>
  <c r="X1933" i="48"/>
  <c r="Y1933" i="48" s="1"/>
  <c r="X1924" i="48"/>
  <c r="Y1924" i="48" s="1"/>
  <c r="X1917" i="48"/>
  <c r="X1908" i="48"/>
  <c r="Y1908" i="48" s="1"/>
  <c r="X1901" i="48"/>
  <c r="Y1897" i="48"/>
  <c r="X1892" i="48"/>
  <c r="Y1892" i="48" s="1"/>
  <c r="X1885" i="48"/>
  <c r="Y1881" i="48"/>
  <c r="X1876" i="48"/>
  <c r="Y1876" i="48" s="1"/>
  <c r="X1869" i="48"/>
  <c r="Y1869" i="48" s="1"/>
  <c r="Y1865" i="48"/>
  <c r="X1860" i="48"/>
  <c r="Y1860" i="48" s="1"/>
  <c r="X1853" i="48"/>
  <c r="Y1849" i="48"/>
  <c r="X1844" i="48"/>
  <c r="Y1844" i="48" s="1"/>
  <c r="X1837" i="48"/>
  <c r="Y1837" i="48" s="1"/>
  <c r="X1828" i="48"/>
  <c r="Y1828" i="48" s="1"/>
  <c r="X1821" i="48"/>
  <c r="Y1817" i="48"/>
  <c r="X1812" i="48"/>
  <c r="Y1812" i="48" s="1"/>
  <c r="X1805" i="48"/>
  <c r="X1796" i="48"/>
  <c r="Y1796" i="48" s="1"/>
  <c r="X1789" i="48"/>
  <c r="Y1785" i="48"/>
  <c r="X1780" i="48"/>
  <c r="Y1780" i="48" s="1"/>
  <c r="X1773" i="48"/>
  <c r="Y1769" i="48"/>
  <c r="X1764" i="48"/>
  <c r="Y1764" i="48" s="1"/>
  <c r="X1757" i="48"/>
  <c r="Y1753" i="48"/>
  <c r="X1748" i="48"/>
  <c r="Y1748" i="48" s="1"/>
  <c r="X1741" i="48"/>
  <c r="Y1741" i="48" s="1"/>
  <c r="X1732" i="48"/>
  <c r="Y1732" i="48" s="1"/>
  <c r="X1725" i="48"/>
  <c r="Y1725" i="48" s="1"/>
  <c r="Y1721" i="48"/>
  <c r="X1716" i="48"/>
  <c r="Y1716" i="48" s="1"/>
  <c r="X1709" i="48"/>
  <c r="Y1709" i="48" s="1"/>
  <c r="X1692" i="48"/>
  <c r="Y1692" i="48" s="1"/>
  <c r="X2181" i="48"/>
  <c r="Y2181" i="48" s="1"/>
  <c r="X2179" i="48"/>
  <c r="Y2179" i="48" s="1"/>
  <c r="X2177" i="48"/>
  <c r="Y2177" i="48" s="1"/>
  <c r="X2175" i="48"/>
  <c r="Y2175" i="48" s="1"/>
  <c r="X2173" i="48"/>
  <c r="Y2173" i="48" s="1"/>
  <c r="X2171" i="48"/>
  <c r="Y2171" i="48" s="1"/>
  <c r="X2169" i="48"/>
  <c r="Y2169" i="48" s="1"/>
  <c r="X2167" i="48"/>
  <c r="Y2167" i="48" s="1"/>
  <c r="X2165" i="48"/>
  <c r="Y2165" i="48" s="1"/>
  <c r="X2163" i="48"/>
  <c r="Y2163" i="48" s="1"/>
  <c r="X2161" i="48"/>
  <c r="Y2161" i="48" s="1"/>
  <c r="X2159" i="48"/>
  <c r="Y2159" i="48" s="1"/>
  <c r="X2157" i="48"/>
  <c r="Y2157" i="48" s="1"/>
  <c r="X2155" i="48"/>
  <c r="Y2155" i="48" s="1"/>
  <c r="X2153" i="48"/>
  <c r="Y2153" i="48" s="1"/>
  <c r="X2151" i="48"/>
  <c r="Y2151" i="48" s="1"/>
  <c r="X2149" i="48"/>
  <c r="Y2149" i="48" s="1"/>
  <c r="X2147" i="48"/>
  <c r="Y2147" i="48" s="1"/>
  <c r="X2145" i="48"/>
  <c r="Y2145" i="48" s="1"/>
  <c r="X2143" i="48"/>
  <c r="Y2143" i="48" s="1"/>
  <c r="X2141" i="48"/>
  <c r="Y2141" i="48" s="1"/>
  <c r="X2139" i="48"/>
  <c r="Y2139" i="48" s="1"/>
  <c r="X2137" i="48"/>
  <c r="Y2137" i="48" s="1"/>
  <c r="X2135" i="48"/>
  <c r="Y2135" i="48" s="1"/>
  <c r="X2133" i="48"/>
  <c r="Y2133" i="48" s="1"/>
  <c r="X2131" i="48"/>
  <c r="Y2131" i="48" s="1"/>
  <c r="X2129" i="48"/>
  <c r="Y2129" i="48" s="1"/>
  <c r="X2127" i="48"/>
  <c r="Y2127" i="48" s="1"/>
  <c r="X2125" i="48"/>
  <c r="Y2125" i="48" s="1"/>
  <c r="X2123" i="48"/>
  <c r="Y2123" i="48" s="1"/>
  <c r="X2121" i="48"/>
  <c r="Y2121" i="48" s="1"/>
  <c r="X2119" i="48"/>
  <c r="Y2119" i="48" s="1"/>
  <c r="X2117" i="48"/>
  <c r="Y2117" i="48" s="1"/>
  <c r="X2115" i="48"/>
  <c r="Y2115" i="48" s="1"/>
  <c r="X2113" i="48"/>
  <c r="Y2113" i="48" s="1"/>
  <c r="X2111" i="48"/>
  <c r="Y2111" i="48" s="1"/>
  <c r="X2109" i="48"/>
  <c r="Y2109" i="48" s="1"/>
  <c r="X2107" i="48"/>
  <c r="Y2107" i="48" s="1"/>
  <c r="X2105" i="48"/>
  <c r="Y2105" i="48" s="1"/>
  <c r="X2103" i="48"/>
  <c r="Y2103" i="48" s="1"/>
  <c r="X2101" i="48"/>
  <c r="Y2101" i="48" s="1"/>
  <c r="X2099" i="48"/>
  <c r="Y2099" i="48" s="1"/>
  <c r="X2097" i="48"/>
  <c r="Y2097" i="48" s="1"/>
  <c r="X2095" i="48"/>
  <c r="Y2095" i="48" s="1"/>
  <c r="X2093" i="48"/>
  <c r="Y2093" i="48" s="1"/>
  <c r="X2091" i="48"/>
  <c r="Y2091" i="48" s="1"/>
  <c r="X2089" i="48"/>
  <c r="Y2089" i="48" s="1"/>
  <c r="X2087" i="48"/>
  <c r="Y2087" i="48" s="1"/>
  <c r="X2085" i="48"/>
  <c r="Y2085" i="48" s="1"/>
  <c r="X2083" i="48"/>
  <c r="Y2083" i="48" s="1"/>
  <c r="X2081" i="48"/>
  <c r="Y2081" i="48" s="1"/>
  <c r="X2079" i="48"/>
  <c r="Y2079" i="48" s="1"/>
  <c r="X2077" i="48"/>
  <c r="Y2077" i="48" s="1"/>
  <c r="X2075" i="48"/>
  <c r="Y2075" i="48" s="1"/>
  <c r="X2073" i="48"/>
  <c r="Y2073" i="48" s="1"/>
  <c r="X2071" i="48"/>
  <c r="Y2071" i="48" s="1"/>
  <c r="X2069" i="48"/>
  <c r="Y2069" i="48" s="1"/>
  <c r="X2067" i="48"/>
  <c r="Y2067" i="48" s="1"/>
  <c r="X2065" i="48"/>
  <c r="Y2065" i="48" s="1"/>
  <c r="X2063" i="48"/>
  <c r="Y2063" i="48" s="1"/>
  <c r="X2061" i="48"/>
  <c r="Y2061" i="48" s="1"/>
  <c r="X2059" i="48"/>
  <c r="Y2059" i="48" s="1"/>
  <c r="X2057" i="48"/>
  <c r="Y2057" i="48" s="1"/>
  <c r="X2055" i="48"/>
  <c r="Y2055" i="48" s="1"/>
  <c r="X2053" i="48"/>
  <c r="Y2053" i="48" s="1"/>
  <c r="X2051" i="48"/>
  <c r="Y2051" i="48" s="1"/>
  <c r="X2049" i="48"/>
  <c r="Y2049" i="48" s="1"/>
  <c r="X2047" i="48"/>
  <c r="Y2047" i="48" s="1"/>
  <c r="X2045" i="48"/>
  <c r="Y2045" i="48" s="1"/>
  <c r="X2043" i="48"/>
  <c r="Y2043" i="48" s="1"/>
  <c r="X2041" i="48"/>
  <c r="Y2041" i="48" s="1"/>
  <c r="X2039" i="48"/>
  <c r="Y2039" i="48" s="1"/>
  <c r="X2037" i="48"/>
  <c r="Y2037" i="48" s="1"/>
  <c r="X2035" i="48"/>
  <c r="Y2035" i="48" s="1"/>
  <c r="X2033" i="48"/>
  <c r="Y2033" i="48" s="1"/>
  <c r="X2031" i="48"/>
  <c r="Y2031" i="48" s="1"/>
  <c r="Y2027" i="48"/>
  <c r="X2022" i="48"/>
  <c r="Y2022" i="48" s="1"/>
  <c r="X2015" i="48"/>
  <c r="Y2015" i="48" s="1"/>
  <c r="Y2011" i="48"/>
  <c r="X2006" i="48"/>
  <c r="Y2006" i="48" s="1"/>
  <c r="X1999" i="48"/>
  <c r="X1990" i="48"/>
  <c r="Y1990" i="48" s="1"/>
  <c r="X1983" i="48"/>
  <c r="Y1979" i="48"/>
  <c r="X1974" i="48"/>
  <c r="Y1974" i="48" s="1"/>
  <c r="X1967" i="48"/>
  <c r="Y1963" i="48"/>
  <c r="X1958" i="48"/>
  <c r="Y1958" i="48" s="1"/>
  <c r="X1951" i="48"/>
  <c r="X1942" i="48"/>
  <c r="Y1942" i="48" s="1"/>
  <c r="X1935" i="48"/>
  <c r="Y1931" i="48"/>
  <c r="X1926" i="48"/>
  <c r="Y1926" i="48" s="1"/>
  <c r="X1919" i="48"/>
  <c r="Y1919" i="48" s="1"/>
  <c r="Y1915" i="48"/>
  <c r="X1910" i="48"/>
  <c r="Y1910" i="48" s="1"/>
  <c r="X1903" i="48"/>
  <c r="Y1899" i="48"/>
  <c r="X1894" i="48"/>
  <c r="Y1894" i="48" s="1"/>
  <c r="X1887" i="48"/>
  <c r="Y1887" i="48" s="1"/>
  <c r="Y1883" i="48"/>
  <c r="X1878" i="48"/>
  <c r="Y1878" i="48" s="1"/>
  <c r="X1871" i="48"/>
  <c r="Y1871" i="48" s="1"/>
  <c r="X1862" i="48"/>
  <c r="Y1862" i="48" s="1"/>
  <c r="X1855" i="48"/>
  <c r="Y1851" i="48"/>
  <c r="X1846" i="48"/>
  <c r="Y1846" i="48" s="1"/>
  <c r="X1839" i="48"/>
  <c r="X1830" i="48"/>
  <c r="Y1830" i="48" s="1"/>
  <c r="X1823" i="48"/>
  <c r="Y1823" i="48" s="1"/>
  <c r="Y1819" i="48"/>
  <c r="X1814" i="48"/>
  <c r="Y1814" i="48" s="1"/>
  <c r="X1807" i="48"/>
  <c r="Y1807" i="48" s="1"/>
  <c r="Y1803" i="48"/>
  <c r="X1798" i="48"/>
  <c r="Y1798" i="48" s="1"/>
  <c r="X1791" i="48"/>
  <c r="Y1791" i="48" s="1"/>
  <c r="Y1787" i="48"/>
  <c r="X1782" i="48"/>
  <c r="Y1782" i="48" s="1"/>
  <c r="X1775" i="48"/>
  <c r="Y1775" i="48" s="1"/>
  <c r="Y1771" i="48"/>
  <c r="X1766" i="48"/>
  <c r="Y1766" i="48" s="1"/>
  <c r="X1759" i="48"/>
  <c r="Y1759" i="48" s="1"/>
  <c r="Y1755" i="48"/>
  <c r="X1750" i="48"/>
  <c r="Y1750" i="48" s="1"/>
  <c r="X1743" i="48"/>
  <c r="X1734" i="48"/>
  <c r="Y1734" i="48" s="1"/>
  <c r="X1727" i="48"/>
  <c r="Y1727" i="48" s="1"/>
  <c r="X1718" i="48"/>
  <c r="Y1718" i="48" s="1"/>
  <c r="X1711" i="48"/>
  <c r="Y1711" i="48" s="1"/>
  <c r="X1701" i="48"/>
  <c r="Y1701" i="48" s="1"/>
  <c r="Y1698" i="48"/>
  <c r="Y1681" i="48"/>
  <c r="Y1373" i="48"/>
  <c r="X2" i="48"/>
  <c r="Y2" i="48" s="1"/>
  <c r="Y2029" i="48"/>
  <c r="X2024" i="48"/>
  <c r="Y2024" i="48" s="1"/>
  <c r="X2017" i="48"/>
  <c r="Y2017" i="48" s="1"/>
  <c r="Y2013" i="48"/>
  <c r="X2008" i="48"/>
  <c r="Y2008" i="48" s="1"/>
  <c r="X2001" i="48"/>
  <c r="X1992" i="48"/>
  <c r="Y1992" i="48" s="1"/>
  <c r="X1985" i="48"/>
  <c r="Y1985" i="48" s="1"/>
  <c r="X1976" i="48"/>
  <c r="Y1976" i="48" s="1"/>
  <c r="X1969" i="48"/>
  <c r="Y1969" i="48" s="1"/>
  <c r="X1960" i="48"/>
  <c r="Y1960" i="48" s="1"/>
  <c r="X1953" i="48"/>
  <c r="X1944" i="48"/>
  <c r="Y1944" i="48" s="1"/>
  <c r="X1937" i="48"/>
  <c r="Y1937" i="48" s="1"/>
  <c r="X1928" i="48"/>
  <c r="Y1928" i="48" s="1"/>
  <c r="X1921" i="48"/>
  <c r="Y1921" i="48" s="1"/>
  <c r="Y1917" i="48"/>
  <c r="X1912" i="48"/>
  <c r="Y1912" i="48" s="1"/>
  <c r="X1905" i="48"/>
  <c r="Y1901" i="48"/>
  <c r="X1896" i="48"/>
  <c r="Y1896" i="48" s="1"/>
  <c r="X1889" i="48"/>
  <c r="Y1885" i="48"/>
  <c r="X1880" i="48"/>
  <c r="Y1880" i="48" s="1"/>
  <c r="X1873" i="48"/>
  <c r="Y1873" i="48" s="1"/>
  <c r="X1864" i="48"/>
  <c r="Y1864" i="48" s="1"/>
  <c r="X1857" i="48"/>
  <c r="Y1853" i="48"/>
  <c r="X1848" i="48"/>
  <c r="Y1848" i="48" s="1"/>
  <c r="X1841" i="48"/>
  <c r="Y1841" i="48" s="1"/>
  <c r="X1832" i="48"/>
  <c r="Y1832" i="48" s="1"/>
  <c r="X1825" i="48"/>
  <c r="Y1825" i="48" s="1"/>
  <c r="Y1821" i="48"/>
  <c r="X1816" i="48"/>
  <c r="Y1816" i="48" s="1"/>
  <c r="X1809" i="48"/>
  <c r="Y1809" i="48" s="1"/>
  <c r="Y1805" i="48"/>
  <c r="X1800" i="48"/>
  <c r="Y1800" i="48" s="1"/>
  <c r="X1793" i="48"/>
  <c r="Y1789" i="48"/>
  <c r="X1784" i="48"/>
  <c r="Y1784" i="48" s="1"/>
  <c r="X1777" i="48"/>
  <c r="Y1777" i="48" s="1"/>
  <c r="Y1773" i="48"/>
  <c r="X1768" i="48"/>
  <c r="Y1768" i="48" s="1"/>
  <c r="X1761" i="48"/>
  <c r="Y1761" i="48" s="1"/>
  <c r="Y1757" i="48"/>
  <c r="X1752" i="48"/>
  <c r="Y1752" i="48" s="1"/>
  <c r="X1745" i="48"/>
  <c r="X1736" i="48"/>
  <c r="Y1736" i="48" s="1"/>
  <c r="X1729" i="48"/>
  <c r="Y1729" i="48" s="1"/>
  <c r="X1720" i="48"/>
  <c r="Y1720" i="48" s="1"/>
  <c r="X1713" i="48"/>
  <c r="Y1713" i="48" s="1"/>
  <c r="X1703" i="48"/>
  <c r="Y1688" i="48"/>
  <c r="X2026" i="48"/>
  <c r="Y2026" i="48" s="1"/>
  <c r="X2019" i="48"/>
  <c r="Y2019" i="48" s="1"/>
  <c r="X2010" i="48"/>
  <c r="Y2010" i="48" s="1"/>
  <c r="X2003" i="48"/>
  <c r="Y2003" i="48" s="1"/>
  <c r="Y1999" i="48"/>
  <c r="X1994" i="48"/>
  <c r="Y1994" i="48" s="1"/>
  <c r="X1987" i="48"/>
  <c r="Y1983" i="48"/>
  <c r="X1978" i="48"/>
  <c r="Y1978" i="48" s="1"/>
  <c r="X1971" i="48"/>
  <c r="Y1967" i="48"/>
  <c r="X1962" i="48"/>
  <c r="Y1962" i="48" s="1"/>
  <c r="X1955" i="48"/>
  <c r="Y1955" i="48" s="1"/>
  <c r="Y1951" i="48"/>
  <c r="X1946" i="48"/>
  <c r="Y1946" i="48" s="1"/>
  <c r="X1939" i="48"/>
  <c r="Y1939" i="48" s="1"/>
  <c r="Y1935" i="48"/>
  <c r="X1930" i="48"/>
  <c r="Y1930" i="48" s="1"/>
  <c r="X1923" i="48"/>
  <c r="Y1923" i="48" s="1"/>
  <c r="X1914" i="48"/>
  <c r="Y1914" i="48" s="1"/>
  <c r="X1907" i="48"/>
  <c r="Y1907" i="48" s="1"/>
  <c r="Y1903" i="48"/>
  <c r="X1898" i="48"/>
  <c r="Y1898" i="48" s="1"/>
  <c r="X1891" i="48"/>
  <c r="Y1891" i="48" s="1"/>
  <c r="X1882" i="48"/>
  <c r="Y1882" i="48" s="1"/>
  <c r="X1875" i="48"/>
  <c r="X1866" i="48"/>
  <c r="Y1866" i="48" s="1"/>
  <c r="X1859" i="48"/>
  <c r="Y1859" i="48" s="1"/>
  <c r="Y1855" i="48"/>
  <c r="X1850" i="48"/>
  <c r="Y1850" i="48" s="1"/>
  <c r="X1843" i="48"/>
  <c r="Y1843" i="48" s="1"/>
  <c r="Y1839" i="48"/>
  <c r="X1834" i="48"/>
  <c r="Y1834" i="48" s="1"/>
  <c r="X1827" i="48"/>
  <c r="X1818" i="48"/>
  <c r="Y1818" i="48" s="1"/>
  <c r="X1811" i="48"/>
  <c r="X1802" i="48"/>
  <c r="Y1802" i="48" s="1"/>
  <c r="X1795" i="48"/>
  <c r="Y1795" i="48" s="1"/>
  <c r="X1786" i="48"/>
  <c r="Y1786" i="48" s="1"/>
  <c r="X1779" i="48"/>
  <c r="X1770" i="48"/>
  <c r="Y1770" i="48" s="1"/>
  <c r="X1763" i="48"/>
  <c r="Y1763" i="48" s="1"/>
  <c r="X1754" i="48"/>
  <c r="Y1754" i="48" s="1"/>
  <c r="X1747" i="48"/>
  <c r="Y1747" i="48" s="1"/>
  <c r="Y1743" i="48"/>
  <c r="X1738" i="48"/>
  <c r="Y1738" i="48" s="1"/>
  <c r="X1731" i="48"/>
  <c r="X1722" i="48"/>
  <c r="Y1722" i="48" s="1"/>
  <c r="X1715" i="48"/>
  <c r="X1708" i="48"/>
  <c r="Y1708" i="48" s="1"/>
  <c r="X1705" i="48"/>
  <c r="Y1705" i="48" s="1"/>
  <c r="X1694" i="48"/>
  <c r="Y1694" i="48" s="1"/>
  <c r="Y1676" i="48"/>
  <c r="Y1672" i="48"/>
  <c r="Y1668" i="48"/>
  <c r="Y1660" i="48"/>
  <c r="Y1656" i="48"/>
  <c r="Y1644" i="48"/>
  <c r="Y1640" i="48"/>
  <c r="Y1636" i="48"/>
  <c r="Y1628" i="48"/>
  <c r="Y1624" i="48"/>
  <c r="Y1612" i="48"/>
  <c r="Y1608" i="48"/>
  <c r="Y1604" i="48"/>
  <c r="Y1596" i="48"/>
  <c r="Y1592" i="48"/>
  <c r="Y1580" i="48"/>
  <c r="Y1576" i="48"/>
  <c r="Y1572" i="48"/>
  <c r="Y1564" i="48"/>
  <c r="Y1560" i="48"/>
  <c r="Y1548" i="48"/>
  <c r="Y1544" i="48"/>
  <c r="Y1540" i="48"/>
  <c r="Y1532" i="48"/>
  <c r="Y1528" i="48"/>
  <c r="Y1516" i="48"/>
  <c r="Y1512" i="48"/>
  <c r="Y1508" i="48"/>
  <c r="Y1500" i="48"/>
  <c r="Y1496" i="48"/>
  <c r="Y1484" i="48"/>
  <c r="Y1480" i="48"/>
  <c r="Y1476" i="48"/>
  <c r="Y1468" i="48"/>
  <c r="Y1464" i="48"/>
  <c r="Y1452" i="48"/>
  <c r="Y1448" i="48"/>
  <c r="Y1444" i="48"/>
  <c r="Y1436" i="48"/>
  <c r="Y1432" i="48"/>
  <c r="Y1420" i="48"/>
  <c r="Y1412" i="48"/>
  <c r="Y1404" i="48"/>
  <c r="Y1388" i="48"/>
  <c r="Y1384" i="48"/>
  <c r="Y1380" i="48"/>
  <c r="X2028" i="48"/>
  <c r="Y2028" i="48" s="1"/>
  <c r="X2021" i="48"/>
  <c r="Y2021" i="48" s="1"/>
  <c r="X2012" i="48"/>
  <c r="Y2012" i="48" s="1"/>
  <c r="X2005" i="48"/>
  <c r="Y2001" i="48"/>
  <c r="X1996" i="48"/>
  <c r="Y1996" i="48" s="1"/>
  <c r="X1989" i="48"/>
  <c r="Y1989" i="48" s="1"/>
  <c r="X1980" i="48"/>
  <c r="Y1980" i="48" s="1"/>
  <c r="X1973" i="48"/>
  <c r="Y1973" i="48" s="1"/>
  <c r="X1964" i="48"/>
  <c r="Y1964" i="48" s="1"/>
  <c r="X1957" i="48"/>
  <c r="Y1957" i="48" s="1"/>
  <c r="Y1953" i="48"/>
  <c r="X1948" i="48"/>
  <c r="Y1948" i="48" s="1"/>
  <c r="X1941" i="48"/>
  <c r="Y1941" i="48" s="1"/>
  <c r="X1932" i="48"/>
  <c r="Y1932" i="48" s="1"/>
  <c r="X1925" i="48"/>
  <c r="Y1925" i="48" s="1"/>
  <c r="X1916" i="48"/>
  <c r="Y1916" i="48" s="1"/>
  <c r="X1909" i="48"/>
  <c r="Y1909" i="48" s="1"/>
  <c r="Y1905" i="48"/>
  <c r="X1900" i="48"/>
  <c r="Y1900" i="48" s="1"/>
  <c r="X1893" i="48"/>
  <c r="Y1893" i="48" s="1"/>
  <c r="Y1889" i="48"/>
  <c r="X1884" i="48"/>
  <c r="Y1884" i="48" s="1"/>
  <c r="X1877" i="48"/>
  <c r="Y1877" i="48" s="1"/>
  <c r="X1868" i="48"/>
  <c r="Y1868" i="48" s="1"/>
  <c r="X1861" i="48"/>
  <c r="Y1861" i="48" s="1"/>
  <c r="Y1857" i="48"/>
  <c r="X1852" i="48"/>
  <c r="Y1852" i="48" s="1"/>
  <c r="X1845" i="48"/>
  <c r="Y1845" i="48" s="1"/>
  <c r="X1836" i="48"/>
  <c r="Y1836" i="48" s="1"/>
  <c r="X1829" i="48"/>
  <c r="Y1829" i="48" s="1"/>
  <c r="X1820" i="48"/>
  <c r="Y1820" i="48" s="1"/>
  <c r="X1813" i="48"/>
  <c r="Y1813" i="48" s="1"/>
  <c r="X1804" i="48"/>
  <c r="Y1804" i="48" s="1"/>
  <c r="X1797" i="48"/>
  <c r="Y1797" i="48" s="1"/>
  <c r="Y1793" i="48"/>
  <c r="X1788" i="48"/>
  <c r="Y1788" i="48" s="1"/>
  <c r="X1781" i="48"/>
  <c r="Y1781" i="48" s="1"/>
  <c r="X1772" i="48"/>
  <c r="Y1772" i="48" s="1"/>
  <c r="X1765" i="48"/>
  <c r="Y1765" i="48" s="1"/>
  <c r="X1756" i="48"/>
  <c r="Y1756" i="48" s="1"/>
  <c r="X1749" i="48"/>
  <c r="Y1749" i="48" s="1"/>
  <c r="Y1745" i="48"/>
  <c r="X1740" i="48"/>
  <c r="Y1740" i="48" s="1"/>
  <c r="X1733" i="48"/>
  <c r="Y1733" i="48" s="1"/>
  <c r="X1724" i="48"/>
  <c r="Y1724" i="48" s="1"/>
  <c r="X1717" i="48"/>
  <c r="Y1717" i="48" s="1"/>
  <c r="Y1691" i="48"/>
  <c r="X2196" i="48"/>
  <c r="Y2196" i="48" s="1"/>
  <c r="X2192" i="48"/>
  <c r="Y2192" i="48" s="1"/>
  <c r="X2190" i="48"/>
  <c r="Y2190" i="48" s="1"/>
  <c r="X2186" i="48"/>
  <c r="Y2186" i="48" s="1"/>
  <c r="X2182" i="48"/>
  <c r="Y2182" i="48" s="1"/>
  <c r="X2180" i="48"/>
  <c r="Y2180" i="48" s="1"/>
  <c r="X2176" i="48"/>
  <c r="Y2176" i="48" s="1"/>
  <c r="X2172" i="48"/>
  <c r="Y2172" i="48" s="1"/>
  <c r="X2168" i="48"/>
  <c r="Y2168" i="48" s="1"/>
  <c r="X2166" i="48"/>
  <c r="Y2166" i="48" s="1"/>
  <c r="X2162" i="48"/>
  <c r="Y2162" i="48" s="1"/>
  <c r="X2158" i="48"/>
  <c r="Y2158" i="48" s="1"/>
  <c r="X2156" i="48"/>
  <c r="Y2156" i="48" s="1"/>
  <c r="X2152" i="48"/>
  <c r="Y2152" i="48" s="1"/>
  <c r="X2148" i="48"/>
  <c r="Y2148" i="48" s="1"/>
  <c r="X2144" i="48"/>
  <c r="Y2144" i="48" s="1"/>
  <c r="X2142" i="48"/>
  <c r="Y2142" i="48" s="1"/>
  <c r="X2138" i="48"/>
  <c r="Y2138" i="48" s="1"/>
  <c r="X2134" i="48"/>
  <c r="Y2134" i="48" s="1"/>
  <c r="X2132" i="48"/>
  <c r="Y2132" i="48" s="1"/>
  <c r="X2128" i="48"/>
  <c r="Y2128" i="48" s="1"/>
  <c r="X2124" i="48"/>
  <c r="Y2124" i="48" s="1"/>
  <c r="X2120" i="48"/>
  <c r="Y2120" i="48" s="1"/>
  <c r="X2118" i="48"/>
  <c r="Y2118" i="48" s="1"/>
  <c r="X2114" i="48"/>
  <c r="Y2114" i="48" s="1"/>
  <c r="X2110" i="48"/>
  <c r="Y2110" i="48" s="1"/>
  <c r="X2108" i="48"/>
  <c r="Y2108" i="48" s="1"/>
  <c r="X2104" i="48"/>
  <c r="Y2104" i="48" s="1"/>
  <c r="X2102" i="48"/>
  <c r="Y2102" i="48" s="1"/>
  <c r="X2098" i="48"/>
  <c r="Y2098" i="48" s="1"/>
  <c r="X2096" i="48"/>
  <c r="Y2096" i="48" s="1"/>
  <c r="X2094" i="48"/>
  <c r="Y2094" i="48" s="1"/>
  <c r="X2092" i="48"/>
  <c r="Y2092" i="48" s="1"/>
  <c r="X2090" i="48"/>
  <c r="Y2090" i="48" s="1"/>
  <c r="X2088" i="48"/>
  <c r="Y2088" i="48" s="1"/>
  <c r="X2086" i="48"/>
  <c r="Y2086" i="48" s="1"/>
  <c r="X2084" i="48"/>
  <c r="Y2084" i="48" s="1"/>
  <c r="X2082" i="48"/>
  <c r="Y2082" i="48" s="1"/>
  <c r="X2080" i="48"/>
  <c r="Y2080" i="48" s="1"/>
  <c r="X2078" i="48"/>
  <c r="Y2078" i="48" s="1"/>
  <c r="X2076" i="48"/>
  <c r="Y2076" i="48" s="1"/>
  <c r="X2074" i="48"/>
  <c r="Y2074" i="48" s="1"/>
  <c r="X2072" i="48"/>
  <c r="Y2072" i="48" s="1"/>
  <c r="X2070" i="48"/>
  <c r="Y2070" i="48" s="1"/>
  <c r="X2068" i="48"/>
  <c r="Y2068" i="48" s="1"/>
  <c r="X2066" i="48"/>
  <c r="Y2066" i="48" s="1"/>
  <c r="X2064" i="48"/>
  <c r="Y2064" i="48" s="1"/>
  <c r="X2062" i="48"/>
  <c r="Y2062" i="48" s="1"/>
  <c r="X2060" i="48"/>
  <c r="Y2060" i="48" s="1"/>
  <c r="X2058" i="48"/>
  <c r="Y2058" i="48" s="1"/>
  <c r="X2056" i="48"/>
  <c r="Y2056" i="48" s="1"/>
  <c r="X2054" i="48"/>
  <c r="Y2054" i="48" s="1"/>
  <c r="X2052" i="48"/>
  <c r="Y2052" i="48" s="1"/>
  <c r="X2050" i="48"/>
  <c r="Y2050" i="48" s="1"/>
  <c r="X2048" i="48"/>
  <c r="Y2048" i="48" s="1"/>
  <c r="X2046" i="48"/>
  <c r="Y2046" i="48" s="1"/>
  <c r="X2044" i="48"/>
  <c r="Y2044" i="48" s="1"/>
  <c r="X2042" i="48"/>
  <c r="Y2042" i="48" s="1"/>
  <c r="X2040" i="48"/>
  <c r="Y2040" i="48" s="1"/>
  <c r="X2038" i="48"/>
  <c r="Y2038" i="48" s="1"/>
  <c r="X2036" i="48"/>
  <c r="Y2036" i="48" s="1"/>
  <c r="X2034" i="48"/>
  <c r="Y2034" i="48" s="1"/>
  <c r="X2032" i="48"/>
  <c r="Y2032" i="48" s="1"/>
  <c r="X2030" i="48"/>
  <c r="Y2030" i="48" s="1"/>
  <c r="X2023" i="48"/>
  <c r="Y2023" i="48" s="1"/>
  <c r="X2014" i="48"/>
  <c r="Y2014" i="48" s="1"/>
  <c r="X2007" i="48"/>
  <c r="X1998" i="48"/>
  <c r="Y1998" i="48" s="1"/>
  <c r="X1991" i="48"/>
  <c r="Y1991" i="48" s="1"/>
  <c r="Y1987" i="48"/>
  <c r="X1982" i="48"/>
  <c r="Y1982" i="48" s="1"/>
  <c r="X1975" i="48"/>
  <c r="Y1975" i="48" s="1"/>
  <c r="Y1971" i="48"/>
  <c r="X1966" i="48"/>
  <c r="Y1966" i="48" s="1"/>
  <c r="X1959" i="48"/>
  <c r="Y1959" i="48" s="1"/>
  <c r="X1950" i="48"/>
  <c r="Y1950" i="48" s="1"/>
  <c r="X1943" i="48"/>
  <c r="Y1943" i="48" s="1"/>
  <c r="X1934" i="48"/>
  <c r="Y1934" i="48" s="1"/>
  <c r="X1927" i="48"/>
  <c r="Y1927" i="48" s="1"/>
  <c r="X1918" i="48"/>
  <c r="Y1918" i="48" s="1"/>
  <c r="X1911" i="48"/>
  <c r="Y1911" i="48" s="1"/>
  <c r="X1902" i="48"/>
  <c r="Y1902" i="48" s="1"/>
  <c r="X1895" i="48"/>
  <c r="Y1895" i="48" s="1"/>
  <c r="X1886" i="48"/>
  <c r="Y1886" i="48" s="1"/>
  <c r="X1879" i="48"/>
  <c r="Y1879" i="48" s="1"/>
  <c r="Y1875" i="48"/>
  <c r="X1870" i="48"/>
  <c r="Y1870" i="48" s="1"/>
  <c r="X1863" i="48"/>
  <c r="Y1863" i="48" s="1"/>
  <c r="X1854" i="48"/>
  <c r="Y1854" i="48" s="1"/>
  <c r="X1847" i="48"/>
  <c r="Y1847" i="48" s="1"/>
  <c r="X1838" i="48"/>
  <c r="Y1838" i="48" s="1"/>
  <c r="X1831" i="48"/>
  <c r="Y1831" i="48" s="1"/>
  <c r="Y1827" i="48"/>
  <c r="X1822" i="48"/>
  <c r="Y1822" i="48" s="1"/>
  <c r="X1815" i="48"/>
  <c r="Y1815" i="48" s="1"/>
  <c r="Y1811" i="48"/>
  <c r="X1806" i="48"/>
  <c r="Y1806" i="48" s="1"/>
  <c r="X1799" i="48"/>
  <c r="Y1799" i="48" s="1"/>
  <c r="X1790" i="48"/>
  <c r="Y1790" i="48" s="1"/>
  <c r="X1783" i="48"/>
  <c r="Y1783" i="48" s="1"/>
  <c r="Y1779" i="48"/>
  <c r="X1774" i="48"/>
  <c r="Y1774" i="48" s="1"/>
  <c r="X1767" i="48"/>
  <c r="Y1767" i="48" s="1"/>
  <c r="X1758" i="48"/>
  <c r="Y1758" i="48" s="1"/>
  <c r="X1751" i="48"/>
  <c r="X1742" i="48"/>
  <c r="Y1742" i="48" s="1"/>
  <c r="X1735" i="48"/>
  <c r="Y1735" i="48" s="1"/>
  <c r="Y1731" i="48"/>
  <c r="X1726" i="48"/>
  <c r="Y1726" i="48" s="1"/>
  <c r="X1719" i="48"/>
  <c r="Y1719" i="48" s="1"/>
  <c r="Y1715" i="48"/>
  <c r="X1710" i="48"/>
  <c r="Y1710" i="48" s="1"/>
  <c r="Y1700" i="48"/>
  <c r="Y1685" i="48"/>
  <c r="Y1653" i="48"/>
  <c r="Y1637" i="48"/>
  <c r="Y1621" i="48"/>
  <c r="Y1589" i="48"/>
  <c r="Y1573" i="48"/>
  <c r="Y1557" i="48"/>
  <c r="Y1525" i="48"/>
  <c r="Y1509" i="48"/>
  <c r="Y1493" i="48"/>
  <c r="Y1461" i="48"/>
  <c r="Y1445" i="48"/>
  <c r="Y1429" i="48"/>
  <c r="Y1397" i="48"/>
  <c r="Y1381" i="48"/>
  <c r="Y1366" i="48"/>
  <c r="Y1349" i="48"/>
  <c r="Y1703" i="48"/>
  <c r="Y1687" i="48"/>
  <c r="Y1655" i="48"/>
  <c r="Y1623" i="48"/>
  <c r="Y1591" i="48"/>
  <c r="Y1559" i="48"/>
  <c r="Y1527" i="48"/>
  <c r="Y1495" i="48"/>
  <c r="Y1463" i="48"/>
  <c r="Y1431" i="48"/>
  <c r="Y1399" i="48"/>
  <c r="Y1376" i="48"/>
  <c r="Y1334" i="48"/>
  <c r="Y1689" i="48"/>
  <c r="Y1673" i="48"/>
  <c r="Y1657" i="48"/>
  <c r="Y1641" i="48"/>
  <c r="Y1625" i="48"/>
  <c r="Y1609" i="48"/>
  <c r="Y1593" i="48"/>
  <c r="Y1577" i="48"/>
  <c r="Y1561" i="48"/>
  <c r="Y1545" i="48"/>
  <c r="Y1529" i="48"/>
  <c r="Y1513" i="48"/>
  <c r="Y1497" i="48"/>
  <c r="Y1481" i="48"/>
  <c r="Y1465" i="48"/>
  <c r="Y1449" i="48"/>
  <c r="Y1433" i="48"/>
  <c r="Y1417" i="48"/>
  <c r="Y1401" i="48"/>
  <c r="Y1385" i="48"/>
  <c r="Y1675" i="48"/>
  <c r="Y1659" i="48"/>
  <c r="Y1643" i="48"/>
  <c r="Y1627" i="48"/>
  <c r="Y1611" i="48"/>
  <c r="Y1595" i="48"/>
  <c r="Y1579" i="48"/>
  <c r="Y1563" i="48"/>
  <c r="Y1547" i="48"/>
  <c r="Y1531" i="48"/>
  <c r="Y1515" i="48"/>
  <c r="Y1499" i="48"/>
  <c r="Y1483" i="48"/>
  <c r="Y1467" i="48"/>
  <c r="Y1451" i="48"/>
  <c r="Y1435" i="48"/>
  <c r="Y1419" i="48"/>
  <c r="Y1403" i="48"/>
  <c r="Y1387" i="48"/>
  <c r="Y1337" i="48"/>
  <c r="Y1693" i="48"/>
  <c r="Y1677" i="48"/>
  <c r="Y1661" i="48"/>
  <c r="Y1645" i="48"/>
  <c r="Y1629" i="48"/>
  <c r="Y1613" i="48"/>
  <c r="Y1597" i="48"/>
  <c r="Y1581" i="48"/>
  <c r="Y1565" i="48"/>
  <c r="Y1549" i="48"/>
  <c r="Y1533" i="48"/>
  <c r="Y1517" i="48"/>
  <c r="Y1501" i="48"/>
  <c r="Y1485" i="48"/>
  <c r="Y1469" i="48"/>
  <c r="Y1453" i="48"/>
  <c r="Y1437" i="48"/>
  <c r="Y1421" i="48"/>
  <c r="Y1405" i="48"/>
  <c r="Y1389" i="48"/>
  <c r="Y1370" i="48"/>
  <c r="Y1695" i="48"/>
  <c r="Y1679" i="48"/>
  <c r="Y1663" i="48"/>
  <c r="Y1647" i="48"/>
  <c r="Y1631" i="48"/>
  <c r="Y1615" i="48"/>
  <c r="Y1599" i="48"/>
  <c r="Y1583" i="48"/>
  <c r="Y1567" i="48"/>
  <c r="Y1551" i="48"/>
  <c r="Y1535" i="48"/>
  <c r="Y1519" i="48"/>
  <c r="Y1503" i="48"/>
  <c r="Y1487" i="48"/>
  <c r="Y1471" i="48"/>
  <c r="Y1455" i="48"/>
  <c r="Y1439" i="48"/>
  <c r="Y1423" i="48"/>
  <c r="Y1407" i="48"/>
  <c r="Y1391" i="48"/>
  <c r="Y1372" i="48"/>
  <c r="Y1358" i="48"/>
  <c r="Y1649" i="48"/>
  <c r="Y1617" i="48"/>
  <c r="Y1585" i="48"/>
  <c r="Y1553" i="48"/>
  <c r="Y1521" i="48"/>
  <c r="Y1489" i="48"/>
  <c r="Y1457" i="48"/>
  <c r="Y1425" i="48"/>
  <c r="Y1393" i="48"/>
  <c r="Y1361" i="48"/>
  <c r="Y1354" i="48"/>
  <c r="Y1350" i="48"/>
  <c r="Y1343" i="48"/>
  <c r="Y1683" i="48"/>
  <c r="Y1667" i="48"/>
  <c r="Y1651" i="48"/>
  <c r="Y1635" i="48"/>
  <c r="Y1619" i="48"/>
  <c r="Y1603" i="48"/>
  <c r="Y1587" i="48"/>
  <c r="Y1571" i="48"/>
  <c r="Y1555" i="48"/>
  <c r="Y1539" i="48"/>
  <c r="Y1523" i="48"/>
  <c r="Y1507" i="48"/>
  <c r="Y1491" i="48"/>
  <c r="Y1475" i="48"/>
  <c r="Y1459" i="48"/>
  <c r="Y1443" i="48"/>
  <c r="Y1427" i="48"/>
  <c r="Y1411" i="48"/>
  <c r="Y1395" i="48"/>
  <c r="Y1379" i="48"/>
  <c r="Y1374" i="48"/>
  <c r="Y1357" i="48"/>
  <c r="Y1352" i="48"/>
  <c r="Y1336" i="48"/>
  <c r="Y1325" i="48"/>
  <c r="Y1318" i="48"/>
  <c r="Y1314" i="48"/>
  <c r="Y1310" i="48"/>
  <c r="Y1306" i="48"/>
  <c r="Y1302" i="48"/>
  <c r="Y1294" i="48"/>
  <c r="Y1290" i="48"/>
  <c r="Y1282" i="48"/>
  <c r="Y1278" i="48"/>
  <c r="Y1274" i="48"/>
  <c r="Y1270" i="48"/>
  <c r="Y1262" i="48"/>
  <c r="Y1258" i="48"/>
  <c r="Y1250" i="48"/>
  <c r="Y1246" i="48"/>
  <c r="Y1242" i="48"/>
  <c r="Y1238" i="48"/>
  <c r="Y1230" i="48"/>
  <c r="Y1226" i="48"/>
  <c r="Y1218" i="48"/>
  <c r="Y1214" i="48"/>
  <c r="Y1210" i="48"/>
  <c r="Y1206" i="48"/>
  <c r="Y1198" i="48"/>
  <c r="Y1194" i="48"/>
  <c r="Y1186" i="48"/>
  <c r="Y1178" i="48"/>
  <c r="Y1166" i="48"/>
  <c r="Y1162" i="48"/>
  <c r="Y1154" i="48"/>
  <c r="Y1146" i="48"/>
  <c r="Y1134" i="48"/>
  <c r="Y1130" i="48"/>
  <c r="Y1122" i="48"/>
  <c r="Y1114" i="48"/>
  <c r="Y1102" i="48"/>
  <c r="Y1098" i="48"/>
  <c r="Y1338" i="48"/>
  <c r="Y1328" i="48"/>
  <c r="Y1356" i="48"/>
  <c r="Y1340" i="48"/>
  <c r="Y1324" i="48"/>
  <c r="Y1342" i="48"/>
  <c r="Y1330" i="48"/>
  <c r="Y1360" i="48"/>
  <c r="Y1344" i="48"/>
  <c r="Y1327" i="48"/>
  <c r="Y1323" i="48"/>
  <c r="Y1312" i="48"/>
  <c r="Y1308" i="48"/>
  <c r="Y1300" i="48"/>
  <c r="Y1296" i="48"/>
  <c r="Y1292" i="48"/>
  <c r="Y1276" i="48"/>
  <c r="Y1268" i="48"/>
  <c r="Y1264" i="48"/>
  <c r="Y1260" i="48"/>
  <c r="Y1248" i="48"/>
  <c r="Y1244" i="48"/>
  <c r="Y1236" i="48"/>
  <c r="Y1232" i="48"/>
  <c r="Y1228" i="48"/>
  <c r="Y1212" i="48"/>
  <c r="Y1204" i="48"/>
  <c r="Y1200" i="48"/>
  <c r="Y1196" i="48"/>
  <c r="Y1184" i="48"/>
  <c r="Y1180" i="48"/>
  <c r="Y1172" i="48"/>
  <c r="Y1168" i="48"/>
  <c r="Y1164" i="48"/>
  <c r="Y1148" i="48"/>
  <c r="Y1140" i="48"/>
  <c r="Y1136" i="48"/>
  <c r="Y1132" i="48"/>
  <c r="Y1120" i="48"/>
  <c r="Y1116" i="48"/>
  <c r="Y1108" i="48"/>
  <c r="Y1104" i="48"/>
  <c r="Y1100" i="48"/>
  <c r="Y1362" i="48"/>
  <c r="Y1346" i="48"/>
  <c r="Y1364" i="48"/>
  <c r="Y1348" i="48"/>
  <c r="Y1326" i="48"/>
  <c r="Y1322" i="48"/>
  <c r="Y1315" i="48"/>
  <c r="Y1299" i="48"/>
  <c r="Y1267" i="48"/>
  <c r="Y1251" i="48"/>
  <c r="Y1235" i="48"/>
  <c r="Y1203" i="48"/>
  <c r="Y1187" i="48"/>
  <c r="Y1171" i="48"/>
  <c r="Y1139" i="48"/>
  <c r="Y1123" i="48"/>
  <c r="Y1107" i="48"/>
  <c r="Y1092" i="48"/>
  <c r="Y1317" i="48"/>
  <c r="Y1301" i="48"/>
  <c r="Y1285" i="48"/>
  <c r="Y1253" i="48"/>
  <c r="Y1237" i="48"/>
  <c r="Y1221" i="48"/>
  <c r="Y1189" i="48"/>
  <c r="Y1173" i="48"/>
  <c r="Y1157" i="48"/>
  <c r="Y1125" i="48"/>
  <c r="Y1109" i="48"/>
  <c r="Y1095" i="48"/>
  <c r="Y1086" i="48"/>
  <c r="Y1082" i="48"/>
  <c r="Y1319" i="48"/>
  <c r="Y1303" i="48"/>
  <c r="Y1287" i="48"/>
  <c r="Y1271" i="48"/>
  <c r="Y1255" i="48"/>
  <c r="Y1239" i="48"/>
  <c r="Y1223" i="48"/>
  <c r="Y1207" i="48"/>
  <c r="Y1191" i="48"/>
  <c r="Y1175" i="48"/>
  <c r="Y1159" i="48"/>
  <c r="Y1143" i="48"/>
  <c r="Y1127" i="48"/>
  <c r="Y1111" i="48"/>
  <c r="Y1067" i="48"/>
  <c r="Y1052" i="48"/>
  <c r="Y1321" i="48"/>
  <c r="Y1305" i="48"/>
  <c r="Y1289" i="48"/>
  <c r="Y1273" i="48"/>
  <c r="Y1257" i="48"/>
  <c r="Y1241" i="48"/>
  <c r="Y1225" i="48"/>
  <c r="Y1209" i="48"/>
  <c r="Y1193" i="48"/>
  <c r="Y1177" i="48"/>
  <c r="Y1161" i="48"/>
  <c r="Y1145" i="48"/>
  <c r="Y1129" i="48"/>
  <c r="Y1113" i="48"/>
  <c r="Y1091" i="48"/>
  <c r="Y1085" i="48"/>
  <c r="Y1074" i="48"/>
  <c r="Y1307" i="48"/>
  <c r="Y1291" i="48"/>
  <c r="Y1275" i="48"/>
  <c r="Y1259" i="48"/>
  <c r="Y1243" i="48"/>
  <c r="Y1227" i="48"/>
  <c r="Y1211" i="48"/>
  <c r="Y1195" i="48"/>
  <c r="Y1179" i="48"/>
  <c r="Y1163" i="48"/>
  <c r="Y1147" i="48"/>
  <c r="Y1131" i="48"/>
  <c r="Y1115" i="48"/>
  <c r="Y1099" i="48"/>
  <c r="Y1094" i="48"/>
  <c r="Y1070" i="48"/>
  <c r="Y1066" i="48"/>
  <c r="Y1309" i="48"/>
  <c r="Y1293" i="48"/>
  <c r="Y1277" i="48"/>
  <c r="Y1261" i="48"/>
  <c r="Y1245" i="48"/>
  <c r="Y1229" i="48"/>
  <c r="Y1213" i="48"/>
  <c r="Y1197" i="48"/>
  <c r="Y1181" i="48"/>
  <c r="Y1165" i="48"/>
  <c r="Y1149" i="48"/>
  <c r="Y1133" i="48"/>
  <c r="Y1117" i="48"/>
  <c r="Y1101" i="48"/>
  <c r="Y1062" i="48"/>
  <c r="Y1311" i="48"/>
  <c r="Y1295" i="48"/>
  <c r="Y1279" i="48"/>
  <c r="Y1263" i="48"/>
  <c r="Y1247" i="48"/>
  <c r="Y1231" i="48"/>
  <c r="Y1215" i="48"/>
  <c r="Y1199" i="48"/>
  <c r="Y1183" i="48"/>
  <c r="Y1167" i="48"/>
  <c r="Y1151" i="48"/>
  <c r="Y1135" i="48"/>
  <c r="Y1119" i="48"/>
  <c r="Y1103" i="48"/>
  <c r="Y1087" i="48"/>
  <c r="Y1050" i="48"/>
  <c r="Y1313" i="48"/>
  <c r="Y1297" i="48"/>
  <c r="Y1265" i="48"/>
  <c r="Y1249" i="48"/>
  <c r="Y1233" i="48"/>
  <c r="Y1201" i="48"/>
  <c r="Y1185" i="48"/>
  <c r="Y1169" i="48"/>
  <c r="Y1137" i="48"/>
  <c r="Y1121" i="48"/>
  <c r="Y1105" i="48"/>
  <c r="Y1083" i="48"/>
  <c r="Y1076" i="48"/>
  <c r="Y1069" i="48"/>
  <c r="Y1059" i="48"/>
  <c r="Y1049" i="48"/>
  <c r="Y1033" i="48"/>
  <c r="Y1018" i="48"/>
  <c r="Y1002" i="48"/>
  <c r="Y986" i="48"/>
  <c r="Y970" i="48"/>
  <c r="Y954" i="48"/>
  <c r="Y938" i="48"/>
  <c r="Y922" i="48"/>
  <c r="Y906" i="48"/>
  <c r="Y890" i="48"/>
  <c r="Y874" i="48"/>
  <c r="Y870" i="48"/>
  <c r="Y866" i="48"/>
  <c r="Y1071" i="48"/>
  <c r="Y1043" i="48"/>
  <c r="Y1089" i="48"/>
  <c r="Y1073" i="48"/>
  <c r="Y1061" i="48"/>
  <c r="Y1036" i="48"/>
  <c r="Y1032" i="48"/>
  <c r="Y1075" i="48"/>
  <c r="Y1048" i="48"/>
  <c r="Y1045" i="48"/>
  <c r="Y1039" i="48"/>
  <c r="Y1093" i="48"/>
  <c r="Y1063" i="48"/>
  <c r="Y1055" i="48"/>
  <c r="Y1028" i="48"/>
  <c r="Y1024" i="48"/>
  <c r="Y1020" i="48"/>
  <c r="Y1016" i="48"/>
  <c r="Y1012" i="48"/>
  <c r="Y1004" i="48"/>
  <c r="Y996" i="48"/>
  <c r="Y992" i="48"/>
  <c r="Y988" i="48"/>
  <c r="Y984" i="48"/>
  <c r="Y980" i="48"/>
  <c r="Y972" i="48"/>
  <c r="Y964" i="48"/>
  <c r="Y960" i="48"/>
  <c r="Y956" i="48"/>
  <c r="Y952" i="48"/>
  <c r="Y948" i="48"/>
  <c r="Y940" i="48"/>
  <c r="Y932" i="48"/>
  <c r="Y928" i="48"/>
  <c r="Y924" i="48"/>
  <c r="Y920" i="48"/>
  <c r="Y916" i="48"/>
  <c r="Y908" i="48"/>
  <c r="Y900" i="48"/>
  <c r="Y896" i="48"/>
  <c r="Y892" i="48"/>
  <c r="Y888" i="48"/>
  <c r="Y884" i="48"/>
  <c r="Y876" i="48"/>
  <c r="Y1060" i="48"/>
  <c r="Y1081" i="48"/>
  <c r="Y1057" i="48"/>
  <c r="Y1044" i="48"/>
  <c r="Y1034" i="48"/>
  <c r="Y859" i="48"/>
  <c r="Y1013" i="48"/>
  <c r="Y997" i="48"/>
  <c r="Y981" i="48"/>
  <c r="Y949" i="48"/>
  <c r="Y933" i="48"/>
  <c r="Y917" i="48"/>
  <c r="Y885" i="48"/>
  <c r="Y871" i="48"/>
  <c r="Y845" i="48"/>
  <c r="Y1047" i="48"/>
  <c r="Y1031" i="48"/>
  <c r="Y999" i="48"/>
  <c r="Y967" i="48"/>
  <c r="Y935" i="48"/>
  <c r="Y903" i="48"/>
  <c r="Y837" i="48"/>
  <c r="Y830" i="48"/>
  <c r="Y822" i="48"/>
  <c r="Y806" i="48"/>
  <c r="Y798" i="48"/>
  <c r="Y790" i="48"/>
  <c r="Y782" i="48"/>
  <c r="Y774" i="48"/>
  <c r="Y766" i="48"/>
  <c r="Y758" i="48"/>
  <c r="Y742" i="48"/>
  <c r="Y734" i="48"/>
  <c r="Y726" i="48"/>
  <c r="Y718" i="48"/>
  <c r="Y710" i="48"/>
  <c r="Y702" i="48"/>
  <c r="Y694" i="48"/>
  <c r="Y618" i="48"/>
  <c r="Y610" i="48"/>
  <c r="Y1017" i="48"/>
  <c r="Y1001" i="48"/>
  <c r="Y985" i="48"/>
  <c r="Y969" i="48"/>
  <c r="Y953" i="48"/>
  <c r="Y937" i="48"/>
  <c r="Y921" i="48"/>
  <c r="Y905" i="48"/>
  <c r="Y889" i="48"/>
  <c r="Y873" i="48"/>
  <c r="Y860" i="48"/>
  <c r="Y854" i="48"/>
  <c r="Y1051" i="48"/>
  <c r="Y1019" i="48"/>
  <c r="Y987" i="48"/>
  <c r="Y955" i="48"/>
  <c r="Y923" i="48"/>
  <c r="Y891" i="48"/>
  <c r="Y829" i="48"/>
  <c r="Y821" i="48"/>
  <c r="Y813" i="48"/>
  <c r="Y805" i="48"/>
  <c r="Y797" i="48"/>
  <c r="Y789" i="48"/>
  <c r="Y781" i="48"/>
  <c r="Y773" i="48"/>
  <c r="Y765" i="48"/>
  <c r="Y757" i="48"/>
  <c r="Y749" i="48"/>
  <c r="Y741" i="48"/>
  <c r="Y733" i="48"/>
  <c r="Y725" i="48"/>
  <c r="Y717" i="48"/>
  <c r="Y709" i="48"/>
  <c r="Y701" i="48"/>
  <c r="Y693" i="48"/>
  <c r="Y685" i="48"/>
  <c r="Y681" i="48"/>
  <c r="Y673" i="48"/>
  <c r="Y665" i="48"/>
  <c r="Y649" i="48"/>
  <c r="Y641" i="48"/>
  <c r="Y633" i="48"/>
  <c r="Y625" i="48"/>
  <c r="Y617" i="48"/>
  <c r="Y609" i="48"/>
  <c r="Y601" i="48"/>
  <c r="Y593" i="48"/>
  <c r="Y1021" i="48"/>
  <c r="Y989" i="48"/>
  <c r="Y957" i="48"/>
  <c r="Y925" i="48"/>
  <c r="Y893" i="48"/>
  <c r="Y853" i="48"/>
  <c r="Y1023" i="48"/>
  <c r="Y1007" i="48"/>
  <c r="Y991" i="48"/>
  <c r="Y975" i="48"/>
  <c r="Y959" i="48"/>
  <c r="Y943" i="48"/>
  <c r="Y927" i="48"/>
  <c r="Y911" i="48"/>
  <c r="Y895" i="48"/>
  <c r="Y879" i="48"/>
  <c r="Y862" i="48"/>
  <c r="Y839" i="48"/>
  <c r="Y832" i="48"/>
  <c r="Y828" i="48"/>
  <c r="Y812" i="48"/>
  <c r="Y800" i="48"/>
  <c r="Y796" i="48"/>
  <c r="Y784" i="48"/>
  <c r="Y768" i="48"/>
  <c r="Y764" i="48"/>
  <c r="Y748" i="48"/>
  <c r="Y736" i="48"/>
  <c r="Y732" i="48"/>
  <c r="Y720" i="48"/>
  <c r="Y704" i="48"/>
  <c r="Y700" i="48"/>
  <c r="Y688" i="48"/>
  <c r="Y684" i="48"/>
  <c r="Y676" i="48"/>
  <c r="Y668" i="48"/>
  <c r="Y660" i="48"/>
  <c r="Y652" i="48"/>
  <c r="Y644" i="48"/>
  <c r="Y636" i="48"/>
  <c r="Y628" i="48"/>
  <c r="Y620" i="48"/>
  <c r="Y612" i="48"/>
  <c r="Y604" i="48"/>
  <c r="Y1041" i="48"/>
  <c r="Y1025" i="48"/>
  <c r="Y1009" i="48"/>
  <c r="Y993" i="48"/>
  <c r="Y977" i="48"/>
  <c r="Y961" i="48"/>
  <c r="Y945" i="48"/>
  <c r="Y929" i="48"/>
  <c r="Y913" i="48"/>
  <c r="Y897" i="48"/>
  <c r="Y881" i="48"/>
  <c r="Y846" i="48"/>
  <c r="Y1027" i="48"/>
  <c r="Y995" i="48"/>
  <c r="Y979" i="48"/>
  <c r="Y963" i="48"/>
  <c r="Y931" i="48"/>
  <c r="Y915" i="48"/>
  <c r="Y899" i="48"/>
  <c r="Y855" i="48"/>
  <c r="Y838" i="48"/>
  <c r="Y823" i="48"/>
  <c r="Y807" i="48"/>
  <c r="Y791" i="48"/>
  <c r="Y775" i="48"/>
  <c r="Y759" i="48"/>
  <c r="Y743" i="48"/>
  <c r="Y727" i="48"/>
  <c r="Y711" i="48"/>
  <c r="Y695" i="48"/>
  <c r="Y599" i="48"/>
  <c r="Y580" i="48"/>
  <c r="Y569" i="48"/>
  <c r="Y596" i="48"/>
  <c r="Y587" i="48"/>
  <c r="Y565" i="48"/>
  <c r="Y494" i="48"/>
  <c r="Y478" i="48"/>
  <c r="Y579" i="48"/>
  <c r="Y592" i="48"/>
  <c r="Y586" i="48"/>
  <c r="Y564" i="48"/>
  <c r="Y553" i="48"/>
  <c r="Y549" i="48"/>
  <c r="Y537" i="48"/>
  <c r="Y533" i="48"/>
  <c r="Y525" i="48"/>
  <c r="Y521" i="48"/>
  <c r="Y517" i="48"/>
  <c r="Y509" i="48"/>
  <c r="Y505" i="48"/>
  <c r="Y501" i="48"/>
  <c r="Y571" i="48"/>
  <c r="Y594" i="48"/>
  <c r="Y585" i="48"/>
  <c r="Y563" i="48"/>
  <c r="Y488" i="48"/>
  <c r="Y484" i="48"/>
  <c r="Y476" i="48"/>
  <c r="Y597" i="48"/>
  <c r="Y581" i="48"/>
  <c r="Y588" i="48"/>
  <c r="Y555" i="48"/>
  <c r="Y547" i="48"/>
  <c r="Y539" i="48"/>
  <c r="Y523" i="48"/>
  <c r="Y515" i="48"/>
  <c r="Y507" i="48"/>
  <c r="Y578" i="48"/>
  <c r="Y562" i="48"/>
  <c r="Y546" i="48"/>
  <c r="Y530" i="48"/>
  <c r="Y514" i="48"/>
  <c r="Y498" i="48"/>
  <c r="Y493" i="48"/>
  <c r="Y464" i="48"/>
  <c r="Y460" i="48"/>
  <c r="Y453" i="48"/>
  <c r="Y446" i="48"/>
  <c r="Y548" i="48"/>
  <c r="Y532" i="48"/>
  <c r="Y516" i="48"/>
  <c r="Y500" i="48"/>
  <c r="Y475" i="48"/>
  <c r="Y469" i="48"/>
  <c r="Y438" i="48"/>
  <c r="Y430" i="48"/>
  <c r="Y422" i="48"/>
  <c r="Y414" i="48"/>
  <c r="Y410" i="48"/>
  <c r="Y394" i="48"/>
  <c r="Y598" i="48"/>
  <c r="Y582" i="48"/>
  <c r="Y566" i="48"/>
  <c r="Y550" i="48"/>
  <c r="Y518" i="48"/>
  <c r="Y502" i="48"/>
  <c r="Y495" i="48"/>
  <c r="Y485" i="48"/>
  <c r="Y477" i="48"/>
  <c r="Y463" i="48"/>
  <c r="Y456" i="48"/>
  <c r="Y600" i="48"/>
  <c r="Y584" i="48"/>
  <c r="Y568" i="48"/>
  <c r="Y552" i="48"/>
  <c r="Y536" i="48"/>
  <c r="Y520" i="48"/>
  <c r="Y504" i="48"/>
  <c r="Y472" i="48"/>
  <c r="Y554" i="48"/>
  <c r="Y538" i="48"/>
  <c r="Y522" i="48"/>
  <c r="Y487" i="48"/>
  <c r="Y462" i="48"/>
  <c r="Y455" i="48"/>
  <c r="Y448" i="48"/>
  <c r="Y444" i="48"/>
  <c r="Y572" i="48"/>
  <c r="Y556" i="48"/>
  <c r="Y540" i="48"/>
  <c r="Y524" i="48"/>
  <c r="Y508" i="48"/>
  <c r="Y479" i="48"/>
  <c r="Y471" i="48"/>
  <c r="Y440" i="48"/>
  <c r="Y432" i="48"/>
  <c r="Y428" i="48"/>
  <c r="Y424" i="48"/>
  <c r="Y416" i="48"/>
  <c r="Y408" i="48"/>
  <c r="Y590" i="48"/>
  <c r="Y558" i="48"/>
  <c r="Y542" i="48"/>
  <c r="Y526" i="48"/>
  <c r="Y489" i="48"/>
  <c r="Y454" i="48"/>
  <c r="Y576" i="48"/>
  <c r="Y560" i="48"/>
  <c r="Y544" i="48"/>
  <c r="Y528" i="48"/>
  <c r="Y512" i="48"/>
  <c r="Y496" i="48"/>
  <c r="Y491" i="48"/>
  <c r="Y486" i="48"/>
  <c r="Y481" i="48"/>
  <c r="Y470" i="48"/>
  <c r="Y439" i="48"/>
  <c r="Y423" i="48"/>
  <c r="Y411" i="48"/>
  <c r="Y397" i="48"/>
  <c r="Y356" i="48"/>
  <c r="Y334" i="48"/>
  <c r="Y301" i="48"/>
  <c r="Y294" i="48"/>
  <c r="Y290" i="48"/>
  <c r="Y268" i="48"/>
  <c r="Y250" i="48"/>
  <c r="Y246" i="48"/>
  <c r="Y238" i="48"/>
  <c r="Y473" i="48"/>
  <c r="Y457" i="48"/>
  <c r="Y441" i="48"/>
  <c r="Y425" i="48"/>
  <c r="Y387" i="48"/>
  <c r="Y370" i="48"/>
  <c r="Y308" i="48"/>
  <c r="Y286" i="48"/>
  <c r="Y459" i="48"/>
  <c r="Y427" i="48"/>
  <c r="Y413" i="48"/>
  <c r="Y402" i="48"/>
  <c r="Y366" i="48"/>
  <c r="Y333" i="48"/>
  <c r="Y326" i="48"/>
  <c r="Y322" i="48"/>
  <c r="Y267" i="48"/>
  <c r="Y241" i="48"/>
  <c r="Y461" i="48"/>
  <c r="Y445" i="48"/>
  <c r="Y429" i="48"/>
  <c r="Y386" i="48"/>
  <c r="Y379" i="48"/>
  <c r="Y340" i="48"/>
  <c r="Y318" i="48"/>
  <c r="Y285" i="48"/>
  <c r="Y278" i="48"/>
  <c r="Y225" i="48"/>
  <c r="Y447" i="48"/>
  <c r="Y431" i="48"/>
  <c r="Y415" i="48"/>
  <c r="Y407" i="48"/>
  <c r="Y395" i="48"/>
  <c r="Y365" i="48"/>
  <c r="Y354" i="48"/>
  <c r="Y292" i="48"/>
  <c r="Y270" i="48"/>
  <c r="Y244" i="48"/>
  <c r="Y465" i="48"/>
  <c r="Y449" i="48"/>
  <c r="Y433" i="48"/>
  <c r="Y417" i="48"/>
  <c r="Y401" i="48"/>
  <c r="Y382" i="48"/>
  <c r="Y372" i="48"/>
  <c r="Y350" i="48"/>
  <c r="Y317" i="48"/>
  <c r="Y310" i="48"/>
  <c r="Y306" i="48"/>
  <c r="Y262" i="48"/>
  <c r="Y483" i="48"/>
  <c r="Y467" i="48"/>
  <c r="Y451" i="48"/>
  <c r="Y435" i="48"/>
  <c r="Y419" i="48"/>
  <c r="Y398" i="48"/>
  <c r="Y324" i="48"/>
  <c r="Y302" i="48"/>
  <c r="Y273" i="48"/>
  <c r="Y437" i="48"/>
  <c r="Y421" i="48"/>
  <c r="Y403" i="48"/>
  <c r="Y388" i="48"/>
  <c r="Y381" i="48"/>
  <c r="Y349" i="48"/>
  <c r="Y338" i="48"/>
  <c r="Y276" i="48"/>
  <c r="Y254" i="48"/>
  <c r="Y363" i="48"/>
  <c r="Y347" i="48"/>
  <c r="Y331" i="48"/>
  <c r="Y315" i="48"/>
  <c r="Y299" i="48"/>
  <c r="Y283" i="48"/>
  <c r="Y261" i="48"/>
  <c r="Y253" i="48"/>
  <c r="Y229" i="48"/>
  <c r="Y399" i="48"/>
  <c r="Y383" i="48"/>
  <c r="Y367" i="48"/>
  <c r="Y351" i="48"/>
  <c r="Y335" i="48"/>
  <c r="Y319" i="48"/>
  <c r="Y303" i="48"/>
  <c r="Y287" i="48"/>
  <c r="Y260" i="48"/>
  <c r="Y228" i="48"/>
  <c r="Y221" i="48"/>
  <c r="Y217" i="48"/>
  <c r="X169" i="48"/>
  <c r="Y385" i="48"/>
  <c r="Y369" i="48"/>
  <c r="Y353" i="48"/>
  <c r="Y337" i="48"/>
  <c r="Y321" i="48"/>
  <c r="Y305" i="48"/>
  <c r="Y289" i="48"/>
  <c r="Y249" i="48"/>
  <c r="Y213" i="48"/>
  <c r="Y209" i="48"/>
  <c r="Y205" i="48"/>
  <c r="Y201" i="48"/>
  <c r="Y197" i="48"/>
  <c r="Y193" i="48"/>
  <c r="Y189" i="48"/>
  <c r="Y185" i="48"/>
  <c r="Y181" i="48"/>
  <c r="Y177" i="48"/>
  <c r="Y371" i="48"/>
  <c r="Y355" i="48"/>
  <c r="Y339" i="48"/>
  <c r="Y323" i="48"/>
  <c r="Y307" i="48"/>
  <c r="Y291" i="48"/>
  <c r="Y237" i="48"/>
  <c r="Y220" i="48"/>
  <c r="Y405" i="48"/>
  <c r="Y389" i="48"/>
  <c r="Y373" i="48"/>
  <c r="Y357" i="48"/>
  <c r="Y341" i="48"/>
  <c r="Y325" i="48"/>
  <c r="Y309" i="48"/>
  <c r="Y293" i="48"/>
  <c r="Y277" i="48"/>
  <c r="Y233" i="48"/>
  <c r="Y212" i="48"/>
  <c r="Y204" i="48"/>
  <c r="Y196" i="48"/>
  <c r="Y188" i="48"/>
  <c r="Y180" i="48"/>
  <c r="Y172" i="48"/>
  <c r="Y391" i="48"/>
  <c r="Y375" i="48"/>
  <c r="Y359" i="48"/>
  <c r="Y343" i="48"/>
  <c r="Y327" i="48"/>
  <c r="Y311" i="48"/>
  <c r="Y295" i="48"/>
  <c r="Y279" i="48"/>
  <c r="Y245" i="48"/>
  <c r="Y236" i="48"/>
  <c r="Y409" i="48"/>
  <c r="Y393" i="48"/>
  <c r="Y377" i="48"/>
  <c r="Y361" i="48"/>
  <c r="Y345" i="48"/>
  <c r="Y329" i="48"/>
  <c r="Y313" i="48"/>
  <c r="Y297" i="48"/>
  <c r="Y281" i="48"/>
  <c r="Y269" i="48"/>
  <c r="X166" i="48"/>
  <c r="Y166" i="48" s="1"/>
  <c r="X161" i="48"/>
  <c r="Y161" i="48" s="1"/>
  <c r="X153" i="48"/>
  <c r="Y153" i="48" s="1"/>
  <c r="X145" i="48"/>
  <c r="X137" i="48"/>
  <c r="X129" i="48"/>
  <c r="Y129" i="48" s="1"/>
  <c r="X121" i="48"/>
  <c r="Y121" i="48" s="1"/>
  <c r="X113" i="48"/>
  <c r="Y113" i="48" s="1"/>
  <c r="X105" i="48"/>
  <c r="Y105" i="48" s="1"/>
  <c r="X97" i="48"/>
  <c r="Y97" i="48" s="1"/>
  <c r="X89" i="48"/>
  <c r="Y89" i="48" s="1"/>
  <c r="Y169" i="48"/>
  <c r="Y165" i="48"/>
  <c r="X168" i="48"/>
  <c r="X160" i="48"/>
  <c r="Y160" i="48" s="1"/>
  <c r="X156" i="48"/>
  <c r="Y156" i="48" s="1"/>
  <c r="X152" i="48"/>
  <c r="X148" i="48"/>
  <c r="Y148" i="48" s="1"/>
  <c r="X144" i="48"/>
  <c r="X140" i="48"/>
  <c r="Y140" i="48" s="1"/>
  <c r="X136" i="48"/>
  <c r="X132" i="48"/>
  <c r="X128" i="48"/>
  <c r="Y128" i="48" s="1"/>
  <c r="X124" i="48"/>
  <c r="X120" i="48"/>
  <c r="X116" i="48"/>
  <c r="Y116" i="48" s="1"/>
  <c r="X112" i="48"/>
  <c r="X108" i="48"/>
  <c r="X104" i="48"/>
  <c r="Y104" i="48" s="1"/>
  <c r="X100" i="48"/>
  <c r="Y100" i="48" s="1"/>
  <c r="X96" i="48"/>
  <c r="Y96" i="48" s="1"/>
  <c r="X92" i="48"/>
  <c r="Y92" i="48" s="1"/>
  <c r="X88" i="48"/>
  <c r="Y88" i="48" s="1"/>
  <c r="X84" i="48"/>
  <c r="Y84" i="48" s="1"/>
  <c r="X80" i="48"/>
  <c r="Y80" i="48" s="1"/>
  <c r="Y168" i="48"/>
  <c r="X167" i="48"/>
  <c r="Y167" i="48" s="1"/>
  <c r="Y145" i="48"/>
  <c r="Y137" i="48"/>
  <c r="Y81" i="48"/>
  <c r="Y73" i="48"/>
  <c r="Y65" i="48"/>
  <c r="Y57" i="48"/>
  <c r="Y49" i="48"/>
  <c r="Y41" i="48"/>
  <c r="Y33" i="48"/>
  <c r="Y25" i="48"/>
  <c r="Y17" i="48"/>
  <c r="Y9" i="48"/>
  <c r="Y6" i="48"/>
  <c r="Y163" i="48"/>
  <c r="Y158" i="48"/>
  <c r="Y150" i="48"/>
  <c r="Y142" i="48"/>
  <c r="Y134" i="48"/>
  <c r="Y126" i="48"/>
  <c r="Y118" i="48"/>
  <c r="Y110" i="48"/>
  <c r="Y102" i="48"/>
  <c r="Y94" i="48"/>
  <c r="Y86" i="48"/>
  <c r="Y78" i="48"/>
  <c r="Y70" i="48"/>
  <c r="Y62" i="48"/>
  <c r="Y54" i="48"/>
  <c r="Y46" i="48"/>
  <c r="Y38" i="48"/>
  <c r="Y30" i="48"/>
  <c r="Y22" i="48"/>
  <c r="Y14" i="48"/>
  <c r="Y155" i="48"/>
  <c r="Y147" i="48"/>
  <c r="Y139" i="48"/>
  <c r="Y131" i="48"/>
  <c r="Y123" i="48"/>
  <c r="Y115" i="48"/>
  <c r="Y107" i="48"/>
  <c r="Y99" i="48"/>
  <c r="Y91" i="48"/>
  <c r="Y83" i="48"/>
  <c r="Y75" i="48"/>
  <c r="Y67" i="48"/>
  <c r="Y59" i="48"/>
  <c r="Y51" i="48"/>
  <c r="Y43" i="48"/>
  <c r="Y35" i="48"/>
  <c r="Y27" i="48"/>
  <c r="Y19" i="48"/>
  <c r="Y11" i="48"/>
  <c r="Y5" i="48"/>
  <c r="Y152" i="48"/>
  <c r="Y144" i="48"/>
  <c r="Y136" i="48"/>
  <c r="Y120" i="48"/>
  <c r="Y112" i="48"/>
  <c r="Y72" i="48"/>
  <c r="Y64" i="48"/>
  <c r="Y56" i="48"/>
  <c r="Y48" i="48"/>
  <c r="Y40" i="48"/>
  <c r="Y32" i="48"/>
  <c r="Y24" i="48"/>
  <c r="Y16" i="48"/>
  <c r="Y8" i="48"/>
  <c r="Y157" i="48"/>
  <c r="Y149" i="48"/>
  <c r="Y141" i="48"/>
  <c r="Y133" i="48"/>
  <c r="Y125" i="48"/>
  <c r="Y117" i="48"/>
  <c r="Y109" i="48"/>
  <c r="Y101" i="48"/>
  <c r="Y93" i="48"/>
  <c r="Y85" i="48"/>
  <c r="Y77" i="48"/>
  <c r="Y69" i="48"/>
  <c r="Y61" i="48"/>
  <c r="Y53" i="48"/>
  <c r="Y45" i="48"/>
  <c r="Y37" i="48"/>
  <c r="Y29" i="48"/>
  <c r="Y21" i="48"/>
  <c r="Y13" i="48"/>
  <c r="Y171" i="48"/>
  <c r="Y154" i="48"/>
  <c r="Y146" i="48"/>
  <c r="Y138" i="48"/>
  <c r="Y130" i="48"/>
  <c r="Y122" i="48"/>
  <c r="Y114" i="48"/>
  <c r="Y106" i="48"/>
  <c r="Y98" i="48"/>
  <c r="Y90" i="48"/>
  <c r="Y82" i="48"/>
  <c r="Y74" i="48"/>
  <c r="Y66" i="48"/>
  <c r="Y58" i="48"/>
  <c r="Y50" i="48"/>
  <c r="Y42" i="48"/>
  <c r="Y34" i="48"/>
  <c r="Y26" i="48"/>
  <c r="Y18" i="48"/>
  <c r="Y10" i="48"/>
  <c r="Y7" i="48"/>
  <c r="Y4" i="48"/>
  <c r="Y159" i="48"/>
  <c r="Y151" i="48"/>
  <c r="Y143" i="48"/>
  <c r="Y135" i="48"/>
  <c r="Y127" i="48"/>
  <c r="Y119" i="48"/>
  <c r="Y111" i="48"/>
  <c r="Y103" i="48"/>
  <c r="Y95" i="48"/>
  <c r="Y87" i="48"/>
  <c r="Y79" i="48"/>
  <c r="Y71" i="48"/>
  <c r="Y63" i="48"/>
  <c r="Y55" i="48"/>
  <c r="Y47" i="48"/>
  <c r="Y39" i="48"/>
  <c r="Y31" i="48"/>
  <c r="Y23" i="48"/>
  <c r="Y15" i="48"/>
  <c r="Y132" i="48"/>
  <c r="Y124" i="48"/>
  <c r="Y108" i="48"/>
  <c r="Y76" i="48"/>
  <c r="Y68" i="48"/>
  <c r="Y60" i="48"/>
  <c r="Y52" i="48"/>
  <c r="Y44" i="48"/>
  <c r="Y36" i="48"/>
  <c r="Y28" i="48"/>
  <c r="Y20" i="48"/>
  <c r="Y12" i="48"/>
  <c r="Y3" i="48"/>
  <c r="A1671" i="75"/>
  <c r="A1672" i="75"/>
  <c r="A1673" i="75"/>
  <c r="A1674" i="75"/>
  <c r="A1675" i="75"/>
  <c r="A1676" i="75"/>
  <c r="A1677" i="75"/>
  <c r="A1678" i="75"/>
  <c r="A1679" i="75"/>
  <c r="A1680" i="75"/>
  <c r="A1681" i="75"/>
  <c r="A1682" i="75"/>
  <c r="A1683" i="75"/>
  <c r="A1684" i="75"/>
  <c r="A1685" i="75"/>
  <c r="A1686" i="75"/>
  <c r="A1687" i="75"/>
  <c r="A1688" i="75"/>
  <c r="A1689" i="75"/>
  <c r="A1690" i="75"/>
  <c r="A1691" i="75"/>
  <c r="A1692" i="75"/>
  <c r="A1693" i="75"/>
  <c r="A1694" i="75"/>
  <c r="A1695" i="75"/>
  <c r="A1696" i="75"/>
  <c r="A1697" i="75"/>
  <c r="B1671" i="75"/>
  <c r="B1672" i="75"/>
  <c r="B1673" i="75"/>
  <c r="B1674" i="75"/>
  <c r="B1675" i="75"/>
  <c r="B1676" i="75"/>
  <c r="B1677" i="75"/>
  <c r="B1678" i="75"/>
  <c r="B1679" i="75"/>
  <c r="B1680" i="75"/>
  <c r="B1681" i="75"/>
  <c r="B1682" i="75"/>
  <c r="B1683" i="75"/>
  <c r="B1684" i="75"/>
  <c r="B1685" i="75"/>
  <c r="B1686" i="75"/>
  <c r="B1687" i="75"/>
  <c r="B1688" i="75"/>
  <c r="B1689" i="75"/>
  <c r="B1690" i="75"/>
  <c r="B1691" i="75"/>
  <c r="B1692" i="75"/>
  <c r="B1693" i="75"/>
  <c r="B1694" i="75"/>
  <c r="B1695" i="75"/>
  <c r="B1696" i="75"/>
  <c r="B1697" i="75"/>
  <c r="B2" i="75"/>
  <c r="B3" i="75"/>
  <c r="B4" i="75"/>
  <c r="B5" i="75"/>
  <c r="B6" i="75"/>
  <c r="B7" i="75"/>
  <c r="B8" i="75"/>
  <c r="B9" i="75"/>
  <c r="B10" i="75"/>
  <c r="B11" i="75"/>
  <c r="B12" i="75"/>
  <c r="B13" i="75"/>
  <c r="B14" i="75"/>
  <c r="B15" i="75"/>
  <c r="B16" i="75"/>
  <c r="B17" i="75"/>
  <c r="B18" i="75"/>
  <c r="B19" i="75"/>
  <c r="B20" i="75"/>
  <c r="B21" i="75"/>
  <c r="B22" i="75"/>
  <c r="B23" i="75"/>
  <c r="B24" i="75"/>
  <c r="B25" i="75"/>
  <c r="B26" i="75"/>
  <c r="B27" i="75"/>
  <c r="B28" i="75"/>
  <c r="B29" i="75"/>
  <c r="B30" i="75"/>
  <c r="B31" i="75"/>
  <c r="B32" i="75"/>
  <c r="B33" i="75"/>
  <c r="B34" i="75"/>
  <c r="B35" i="75"/>
  <c r="B36" i="75"/>
  <c r="B37" i="75"/>
  <c r="B38" i="75"/>
  <c r="B39" i="75"/>
  <c r="B40" i="75"/>
  <c r="B41" i="75"/>
  <c r="B42" i="75"/>
  <c r="B43" i="75"/>
  <c r="B44" i="75"/>
  <c r="B45" i="75"/>
  <c r="B46" i="75"/>
  <c r="B47" i="75"/>
  <c r="B48" i="75"/>
  <c r="B49" i="75"/>
  <c r="B50" i="75"/>
  <c r="B51" i="75"/>
  <c r="B52" i="75"/>
  <c r="B53" i="75"/>
  <c r="B54" i="75"/>
  <c r="B55" i="75"/>
  <c r="B56" i="75"/>
  <c r="B57" i="75"/>
  <c r="B58" i="75"/>
  <c r="B59" i="75"/>
  <c r="B60" i="75"/>
  <c r="B61" i="75"/>
  <c r="B62" i="75"/>
  <c r="B63" i="75"/>
  <c r="B64" i="75"/>
  <c r="B65" i="75"/>
  <c r="B66" i="75"/>
  <c r="B67" i="75"/>
  <c r="B68" i="75"/>
  <c r="B69" i="75"/>
  <c r="B70" i="75"/>
  <c r="B71" i="75"/>
  <c r="B72" i="75"/>
  <c r="B73" i="75"/>
  <c r="B74" i="75"/>
  <c r="B75" i="75"/>
  <c r="B76" i="75"/>
  <c r="B77" i="75"/>
  <c r="B78" i="75"/>
  <c r="B79" i="75"/>
  <c r="B80" i="75"/>
  <c r="B81" i="75"/>
  <c r="B82" i="75"/>
  <c r="B83" i="75"/>
  <c r="B84" i="75"/>
  <c r="B85" i="75"/>
  <c r="B86" i="75"/>
  <c r="B87" i="75"/>
  <c r="B88" i="75"/>
  <c r="B89" i="75"/>
  <c r="B90" i="75"/>
  <c r="B91" i="75"/>
  <c r="B92" i="75"/>
  <c r="B93" i="75"/>
  <c r="B94" i="75"/>
  <c r="B95" i="75"/>
  <c r="B96" i="75"/>
  <c r="B97" i="75"/>
  <c r="B98" i="75"/>
  <c r="B99" i="75"/>
  <c r="B100" i="75"/>
  <c r="B101" i="75"/>
  <c r="B102" i="75"/>
  <c r="B103" i="75"/>
  <c r="B104" i="75"/>
  <c r="B105" i="75"/>
  <c r="B106" i="75"/>
  <c r="B107" i="75"/>
  <c r="B108" i="75"/>
  <c r="B109" i="75"/>
  <c r="B110" i="75"/>
  <c r="B111" i="75"/>
  <c r="B112" i="75"/>
  <c r="B113" i="75"/>
  <c r="B114" i="75"/>
  <c r="B115" i="75"/>
  <c r="B116" i="75"/>
  <c r="B117" i="75"/>
  <c r="B118" i="75"/>
  <c r="B119" i="75"/>
  <c r="B120" i="75"/>
  <c r="B121" i="75"/>
  <c r="B122" i="75"/>
  <c r="B123" i="75"/>
  <c r="B124" i="75"/>
  <c r="B125" i="75"/>
  <c r="B126" i="75"/>
  <c r="B127" i="75"/>
  <c r="B128" i="75"/>
  <c r="B129" i="75"/>
  <c r="B130" i="75"/>
  <c r="B131" i="75"/>
  <c r="B132" i="75"/>
  <c r="B133" i="75"/>
  <c r="B134" i="75"/>
  <c r="B135" i="75"/>
  <c r="B136" i="75"/>
  <c r="B137" i="75"/>
  <c r="B138" i="75"/>
  <c r="B139" i="75"/>
  <c r="B140" i="75"/>
  <c r="B141" i="75"/>
  <c r="B142" i="75"/>
  <c r="B143" i="75"/>
  <c r="B144" i="75"/>
  <c r="B145" i="75"/>
  <c r="B146" i="75"/>
  <c r="B147" i="75"/>
  <c r="B148" i="75"/>
  <c r="B149" i="75"/>
  <c r="B150" i="75"/>
  <c r="B151" i="75"/>
  <c r="B152" i="75"/>
  <c r="B153" i="75"/>
  <c r="B154" i="75"/>
  <c r="B155" i="75"/>
  <c r="B156" i="75"/>
  <c r="B157" i="75"/>
  <c r="B158" i="75"/>
  <c r="B159" i="75"/>
  <c r="B160" i="75"/>
  <c r="B161" i="75"/>
  <c r="B162" i="75"/>
  <c r="B163" i="75"/>
  <c r="B164" i="75"/>
  <c r="B165" i="75"/>
  <c r="B166" i="75"/>
  <c r="B167" i="75"/>
  <c r="B168" i="75"/>
  <c r="B169" i="75"/>
  <c r="B170" i="75"/>
  <c r="B171" i="75"/>
  <c r="B172" i="75"/>
  <c r="B173" i="75"/>
  <c r="B174" i="75"/>
  <c r="B175" i="75"/>
  <c r="B176" i="75"/>
  <c r="B177" i="75"/>
  <c r="B178" i="75"/>
  <c r="B179" i="75"/>
  <c r="B180" i="75"/>
  <c r="B181" i="75"/>
  <c r="B182" i="75"/>
  <c r="B183" i="75"/>
  <c r="B184" i="75"/>
  <c r="B185" i="75"/>
  <c r="B186" i="75"/>
  <c r="B187" i="75"/>
  <c r="B188" i="75"/>
  <c r="B189" i="75"/>
  <c r="B190" i="75"/>
  <c r="B191" i="75"/>
  <c r="B192" i="75"/>
  <c r="B193" i="75"/>
  <c r="B194" i="75"/>
  <c r="B195" i="75"/>
  <c r="B196" i="75"/>
  <c r="B197" i="75"/>
  <c r="B198" i="75"/>
  <c r="B199" i="75"/>
  <c r="B200" i="75"/>
  <c r="B201" i="75"/>
  <c r="B202" i="75"/>
  <c r="B203" i="75"/>
  <c r="B204" i="75"/>
  <c r="B205" i="75"/>
  <c r="B206" i="75"/>
  <c r="B207" i="75"/>
  <c r="B208" i="75"/>
  <c r="B209" i="75"/>
  <c r="B210" i="75"/>
  <c r="B211" i="75"/>
  <c r="B212" i="75"/>
  <c r="B213" i="75"/>
  <c r="B214" i="75"/>
  <c r="B215" i="75"/>
  <c r="B216" i="75"/>
  <c r="B217" i="75"/>
  <c r="B218" i="75"/>
  <c r="B219" i="75"/>
  <c r="B220" i="75"/>
  <c r="B221" i="75"/>
  <c r="B222" i="75"/>
  <c r="B223" i="75"/>
  <c r="B224" i="75"/>
  <c r="B225" i="75"/>
  <c r="B226" i="75"/>
  <c r="B227" i="75"/>
  <c r="B228" i="75"/>
  <c r="B229" i="75"/>
  <c r="B230" i="75"/>
  <c r="B231" i="75"/>
  <c r="B232" i="75"/>
  <c r="B233" i="75"/>
  <c r="B234" i="75"/>
  <c r="B235" i="75"/>
  <c r="B236" i="75"/>
  <c r="B237" i="75"/>
  <c r="B238" i="75"/>
  <c r="B239" i="75"/>
  <c r="B240" i="75"/>
  <c r="B241" i="75"/>
  <c r="B242" i="75"/>
  <c r="B243" i="75"/>
  <c r="B244" i="75"/>
  <c r="B245" i="75"/>
  <c r="B246" i="75"/>
  <c r="B247" i="75"/>
  <c r="B248" i="75"/>
  <c r="B249" i="75"/>
  <c r="B250" i="75"/>
  <c r="B251" i="75"/>
  <c r="B252" i="75"/>
  <c r="B253" i="75"/>
  <c r="B254" i="75"/>
  <c r="B255" i="75"/>
  <c r="B256" i="75"/>
  <c r="B257" i="75"/>
  <c r="B258" i="75"/>
  <c r="B259" i="75"/>
  <c r="B260" i="75"/>
  <c r="B261" i="75"/>
  <c r="B262" i="75"/>
  <c r="B263" i="75"/>
  <c r="B264" i="75"/>
  <c r="B265" i="75"/>
  <c r="B266" i="75"/>
  <c r="B267" i="75"/>
  <c r="B268" i="75"/>
  <c r="B269" i="75"/>
  <c r="B270" i="75"/>
  <c r="B271" i="75"/>
  <c r="B272" i="75"/>
  <c r="B273" i="75"/>
  <c r="B274" i="75"/>
  <c r="B275" i="75"/>
  <c r="B276" i="75"/>
  <c r="B277" i="75"/>
  <c r="B278" i="75"/>
  <c r="B279" i="75"/>
  <c r="B280" i="75"/>
  <c r="B281" i="75"/>
  <c r="B282" i="75"/>
  <c r="B283" i="75"/>
  <c r="B284" i="75"/>
  <c r="B285" i="75"/>
  <c r="B286" i="75"/>
  <c r="B287" i="75"/>
  <c r="B288" i="75"/>
  <c r="B289" i="75"/>
  <c r="B290" i="75"/>
  <c r="B291" i="75"/>
  <c r="B292" i="75"/>
  <c r="B293" i="75"/>
  <c r="B294" i="75"/>
  <c r="B295" i="75"/>
  <c r="B296" i="75"/>
  <c r="B297" i="75"/>
  <c r="B298" i="75"/>
  <c r="B299" i="75"/>
  <c r="B300" i="75"/>
  <c r="B301" i="75"/>
  <c r="B302" i="75"/>
  <c r="B303" i="75"/>
  <c r="B304" i="75"/>
  <c r="B305" i="75"/>
  <c r="B306" i="75"/>
  <c r="B307" i="75"/>
  <c r="B308" i="75"/>
  <c r="B309" i="75"/>
  <c r="B310" i="75"/>
  <c r="B311" i="75"/>
  <c r="B312" i="75"/>
  <c r="B313" i="75"/>
  <c r="B314" i="75"/>
  <c r="B315" i="75"/>
  <c r="B316" i="75"/>
  <c r="B317" i="75"/>
  <c r="B318" i="75"/>
  <c r="B319" i="75"/>
  <c r="B320" i="75"/>
  <c r="B321" i="75"/>
  <c r="B322" i="75"/>
  <c r="B323" i="75"/>
  <c r="B324" i="75"/>
  <c r="B325" i="75"/>
  <c r="B326" i="75"/>
  <c r="B327" i="75"/>
  <c r="B328" i="75"/>
  <c r="B329" i="75"/>
  <c r="B330" i="75"/>
  <c r="B331" i="75"/>
  <c r="B332" i="75"/>
  <c r="B333" i="75"/>
  <c r="B334" i="75"/>
  <c r="B335" i="75"/>
  <c r="B336" i="75"/>
  <c r="B337" i="75"/>
  <c r="B338" i="75"/>
  <c r="B339" i="75"/>
  <c r="B340" i="75"/>
  <c r="B341" i="75"/>
  <c r="B342" i="75"/>
  <c r="B343" i="75"/>
  <c r="B344" i="75"/>
  <c r="B345" i="75"/>
  <c r="B346" i="75"/>
  <c r="B347" i="75"/>
  <c r="B348" i="75"/>
  <c r="B349" i="75"/>
  <c r="B350" i="75"/>
  <c r="B351" i="75"/>
  <c r="B352" i="75"/>
  <c r="B353" i="75"/>
  <c r="B354" i="75"/>
  <c r="B355" i="75"/>
  <c r="B356" i="75"/>
  <c r="B357" i="75"/>
  <c r="B358" i="75"/>
  <c r="B359" i="75"/>
  <c r="B360" i="75"/>
  <c r="B361" i="75"/>
  <c r="B362" i="75"/>
  <c r="B363" i="75"/>
  <c r="B364" i="75"/>
  <c r="B365" i="75"/>
  <c r="B366" i="75"/>
  <c r="B367" i="75"/>
  <c r="B368" i="75"/>
  <c r="B369" i="75"/>
  <c r="B370" i="75"/>
  <c r="B371" i="75"/>
  <c r="B372" i="75"/>
  <c r="B373" i="75"/>
  <c r="B374" i="75"/>
  <c r="B375" i="75"/>
  <c r="B376" i="75"/>
  <c r="B377" i="75"/>
  <c r="B378" i="75"/>
  <c r="B379" i="75"/>
  <c r="B380" i="75"/>
  <c r="B381" i="75"/>
  <c r="B382" i="75"/>
  <c r="B383" i="75"/>
  <c r="B384" i="75"/>
  <c r="B385" i="75"/>
  <c r="B386" i="75"/>
  <c r="B387" i="75"/>
  <c r="B388" i="75"/>
  <c r="B389" i="75"/>
  <c r="B390" i="75"/>
  <c r="B391" i="75"/>
  <c r="B392" i="75"/>
  <c r="B393" i="75"/>
  <c r="B394" i="75"/>
  <c r="B395" i="75"/>
  <c r="B396" i="75"/>
  <c r="B397" i="75"/>
  <c r="B398" i="75"/>
  <c r="B399" i="75"/>
  <c r="B400" i="75"/>
  <c r="B401" i="75"/>
  <c r="B402" i="75"/>
  <c r="B403" i="75"/>
  <c r="B404" i="75"/>
  <c r="B405" i="75"/>
  <c r="B406" i="75"/>
  <c r="B407" i="75"/>
  <c r="B408" i="75"/>
  <c r="B409" i="75"/>
  <c r="B410" i="75"/>
  <c r="B411" i="75"/>
  <c r="B412" i="75"/>
  <c r="B413" i="75"/>
  <c r="B414" i="75"/>
  <c r="B415" i="75"/>
  <c r="B416" i="75"/>
  <c r="B417" i="75"/>
  <c r="B418" i="75"/>
  <c r="B419" i="75"/>
  <c r="B420" i="75"/>
  <c r="B421" i="75"/>
  <c r="B422" i="75"/>
  <c r="B423" i="75"/>
  <c r="B424" i="75"/>
  <c r="B425" i="75"/>
  <c r="B426" i="75"/>
  <c r="B427" i="75"/>
  <c r="B428" i="75"/>
  <c r="B429" i="75"/>
  <c r="B430" i="75"/>
  <c r="B431" i="75"/>
  <c r="B432" i="75"/>
  <c r="B433" i="75"/>
  <c r="B434" i="75"/>
  <c r="B435" i="75"/>
  <c r="B436" i="75"/>
  <c r="B437" i="75"/>
  <c r="B438" i="75"/>
  <c r="B439" i="75"/>
  <c r="B440" i="75"/>
  <c r="B441" i="75"/>
  <c r="B442" i="75"/>
  <c r="B443" i="75"/>
  <c r="B444" i="75"/>
  <c r="B445" i="75"/>
  <c r="B446" i="75"/>
  <c r="B447" i="75"/>
  <c r="B448" i="75"/>
  <c r="B449" i="75"/>
  <c r="B450" i="75"/>
  <c r="B451" i="75"/>
  <c r="B452" i="75"/>
  <c r="B453" i="75"/>
  <c r="B454" i="75"/>
  <c r="B455" i="75"/>
  <c r="B456" i="75"/>
  <c r="B457" i="75"/>
  <c r="B458" i="75"/>
  <c r="B459" i="75"/>
  <c r="B460" i="75"/>
  <c r="B461" i="75"/>
  <c r="B462" i="75"/>
  <c r="B463" i="75"/>
  <c r="B464" i="75"/>
  <c r="B465" i="75"/>
  <c r="B466" i="75"/>
  <c r="B467" i="75"/>
  <c r="B468" i="75"/>
  <c r="B469" i="75"/>
  <c r="B470" i="75"/>
  <c r="B471" i="75"/>
  <c r="B472" i="75"/>
  <c r="B473" i="75"/>
  <c r="B474" i="75"/>
  <c r="B475" i="75"/>
  <c r="B476" i="75"/>
  <c r="B477" i="75"/>
  <c r="B478" i="75"/>
  <c r="B479" i="75"/>
  <c r="B480" i="75"/>
  <c r="B481" i="75"/>
  <c r="B482" i="75"/>
  <c r="B483" i="75"/>
  <c r="B484" i="75"/>
  <c r="B485" i="75"/>
  <c r="B486" i="75"/>
  <c r="B487" i="75"/>
  <c r="B488" i="75"/>
  <c r="B489" i="75"/>
  <c r="B490" i="75"/>
  <c r="B491" i="75"/>
  <c r="B492" i="75"/>
  <c r="B493" i="75"/>
  <c r="B494" i="75"/>
  <c r="B495" i="75"/>
  <c r="B496" i="75"/>
  <c r="B497" i="75"/>
  <c r="B498" i="75"/>
  <c r="B499" i="75"/>
  <c r="B500" i="75"/>
  <c r="B501" i="75"/>
  <c r="B502" i="75"/>
  <c r="B503" i="75"/>
  <c r="B504" i="75"/>
  <c r="B505" i="75"/>
  <c r="B506" i="75"/>
  <c r="B507" i="75"/>
  <c r="B508" i="75"/>
  <c r="B509" i="75"/>
  <c r="B510" i="75"/>
  <c r="B511" i="75"/>
  <c r="B512" i="75"/>
  <c r="B513" i="75"/>
  <c r="B514" i="75"/>
  <c r="B515" i="75"/>
  <c r="B516" i="75"/>
  <c r="B517" i="75"/>
  <c r="B518" i="75"/>
  <c r="B519" i="75"/>
  <c r="B520" i="75"/>
  <c r="B521" i="75"/>
  <c r="B522" i="75"/>
  <c r="B523" i="75"/>
  <c r="B524" i="75"/>
  <c r="B525" i="75"/>
  <c r="B526" i="75"/>
  <c r="B527" i="75"/>
  <c r="B528" i="75"/>
  <c r="B529" i="75"/>
  <c r="B530" i="75"/>
  <c r="B531" i="75"/>
  <c r="B532" i="75"/>
  <c r="B533" i="75"/>
  <c r="B534" i="75"/>
  <c r="B535" i="75"/>
  <c r="B536" i="75"/>
  <c r="B537" i="75"/>
  <c r="B538" i="75"/>
  <c r="B539" i="75"/>
  <c r="B540" i="75"/>
  <c r="B541" i="75"/>
  <c r="B542" i="75"/>
  <c r="B543" i="75"/>
  <c r="B544" i="75"/>
  <c r="B545" i="75"/>
  <c r="B546" i="75"/>
  <c r="B547" i="75"/>
  <c r="B548" i="75"/>
  <c r="B549" i="75"/>
  <c r="B550" i="75"/>
  <c r="B551" i="75"/>
  <c r="B552" i="75"/>
  <c r="B553" i="75"/>
  <c r="B554" i="75"/>
  <c r="B555" i="75"/>
  <c r="B556" i="75"/>
  <c r="B557" i="75"/>
  <c r="B558" i="75"/>
  <c r="B559" i="75"/>
  <c r="B560" i="75"/>
  <c r="B561" i="75"/>
  <c r="B562" i="75"/>
  <c r="B563" i="75"/>
  <c r="B564" i="75"/>
  <c r="B565" i="75"/>
  <c r="B566" i="75"/>
  <c r="B567" i="75"/>
  <c r="B568" i="75"/>
  <c r="B569" i="75"/>
  <c r="B570" i="75"/>
  <c r="B571" i="75"/>
  <c r="B572" i="75"/>
  <c r="B573" i="75"/>
  <c r="B574" i="75"/>
  <c r="B575" i="75"/>
  <c r="B576" i="75"/>
  <c r="B577" i="75"/>
  <c r="B578" i="75"/>
  <c r="B579" i="75"/>
  <c r="B580" i="75"/>
  <c r="B581" i="75"/>
  <c r="B582" i="75"/>
  <c r="B583" i="75"/>
  <c r="B584" i="75"/>
  <c r="B585" i="75"/>
  <c r="B586" i="75"/>
  <c r="B587" i="75"/>
  <c r="B588" i="75"/>
  <c r="B589" i="75"/>
  <c r="B590" i="75"/>
  <c r="B591" i="75"/>
  <c r="B592" i="75"/>
  <c r="B593" i="75"/>
  <c r="B594" i="75"/>
  <c r="B595" i="75"/>
  <c r="B596" i="75"/>
  <c r="B597" i="75"/>
  <c r="B598" i="75"/>
  <c r="B599" i="75"/>
  <c r="B600" i="75"/>
  <c r="B601" i="75"/>
  <c r="B602" i="75"/>
  <c r="B603" i="75"/>
  <c r="B604" i="75"/>
  <c r="B605" i="75"/>
  <c r="B606" i="75"/>
  <c r="B607" i="75"/>
  <c r="B608" i="75"/>
  <c r="B609" i="75"/>
  <c r="B610" i="75"/>
  <c r="B611" i="75"/>
  <c r="B612" i="75"/>
  <c r="B613" i="75"/>
  <c r="B614" i="75"/>
  <c r="B615" i="75"/>
  <c r="B616" i="75"/>
  <c r="B617" i="75"/>
  <c r="B618" i="75"/>
  <c r="B619" i="75"/>
  <c r="B620" i="75"/>
  <c r="B621" i="75"/>
  <c r="B622" i="75"/>
  <c r="B623" i="75"/>
  <c r="B624" i="75"/>
  <c r="B625" i="75"/>
  <c r="B626" i="75"/>
  <c r="B627" i="75"/>
  <c r="B628" i="75"/>
  <c r="B629" i="75"/>
  <c r="B630" i="75"/>
  <c r="B631" i="75"/>
  <c r="B632" i="75"/>
  <c r="B633" i="75"/>
  <c r="B634" i="75"/>
  <c r="B635" i="75"/>
  <c r="B636" i="75"/>
  <c r="B637" i="75"/>
  <c r="B638" i="75"/>
  <c r="B639" i="75"/>
  <c r="B640" i="75"/>
  <c r="B641" i="75"/>
  <c r="B642" i="75"/>
  <c r="B643" i="75"/>
  <c r="B644" i="75"/>
  <c r="B645" i="75"/>
  <c r="B646" i="75"/>
  <c r="B647" i="75"/>
  <c r="B648" i="75"/>
  <c r="B649" i="75"/>
  <c r="B650" i="75"/>
  <c r="B651" i="75"/>
  <c r="B652" i="75"/>
  <c r="B653" i="75"/>
  <c r="B654" i="75"/>
  <c r="B655" i="75"/>
  <c r="B656" i="75"/>
  <c r="B657" i="75"/>
  <c r="B658" i="75"/>
  <c r="B659" i="75"/>
  <c r="B660" i="75"/>
  <c r="B661" i="75"/>
  <c r="B662" i="75"/>
  <c r="B663" i="75"/>
  <c r="B664" i="75"/>
  <c r="B665" i="75"/>
  <c r="B666" i="75"/>
  <c r="B667" i="75"/>
  <c r="B668" i="75"/>
  <c r="B669" i="75"/>
  <c r="B670" i="75"/>
  <c r="B671" i="75"/>
  <c r="B672" i="75"/>
  <c r="B673" i="75"/>
  <c r="B674" i="75"/>
  <c r="B675" i="75"/>
  <c r="B676" i="75"/>
  <c r="B677" i="75"/>
  <c r="B678" i="75"/>
  <c r="B679" i="75"/>
  <c r="B680" i="75"/>
  <c r="B681" i="75"/>
  <c r="B682" i="75"/>
  <c r="B683" i="75"/>
  <c r="B684" i="75"/>
  <c r="B685" i="75"/>
  <c r="B686" i="75"/>
  <c r="B687" i="75"/>
  <c r="B688" i="75"/>
  <c r="B689" i="75"/>
  <c r="B690" i="75"/>
  <c r="B691" i="75"/>
  <c r="B692" i="75"/>
  <c r="B693" i="75"/>
  <c r="B694" i="75"/>
  <c r="B695" i="75"/>
  <c r="B696" i="75"/>
  <c r="B697" i="75"/>
  <c r="B698" i="75"/>
  <c r="B699" i="75"/>
  <c r="B700" i="75"/>
  <c r="B701" i="75"/>
  <c r="B702" i="75"/>
  <c r="B703" i="75"/>
  <c r="B704" i="75"/>
  <c r="B705" i="75"/>
  <c r="B706" i="75"/>
  <c r="B707" i="75"/>
  <c r="B708" i="75"/>
  <c r="B709" i="75"/>
  <c r="B710" i="75"/>
  <c r="B711" i="75"/>
  <c r="B712" i="75"/>
  <c r="B713" i="75"/>
  <c r="B714" i="75"/>
  <c r="B715" i="75"/>
  <c r="B716" i="75"/>
  <c r="B717" i="75"/>
  <c r="B718" i="75"/>
  <c r="B719" i="75"/>
  <c r="B720" i="75"/>
  <c r="B721" i="75"/>
  <c r="B722" i="75"/>
  <c r="B723" i="75"/>
  <c r="B724" i="75"/>
  <c r="B725" i="75"/>
  <c r="B726" i="75"/>
  <c r="B727" i="75"/>
  <c r="B728" i="75"/>
  <c r="B729" i="75"/>
  <c r="B730" i="75"/>
  <c r="B731" i="75"/>
  <c r="B732" i="75"/>
  <c r="B733" i="75"/>
  <c r="B734" i="75"/>
  <c r="B735" i="75"/>
  <c r="B736" i="75"/>
  <c r="B737" i="75"/>
  <c r="B738" i="75"/>
  <c r="B739" i="75"/>
  <c r="B740" i="75"/>
  <c r="B741" i="75"/>
  <c r="B742" i="75"/>
  <c r="B743" i="75"/>
  <c r="B744" i="75"/>
  <c r="B745" i="75"/>
  <c r="B746" i="75"/>
  <c r="B747" i="75"/>
  <c r="B748" i="75"/>
  <c r="B749" i="75"/>
  <c r="B750" i="75"/>
  <c r="B751" i="75"/>
  <c r="B752" i="75"/>
  <c r="B753" i="75"/>
  <c r="B754" i="75"/>
  <c r="B755" i="75"/>
  <c r="B756" i="75"/>
  <c r="B757" i="75"/>
  <c r="B758" i="75"/>
  <c r="B759" i="75"/>
  <c r="B760" i="75"/>
  <c r="B761" i="75"/>
  <c r="B762" i="75"/>
  <c r="B763" i="75"/>
  <c r="B764" i="75"/>
  <c r="B765" i="75"/>
  <c r="B766" i="75"/>
  <c r="B767" i="75"/>
  <c r="B768" i="75"/>
  <c r="B769" i="75"/>
  <c r="B770" i="75"/>
  <c r="B771" i="75"/>
  <c r="B772" i="75"/>
  <c r="B773" i="75"/>
  <c r="B774" i="75"/>
  <c r="B775" i="75"/>
  <c r="B776" i="75"/>
  <c r="B777" i="75"/>
  <c r="B778" i="75"/>
  <c r="B779" i="75"/>
  <c r="B780" i="75"/>
  <c r="B781" i="75"/>
  <c r="B782" i="75"/>
  <c r="B783" i="75"/>
  <c r="B784" i="75"/>
  <c r="B785" i="75"/>
  <c r="B786" i="75"/>
  <c r="B787" i="75"/>
  <c r="B788" i="75"/>
  <c r="B789" i="75"/>
  <c r="B790" i="75"/>
  <c r="B791" i="75"/>
  <c r="B792" i="75"/>
  <c r="B793" i="75"/>
  <c r="B794" i="75"/>
  <c r="B795" i="75"/>
  <c r="B796" i="75"/>
  <c r="B797" i="75"/>
  <c r="B798" i="75"/>
  <c r="B799" i="75"/>
  <c r="B800" i="75"/>
  <c r="B801" i="75"/>
  <c r="B802" i="75"/>
  <c r="B803" i="75"/>
  <c r="B804" i="75"/>
  <c r="B805" i="75"/>
  <c r="B806" i="75"/>
  <c r="B807" i="75"/>
  <c r="B808" i="75"/>
  <c r="B809" i="75"/>
  <c r="B810" i="75"/>
  <c r="B811" i="75"/>
  <c r="B812" i="75"/>
  <c r="B813" i="75"/>
  <c r="B814" i="75"/>
  <c r="B815" i="75"/>
  <c r="B816" i="75"/>
  <c r="B817" i="75"/>
  <c r="B818" i="75"/>
  <c r="B819" i="75"/>
  <c r="B820" i="75"/>
  <c r="B821" i="75"/>
  <c r="B822" i="75"/>
  <c r="B823" i="75"/>
  <c r="B824" i="75"/>
  <c r="B825" i="75"/>
  <c r="B826" i="75"/>
  <c r="B827" i="75"/>
  <c r="B828" i="75"/>
  <c r="B829" i="75"/>
  <c r="B830" i="75"/>
  <c r="B831" i="75"/>
  <c r="B832" i="75"/>
  <c r="B833" i="75"/>
  <c r="B834" i="75"/>
  <c r="B835" i="75"/>
  <c r="B836" i="75"/>
  <c r="B837" i="75"/>
  <c r="B838" i="75"/>
  <c r="B839" i="75"/>
  <c r="B840" i="75"/>
  <c r="B841" i="75"/>
  <c r="B842" i="75"/>
  <c r="B843" i="75"/>
  <c r="B844" i="75"/>
  <c r="B845" i="75"/>
  <c r="B846" i="75"/>
  <c r="B847" i="75"/>
  <c r="B848" i="75"/>
  <c r="B849" i="75"/>
  <c r="B850" i="75"/>
  <c r="B851" i="75"/>
  <c r="B852" i="75"/>
  <c r="B853" i="75"/>
  <c r="B854" i="75"/>
  <c r="B855" i="75"/>
  <c r="B856" i="75"/>
  <c r="B857" i="75"/>
  <c r="B858" i="75"/>
  <c r="B859" i="75"/>
  <c r="B860" i="75"/>
  <c r="B861" i="75"/>
  <c r="B862" i="75"/>
  <c r="B863" i="75"/>
  <c r="B864" i="75"/>
  <c r="B865" i="75"/>
  <c r="B866" i="75"/>
  <c r="B867" i="75"/>
  <c r="B868" i="75"/>
  <c r="B869" i="75"/>
  <c r="B870" i="75"/>
  <c r="B871" i="75"/>
  <c r="B872" i="75"/>
  <c r="B873" i="75"/>
  <c r="B874" i="75"/>
  <c r="B875" i="75"/>
  <c r="B876" i="75"/>
  <c r="B877" i="75"/>
  <c r="B878" i="75"/>
  <c r="B879" i="75"/>
  <c r="B880" i="75"/>
  <c r="B881" i="75"/>
  <c r="B882" i="75"/>
  <c r="B883" i="75"/>
  <c r="B884" i="75"/>
  <c r="B885" i="75"/>
  <c r="B886" i="75"/>
  <c r="B887" i="75"/>
  <c r="B888" i="75"/>
  <c r="B889" i="75"/>
  <c r="B890" i="75"/>
  <c r="B891" i="75"/>
  <c r="B892" i="75"/>
  <c r="B893" i="75"/>
  <c r="B894" i="75"/>
  <c r="B895" i="75"/>
  <c r="B896" i="75"/>
  <c r="B897" i="75"/>
  <c r="B898" i="75"/>
  <c r="B899" i="75"/>
  <c r="B900" i="75"/>
  <c r="B901" i="75"/>
  <c r="B902" i="75"/>
  <c r="B903" i="75"/>
  <c r="B904" i="75"/>
  <c r="B905" i="75"/>
  <c r="B906" i="75"/>
  <c r="B907" i="75"/>
  <c r="B908" i="75"/>
  <c r="B909" i="75"/>
  <c r="B910" i="75"/>
  <c r="B911" i="75"/>
  <c r="B912" i="75"/>
  <c r="B913" i="75"/>
  <c r="B914" i="75"/>
  <c r="B915" i="75"/>
  <c r="B916" i="75"/>
  <c r="B917" i="75"/>
  <c r="B918" i="75"/>
  <c r="B919" i="75"/>
  <c r="B920" i="75"/>
  <c r="B921" i="75"/>
  <c r="B922" i="75"/>
  <c r="B923" i="75"/>
  <c r="B924" i="75"/>
  <c r="B925" i="75"/>
  <c r="B926" i="75"/>
  <c r="B927" i="75"/>
  <c r="B928" i="75"/>
  <c r="B929" i="75"/>
  <c r="B930" i="75"/>
  <c r="B931" i="75"/>
  <c r="B932" i="75"/>
  <c r="B933" i="75"/>
  <c r="B934" i="75"/>
  <c r="B935" i="75"/>
  <c r="B936" i="75"/>
  <c r="B937" i="75"/>
  <c r="B938" i="75"/>
  <c r="B939" i="75"/>
  <c r="B940" i="75"/>
  <c r="B941" i="75"/>
  <c r="B942" i="75"/>
  <c r="B943" i="75"/>
  <c r="B944" i="75"/>
  <c r="B945" i="75"/>
  <c r="B946" i="75"/>
  <c r="B947" i="75"/>
  <c r="B948" i="75"/>
  <c r="B949" i="75"/>
  <c r="B950" i="75"/>
  <c r="B951" i="75"/>
  <c r="B952" i="75"/>
  <c r="B953" i="75"/>
  <c r="B954" i="75"/>
  <c r="B955" i="75"/>
  <c r="B956" i="75"/>
  <c r="B957" i="75"/>
  <c r="B958" i="75"/>
  <c r="B959" i="75"/>
  <c r="B960" i="75"/>
  <c r="B961" i="75"/>
  <c r="B962" i="75"/>
  <c r="B963" i="75"/>
  <c r="B964" i="75"/>
  <c r="B965" i="75"/>
  <c r="B966" i="75"/>
  <c r="B967" i="75"/>
  <c r="B968" i="75"/>
  <c r="B969" i="75"/>
  <c r="B970" i="75"/>
  <c r="B971" i="75"/>
  <c r="B972" i="75"/>
  <c r="B973" i="75"/>
  <c r="B974" i="75"/>
  <c r="B975" i="75"/>
  <c r="B976" i="75"/>
  <c r="B977" i="75"/>
  <c r="B978" i="75"/>
  <c r="B979" i="75"/>
  <c r="B980" i="75"/>
  <c r="B981" i="75"/>
  <c r="B982" i="75"/>
  <c r="B983" i="75"/>
  <c r="B984" i="75"/>
  <c r="B985" i="75"/>
  <c r="B986" i="75"/>
  <c r="B987" i="75"/>
  <c r="B988" i="75"/>
  <c r="B989" i="75"/>
  <c r="B990" i="75"/>
  <c r="B991" i="75"/>
  <c r="B992" i="75"/>
  <c r="B993" i="75"/>
  <c r="B994" i="75"/>
  <c r="B995" i="75"/>
  <c r="B996" i="75"/>
  <c r="B997" i="75"/>
  <c r="B998" i="75"/>
  <c r="B999" i="75"/>
  <c r="B1000" i="75"/>
  <c r="B1001" i="75"/>
  <c r="B1002" i="75"/>
  <c r="B1003" i="75"/>
  <c r="B1004" i="75"/>
  <c r="B1005" i="75"/>
  <c r="B1006" i="75"/>
  <c r="B1007" i="75"/>
  <c r="B1008" i="75"/>
  <c r="B1009" i="75"/>
  <c r="B1010" i="75"/>
  <c r="B1011" i="75"/>
  <c r="B1012" i="75"/>
  <c r="B1013" i="75"/>
  <c r="B1014" i="75"/>
  <c r="B1015" i="75"/>
  <c r="B1016" i="75"/>
  <c r="B1017" i="75"/>
  <c r="B1018" i="75"/>
  <c r="B1019" i="75"/>
  <c r="B1020" i="75"/>
  <c r="B1021" i="75"/>
  <c r="B1022" i="75"/>
  <c r="B1023" i="75"/>
  <c r="B1024" i="75"/>
  <c r="B1025" i="75"/>
  <c r="B1026" i="75"/>
  <c r="B1027" i="75"/>
  <c r="B1028" i="75"/>
  <c r="B1029" i="75"/>
  <c r="B1030" i="75"/>
  <c r="B1031" i="75"/>
  <c r="B1032" i="75"/>
  <c r="B1033" i="75"/>
  <c r="B1034" i="75"/>
  <c r="B1035" i="75"/>
  <c r="B1036" i="75"/>
  <c r="B1037" i="75"/>
  <c r="B1038" i="75"/>
  <c r="B1039" i="75"/>
  <c r="B1040" i="75"/>
  <c r="B1041" i="75"/>
  <c r="B1042" i="75"/>
  <c r="B1043" i="75"/>
  <c r="B1044" i="75"/>
  <c r="B1045" i="75"/>
  <c r="B1046" i="75"/>
  <c r="B1047" i="75"/>
  <c r="B1048" i="75"/>
  <c r="B1049" i="75"/>
  <c r="B1050" i="75"/>
  <c r="B1051" i="75"/>
  <c r="B1052" i="75"/>
  <c r="B1053" i="75"/>
  <c r="B1054" i="75"/>
  <c r="B1055" i="75"/>
  <c r="B1056" i="75"/>
  <c r="B1057" i="75"/>
  <c r="B1058" i="75"/>
  <c r="B1059" i="75"/>
  <c r="B1060" i="75"/>
  <c r="B1061" i="75"/>
  <c r="B1062" i="75"/>
  <c r="B1063" i="75"/>
  <c r="B1064" i="75"/>
  <c r="B1065" i="75"/>
  <c r="B1066" i="75"/>
  <c r="B1067" i="75"/>
  <c r="B1068" i="75"/>
  <c r="B1069" i="75"/>
  <c r="B1070" i="75"/>
  <c r="B1071" i="75"/>
  <c r="B1072" i="75"/>
  <c r="B1073" i="75"/>
  <c r="B1074" i="75"/>
  <c r="B1075" i="75"/>
  <c r="B1076" i="75"/>
  <c r="B1077" i="75"/>
  <c r="B1078" i="75"/>
  <c r="B1079" i="75"/>
  <c r="B1080" i="75"/>
  <c r="B1081" i="75"/>
  <c r="B1082" i="75"/>
  <c r="B1083" i="75"/>
  <c r="B1084" i="75"/>
  <c r="B1085" i="75"/>
  <c r="B1086" i="75"/>
  <c r="B1087" i="75"/>
  <c r="B1088" i="75"/>
  <c r="B1089" i="75"/>
  <c r="B1090" i="75"/>
  <c r="B1091" i="75"/>
  <c r="B1092" i="75"/>
  <c r="B1093" i="75"/>
  <c r="B1094" i="75"/>
  <c r="B1095" i="75"/>
  <c r="B1096" i="75"/>
  <c r="B1097" i="75"/>
  <c r="B1098" i="75"/>
  <c r="B1099" i="75"/>
  <c r="B1100" i="75"/>
  <c r="B1101" i="75"/>
  <c r="B1102" i="75"/>
  <c r="B1103" i="75"/>
  <c r="B1104" i="75"/>
  <c r="B1105" i="75"/>
  <c r="B1106" i="75"/>
  <c r="B1107" i="75"/>
  <c r="B1108" i="75"/>
  <c r="B1109" i="75"/>
  <c r="B1110" i="75"/>
  <c r="B1111" i="75"/>
  <c r="B1112" i="75"/>
  <c r="B1113" i="75"/>
  <c r="B1114" i="75"/>
  <c r="B1115" i="75"/>
  <c r="B1116" i="75"/>
  <c r="B1117" i="75"/>
  <c r="B1118" i="75"/>
  <c r="B1119" i="75"/>
  <c r="B1120" i="75"/>
  <c r="B1121" i="75"/>
  <c r="B1122" i="75"/>
  <c r="B1123" i="75"/>
  <c r="B1124" i="75"/>
  <c r="B1125" i="75"/>
  <c r="B1126" i="75"/>
  <c r="B1127" i="75"/>
  <c r="B1128" i="75"/>
  <c r="B1129" i="75"/>
  <c r="B1130" i="75"/>
  <c r="B1131" i="75"/>
  <c r="B1132" i="75"/>
  <c r="B1133" i="75"/>
  <c r="B1134" i="75"/>
  <c r="B1135" i="75"/>
  <c r="B1136" i="75"/>
  <c r="B1137" i="75"/>
  <c r="B1138" i="75"/>
  <c r="B1139" i="75"/>
  <c r="B1140" i="75"/>
  <c r="B1141" i="75"/>
  <c r="B1142" i="75"/>
  <c r="B1143" i="75"/>
  <c r="B1144" i="75"/>
  <c r="B1145" i="75"/>
  <c r="B1146" i="75"/>
  <c r="B1147" i="75"/>
  <c r="B1148" i="75"/>
  <c r="B1149" i="75"/>
  <c r="B1150" i="75"/>
  <c r="B1151" i="75"/>
  <c r="B1152" i="75"/>
  <c r="B1153" i="75"/>
  <c r="B1154" i="75"/>
  <c r="B1155" i="75"/>
  <c r="B1156" i="75"/>
  <c r="B1157" i="75"/>
  <c r="B1158" i="75"/>
  <c r="B1159" i="75"/>
  <c r="B1160" i="75"/>
  <c r="B1161" i="75"/>
  <c r="B1162" i="75"/>
  <c r="B1163" i="75"/>
  <c r="B1164" i="75"/>
  <c r="B1165" i="75"/>
  <c r="B1166" i="75"/>
  <c r="B1167" i="75"/>
  <c r="B1168" i="75"/>
  <c r="B1169" i="75"/>
  <c r="B1170" i="75"/>
  <c r="B1171" i="75"/>
  <c r="B1172" i="75"/>
  <c r="B1173" i="75"/>
  <c r="B1174" i="75"/>
  <c r="B1175" i="75"/>
  <c r="B1176" i="75"/>
  <c r="B1177" i="75"/>
  <c r="B1178" i="75"/>
  <c r="B1179" i="75"/>
  <c r="B1180" i="75"/>
  <c r="B1181" i="75"/>
  <c r="B1182" i="75"/>
  <c r="B1183" i="75"/>
  <c r="B1184" i="75"/>
  <c r="B1185" i="75"/>
  <c r="B1186" i="75"/>
  <c r="B1187" i="75"/>
  <c r="B1188" i="75"/>
  <c r="B1189" i="75"/>
  <c r="B1190" i="75"/>
  <c r="B1191" i="75"/>
  <c r="B1192" i="75"/>
  <c r="B1193" i="75"/>
  <c r="B1194" i="75"/>
  <c r="B1195" i="75"/>
  <c r="B1196" i="75"/>
  <c r="B1197" i="75"/>
  <c r="B1198" i="75"/>
  <c r="B1199" i="75"/>
  <c r="B1200" i="75"/>
  <c r="B1201" i="75"/>
  <c r="B1202" i="75"/>
  <c r="B1203" i="75"/>
  <c r="B1204" i="75"/>
  <c r="B1205" i="75"/>
  <c r="B1206" i="75"/>
  <c r="B1207" i="75"/>
  <c r="B1208" i="75"/>
  <c r="B1209" i="75"/>
  <c r="B1210" i="75"/>
  <c r="B1211" i="75"/>
  <c r="B1212" i="75"/>
  <c r="B1213" i="75"/>
  <c r="B1214" i="75"/>
  <c r="B1215" i="75"/>
  <c r="B1216" i="75"/>
  <c r="B1217" i="75"/>
  <c r="B1218" i="75"/>
  <c r="B1219" i="75"/>
  <c r="B1220" i="75"/>
  <c r="B1221" i="75"/>
  <c r="B1222" i="75"/>
  <c r="B1223" i="75"/>
  <c r="B1224" i="75"/>
  <c r="B1225" i="75"/>
  <c r="B1226" i="75"/>
  <c r="B1227" i="75"/>
  <c r="B1228" i="75"/>
  <c r="B1229" i="75"/>
  <c r="B1230" i="75"/>
  <c r="B1231" i="75"/>
  <c r="B1232" i="75"/>
  <c r="B1233" i="75"/>
  <c r="B1234" i="75"/>
  <c r="B1235" i="75"/>
  <c r="B1236" i="75"/>
  <c r="B1237" i="75"/>
  <c r="B1238" i="75"/>
  <c r="B1239" i="75"/>
  <c r="B1240" i="75"/>
  <c r="B1241" i="75"/>
  <c r="B1242" i="75"/>
  <c r="B1243" i="75"/>
  <c r="B1244" i="75"/>
  <c r="B1245" i="75"/>
  <c r="B1246" i="75"/>
  <c r="B1247" i="75"/>
  <c r="B1248" i="75"/>
  <c r="B1249" i="75"/>
  <c r="B1250" i="75"/>
  <c r="B1251" i="75"/>
  <c r="B1252" i="75"/>
  <c r="B1253" i="75"/>
  <c r="B1254" i="75"/>
  <c r="B1255" i="75"/>
  <c r="B1256" i="75"/>
  <c r="B1257" i="75"/>
  <c r="B1258" i="75"/>
  <c r="B1259" i="75"/>
  <c r="B1260" i="75"/>
  <c r="B1261" i="75"/>
  <c r="B1262" i="75"/>
  <c r="B1263" i="75"/>
  <c r="B1264" i="75"/>
  <c r="B1265" i="75"/>
  <c r="B1266" i="75"/>
  <c r="B1267" i="75"/>
  <c r="B1268" i="75"/>
  <c r="B1269" i="75"/>
  <c r="B1270" i="75"/>
  <c r="B1271" i="75"/>
  <c r="B1272" i="75"/>
  <c r="B1273" i="75"/>
  <c r="B1274" i="75"/>
  <c r="B1275" i="75"/>
  <c r="B1276" i="75"/>
  <c r="B1277" i="75"/>
  <c r="B1278" i="75"/>
  <c r="B1279" i="75"/>
  <c r="B1280" i="75"/>
  <c r="B1281" i="75"/>
  <c r="B1282" i="75"/>
  <c r="B1283" i="75"/>
  <c r="B1284" i="75"/>
  <c r="B1285" i="75"/>
  <c r="B1286" i="75"/>
  <c r="B1287" i="75"/>
  <c r="B1288" i="75"/>
  <c r="B1289" i="75"/>
  <c r="B1290" i="75"/>
  <c r="B1291" i="75"/>
  <c r="B1292" i="75"/>
  <c r="B1293" i="75"/>
  <c r="B1294" i="75"/>
  <c r="B1295" i="75"/>
  <c r="B1296" i="75"/>
  <c r="B1297" i="75"/>
  <c r="B1298" i="75"/>
  <c r="B1299" i="75"/>
  <c r="B1300" i="75"/>
  <c r="B1301" i="75"/>
  <c r="B1302" i="75"/>
  <c r="B1303" i="75"/>
  <c r="B1304" i="75"/>
  <c r="B1305" i="75"/>
  <c r="B1306" i="75"/>
  <c r="B1307" i="75"/>
  <c r="B1308" i="75"/>
  <c r="B1309" i="75"/>
  <c r="B1310" i="75"/>
  <c r="B1311" i="75"/>
  <c r="B1312" i="75"/>
  <c r="B1313" i="75"/>
  <c r="B1314" i="75"/>
  <c r="B1315" i="75"/>
  <c r="B1316" i="75"/>
  <c r="B1317" i="75"/>
  <c r="B1318" i="75"/>
  <c r="B1319" i="75"/>
  <c r="B1320" i="75"/>
  <c r="B1321" i="75"/>
  <c r="B1322" i="75"/>
  <c r="B1323" i="75"/>
  <c r="B1324" i="75"/>
  <c r="B1325" i="75"/>
  <c r="B1326" i="75"/>
  <c r="B1327" i="75"/>
  <c r="B1328" i="75"/>
  <c r="B1329" i="75"/>
  <c r="B1330" i="75"/>
  <c r="B1331" i="75"/>
  <c r="B1332" i="75"/>
  <c r="B1333" i="75"/>
  <c r="B1334" i="75"/>
  <c r="B1335" i="75"/>
  <c r="B1336" i="75"/>
  <c r="B1337" i="75"/>
  <c r="B1338" i="75"/>
  <c r="B1339" i="75"/>
  <c r="B1340" i="75"/>
  <c r="B1341" i="75"/>
  <c r="B1342" i="75"/>
  <c r="B1343" i="75"/>
  <c r="B1344" i="75"/>
  <c r="B1345" i="75"/>
  <c r="B1346" i="75"/>
  <c r="B1347" i="75"/>
  <c r="B1348" i="75"/>
  <c r="B1349" i="75"/>
  <c r="B1350" i="75"/>
  <c r="B1351" i="75"/>
  <c r="B1352" i="75"/>
  <c r="B1353" i="75"/>
  <c r="B1354" i="75"/>
  <c r="B1355" i="75"/>
  <c r="B1356" i="75"/>
  <c r="B1357" i="75"/>
  <c r="B1358" i="75"/>
  <c r="B1359" i="75"/>
  <c r="B1360" i="75"/>
  <c r="B1361" i="75"/>
  <c r="B1362" i="75"/>
  <c r="B1363" i="75"/>
  <c r="B1364" i="75"/>
  <c r="B1365" i="75"/>
  <c r="B1366" i="75"/>
  <c r="B1367" i="75"/>
  <c r="B1368" i="75"/>
  <c r="B1369" i="75"/>
  <c r="B1370" i="75"/>
  <c r="B1371" i="75"/>
  <c r="B1372" i="75"/>
  <c r="B1373" i="75"/>
  <c r="B1374" i="75"/>
  <c r="B1375" i="75"/>
  <c r="B1376" i="75"/>
  <c r="B1377" i="75"/>
  <c r="B1378" i="75"/>
  <c r="B1379" i="75"/>
  <c r="B1380" i="75"/>
  <c r="B1381" i="75"/>
  <c r="B1382" i="75"/>
  <c r="B1383" i="75"/>
  <c r="B1384" i="75"/>
  <c r="B1385" i="75"/>
  <c r="B1386" i="75"/>
  <c r="B1387" i="75"/>
  <c r="B1388" i="75"/>
  <c r="B1389" i="75"/>
  <c r="B1390" i="75"/>
  <c r="B1391" i="75"/>
  <c r="B1392" i="75"/>
  <c r="B1393" i="75"/>
  <c r="B1394" i="75"/>
  <c r="B1395" i="75"/>
  <c r="B1396" i="75"/>
  <c r="B1397" i="75"/>
  <c r="B1398" i="75"/>
  <c r="B1399" i="75"/>
  <c r="B1400" i="75"/>
  <c r="B1401" i="75"/>
  <c r="B1402" i="75"/>
  <c r="B1403" i="75"/>
  <c r="B1404" i="75"/>
  <c r="B1405" i="75"/>
  <c r="B1406" i="75"/>
  <c r="B1407" i="75"/>
  <c r="B1408" i="75"/>
  <c r="B1409" i="75"/>
  <c r="B1410" i="75"/>
  <c r="B1411" i="75"/>
  <c r="B1412" i="75"/>
  <c r="B1413" i="75"/>
  <c r="B1414" i="75"/>
  <c r="B1415" i="75"/>
  <c r="B1416" i="75"/>
  <c r="B1417" i="75"/>
  <c r="B1418" i="75"/>
  <c r="B1419" i="75"/>
  <c r="B1420" i="75"/>
  <c r="B1421" i="75"/>
  <c r="B1422" i="75"/>
  <c r="B1423" i="75"/>
  <c r="B1424" i="75"/>
  <c r="B1425" i="75"/>
  <c r="B1426" i="75"/>
  <c r="B1427" i="75"/>
  <c r="B1428" i="75"/>
  <c r="B1429" i="75"/>
  <c r="B1430" i="75"/>
  <c r="B1431" i="75"/>
  <c r="B1432" i="75"/>
  <c r="B1433" i="75"/>
  <c r="B1434" i="75"/>
  <c r="B1435" i="75"/>
  <c r="B1436" i="75"/>
  <c r="B1437" i="75"/>
  <c r="B1438" i="75"/>
  <c r="B1439" i="75"/>
  <c r="B1440" i="75"/>
  <c r="B1441" i="75"/>
  <c r="B1442" i="75"/>
  <c r="B1443" i="75"/>
  <c r="B1444" i="75"/>
  <c r="B1445" i="75"/>
  <c r="B1446" i="75"/>
  <c r="B1447" i="75"/>
  <c r="B1448" i="75"/>
  <c r="B1449" i="75"/>
  <c r="B1450" i="75"/>
  <c r="B1451" i="75"/>
  <c r="B1452" i="75"/>
  <c r="B1453" i="75"/>
  <c r="B1454" i="75"/>
  <c r="B1455" i="75"/>
  <c r="B1456" i="75"/>
  <c r="B1457" i="75"/>
  <c r="B1458" i="75"/>
  <c r="B1459" i="75"/>
  <c r="B1460" i="75"/>
  <c r="B1461" i="75"/>
  <c r="B1462" i="75"/>
  <c r="B1463" i="75"/>
  <c r="B1464" i="75"/>
  <c r="B1465" i="75"/>
  <c r="B1466" i="75"/>
  <c r="B1467" i="75"/>
  <c r="B1468" i="75"/>
  <c r="B1469" i="75"/>
  <c r="B1470" i="75"/>
  <c r="B1471" i="75"/>
  <c r="B1472" i="75"/>
  <c r="B1473" i="75"/>
  <c r="B1474" i="75"/>
  <c r="B1475" i="75"/>
  <c r="B1476" i="75"/>
  <c r="B1477" i="75"/>
  <c r="B1478" i="75"/>
  <c r="B1479" i="75"/>
  <c r="B1480" i="75"/>
  <c r="B1481" i="75"/>
  <c r="B1482" i="75"/>
  <c r="B1483" i="75"/>
  <c r="B1484" i="75"/>
  <c r="B1485" i="75"/>
  <c r="B1486" i="75"/>
  <c r="B1487" i="75"/>
  <c r="B1488" i="75"/>
  <c r="B1489" i="75"/>
  <c r="B1490" i="75"/>
  <c r="B1491" i="75"/>
  <c r="B1492" i="75"/>
  <c r="B1493" i="75"/>
  <c r="B1494" i="75"/>
  <c r="B1495" i="75"/>
  <c r="B1496" i="75"/>
  <c r="B1497" i="75"/>
  <c r="B1498" i="75"/>
  <c r="B1499" i="75"/>
  <c r="B1500" i="75"/>
  <c r="B1501" i="75"/>
  <c r="B1502" i="75"/>
  <c r="B1503" i="75"/>
  <c r="B1504" i="75"/>
  <c r="B1505" i="75"/>
  <c r="B1506" i="75"/>
  <c r="B1507" i="75"/>
  <c r="B1508" i="75"/>
  <c r="B1509" i="75"/>
  <c r="B1510" i="75"/>
  <c r="B1511" i="75"/>
  <c r="B1512" i="75"/>
  <c r="B1513" i="75"/>
  <c r="B1514" i="75"/>
  <c r="B1515" i="75"/>
  <c r="B1516" i="75"/>
  <c r="B1517" i="75"/>
  <c r="B1518" i="75"/>
  <c r="B1519" i="75"/>
  <c r="B1520" i="75"/>
  <c r="B1521" i="75"/>
  <c r="B1522" i="75"/>
  <c r="B1523" i="75"/>
  <c r="B1524" i="75"/>
  <c r="B1525" i="75"/>
  <c r="B1526" i="75"/>
  <c r="B1527" i="75"/>
  <c r="B1528" i="75"/>
  <c r="B1529" i="75"/>
  <c r="B1530" i="75"/>
  <c r="B1531" i="75"/>
  <c r="B1532" i="75"/>
  <c r="B1533" i="75"/>
  <c r="B1534" i="75"/>
  <c r="B1535" i="75"/>
  <c r="B1536" i="75"/>
  <c r="B1537" i="75"/>
  <c r="B1538" i="75"/>
  <c r="B1539" i="75"/>
  <c r="B1540" i="75"/>
  <c r="B1541" i="75"/>
  <c r="B1542" i="75"/>
  <c r="B1543" i="75"/>
  <c r="B1544" i="75"/>
  <c r="B1545" i="75"/>
  <c r="B1546" i="75"/>
  <c r="B1547" i="75"/>
  <c r="B1548" i="75"/>
  <c r="B1549" i="75"/>
  <c r="B1550" i="75"/>
  <c r="B1551" i="75"/>
  <c r="B1552" i="75"/>
  <c r="B1553" i="75"/>
  <c r="B1554" i="75"/>
  <c r="B1555" i="75"/>
  <c r="B1556" i="75"/>
  <c r="B1557" i="75"/>
  <c r="B1558" i="75"/>
  <c r="B1559" i="75"/>
  <c r="B1560" i="75"/>
  <c r="B1561" i="75"/>
  <c r="B1562" i="75"/>
  <c r="B1563" i="75"/>
  <c r="B1564" i="75"/>
  <c r="B1565" i="75"/>
  <c r="B1566" i="75"/>
  <c r="B1567" i="75"/>
  <c r="B1568" i="75"/>
  <c r="B1569" i="75"/>
  <c r="B1570" i="75"/>
  <c r="B1571" i="75"/>
  <c r="B1572" i="75"/>
  <c r="B1573" i="75"/>
  <c r="B1574" i="75"/>
  <c r="B1575" i="75"/>
  <c r="B1576" i="75"/>
  <c r="B1577" i="75"/>
  <c r="B1578" i="75"/>
  <c r="B1579" i="75"/>
  <c r="B1580" i="75"/>
  <c r="B1581" i="75"/>
  <c r="B1582" i="75"/>
  <c r="B1583" i="75"/>
  <c r="B1584" i="75"/>
  <c r="B1585" i="75"/>
  <c r="B1586" i="75"/>
  <c r="B1587" i="75"/>
  <c r="B1588" i="75"/>
  <c r="B1589" i="75"/>
  <c r="B1590" i="75"/>
  <c r="B1591" i="75"/>
  <c r="B1592" i="75"/>
  <c r="B1593" i="75"/>
  <c r="B1594" i="75"/>
  <c r="B1595" i="75"/>
  <c r="B1596" i="75"/>
  <c r="B1597" i="75"/>
  <c r="B1598" i="75"/>
  <c r="B1599" i="75"/>
  <c r="B1600" i="75"/>
  <c r="B1601" i="75"/>
  <c r="B1602" i="75"/>
  <c r="B1603" i="75"/>
  <c r="B1604" i="75"/>
  <c r="B1605" i="75"/>
  <c r="B1606" i="75"/>
  <c r="B1607" i="75"/>
  <c r="B1608" i="75"/>
  <c r="B1609" i="75"/>
  <c r="B1610" i="75"/>
  <c r="B1611" i="75"/>
  <c r="B1612" i="75"/>
  <c r="B1613" i="75"/>
  <c r="B1614" i="75"/>
  <c r="B1615" i="75"/>
  <c r="B1616" i="75"/>
  <c r="B1617" i="75"/>
  <c r="B1618" i="75"/>
  <c r="B1619" i="75"/>
  <c r="B1620" i="75"/>
  <c r="B1621" i="75"/>
  <c r="B1622" i="75"/>
  <c r="B1623" i="75"/>
  <c r="B1624" i="75"/>
  <c r="B1625" i="75"/>
  <c r="B1626" i="75"/>
  <c r="B1627" i="75"/>
  <c r="B1628" i="75"/>
  <c r="B1629" i="75"/>
  <c r="B1630" i="75"/>
  <c r="B1631" i="75"/>
  <c r="B1632" i="75"/>
  <c r="B1633" i="75"/>
  <c r="B1634" i="75"/>
  <c r="B1635" i="75"/>
  <c r="B1636" i="75"/>
  <c r="B1637" i="75"/>
  <c r="B1638" i="75"/>
  <c r="B1639" i="75"/>
  <c r="B1640" i="75"/>
  <c r="B1641" i="75"/>
  <c r="B1642" i="75"/>
  <c r="B1643" i="75"/>
  <c r="B1644" i="75"/>
  <c r="B1645" i="75"/>
  <c r="B1646" i="75"/>
  <c r="B1647" i="75"/>
  <c r="B1648" i="75"/>
  <c r="B1649" i="75"/>
  <c r="B1650" i="75"/>
  <c r="B1651" i="75"/>
  <c r="B1652" i="75"/>
  <c r="B1653" i="75"/>
  <c r="B1654" i="75"/>
  <c r="B1655" i="75"/>
  <c r="B1656" i="75"/>
  <c r="B1657" i="75"/>
  <c r="B1658" i="75"/>
  <c r="B1659" i="75"/>
  <c r="B1660" i="75"/>
  <c r="B1661" i="75"/>
  <c r="B1662" i="75"/>
  <c r="B1663" i="75"/>
  <c r="B1664" i="75"/>
  <c r="B1665" i="75"/>
  <c r="B1666" i="75"/>
  <c r="B1667" i="75"/>
  <c r="B1668" i="75"/>
  <c r="B1669" i="75"/>
  <c r="B1670" i="75"/>
  <c r="B1717" i="75"/>
  <c r="G1717" i="75"/>
  <c r="Q1717" i="75"/>
  <c r="B1718" i="75"/>
  <c r="G1718" i="75"/>
  <c r="Q1718" i="75"/>
  <c r="B1719" i="75"/>
  <c r="G1719" i="75"/>
  <c r="Q1719" i="75"/>
  <c r="B1720" i="75"/>
  <c r="G1720" i="75"/>
  <c r="Q1720" i="75"/>
  <c r="B1721" i="75"/>
  <c r="G1721" i="75"/>
  <c r="Q1721" i="75"/>
  <c r="B1722" i="75"/>
  <c r="G1722" i="75"/>
  <c r="Q1722" i="75"/>
  <c r="B1723" i="75"/>
  <c r="G1723" i="75"/>
  <c r="Q1723" i="75"/>
  <c r="B1724" i="75"/>
  <c r="G1724" i="75"/>
  <c r="Q1724" i="75"/>
  <c r="B1725" i="75"/>
  <c r="G1725" i="75"/>
  <c r="Q1725" i="75"/>
  <c r="B1726" i="75"/>
  <c r="G1726" i="75"/>
  <c r="Q1726" i="75"/>
  <c r="B1727" i="75"/>
  <c r="G1727" i="75"/>
  <c r="Q1727" i="75"/>
  <c r="B1728" i="75"/>
  <c r="G1728" i="75"/>
  <c r="Q1728" i="75"/>
  <c r="B1729" i="75"/>
  <c r="G1729" i="75"/>
  <c r="Q1729" i="75"/>
  <c r="B1730" i="75"/>
  <c r="G1730" i="75"/>
  <c r="Q1730" i="75"/>
  <c r="B1731" i="75"/>
  <c r="G1731" i="75"/>
  <c r="Q1731" i="75"/>
  <c r="B1732" i="75"/>
  <c r="G1732" i="75"/>
  <c r="Q1732" i="75"/>
  <c r="B1733" i="75"/>
  <c r="G1733" i="75"/>
  <c r="Q1733" i="75"/>
  <c r="B1734" i="75"/>
  <c r="G1734" i="75"/>
  <c r="Q1734" i="75"/>
  <c r="B1735" i="75"/>
  <c r="G1735" i="75"/>
  <c r="Q1735" i="75"/>
  <c r="B1736" i="75"/>
  <c r="G1736" i="75"/>
  <c r="Q1736" i="75"/>
  <c r="B1737" i="75"/>
  <c r="G1737" i="75"/>
  <c r="Q1737" i="75"/>
  <c r="B1738" i="75"/>
  <c r="G1738" i="75"/>
  <c r="Q1738" i="75"/>
  <c r="B1739" i="75"/>
  <c r="G1739" i="75"/>
  <c r="Q1739" i="75"/>
  <c r="B1740" i="75"/>
  <c r="G1740" i="75"/>
  <c r="Q1740" i="75"/>
  <c r="B1741" i="75"/>
  <c r="G1741" i="75"/>
  <c r="Q1741" i="75"/>
  <c r="B1742" i="75"/>
  <c r="G1742" i="75"/>
  <c r="Q1742" i="75"/>
  <c r="B1743" i="75"/>
  <c r="G1743" i="75"/>
  <c r="Q1743" i="75"/>
  <c r="B1744" i="75"/>
  <c r="G1744" i="75"/>
  <c r="Q1744" i="75"/>
  <c r="B1745" i="75"/>
  <c r="G1745" i="75"/>
  <c r="Q1745" i="75"/>
  <c r="B1746" i="75"/>
  <c r="G1746" i="75"/>
  <c r="Q1746" i="75"/>
  <c r="B1747" i="75"/>
  <c r="G1747" i="75"/>
  <c r="Q1747" i="75"/>
  <c r="B1748" i="75"/>
  <c r="G1748" i="75"/>
  <c r="Q1748" i="75"/>
  <c r="B1749" i="75"/>
  <c r="G1749" i="75"/>
  <c r="Q1749" i="75"/>
  <c r="B1750" i="75"/>
  <c r="G1750" i="75"/>
  <c r="Q1750" i="75"/>
  <c r="B1751" i="75"/>
  <c r="G1751" i="75"/>
  <c r="Q1751" i="75"/>
  <c r="B1752" i="75"/>
  <c r="G1752" i="75"/>
  <c r="Q1752" i="75"/>
  <c r="B1753" i="75"/>
  <c r="G1753" i="75"/>
  <c r="Q1753" i="75"/>
  <c r="B1754" i="75"/>
  <c r="G1754" i="75"/>
  <c r="Q1754" i="75"/>
  <c r="B1755" i="75"/>
  <c r="G1755" i="75"/>
  <c r="Q1755" i="75"/>
  <c r="B1756" i="75"/>
  <c r="G1756" i="75"/>
  <c r="Q1756" i="75"/>
  <c r="B1757" i="75"/>
  <c r="G1757" i="75"/>
  <c r="Q1757" i="75"/>
  <c r="B1758" i="75"/>
  <c r="G1758" i="75"/>
  <c r="Q1758" i="75"/>
  <c r="B1759" i="75"/>
  <c r="G1759" i="75"/>
  <c r="Q1759" i="75"/>
  <c r="B1760" i="75"/>
  <c r="G1760" i="75"/>
  <c r="Q1760" i="75"/>
  <c r="B1761" i="75"/>
  <c r="G1761" i="75"/>
  <c r="Q1761" i="75"/>
  <c r="B1762" i="75"/>
  <c r="G1762" i="75"/>
  <c r="Q1762" i="75"/>
  <c r="B1763" i="75"/>
  <c r="G1763" i="75"/>
  <c r="Q1763" i="75"/>
  <c r="B1764" i="75"/>
  <c r="G1764" i="75"/>
  <c r="Q1764" i="75"/>
  <c r="B1765" i="75"/>
  <c r="G1765" i="75"/>
  <c r="Q1765" i="75"/>
  <c r="B1766" i="75"/>
  <c r="G1766" i="75"/>
  <c r="Q1766" i="75"/>
  <c r="B1767" i="75"/>
  <c r="G1767" i="75"/>
  <c r="Q1767" i="75"/>
  <c r="B1768" i="75"/>
  <c r="G1768" i="75"/>
  <c r="Q1768" i="75"/>
  <c r="B1769" i="75"/>
  <c r="G1769" i="75"/>
  <c r="Q1769" i="75"/>
  <c r="B1770" i="75"/>
  <c r="G1770" i="75"/>
  <c r="Q1770" i="75"/>
  <c r="B1771" i="75"/>
  <c r="G1771" i="75"/>
  <c r="Q1771" i="75"/>
  <c r="B1772" i="75"/>
  <c r="G1772" i="75"/>
  <c r="Q1772" i="75"/>
  <c r="B1773" i="75"/>
  <c r="G1773" i="75"/>
  <c r="Q1773" i="75"/>
  <c r="B1774" i="75"/>
  <c r="G1774" i="75"/>
  <c r="Q1774" i="75"/>
  <c r="B1775" i="75"/>
  <c r="G1775" i="75"/>
  <c r="Q1775" i="75"/>
  <c r="B1776" i="75"/>
  <c r="G1776" i="75"/>
  <c r="Q1776" i="75"/>
  <c r="B1777" i="75"/>
  <c r="G1777" i="75"/>
  <c r="Q1777" i="75"/>
  <c r="B1778" i="75"/>
  <c r="G1778" i="75"/>
  <c r="Q1778" i="75"/>
  <c r="B1779" i="75"/>
  <c r="G1779" i="75"/>
  <c r="Q1779" i="75"/>
  <c r="B1780" i="75"/>
  <c r="G1780" i="75"/>
  <c r="Q1780" i="75"/>
  <c r="B1781" i="75"/>
  <c r="G1781" i="75"/>
  <c r="Q1781" i="75"/>
  <c r="B1782" i="75"/>
  <c r="G1782" i="75"/>
  <c r="Q1782" i="75"/>
  <c r="B1783" i="75"/>
  <c r="G1783" i="75"/>
  <c r="Q1783" i="75"/>
  <c r="B1784" i="75"/>
  <c r="G1784" i="75"/>
  <c r="Q1784" i="75"/>
  <c r="B1785" i="75"/>
  <c r="G1785" i="75"/>
  <c r="Q1785" i="75"/>
  <c r="B1786" i="75"/>
  <c r="G1786" i="75"/>
  <c r="Q1786" i="75"/>
  <c r="B1787" i="75"/>
  <c r="G1787" i="75"/>
  <c r="Q1787" i="75"/>
  <c r="B1788" i="75"/>
  <c r="G1788" i="75"/>
  <c r="Q1788" i="75"/>
  <c r="B1789" i="75"/>
  <c r="G1789" i="75"/>
  <c r="Q1789" i="75"/>
  <c r="B1790" i="75"/>
  <c r="G1790" i="75"/>
  <c r="Q1790" i="75"/>
  <c r="B1791" i="75"/>
  <c r="G1791" i="75"/>
  <c r="Q1791" i="75"/>
  <c r="B1792" i="75"/>
  <c r="G1792" i="75"/>
  <c r="Q1792" i="75"/>
  <c r="B1793" i="75"/>
  <c r="G1793" i="75"/>
  <c r="Q1793" i="75"/>
  <c r="B1794" i="75"/>
  <c r="G1794" i="75"/>
  <c r="Q1794" i="75"/>
  <c r="B1795" i="75"/>
  <c r="G1795" i="75"/>
  <c r="Q1795" i="75"/>
  <c r="B1796" i="75"/>
  <c r="G1796" i="75"/>
  <c r="Q1796" i="75"/>
  <c r="B1797" i="75"/>
  <c r="G1797" i="75"/>
  <c r="Q1797" i="75"/>
  <c r="B1798" i="75"/>
  <c r="G1798" i="75"/>
  <c r="Q1798" i="75"/>
  <c r="B1799" i="75"/>
  <c r="G1799" i="75"/>
  <c r="Q1799" i="75"/>
  <c r="B1800" i="75"/>
  <c r="G1800" i="75"/>
  <c r="Q1800" i="75"/>
  <c r="B1801" i="75"/>
  <c r="G1801" i="75"/>
  <c r="Q1801" i="75"/>
  <c r="B1802" i="75"/>
  <c r="G1802" i="75"/>
  <c r="Q1802" i="75"/>
  <c r="B1803" i="75"/>
  <c r="G1803" i="75"/>
  <c r="Q1803" i="75"/>
  <c r="B1804" i="75"/>
  <c r="G1804" i="75"/>
  <c r="Q1804" i="75"/>
  <c r="B1805" i="75"/>
  <c r="G1805" i="75"/>
  <c r="Q1805" i="75"/>
  <c r="B1806" i="75"/>
  <c r="G1806" i="75"/>
  <c r="Q1806" i="75"/>
  <c r="B1807" i="75"/>
  <c r="G1807" i="75"/>
  <c r="Q1807" i="75"/>
  <c r="B1808" i="75"/>
  <c r="G1808" i="75"/>
  <c r="Q1808" i="75"/>
  <c r="B1809" i="75"/>
  <c r="G1809" i="75"/>
  <c r="Q1809" i="75"/>
  <c r="B1810" i="75"/>
  <c r="G1810" i="75"/>
  <c r="Q1810" i="75"/>
  <c r="B1811" i="75"/>
  <c r="G1811" i="75"/>
  <c r="Q1811" i="75"/>
  <c r="B1812" i="75"/>
  <c r="G1812" i="75"/>
  <c r="Q1812" i="75"/>
  <c r="B1813" i="75"/>
  <c r="G1813" i="75"/>
  <c r="Q1813" i="75"/>
  <c r="B1814" i="75"/>
  <c r="G1814" i="75"/>
  <c r="Q1814" i="75"/>
  <c r="B1815" i="75"/>
  <c r="G1815" i="75"/>
  <c r="Q1815" i="75"/>
  <c r="B1816" i="75"/>
  <c r="G1816" i="75"/>
  <c r="Q1816" i="75"/>
  <c r="B1817" i="75"/>
  <c r="G1817" i="75"/>
  <c r="Q1817" i="75"/>
  <c r="B1818" i="75"/>
  <c r="G1818" i="75"/>
  <c r="Q1818" i="75"/>
  <c r="B1819" i="75"/>
  <c r="G1819" i="75"/>
  <c r="Q1819" i="75"/>
  <c r="B1820" i="75"/>
  <c r="G1820" i="75"/>
  <c r="Q1820" i="75"/>
  <c r="B1821" i="75"/>
  <c r="G1821" i="75"/>
  <c r="Q1821" i="75"/>
  <c r="B1822" i="75"/>
  <c r="G1822" i="75"/>
  <c r="Q1822" i="75"/>
  <c r="B1823" i="75"/>
  <c r="G1823" i="75"/>
  <c r="Q1823" i="75"/>
  <c r="B1824" i="75"/>
  <c r="G1824" i="75"/>
  <c r="Q1824" i="75"/>
  <c r="B1825" i="75"/>
  <c r="G1825" i="75"/>
  <c r="Q1825" i="75"/>
  <c r="B1826" i="75"/>
  <c r="G1826" i="75"/>
  <c r="Q1826" i="75"/>
  <c r="B1827" i="75"/>
  <c r="G1827" i="75"/>
  <c r="Q1827" i="75"/>
  <c r="B1828" i="75"/>
  <c r="G1828" i="75"/>
  <c r="Q1828" i="75"/>
  <c r="B1829" i="75"/>
  <c r="G1829" i="75"/>
  <c r="Q1829" i="75"/>
  <c r="B1830" i="75"/>
  <c r="G1830" i="75"/>
  <c r="Q1830" i="75"/>
  <c r="B1831" i="75"/>
  <c r="G1831" i="75"/>
  <c r="Q1831" i="75"/>
  <c r="B1832" i="75"/>
  <c r="G1832" i="75"/>
  <c r="Q1832" i="75"/>
  <c r="B1833" i="75"/>
  <c r="G1833" i="75"/>
  <c r="Q1833" i="75"/>
  <c r="B1834" i="75"/>
  <c r="G1834" i="75"/>
  <c r="Q1834" i="75"/>
  <c r="B1835" i="75"/>
  <c r="G1835" i="75"/>
  <c r="Q1835" i="75"/>
  <c r="B1836" i="75"/>
  <c r="G1836" i="75"/>
  <c r="Q1836" i="75"/>
  <c r="B1837" i="75"/>
  <c r="G1837" i="75"/>
  <c r="Q1837" i="75"/>
  <c r="B1838" i="75"/>
  <c r="G1838" i="75"/>
  <c r="Q1838" i="75"/>
  <c r="B1839" i="75"/>
  <c r="G1839" i="75"/>
  <c r="Q1839" i="75"/>
  <c r="B1840" i="75"/>
  <c r="G1840" i="75"/>
  <c r="Q1840" i="75"/>
  <c r="B1841" i="75"/>
  <c r="G1841" i="75"/>
  <c r="Q1841" i="75"/>
  <c r="B1842" i="75"/>
  <c r="G1842" i="75"/>
  <c r="Q1842" i="75"/>
  <c r="B1843" i="75"/>
  <c r="G1843" i="75"/>
  <c r="Q1843" i="75"/>
  <c r="B1844" i="75"/>
  <c r="G1844" i="75"/>
  <c r="Q1844" i="75"/>
  <c r="B1845" i="75"/>
  <c r="G1845" i="75"/>
  <c r="Q1845" i="75"/>
  <c r="B1846" i="75"/>
  <c r="G1846" i="75"/>
  <c r="Q1846" i="75"/>
  <c r="B1847" i="75"/>
  <c r="G1847" i="75"/>
  <c r="Q1847" i="75"/>
  <c r="B1848" i="75"/>
  <c r="G1848" i="75"/>
  <c r="Q1848" i="75"/>
  <c r="B1849" i="75"/>
  <c r="G1849" i="75"/>
  <c r="Q1849" i="75"/>
  <c r="B1850" i="75"/>
  <c r="G1850" i="75"/>
  <c r="Q1850" i="75"/>
  <c r="B1851" i="75"/>
  <c r="G1851" i="75"/>
  <c r="Q1851" i="75"/>
  <c r="B1852" i="75"/>
  <c r="G1852" i="75"/>
  <c r="Q1852" i="75"/>
  <c r="B1853" i="75"/>
  <c r="G1853" i="75"/>
  <c r="Q1853" i="75"/>
  <c r="B1854" i="75"/>
  <c r="G1854" i="75"/>
  <c r="Q1854" i="75"/>
  <c r="B1855" i="75"/>
  <c r="G1855" i="75"/>
  <c r="Q1855" i="75"/>
  <c r="B1856" i="75"/>
  <c r="G1856" i="75"/>
  <c r="Q1856" i="75"/>
  <c r="B1857" i="75"/>
  <c r="G1857" i="75"/>
  <c r="Q1857" i="75"/>
  <c r="B1858" i="75"/>
  <c r="G1858" i="75"/>
  <c r="Q1858" i="75"/>
  <c r="B1859" i="75"/>
  <c r="G1859" i="75"/>
  <c r="Q1859" i="75"/>
  <c r="B1860" i="75"/>
  <c r="G1860" i="75"/>
  <c r="Q1860" i="75"/>
  <c r="B1861" i="75"/>
  <c r="G1861" i="75"/>
  <c r="Q1861" i="75"/>
  <c r="B1862" i="75"/>
  <c r="G1862" i="75"/>
  <c r="Q1862" i="75"/>
  <c r="B1863" i="75"/>
  <c r="G1863" i="75"/>
  <c r="Q1863" i="75"/>
  <c r="B1864" i="75"/>
  <c r="G1864" i="75"/>
  <c r="Q1864" i="75"/>
  <c r="B1865" i="75"/>
  <c r="G1865" i="75"/>
  <c r="Q1865" i="75"/>
  <c r="B1866" i="75"/>
  <c r="G1866" i="75"/>
  <c r="Q1866" i="75"/>
  <c r="B1867" i="75"/>
  <c r="G1867" i="75"/>
  <c r="Q1867" i="75"/>
  <c r="B1868" i="75"/>
  <c r="G1868" i="75"/>
  <c r="Q1868" i="75"/>
  <c r="B1869" i="75"/>
  <c r="G1869" i="75"/>
  <c r="Q1869" i="75"/>
  <c r="B1870" i="75"/>
  <c r="G1870" i="75"/>
  <c r="Q1870" i="75"/>
  <c r="B1871" i="75"/>
  <c r="G1871" i="75"/>
  <c r="Q1871" i="75"/>
  <c r="B1872" i="75"/>
  <c r="G1872" i="75"/>
  <c r="Q1872" i="75"/>
  <c r="B1873" i="75"/>
  <c r="G1873" i="75"/>
  <c r="Q1873" i="75"/>
  <c r="B1874" i="75"/>
  <c r="G1874" i="75"/>
  <c r="Q1874" i="75"/>
  <c r="B1875" i="75"/>
  <c r="G1875" i="75"/>
  <c r="Q1875" i="75"/>
  <c r="B1876" i="75"/>
  <c r="G1876" i="75"/>
  <c r="Q1876" i="75"/>
  <c r="B1877" i="75"/>
  <c r="G1877" i="75"/>
  <c r="Q1877" i="75"/>
  <c r="B1878" i="75"/>
  <c r="G1878" i="75"/>
  <c r="Q1878" i="75"/>
  <c r="B1879" i="75"/>
  <c r="G1879" i="75"/>
  <c r="Q1879" i="75"/>
  <c r="B1880" i="75"/>
  <c r="G1880" i="75"/>
  <c r="Q1880" i="75"/>
  <c r="B1881" i="75"/>
  <c r="G1881" i="75"/>
  <c r="Q1881" i="75"/>
  <c r="B1882" i="75"/>
  <c r="G1882" i="75"/>
  <c r="Q1882" i="75"/>
  <c r="B1883" i="75"/>
  <c r="G1883" i="75"/>
  <c r="Q1883" i="75"/>
  <c r="B1884" i="75"/>
  <c r="G1884" i="75"/>
  <c r="Q1884" i="75"/>
  <c r="B1885" i="75"/>
  <c r="G1885" i="75"/>
  <c r="Q1885" i="75"/>
  <c r="B1886" i="75"/>
  <c r="G1886" i="75"/>
  <c r="Q1886" i="75"/>
  <c r="B1887" i="75"/>
  <c r="G1887" i="75"/>
  <c r="Q1887" i="75"/>
  <c r="B1888" i="75"/>
  <c r="G1888" i="75"/>
  <c r="Q1888" i="75"/>
  <c r="B1889" i="75"/>
  <c r="G1889" i="75"/>
  <c r="Q1889" i="75"/>
  <c r="B1890" i="75"/>
  <c r="G1890" i="75"/>
  <c r="Q1890" i="75"/>
  <c r="B1891" i="75"/>
  <c r="G1891" i="75"/>
  <c r="Q1891" i="75"/>
  <c r="B1892" i="75"/>
  <c r="G1892" i="75"/>
  <c r="Q1892" i="75"/>
  <c r="B1893" i="75"/>
  <c r="G1893" i="75"/>
  <c r="Q1893" i="75"/>
  <c r="B1894" i="75"/>
  <c r="G1894" i="75"/>
  <c r="Q1894" i="75"/>
  <c r="B1895" i="75"/>
  <c r="G1895" i="75"/>
  <c r="Q1895" i="75"/>
  <c r="B1896" i="75"/>
  <c r="G1896" i="75"/>
  <c r="Q1896" i="75"/>
  <c r="B1897" i="75"/>
  <c r="G1897" i="75"/>
  <c r="Q1897" i="75"/>
  <c r="B1898" i="75"/>
  <c r="G1898" i="75"/>
  <c r="Q1898" i="75"/>
  <c r="B1899" i="75"/>
  <c r="G1899" i="75"/>
  <c r="Q1899" i="75"/>
  <c r="B1900" i="75"/>
  <c r="G1900" i="75"/>
  <c r="Q1900" i="75"/>
  <c r="B1901" i="75"/>
  <c r="G1901" i="75"/>
  <c r="Q1901" i="75"/>
  <c r="B1902" i="75"/>
  <c r="G1902" i="75"/>
  <c r="Q1902" i="75"/>
  <c r="B1903" i="75"/>
  <c r="G1903" i="75"/>
  <c r="Q1903" i="75"/>
  <c r="B1904" i="75"/>
  <c r="G1904" i="75"/>
  <c r="Q1904" i="75"/>
  <c r="B1905" i="75"/>
  <c r="G1905" i="75"/>
  <c r="Q1905" i="75"/>
  <c r="B1906" i="75"/>
  <c r="G1906" i="75"/>
  <c r="Q1906" i="75"/>
  <c r="B1907" i="75"/>
  <c r="G1907" i="75"/>
  <c r="Q1907" i="75"/>
  <c r="B1908" i="75"/>
  <c r="G1908" i="75"/>
  <c r="Q1908" i="75"/>
  <c r="B1909" i="75"/>
  <c r="G1909" i="75"/>
  <c r="Q1909" i="75"/>
  <c r="B1910" i="75"/>
  <c r="G1910" i="75"/>
  <c r="Q1910" i="75"/>
  <c r="B1911" i="75"/>
  <c r="G1911" i="75"/>
  <c r="Q1911" i="75"/>
  <c r="B1912" i="75"/>
  <c r="G1912" i="75"/>
  <c r="Q1912" i="75"/>
  <c r="B1913" i="75"/>
  <c r="G1913" i="75"/>
  <c r="Q1913" i="75"/>
  <c r="B1914" i="75"/>
  <c r="G1914" i="75"/>
  <c r="Q1914" i="75"/>
  <c r="B1915" i="75"/>
  <c r="G1915" i="75"/>
  <c r="Q1915" i="75"/>
  <c r="B1916" i="75"/>
  <c r="G1916" i="75"/>
  <c r="Q1916" i="75"/>
  <c r="B1917" i="75"/>
  <c r="G1917" i="75"/>
  <c r="Q1917" i="75"/>
  <c r="B1918" i="75"/>
  <c r="G1918" i="75"/>
  <c r="Q1918" i="75"/>
  <c r="B1919" i="75"/>
  <c r="G1919" i="75"/>
  <c r="Q1919" i="75"/>
  <c r="B1920" i="75"/>
  <c r="G1920" i="75"/>
  <c r="Q1920" i="75"/>
  <c r="B1921" i="75"/>
  <c r="G1921" i="75"/>
  <c r="Q1921" i="75"/>
  <c r="B1922" i="75"/>
  <c r="G1922" i="75"/>
  <c r="Q1922" i="75"/>
  <c r="B1923" i="75"/>
  <c r="G1923" i="75"/>
  <c r="Q1923" i="75"/>
  <c r="B1924" i="75"/>
  <c r="G1924" i="75"/>
  <c r="Q1924" i="75"/>
  <c r="B1925" i="75"/>
  <c r="G1925" i="75"/>
  <c r="Q1925" i="75"/>
  <c r="B1926" i="75"/>
  <c r="G1926" i="75"/>
  <c r="Q1926" i="75"/>
  <c r="B1927" i="75"/>
  <c r="G1927" i="75"/>
  <c r="Q1927" i="75"/>
  <c r="B1928" i="75"/>
  <c r="G1928" i="75"/>
  <c r="Q1928" i="75"/>
  <c r="B1929" i="75"/>
  <c r="G1929" i="75"/>
  <c r="Q1929" i="75"/>
  <c r="B1930" i="75"/>
  <c r="G1930" i="75"/>
  <c r="Q1930" i="75"/>
  <c r="B1931" i="75"/>
  <c r="G1931" i="75"/>
  <c r="Q1931" i="75"/>
  <c r="B1932" i="75"/>
  <c r="G1932" i="75"/>
  <c r="Q1932" i="75"/>
  <c r="B1933" i="75"/>
  <c r="G1933" i="75"/>
  <c r="Q1933" i="75"/>
  <c r="B1934" i="75"/>
  <c r="G1934" i="75"/>
  <c r="Q1934" i="75"/>
  <c r="B1935" i="75"/>
  <c r="G1935" i="75"/>
  <c r="Q1935" i="75"/>
  <c r="B1936" i="75"/>
  <c r="G1936" i="75"/>
  <c r="Q1936" i="75"/>
  <c r="B1937" i="75"/>
  <c r="G1937" i="75"/>
  <c r="Q1937" i="75"/>
  <c r="B1938" i="75"/>
  <c r="G1938" i="75"/>
  <c r="Q1938" i="75"/>
  <c r="B1939" i="75"/>
  <c r="G1939" i="75"/>
  <c r="Q1939" i="75"/>
  <c r="B1940" i="75"/>
  <c r="G1940" i="75"/>
  <c r="Q1940" i="75"/>
  <c r="B1941" i="75"/>
  <c r="G1941" i="75"/>
  <c r="Q1941" i="75"/>
  <c r="B1942" i="75"/>
  <c r="G1942" i="75"/>
  <c r="Q1942" i="75"/>
  <c r="B1943" i="75"/>
  <c r="G1943" i="75"/>
  <c r="Q1943" i="75"/>
  <c r="B1944" i="75"/>
  <c r="G1944" i="75"/>
  <c r="Q1944" i="75"/>
  <c r="B1945" i="75"/>
  <c r="G1945" i="75"/>
  <c r="Q1945" i="75"/>
  <c r="B1946" i="75"/>
  <c r="G1946" i="75"/>
  <c r="Q1946" i="75"/>
  <c r="B1947" i="75"/>
  <c r="G1947" i="75"/>
  <c r="Q1947" i="75"/>
  <c r="B1948" i="75"/>
  <c r="G1948" i="75"/>
  <c r="Q1948" i="75"/>
  <c r="B1949" i="75"/>
  <c r="G1949" i="75"/>
  <c r="Q1949" i="75"/>
  <c r="B1950" i="75"/>
  <c r="G1950" i="75"/>
  <c r="Q1950" i="75"/>
  <c r="B1951" i="75"/>
  <c r="G1951" i="75"/>
  <c r="Q1951" i="75"/>
  <c r="B1952" i="75"/>
  <c r="G1952" i="75"/>
  <c r="Q1952" i="75"/>
  <c r="B1953" i="75"/>
  <c r="G1953" i="75"/>
  <c r="Q1953" i="75"/>
  <c r="B1954" i="75"/>
  <c r="G1954" i="75"/>
  <c r="Q1954" i="75"/>
  <c r="B1955" i="75"/>
  <c r="G1955" i="75"/>
  <c r="Q1955" i="75"/>
  <c r="B1956" i="75"/>
  <c r="G1956" i="75"/>
  <c r="Q1956" i="75"/>
  <c r="B1957" i="75"/>
  <c r="G1957" i="75"/>
  <c r="Q1957" i="75"/>
  <c r="B1958" i="75"/>
  <c r="G1958" i="75"/>
  <c r="Q1958" i="75"/>
  <c r="B1959" i="75"/>
  <c r="G1959" i="75"/>
  <c r="Q1959" i="75"/>
  <c r="B1960" i="75"/>
  <c r="G1960" i="75"/>
  <c r="Q1960" i="75"/>
  <c r="B1961" i="75"/>
  <c r="G1961" i="75"/>
  <c r="Q1961" i="75"/>
  <c r="B1962" i="75"/>
  <c r="G1962" i="75"/>
  <c r="Q1962" i="75"/>
  <c r="B1963" i="75"/>
  <c r="G1963" i="75"/>
  <c r="Q1963" i="75"/>
  <c r="B1964" i="75"/>
  <c r="G1964" i="75"/>
  <c r="Q1964" i="75"/>
  <c r="B1965" i="75"/>
  <c r="G1965" i="75"/>
  <c r="Q1965" i="75"/>
  <c r="B1966" i="75"/>
  <c r="G1966" i="75"/>
  <c r="Q1966" i="75"/>
  <c r="B1967" i="75"/>
  <c r="G1967" i="75"/>
  <c r="Q1967" i="75"/>
  <c r="B1968" i="75"/>
  <c r="G1968" i="75"/>
  <c r="Q1968" i="75"/>
  <c r="B1969" i="75"/>
  <c r="G1969" i="75"/>
  <c r="Q1969" i="75"/>
  <c r="B1970" i="75"/>
  <c r="G1970" i="75"/>
  <c r="Q1970" i="75"/>
  <c r="B1971" i="75"/>
  <c r="G1971" i="75"/>
  <c r="Q1971" i="75"/>
  <c r="B1972" i="75"/>
  <c r="G1972" i="75"/>
  <c r="Q1972" i="75"/>
  <c r="B1973" i="75"/>
  <c r="G1973" i="75"/>
  <c r="Q1973" i="75"/>
  <c r="B1974" i="75"/>
  <c r="G1974" i="75"/>
  <c r="Q1974" i="75"/>
  <c r="B1975" i="75"/>
  <c r="G1975" i="75"/>
  <c r="Q1975" i="75"/>
  <c r="B1976" i="75"/>
  <c r="G1976" i="75"/>
  <c r="Q1976" i="75"/>
  <c r="B1977" i="75"/>
  <c r="G1977" i="75"/>
  <c r="Q1977" i="75"/>
  <c r="B1978" i="75"/>
  <c r="G1978" i="75"/>
  <c r="Q1978" i="75"/>
  <c r="B1979" i="75"/>
  <c r="G1979" i="75"/>
  <c r="Q1979" i="75"/>
  <c r="B1980" i="75"/>
  <c r="G1980" i="75"/>
  <c r="Q1980" i="75"/>
  <c r="B1981" i="75"/>
  <c r="G1981" i="75"/>
  <c r="Q1981" i="75"/>
  <c r="B1982" i="75"/>
  <c r="G1982" i="75"/>
  <c r="Q1982" i="75"/>
  <c r="B1983" i="75"/>
  <c r="G1983" i="75"/>
  <c r="Q1983" i="75"/>
  <c r="B1984" i="75"/>
  <c r="G1984" i="75"/>
  <c r="Q1984" i="75"/>
  <c r="B1985" i="75"/>
  <c r="G1985" i="75"/>
  <c r="Q1985" i="75"/>
  <c r="B1986" i="75"/>
  <c r="G1986" i="75"/>
  <c r="Q1986" i="75"/>
  <c r="B1987" i="75"/>
  <c r="G1987" i="75"/>
  <c r="Q1987" i="75"/>
  <c r="B1988" i="75"/>
  <c r="G1988" i="75"/>
  <c r="Q1988" i="75"/>
  <c r="B1989" i="75"/>
  <c r="G1989" i="75"/>
  <c r="Q1989" i="75"/>
  <c r="B1990" i="75"/>
  <c r="G1990" i="75"/>
  <c r="Q1990" i="75"/>
  <c r="B1991" i="75"/>
  <c r="G1991" i="75"/>
  <c r="Q1991" i="75"/>
  <c r="B1992" i="75"/>
  <c r="G1992" i="75"/>
  <c r="Q1992" i="75"/>
  <c r="B1993" i="75"/>
  <c r="G1993" i="75"/>
  <c r="Q1993" i="75"/>
  <c r="B1994" i="75"/>
  <c r="G1994" i="75"/>
  <c r="Q1994" i="75"/>
  <c r="B1995" i="75"/>
  <c r="G1995" i="75"/>
  <c r="Q1995" i="75"/>
  <c r="B1996" i="75"/>
  <c r="G1996" i="75"/>
  <c r="Q1996" i="75"/>
  <c r="B1997" i="75"/>
  <c r="G1997" i="75"/>
  <c r="Q1997" i="75"/>
  <c r="B1998" i="75"/>
  <c r="G1998" i="75"/>
  <c r="Q1998" i="75"/>
  <c r="B1999" i="75"/>
  <c r="G1999" i="75"/>
  <c r="Q1999" i="75"/>
  <c r="B2000" i="75"/>
  <c r="G2000" i="75"/>
  <c r="Q2000" i="75"/>
  <c r="B2001" i="75"/>
  <c r="G2001" i="75"/>
  <c r="Q2001" i="75"/>
  <c r="B2002" i="75"/>
  <c r="G2002" i="75"/>
  <c r="Q2002" i="75"/>
  <c r="B2003" i="75"/>
  <c r="G2003" i="75"/>
  <c r="Q2003" i="75"/>
  <c r="B2004" i="75"/>
  <c r="G2004" i="75"/>
  <c r="Q2004" i="75"/>
  <c r="B2005" i="75"/>
  <c r="G2005" i="75"/>
  <c r="Q2005" i="75"/>
  <c r="B2006" i="75"/>
  <c r="G2006" i="75"/>
  <c r="Q2006" i="75"/>
  <c r="B2007" i="75"/>
  <c r="G2007" i="75"/>
  <c r="Q2007" i="75"/>
  <c r="B2008" i="75"/>
  <c r="G2008" i="75"/>
  <c r="Q2008" i="75"/>
  <c r="B2009" i="75"/>
  <c r="G2009" i="75"/>
  <c r="Q2009" i="75"/>
  <c r="B2010" i="75"/>
  <c r="G2010" i="75"/>
  <c r="Q2010" i="75"/>
  <c r="B2011" i="75"/>
  <c r="G2011" i="75"/>
  <c r="Q2011" i="75"/>
  <c r="B2012" i="75"/>
  <c r="G2012" i="75"/>
  <c r="Q2012" i="75"/>
  <c r="B2013" i="75"/>
  <c r="G2013" i="75"/>
  <c r="Q2013" i="75"/>
  <c r="B2014" i="75"/>
  <c r="G2014" i="75"/>
  <c r="Q2014" i="75"/>
  <c r="B2015" i="75"/>
  <c r="G2015" i="75"/>
  <c r="Q2015" i="75"/>
  <c r="B2016" i="75"/>
  <c r="G2016" i="75"/>
  <c r="Q2016" i="75"/>
  <c r="B2017" i="75"/>
  <c r="G2017" i="75"/>
  <c r="Q2017" i="75"/>
  <c r="B2018" i="75"/>
  <c r="G2018" i="75"/>
  <c r="Q2018" i="75"/>
  <c r="B2019" i="75"/>
  <c r="G2019" i="75"/>
  <c r="Q2019" i="75"/>
  <c r="B2020" i="75"/>
  <c r="G2020" i="75"/>
  <c r="Q2020" i="75"/>
  <c r="B2021" i="75"/>
  <c r="G2021" i="75"/>
  <c r="Q2021" i="75"/>
  <c r="B2022" i="75"/>
  <c r="G2022" i="75"/>
  <c r="Q2022" i="75"/>
  <c r="B2023" i="75"/>
  <c r="G2023" i="75"/>
  <c r="Q2023" i="75"/>
  <c r="B2024" i="75"/>
  <c r="G2024" i="75"/>
  <c r="Q2024" i="75"/>
  <c r="B2025" i="75"/>
  <c r="G2025" i="75"/>
  <c r="Q2025" i="75"/>
  <c r="B2026" i="75"/>
  <c r="G2026" i="75"/>
  <c r="Q2026" i="75"/>
  <c r="B2027" i="75"/>
  <c r="G2027" i="75"/>
  <c r="Q2027" i="75"/>
  <c r="B2028" i="75"/>
  <c r="G2028" i="75"/>
  <c r="Q2028" i="75"/>
  <c r="B2029" i="75"/>
  <c r="G2029" i="75"/>
  <c r="Q2029" i="75"/>
  <c r="B2030" i="75"/>
  <c r="G2030" i="75"/>
  <c r="Q2030" i="75"/>
  <c r="B2031" i="75"/>
  <c r="G2031" i="75"/>
  <c r="Q2031" i="75"/>
  <c r="B2032" i="75"/>
  <c r="G2032" i="75"/>
  <c r="Q2032" i="75"/>
  <c r="B2033" i="75"/>
  <c r="G2033" i="75"/>
  <c r="Q2033" i="75"/>
  <c r="B2034" i="75"/>
  <c r="G2034" i="75"/>
  <c r="Q2034" i="75"/>
  <c r="B2035" i="75"/>
  <c r="G2035" i="75"/>
  <c r="Q2035" i="75"/>
  <c r="B2036" i="75"/>
  <c r="G2036" i="75"/>
  <c r="Q2036" i="75"/>
  <c r="B2037" i="75"/>
  <c r="G2037" i="75"/>
  <c r="Q2037" i="75"/>
  <c r="B2038" i="75"/>
  <c r="G2038" i="75"/>
  <c r="Q2038" i="75"/>
  <c r="B2039" i="75"/>
  <c r="G2039" i="75"/>
  <c r="Q2039" i="75"/>
  <c r="B2040" i="75"/>
  <c r="G2040" i="75"/>
  <c r="Q2040" i="75"/>
  <c r="B2041" i="75"/>
  <c r="G2041" i="75"/>
  <c r="Q2041" i="75"/>
  <c r="B2042" i="75"/>
  <c r="G2042" i="75"/>
  <c r="Q2042" i="75"/>
  <c r="B2043" i="75"/>
  <c r="G2043" i="75"/>
  <c r="Q2043" i="75"/>
  <c r="B2044" i="75"/>
  <c r="G2044" i="75"/>
  <c r="Q2044" i="75"/>
  <c r="B2045" i="75"/>
  <c r="G2045" i="75"/>
  <c r="Q2045" i="75"/>
  <c r="B2046" i="75"/>
  <c r="G2046" i="75"/>
  <c r="Q2046" i="75"/>
  <c r="B2047" i="75"/>
  <c r="G2047" i="75"/>
  <c r="Q2047" i="75"/>
  <c r="B2048" i="75"/>
  <c r="G2048" i="75"/>
  <c r="Q2048" i="75"/>
  <c r="B2049" i="75"/>
  <c r="G2049" i="75"/>
  <c r="Q2049" i="75"/>
  <c r="B2050" i="75"/>
  <c r="G2050" i="75"/>
  <c r="Q2050" i="75"/>
  <c r="B2051" i="75"/>
  <c r="G2051" i="75"/>
  <c r="Q2051" i="75"/>
  <c r="B2052" i="75"/>
  <c r="G2052" i="75"/>
  <c r="Q2052" i="75"/>
  <c r="B2053" i="75"/>
  <c r="G2053" i="75"/>
  <c r="Q2053" i="75"/>
  <c r="B2054" i="75"/>
  <c r="G2054" i="75"/>
  <c r="Q2054" i="75"/>
  <c r="B2055" i="75"/>
  <c r="G2055" i="75"/>
  <c r="Q2055" i="75"/>
  <c r="B2056" i="75"/>
  <c r="G2056" i="75"/>
  <c r="Q2056" i="75"/>
  <c r="B2057" i="75"/>
  <c r="G2057" i="75"/>
  <c r="Q2057" i="75"/>
  <c r="B2058" i="75"/>
  <c r="G2058" i="75"/>
  <c r="Q2058" i="75"/>
  <c r="B2059" i="75"/>
  <c r="G2059" i="75"/>
  <c r="Q2059" i="75"/>
  <c r="B2060" i="75"/>
  <c r="G2060" i="75"/>
  <c r="Q2060" i="75"/>
  <c r="B2061" i="75"/>
  <c r="G2061" i="75"/>
  <c r="Q2061" i="75"/>
  <c r="B2062" i="75"/>
  <c r="G2062" i="75"/>
  <c r="Q2062" i="75"/>
  <c r="B2063" i="75"/>
  <c r="G2063" i="75"/>
  <c r="Q2063" i="75"/>
  <c r="B2064" i="75"/>
  <c r="G2064" i="75"/>
  <c r="Q2064" i="75"/>
  <c r="B2065" i="75"/>
  <c r="G2065" i="75"/>
  <c r="Q2065" i="75"/>
  <c r="B2066" i="75"/>
  <c r="G2066" i="75"/>
  <c r="Q2066" i="75"/>
  <c r="B2067" i="75"/>
  <c r="G2067" i="75"/>
  <c r="Q2067" i="75"/>
  <c r="B2068" i="75"/>
  <c r="G2068" i="75"/>
  <c r="Q2068" i="75"/>
  <c r="B2069" i="75"/>
  <c r="G2069" i="75"/>
  <c r="Q2069" i="75"/>
  <c r="B2070" i="75"/>
  <c r="G2070" i="75"/>
  <c r="Q2070" i="75"/>
  <c r="B2071" i="75"/>
  <c r="G2071" i="75"/>
  <c r="Q2071" i="75"/>
  <c r="B2072" i="75"/>
  <c r="G2072" i="75"/>
  <c r="Q2072" i="75"/>
  <c r="B2073" i="75"/>
  <c r="G2073" i="75"/>
  <c r="Q2073" i="75"/>
  <c r="B2074" i="75"/>
  <c r="G2074" i="75"/>
  <c r="Q2074" i="75"/>
  <c r="B2075" i="75"/>
  <c r="G2075" i="75"/>
  <c r="Q2075" i="75"/>
  <c r="B2076" i="75"/>
  <c r="G2076" i="75"/>
  <c r="Q2076" i="75"/>
  <c r="B2077" i="75"/>
  <c r="G2077" i="75"/>
  <c r="Q2077" i="75"/>
  <c r="B2078" i="75"/>
  <c r="G2078" i="75"/>
  <c r="Q2078" i="75"/>
  <c r="B2079" i="75"/>
  <c r="G2079" i="75"/>
  <c r="Q2079" i="75"/>
  <c r="B2080" i="75"/>
  <c r="G2080" i="75"/>
  <c r="Q2080" i="75"/>
  <c r="B2081" i="75"/>
  <c r="G2081" i="75"/>
  <c r="Q2081" i="75"/>
  <c r="B2082" i="75"/>
  <c r="G2082" i="75"/>
  <c r="Q2082" i="75"/>
  <c r="B2083" i="75"/>
  <c r="G2083" i="75"/>
  <c r="Q2083" i="75"/>
  <c r="B2084" i="75"/>
  <c r="G2084" i="75"/>
  <c r="Q2084" i="75"/>
  <c r="B2085" i="75"/>
  <c r="G2085" i="75"/>
  <c r="Q2085" i="75"/>
  <c r="B2086" i="75"/>
  <c r="G2086" i="75"/>
  <c r="Q2086" i="75"/>
  <c r="B2087" i="75"/>
  <c r="G2087" i="75"/>
  <c r="Q2087" i="75"/>
  <c r="B2088" i="75"/>
  <c r="G2088" i="75"/>
  <c r="Q2088" i="75"/>
  <c r="B2089" i="75"/>
  <c r="G2089" i="75"/>
  <c r="Q2089" i="75"/>
  <c r="B2090" i="75"/>
  <c r="G2090" i="75"/>
  <c r="Q2090" i="75"/>
  <c r="B2091" i="75"/>
  <c r="G2091" i="75"/>
  <c r="Q2091" i="75"/>
  <c r="B2092" i="75"/>
  <c r="G2092" i="75"/>
  <c r="Q2092" i="75"/>
  <c r="B2093" i="75"/>
  <c r="G2093" i="75"/>
  <c r="Q2093" i="75"/>
  <c r="B2094" i="75"/>
  <c r="G2094" i="75"/>
  <c r="Q2094" i="75"/>
  <c r="B2095" i="75"/>
  <c r="G2095" i="75"/>
  <c r="Q2095" i="75"/>
  <c r="B2096" i="75"/>
  <c r="G2096" i="75"/>
  <c r="Q2096" i="75"/>
  <c r="B2097" i="75"/>
  <c r="G2097" i="75"/>
  <c r="Q2097" i="75"/>
  <c r="B2098" i="75"/>
  <c r="G2098" i="75"/>
  <c r="Q2098" i="75"/>
  <c r="B2099" i="75"/>
  <c r="G2099" i="75"/>
  <c r="Q2099" i="75"/>
  <c r="B2100" i="75"/>
  <c r="G2100" i="75"/>
  <c r="Q2100" i="75"/>
  <c r="B2101" i="75"/>
  <c r="G2101" i="75"/>
  <c r="Q2101" i="75"/>
  <c r="B2102" i="75"/>
  <c r="G2102" i="75"/>
  <c r="Q2102" i="75"/>
  <c r="B2103" i="75"/>
  <c r="G2103" i="75"/>
  <c r="Q2103" i="75"/>
  <c r="B2104" i="75"/>
  <c r="G2104" i="75"/>
  <c r="Q2104" i="75"/>
  <c r="B2105" i="75"/>
  <c r="G2105" i="75"/>
  <c r="Q2105" i="75"/>
  <c r="B2106" i="75"/>
  <c r="G2106" i="75"/>
  <c r="Q2106" i="75"/>
  <c r="B2107" i="75"/>
  <c r="G2107" i="75"/>
  <c r="Q2107" i="75"/>
  <c r="B2108" i="75"/>
  <c r="G2108" i="75"/>
  <c r="Q2108" i="75"/>
  <c r="B2109" i="75"/>
  <c r="G2109" i="75"/>
  <c r="Q2109" i="75"/>
  <c r="B2110" i="75"/>
  <c r="G2110" i="75"/>
  <c r="Q2110" i="75"/>
  <c r="B2111" i="75"/>
  <c r="G2111" i="75"/>
  <c r="Q2111" i="75"/>
  <c r="B2112" i="75"/>
  <c r="G2112" i="75"/>
  <c r="Q2112" i="75"/>
  <c r="B2113" i="75"/>
  <c r="G2113" i="75"/>
  <c r="Q2113" i="75"/>
  <c r="B2114" i="75"/>
  <c r="G2114" i="75"/>
  <c r="Q2114" i="75"/>
  <c r="B2115" i="75"/>
  <c r="G2115" i="75"/>
  <c r="Q2115" i="75"/>
  <c r="B2116" i="75"/>
  <c r="G2116" i="75"/>
  <c r="Q2116" i="75"/>
  <c r="B2117" i="75"/>
  <c r="G2117" i="75"/>
  <c r="Q2117" i="75"/>
  <c r="B2118" i="75"/>
  <c r="G2118" i="75"/>
  <c r="Q2118" i="75"/>
  <c r="B2119" i="75"/>
  <c r="G2119" i="75"/>
  <c r="Q2119" i="75"/>
  <c r="B2120" i="75"/>
  <c r="G2120" i="75"/>
  <c r="Q2120" i="75"/>
  <c r="B2121" i="75"/>
  <c r="G2121" i="75"/>
  <c r="Q2121" i="75"/>
  <c r="B2122" i="75"/>
  <c r="G2122" i="75"/>
  <c r="Q2122" i="75"/>
  <c r="B2123" i="75"/>
  <c r="G2123" i="75"/>
  <c r="Q2123" i="75"/>
  <c r="B2124" i="75"/>
  <c r="G2124" i="75"/>
  <c r="Q2124" i="75"/>
  <c r="B2125" i="75"/>
  <c r="G2125" i="75"/>
  <c r="Q2125" i="75"/>
  <c r="B2126" i="75"/>
  <c r="G2126" i="75"/>
  <c r="Q2126" i="75"/>
  <c r="B2127" i="75"/>
  <c r="G2127" i="75"/>
  <c r="Q2127" i="75"/>
  <c r="B2128" i="75"/>
  <c r="G2128" i="75"/>
  <c r="Q2128" i="75"/>
  <c r="B2129" i="75"/>
  <c r="G2129" i="75"/>
  <c r="Q2129" i="75"/>
  <c r="B2130" i="75"/>
  <c r="G2130" i="75"/>
  <c r="Q2130" i="75"/>
  <c r="B2131" i="75"/>
  <c r="G2131" i="75"/>
  <c r="Q2131" i="75"/>
  <c r="B2132" i="75"/>
  <c r="G2132" i="75"/>
  <c r="Q2132" i="75"/>
  <c r="B2133" i="75"/>
  <c r="G2133" i="75"/>
  <c r="Q2133" i="75"/>
  <c r="B2134" i="75"/>
  <c r="G2134" i="75"/>
  <c r="Q2134" i="75"/>
  <c r="B2135" i="75"/>
  <c r="G2135" i="75"/>
  <c r="Q2135" i="75"/>
  <c r="B2136" i="75"/>
  <c r="G2136" i="75"/>
  <c r="Q2136" i="75"/>
  <c r="B2137" i="75"/>
  <c r="B2138" i="75"/>
  <c r="B2139" i="75"/>
  <c r="B2140" i="75"/>
  <c r="B2141" i="75"/>
  <c r="B2142" i="75"/>
  <c r="B2143" i="75"/>
  <c r="B2144" i="75"/>
  <c r="B2145" i="75"/>
  <c r="B2146" i="75"/>
  <c r="B2147" i="75"/>
  <c r="B2148" i="75"/>
  <c r="B2149" i="75"/>
  <c r="B2150" i="75"/>
  <c r="B2151" i="75"/>
  <c r="B2152" i="75"/>
  <c r="B2153" i="75"/>
  <c r="B2154" i="75"/>
  <c r="B2155" i="75"/>
  <c r="B2156" i="75"/>
  <c r="B2157" i="75"/>
  <c r="B2158" i="75"/>
  <c r="B2159" i="75"/>
  <c r="B2160" i="75"/>
  <c r="B2161" i="75"/>
  <c r="B2162" i="75"/>
  <c r="B2163" i="75"/>
  <c r="B2164" i="75"/>
  <c r="B2165" i="75"/>
  <c r="B2166" i="75"/>
  <c r="B2167" i="75"/>
  <c r="B2168" i="75"/>
  <c r="B2169" i="75"/>
  <c r="B2170" i="75"/>
  <c r="B2171" i="75"/>
  <c r="B2172" i="75"/>
  <c r="B2173" i="75"/>
  <c r="B2174" i="75"/>
  <c r="B2175" i="75"/>
  <c r="B2176" i="75"/>
  <c r="B2177" i="75"/>
  <c r="B2178" i="75"/>
  <c r="B2179" i="75"/>
  <c r="B2180" i="75"/>
  <c r="B2181" i="75"/>
  <c r="B2182" i="75"/>
  <c r="B2183" i="75"/>
  <c r="B2184" i="75"/>
  <c r="B2185" i="75"/>
  <c r="B2186" i="75"/>
  <c r="B2187" i="75"/>
  <c r="B2188" i="75"/>
  <c r="B2189" i="75"/>
  <c r="B2190" i="75"/>
  <c r="B2191" i="75"/>
  <c r="B2192" i="75"/>
  <c r="B2193" i="75"/>
  <c r="B2194" i="75"/>
  <c r="B2195" i="75"/>
  <c r="B2196" i="75"/>
  <c r="A1626" i="75"/>
  <c r="A1627" i="75"/>
  <c r="A1628" i="75"/>
  <c r="A1629" i="75"/>
  <c r="A1630" i="75"/>
  <c r="A1631" i="75"/>
  <c r="A1632" i="75"/>
  <c r="A1633" i="75"/>
  <c r="A1634" i="75"/>
  <c r="A1635" i="75"/>
  <c r="A1636" i="75"/>
  <c r="A1637" i="75"/>
  <c r="A1638" i="75"/>
  <c r="A1639" i="75"/>
  <c r="A1640" i="75"/>
  <c r="A1641" i="75"/>
  <c r="A1642" i="75"/>
  <c r="A1643" i="75"/>
  <c r="A1644" i="75"/>
  <c r="A1645" i="75"/>
  <c r="A1646" i="75"/>
  <c r="A1647" i="75"/>
  <c r="A1648" i="75"/>
  <c r="A1649" i="75"/>
  <c r="A1650" i="75"/>
  <c r="A1651" i="75"/>
  <c r="A1652" i="75"/>
  <c r="A1653" i="75"/>
  <c r="A1654" i="75"/>
  <c r="A1655" i="75"/>
  <c r="A1656" i="75"/>
  <c r="A1657" i="75"/>
  <c r="A1658" i="75"/>
  <c r="A1659" i="75"/>
  <c r="A1660" i="75"/>
  <c r="A1661" i="75"/>
  <c r="A1662" i="75"/>
  <c r="A1663" i="75"/>
  <c r="A1664" i="75"/>
  <c r="A1665" i="75"/>
  <c r="A1666" i="75"/>
  <c r="A1667" i="75"/>
  <c r="A1668" i="75"/>
  <c r="A1669" i="75"/>
  <c r="A1670" i="75"/>
  <c r="A2" i="75"/>
  <c r="A3" i="75"/>
  <c r="A4" i="75"/>
  <c r="A5" i="75"/>
  <c r="A6" i="75"/>
  <c r="A7" i="75"/>
  <c r="A8" i="75"/>
  <c r="A9" i="75"/>
  <c r="A10" i="75"/>
  <c r="A11" i="75"/>
  <c r="A12" i="75"/>
  <c r="A13" i="75"/>
  <c r="A14" i="75"/>
  <c r="A15" i="75"/>
  <c r="A16" i="75"/>
  <c r="A17" i="75"/>
  <c r="A18" i="75"/>
  <c r="A19" i="75"/>
  <c r="A20" i="75"/>
  <c r="A21" i="75"/>
  <c r="A22" i="75"/>
  <c r="A23" i="75"/>
  <c r="A24" i="75"/>
  <c r="A25" i="75"/>
  <c r="A26" i="75"/>
  <c r="A27" i="75"/>
  <c r="A28" i="75"/>
  <c r="A29" i="75"/>
  <c r="A30" i="75"/>
  <c r="A31" i="75"/>
  <c r="A32" i="75"/>
  <c r="A33" i="75"/>
  <c r="A34" i="75"/>
  <c r="A35" i="75"/>
  <c r="A36" i="75"/>
  <c r="A37" i="75"/>
  <c r="A38" i="75"/>
  <c r="A39" i="75"/>
  <c r="A40" i="75"/>
  <c r="A41" i="75"/>
  <c r="A42" i="75"/>
  <c r="A43" i="75"/>
  <c r="A44" i="75"/>
  <c r="A45" i="75"/>
  <c r="A46" i="75"/>
  <c r="A47" i="75"/>
  <c r="A48" i="75"/>
  <c r="A49" i="75"/>
  <c r="A50" i="75"/>
  <c r="A51" i="75"/>
  <c r="A52" i="75"/>
  <c r="A53" i="75"/>
  <c r="A54" i="75"/>
  <c r="A55" i="75"/>
  <c r="A56" i="75"/>
  <c r="A57" i="75"/>
  <c r="A58" i="75"/>
  <c r="A59" i="75"/>
  <c r="A60" i="75"/>
  <c r="A61" i="75"/>
  <c r="A62" i="75"/>
  <c r="A63" i="75"/>
  <c r="A64" i="75"/>
  <c r="A65" i="75"/>
  <c r="A66" i="75"/>
  <c r="A67" i="75"/>
  <c r="A68" i="75"/>
  <c r="A69" i="75"/>
  <c r="A70" i="75"/>
  <c r="A71" i="75"/>
  <c r="A72" i="75"/>
  <c r="A73" i="75"/>
  <c r="A74" i="75"/>
  <c r="A75" i="75"/>
  <c r="A76" i="75"/>
  <c r="A77" i="75"/>
  <c r="A78" i="75"/>
  <c r="A79" i="75"/>
  <c r="A80" i="75"/>
  <c r="A81" i="75"/>
  <c r="A82" i="75"/>
  <c r="A83" i="75"/>
  <c r="A84" i="75"/>
  <c r="A85" i="75"/>
  <c r="A86" i="75"/>
  <c r="A87" i="75"/>
  <c r="A88" i="75"/>
  <c r="A89" i="75"/>
  <c r="A90" i="75"/>
  <c r="A91" i="75"/>
  <c r="A92" i="75"/>
  <c r="A93" i="75"/>
  <c r="A94" i="75"/>
  <c r="A95" i="75"/>
  <c r="A96" i="75"/>
  <c r="A97" i="75"/>
  <c r="A98" i="75"/>
  <c r="A99" i="75"/>
  <c r="A100" i="75"/>
  <c r="A101" i="75"/>
  <c r="A102" i="75"/>
  <c r="A103" i="75"/>
  <c r="A104" i="75"/>
  <c r="A105" i="75"/>
  <c r="A106" i="75"/>
  <c r="A107" i="75"/>
  <c r="A108" i="75"/>
  <c r="A109" i="75"/>
  <c r="A110" i="75"/>
  <c r="A111" i="75"/>
  <c r="A112" i="75"/>
  <c r="A113" i="75"/>
  <c r="A114" i="75"/>
  <c r="A115" i="75"/>
  <c r="A116" i="75"/>
  <c r="A117" i="75"/>
  <c r="A118" i="75"/>
  <c r="A119" i="75"/>
  <c r="A120" i="75"/>
  <c r="A121" i="75"/>
  <c r="A122" i="75"/>
  <c r="A123" i="75"/>
  <c r="A124" i="75"/>
  <c r="A125" i="75"/>
  <c r="A126" i="75"/>
  <c r="A127" i="75"/>
  <c r="A128" i="75"/>
  <c r="A129" i="75"/>
  <c r="A130" i="75"/>
  <c r="A131" i="75"/>
  <c r="A132" i="75"/>
  <c r="A133" i="75"/>
  <c r="A134" i="75"/>
  <c r="A135" i="75"/>
  <c r="A136" i="75"/>
  <c r="A137" i="75"/>
  <c r="A138" i="75"/>
  <c r="A139" i="75"/>
  <c r="A140" i="75"/>
  <c r="A141" i="75"/>
  <c r="A142" i="75"/>
  <c r="A143" i="75"/>
  <c r="A144" i="75"/>
  <c r="A145" i="75"/>
  <c r="A146" i="75"/>
  <c r="A147" i="75"/>
  <c r="A148" i="75"/>
  <c r="A149" i="75"/>
  <c r="A150" i="75"/>
  <c r="A151" i="75"/>
  <c r="A152" i="75"/>
  <c r="A153" i="75"/>
  <c r="A154" i="75"/>
  <c r="A155" i="75"/>
  <c r="A156" i="75"/>
  <c r="A157" i="75"/>
  <c r="A158" i="75"/>
  <c r="A159" i="75"/>
  <c r="A160" i="75"/>
  <c r="A161" i="75"/>
  <c r="A162" i="75"/>
  <c r="A163" i="75"/>
  <c r="A164" i="75"/>
  <c r="A165" i="75"/>
  <c r="A166" i="75"/>
  <c r="A167" i="75"/>
  <c r="A168" i="75"/>
  <c r="A169" i="75"/>
  <c r="A170" i="75"/>
  <c r="A171" i="75"/>
  <c r="A172" i="75"/>
  <c r="A173" i="75"/>
  <c r="A174" i="75"/>
  <c r="A175" i="75"/>
  <c r="A176" i="75"/>
  <c r="A177" i="75"/>
  <c r="A178" i="75"/>
  <c r="A179" i="75"/>
  <c r="A180" i="75"/>
  <c r="A181" i="75"/>
  <c r="A182" i="75"/>
  <c r="A183" i="75"/>
  <c r="A184" i="75"/>
  <c r="A185" i="75"/>
  <c r="A186" i="75"/>
  <c r="A187" i="75"/>
  <c r="A188" i="75"/>
  <c r="A189" i="75"/>
  <c r="A190" i="75"/>
  <c r="A191" i="75"/>
  <c r="A192" i="75"/>
  <c r="A193" i="75"/>
  <c r="A194" i="75"/>
  <c r="A195" i="75"/>
  <c r="A196" i="75"/>
  <c r="A197" i="75"/>
  <c r="A198" i="75"/>
  <c r="A199" i="75"/>
  <c r="A200" i="75"/>
  <c r="A201" i="75"/>
  <c r="A202" i="75"/>
  <c r="A203" i="75"/>
  <c r="A204" i="75"/>
  <c r="A205" i="75"/>
  <c r="A206" i="75"/>
  <c r="A207" i="75"/>
  <c r="A208" i="75"/>
  <c r="A209" i="75"/>
  <c r="A210" i="75"/>
  <c r="A211" i="75"/>
  <c r="A212" i="75"/>
  <c r="A213" i="75"/>
  <c r="A214" i="75"/>
  <c r="A215" i="75"/>
  <c r="A216" i="75"/>
  <c r="A217" i="75"/>
  <c r="A218" i="75"/>
  <c r="A219" i="75"/>
  <c r="A220" i="75"/>
  <c r="A221" i="75"/>
  <c r="A222" i="75"/>
  <c r="A223" i="75"/>
  <c r="A224" i="75"/>
  <c r="A225" i="75"/>
  <c r="A226" i="75"/>
  <c r="A227" i="75"/>
  <c r="A228" i="75"/>
  <c r="A229" i="75"/>
  <c r="A230" i="75"/>
  <c r="A231" i="75"/>
  <c r="A232" i="75"/>
  <c r="A233" i="75"/>
  <c r="A234" i="75"/>
  <c r="A235" i="75"/>
  <c r="A236" i="75"/>
  <c r="A237" i="75"/>
  <c r="A238" i="75"/>
  <c r="A239" i="75"/>
  <c r="A240" i="75"/>
  <c r="A241" i="75"/>
  <c r="A242" i="75"/>
  <c r="A243" i="75"/>
  <c r="A244" i="75"/>
  <c r="A245" i="75"/>
  <c r="A246" i="75"/>
  <c r="A247" i="75"/>
  <c r="A248" i="75"/>
  <c r="A249" i="75"/>
  <c r="A250" i="75"/>
  <c r="A251" i="75"/>
  <c r="A252" i="75"/>
  <c r="A253" i="75"/>
  <c r="A254" i="75"/>
  <c r="A255" i="75"/>
  <c r="A256" i="75"/>
  <c r="A257" i="75"/>
  <c r="A258" i="75"/>
  <c r="A259" i="75"/>
  <c r="A260" i="75"/>
  <c r="A261" i="75"/>
  <c r="A262" i="75"/>
  <c r="A263" i="75"/>
  <c r="A264" i="75"/>
  <c r="A265" i="75"/>
  <c r="A266" i="75"/>
  <c r="A267" i="75"/>
  <c r="A268" i="75"/>
  <c r="A269" i="75"/>
  <c r="A270" i="75"/>
  <c r="A271" i="75"/>
  <c r="A272" i="75"/>
  <c r="A273" i="75"/>
  <c r="A274" i="75"/>
  <c r="A275" i="75"/>
  <c r="A276" i="75"/>
  <c r="A277" i="75"/>
  <c r="A278" i="75"/>
  <c r="A279" i="75"/>
  <c r="A280" i="75"/>
  <c r="A281" i="75"/>
  <c r="A282" i="75"/>
  <c r="A283" i="75"/>
  <c r="A284" i="75"/>
  <c r="A285" i="75"/>
  <c r="A286" i="75"/>
  <c r="A287" i="75"/>
  <c r="A288" i="75"/>
  <c r="A289" i="75"/>
  <c r="A290" i="75"/>
  <c r="A291" i="75"/>
  <c r="A292" i="75"/>
  <c r="A293" i="75"/>
  <c r="A294" i="75"/>
  <c r="A295" i="75"/>
  <c r="A296" i="75"/>
  <c r="A297" i="75"/>
  <c r="A298" i="75"/>
  <c r="A299" i="75"/>
  <c r="A300" i="75"/>
  <c r="A301" i="75"/>
  <c r="A302" i="75"/>
  <c r="A303" i="75"/>
  <c r="A304" i="75"/>
  <c r="A305" i="75"/>
  <c r="A306" i="75"/>
  <c r="A307" i="75"/>
  <c r="A308" i="75"/>
  <c r="A309" i="75"/>
  <c r="A310" i="75"/>
  <c r="A311" i="75"/>
  <c r="A312" i="75"/>
  <c r="A313" i="75"/>
  <c r="A314" i="75"/>
  <c r="A315" i="75"/>
  <c r="A316" i="75"/>
  <c r="A317" i="75"/>
  <c r="A318" i="75"/>
  <c r="A319" i="75"/>
  <c r="A320" i="75"/>
  <c r="A321" i="75"/>
  <c r="A322" i="75"/>
  <c r="A323" i="75"/>
  <c r="A324" i="75"/>
  <c r="A325" i="75"/>
  <c r="A326" i="75"/>
  <c r="A327" i="75"/>
  <c r="A328" i="75"/>
  <c r="A329" i="75"/>
  <c r="A330" i="75"/>
  <c r="A331" i="75"/>
  <c r="A332" i="75"/>
  <c r="A333" i="75"/>
  <c r="A334" i="75"/>
  <c r="A335" i="75"/>
  <c r="A336" i="75"/>
  <c r="A337" i="75"/>
  <c r="A338" i="75"/>
  <c r="A339" i="75"/>
  <c r="A340" i="75"/>
  <c r="A341" i="75"/>
  <c r="A342" i="75"/>
  <c r="A343" i="75"/>
  <c r="A344" i="75"/>
  <c r="A345" i="75"/>
  <c r="A346" i="75"/>
  <c r="A347" i="75"/>
  <c r="A348" i="75"/>
  <c r="A349" i="75"/>
  <c r="A350" i="75"/>
  <c r="A351" i="75"/>
  <c r="A352" i="75"/>
  <c r="A353" i="75"/>
  <c r="A354" i="75"/>
  <c r="A355" i="75"/>
  <c r="A356" i="75"/>
  <c r="A357" i="75"/>
  <c r="A358" i="75"/>
  <c r="A359" i="75"/>
  <c r="A360" i="75"/>
  <c r="A361" i="75"/>
  <c r="A362" i="75"/>
  <c r="A363" i="75"/>
  <c r="A364" i="75"/>
  <c r="A365" i="75"/>
  <c r="A366" i="75"/>
  <c r="A367" i="75"/>
  <c r="A368" i="75"/>
  <c r="A369" i="75"/>
  <c r="A370" i="75"/>
  <c r="A371" i="75"/>
  <c r="A372" i="75"/>
  <c r="A373" i="75"/>
  <c r="A374" i="75"/>
  <c r="A375" i="75"/>
  <c r="A376" i="75"/>
  <c r="A377" i="75"/>
  <c r="A378" i="75"/>
  <c r="A379" i="75"/>
  <c r="A380" i="75"/>
  <c r="A381" i="75"/>
  <c r="A382" i="75"/>
  <c r="A383" i="75"/>
  <c r="A384" i="75"/>
  <c r="A385" i="75"/>
  <c r="A386" i="75"/>
  <c r="A387" i="75"/>
  <c r="A388" i="75"/>
  <c r="A389" i="75"/>
  <c r="A390" i="75"/>
  <c r="A391" i="75"/>
  <c r="A392" i="75"/>
  <c r="A393" i="75"/>
  <c r="A394" i="75"/>
  <c r="A395" i="75"/>
  <c r="A396" i="75"/>
  <c r="A397" i="75"/>
  <c r="A398" i="75"/>
  <c r="A399" i="75"/>
  <c r="A400" i="75"/>
  <c r="A401" i="75"/>
  <c r="A402" i="75"/>
  <c r="A403" i="75"/>
  <c r="A404" i="75"/>
  <c r="A405" i="75"/>
  <c r="A406" i="75"/>
  <c r="A407" i="75"/>
  <c r="A408" i="75"/>
  <c r="A409" i="75"/>
  <c r="A410" i="75"/>
  <c r="A411" i="75"/>
  <c r="A412" i="75"/>
  <c r="A413" i="75"/>
  <c r="A414" i="75"/>
  <c r="A415" i="75"/>
  <c r="A416" i="75"/>
  <c r="A417" i="75"/>
  <c r="A418" i="75"/>
  <c r="A419" i="75"/>
  <c r="A420" i="75"/>
  <c r="A421" i="75"/>
  <c r="A422" i="75"/>
  <c r="A423" i="75"/>
  <c r="A424" i="75"/>
  <c r="A425" i="75"/>
  <c r="A426" i="75"/>
  <c r="A427" i="75"/>
  <c r="A428" i="75"/>
  <c r="A429" i="75"/>
  <c r="A430" i="75"/>
  <c r="A431" i="75"/>
  <c r="A432" i="75"/>
  <c r="A433" i="75"/>
  <c r="A434" i="75"/>
  <c r="A435" i="75"/>
  <c r="A436" i="75"/>
  <c r="A437" i="75"/>
  <c r="A438" i="75"/>
  <c r="A439" i="75"/>
  <c r="A440" i="75"/>
  <c r="A441" i="75"/>
  <c r="A442" i="75"/>
  <c r="A443" i="75"/>
  <c r="A444" i="75"/>
  <c r="A445" i="75"/>
  <c r="A446" i="75"/>
  <c r="A447" i="75"/>
  <c r="A448" i="75"/>
  <c r="A449" i="75"/>
  <c r="A450" i="75"/>
  <c r="A451" i="75"/>
  <c r="A452" i="75"/>
  <c r="A453" i="75"/>
  <c r="A454" i="75"/>
  <c r="A455" i="75"/>
  <c r="A456" i="75"/>
  <c r="A457" i="75"/>
  <c r="A458" i="75"/>
  <c r="A459" i="75"/>
  <c r="A460" i="75"/>
  <c r="A461" i="75"/>
  <c r="A462" i="75"/>
  <c r="A463" i="75"/>
  <c r="A464" i="75"/>
  <c r="A465" i="75"/>
  <c r="A466" i="75"/>
  <c r="A467" i="75"/>
  <c r="A468" i="75"/>
  <c r="A469" i="75"/>
  <c r="A470" i="75"/>
  <c r="A471" i="75"/>
  <c r="A472" i="75"/>
  <c r="A473" i="75"/>
  <c r="A474" i="75"/>
  <c r="A475" i="75"/>
  <c r="A476" i="75"/>
  <c r="A477" i="75"/>
  <c r="A478" i="75"/>
  <c r="A479" i="75"/>
  <c r="A480" i="75"/>
  <c r="A481" i="75"/>
  <c r="A482" i="75"/>
  <c r="A483" i="75"/>
  <c r="A484" i="75"/>
  <c r="A485" i="75"/>
  <c r="A486" i="75"/>
  <c r="A487" i="75"/>
  <c r="A488" i="75"/>
  <c r="A489" i="75"/>
  <c r="A490" i="75"/>
  <c r="A491" i="75"/>
  <c r="A492" i="75"/>
  <c r="A493" i="75"/>
  <c r="A494" i="75"/>
  <c r="A495" i="75"/>
  <c r="A496" i="75"/>
  <c r="A497" i="75"/>
  <c r="A498" i="75"/>
  <c r="A499" i="75"/>
  <c r="A500" i="75"/>
  <c r="A501" i="75"/>
  <c r="A502" i="75"/>
  <c r="A503" i="75"/>
  <c r="A504" i="75"/>
  <c r="A505" i="75"/>
  <c r="A506" i="75"/>
  <c r="A507" i="75"/>
  <c r="A508" i="75"/>
  <c r="A509" i="75"/>
  <c r="A510" i="75"/>
  <c r="A511" i="75"/>
  <c r="A512" i="75"/>
  <c r="A513" i="75"/>
  <c r="A514" i="75"/>
  <c r="A515" i="75"/>
  <c r="A516" i="75"/>
  <c r="A517" i="75"/>
  <c r="A518" i="75"/>
  <c r="A519" i="75"/>
  <c r="A520" i="75"/>
  <c r="A521" i="75"/>
  <c r="A522" i="75"/>
  <c r="A523" i="75"/>
  <c r="A524" i="75"/>
  <c r="A525" i="75"/>
  <c r="A526" i="75"/>
  <c r="A527" i="75"/>
  <c r="A528" i="75"/>
  <c r="A529" i="75"/>
  <c r="A530" i="75"/>
  <c r="A531" i="75"/>
  <c r="A532" i="75"/>
  <c r="A533" i="75"/>
  <c r="A534" i="75"/>
  <c r="A535" i="75"/>
  <c r="A536" i="75"/>
  <c r="A537" i="75"/>
  <c r="A538" i="75"/>
  <c r="A539" i="75"/>
  <c r="A540" i="75"/>
  <c r="A541" i="75"/>
  <c r="A542" i="75"/>
  <c r="A543" i="75"/>
  <c r="A544" i="75"/>
  <c r="A545" i="75"/>
  <c r="A546" i="75"/>
  <c r="A547" i="75"/>
  <c r="A548" i="75"/>
  <c r="A549" i="75"/>
  <c r="A550" i="75"/>
  <c r="A551" i="75"/>
  <c r="A552" i="75"/>
  <c r="A553" i="75"/>
  <c r="A554" i="75"/>
  <c r="A555" i="75"/>
  <c r="A556" i="75"/>
  <c r="A557" i="75"/>
  <c r="A558" i="75"/>
  <c r="A559" i="75"/>
  <c r="A560" i="75"/>
  <c r="A561" i="75"/>
  <c r="A562" i="75"/>
  <c r="A563" i="75"/>
  <c r="A564" i="75"/>
  <c r="A565" i="75"/>
  <c r="A566" i="75"/>
  <c r="A567" i="75"/>
  <c r="A568" i="75"/>
  <c r="A569" i="75"/>
  <c r="A570" i="75"/>
  <c r="A571" i="75"/>
  <c r="A572" i="75"/>
  <c r="A573" i="75"/>
  <c r="A574" i="75"/>
  <c r="A575" i="75"/>
  <c r="A576" i="75"/>
  <c r="A577" i="75"/>
  <c r="A578" i="75"/>
  <c r="A579" i="75"/>
  <c r="A580" i="75"/>
  <c r="A581" i="75"/>
  <c r="A582" i="75"/>
  <c r="A583" i="75"/>
  <c r="A584" i="75"/>
  <c r="A585" i="75"/>
  <c r="A586" i="75"/>
  <c r="A587" i="75"/>
  <c r="A588" i="75"/>
  <c r="A589" i="75"/>
  <c r="A590" i="75"/>
  <c r="A591" i="75"/>
  <c r="A592" i="75"/>
  <c r="A593" i="75"/>
  <c r="A594" i="75"/>
  <c r="A595" i="75"/>
  <c r="A596" i="75"/>
  <c r="A597" i="75"/>
  <c r="A598" i="75"/>
  <c r="A599" i="75"/>
  <c r="A600" i="75"/>
  <c r="A601" i="75"/>
  <c r="A602" i="75"/>
  <c r="A603" i="75"/>
  <c r="A604" i="75"/>
  <c r="A605" i="75"/>
  <c r="A606" i="75"/>
  <c r="A607" i="75"/>
  <c r="A608" i="75"/>
  <c r="A609" i="75"/>
  <c r="A610" i="75"/>
  <c r="A611" i="75"/>
  <c r="A612" i="75"/>
  <c r="A613" i="75"/>
  <c r="A614" i="75"/>
  <c r="A615" i="75"/>
  <c r="A616" i="75"/>
  <c r="A617" i="75"/>
  <c r="A618" i="75"/>
  <c r="A619" i="75"/>
  <c r="A620" i="75"/>
  <c r="A621" i="75"/>
  <c r="A622" i="75"/>
  <c r="A623" i="75"/>
  <c r="A624" i="75"/>
  <c r="A625" i="75"/>
  <c r="A626" i="75"/>
  <c r="A627" i="75"/>
  <c r="A628" i="75"/>
  <c r="A629" i="75"/>
  <c r="A630" i="75"/>
  <c r="A631" i="75"/>
  <c r="A632" i="75"/>
  <c r="A633" i="75"/>
  <c r="A634" i="75"/>
  <c r="A635" i="75"/>
  <c r="A636" i="75"/>
  <c r="A637" i="75"/>
  <c r="A638" i="75"/>
  <c r="A639" i="75"/>
  <c r="A640" i="75"/>
  <c r="A641" i="75"/>
  <c r="A642" i="75"/>
  <c r="A643" i="75"/>
  <c r="A644" i="75"/>
  <c r="A645" i="75"/>
  <c r="A646" i="75"/>
  <c r="A647" i="75"/>
  <c r="A648" i="75"/>
  <c r="A649" i="75"/>
  <c r="A650" i="75"/>
  <c r="A651" i="75"/>
  <c r="A652" i="75"/>
  <c r="A653" i="75"/>
  <c r="A654" i="75"/>
  <c r="A655" i="75"/>
  <c r="A656" i="75"/>
  <c r="A657" i="75"/>
  <c r="A658" i="75"/>
  <c r="A659" i="75"/>
  <c r="A660" i="75"/>
  <c r="A661" i="75"/>
  <c r="A662" i="75"/>
  <c r="A663" i="75"/>
  <c r="A664" i="75"/>
  <c r="A665" i="75"/>
  <c r="A666" i="75"/>
  <c r="A667" i="75"/>
  <c r="A668" i="75"/>
  <c r="A669" i="75"/>
  <c r="A670" i="75"/>
  <c r="A671" i="75"/>
  <c r="A672" i="75"/>
  <c r="A673" i="75"/>
  <c r="A674" i="75"/>
  <c r="A675" i="75"/>
  <c r="A676" i="75"/>
  <c r="A677" i="75"/>
  <c r="A678" i="75"/>
  <c r="A679" i="75"/>
  <c r="A680" i="75"/>
  <c r="A681" i="75"/>
  <c r="A682" i="75"/>
  <c r="A683" i="75"/>
  <c r="A684" i="75"/>
  <c r="A685" i="75"/>
  <c r="A686" i="75"/>
  <c r="A687" i="75"/>
  <c r="A688" i="75"/>
  <c r="A689" i="75"/>
  <c r="A690" i="75"/>
  <c r="A691" i="75"/>
  <c r="A692" i="75"/>
  <c r="A693" i="75"/>
  <c r="A694" i="75"/>
  <c r="A695" i="75"/>
  <c r="A696" i="75"/>
  <c r="A697" i="75"/>
  <c r="A698" i="75"/>
  <c r="A699" i="75"/>
  <c r="A700" i="75"/>
  <c r="A701" i="75"/>
  <c r="A702" i="75"/>
  <c r="A703" i="75"/>
  <c r="A704" i="75"/>
  <c r="A705" i="75"/>
  <c r="A706" i="75"/>
  <c r="A707" i="75"/>
  <c r="A708" i="75"/>
  <c r="A709" i="75"/>
  <c r="A710" i="75"/>
  <c r="A711" i="75"/>
  <c r="A712" i="75"/>
  <c r="A713" i="75"/>
  <c r="A714" i="75"/>
  <c r="A715" i="75"/>
  <c r="A716" i="75"/>
  <c r="A717" i="75"/>
  <c r="A718" i="75"/>
  <c r="A719" i="75"/>
  <c r="A720" i="75"/>
  <c r="A721" i="75"/>
  <c r="A722" i="75"/>
  <c r="A723" i="75"/>
  <c r="A724" i="75"/>
  <c r="A725" i="75"/>
  <c r="A726" i="75"/>
  <c r="A727" i="75"/>
  <c r="A728" i="75"/>
  <c r="A729" i="75"/>
  <c r="A730" i="75"/>
  <c r="A731" i="75"/>
  <c r="A732" i="75"/>
  <c r="A733" i="75"/>
  <c r="A734" i="75"/>
  <c r="A735" i="75"/>
  <c r="A736" i="75"/>
  <c r="A737" i="75"/>
  <c r="A738" i="75"/>
  <c r="A739" i="75"/>
  <c r="A740" i="75"/>
  <c r="A741" i="75"/>
  <c r="A742" i="75"/>
  <c r="A743" i="75"/>
  <c r="A744" i="75"/>
  <c r="A745" i="75"/>
  <c r="A746" i="75"/>
  <c r="A747" i="75"/>
  <c r="A748" i="75"/>
  <c r="A749" i="75"/>
  <c r="A750" i="75"/>
  <c r="A751" i="75"/>
  <c r="A752" i="75"/>
  <c r="A753" i="75"/>
  <c r="A754" i="75"/>
  <c r="A755" i="75"/>
  <c r="A756" i="75"/>
  <c r="A757" i="75"/>
  <c r="A758" i="75"/>
  <c r="A759" i="75"/>
  <c r="A760" i="75"/>
  <c r="A761" i="75"/>
  <c r="A762" i="75"/>
  <c r="A763" i="75"/>
  <c r="A764" i="75"/>
  <c r="A765" i="75"/>
  <c r="A766" i="75"/>
  <c r="A767" i="75"/>
  <c r="A768" i="75"/>
  <c r="A769" i="75"/>
  <c r="A770" i="75"/>
  <c r="A771" i="75"/>
  <c r="A772" i="75"/>
  <c r="A773" i="75"/>
  <c r="A774" i="75"/>
  <c r="A775" i="75"/>
  <c r="A776" i="75"/>
  <c r="A777" i="75"/>
  <c r="A778" i="75"/>
  <c r="A779" i="75"/>
  <c r="A780" i="75"/>
  <c r="A781" i="75"/>
  <c r="A782" i="75"/>
  <c r="A783" i="75"/>
  <c r="A784" i="75"/>
  <c r="A785" i="75"/>
  <c r="A786" i="75"/>
  <c r="A787" i="75"/>
  <c r="A788" i="75"/>
  <c r="A789" i="75"/>
  <c r="A790" i="75"/>
  <c r="A791" i="75"/>
  <c r="A792" i="75"/>
  <c r="A793" i="75"/>
  <c r="A794" i="75"/>
  <c r="A795" i="75"/>
  <c r="A796" i="75"/>
  <c r="A797" i="75"/>
  <c r="A798" i="75"/>
  <c r="A799" i="75"/>
  <c r="A800" i="75"/>
  <c r="A801" i="75"/>
  <c r="A802" i="75"/>
  <c r="A803" i="75"/>
  <c r="A804" i="75"/>
  <c r="A805" i="75"/>
  <c r="A806" i="75"/>
  <c r="A807" i="75"/>
  <c r="A808" i="75"/>
  <c r="A809" i="75"/>
  <c r="A810" i="75"/>
  <c r="A811" i="75"/>
  <c r="A812" i="75"/>
  <c r="A813" i="75"/>
  <c r="A814" i="75"/>
  <c r="A815" i="75"/>
  <c r="A816" i="75"/>
  <c r="A817" i="75"/>
  <c r="A818" i="75"/>
  <c r="A819" i="75"/>
  <c r="A820" i="75"/>
  <c r="A821" i="75"/>
  <c r="A822" i="75"/>
  <c r="A823" i="75"/>
  <c r="A824" i="75"/>
  <c r="A825" i="75"/>
  <c r="A826" i="75"/>
  <c r="A827" i="75"/>
  <c r="A828" i="75"/>
  <c r="A829" i="75"/>
  <c r="A830" i="75"/>
  <c r="A831" i="75"/>
  <c r="A832" i="75"/>
  <c r="A833" i="75"/>
  <c r="A834" i="75"/>
  <c r="A835" i="75"/>
  <c r="A836" i="75"/>
  <c r="A837" i="75"/>
  <c r="A838" i="75"/>
  <c r="A839" i="75"/>
  <c r="A840" i="75"/>
  <c r="A841" i="75"/>
  <c r="A842" i="75"/>
  <c r="A843" i="75"/>
  <c r="A844" i="75"/>
  <c r="A845" i="75"/>
  <c r="A846" i="75"/>
  <c r="A847" i="75"/>
  <c r="A848" i="75"/>
  <c r="A849" i="75"/>
  <c r="A850" i="75"/>
  <c r="A851" i="75"/>
  <c r="A852" i="75"/>
  <c r="A853" i="75"/>
  <c r="A854" i="75"/>
  <c r="A855" i="75"/>
  <c r="A856" i="75"/>
  <c r="A857" i="75"/>
  <c r="A858" i="75"/>
  <c r="A859" i="75"/>
  <c r="A860" i="75"/>
  <c r="A861" i="75"/>
  <c r="A862" i="75"/>
  <c r="A863" i="75"/>
  <c r="A864" i="75"/>
  <c r="A865" i="75"/>
  <c r="A866" i="75"/>
  <c r="A867" i="75"/>
  <c r="A868" i="75"/>
  <c r="A869" i="75"/>
  <c r="A870" i="75"/>
  <c r="A871" i="75"/>
  <c r="A872" i="75"/>
  <c r="A873" i="75"/>
  <c r="A874" i="75"/>
  <c r="A875" i="75"/>
  <c r="A876" i="75"/>
  <c r="A877" i="75"/>
  <c r="A878" i="75"/>
  <c r="A879" i="75"/>
  <c r="A880" i="75"/>
  <c r="A881" i="75"/>
  <c r="A882" i="75"/>
  <c r="A883" i="75"/>
  <c r="A884" i="75"/>
  <c r="A885" i="75"/>
  <c r="A886" i="75"/>
  <c r="A887" i="75"/>
  <c r="A888" i="75"/>
  <c r="A889" i="75"/>
  <c r="A890" i="75"/>
  <c r="A891" i="75"/>
  <c r="A892" i="75"/>
  <c r="A893" i="75"/>
  <c r="A894" i="75"/>
  <c r="A895" i="75"/>
  <c r="A896" i="75"/>
  <c r="A897" i="75"/>
  <c r="A898" i="75"/>
  <c r="A899" i="75"/>
  <c r="A900" i="75"/>
  <c r="A901" i="75"/>
  <c r="A902" i="75"/>
  <c r="A903" i="75"/>
  <c r="A904" i="75"/>
  <c r="A905" i="75"/>
  <c r="A906" i="75"/>
  <c r="A907" i="75"/>
  <c r="A908" i="75"/>
  <c r="A909" i="75"/>
  <c r="A910" i="75"/>
  <c r="A911" i="75"/>
  <c r="A912" i="75"/>
  <c r="A913" i="75"/>
  <c r="A914" i="75"/>
  <c r="A915" i="75"/>
  <c r="A916" i="75"/>
  <c r="A917" i="75"/>
  <c r="A918" i="75"/>
  <c r="A919" i="75"/>
  <c r="A920" i="75"/>
  <c r="A921" i="75"/>
  <c r="A922" i="75"/>
  <c r="A923" i="75"/>
  <c r="A924" i="75"/>
  <c r="A925" i="75"/>
  <c r="A926" i="75"/>
  <c r="A927" i="75"/>
  <c r="A928" i="75"/>
  <c r="A929" i="75"/>
  <c r="A930" i="75"/>
  <c r="A931" i="75"/>
  <c r="A932" i="75"/>
  <c r="A933" i="75"/>
  <c r="A934" i="75"/>
  <c r="A935" i="75"/>
  <c r="A936" i="75"/>
  <c r="A937" i="75"/>
  <c r="A938" i="75"/>
  <c r="A939" i="75"/>
  <c r="A940" i="75"/>
  <c r="A941" i="75"/>
  <c r="A942" i="75"/>
  <c r="A943" i="75"/>
  <c r="A944" i="75"/>
  <c r="A945" i="75"/>
  <c r="A946" i="75"/>
  <c r="A947" i="75"/>
  <c r="A948" i="75"/>
  <c r="A949" i="75"/>
  <c r="A950" i="75"/>
  <c r="A951" i="75"/>
  <c r="A952" i="75"/>
  <c r="A953" i="75"/>
  <c r="A954" i="75"/>
  <c r="A955" i="75"/>
  <c r="A956" i="75"/>
  <c r="A957" i="75"/>
  <c r="A958" i="75"/>
  <c r="A959" i="75"/>
  <c r="A960" i="75"/>
  <c r="A961" i="75"/>
  <c r="A962" i="75"/>
  <c r="A963" i="75"/>
  <c r="A964" i="75"/>
  <c r="A965" i="75"/>
  <c r="A966" i="75"/>
  <c r="A967" i="75"/>
  <c r="A968" i="75"/>
  <c r="A969" i="75"/>
  <c r="A970" i="75"/>
  <c r="A971" i="75"/>
  <c r="A972" i="75"/>
  <c r="A973" i="75"/>
  <c r="A974" i="75"/>
  <c r="A975" i="75"/>
  <c r="A976" i="75"/>
  <c r="A977" i="75"/>
  <c r="A978" i="75"/>
  <c r="A979" i="75"/>
  <c r="A980" i="75"/>
  <c r="A981" i="75"/>
  <c r="A982" i="75"/>
  <c r="A983" i="75"/>
  <c r="A984" i="75"/>
  <c r="A985" i="75"/>
  <c r="A986" i="75"/>
  <c r="A987" i="75"/>
  <c r="A988" i="75"/>
  <c r="A989" i="75"/>
  <c r="A990" i="75"/>
  <c r="A991" i="75"/>
  <c r="A992" i="75"/>
  <c r="A993" i="75"/>
  <c r="A994" i="75"/>
  <c r="A995" i="75"/>
  <c r="A996" i="75"/>
  <c r="A997" i="75"/>
  <c r="A998" i="75"/>
  <c r="A999" i="75"/>
  <c r="A1000" i="75"/>
  <c r="A1001" i="75"/>
  <c r="A1002" i="75"/>
  <c r="A1003" i="75"/>
  <c r="A1004" i="75"/>
  <c r="A1005" i="75"/>
  <c r="A1006" i="75"/>
  <c r="A1007" i="75"/>
  <c r="A1008" i="75"/>
  <c r="A1009" i="75"/>
  <c r="A1010" i="75"/>
  <c r="A1011" i="75"/>
  <c r="A1012" i="75"/>
  <c r="A1013" i="75"/>
  <c r="A1014" i="75"/>
  <c r="A1015" i="75"/>
  <c r="A1016" i="75"/>
  <c r="A1017" i="75"/>
  <c r="A1018" i="75"/>
  <c r="A1019" i="75"/>
  <c r="A1020" i="75"/>
  <c r="A1021" i="75"/>
  <c r="A1022" i="75"/>
  <c r="A1023" i="75"/>
  <c r="A1024" i="75"/>
  <c r="A1025" i="75"/>
  <c r="A1026" i="75"/>
  <c r="A1027" i="75"/>
  <c r="A1028" i="75"/>
  <c r="A1029" i="75"/>
  <c r="A1030" i="75"/>
  <c r="A1031" i="75"/>
  <c r="A1032" i="75"/>
  <c r="A1033" i="75"/>
  <c r="A1034" i="75"/>
  <c r="A1035" i="75"/>
  <c r="A1036" i="75"/>
  <c r="A1037" i="75"/>
  <c r="A1038" i="75"/>
  <c r="A1039" i="75"/>
  <c r="A1040" i="75"/>
  <c r="A1041" i="75"/>
  <c r="A1042" i="75"/>
  <c r="A1043" i="75"/>
  <c r="A1044" i="75"/>
  <c r="A1045" i="75"/>
  <c r="A1046" i="75"/>
  <c r="A1047" i="75"/>
  <c r="A1048" i="75"/>
  <c r="A1049" i="75"/>
  <c r="A1050" i="75"/>
  <c r="A1051" i="75"/>
  <c r="A1052" i="75"/>
  <c r="A1053" i="75"/>
  <c r="A1054" i="75"/>
  <c r="A1055" i="75"/>
  <c r="A1056" i="75"/>
  <c r="A1057" i="75"/>
  <c r="A1058" i="75"/>
  <c r="A1059" i="75"/>
  <c r="A1060" i="75"/>
  <c r="A1061" i="75"/>
  <c r="A1062" i="75"/>
  <c r="A1063" i="75"/>
  <c r="A1064" i="75"/>
  <c r="A1065" i="75"/>
  <c r="A1066" i="75"/>
  <c r="A1067" i="75"/>
  <c r="A1068" i="75"/>
  <c r="A1069" i="75"/>
  <c r="A1070" i="75"/>
  <c r="A1071" i="75"/>
  <c r="A1072" i="75"/>
  <c r="A1073" i="75"/>
  <c r="A1074" i="75"/>
  <c r="A1075" i="75"/>
  <c r="A1076" i="75"/>
  <c r="A1077" i="75"/>
  <c r="A1078" i="75"/>
  <c r="A1079" i="75"/>
  <c r="A1080" i="75"/>
  <c r="A1081" i="75"/>
  <c r="A1082" i="75"/>
  <c r="A1083" i="75"/>
  <c r="A1084" i="75"/>
  <c r="A1085" i="75"/>
  <c r="A1086" i="75"/>
  <c r="A1087" i="75"/>
  <c r="A1088" i="75"/>
  <c r="A1089" i="75"/>
  <c r="A1090" i="75"/>
  <c r="A1091" i="75"/>
  <c r="A1092" i="75"/>
  <c r="A1093" i="75"/>
  <c r="A1094" i="75"/>
  <c r="A1095" i="75"/>
  <c r="A1096" i="75"/>
  <c r="A1097" i="75"/>
  <c r="A1098" i="75"/>
  <c r="A1099" i="75"/>
  <c r="A1100" i="75"/>
  <c r="A1101" i="75"/>
  <c r="A1102" i="75"/>
  <c r="A1103" i="75"/>
  <c r="A1104" i="75"/>
  <c r="A1105" i="75"/>
  <c r="A1106" i="75"/>
  <c r="A1107" i="75"/>
  <c r="A1108" i="75"/>
  <c r="A1109" i="75"/>
  <c r="A1110" i="75"/>
  <c r="A1111" i="75"/>
  <c r="A1112" i="75"/>
  <c r="A1113" i="75"/>
  <c r="A1114" i="75"/>
  <c r="A1115" i="75"/>
  <c r="A1116" i="75"/>
  <c r="A1117" i="75"/>
  <c r="A1118" i="75"/>
  <c r="A1119" i="75"/>
  <c r="A1120" i="75"/>
  <c r="A1121" i="75"/>
  <c r="A1122" i="75"/>
  <c r="A1123" i="75"/>
  <c r="A1124" i="75"/>
  <c r="A1125" i="75"/>
  <c r="A1126" i="75"/>
  <c r="A1127" i="75"/>
  <c r="A1128" i="75"/>
  <c r="A1129" i="75"/>
  <c r="A1130" i="75"/>
  <c r="A1131" i="75"/>
  <c r="A1132" i="75"/>
  <c r="A1133" i="75"/>
  <c r="A1134" i="75"/>
  <c r="A1135" i="75"/>
  <c r="A1136" i="75"/>
  <c r="A1137" i="75"/>
  <c r="A1138" i="75"/>
  <c r="A1139" i="75"/>
  <c r="A1140" i="75"/>
  <c r="A1141" i="75"/>
  <c r="A1142" i="75"/>
  <c r="A1143" i="75"/>
  <c r="A1144" i="75"/>
  <c r="A1145" i="75"/>
  <c r="A1146" i="75"/>
  <c r="A1147" i="75"/>
  <c r="A1148" i="75"/>
  <c r="A1149" i="75"/>
  <c r="A1150" i="75"/>
  <c r="A1151" i="75"/>
  <c r="A1152" i="75"/>
  <c r="A1153" i="75"/>
  <c r="A1154" i="75"/>
  <c r="A1155" i="75"/>
  <c r="A1156" i="75"/>
  <c r="A1157" i="75"/>
  <c r="A1158" i="75"/>
  <c r="A1159" i="75"/>
  <c r="A1160" i="75"/>
  <c r="A1161" i="75"/>
  <c r="A1162" i="75"/>
  <c r="A1163" i="75"/>
  <c r="A1164" i="75"/>
  <c r="A1165" i="75"/>
  <c r="A1166" i="75"/>
  <c r="A1167" i="75"/>
  <c r="A1168" i="75"/>
  <c r="A1169" i="75"/>
  <c r="A1170" i="75"/>
  <c r="A1171" i="75"/>
  <c r="A1172" i="75"/>
  <c r="A1173" i="75"/>
  <c r="A1174" i="75"/>
  <c r="A1175" i="75"/>
  <c r="A1176" i="75"/>
  <c r="A1177" i="75"/>
  <c r="A1178" i="75"/>
  <c r="A1179" i="75"/>
  <c r="A1180" i="75"/>
  <c r="A1181" i="75"/>
  <c r="A1182" i="75"/>
  <c r="A1183" i="75"/>
  <c r="A1184" i="75"/>
  <c r="A1185" i="75"/>
  <c r="A1186" i="75"/>
  <c r="A1187" i="75"/>
  <c r="A1188" i="75"/>
  <c r="A1189" i="75"/>
  <c r="A1190" i="75"/>
  <c r="A1191" i="75"/>
  <c r="A1192" i="75"/>
  <c r="A1193" i="75"/>
  <c r="A1194" i="75"/>
  <c r="A1195" i="75"/>
  <c r="A1196" i="75"/>
  <c r="A1197" i="75"/>
  <c r="A1198" i="75"/>
  <c r="A1199" i="75"/>
  <c r="A1200" i="75"/>
  <c r="A1201" i="75"/>
  <c r="A1202" i="75"/>
  <c r="A1203" i="75"/>
  <c r="A1204" i="75"/>
  <c r="A1205" i="75"/>
  <c r="A1206" i="75"/>
  <c r="A1207" i="75"/>
  <c r="A1208" i="75"/>
  <c r="A1209" i="75"/>
  <c r="A1210" i="75"/>
  <c r="A1211" i="75"/>
  <c r="A1212" i="75"/>
  <c r="A1213" i="75"/>
  <c r="A1214" i="75"/>
  <c r="A1215" i="75"/>
  <c r="A1216" i="75"/>
  <c r="A1217" i="75"/>
  <c r="A1218" i="75"/>
  <c r="A1219" i="75"/>
  <c r="A1220" i="75"/>
  <c r="A1221" i="75"/>
  <c r="A1222" i="75"/>
  <c r="A1223" i="75"/>
  <c r="A1224" i="75"/>
  <c r="A1225" i="75"/>
  <c r="A1226" i="75"/>
  <c r="A1227" i="75"/>
  <c r="A1228" i="75"/>
  <c r="A1229" i="75"/>
  <c r="A1230" i="75"/>
  <c r="A1231" i="75"/>
  <c r="A1232" i="75"/>
  <c r="A1233" i="75"/>
  <c r="A1234" i="75"/>
  <c r="A1235" i="75"/>
  <c r="A1236" i="75"/>
  <c r="A1237" i="75"/>
  <c r="A1238" i="75"/>
  <c r="A1239" i="75"/>
  <c r="A1240" i="75"/>
  <c r="A1241" i="75"/>
  <c r="A1242" i="75"/>
  <c r="A1243" i="75"/>
  <c r="A1244" i="75"/>
  <c r="A1245" i="75"/>
  <c r="A1246" i="75"/>
  <c r="A1247" i="75"/>
  <c r="A1248" i="75"/>
  <c r="A1249" i="75"/>
  <c r="A1250" i="75"/>
  <c r="A1251" i="75"/>
  <c r="A1252" i="75"/>
  <c r="A1253" i="75"/>
  <c r="A1254" i="75"/>
  <c r="A1255" i="75"/>
  <c r="A1256" i="75"/>
  <c r="A1257" i="75"/>
  <c r="A1258" i="75"/>
  <c r="A1259" i="75"/>
  <c r="A1260" i="75"/>
  <c r="A1261" i="75"/>
  <c r="A1262" i="75"/>
  <c r="A1263" i="75"/>
  <c r="A1264" i="75"/>
  <c r="A1265" i="75"/>
  <c r="A1266" i="75"/>
  <c r="A1267" i="75"/>
  <c r="A1268" i="75"/>
  <c r="A1269" i="75"/>
  <c r="A1270" i="75"/>
  <c r="A1271" i="75"/>
  <c r="A1272" i="75"/>
  <c r="A1273" i="75"/>
  <c r="A1274" i="75"/>
  <c r="A1275" i="75"/>
  <c r="A1276" i="75"/>
  <c r="A1277" i="75"/>
  <c r="A1278" i="75"/>
  <c r="A1279" i="75"/>
  <c r="A1280" i="75"/>
  <c r="A1281" i="75"/>
  <c r="A1282" i="75"/>
  <c r="A1283" i="75"/>
  <c r="A1284" i="75"/>
  <c r="A1285" i="75"/>
  <c r="A1286" i="75"/>
  <c r="A1287" i="75"/>
  <c r="A1288" i="75"/>
  <c r="A1289" i="75"/>
  <c r="A1290" i="75"/>
  <c r="A1291" i="75"/>
  <c r="A1292" i="75"/>
  <c r="A1293" i="75"/>
  <c r="A1294" i="75"/>
  <c r="A1295" i="75"/>
  <c r="A1296" i="75"/>
  <c r="A1297" i="75"/>
  <c r="A1298" i="75"/>
  <c r="A1299" i="75"/>
  <c r="A1300" i="75"/>
  <c r="A1301" i="75"/>
  <c r="A1302" i="75"/>
  <c r="A1303" i="75"/>
  <c r="A1304" i="75"/>
  <c r="A1305" i="75"/>
  <c r="A1306" i="75"/>
  <c r="A1307" i="75"/>
  <c r="A1308" i="75"/>
  <c r="A1309" i="75"/>
  <c r="A1310" i="75"/>
  <c r="A1311" i="75"/>
  <c r="A1312" i="75"/>
  <c r="A1313" i="75"/>
  <c r="A1314" i="75"/>
  <c r="A1315" i="75"/>
  <c r="A1316" i="75"/>
  <c r="A1317" i="75"/>
  <c r="A1318" i="75"/>
  <c r="A1319" i="75"/>
  <c r="A1320" i="75"/>
  <c r="A1321" i="75"/>
  <c r="A1322" i="75"/>
  <c r="A1323" i="75"/>
  <c r="A1324" i="75"/>
  <c r="A1325" i="75"/>
  <c r="A1326" i="75"/>
  <c r="A1327" i="75"/>
  <c r="A1328" i="75"/>
  <c r="A1329" i="75"/>
  <c r="A1330" i="75"/>
  <c r="A1331" i="75"/>
  <c r="A1332" i="75"/>
  <c r="A1333" i="75"/>
  <c r="A1334" i="75"/>
  <c r="A1335" i="75"/>
  <c r="A1336" i="75"/>
  <c r="A1337" i="75"/>
  <c r="A1338" i="75"/>
  <c r="A1339" i="75"/>
  <c r="A1340" i="75"/>
  <c r="A1341" i="75"/>
  <c r="A1342" i="75"/>
  <c r="A1343" i="75"/>
  <c r="A1344" i="75"/>
  <c r="A1345" i="75"/>
  <c r="A1346" i="75"/>
  <c r="A1347" i="75"/>
  <c r="A1348" i="75"/>
  <c r="A1349" i="75"/>
  <c r="A1350" i="75"/>
  <c r="A1351" i="75"/>
  <c r="A1352" i="75"/>
  <c r="A1353" i="75"/>
  <c r="A1354" i="75"/>
  <c r="A1355" i="75"/>
  <c r="A1356" i="75"/>
  <c r="A1357" i="75"/>
  <c r="A1358" i="75"/>
  <c r="A1359" i="75"/>
  <c r="A1360" i="75"/>
  <c r="A1361" i="75"/>
  <c r="A1362" i="75"/>
  <c r="A1363" i="75"/>
  <c r="A1364" i="75"/>
  <c r="A1365" i="75"/>
  <c r="A1366" i="75"/>
  <c r="A1367" i="75"/>
  <c r="A1368" i="75"/>
  <c r="A1369" i="75"/>
  <c r="A1370" i="75"/>
  <c r="A1371" i="75"/>
  <c r="A1372" i="75"/>
  <c r="A1373" i="75"/>
  <c r="A1374" i="75"/>
  <c r="A1375" i="75"/>
  <c r="A1376" i="75"/>
  <c r="A1377" i="75"/>
  <c r="A1378" i="75"/>
  <c r="A1379" i="75"/>
  <c r="A1380" i="75"/>
  <c r="A1381" i="75"/>
  <c r="A1382" i="75"/>
  <c r="A1383" i="75"/>
  <c r="A1384" i="75"/>
  <c r="A1385" i="75"/>
  <c r="A1386" i="75"/>
  <c r="A1387" i="75"/>
  <c r="A1388" i="75"/>
  <c r="A1389" i="75"/>
  <c r="A1390" i="75"/>
  <c r="A1391" i="75"/>
  <c r="A1392" i="75"/>
  <c r="A1393" i="75"/>
  <c r="A1394" i="75"/>
  <c r="A1395" i="75"/>
  <c r="A1396" i="75"/>
  <c r="A1397" i="75"/>
  <c r="A1398" i="75"/>
  <c r="A1399" i="75"/>
  <c r="A1400" i="75"/>
  <c r="A1401" i="75"/>
  <c r="A1402" i="75"/>
  <c r="A1403" i="75"/>
  <c r="A1404" i="75"/>
  <c r="A1405" i="75"/>
  <c r="A1406" i="75"/>
  <c r="A1407" i="75"/>
  <c r="A1408" i="75"/>
  <c r="A1409" i="75"/>
  <c r="A1410" i="75"/>
  <c r="A1411" i="75"/>
  <c r="A1412" i="75"/>
  <c r="A1413" i="75"/>
  <c r="A1414" i="75"/>
  <c r="A1415" i="75"/>
  <c r="A1416" i="75"/>
  <c r="A1417" i="75"/>
  <c r="A1418" i="75"/>
  <c r="A1419" i="75"/>
  <c r="A1420" i="75"/>
  <c r="A1421" i="75"/>
  <c r="A1422" i="75"/>
  <c r="A1423" i="75"/>
  <c r="A1424" i="75"/>
  <c r="A1425" i="75"/>
  <c r="A1426" i="75"/>
  <c r="A1427" i="75"/>
  <c r="A1428" i="75"/>
  <c r="A1429" i="75"/>
  <c r="A1430" i="75"/>
  <c r="A1431" i="75"/>
  <c r="A1432" i="75"/>
  <c r="A1433" i="75"/>
  <c r="A1434" i="75"/>
  <c r="A1435" i="75"/>
  <c r="A1436" i="75"/>
  <c r="A1437" i="75"/>
  <c r="A1438" i="75"/>
  <c r="A1439" i="75"/>
  <c r="A1440" i="75"/>
  <c r="A1441" i="75"/>
  <c r="A1442" i="75"/>
  <c r="A1443" i="75"/>
  <c r="A1444" i="75"/>
  <c r="A1445" i="75"/>
  <c r="A1446" i="75"/>
  <c r="A1447" i="75"/>
  <c r="A1448" i="75"/>
  <c r="A1449" i="75"/>
  <c r="A1450" i="75"/>
  <c r="A1451" i="75"/>
  <c r="A1452" i="75"/>
  <c r="A1453" i="75"/>
  <c r="A1454" i="75"/>
  <c r="A1455" i="75"/>
  <c r="A1456" i="75"/>
  <c r="A1457" i="75"/>
  <c r="A1458" i="75"/>
  <c r="A1459" i="75"/>
  <c r="A1460" i="75"/>
  <c r="A1461" i="75"/>
  <c r="A1462" i="75"/>
  <c r="A1463" i="75"/>
  <c r="A1464" i="75"/>
  <c r="A1465" i="75"/>
  <c r="A1466" i="75"/>
  <c r="A1467" i="75"/>
  <c r="A1468" i="75"/>
  <c r="A1469" i="75"/>
  <c r="A1470" i="75"/>
  <c r="A1471" i="75"/>
  <c r="A1472" i="75"/>
  <c r="A1473" i="75"/>
  <c r="A1474" i="75"/>
  <c r="A1475" i="75"/>
  <c r="A1476" i="75"/>
  <c r="A1477" i="75"/>
  <c r="A1478" i="75"/>
  <c r="A1479" i="75"/>
  <c r="A1480" i="75"/>
  <c r="A1481" i="75"/>
  <c r="A1482" i="75"/>
  <c r="A1483" i="75"/>
  <c r="A1484" i="75"/>
  <c r="A1485" i="75"/>
  <c r="A1486" i="75"/>
  <c r="A1487" i="75"/>
  <c r="A1488" i="75"/>
  <c r="A1489" i="75"/>
  <c r="A1490" i="75"/>
  <c r="A1491" i="75"/>
  <c r="A1492" i="75"/>
  <c r="A1493" i="75"/>
  <c r="A1494" i="75"/>
  <c r="A1495" i="75"/>
  <c r="A1496" i="75"/>
  <c r="A1497" i="75"/>
  <c r="A1498" i="75"/>
  <c r="A1499" i="75"/>
  <c r="A1500" i="75"/>
  <c r="A1501" i="75"/>
  <c r="A1502" i="75"/>
  <c r="A1503" i="75"/>
  <c r="A1504" i="75"/>
  <c r="A1505" i="75"/>
  <c r="A1506" i="75"/>
  <c r="A1507" i="75"/>
  <c r="A1508" i="75"/>
  <c r="A1509" i="75"/>
  <c r="A1510" i="75"/>
  <c r="A1511" i="75"/>
  <c r="A1512" i="75"/>
  <c r="A1513" i="75"/>
  <c r="A1514" i="75"/>
  <c r="A1515" i="75"/>
  <c r="A1516" i="75"/>
  <c r="A1517" i="75"/>
  <c r="A1518" i="75"/>
  <c r="A1519" i="75"/>
  <c r="A1520" i="75"/>
  <c r="A1521" i="75"/>
  <c r="A1522" i="75"/>
  <c r="A1523" i="75"/>
  <c r="A1524" i="75"/>
  <c r="A1525" i="75"/>
  <c r="A1526" i="75"/>
  <c r="A1527" i="75"/>
  <c r="A1528" i="75"/>
  <c r="A1529" i="75"/>
  <c r="A1530" i="75"/>
  <c r="A1531" i="75"/>
  <c r="A1532" i="75"/>
  <c r="A1533" i="75"/>
  <c r="A1534" i="75"/>
  <c r="A1535" i="75"/>
  <c r="A1536" i="75"/>
  <c r="A1537" i="75"/>
  <c r="A1538" i="75"/>
  <c r="A1539" i="75"/>
  <c r="A1540" i="75"/>
  <c r="A1541" i="75"/>
  <c r="A1542" i="75"/>
  <c r="A1543" i="75"/>
  <c r="A1544" i="75"/>
  <c r="A1545" i="75"/>
  <c r="A1546" i="75"/>
  <c r="A1547" i="75"/>
  <c r="A1548" i="75"/>
  <c r="A1549" i="75"/>
  <c r="A1550" i="75"/>
  <c r="A1551" i="75"/>
  <c r="A1552" i="75"/>
  <c r="A1553" i="75"/>
  <c r="A1554" i="75"/>
  <c r="A1555" i="75"/>
  <c r="A1556" i="75"/>
  <c r="A1557" i="75"/>
  <c r="A1558" i="75"/>
  <c r="A1559" i="75"/>
  <c r="A1560" i="75"/>
  <c r="A1561" i="75"/>
  <c r="A1562" i="75"/>
  <c r="A1563" i="75"/>
  <c r="A1564" i="75"/>
  <c r="A1565" i="75"/>
  <c r="A1566" i="75"/>
  <c r="A1567" i="75"/>
  <c r="A1568" i="75"/>
  <c r="A1569" i="75"/>
  <c r="A1570" i="75"/>
  <c r="A1571" i="75"/>
  <c r="A1572" i="75"/>
  <c r="A1573" i="75"/>
  <c r="A1574" i="75"/>
  <c r="A1575" i="75"/>
  <c r="A1576" i="75"/>
  <c r="A1577" i="75"/>
  <c r="A1578" i="75"/>
  <c r="A1579" i="75"/>
  <c r="A1580" i="75"/>
  <c r="A1581" i="75"/>
  <c r="A1582" i="75"/>
  <c r="A1583" i="75"/>
  <c r="A1584" i="75"/>
  <c r="A1585" i="75"/>
  <c r="A1586" i="75"/>
  <c r="A1587" i="75"/>
  <c r="A1588" i="75"/>
  <c r="A1589" i="75"/>
  <c r="A1590" i="75"/>
  <c r="A1591" i="75"/>
  <c r="A1592" i="75"/>
  <c r="A1593" i="75"/>
  <c r="A1594" i="75"/>
  <c r="A1595" i="75"/>
  <c r="A1596" i="75"/>
  <c r="A1597" i="75"/>
  <c r="A1598" i="75"/>
  <c r="A1599" i="75"/>
  <c r="A1600" i="75"/>
  <c r="A1601" i="75"/>
  <c r="A1602" i="75"/>
  <c r="A1603" i="75"/>
  <c r="A1604" i="75"/>
  <c r="A1605" i="75"/>
  <c r="A1606" i="75"/>
  <c r="A1607" i="75"/>
  <c r="A1608" i="75"/>
  <c r="A1609" i="75"/>
  <c r="A1610" i="75"/>
  <c r="A1611" i="75"/>
  <c r="A1612" i="75"/>
  <c r="A1613" i="75"/>
  <c r="A1614" i="75"/>
  <c r="A1615" i="75"/>
  <c r="A1616" i="75"/>
  <c r="A1617" i="75"/>
  <c r="A1618" i="75"/>
  <c r="A1619" i="75"/>
  <c r="A1620" i="75"/>
  <c r="A1621" i="75"/>
  <c r="A1622" i="75"/>
  <c r="A1623" i="75"/>
  <c r="A1624" i="75"/>
  <c r="A1625" i="75"/>
  <c r="V2191" i="75"/>
  <c r="V2137" i="75"/>
  <c r="V2138" i="75"/>
  <c r="V2139" i="75"/>
  <c r="V2140" i="75"/>
  <c r="V2141" i="75"/>
  <c r="V2142" i="75"/>
  <c r="V2143" i="75"/>
  <c r="V2144" i="75"/>
  <c r="V2145" i="75"/>
  <c r="V2146" i="75"/>
  <c r="V2147" i="75"/>
  <c r="V2148" i="75"/>
  <c r="V2149" i="75"/>
  <c r="V2150" i="75"/>
  <c r="V2151" i="75"/>
  <c r="V2152" i="75"/>
  <c r="V2153" i="75"/>
  <c r="V2154" i="75"/>
  <c r="V2155" i="75"/>
  <c r="V2156" i="75"/>
  <c r="V2157" i="75"/>
  <c r="V2158" i="75"/>
  <c r="V2159" i="75"/>
  <c r="V2160" i="75"/>
  <c r="V2161" i="75"/>
  <c r="V2162" i="75"/>
  <c r="V2163" i="75"/>
  <c r="V2164" i="75"/>
  <c r="V2165" i="75"/>
  <c r="V2166" i="75"/>
  <c r="V2167" i="75"/>
  <c r="V2168" i="75"/>
  <c r="V2169" i="75"/>
  <c r="V2170" i="75"/>
  <c r="V2171" i="75"/>
  <c r="V2172" i="75"/>
  <c r="V2173" i="75"/>
  <c r="V2174" i="75"/>
  <c r="V2175" i="75"/>
  <c r="V2176" i="75"/>
  <c r="V2177" i="75"/>
  <c r="V2178" i="75"/>
  <c r="V2179" i="75"/>
  <c r="V2180" i="75"/>
  <c r="V2181" i="75"/>
  <c r="V2182" i="75"/>
  <c r="V2183" i="75"/>
  <c r="V2184" i="75"/>
  <c r="V2185" i="75"/>
  <c r="V2186" i="75"/>
  <c r="V2187" i="75"/>
  <c r="V2188" i="75"/>
  <c r="V2189" i="75"/>
  <c r="V2190" i="75"/>
  <c r="V2192" i="75"/>
  <c r="V2193" i="75"/>
  <c r="V2194" i="75"/>
  <c r="V2195" i="75"/>
  <c r="V2196" i="75"/>
  <c r="A2137" i="75"/>
  <c r="A2138" i="75"/>
  <c r="A2139" i="75"/>
  <c r="A2140" i="75"/>
  <c r="A2141" i="75"/>
  <c r="A2142" i="75"/>
  <c r="A2143" i="75"/>
  <c r="A2144" i="75"/>
  <c r="A2145" i="75"/>
  <c r="A2146" i="75"/>
  <c r="A2147" i="75"/>
  <c r="A2148" i="75"/>
  <c r="A2149" i="75"/>
  <c r="A2150" i="75"/>
  <c r="A2151" i="75"/>
  <c r="A2152" i="75"/>
  <c r="A2153" i="75"/>
  <c r="A2154" i="75"/>
  <c r="A2155" i="75"/>
  <c r="A2156" i="75"/>
  <c r="A2157" i="75"/>
  <c r="A2158" i="75"/>
  <c r="A2159" i="75"/>
  <c r="A2160" i="75"/>
  <c r="A2161" i="75"/>
  <c r="A2162" i="75"/>
  <c r="A2163" i="75"/>
  <c r="A2164" i="75"/>
  <c r="A2165" i="75"/>
  <c r="A2166" i="75"/>
  <c r="A2167" i="75"/>
  <c r="A2168" i="75"/>
  <c r="A2169" i="75"/>
  <c r="A2170" i="75"/>
  <c r="A2171" i="75"/>
  <c r="A2172" i="75"/>
  <c r="A2173" i="75"/>
  <c r="A2174" i="75"/>
  <c r="A2175" i="75"/>
  <c r="A2176" i="75"/>
  <c r="A2177" i="75"/>
  <c r="A2178" i="75"/>
  <c r="A2179" i="75"/>
  <c r="A2180" i="75"/>
  <c r="A2181" i="75"/>
  <c r="A2182" i="75"/>
  <c r="A2183" i="75"/>
  <c r="A2184" i="75"/>
  <c r="A2185" i="75"/>
  <c r="A2186" i="75"/>
  <c r="A2187" i="75"/>
  <c r="A2188" i="75"/>
  <c r="A2189" i="75"/>
  <c r="A2190" i="75"/>
  <c r="A2191" i="75"/>
  <c r="A2192" i="75"/>
  <c r="A2193" i="75"/>
  <c r="A2194" i="75"/>
  <c r="A2195" i="75"/>
  <c r="A2196" i="75"/>
  <c r="A1717" i="75"/>
  <c r="A1718" i="75"/>
  <c r="A1719" i="75"/>
  <c r="A1720" i="75"/>
  <c r="A1721" i="75"/>
  <c r="A1722" i="75"/>
  <c r="A1723" i="75"/>
  <c r="A1724" i="75"/>
  <c r="A1725" i="75"/>
  <c r="A1726" i="75"/>
  <c r="A1727" i="75"/>
  <c r="A1728" i="75"/>
  <c r="A1729" i="75"/>
  <c r="A1730" i="75"/>
  <c r="A1731" i="75"/>
  <c r="A1732" i="75"/>
  <c r="A1733" i="75"/>
  <c r="A1734" i="75"/>
  <c r="A1735" i="75"/>
  <c r="A1736" i="75"/>
  <c r="A1737" i="75"/>
  <c r="A1738" i="75"/>
  <c r="A1739" i="75"/>
  <c r="A1740" i="75"/>
  <c r="A1741" i="75"/>
  <c r="A1742" i="75"/>
  <c r="A1743" i="75"/>
  <c r="A1744" i="75"/>
  <c r="A1745" i="75"/>
  <c r="A1746" i="75"/>
  <c r="A1747" i="75"/>
  <c r="A1748" i="75"/>
  <c r="A1749" i="75"/>
  <c r="A1750" i="75"/>
  <c r="A1751" i="75"/>
  <c r="A1752" i="75"/>
  <c r="A1753" i="75"/>
  <c r="A1754" i="75"/>
  <c r="A1755" i="75"/>
  <c r="A1756" i="75"/>
  <c r="A1757" i="75"/>
  <c r="A1758" i="75"/>
  <c r="A1759" i="75"/>
  <c r="A1760" i="75"/>
  <c r="A1761" i="75"/>
  <c r="A1762" i="75"/>
  <c r="A1763" i="75"/>
  <c r="A1764" i="75"/>
  <c r="A1765" i="75"/>
  <c r="A1766" i="75"/>
  <c r="A1767" i="75"/>
  <c r="A1768" i="75"/>
  <c r="A1769" i="75"/>
  <c r="A1770" i="75"/>
  <c r="A1771" i="75"/>
  <c r="A1772" i="75"/>
  <c r="A1773" i="75"/>
  <c r="A1774" i="75"/>
  <c r="A1775" i="75"/>
  <c r="A1776" i="75"/>
  <c r="A1777" i="75"/>
  <c r="A1778" i="75"/>
  <c r="A1779" i="75"/>
  <c r="A1780" i="75"/>
  <c r="A1781" i="75"/>
  <c r="A1782" i="75"/>
  <c r="A1783" i="75"/>
  <c r="A1784" i="75"/>
  <c r="A1785" i="75"/>
  <c r="A1786" i="75"/>
  <c r="A1787" i="75"/>
  <c r="A1788" i="75"/>
  <c r="A1789" i="75"/>
  <c r="A1790" i="75"/>
  <c r="A1791" i="75"/>
  <c r="A1792" i="75"/>
  <c r="A1793" i="75"/>
  <c r="A1794" i="75"/>
  <c r="A1795" i="75"/>
  <c r="A1796" i="75"/>
  <c r="A1797" i="75"/>
  <c r="A1798" i="75"/>
  <c r="A1799" i="75"/>
  <c r="A1800" i="75"/>
  <c r="A1801" i="75"/>
  <c r="A1802" i="75"/>
  <c r="A1803" i="75"/>
  <c r="A1804" i="75"/>
  <c r="A1805" i="75"/>
  <c r="A1806" i="75"/>
  <c r="A1807" i="75"/>
  <c r="A1808" i="75"/>
  <c r="A1809" i="75"/>
  <c r="A1810" i="75"/>
  <c r="A1811" i="75"/>
  <c r="A1812" i="75"/>
  <c r="A1813" i="75"/>
  <c r="A1814" i="75"/>
  <c r="A1815" i="75"/>
  <c r="A1816" i="75"/>
  <c r="A1817" i="75"/>
  <c r="A1818" i="75"/>
  <c r="A1819" i="75"/>
  <c r="A1820" i="75"/>
  <c r="A1821" i="75"/>
  <c r="A1822" i="75"/>
  <c r="A1823" i="75"/>
  <c r="A1824" i="75"/>
  <c r="A1825" i="75"/>
  <c r="A1826" i="75"/>
  <c r="A1827" i="75"/>
  <c r="A1828" i="75"/>
  <c r="A1829" i="75"/>
  <c r="A1830" i="75"/>
  <c r="A1831" i="75"/>
  <c r="A1832" i="75"/>
  <c r="A1833" i="75"/>
  <c r="A1834" i="75"/>
  <c r="A1835" i="75"/>
  <c r="A1836" i="75"/>
  <c r="A1837" i="75"/>
  <c r="A1838" i="75"/>
  <c r="A1839" i="75"/>
  <c r="A1840" i="75"/>
  <c r="A1841" i="75"/>
  <c r="A1842" i="75"/>
  <c r="A1843" i="75"/>
  <c r="A1844" i="75"/>
  <c r="A1845" i="75"/>
  <c r="A1846" i="75"/>
  <c r="A1847" i="75"/>
  <c r="A1848" i="75"/>
  <c r="A1849" i="75"/>
  <c r="A1850" i="75"/>
  <c r="A1851" i="75"/>
  <c r="A1852" i="75"/>
  <c r="A1853" i="75"/>
  <c r="A1854" i="75"/>
  <c r="A1855" i="75"/>
  <c r="A1856" i="75"/>
  <c r="A1857" i="75"/>
  <c r="A1858" i="75"/>
  <c r="A1859" i="75"/>
  <c r="A1860" i="75"/>
  <c r="A1861" i="75"/>
  <c r="A1862" i="75"/>
  <c r="A1863" i="75"/>
  <c r="A1864" i="75"/>
  <c r="A1865" i="75"/>
  <c r="A1866" i="75"/>
  <c r="A1867" i="75"/>
  <c r="A1868" i="75"/>
  <c r="A1869" i="75"/>
  <c r="A1870" i="75"/>
  <c r="A1871" i="75"/>
  <c r="A1872" i="75"/>
  <c r="A1873" i="75"/>
  <c r="A1874" i="75"/>
  <c r="A1875" i="75"/>
  <c r="A1876" i="75"/>
  <c r="A1877" i="75"/>
  <c r="A1878" i="75"/>
  <c r="A1879" i="75"/>
  <c r="A1880" i="75"/>
  <c r="A1881" i="75"/>
  <c r="A1882" i="75"/>
  <c r="A1883" i="75"/>
  <c r="A1884" i="75"/>
  <c r="A1885" i="75"/>
  <c r="A1886" i="75"/>
  <c r="A1887" i="75"/>
  <c r="A1888" i="75"/>
  <c r="A1889" i="75"/>
  <c r="A1890" i="75"/>
  <c r="A1891" i="75"/>
  <c r="A1892" i="75"/>
  <c r="A1893" i="75"/>
  <c r="A1894" i="75"/>
  <c r="A1895" i="75"/>
  <c r="A1896" i="75"/>
  <c r="A1897" i="75"/>
  <c r="A1898" i="75"/>
  <c r="A1899" i="75"/>
  <c r="A1900" i="75"/>
  <c r="A1901" i="75"/>
  <c r="A1902" i="75"/>
  <c r="A1903" i="75"/>
  <c r="A1904" i="75"/>
  <c r="A1905" i="75"/>
  <c r="A1906" i="75"/>
  <c r="A1907" i="75"/>
  <c r="A1908" i="75"/>
  <c r="A1909" i="75"/>
  <c r="A1910" i="75"/>
  <c r="A1911" i="75"/>
  <c r="A1912" i="75"/>
  <c r="A1913" i="75"/>
  <c r="A1914" i="75"/>
  <c r="A1915" i="75"/>
  <c r="A1916" i="75"/>
  <c r="A1917" i="75"/>
  <c r="A1918" i="75"/>
  <c r="A1919" i="75"/>
  <c r="A1920" i="75"/>
  <c r="A1921" i="75"/>
  <c r="A1922" i="75"/>
  <c r="A1923" i="75"/>
  <c r="A1924" i="75"/>
  <c r="A1925" i="75"/>
  <c r="A1926" i="75"/>
  <c r="A1927" i="75"/>
  <c r="A1928" i="75"/>
  <c r="A1929" i="75"/>
  <c r="A1930" i="75"/>
  <c r="A1931" i="75"/>
  <c r="A1932" i="75"/>
  <c r="A1933" i="75"/>
  <c r="A1934" i="75"/>
  <c r="A1935" i="75"/>
  <c r="A1936" i="75"/>
  <c r="A1937" i="75"/>
  <c r="A1938" i="75"/>
  <c r="A1939" i="75"/>
  <c r="A1940" i="75"/>
  <c r="A1941" i="75"/>
  <c r="A1942" i="75"/>
  <c r="A1943" i="75"/>
  <c r="A1944" i="75"/>
  <c r="A1945" i="75"/>
  <c r="A1946" i="75"/>
  <c r="A1947" i="75"/>
  <c r="A1948" i="75"/>
  <c r="A1949" i="75"/>
  <c r="A1950" i="75"/>
  <c r="A1951" i="75"/>
  <c r="A1952" i="75"/>
  <c r="A1953" i="75"/>
  <c r="A1954" i="75"/>
  <c r="A1955" i="75"/>
  <c r="A1956" i="75"/>
  <c r="A1957" i="75"/>
  <c r="A1958" i="75"/>
  <c r="A1959" i="75"/>
  <c r="A1960" i="75"/>
  <c r="A1961" i="75"/>
  <c r="A1962" i="75"/>
  <c r="A1963" i="75"/>
  <c r="A1964" i="75"/>
  <c r="A1965" i="75"/>
  <c r="A1966" i="75"/>
  <c r="A1967" i="75"/>
  <c r="A1968" i="75"/>
  <c r="A1969" i="75"/>
  <c r="A1970" i="75"/>
  <c r="A1971" i="75"/>
  <c r="A1972" i="75"/>
  <c r="A1973" i="75"/>
  <c r="A1974" i="75"/>
  <c r="A1975" i="75"/>
  <c r="A1976" i="75"/>
  <c r="A1977" i="75"/>
  <c r="A1978" i="75"/>
  <c r="A1979" i="75"/>
  <c r="A1980" i="75"/>
  <c r="A1981" i="75"/>
  <c r="A1982" i="75"/>
  <c r="A1983" i="75"/>
  <c r="A1984" i="75"/>
  <c r="A1985" i="75"/>
  <c r="A1986" i="75"/>
  <c r="A1987" i="75"/>
  <c r="A1988" i="75"/>
  <c r="A1989" i="75"/>
  <c r="A1990" i="75"/>
  <c r="A1991" i="75"/>
  <c r="A1992" i="75"/>
  <c r="A1993" i="75"/>
  <c r="A1994" i="75"/>
  <c r="A1995" i="75"/>
  <c r="A1996" i="75"/>
  <c r="A1997" i="75"/>
  <c r="A1998" i="75"/>
  <c r="A1999" i="75"/>
  <c r="A2000" i="75"/>
  <c r="A2001" i="75"/>
  <c r="A2002" i="75"/>
  <c r="A2003" i="75"/>
  <c r="A2004" i="75"/>
  <c r="A2005" i="75"/>
  <c r="A2006" i="75"/>
  <c r="A2007" i="75"/>
  <c r="A2008" i="75"/>
  <c r="A2009" i="75"/>
  <c r="A2010" i="75"/>
  <c r="A2011" i="75"/>
  <c r="A2012" i="75"/>
  <c r="A2013" i="75"/>
  <c r="A2014" i="75"/>
  <c r="A2015" i="75"/>
  <c r="A2016" i="75"/>
  <c r="A2017" i="75"/>
  <c r="A2018" i="75"/>
  <c r="A2019" i="75"/>
  <c r="A2020" i="75"/>
  <c r="A2021" i="75"/>
  <c r="A2022" i="75"/>
  <c r="A2023" i="75"/>
  <c r="A2024" i="75"/>
  <c r="A2025" i="75"/>
  <c r="A2026" i="75"/>
  <c r="A2027" i="75"/>
  <c r="A2028" i="75"/>
  <c r="A2029" i="75"/>
  <c r="A2030" i="75"/>
  <c r="A2031" i="75"/>
  <c r="A2032" i="75"/>
  <c r="A2033" i="75"/>
  <c r="A2034" i="75"/>
  <c r="A2035" i="75"/>
  <c r="A2036" i="75"/>
  <c r="A2037" i="75"/>
  <c r="A2038" i="75"/>
  <c r="A2039" i="75"/>
  <c r="A2040" i="75"/>
  <c r="A2041" i="75"/>
  <c r="A2042" i="75"/>
  <c r="A2043" i="75"/>
  <c r="A2044" i="75"/>
  <c r="A2045" i="75"/>
  <c r="A2046" i="75"/>
  <c r="A2047" i="75"/>
  <c r="A2048" i="75"/>
  <c r="A2049" i="75"/>
  <c r="A2050" i="75"/>
  <c r="A2051" i="75"/>
  <c r="A2052" i="75"/>
  <c r="A2053" i="75"/>
  <c r="A2054" i="75"/>
  <c r="A2055" i="75"/>
  <c r="A2056" i="75"/>
  <c r="A2057" i="75"/>
  <c r="A2058" i="75"/>
  <c r="A2059" i="75"/>
  <c r="A2060" i="75"/>
  <c r="A2061" i="75"/>
  <c r="A2062" i="75"/>
  <c r="A2063" i="75"/>
  <c r="A2064" i="75"/>
  <c r="A2065" i="75"/>
  <c r="A2066" i="75"/>
  <c r="A2067" i="75"/>
  <c r="A2068" i="75"/>
  <c r="A2069" i="75"/>
  <c r="A2070" i="75"/>
  <c r="A2071" i="75"/>
  <c r="A2072" i="75"/>
  <c r="A2073" i="75"/>
  <c r="A2074" i="75"/>
  <c r="A2075" i="75"/>
  <c r="A2076" i="75"/>
  <c r="A2077" i="75"/>
  <c r="A2078" i="75"/>
  <c r="A2079" i="75"/>
  <c r="A2080" i="75"/>
  <c r="A2081" i="75"/>
  <c r="A2082" i="75"/>
  <c r="A2083" i="75"/>
  <c r="A2084" i="75"/>
  <c r="A2085" i="75"/>
  <c r="A2086" i="75"/>
  <c r="A2087" i="75"/>
  <c r="A2088" i="75"/>
  <c r="A2089" i="75"/>
  <c r="A2090" i="75"/>
  <c r="A2091" i="75"/>
  <c r="A2092" i="75"/>
  <c r="A2093" i="75"/>
  <c r="A2094" i="75"/>
  <c r="A2095" i="75"/>
  <c r="A2096" i="75"/>
  <c r="A2097" i="75"/>
  <c r="A2098" i="75"/>
  <c r="A2099" i="75"/>
  <c r="A2100" i="75"/>
  <c r="A2101" i="75"/>
  <c r="A2102" i="75"/>
  <c r="A2103" i="75"/>
  <c r="A2104" i="75"/>
  <c r="A2105" i="75"/>
  <c r="A2106" i="75"/>
  <c r="A2107" i="75"/>
  <c r="A2108" i="75"/>
  <c r="A2109" i="75"/>
  <c r="A2110" i="75"/>
  <c r="A2111" i="75"/>
  <c r="A2112" i="75"/>
  <c r="A2113" i="75"/>
  <c r="A2114" i="75"/>
  <c r="A2115" i="75"/>
  <c r="A2116" i="75"/>
  <c r="A2117" i="75"/>
  <c r="A2118" i="75"/>
  <c r="A2119" i="75"/>
  <c r="A2120" i="75"/>
  <c r="A2121" i="75"/>
  <c r="A2122" i="75"/>
  <c r="A2123" i="75"/>
  <c r="A2124" i="75"/>
  <c r="A2125" i="75"/>
  <c r="A2126" i="75"/>
  <c r="A2127" i="75"/>
  <c r="A2128" i="75"/>
  <c r="A2129" i="75"/>
  <c r="A2130" i="75"/>
  <c r="A2131" i="75"/>
  <c r="A2132" i="75"/>
  <c r="A2133" i="75"/>
  <c r="A2134" i="75"/>
  <c r="A2135" i="75"/>
  <c r="A2136" i="75"/>
  <c r="W2136" i="75"/>
  <c r="V2136" i="75"/>
  <c r="W2135" i="75"/>
  <c r="V2135" i="75"/>
  <c r="W2134" i="75"/>
  <c r="V2134" i="75"/>
  <c r="W2133" i="75"/>
  <c r="V2133" i="75"/>
  <c r="W2132" i="75"/>
  <c r="V2132" i="75"/>
  <c r="W2131" i="75"/>
  <c r="V2131" i="75"/>
  <c r="W2130" i="75"/>
  <c r="V2130" i="75"/>
  <c r="W2129" i="75"/>
  <c r="V2129" i="75"/>
  <c r="W2128" i="75"/>
  <c r="V2128" i="75"/>
  <c r="W2127" i="75"/>
  <c r="V2127" i="75"/>
  <c r="W2126" i="75"/>
  <c r="V2126" i="75"/>
  <c r="W2125" i="75"/>
  <c r="V2125" i="75"/>
  <c r="W2124" i="75"/>
  <c r="V2124" i="75"/>
  <c r="W2123" i="75"/>
  <c r="V2123" i="75"/>
  <c r="W2122" i="75"/>
  <c r="V2122" i="75"/>
  <c r="W2121" i="75"/>
  <c r="V2121" i="75"/>
  <c r="W2120" i="75"/>
  <c r="V2120" i="75"/>
  <c r="W2119" i="75"/>
  <c r="V2119" i="75"/>
  <c r="W2118" i="75"/>
  <c r="V2118" i="75"/>
  <c r="W2117" i="75"/>
  <c r="V2117" i="75"/>
  <c r="W2116" i="75"/>
  <c r="V2116" i="75"/>
  <c r="W2115" i="75"/>
  <c r="V2115" i="75"/>
  <c r="W2114" i="75"/>
  <c r="V2114" i="75"/>
  <c r="W2113" i="75"/>
  <c r="V2113" i="75"/>
  <c r="W2112" i="75"/>
  <c r="V2112" i="75"/>
  <c r="W2111" i="75"/>
  <c r="V2111" i="75"/>
  <c r="W2110" i="75"/>
  <c r="V2110" i="75"/>
  <c r="W2109" i="75"/>
  <c r="V2109" i="75"/>
  <c r="W2108" i="75"/>
  <c r="V2108" i="75"/>
  <c r="W2107" i="75"/>
  <c r="V2107" i="75"/>
  <c r="W2106" i="75"/>
  <c r="V2106" i="75"/>
  <c r="W2105" i="75"/>
  <c r="V2105" i="75"/>
  <c r="W2104" i="75"/>
  <c r="V2104" i="75"/>
  <c r="W2103" i="75"/>
  <c r="V2103" i="75"/>
  <c r="W2102" i="75"/>
  <c r="V2102" i="75"/>
  <c r="W2101" i="75"/>
  <c r="V2101" i="75"/>
  <c r="W2100" i="75"/>
  <c r="V2100" i="75"/>
  <c r="W2099" i="75"/>
  <c r="V2099" i="75"/>
  <c r="W2098" i="75"/>
  <c r="V2098" i="75"/>
  <c r="W2097" i="75"/>
  <c r="V2097" i="75"/>
  <c r="W2096" i="75"/>
  <c r="V2096" i="75"/>
  <c r="W2095" i="75"/>
  <c r="V2095" i="75"/>
  <c r="W2094" i="75"/>
  <c r="V2094" i="75"/>
  <c r="W2093" i="75"/>
  <c r="V2093" i="75"/>
  <c r="W2092" i="75"/>
  <c r="V2092" i="75"/>
  <c r="W2091" i="75"/>
  <c r="V2091" i="75"/>
  <c r="W2090" i="75"/>
  <c r="V2090" i="75"/>
  <c r="W2089" i="75"/>
  <c r="V2089" i="75"/>
  <c r="W2088" i="75"/>
  <c r="V2088" i="75"/>
  <c r="W2087" i="75"/>
  <c r="V2087" i="75"/>
  <c r="W2086" i="75"/>
  <c r="V2086" i="75"/>
  <c r="W2085" i="75"/>
  <c r="V2085" i="75"/>
  <c r="W2084" i="75"/>
  <c r="V2084" i="75"/>
  <c r="W2083" i="75"/>
  <c r="V2083" i="75"/>
  <c r="W2082" i="75"/>
  <c r="V2082" i="75"/>
  <c r="W2081" i="75"/>
  <c r="V2081" i="75"/>
  <c r="W2080" i="75"/>
  <c r="V2080" i="75"/>
  <c r="W2079" i="75"/>
  <c r="V2079" i="75"/>
  <c r="W2078" i="75"/>
  <c r="V2078" i="75"/>
  <c r="W2077" i="75"/>
  <c r="V2077" i="75"/>
  <c r="W2076" i="75"/>
  <c r="V2076" i="75"/>
  <c r="W2075" i="75"/>
  <c r="V2075" i="75"/>
  <c r="W2074" i="75"/>
  <c r="V2074" i="75"/>
  <c r="W2073" i="75"/>
  <c r="V2073" i="75"/>
  <c r="W2072" i="75"/>
  <c r="V2072" i="75"/>
  <c r="W2071" i="75"/>
  <c r="V2071" i="75"/>
  <c r="W2070" i="75"/>
  <c r="V2070" i="75"/>
  <c r="W2069" i="75"/>
  <c r="V2069" i="75"/>
  <c r="W2068" i="75"/>
  <c r="V2068" i="75"/>
  <c r="W2067" i="75"/>
  <c r="V2067" i="75"/>
  <c r="W2066" i="75"/>
  <c r="V2066" i="75"/>
  <c r="W2065" i="75"/>
  <c r="V2065" i="75"/>
  <c r="W2064" i="75"/>
  <c r="V2064" i="75"/>
  <c r="W2063" i="75"/>
  <c r="V2063" i="75"/>
  <c r="W2062" i="75"/>
  <c r="V2062" i="75"/>
  <c r="W2061" i="75"/>
  <c r="V2061" i="75"/>
  <c r="W2060" i="75"/>
  <c r="V2060" i="75"/>
  <c r="W2059" i="75"/>
  <c r="V2059" i="75"/>
  <c r="W2058" i="75"/>
  <c r="V2058" i="75"/>
  <c r="W2057" i="75"/>
  <c r="V2057" i="75"/>
  <c r="W2056" i="75"/>
  <c r="V2056" i="75"/>
  <c r="W2055" i="75"/>
  <c r="V2055" i="75"/>
  <c r="W2054" i="75"/>
  <c r="V2054" i="75"/>
  <c r="W2053" i="75"/>
  <c r="V2053" i="75"/>
  <c r="W2052" i="75"/>
  <c r="V2052" i="75"/>
  <c r="W2051" i="75"/>
  <c r="V2051" i="75"/>
  <c r="W2050" i="75"/>
  <c r="V2050" i="75"/>
  <c r="W2049" i="75"/>
  <c r="V2049" i="75"/>
  <c r="W2048" i="75"/>
  <c r="V2048" i="75"/>
  <c r="W2047" i="75"/>
  <c r="V2047" i="75"/>
  <c r="W2046" i="75"/>
  <c r="V2046" i="75"/>
  <c r="W2045" i="75"/>
  <c r="V2045" i="75"/>
  <c r="W2044" i="75"/>
  <c r="V2044" i="75"/>
  <c r="W2043" i="75"/>
  <c r="V2043" i="75"/>
  <c r="W2042" i="75"/>
  <c r="V2042" i="75"/>
  <c r="W2041" i="75"/>
  <c r="V2041" i="75"/>
  <c r="W2040" i="75"/>
  <c r="V2040" i="75"/>
  <c r="W2039" i="75"/>
  <c r="V2039" i="75"/>
  <c r="W2038" i="75"/>
  <c r="V2038" i="75"/>
  <c r="W2037" i="75"/>
  <c r="V2037" i="75"/>
  <c r="W2036" i="75"/>
  <c r="V2036" i="75"/>
  <c r="W2035" i="75"/>
  <c r="V2035" i="75"/>
  <c r="W2034" i="75"/>
  <c r="V2034" i="75"/>
  <c r="W2033" i="75"/>
  <c r="V2033" i="75"/>
  <c r="W2032" i="75"/>
  <c r="V2032" i="75"/>
  <c r="W2031" i="75"/>
  <c r="V2031" i="75"/>
  <c r="W2030" i="75"/>
  <c r="V2030" i="75"/>
  <c r="W2029" i="75"/>
  <c r="V2029" i="75"/>
  <c r="W2028" i="75"/>
  <c r="V2028" i="75"/>
  <c r="W2027" i="75"/>
  <c r="V2027" i="75"/>
  <c r="W2026" i="75"/>
  <c r="V2026" i="75"/>
  <c r="W2025" i="75"/>
  <c r="V2025" i="75"/>
  <c r="W2024" i="75"/>
  <c r="V2024" i="75"/>
  <c r="W2023" i="75"/>
  <c r="V2023" i="75"/>
  <c r="W2022" i="75"/>
  <c r="V2022" i="75"/>
  <c r="W2021" i="75"/>
  <c r="V2021" i="75"/>
  <c r="W2020" i="75"/>
  <c r="V2020" i="75"/>
  <c r="W2019" i="75"/>
  <c r="V2019" i="75"/>
  <c r="W2018" i="75"/>
  <c r="V2018" i="75"/>
  <c r="W2017" i="75"/>
  <c r="V2017" i="75"/>
  <c r="W2016" i="75"/>
  <c r="V2016" i="75"/>
  <c r="W2015" i="75"/>
  <c r="V2015" i="75"/>
  <c r="W2014" i="75"/>
  <c r="V2014" i="75"/>
  <c r="W2013" i="75"/>
  <c r="V2013" i="75"/>
  <c r="W2012" i="75"/>
  <c r="V2012" i="75"/>
  <c r="W2011" i="75"/>
  <c r="V2011" i="75"/>
  <c r="W2010" i="75"/>
  <c r="V2010" i="75"/>
  <c r="W2009" i="75"/>
  <c r="V2009" i="75"/>
  <c r="W2008" i="75"/>
  <c r="V2008" i="75"/>
  <c r="W2007" i="75"/>
  <c r="V2007" i="75"/>
  <c r="W2006" i="75"/>
  <c r="V2006" i="75"/>
  <c r="W2005" i="75"/>
  <c r="V2005" i="75"/>
  <c r="W2004" i="75"/>
  <c r="V2004" i="75"/>
  <c r="W2003" i="75"/>
  <c r="V2003" i="75"/>
  <c r="W2002" i="75"/>
  <c r="V2002" i="75"/>
  <c r="W2001" i="75"/>
  <c r="V2001" i="75"/>
  <c r="W2000" i="75"/>
  <c r="V2000" i="75"/>
  <c r="W1999" i="75"/>
  <c r="V1999" i="75"/>
  <c r="W1998" i="75"/>
  <c r="V1998" i="75"/>
  <c r="W1997" i="75"/>
  <c r="V1997" i="75"/>
  <c r="W1996" i="75"/>
  <c r="V1996" i="75"/>
  <c r="W1995" i="75"/>
  <c r="V1995" i="75"/>
  <c r="W1994" i="75"/>
  <c r="V1994" i="75"/>
  <c r="W1993" i="75"/>
  <c r="V1993" i="75"/>
  <c r="W1992" i="75"/>
  <c r="V1992" i="75"/>
  <c r="W1991" i="75"/>
  <c r="V1991" i="75"/>
  <c r="W1990" i="75"/>
  <c r="V1990" i="75"/>
  <c r="W1989" i="75"/>
  <c r="V1989" i="75"/>
  <c r="W1988" i="75"/>
  <c r="V1988" i="75"/>
  <c r="W1987" i="75"/>
  <c r="V1987" i="75"/>
  <c r="W1986" i="75"/>
  <c r="V1986" i="75"/>
  <c r="W1985" i="75"/>
  <c r="V1985" i="75"/>
  <c r="W1984" i="75"/>
  <c r="V1984" i="75"/>
  <c r="W1983" i="75"/>
  <c r="V1983" i="75"/>
  <c r="W1982" i="75"/>
  <c r="V1982" i="75"/>
  <c r="W1981" i="75"/>
  <c r="V1981" i="75"/>
  <c r="W1980" i="75"/>
  <c r="V1980" i="75"/>
  <c r="W1979" i="75"/>
  <c r="V1979" i="75"/>
  <c r="W1978" i="75"/>
  <c r="V1978" i="75"/>
  <c r="W1977" i="75"/>
  <c r="V1977" i="75"/>
  <c r="W1976" i="75"/>
  <c r="V1976" i="75"/>
  <c r="W1975" i="75"/>
  <c r="V1975" i="75"/>
  <c r="W1974" i="75"/>
  <c r="V1974" i="75"/>
  <c r="W1973" i="75"/>
  <c r="V1973" i="75"/>
  <c r="W1972" i="75"/>
  <c r="V1972" i="75"/>
  <c r="W1971" i="75"/>
  <c r="V1971" i="75"/>
  <c r="W1970" i="75"/>
  <c r="V1970" i="75"/>
  <c r="W1969" i="75"/>
  <c r="V1969" i="75"/>
  <c r="W1968" i="75"/>
  <c r="V1968" i="75"/>
  <c r="W1967" i="75"/>
  <c r="V1967" i="75"/>
  <c r="W1966" i="75"/>
  <c r="V1966" i="75"/>
  <c r="W1965" i="75"/>
  <c r="V1965" i="75"/>
  <c r="W1964" i="75"/>
  <c r="V1964" i="75"/>
  <c r="W1963" i="75"/>
  <c r="V1963" i="75"/>
  <c r="W1962" i="75"/>
  <c r="V1962" i="75"/>
  <c r="W1961" i="75"/>
  <c r="V1961" i="75"/>
  <c r="W1960" i="75"/>
  <c r="V1960" i="75"/>
  <c r="W1959" i="75"/>
  <c r="V1959" i="75"/>
  <c r="W1958" i="75"/>
  <c r="V1958" i="75"/>
  <c r="W1957" i="75"/>
  <c r="V1957" i="75"/>
  <c r="W1956" i="75"/>
  <c r="V1956" i="75"/>
  <c r="W1955" i="75"/>
  <c r="V1955" i="75"/>
  <c r="W1954" i="75"/>
  <c r="V1954" i="75"/>
  <c r="W1953" i="75"/>
  <c r="V1953" i="75"/>
  <c r="W1952" i="75"/>
  <c r="V1952" i="75"/>
  <c r="W1951" i="75"/>
  <c r="V1951" i="75"/>
  <c r="W1950" i="75"/>
  <c r="V1950" i="75"/>
  <c r="W1949" i="75"/>
  <c r="V1949" i="75"/>
  <c r="W1948" i="75"/>
  <c r="V1948" i="75"/>
  <c r="W1947" i="75"/>
  <c r="V1947" i="75"/>
  <c r="W1946" i="75"/>
  <c r="V1946" i="75"/>
  <c r="W1945" i="75"/>
  <c r="V1945" i="75"/>
  <c r="W1944" i="75"/>
  <c r="V1944" i="75"/>
  <c r="W1943" i="75"/>
  <c r="V1943" i="75"/>
  <c r="W1942" i="75"/>
  <c r="V1942" i="75"/>
  <c r="W1941" i="75"/>
  <c r="V1941" i="75"/>
  <c r="W1940" i="75"/>
  <c r="V1940" i="75"/>
  <c r="W1939" i="75"/>
  <c r="V1939" i="75"/>
  <c r="W1938" i="75"/>
  <c r="V1938" i="75"/>
  <c r="W1937" i="75"/>
  <c r="V1937" i="75"/>
  <c r="W1936" i="75"/>
  <c r="V1936" i="75"/>
  <c r="W1935" i="75"/>
  <c r="V1935" i="75"/>
  <c r="W1934" i="75"/>
  <c r="V1934" i="75"/>
  <c r="W1933" i="75"/>
  <c r="V1933" i="75"/>
  <c r="W1932" i="75"/>
  <c r="V1932" i="75"/>
  <c r="W1931" i="75"/>
  <c r="V1931" i="75"/>
  <c r="W1930" i="75"/>
  <c r="V1930" i="75"/>
  <c r="W1929" i="75"/>
  <c r="V1929" i="75"/>
  <c r="W1928" i="75"/>
  <c r="V1928" i="75"/>
  <c r="W1927" i="75"/>
  <c r="V1927" i="75"/>
  <c r="W1926" i="75"/>
  <c r="V1926" i="75"/>
  <c r="W1925" i="75"/>
  <c r="V1925" i="75"/>
  <c r="W1924" i="75"/>
  <c r="V1924" i="75"/>
  <c r="W1923" i="75"/>
  <c r="V1923" i="75"/>
  <c r="W1922" i="75"/>
  <c r="V1922" i="75"/>
  <c r="W1921" i="75"/>
  <c r="V1921" i="75"/>
  <c r="W1920" i="75"/>
  <c r="V1920" i="75"/>
  <c r="W1919" i="75"/>
  <c r="V1919" i="75"/>
  <c r="W1918" i="75"/>
  <c r="V1918" i="75"/>
  <c r="W1917" i="75"/>
  <c r="V1917" i="75"/>
  <c r="W1916" i="75"/>
  <c r="V1916" i="75"/>
  <c r="W1915" i="75"/>
  <c r="V1915" i="75"/>
  <c r="W1914" i="75"/>
  <c r="V1914" i="75"/>
  <c r="W1913" i="75"/>
  <c r="V1913" i="75"/>
  <c r="W1912" i="75"/>
  <c r="V1912" i="75"/>
  <c r="W1911" i="75"/>
  <c r="V1911" i="75"/>
  <c r="W1910" i="75"/>
  <c r="V1910" i="75"/>
  <c r="W1909" i="75"/>
  <c r="V1909" i="75"/>
  <c r="W1908" i="75"/>
  <c r="V1908" i="75"/>
  <c r="W1907" i="75"/>
  <c r="V1907" i="75"/>
  <c r="W1906" i="75"/>
  <c r="V1906" i="75"/>
  <c r="W1905" i="75"/>
  <c r="V1905" i="75"/>
  <c r="W1904" i="75"/>
  <c r="V1904" i="75"/>
  <c r="W1903" i="75"/>
  <c r="V1903" i="75"/>
  <c r="W1902" i="75"/>
  <c r="V1902" i="75"/>
  <c r="W1901" i="75"/>
  <c r="V1901" i="75"/>
  <c r="W1900" i="75"/>
  <c r="V1900" i="75"/>
  <c r="W1899" i="75"/>
  <c r="V1899" i="75"/>
  <c r="W1898" i="75"/>
  <c r="V1898" i="75"/>
  <c r="W1897" i="75"/>
  <c r="V1897" i="75"/>
  <c r="W1896" i="75"/>
  <c r="V1896" i="75"/>
  <c r="W1895" i="75"/>
  <c r="V1895" i="75"/>
  <c r="W1894" i="75"/>
  <c r="V1894" i="75"/>
  <c r="W1893" i="75"/>
  <c r="V1893" i="75"/>
  <c r="W1892" i="75"/>
  <c r="V1892" i="75"/>
  <c r="W1891" i="75"/>
  <c r="V1891" i="75"/>
  <c r="W1890" i="75"/>
  <c r="V1890" i="75"/>
  <c r="W1889" i="75"/>
  <c r="V1889" i="75"/>
  <c r="W1888" i="75"/>
  <c r="V1888" i="75"/>
  <c r="W1887" i="75"/>
  <c r="V1887" i="75"/>
  <c r="W1886" i="75"/>
  <c r="V1886" i="75"/>
  <c r="W1885" i="75"/>
  <c r="V1885" i="75"/>
  <c r="W1884" i="75"/>
  <c r="V1884" i="75"/>
  <c r="W1883" i="75"/>
  <c r="V1883" i="75"/>
  <c r="W1882" i="75"/>
  <c r="V1882" i="75"/>
  <c r="W1881" i="75"/>
  <c r="V1881" i="75"/>
  <c r="W1880" i="75"/>
  <c r="V1880" i="75"/>
  <c r="W1879" i="75"/>
  <c r="V1879" i="75"/>
  <c r="W1878" i="75"/>
  <c r="V1878" i="75"/>
  <c r="W1877" i="75"/>
  <c r="V1877" i="75"/>
  <c r="W1876" i="75"/>
  <c r="V1876" i="75"/>
  <c r="W1875" i="75"/>
  <c r="V1875" i="75"/>
  <c r="W1874" i="75"/>
  <c r="V1874" i="75"/>
  <c r="W1873" i="75"/>
  <c r="V1873" i="75"/>
  <c r="W1872" i="75"/>
  <c r="V1872" i="75"/>
  <c r="W1871" i="75"/>
  <c r="V1871" i="75"/>
  <c r="W1870" i="75"/>
  <c r="V1870" i="75"/>
  <c r="W1869" i="75"/>
  <c r="V1869" i="75"/>
  <c r="W1868" i="75"/>
  <c r="V1868" i="75"/>
  <c r="W1867" i="75"/>
  <c r="V1867" i="75"/>
  <c r="W1866" i="75"/>
  <c r="V1866" i="75"/>
  <c r="W1865" i="75"/>
  <c r="V1865" i="75"/>
  <c r="W1864" i="75"/>
  <c r="V1864" i="75"/>
  <c r="W1863" i="75"/>
  <c r="V1863" i="75"/>
  <c r="W1862" i="75"/>
  <c r="V1862" i="75"/>
  <c r="W1861" i="75"/>
  <c r="V1861" i="75"/>
  <c r="W1860" i="75"/>
  <c r="V1860" i="75"/>
  <c r="W1859" i="75"/>
  <c r="V1859" i="75"/>
  <c r="W1858" i="75"/>
  <c r="V1858" i="75"/>
  <c r="W1857" i="75"/>
  <c r="V1857" i="75"/>
  <c r="W1856" i="75"/>
  <c r="V1856" i="75"/>
  <c r="W1855" i="75"/>
  <c r="V1855" i="75"/>
  <c r="W1854" i="75"/>
  <c r="V1854" i="75"/>
  <c r="W1853" i="75"/>
  <c r="V1853" i="75"/>
  <c r="W1852" i="75"/>
  <c r="V1852" i="75"/>
  <c r="W1851" i="75"/>
  <c r="V1851" i="75"/>
  <c r="W1850" i="75"/>
  <c r="V1850" i="75"/>
  <c r="W1849" i="75"/>
  <c r="V1849" i="75"/>
  <c r="W1848" i="75"/>
  <c r="V1848" i="75"/>
  <c r="W1847" i="75"/>
  <c r="V1847" i="75"/>
  <c r="W1846" i="75"/>
  <c r="V1846" i="75"/>
  <c r="W1845" i="75"/>
  <c r="V1845" i="75"/>
  <c r="W1844" i="75"/>
  <c r="V1844" i="75"/>
  <c r="W1843" i="75"/>
  <c r="V1843" i="75"/>
  <c r="W1842" i="75"/>
  <c r="V1842" i="75"/>
  <c r="W1841" i="75"/>
  <c r="V1841" i="75"/>
  <c r="W1840" i="75"/>
  <c r="V1840" i="75"/>
  <c r="W1839" i="75"/>
  <c r="V1839" i="75"/>
  <c r="W1838" i="75"/>
  <c r="V1838" i="75"/>
  <c r="W1837" i="75"/>
  <c r="V1837" i="75"/>
  <c r="W1836" i="75"/>
  <c r="V1836" i="75"/>
  <c r="W1835" i="75"/>
  <c r="V1835" i="75"/>
  <c r="W1834" i="75"/>
  <c r="V1834" i="75"/>
  <c r="W1833" i="75"/>
  <c r="V1833" i="75"/>
  <c r="W1832" i="75"/>
  <c r="V1832" i="75"/>
  <c r="W1831" i="75"/>
  <c r="V1831" i="75"/>
  <c r="W1830" i="75"/>
  <c r="V1830" i="75"/>
  <c r="W1829" i="75"/>
  <c r="V1829" i="75"/>
  <c r="W1828" i="75"/>
  <c r="V1828" i="75"/>
  <c r="W1827" i="75"/>
  <c r="V1827" i="75"/>
  <c r="W1826" i="75"/>
  <c r="V1826" i="75"/>
  <c r="W1825" i="75"/>
  <c r="V1825" i="75"/>
  <c r="W1824" i="75"/>
  <c r="V1824" i="75"/>
  <c r="W1823" i="75"/>
  <c r="V1823" i="75"/>
  <c r="W1822" i="75"/>
  <c r="V1822" i="75"/>
  <c r="W1821" i="75"/>
  <c r="V1821" i="75"/>
  <c r="W1820" i="75"/>
  <c r="V1820" i="75"/>
  <c r="W1819" i="75"/>
  <c r="V1819" i="75"/>
  <c r="W1818" i="75"/>
  <c r="V1818" i="75"/>
  <c r="W1817" i="75"/>
  <c r="V1817" i="75"/>
  <c r="W1816" i="75"/>
  <c r="V1816" i="75"/>
  <c r="W1815" i="75"/>
  <c r="V1815" i="75"/>
  <c r="W1814" i="75"/>
  <c r="V1814" i="75"/>
  <c r="W1813" i="75"/>
  <c r="V1813" i="75"/>
  <c r="W1812" i="75"/>
  <c r="V1812" i="75"/>
  <c r="W1811" i="75"/>
  <c r="V1811" i="75"/>
  <c r="W1810" i="75"/>
  <c r="V1810" i="75"/>
  <c r="W1809" i="75"/>
  <c r="V1809" i="75"/>
  <c r="W1808" i="75"/>
  <c r="V1808" i="75"/>
  <c r="W1807" i="75"/>
  <c r="V1807" i="75"/>
  <c r="W1806" i="75"/>
  <c r="V1806" i="75"/>
  <c r="W1805" i="75"/>
  <c r="V1805" i="75"/>
  <c r="W1804" i="75"/>
  <c r="V1804" i="75"/>
  <c r="W1803" i="75"/>
  <c r="V1803" i="75"/>
  <c r="W1802" i="75"/>
  <c r="V1802" i="75"/>
  <c r="W1801" i="75"/>
  <c r="V1801" i="75"/>
  <c r="W1800" i="75"/>
  <c r="V1800" i="75"/>
  <c r="W1799" i="75"/>
  <c r="V1799" i="75"/>
  <c r="W1798" i="75"/>
  <c r="V1798" i="75"/>
  <c r="W1797" i="75"/>
  <c r="V1797" i="75"/>
  <c r="W1796" i="75"/>
  <c r="V1796" i="75"/>
  <c r="W1795" i="75"/>
  <c r="V1795" i="75"/>
  <c r="W1794" i="75"/>
  <c r="V1794" i="75"/>
  <c r="W1793" i="75"/>
  <c r="V1793" i="75"/>
  <c r="W1792" i="75"/>
  <c r="V1792" i="75"/>
  <c r="W1791" i="75"/>
  <c r="V1791" i="75"/>
  <c r="W1790" i="75"/>
  <c r="V1790" i="75"/>
  <c r="W1789" i="75"/>
  <c r="V1789" i="75"/>
  <c r="W1788" i="75"/>
  <c r="V1788" i="75"/>
  <c r="W1787" i="75"/>
  <c r="V1787" i="75"/>
  <c r="W1786" i="75"/>
  <c r="V1786" i="75"/>
  <c r="W1785" i="75"/>
  <c r="V1785" i="75"/>
  <c r="W1784" i="75"/>
  <c r="V1784" i="75"/>
  <c r="W1783" i="75"/>
  <c r="V1783" i="75"/>
  <c r="W1782" i="75"/>
  <c r="V1782" i="75"/>
  <c r="W1781" i="75"/>
  <c r="V1781" i="75"/>
  <c r="W1780" i="75"/>
  <c r="V1780" i="75"/>
  <c r="W1779" i="75"/>
  <c r="V1779" i="75"/>
  <c r="W1778" i="75"/>
  <c r="V1778" i="75"/>
  <c r="W1777" i="75"/>
  <c r="V1777" i="75"/>
  <c r="W1776" i="75"/>
  <c r="V1776" i="75"/>
  <c r="W1775" i="75"/>
  <c r="V1775" i="75"/>
  <c r="W1774" i="75"/>
  <c r="V1774" i="75"/>
  <c r="W1773" i="75"/>
  <c r="V1773" i="75"/>
  <c r="W1772" i="75"/>
  <c r="V1772" i="75"/>
  <c r="W1771" i="75"/>
  <c r="V1771" i="75"/>
  <c r="W1770" i="75"/>
  <c r="V1770" i="75"/>
  <c r="W1769" i="75"/>
  <c r="V1769" i="75"/>
  <c r="W1768" i="75"/>
  <c r="V1768" i="75"/>
  <c r="W1767" i="75"/>
  <c r="V1767" i="75"/>
  <c r="W1766" i="75"/>
  <c r="V1766" i="75"/>
  <c r="W1765" i="75"/>
  <c r="V1765" i="75"/>
  <c r="W1764" i="75"/>
  <c r="V1764" i="75"/>
  <c r="W1763" i="75"/>
  <c r="V1763" i="75"/>
  <c r="W1762" i="75"/>
  <c r="V1762" i="75"/>
  <c r="W1761" i="75"/>
  <c r="V1761" i="75"/>
  <c r="W1760" i="75"/>
  <c r="V1760" i="75"/>
  <c r="W1759" i="75"/>
  <c r="V1759" i="75"/>
  <c r="W1758" i="75"/>
  <c r="V1758" i="75"/>
  <c r="W1757" i="75"/>
  <c r="V1757" i="75"/>
  <c r="W1756" i="75"/>
  <c r="V1756" i="75"/>
  <c r="W1755" i="75"/>
  <c r="V1755" i="75"/>
  <c r="W1754" i="75"/>
  <c r="V1754" i="75"/>
  <c r="W1753" i="75"/>
  <c r="V1753" i="75"/>
  <c r="W1752" i="75"/>
  <c r="V1752" i="75"/>
  <c r="W1751" i="75"/>
  <c r="V1751" i="75"/>
  <c r="W1750" i="75"/>
  <c r="V1750" i="75"/>
  <c r="W1749" i="75"/>
  <c r="V1749" i="75"/>
  <c r="W1748" i="75"/>
  <c r="V1748" i="75"/>
  <c r="W1747" i="75"/>
  <c r="V1747" i="75"/>
  <c r="W1746" i="75"/>
  <c r="V1746" i="75"/>
  <c r="W1745" i="75"/>
  <c r="V1745" i="75"/>
  <c r="W1744" i="75"/>
  <c r="V1744" i="75"/>
  <c r="W1743" i="75"/>
  <c r="V1743" i="75"/>
  <c r="W1742" i="75"/>
  <c r="V1742" i="75"/>
  <c r="W1741" i="75"/>
  <c r="V1741" i="75"/>
  <c r="W1740" i="75"/>
  <c r="V1740" i="75"/>
  <c r="W1739" i="75"/>
  <c r="V1739" i="75"/>
  <c r="W1738" i="75"/>
  <c r="V1738" i="75"/>
  <c r="W1737" i="75"/>
  <c r="V1737" i="75"/>
  <c r="W1736" i="75"/>
  <c r="V1736" i="75"/>
  <c r="W1735" i="75"/>
  <c r="V1735" i="75"/>
  <c r="W1734" i="75"/>
  <c r="V1734" i="75"/>
  <c r="W1733" i="75"/>
  <c r="V1733" i="75"/>
  <c r="W1732" i="75"/>
  <c r="V1732" i="75"/>
  <c r="W1731" i="75"/>
  <c r="V1731" i="75"/>
  <c r="W1730" i="75"/>
  <c r="V1730" i="75"/>
  <c r="W1729" i="75"/>
  <c r="V1729" i="75"/>
  <c r="W1728" i="75"/>
  <c r="V1728" i="75"/>
  <c r="W1727" i="75"/>
  <c r="V1727" i="75"/>
  <c r="W1726" i="75"/>
  <c r="V1726" i="75"/>
  <c r="W1725" i="75"/>
  <c r="V1725" i="75"/>
  <c r="W1724" i="75"/>
  <c r="V1724" i="75"/>
  <c r="W1723" i="75"/>
  <c r="V1723" i="75"/>
  <c r="W1722" i="75"/>
  <c r="V1722" i="75"/>
  <c r="W1721" i="75"/>
  <c r="V1721" i="75"/>
  <c r="W1720" i="75"/>
  <c r="V1720" i="75"/>
  <c r="W1719" i="75"/>
  <c r="V1719" i="75"/>
  <c r="W1718" i="75"/>
  <c r="V1718" i="75"/>
  <c r="W1717" i="75"/>
  <c r="V1717" i="75"/>
  <c r="V885756" i="23"/>
  <c r="H38" i="22"/>
  <c r="B22" i="22"/>
  <c r="B22" i="23" s="1"/>
  <c r="N18" i="24"/>
  <c r="J18" i="24"/>
  <c r="N18" i="23"/>
  <c r="J18" i="23"/>
  <c r="H10" i="26"/>
  <c r="E3" i="26"/>
  <c r="C3" i="24"/>
  <c r="B3" i="24"/>
  <c r="B3" i="23"/>
  <c r="Y28" i="24" l="1"/>
  <c r="Q28" i="24" s="1"/>
  <c r="R28" i="24" s="1"/>
  <c r="T28" i="24" s="1"/>
  <c r="U28" i="24" s="1"/>
  <c r="X28" i="24" s="1"/>
  <c r="Y29" i="24"/>
  <c r="Q29" i="24" s="1"/>
  <c r="R29" i="24" s="1"/>
  <c r="T29" i="24" s="1"/>
  <c r="U29" i="24" s="1"/>
  <c r="X29" i="24" s="1"/>
  <c r="V28" i="23"/>
  <c r="Q28" i="23" s="1"/>
  <c r="R28" i="23" s="1"/>
  <c r="S28" i="23" s="1"/>
  <c r="T28" i="23" s="1"/>
  <c r="U28" i="23" s="1"/>
  <c r="V29" i="23"/>
  <c r="Q29" i="23" s="1"/>
  <c r="R29" i="23" s="1"/>
  <c r="S29" i="23" s="1"/>
  <c r="T29" i="23" s="1"/>
  <c r="U29" i="23" s="1"/>
  <c r="I29" i="22"/>
  <c r="K29" i="22"/>
  <c r="J29" i="22"/>
  <c r="L29" i="22"/>
  <c r="O29" i="22"/>
  <c r="M29" i="22"/>
  <c r="N29" i="22"/>
  <c r="E29" i="22"/>
  <c r="A29" i="22" s="1"/>
  <c r="Q29" i="22"/>
  <c r="Q28" i="22"/>
  <c r="E28" i="22"/>
  <c r="O28" i="22"/>
  <c r="N28" i="22"/>
  <c r="M28" i="22"/>
  <c r="L28" i="22"/>
  <c r="K28" i="22"/>
  <c r="J28" i="22"/>
  <c r="I28" i="22"/>
  <c r="B22" i="24"/>
  <c r="U30" i="23" l="1"/>
  <c r="X30" i="24"/>
  <c r="A28" i="22"/>
</calcChain>
</file>

<file path=xl/sharedStrings.xml><?xml version="1.0" encoding="utf-8"?>
<sst xmlns="http://schemas.openxmlformats.org/spreadsheetml/2006/main" count="66892" uniqueCount="3686">
  <si>
    <t>Solicitud de Cotización
Software Microsoft OPEN-CSP Gobierno y Educativo</t>
  </si>
  <si>
    <t>Versión: 15</t>
  </si>
  <si>
    <t>Información de la Entidad Compradora</t>
  </si>
  <si>
    <t>Nombre de la Entidad</t>
  </si>
  <si>
    <t>ALCALDIA LOCAL DE KENNEDY</t>
  </si>
  <si>
    <t>NIT</t>
  </si>
  <si>
    <t>899999061-9</t>
  </si>
  <si>
    <t>Dirección de la Entidad</t>
  </si>
  <si>
    <t>CALLE 19 SUR No. 69C-17</t>
  </si>
  <si>
    <t>Correo de contacto</t>
  </si>
  <si>
    <t>sistemas.kennedy@gobiernobogota.gov.co</t>
  </si>
  <si>
    <t>Municipio</t>
  </si>
  <si>
    <t>BOGOTA</t>
  </si>
  <si>
    <t>Teléfono de contacto</t>
  </si>
  <si>
    <t>Nombre funcionario Comprador</t>
  </si>
  <si>
    <t>YEIMY CAROLINA AGUDELO HERNANADEZ</t>
  </si>
  <si>
    <t>Solicitud de Cotización</t>
  </si>
  <si>
    <t>Categoría</t>
  </si>
  <si>
    <t>OPEN-CSP GOBIERNO</t>
  </si>
  <si>
    <t>Valor TRM</t>
  </si>
  <si>
    <t>Fecha de lanzamiento del evento de cotización</t>
  </si>
  <si>
    <t>Escribir hasta dos cifras decimales. Tenga en cuenta
que el simulador aproxima al entero más cercano.</t>
  </si>
  <si>
    <t>Productos</t>
  </si>
  <si>
    <t>*Libros, revistas, cartillas y/o catálogo Segmento 1.</t>
  </si>
  <si>
    <t>Cantidad de filas:</t>
  </si>
  <si>
    <t>Item</t>
  </si>
  <si>
    <t>Código Catálogo</t>
  </si>
  <si>
    <t>Descripción del Producto</t>
  </si>
  <si>
    <t>Tipo</t>
  </si>
  <si>
    <t>Unidad</t>
  </si>
  <si>
    <t>Zona</t>
  </si>
  <si>
    <t>Asistencia</t>
  </si>
  <si>
    <t>Perfil</t>
  </si>
  <si>
    <t>Número de parte</t>
  </si>
  <si>
    <t>Forma de Pago</t>
  </si>
  <si>
    <t>cantidad</t>
  </si>
  <si>
    <t>Q5Y-00006</t>
  </si>
  <si>
    <t>Q4Y-00006</t>
  </si>
  <si>
    <t>1. Si requiere agregue o elimine fila</t>
  </si>
  <si>
    <t>Gravámenes adicionales*</t>
  </si>
  <si>
    <r>
      <t xml:space="preserve">Si los hay, indique los gravámenes adicionales a los que está sujeta la Orden de Compra. Son gravámenes adicionales por ejemplo; estampillas y demás impuestos territoriales. 
</t>
    </r>
    <r>
      <rPr>
        <sz val="11"/>
        <color rgb="FFFF0000"/>
        <rFont val="Arial"/>
        <family val="2"/>
      </rPr>
      <t>Los impuestos como ICA y retención en la fuente NO son gravámenes adicionales.</t>
    </r>
    <r>
      <rPr>
        <sz val="11"/>
        <rFont val="Arial"/>
        <family val="2"/>
      </rPr>
      <t xml:space="preserve">
</t>
    </r>
  </si>
  <si>
    <t>Gravámenes adicionales (estampillas)</t>
  </si>
  <si>
    <t>No</t>
  </si>
  <si>
    <t>Descripción</t>
  </si>
  <si>
    <t>Porcentaje</t>
  </si>
  <si>
    <t/>
  </si>
  <si>
    <t>Total porcentaje:</t>
  </si>
  <si>
    <t>Filas a agregar o eliminar Gravámenes:</t>
  </si>
  <si>
    <t>Con el objetivo de complementar el entendimiento sobre la solicitud de Productos y Servicios Microsoft , por favor diligencie la totalidad de la información que se pide a continuación.</t>
  </si>
  <si>
    <t>Tenga en cuenta que esta información es de utilidad para que el Proveedor pueda cotizar de la manera más precisa posible los Productos y Servicios Microsoft solicitados, por lo cual la exactitud y completitud es muy importante.</t>
  </si>
  <si>
    <t>Requerimiento adicional</t>
  </si>
  <si>
    <t xml:space="preserve">Descripción </t>
  </si>
  <si>
    <t>INFORMACION SUMINISTRADA POR LA ENTIDAD COMPRADORA</t>
  </si>
  <si>
    <t>Nombre y Nit de la Entidad Estatal a la cual se le entregará la titularidad de las licencias adquiridas.</t>
  </si>
  <si>
    <t>Lugar de entrega de los Productos y Servicios Microsoft. (Especificar dirección y ciudad de entrega).</t>
  </si>
  <si>
    <t>Datos Contacto de entrega (Especificar nombre, teléfono y correo electrónico).</t>
  </si>
  <si>
    <t>Funciones a realizar el soporte en sitio.</t>
  </si>
  <si>
    <t>Área de conocimiento de las personas que prestan el servicio de soporte técnico proactivo.</t>
  </si>
  <si>
    <t>Área de conocimiento de las personas que prestan el servicio de soporte técnico reactivo.</t>
  </si>
  <si>
    <t>Mecanismo de solicitud del soporte reactivo.</t>
  </si>
  <si>
    <t>Especificar que información o que bases de datos se van a migrar. Aplica en el caso que la Entidad Compradora solicite el servicio de migración de información o de bases de datos.</t>
  </si>
  <si>
    <t>Actividades del gerente de cuenta.</t>
  </si>
  <si>
    <t>Indique número de personas que requieren de capacitación. En caso que la Entidad Compradora solicite el servicio de capacitación usuario final o usuario técnico.</t>
  </si>
  <si>
    <t xml:space="preserve">Especificar características de configuración y descripción de las tareas a realizar. En caso que la Entidad Compradora solicite el servicio de configuración y parametrización. </t>
  </si>
  <si>
    <t>Establecer las políticas de respaldo de información.</t>
  </si>
  <si>
    <t>Fecha</t>
  </si>
  <si>
    <t>Precio Unitario</t>
  </si>
  <si>
    <t>Precio Unitario + Gravamen</t>
  </si>
  <si>
    <t>Subtotal</t>
  </si>
  <si>
    <t>IVA</t>
  </si>
  <si>
    <t>Precio Total</t>
  </si>
  <si>
    <t>Microsoft®O365E3Open ShrdSvr MonthlySubscriptions-VolumeLicense Government OLP 1License NoLevel Qualified AnnualN/A</t>
  </si>
  <si>
    <t>Microsoft®O365E3Open ShrdSvr MonthlySubscriptions-VolumeLicense Government OLP 1License NoLevel Qualified Annual</t>
  </si>
  <si>
    <t>Producto</t>
  </si>
  <si>
    <t>N/A</t>
  </si>
  <si>
    <t>Suscripción Anual</t>
  </si>
  <si>
    <t>Microsoft®O365E1Open ShrdSvr MonthlySubscriptions-VolumeLicense Government OLP 1License NoLevel Qualified AnnualN/A</t>
  </si>
  <si>
    <t>Microsoft®O365E1Open ShrdSvr MonthlySubscriptions-VolumeLicense Government OLP 1License NoLevel Qualified Annual</t>
  </si>
  <si>
    <t>Valor Total</t>
  </si>
  <si>
    <t xml:space="preserve">Si los hay, indique los gravámenes adicionales a los que está sujeta la Orden de Compra. Son gravámenes adicionales por ejemplo; estampillas y demás impuestos territoriales. 
Los impuestos como ICA y retención en la fuente NO son gravámenes adicionales.
</t>
  </si>
  <si>
    <t>Proveedor</t>
  </si>
  <si>
    <t>UT Nimbit</t>
  </si>
  <si>
    <t>Descuento adicional</t>
  </si>
  <si>
    <t>Precio con Descuento</t>
  </si>
  <si>
    <t>Vr IVA</t>
  </si>
  <si>
    <t>Cantidad</t>
  </si>
  <si>
    <t>Código de unidad de medida*</t>
  </si>
  <si>
    <t>Posición</t>
  </si>
  <si>
    <t>Precio base</t>
  </si>
  <si>
    <t>Divisa</t>
  </si>
  <si>
    <t>Mercancía</t>
  </si>
  <si>
    <t>item</t>
  </si>
  <si>
    <t>Und</t>
  </si>
  <si>
    <t>691846,2</t>
  </si>
  <si>
    <t>COP</t>
  </si>
  <si>
    <t>wms01--a43fadf6-c52c-469f-899b-4e7fb0f597d9 Dynamics 365 Finance</t>
  </si>
  <si>
    <t>wms01--2f3a9d62-81a9-4613-94f1-681951f40f25 Dynamics 365 Supply Chain Management</t>
  </si>
  <si>
    <t>288269,25</t>
  </si>
  <si>
    <t>wms01--16e05c5c-b536-42a0-a26e-d920c267d723 Dynamics 365 Unified Operations – Device</t>
  </si>
  <si>
    <t>30748,72</t>
  </si>
  <si>
    <t>wms01--b2ccb51a-43c2-47d4-92db-dbf14553a185 Dynamics 365 Team Members</t>
  </si>
  <si>
    <t>38435,9</t>
  </si>
  <si>
    <t>wms01--800f4f3b-cfe1-42c1-9cea-675512810488 Power BI Pro</t>
  </si>
  <si>
    <t>49337858,68</t>
  </si>
  <si>
    <t>wms01--IVA</t>
  </si>
  <si>
    <t>Categoría 1</t>
  </si>
  <si>
    <t>Sistema Operativo, Plataforma, Nube e Infraestructura y Desarrollo Aplicaciones (Open – CSP)</t>
  </si>
  <si>
    <t>Categoría 2</t>
  </si>
  <si>
    <t>Productividad Administración y análisis de datos (Open - CSP)</t>
  </si>
  <si>
    <t>Categoría 3</t>
  </si>
  <si>
    <t>Movilidad (Open - CSP)</t>
  </si>
  <si>
    <t>Categoría 4</t>
  </si>
  <si>
    <t>Aplicaciones empresariales (Open - CSP)</t>
  </si>
  <si>
    <t>Categoría 5</t>
  </si>
  <si>
    <t>Campus (Educativo)</t>
  </si>
  <si>
    <t>Categoría 6</t>
  </si>
  <si>
    <t>OVS (Educativo)</t>
  </si>
  <si>
    <t>Categoría 7</t>
  </si>
  <si>
    <t>Open - CSP (Educativo)</t>
  </si>
  <si>
    <t>LLAVE</t>
  </si>
  <si>
    <t>TEMP1</t>
  </si>
  <si>
    <t>TEMP2</t>
  </si>
  <si>
    <t>PROVEEDOR</t>
  </si>
  <si>
    <t>Código matriz Colombia Compra Eficiente</t>
  </si>
  <si>
    <t>categoria</t>
  </si>
  <si>
    <t>PROVEEDOR2</t>
  </si>
  <si>
    <t>Moneda</t>
  </si>
  <si>
    <t>Parametrización de los Servicios</t>
  </si>
  <si>
    <t>Nombre Producto</t>
  </si>
  <si>
    <t>Unidad de Medida</t>
  </si>
  <si>
    <t>Unidad TVEC</t>
  </si>
  <si>
    <t>Precio</t>
  </si>
  <si>
    <t>Activo</t>
  </si>
  <si>
    <t>Familia</t>
  </si>
  <si>
    <t>Catalogo principal</t>
  </si>
  <si>
    <t>021-07160</t>
  </si>
  <si>
    <t>USD</t>
  </si>
  <si>
    <t>Microsoft®Office License/SoftwareAssurancePack Government OLP 1License NoLevel</t>
  </si>
  <si>
    <t>Licencia</t>
  </si>
  <si>
    <t>Por definición del partner</t>
  </si>
  <si>
    <t>021-07161</t>
  </si>
  <si>
    <t>Microsoft®Office SoftwareAssurance Government OLP 1License NoLevel</t>
  </si>
  <si>
    <t>021-10618</t>
  </si>
  <si>
    <t>Microsoft®Office 2019 Government OLP 1License NoLevel</t>
  </si>
  <si>
    <t>076-03299</t>
  </si>
  <si>
    <t>Microsoft®ProjectStandard License/SoftwareAssurancePack Government OLP 1License NoLevel</t>
  </si>
  <si>
    <t>076-03300</t>
  </si>
  <si>
    <t>Microsoft®ProjectStandard SoftwareAssurance Government OLP 1License NoLevel</t>
  </si>
  <si>
    <t>076-05838</t>
  </si>
  <si>
    <t>Microsoft®ProjectStandard 2019 Government OLP 1License NoLevel</t>
  </si>
  <si>
    <t>077-03412</t>
  </si>
  <si>
    <t>Microsoft®Access License/SoftwareAssurancePack Government OLP 1License NoLevel</t>
  </si>
  <si>
    <t>077-03413</t>
  </si>
  <si>
    <t>Microsoft®Access SoftwareAssurance Government OLP 1License NoLevel</t>
  </si>
  <si>
    <t>077-07242</t>
  </si>
  <si>
    <t>Microsoft®Access 2019 Government OLP 1License NoLevel</t>
  </si>
  <si>
    <t>125-00162</t>
  </si>
  <si>
    <t>Microsoft®AzureDevOpsServer License/SoftwareAssurancePack Government OLP 1License NoLevel</t>
  </si>
  <si>
    <t>125-00181</t>
  </si>
  <si>
    <t>Microsoft®AzureDevOpsServer SoftwareAssurance Government OLP 1License NoLevel</t>
  </si>
  <si>
    <t>126-00257</t>
  </si>
  <si>
    <t>Microsoft®AzureDevOpsServerCAL License/SoftwareAssurancePack Government OLP 1License NoLevel DvcCAL</t>
  </si>
  <si>
    <t>126-00260</t>
  </si>
  <si>
    <t>Microsoft®AzureDevOpsServerCAL License/SoftwareAssurancePack Government OLP 1License NoLevel UsrCAL</t>
  </si>
  <si>
    <t>126-00295</t>
  </si>
  <si>
    <t>Microsoft®AzureDevOpsServerCAL SoftwareAssurance Government OLP 1License NoLevel DvcCAL</t>
  </si>
  <si>
    <t>126-00298</t>
  </si>
  <si>
    <t>Microsoft®AzureDevOpsServerCAL SoftwareAssurance Government OLP 1License NoLevel UsrCAL</t>
  </si>
  <si>
    <t>228-04510</t>
  </si>
  <si>
    <t>Microsoft®SQLServerStandardEdition SoftwareAssurance Government OLP 1License NoLevel</t>
  </si>
  <si>
    <t>228-04513</t>
  </si>
  <si>
    <t>Microsoft®SQLServerStandardEdition License/SoftwareAssurancePack Government OLP 1License NoLevel</t>
  </si>
  <si>
    <t>228-11487</t>
  </si>
  <si>
    <t>Microsoft®SQLServerStandardEdition 2019 Government OLP 1License NoLevel</t>
  </si>
  <si>
    <t>269-08812</t>
  </si>
  <si>
    <t>Microsoft®OfficeProfessionalPlus License/SoftwareAssurancePack Government OLP 1License NoLevel</t>
  </si>
  <si>
    <t>269-08814</t>
  </si>
  <si>
    <t>Microsoft®OfficeProfessionalPlus SoftwareAssurance Government OLP 1License NoLevel</t>
  </si>
  <si>
    <t>2PM-00006</t>
  </si>
  <si>
    <t>Microsoft®CloudAppSecurityOpen MonthlySubscriptions-VolumeLicense Government OLP 1License NoLevel Qualified Annual</t>
  </si>
  <si>
    <t>312-02971</t>
  </si>
  <si>
    <t>Microsoft®ExchangeServerStandard SoftwareAssurance Government OLP 1License NoLevel</t>
  </si>
  <si>
    <t>312-02972</t>
  </si>
  <si>
    <t>Microsoft®ExchangeServerStandard License/SoftwareAssurancePack Government OLP 1License NoLevel</t>
  </si>
  <si>
    <t>312-04413</t>
  </si>
  <si>
    <t>Microsoft®ExchangeServerStandard 2019 Government OLP 1License NoLevel</t>
  </si>
  <si>
    <t>359-01384</t>
  </si>
  <si>
    <t>Microsoft®SQLCAL SoftwareAssurance Government OLP 1License NoLevel UsrCAL</t>
  </si>
  <si>
    <t>359-01385</t>
  </si>
  <si>
    <t>Microsoft®SQLCAL SoftwareAssurance Government OLP 1License NoLevel DvcCAL</t>
  </si>
  <si>
    <t>359-01386</t>
  </si>
  <si>
    <t>Microsoft®SQLCAL License/SoftwareAssurancePack Government OLP 1License NoLevel UsrCAL</t>
  </si>
  <si>
    <t>359-01387</t>
  </si>
  <si>
    <t>Microsoft®SQLCAL License/SoftwareAssurancePack Government OLP 1License NoLevel DvcCAL</t>
  </si>
  <si>
    <t>359-06885</t>
  </si>
  <si>
    <t>Microsoft®SQLCAL 2019 Government OLP 1License NoLevel DvcCAL</t>
  </si>
  <si>
    <t>359-06886</t>
  </si>
  <si>
    <t>Microsoft®SQLCAL 2019 Government OLP 1License NoLevel UsrCAL</t>
  </si>
  <si>
    <t>381-02587</t>
  </si>
  <si>
    <t>Microsoft®ExchangeStandardCAL SoftwareAssurance Government OLP 1License NoLevel UsrCAL</t>
  </si>
  <si>
    <t>381-02588</t>
  </si>
  <si>
    <t>Microsoft®ExchangeStandardCAL SoftwareAssurance Government OLP 1License NoLevel DvcCAL</t>
  </si>
  <si>
    <t>381-02590</t>
  </si>
  <si>
    <t>Microsoft®ExchangeStandardCAL License/SoftwareAssurancePack Government OLP 1License NoLevel DvcCAL</t>
  </si>
  <si>
    <t>381-02592</t>
  </si>
  <si>
    <t>Microsoft®ExchangeStandardCAL License/SoftwareAssurancePack Government OLP 1License NoLevel UsrCAL</t>
  </si>
  <si>
    <t>381-04507</t>
  </si>
  <si>
    <t>Microsoft®ExchangeStandardCAL 2019 Government OLP 1License NoLevel DvcCAL</t>
  </si>
  <si>
    <t>381-04508</t>
  </si>
  <si>
    <t>Microsoft®ExchangeStandardCAL 2019 Government OLP 1License NoLevel UsrCAL</t>
  </si>
  <si>
    <t>395-03180</t>
  </si>
  <si>
    <t>Microsoft®ExchangeServerEnterprise License/SoftwareAssurancePack Government OLP 1License NoLevel</t>
  </si>
  <si>
    <t>395-03181</t>
  </si>
  <si>
    <t>Microsoft®ExchangeServerEnterprise SoftwareAssurance Government OLP 1License NoLevel</t>
  </si>
  <si>
    <t>395-04612</t>
  </si>
  <si>
    <t>Microsoft®ExchangeServerEnterprise 2019 Government OLP 1License NoLevel</t>
  </si>
  <si>
    <t>3LN-00010</t>
  </si>
  <si>
    <t>Microsoft®IntuneOpen ShrdSvr MonthlySubscriptions-VolumeLicense Government OLP 1License NoLevel Qualified Annual</t>
  </si>
  <si>
    <t>3ND-00436</t>
  </si>
  <si>
    <t>Microsoft®SysCtrServiceMgrCltMgmtLic License/SoftwareAssurancePack Government OLP 1License NoLevel PerOSE</t>
  </si>
  <si>
    <t>3ND-00437</t>
  </si>
  <si>
    <t>Microsoft®SysCtrServiceMgrCltMgmtLic License/SoftwareAssurancePack Government OLP 1License NoLevel PerUsr</t>
  </si>
  <si>
    <t>3ND-00438</t>
  </si>
  <si>
    <t>Microsoft®SysCtrServiceMgrCltMgmtLic SoftwareAssurance Government OLP 1License NoLevel PerOSE</t>
  </si>
  <si>
    <t>3ND-00439</t>
  </si>
  <si>
    <t>Microsoft®SysCtrServiceMgrCltMgmtLic SoftwareAssurance Government OLP 1License NoLevel PerUsr</t>
  </si>
  <si>
    <t>3NN-00024</t>
  </si>
  <si>
    <t>Microsoft®OneDriveforBusinessPlan1Open ShrdSvr MonthlySubscriptions-VolumeLicense Government OLP 1License NoLevel Qualified Annual</t>
  </si>
  <si>
    <t>3PP-00006</t>
  </si>
  <si>
    <t>Microsoft®ProjOnlineEssentialsOpen ShrdSvr MonthlySubscriptions-VolumeLicense Government OLP 1License NoLevel Qualified Annual</t>
  </si>
  <si>
    <t>3VU-00089</t>
  </si>
  <si>
    <t>Microsoft®MSDNPlatforms License/SoftwareAssurancePack Government OLP 1License NoLevel Qualified</t>
  </si>
  <si>
    <t>3VU-00090</t>
  </si>
  <si>
    <t>Microsoft®MSDNPlatforms SoftwareAssurance Government OLP 1License NoLevel Qualified</t>
  </si>
  <si>
    <t>3YF-00123</t>
  </si>
  <si>
    <t>Microsoft®OfficeMacStandard License/SoftwareAssurancePack Government OLP 1License NoLevel</t>
  </si>
  <si>
    <t>3YF-00124</t>
  </si>
  <si>
    <t>Microsoft®OfficeMacStandard SoftwareAssurance Government OLP 1License NoLevel</t>
  </si>
  <si>
    <t>3YF-00661</t>
  </si>
  <si>
    <t>Microsoft®OfficeMacStandard 2019 Government OLP 1License NoLevel</t>
  </si>
  <si>
    <t>3ZK-00165</t>
  </si>
  <si>
    <t>Microsoft®SysCtrOrchestratorSvr License/SoftwareAssurancePack Government OLP 1License NoLevel PerOSE</t>
  </si>
  <si>
    <t>3ZK-00166</t>
  </si>
  <si>
    <t>Microsoft®SysCtrOrchestratorSvr License/SoftwareAssurancePack Government OLP 1License NoLevel PerUsr</t>
  </si>
  <si>
    <t>3ZK-00167</t>
  </si>
  <si>
    <t>Microsoft®SysCtrOrchestratorSvr SoftwareAssurance Government OLP 1License NoLevel PerOSE</t>
  </si>
  <si>
    <t>3ZK-00168</t>
  </si>
  <si>
    <t>Microsoft®SysCtrOrchestratorSvr SoftwareAssurance Government OLP 1License NoLevel PerUsr</t>
  </si>
  <si>
    <t>5A5-00006</t>
  </si>
  <si>
    <t>Microsoft®O365ExtraFileStorageOpen ShrdSvr MonthlySubscriptions-VolumeLicense Government OLP 1License NoLevel Addon Qualified Annual</t>
  </si>
  <si>
    <t>5A9-00006</t>
  </si>
  <si>
    <t>Microsoft®EOAforExchangeOnlineOpen ShrdSvr MonthlySubscriptions-VolumeLicense Government OLP 1License NoLevel Addon Qualified Annual</t>
  </si>
  <si>
    <t>5HK-00288</t>
  </si>
  <si>
    <t>Microsoft®LyncMac License/SoftwareAssurancePack Government OLP 1License NoLevel</t>
  </si>
  <si>
    <t>5HK-00289</t>
  </si>
  <si>
    <t>Microsoft®LyncMac SoftwareAssurance Government OLP 1License NoLevel</t>
  </si>
  <si>
    <t>5HK-00290</t>
  </si>
  <si>
    <t>Microsoft®LyncMac 2011 Government OLP 1License NoLevel</t>
  </si>
  <si>
    <t>5HU-00285</t>
  </si>
  <si>
    <t>Microsoft®SfBServer License/SoftwareAssurancePack Government OLP 1License NoLevel</t>
  </si>
  <si>
    <t>5HU-00286</t>
  </si>
  <si>
    <t>Microsoft®SfBServer SoftwareAssurance Government OLP 1License NoLevel</t>
  </si>
  <si>
    <t>5HU-00418</t>
  </si>
  <si>
    <t>Microsoft®SfBServer 2019 Government OLP 1License NoLevel</t>
  </si>
  <si>
    <t>6VC-01217</t>
  </si>
  <si>
    <t>Microsoft®WinRmtDsktpSvcsCAL License/SoftwareAssurancePack Government OLP 1License NoLevel DvcCAL</t>
  </si>
  <si>
    <t>6VC-01218</t>
  </si>
  <si>
    <t>Microsoft®WinRmtDsktpSvcsCAL License/SoftwareAssurancePack Government OLP 1License NoLevel UsrCAL</t>
  </si>
  <si>
    <t>6VC-01219</t>
  </si>
  <si>
    <t>Microsoft®WinRmtDsktpSvcsCAL SoftwareAssurance Government OLP 1License NoLevel DvcCAL</t>
  </si>
  <si>
    <t>6VC-01220</t>
  </si>
  <si>
    <t>Microsoft®WinRmtDsktpSvcsCAL SoftwareAssurance Government OLP 1License NoLevel UsrCAL</t>
  </si>
  <si>
    <t>6VC-03765</t>
  </si>
  <si>
    <t>Microsoft®WinRmtDsktpSvcsCAL 2019 Government OLP 1License NoLevel DvcCAL</t>
  </si>
  <si>
    <t>6VC-03766</t>
  </si>
  <si>
    <t>Microsoft®WinRmtDsktpSvcsCAL 2019 Government OLP 1License NoLevel UsrCAL</t>
  </si>
  <si>
    <t>6XC-00281</t>
  </si>
  <si>
    <t>Microsoft®WinRmtDsktpSvcsExtConn License/SoftwareAssurancePack Government OLP 1License NoLevel Qualified</t>
  </si>
  <si>
    <t>6XC-00282</t>
  </si>
  <si>
    <t>Microsoft®WinRmtDsktpSvcsExtConn SoftwareAssurance Government OLP 1License NoLevel Qualified</t>
  </si>
  <si>
    <t>6XC-00446</t>
  </si>
  <si>
    <t>Microsoft®WinRmtDsktpSvcsExtConn 2019 Government OLP 1License NoLevel Qualified</t>
  </si>
  <si>
    <t>6YH-00528</t>
  </si>
  <si>
    <t>Microsoft®SkypeforBusiness License/SoftwareAssurancePack Government OLP 1License NoLevel</t>
  </si>
  <si>
    <t>6YH-00529</t>
  </si>
  <si>
    <t>Microsoft®SkypeforBusiness SoftwareAssurance Government OLP 1License NoLevel</t>
  </si>
  <si>
    <t>6YH-01188</t>
  </si>
  <si>
    <t>Microsoft®SkypeforBusiness 2019 Government OLP 1License NoLevel</t>
  </si>
  <si>
    <t>6ZH-00350</t>
  </si>
  <si>
    <t>Microsoft®SfBServerStdCAL License/SoftwareAssurancePack Government OLP 1License NoLevel DvcCAL</t>
  </si>
  <si>
    <t>6ZH-00371</t>
  </si>
  <si>
    <t>Microsoft®SfBServerStdCAL License/SoftwareAssurancePack Government OLP 1License NoLevel UsrCAL</t>
  </si>
  <si>
    <t>6ZH-00372</t>
  </si>
  <si>
    <t>Microsoft®SfBServerStdCAL SoftwareAssurance Government OLP 1License NoLevel DvcCAL</t>
  </si>
  <si>
    <t>6ZH-00373</t>
  </si>
  <si>
    <t>Microsoft®SfBServerStdCAL SoftwareAssurance Government OLP 1License NoLevel UsrCAL</t>
  </si>
  <si>
    <t>6ZH-00747</t>
  </si>
  <si>
    <t>Microsoft®SfBServerStdCAL 2019 Government OLP 1License NoLevel DvcCAL</t>
  </si>
  <si>
    <t>6ZH-00748</t>
  </si>
  <si>
    <t>Microsoft®SfBServerStdCAL 2019 Government OLP 1License NoLevel UsrCAL</t>
  </si>
  <si>
    <t>76M-01706</t>
  </si>
  <si>
    <t>Microsoft®SharePointStandardCAL 2019 Government OLP 1License NoLevel DvcCAL</t>
  </si>
  <si>
    <t>76M-01707</t>
  </si>
  <si>
    <t>Microsoft®SharePointStandardCAL 2019 Government OLP 1License NoLevel UsrCAL</t>
  </si>
  <si>
    <t>76N-00597</t>
  </si>
  <si>
    <t>Microsoft®SharePointEnterpriseCAL License/SoftwareAssurancePack Government OLP 1License NoLevel DvcCAL</t>
  </si>
  <si>
    <t>76N-00603</t>
  </si>
  <si>
    <t>Microsoft®SharePointEnterpriseCAL License/SoftwareAssurancePack Government OLP 1License NoLevel UsrCAL</t>
  </si>
  <si>
    <t>76N-00654</t>
  </si>
  <si>
    <t>Microsoft®SharePointEnterpriseCAL SoftwareAssurance Government OLP 1License NoLevel DvcCAL</t>
  </si>
  <si>
    <t>76N-00660</t>
  </si>
  <si>
    <t>Microsoft®SharePointEnterpriseCAL SoftwareAssurance Government OLP 1License NoLevel UsrCAL</t>
  </si>
  <si>
    <t>76N-03869</t>
  </si>
  <si>
    <t>Microsoft®SharePointEnterpriseCAL 2019 Government OLP 1License NoLevel DvcCAL</t>
  </si>
  <si>
    <t>76N-03870</t>
  </si>
  <si>
    <t>Microsoft®SharePointEnterpriseCAL 2019 Government OLP 1License NoLevel UsrCAL</t>
  </si>
  <si>
    <t>76P-02040</t>
  </si>
  <si>
    <t>Microsoft®SharePointServer 2019 Government OLP 1License NoLevel</t>
  </si>
  <si>
    <t>77D-00105</t>
  </si>
  <si>
    <t>Microsoft®VisualStudioProSubMSDN License/SoftwareAssurancePack Government OLP 1License NoLevel Qualified</t>
  </si>
  <si>
    <t>77D-00106</t>
  </si>
  <si>
    <t>Microsoft®VisualStudioProSubMSDN SoftwareAssurance Government OLP 1License NoLevel Qualified</t>
  </si>
  <si>
    <t>79P-05738</t>
  </si>
  <si>
    <t>Microsoft®OfficeProfessionalPlus 2019 Government OLP 1License NoLevel</t>
  </si>
  <si>
    <t>7AH-00419</t>
  </si>
  <si>
    <t>Microsoft®SfBServerEntCAL License/SoftwareAssurancePack Government OLP 1License NoLevel DvcCAL</t>
  </si>
  <si>
    <t>7AH-00420</t>
  </si>
  <si>
    <t>Microsoft®SfBServerEntCAL License/SoftwareAssurancePack Government OLP 1License NoLevel UsrCAL</t>
  </si>
  <si>
    <t>7AH-00421</t>
  </si>
  <si>
    <t>Microsoft®SfBServerEntCAL SoftwareAssurance Government OLP 1License NoLevel DvcCAL</t>
  </si>
  <si>
    <t>7AH-00422</t>
  </si>
  <si>
    <t>Microsoft®SfBServerEntCAL SoftwareAssurance Government OLP 1License NoLevel UsrCAL</t>
  </si>
  <si>
    <t>7AH-00754</t>
  </si>
  <si>
    <t>Microsoft®SfBServerEntCAL 2019 Government OLP 1License NoLevel DvcCAL</t>
  </si>
  <si>
    <t>7AH-00755</t>
  </si>
  <si>
    <t>Microsoft®SfBServerEntCAL 2019 Government OLP 1License NoLevel UsrCAL</t>
  </si>
  <si>
    <t>7JQ-00314</t>
  </si>
  <si>
    <t>Microsoft®SQLSvrEnterpriseCore License/SoftwareAssurancePack Government OLP 2Licenses NoLevel CoreLic Qualified</t>
  </si>
  <si>
    <t>7JQ-00315</t>
  </si>
  <si>
    <t>Microsoft®SQLSvrEnterpriseCore SoftwareAssurance Government OLP 2Licenses NoLevel CoreLic Qualified</t>
  </si>
  <si>
    <t>7JQ-01624</t>
  </si>
  <si>
    <t>Microsoft®SQLSvrEnterpriseCore 2019 Government OLP 2Licenses NoLevel CoreLic Qualified</t>
  </si>
  <si>
    <t>7JT-00003</t>
  </si>
  <si>
    <t>Microsoft®O365PlanE1Archiving ShrdSvr MonthlySubscriptions-VolumeLicense Government OLP 1License NoLevel Qualified Annual</t>
  </si>
  <si>
    <t>7NQ-00266</t>
  </si>
  <si>
    <t>Microsoft®SQLSvrStandardCore License/SoftwareAssurancePack Government OLP 2Licenses NoLevel CoreLic Qualified</t>
  </si>
  <si>
    <t>7NQ-00267</t>
  </si>
  <si>
    <t>Microsoft®SQLSvrStandardCore SoftwareAssurance Government OLP 2Licenses NoLevel CoreLic Qualified</t>
  </si>
  <si>
    <t>7NQ-01581</t>
  </si>
  <si>
    <t>Microsoft®SQLSvrStandardCore 2019 Government OLP 2Licenses NoLevel CoreLic Qualified</t>
  </si>
  <si>
    <t>7NS-00006</t>
  </si>
  <si>
    <t>Microsoft®ProjectPlan3Open ShrdSvr MonthlySubscriptions-VolumeLicense Government OLP 1License NoLevel Qualified Annual</t>
  </si>
  <si>
    <t>7YC-00006</t>
  </si>
  <si>
    <t>Microsoft®ProjectPlan5Open ShrdSvr MonthlySubscriptions-VolumeLicense Government OLP 1License NoLevel Qualified Annual</t>
  </si>
  <si>
    <t>810-04848</t>
  </si>
  <si>
    <t>Microsoft®SQLServerEnterpriseEdition SoftwareAssurance Government OLP 1License NoLevel</t>
  </si>
  <si>
    <t>9EA-00229</t>
  </si>
  <si>
    <t>Microsoft®WindowsServerDCCore License/SoftwareAssurancePack Government OLP 16Licenses NoLevel CoreLic Qualified</t>
  </si>
  <si>
    <t>9EA-00230</t>
  </si>
  <si>
    <t>Microsoft®WindowsServerDCCore SoftwareAssurance Government OLP 16Licenses NoLevel CoreLic Qualified</t>
  </si>
  <si>
    <t>9EA-00232</t>
  </si>
  <si>
    <t>Microsoft®WindowsServerDCCore License/SoftwareAssurancePack Government OLP 2Licenses NoLevel CoreLic Qualified</t>
  </si>
  <si>
    <t>9EA-00233</t>
  </si>
  <si>
    <t>Microsoft®WindowsServerDCCore SoftwareAssurance Government OLP 2Licenses NoLevel CoreLic Qualified</t>
  </si>
  <si>
    <t>9EA-01062</t>
  </si>
  <si>
    <t>Microsoft®WindowsServerDCCore 2019 Government OLP 16Licenses NoLevel CoreLic Qualified</t>
  </si>
  <si>
    <t>9EA-01063</t>
  </si>
  <si>
    <t>Microsoft®WindowsServerDCCore 2019 Government OLP 2Licenses NoLevel CoreLic Qualified</t>
  </si>
  <si>
    <t>9EM-00225</t>
  </si>
  <si>
    <t>Microsoft®WindowsServerSTDCORE License/SoftwareAssurancePack Government OLP 16Licenses NoLevel CoreLic</t>
  </si>
  <si>
    <t>9EM-00226</t>
  </si>
  <si>
    <t>Microsoft®WindowsServerSTDCORE SoftwareAssurance Government OLP 16Licenses NoLevel CoreLic</t>
  </si>
  <si>
    <t>9EM-00228</t>
  </si>
  <si>
    <t>Microsoft®WindowsServerSTDCORE License/SoftwareAssurancePack Government OLP 2Licenses NoLevel CoreLic</t>
  </si>
  <si>
    <t>9EM-00229</t>
  </si>
  <si>
    <t>Microsoft®WindowsServerSTDCORE SoftwareAssurance Government OLP 2Licenses NoLevel CoreLic</t>
  </si>
  <si>
    <t>9EM-00670</t>
  </si>
  <si>
    <t>Microsoft®WindowsServerSTDCORE 2019 Government OLP 16Licenses NoLevel CoreLic</t>
  </si>
  <si>
    <t>9EM-00671</t>
  </si>
  <si>
    <t>Microsoft®WindowsServerSTDCORE 2019 Government OLP 2Licenses NoLevel CoreLic</t>
  </si>
  <si>
    <t>9EN-00165</t>
  </si>
  <si>
    <t>Microsoft®SysCtrStandardCore License/SoftwareAssurancePack Government OLP 16Licenses NoLevel CoreLic Qualified</t>
  </si>
  <si>
    <t>9EN-00166</t>
  </si>
  <si>
    <t>Microsoft®SysCtrStandardCore SoftwareAssurance Government OLP 16Licenses NoLevel CoreLic Qualified</t>
  </si>
  <si>
    <t>9EN-00167</t>
  </si>
  <si>
    <t>Microsoft®SysCtrStandardCore License/SoftwareAssurancePack Government OLP 2Licenses NoLevel CoreLic Qualified</t>
  </si>
  <si>
    <t>9EN-00168</t>
  </si>
  <si>
    <t>Microsoft®SysCtrStandardCore SoftwareAssurance Government OLP 2Licenses NoLevel CoreLic Qualified</t>
  </si>
  <si>
    <t>9EP-00171</t>
  </si>
  <si>
    <t>Microsoft®SysCtrDataCenterCore License/SoftwareAssurancePack Government OLP 16Licenses NoLevel CoreLic Qualified</t>
  </si>
  <si>
    <t>9EP-00172</t>
  </si>
  <si>
    <t>Microsoft®SysCtrDataCenterCore SoftwareAssurance Government OLP 16Licenses NoLevel CoreLic Qualified</t>
  </si>
  <si>
    <t>9EP-00173</t>
  </si>
  <si>
    <t>Microsoft®SysCtrDataCenterCore License/SoftwareAssurancePack Government OLP 2Licenses NoLevel CoreLic Qualified</t>
  </si>
  <si>
    <t>9EP-00174</t>
  </si>
  <si>
    <t>Microsoft®SysCtrDataCenterCore SoftwareAssurance Government OLP 2Licenses NoLevel CoreLic Qualified</t>
  </si>
  <si>
    <t>9GA-00056</t>
  </si>
  <si>
    <t>Microsoft®CoreInfraSvrSteStdCore License/SoftwareAssurancePack Government OLP 16Licenses NoLevel W/OSYSCTRSERVERLICENSE CoreLic Qualified</t>
  </si>
  <si>
    <t>9GA-00057</t>
  </si>
  <si>
    <t>Microsoft®CoreInfraSvrSteStdCore License/SoftwareAssurancePack Government OLP 2Licenses NoLevel W/OSYSCTRSERVERLICENSE CoreLic Qualified</t>
  </si>
  <si>
    <t>9GA-00292</t>
  </si>
  <si>
    <t>Microsoft®CoreInfraSvrSteStdCore License/SoftwareAssurancePack Government OLP 16Licenses NoLevel CoreLic Qualified</t>
  </si>
  <si>
    <t>9GA-00293</t>
  </si>
  <si>
    <t>Microsoft®CoreInfraSvrSteStdCore SoftwareAssurance Government OLP 16Licenses NoLevel CoreLic Qualified</t>
  </si>
  <si>
    <t>9GA-00294</t>
  </si>
  <si>
    <t>Microsoft®CoreInfraSvrSteStdCore License/SoftwareAssurancePack Government OLP 2Licenses NoLevel CoreLic Qualified</t>
  </si>
  <si>
    <t>9GA-00295</t>
  </si>
  <si>
    <t>Microsoft®CoreInfraSvrSteStdCore SoftwareAssurance Government OLP 2Licenses NoLevel CoreLic Qualified</t>
  </si>
  <si>
    <t>9GA-00601</t>
  </si>
  <si>
    <t>Microsoft®CoreInfraSvrSteStdCore License/SoftwareAssurancePack Government OLP 16Licenses NoLevel W/OWinServerLicense CoreLic Qualified</t>
  </si>
  <si>
    <t>9GA-00602</t>
  </si>
  <si>
    <t>Microsoft®CoreInfraSvrSteStdCore License/SoftwareAssurancePack Government OLP 2Licenses NoLevel W/OWinServerLicense CoreLic Qualified</t>
  </si>
  <si>
    <t>9GS-00110</t>
  </si>
  <si>
    <t>Microsoft®CoreInfrastructureSvrSteDCCore License/SoftwareAssurancePack Government OLP 16Licenses NoLevel CoreLic Qualified</t>
  </si>
  <si>
    <t>9GS-00111</t>
  </si>
  <si>
    <t>Microsoft®CoreInfrastructureSvrSteDCCore SoftwareAssurance Government OLP 16Licenses NoLevel CoreLic Qualified</t>
  </si>
  <si>
    <t>9GS-00112</t>
  </si>
  <si>
    <t>Microsoft®CoreInfrastructureSvrSteDCCore License/SoftwareAssurancePack Government OLP 2Licenses NoLevel CoreLic Qualified</t>
  </si>
  <si>
    <t>9GS-00113</t>
  </si>
  <si>
    <t>Microsoft®CoreInfrastructureSvrSteDCCore SoftwareAssurance Government OLP 2Licenses NoLevel CoreLic Qualified</t>
  </si>
  <si>
    <t>9GS-00545</t>
  </si>
  <si>
    <t>Microsoft®CoreInfrastructureSvrSteDCCore License/SoftwareAssurancePack Government OLP 16Licenses NoLevel W/OSYSCTRSERVERLICENSE CoreLic Qualified</t>
  </si>
  <si>
    <t>9GS-00546</t>
  </si>
  <si>
    <t>Microsoft®CoreInfrastructureSvrSteDCCore License/SoftwareAssurancePack Government OLP 2Licenses NoLevel W/OSYSCTRSERVERLICENSE CoreLic Qualified</t>
  </si>
  <si>
    <t>9GS-00725</t>
  </si>
  <si>
    <t>Microsoft®CoreInfrastructureSvrSteDCCore License/SoftwareAssurancePack Government OLP 16Licenses NoLevel W/OWinServerLicense CoreLic Qualified</t>
  </si>
  <si>
    <t>9GS-00726</t>
  </si>
  <si>
    <t>Microsoft®CoreInfrastructureSvrSteDCCore License/SoftwareAssurancePack Government OLP 2Licenses NoLevel W/OWinServerLicense CoreLic Qualified</t>
  </si>
  <si>
    <t>9TX-00209</t>
  </si>
  <si>
    <t>Microsoft®SysCtrOpsMgrCltMgmtLic License/SoftwareAssurancePack Government OLP 1License NoLevel PerUsr</t>
  </si>
  <si>
    <t>9TX-00226</t>
  </si>
  <si>
    <t>Microsoft®SysCtrOpsMgrCltMgmtLic SoftwareAssurance Government OLP 1License NoLevel PerUsr</t>
  </si>
  <si>
    <t>9TX-00605</t>
  </si>
  <si>
    <t>Microsoft®SysCtrOpsMgrCltMgmtLic SoftwareAssurance Government OLP 1License NoLevel PerOSE</t>
  </si>
  <si>
    <t>9TX-00606</t>
  </si>
  <si>
    <t>Microsoft®SysCtrOpsMgrCltMgmtLic License/SoftwareAssurancePack Government OLP 1License NoLevel PerOSE</t>
  </si>
  <si>
    <t>C5E-01388</t>
  </si>
  <si>
    <t>Microsoft®VisualStudio®Professional 2019 Government OLP 1License NoLevel</t>
  </si>
  <si>
    <t>CF3-00007</t>
  </si>
  <si>
    <t>Microsoft®EntMobandSecurityE5Open ShrdSvr MonthlySubscriptions-VolumeLicense Government OLP 1License NoLevel Qualified Annual</t>
  </si>
  <si>
    <t>CGJ-00006</t>
  </si>
  <si>
    <t>Microsoft®AzureInfoProtPremP2Open ShrdSvr MonthlySubscriptions-VolumeLicense Government OLP 1License NoLevel Qualified Annual</t>
  </si>
  <si>
    <t>D75-01971</t>
  </si>
  <si>
    <t>Microsoft®BizTalk®ServerStandard License/SoftwareAssurancePack Government OLP 2Licenses NoLevel CoreLic Qualified</t>
  </si>
  <si>
    <t>D75-01972</t>
  </si>
  <si>
    <t>Microsoft®BizTalk®ServerStandard SoftwareAssurance Government OLP 2Licenses NoLevel CoreLic Qualified</t>
  </si>
  <si>
    <t>D75-02468</t>
  </si>
  <si>
    <t>Microsoft®BizTalk®ServerStandard 2020 Government OLP 2Licenses NoLevel CoreLic Qualified</t>
  </si>
  <si>
    <t>D86-02331</t>
  </si>
  <si>
    <t>Microsoft®Visio®Standard License/SoftwareAssurancePack Government OLP 1License NoLevel</t>
  </si>
  <si>
    <t>D86-02333</t>
  </si>
  <si>
    <t>Microsoft®Visio®Standard SoftwareAssurance Government OLP 1License NoLevel</t>
  </si>
  <si>
    <t>D86-05877</t>
  </si>
  <si>
    <t>Microsoft®Visio®Standard 2019 Government OLP 1License NoLevel</t>
  </si>
  <si>
    <t>D87-02285</t>
  </si>
  <si>
    <t>Microsoft®Visio®Professional License/SoftwareAssurancePack Government OLP 1License NoLevel</t>
  </si>
  <si>
    <t>D87-02286</t>
  </si>
  <si>
    <t>Microsoft®Visio®Professional SoftwareAssurance Government OLP 1License NoLevel</t>
  </si>
  <si>
    <t>D87-07508</t>
  </si>
  <si>
    <t>Microsoft®Visio®Professional 2019 Government OLP 1License NoLevel</t>
  </si>
  <si>
    <t>DW6-00006</t>
  </si>
  <si>
    <t>Microsoft®PowerBIProOpen ShrdSvr MonthlySubscriptions-VolumeLicense Government OLP 1License NoLevel Qualified Annual</t>
  </si>
  <si>
    <t>EMJ-00129</t>
  </si>
  <si>
    <t>Microsoft®Dyn365TeamMembers License/SoftwareAssurancePack Government OLP 1License NoLevel DvcCAL Qualified</t>
  </si>
  <si>
    <t>EMJ-00130</t>
  </si>
  <si>
    <t>Microsoft®Dyn365TeamMembers License/SoftwareAssurancePack Government OLP 1License NoLevel UsrCAL Qualified</t>
  </si>
  <si>
    <t>EMJ-00131</t>
  </si>
  <si>
    <t>Microsoft®Dyn365TeamMembers SoftwareAssurance Government OLP 1License NoLevel DvcCAL Qualified</t>
  </si>
  <si>
    <t>EMJ-00132</t>
  </si>
  <si>
    <t>Microsoft®Dyn365TeamMembers SoftwareAssurance Government OLP 1License NoLevel UsrCAL Qualified</t>
  </si>
  <si>
    <t>EMT-00129</t>
  </si>
  <si>
    <t>Microsoft®Dyn365CustomerService License/SoftwareAssurancePack Government OLP 1License NoLevel DvcCAL Qualified</t>
  </si>
  <si>
    <t>EMT-00130</t>
  </si>
  <si>
    <t>Microsoft®Dyn365CustomerService License/SoftwareAssurancePack Government OLP 1License NoLevel UsrCAL Qualified</t>
  </si>
  <si>
    <t>EMT-00131</t>
  </si>
  <si>
    <t>Microsoft®Dyn365CustomerService SoftwareAssurance Government OLP 1License NoLevel DvcCAL Qualified</t>
  </si>
  <si>
    <t>EMT-00132</t>
  </si>
  <si>
    <t>Microsoft®Dyn365CustomerService SoftwareAssurance Government OLP 1License NoLevel UsrCAL Qualified</t>
  </si>
  <si>
    <t>ENJ-00129</t>
  </si>
  <si>
    <t>Microsoft®Dyn365Sales License/SoftwareAssurancePack Government OLP 1License NoLevel DvcCAL Qualified</t>
  </si>
  <si>
    <t>ENJ-00130</t>
  </si>
  <si>
    <t>Microsoft®Dyn365Sales License/SoftwareAssurancePack Government OLP 1License NoLevel UsrCAL Qualified</t>
  </si>
  <si>
    <t>ENJ-00131</t>
  </si>
  <si>
    <t>Microsoft®Dyn365Sales SoftwareAssurance Government OLP 1License NoLevel DvcCAL Qualified</t>
  </si>
  <si>
    <t>ENJ-00132</t>
  </si>
  <si>
    <t>Microsoft®Dyn365Sales SoftwareAssurance Government OLP 1License NoLevel UsrCAL Qualified</t>
  </si>
  <si>
    <t>EVQ-00006</t>
  </si>
  <si>
    <t>Microsoft®StreamPlan1OPEN ShrdSvr MonthlySubscriptions-VolumeLicense Government OLP 1License NoLevel RenewalOnly Qualified Annual</t>
  </si>
  <si>
    <t>EVY-00006</t>
  </si>
  <si>
    <t>Microsoft®StreamStorageOPEN ShrdSvr MonthlySubscriptions-VolumeLicense Government OLP 1License NoLevel ExtraStorage500GB AddOn Qualified Annual</t>
  </si>
  <si>
    <t>EWH-00006</t>
  </si>
  <si>
    <t>Microsoft®MSStreamOPEN ShrdSvr MonthlySubscriptions-VolumeLicense Government OLP 1License NoLevel Qualified Annual</t>
  </si>
  <si>
    <t>F52-02136</t>
  </si>
  <si>
    <t>Microsoft®BizTalk®ServerEnterprise License/SoftwareAssurancePack Government OLP 2Licenses NoLevel CoreLic Qualified</t>
  </si>
  <si>
    <t>F52-02137</t>
  </si>
  <si>
    <t>Microsoft®BizTalk®ServerEnterprise SoftwareAssurance Government OLP 2Licenses NoLevel CoreLic Qualified</t>
  </si>
  <si>
    <t>F52-02765</t>
  </si>
  <si>
    <t>Microsoft®BizTalk®ServerEnterprise 2020 Government OLP 2Licenses NoLevel CoreLic Qualified</t>
  </si>
  <si>
    <t>FQC-09478</t>
  </si>
  <si>
    <t>Microsoft®WindowsProfessional 10 Sngl OLP 1License NoLevel Legalization GetGenuine</t>
  </si>
  <si>
    <t>FQC-09543</t>
  </si>
  <si>
    <t>Microsoft®WindowsProfessional 10 Upgrade Government OLP 1License NoLevel</t>
  </si>
  <si>
    <t>FTH-00006</t>
  </si>
  <si>
    <t>Microsoft® Defender for O365 Plan 2 Open Monthly Subscriptions-Volume License Government OLP 1 License No Level Qualified Annual</t>
  </si>
  <si>
    <t>G3S-00505</t>
  </si>
  <si>
    <t>Microsoft®WindowsServerEssentials License/SoftwareAssurancePack Government OLP 1License NoLevel</t>
  </si>
  <si>
    <t>G3S-00506</t>
  </si>
  <si>
    <t>Microsoft®WindowsServerEssentials SoftwareAssurance Government OLP 1License NoLevel</t>
  </si>
  <si>
    <t>G3S-01268</t>
  </si>
  <si>
    <t>Microsoft®WindowsServerEssentials 2019 Government OLP 1License NoLevel</t>
  </si>
  <si>
    <t>GLX-00002</t>
  </si>
  <si>
    <t>Microsoft®Dyn365ProDirectSupportOpen ShrdSvr MonthlySubscriptions-VolumeLicense Government OLP 1License NoLevel PerUsr FORAPPS/CEPL/UNIOPSPL Annual</t>
  </si>
  <si>
    <t>GMG-00004</t>
  </si>
  <si>
    <t>Microsoft®Dyn365ECstEngAddlDBStorOpen ShrdSvr MonthlySubscriptions-VolumeLicense Government OLP 1License NoLevel AddOn ExtraStorage1GB Annual</t>
  </si>
  <si>
    <t>GMS-00007</t>
  </si>
  <si>
    <t>Microsoft®Dyn365EforCustServAddOnOpen ShrdSvr MonthlySubscriptions-VolumeLicense Government OLP 1License NoLevel PerDvc Annual</t>
  </si>
  <si>
    <t>GMS-00008</t>
  </si>
  <si>
    <t>Microsoft®Dyn365EforCustServAddOnOpen ShrdSvr MonthlySubscriptions-VolumeLicense Government OLP 1License NoLevel PerUsr Annual</t>
  </si>
  <si>
    <t>GMS-00020</t>
  </si>
  <si>
    <t>Microsoft®Dyn365EforCustServAddOnOpen ShrdSvr MonthlySubscriptions-VolumeLicense Government OLP 1License NoLevel PerDvc toCustService Annual</t>
  </si>
  <si>
    <t>GMS-00021</t>
  </si>
  <si>
    <t>Microsoft®Dyn365EforCustServAddOnOpen ShrdSvr MonthlySubscriptions-VolumeLicense Government OLP 1License NoLevel PerUsr toCustService Annual</t>
  </si>
  <si>
    <t>GMV-00012</t>
  </si>
  <si>
    <t>Microsoft®Dyn365EforCustServFromSAOpen ShrdSvr MonthlySubscriptions-VolumeLicense Government OLP 1License NoLevel PerDvc Annual</t>
  </si>
  <si>
    <t>GMV-00013</t>
  </si>
  <si>
    <t>Microsoft®Dyn365EforCustServFromSAOpen ShrdSvr MonthlySubscriptions-VolumeLicense Government OLP 1License NoLevel PerUsr Annual</t>
  </si>
  <si>
    <t>GMY-00007</t>
  </si>
  <si>
    <t>Microsoft®Dyn365EforCustomerServiceOpen ShrdSvr MonthlySubscriptions-VolumeLicense Government OLP 1License NoLevel PerDvc Annual</t>
  </si>
  <si>
    <t>GMY-00008</t>
  </si>
  <si>
    <t>Microsoft®Dyn365EforCustomerServiceOpen ShrdSvr MonthlySubscriptions-VolumeLicense Government OLP 1License NoLevel PerUsr Annual</t>
  </si>
  <si>
    <t>GMY-00014</t>
  </si>
  <si>
    <t>Microsoft®Dyn365EforCustomerServiceOpen ShrdSvr MonthlySubscriptions-VolumeLicense Government OLP 1Lic NL QualifiedOffer PerUsr CRMProtoO365 Annual</t>
  </si>
  <si>
    <t>GMY-00019</t>
  </si>
  <si>
    <t>Microsoft®Dyn365EforCustomerServiceOpen ShrdSvr MonthlySubscriptions-VolumeLicense Government OLP 1Lic NL QualifiedOffer PerUsr forCRMOLBasic Annual</t>
  </si>
  <si>
    <t>GMY-00024</t>
  </si>
  <si>
    <t>Microsoft®Dyn365EforCustomerServiceOpen ShrdSvr MonthlySubscriptions-VolumeLicense Government OLP 1Lic NL QualifiedOffer PerUsr forCRMOLPro Annual</t>
  </si>
  <si>
    <t>GNJ-00007</t>
  </si>
  <si>
    <t>Microsoft®Dyn365EforFieldServiceOpen ShrdSvr MonthlySubscriptions-VolumeLicense Government OLP 1License NoLevel PerDvc Annual</t>
  </si>
  <si>
    <t>GNJ-00008</t>
  </si>
  <si>
    <t>Microsoft®Dyn365EforFieldServiceOpen ShrdSvr MonthlySubscriptions-VolumeLicense Government OLP 1License NoLevel PerUsr Annual</t>
  </si>
  <si>
    <t>GNQ-00004</t>
  </si>
  <si>
    <t>Microsoft®Dyn365EforProjServAutoOpen ShrdSvr MonthlySubscriptions-VolumeLicense Government OLP 1License NoLevel PerUsr Annual</t>
  </si>
  <si>
    <t>GNT-00007</t>
  </si>
  <si>
    <t>Microsoft®Dyn365EforSalesOpen ShrdSvr MonthlySubscriptions-VolumeLicense Government OLP 1License NoLevel PerDvc Annual</t>
  </si>
  <si>
    <t>GNT-00008</t>
  </si>
  <si>
    <t>Microsoft®Dyn365EforSalesOpen ShrdSvr MonthlySubscriptions-VolumeLicense Government OLP 1License NoLevel PerUsr Annual</t>
  </si>
  <si>
    <t>GNT-00011</t>
  </si>
  <si>
    <t>Microsoft®Dyn365EforSalesOpen ShrdSvr MonthlySubscriptions-VolumeLicense Government OLP 1License NoLevel QualifiedOffer PerUsr CRMProtoO365 Annual</t>
  </si>
  <si>
    <t>GNT-00015</t>
  </si>
  <si>
    <t>Microsoft®Dyn365EforSalesOpen ShrdSvr MonthlySubscriptions-VolumeLicense Government OLP 1License NoLevel QualifiedOffer PerUsr forCRMOLBasic Annual</t>
  </si>
  <si>
    <t>GNT-00020</t>
  </si>
  <si>
    <t>Microsoft®Dyn365EforSalesOpen ShrdSvr MonthlySubscriptions-VolumeLicense Government OLP 1License NoLevel QualifiedOffer PerUsr forCRMOLPro Annual</t>
  </si>
  <si>
    <t>GNW-00009</t>
  </si>
  <si>
    <t>Microsoft®Dyn365EforSalesAdd-OnOpen ShrdSvr MonthlySubscriptions-VolumeLicense Government OLP 1License NoLevel PerDvc Annual</t>
  </si>
  <si>
    <t>GNW-00010</t>
  </si>
  <si>
    <t>Microsoft®Dyn365EforSalesAdd-OnOpen ShrdSvr MonthlySubscriptions-VolumeLicense Government OLP 1License NoLevel PerUsr Annual</t>
  </si>
  <si>
    <t>GNZ-00012</t>
  </si>
  <si>
    <t>Microsoft®Dyn365EforSalesFromSAOpen ShrdSvr MonthlySubscriptions-VolumeLicense Government OLP 1License NoLevel PerDvc Annual</t>
  </si>
  <si>
    <t>GNZ-00013</t>
  </si>
  <si>
    <t>Microsoft®Dyn365EforSalesFromSAOpen ShrdSvr MonthlySubscriptions-VolumeLicense Government OLP 1License NoLevel PerUsr Annual</t>
  </si>
  <si>
    <t>GPJ-00004</t>
  </si>
  <si>
    <t>Microsoft®Dyn365ETeamMemAddOnOpenOld ShrdSvr SubscriptionVL Government OLP 1License NoLevel PerUsr toTeamMember Annual</t>
  </si>
  <si>
    <t>GPQ-00004</t>
  </si>
  <si>
    <t>Microsoft®Dyn365ETeamMembersOpenOld ShrdSvr MonthlySubscriptions-VolumeLicense Government OLP 1License NoLevel PerUsr Annual</t>
  </si>
  <si>
    <t>GPQ-00009</t>
  </si>
  <si>
    <t>Microsoft®Dyn365ETeamMembersOpenOld ShrdSvr SubscriptionVL Government OLP 1License NoLevel QualifiedOffer PerUsr Annual</t>
  </si>
  <si>
    <t>GPT-00004</t>
  </si>
  <si>
    <t>Microsoft®Dyn365ECstEngNonProdInstOpen ShrdSvr MonthlySubscriptions-VolumeLicense Government OLP 1License NoLevel Srvcs Annual</t>
  </si>
  <si>
    <t>GPW-00002</t>
  </si>
  <si>
    <t>Microsoft®Dyn365ECstEngAddlSclPostOpen ShrdSvr MonthlySubscriptions-VolumeLicense Government OLP 1License NoLevel AddOn Posts(10k) Annual</t>
  </si>
  <si>
    <t>GPW-00004</t>
  </si>
  <si>
    <t>Microsoft®Dyn365ECstEngAddlSclPostOpen ShrdSvr MonthlySubscriptions-VolumeLicense Government OLP 1License NoLevel AddOn Posts(100k) Annual</t>
  </si>
  <si>
    <t>GPW-00006</t>
  </si>
  <si>
    <t>Microsoft®Dyn365ECstEngAddlSclPostOpen ShrdSvr MonthlySubscriptions-VolumeLicense Government OLP 1License NoLevel AddOn Posts(1M) Annual</t>
  </si>
  <si>
    <t>GQP-00004</t>
  </si>
  <si>
    <t>Microsoft®Dyn365ECstEngProdInstOpen ShrdSvr MonthlySubscriptions-VolumeLicense Government OLP 1License NoLevel Srvcs Annual</t>
  </si>
  <si>
    <t>GR5-00006</t>
  </si>
  <si>
    <t>Microsoft®EOAforExchangeServerOpen ShrdSvr MonthlySubscriptions-VolumeLicense Government OLP 1License NoLevel Qualified Annual</t>
  </si>
  <si>
    <t>GS7-00006</t>
  </si>
  <si>
    <t>Microsoft®EntMobandSecurityE3Open ShrdSvr MonthlySubscriptions-VolumeLicense Government OLP 1License NoLevel Qualified Annual</t>
  </si>
  <si>
    <t>H04-01233</t>
  </si>
  <si>
    <t>Microsoft®SharePointServer License/SoftwareAssurancePack Government OLP 1License NoLevel</t>
  </si>
  <si>
    <t>H04-01234</t>
  </si>
  <si>
    <t>Microsoft®SharePointServer SoftwareAssurance Government OLP 1License NoLevel</t>
  </si>
  <si>
    <t>H05-01578</t>
  </si>
  <si>
    <t>Microsoft®SharePointStandardCAL SoftwareAssurance Government OLP 1License NoLevel DvcCAL</t>
  </si>
  <si>
    <t>H05-01579</t>
  </si>
  <si>
    <t>Microsoft®SharePointStandardCAL License/SoftwareAssurancePack Government OLP 1License NoLevel DvcCAL</t>
  </si>
  <si>
    <t>H05-01580</t>
  </si>
  <si>
    <t>Microsoft®SharePointStandardCAL License/SoftwareAssurancePack Government OLP 1License NoLevel UsrCAL</t>
  </si>
  <si>
    <t>H05-01581</t>
  </si>
  <si>
    <t>Microsoft®SharePointStandardCAL SoftwareAssurance Government OLP 1License NoLevel UsrCAL</t>
  </si>
  <si>
    <t>H21-01609</t>
  </si>
  <si>
    <t>Microsoft®ProjectServerCAL SoftwareAssurance Government OLP 1License NoLevel UsrCAL</t>
  </si>
  <si>
    <t>H21-01610</t>
  </si>
  <si>
    <t>Microsoft®ProjectServerCAL License/SoftwareAssurancePack Government OLP 1License NoLevel DvcCAL</t>
  </si>
  <si>
    <t>H21-01611</t>
  </si>
  <si>
    <t>Microsoft®ProjectServerCAL SoftwareAssurance Government OLP 1License NoLevel DvcCAL</t>
  </si>
  <si>
    <t>H21-01612</t>
  </si>
  <si>
    <t>Microsoft®ProjectServerCAL License/SoftwareAssurancePack Government OLP 1License NoLevel UsrCAL</t>
  </si>
  <si>
    <t>H21-03568</t>
  </si>
  <si>
    <t>Microsoft®ProjectServerCAL 2019 Government OLP 1License NoLevel DvcCAL</t>
  </si>
  <si>
    <t>H21-03569</t>
  </si>
  <si>
    <t>Microsoft®ProjectServerCAL 2019 Government OLP 1License NoLevel UsrCAL</t>
  </si>
  <si>
    <t>H22-01205</t>
  </si>
  <si>
    <t>Microsoft®ProjectServer License/SoftwareAssurancePack Government OLP 1License NoLevel</t>
  </si>
  <si>
    <t>H22-01207</t>
  </si>
  <si>
    <t>Microsoft®ProjectServer SoftwareAssurance Government OLP 1License NoLevel</t>
  </si>
  <si>
    <t>H22-02797</t>
  </si>
  <si>
    <t>Microsoft®ProjectServer 2019 Government OLP 1License NoLevel</t>
  </si>
  <si>
    <t>H30-01277</t>
  </si>
  <si>
    <t>Microsoft®ProjectProfessional SoftwareAssurance Government OLP 1License NoLevel w/1ProjectSvrCAL</t>
  </si>
  <si>
    <t>H30-01279</t>
  </si>
  <si>
    <t>Microsoft®ProjectProfessional License/SoftwareAssurancePack Government OLP 1License NoLevel w/1ProjectSvrCAL</t>
  </si>
  <si>
    <t>H30-05839</t>
  </si>
  <si>
    <t>Microsoft®ProjectProfessional 2019 Government OLP 1License NoLevel w/1ProjectSvrCAL</t>
  </si>
  <si>
    <t>HJA-00756</t>
  </si>
  <si>
    <t>Microsoft®BizTalkServerBranch License/SoftwareAssurancePack Government OLP 2Licenses NoLevel CoreLic Qualified</t>
  </si>
  <si>
    <t>HJA-00757</t>
  </si>
  <si>
    <t>Microsoft®BizTalkServerBranch SoftwareAssurance Government OLP 2Licenses NoLevel CoreLic Qualified</t>
  </si>
  <si>
    <t>HJA-01184</t>
  </si>
  <si>
    <t>Microsoft®BizTalkServerBranch 2020 Government OLP 2Licenses NoLevel CoreLic Qualified</t>
  </si>
  <si>
    <t>HWV-00006</t>
  </si>
  <si>
    <t>Microsoft®VisioPlan1Open ShrdSvr MonthlySubscriptions-VolumeLicense Government OLP 1License NoLevel Qualified Annual</t>
  </si>
  <si>
    <t>J5A-00147</t>
  </si>
  <si>
    <t>Microsoft®MSEndptConfigmgrCltMgmtLic SoftwareAssurance Government OLP 1License NoLevel PerOSE</t>
  </si>
  <si>
    <t>J5A-00148</t>
  </si>
  <si>
    <t>Microsoft®MSEndptConfigmgrCltMgmtLic License/SoftwareAssurancePack Government OLP 1License NoLevel PerOSE</t>
  </si>
  <si>
    <t>J5A-00356</t>
  </si>
  <si>
    <t>Microsoft®MSEndptConfigmgrCltMgmtLic SoftwareAssurance Government OLP 1License NoLevel PerUsr</t>
  </si>
  <si>
    <t>J5A-00357</t>
  </si>
  <si>
    <t>Microsoft®MSEndptConfigmgrCltMgmtLic License/SoftwareAssurancePack Government OLP 1License NoLevel PerUsr</t>
  </si>
  <si>
    <t>KF4-00006</t>
  </si>
  <si>
    <t>Microsoft® Defender for O365 Plan 1 Open Monthly Subscriptions-Volume License Government OLP 1 License No Level Qualified Annual</t>
  </si>
  <si>
    <t>KLS-00006</t>
  </si>
  <si>
    <t>Microsoft®BusinessAppsAdd-onOpen ShrdSvr MonthlySubscriptions-VolumeLicense Government OLP 1License NoLevel forO365E3/E5 Qualified Annual</t>
  </si>
  <si>
    <t>KV3-00301</t>
  </si>
  <si>
    <t>Microsoft®WINENTperDVC SoftwareAssurance Government OLP 1License NoLevel</t>
  </si>
  <si>
    <t>KV3-00302</t>
  </si>
  <si>
    <t>Microsoft®WINENTperDVC Upgrade/SoftwareAssurancePack Government OLP 1License NoLevel</t>
  </si>
  <si>
    <t>KW4-00199</t>
  </si>
  <si>
    <t>Microsoft®WINENTLTSC 2019 Upgrade Government OLP 1License NoLevel</t>
  </si>
  <si>
    <t>L5D-00156</t>
  </si>
  <si>
    <t>Microsoft®VisualStudioTestProSubMSDN License/SoftwareAssurancePack Government OLP 1License NoLevel Qualified</t>
  </si>
  <si>
    <t>L5D-00157</t>
  </si>
  <si>
    <t>Microsoft®VisualStudioTestProSubMSDN SoftwareAssurance Government OLP 1License NoLevel Qualified</t>
  </si>
  <si>
    <t>LJ7-00006</t>
  </si>
  <si>
    <t>Microsoft®AudioConferencingOpen ShrdSvr MonthlySubscriptions-VolumeLicense Government OLP 1License NoLevel Qualified Annual</t>
  </si>
  <si>
    <t>MX3-00110</t>
  </si>
  <si>
    <t>Microsoft®VisualStudioEnterpriseSubMSDN License/SoftwareAssurancePack Government OLP 1License NoLevel Qualified</t>
  </si>
  <si>
    <t>MX3-00111</t>
  </si>
  <si>
    <t>Microsoft®VisualStudioEnterpriseSubMSDN SoftwareAssurance Government OLP 1License NoLevel Qualified</t>
  </si>
  <si>
    <t>NH3-00103</t>
  </si>
  <si>
    <t>Microsoft®AdvancedThreatAnalyticsCltMgtLic License/SoftwareAssurancePack Government OLP 1License NoLevel PerOSE</t>
  </si>
  <si>
    <t>NH3-00104</t>
  </si>
  <si>
    <t>Microsoft®AdvancedThreatAnalyticsCltMgtLic License/SoftwareAssurancePack Government OLP 1License NoLevel PerUsr</t>
  </si>
  <si>
    <t>NH3-00105</t>
  </si>
  <si>
    <t>Microsoft®AdvancedThreatAnalyticsCltMgtLic SoftwareAssurance Government OLP 1License NoLevel PerOSE</t>
  </si>
  <si>
    <t>NH3-00106</t>
  </si>
  <si>
    <t>Microsoft®AdvancedThreatAnalyticsCltMgtLic SoftwareAssurance Government OLP 1License NoLevel PerUsr</t>
  </si>
  <si>
    <t>NK7-00053</t>
  </si>
  <si>
    <t>Microsoft®IdentityManager-CAL License/SoftwareAssurancePack Government OLP 1License NoLevel UsrCAL</t>
  </si>
  <si>
    <t>NK7-00054</t>
  </si>
  <si>
    <t>Microsoft®IdentityManager-CAL SoftwareAssurance Government OLP 1License NoLevel UsrCAL</t>
  </si>
  <si>
    <t>NK7-00055</t>
  </si>
  <si>
    <t>Microsoft®IdentityManager-CAL 2016 Government OLP 1License NoLevel UsrCAL</t>
  </si>
  <si>
    <t>NMG-00006</t>
  </si>
  <si>
    <t>Microsoft® Intune Device Open Shared Monthly Subscriptions-VolumeLicense Government OPEN 1 License No Level Per Device Qualified Annual</t>
  </si>
  <si>
    <t>PGI-00491</t>
  </si>
  <si>
    <t>Microsoft®ExchangeEnterpriseCAL License/SoftwareAssurancePack Government OLP 1License NoLevel DvcCAL WithoutServices</t>
  </si>
  <si>
    <t>PGI-00492</t>
  </si>
  <si>
    <t>Microsoft®ExchangeEnterpriseCAL License/SoftwareAssurancePack Government OLP 1License NoLevel UsrCAL WithoutServices</t>
  </si>
  <si>
    <t>PGI-00493</t>
  </si>
  <si>
    <t>Microsoft®ExchangeEnterpriseCAL SoftwareAssurance Government OLP 1License NoLevel DvcCAL WithoutServices</t>
  </si>
  <si>
    <t>PGI-00494</t>
  </si>
  <si>
    <t>Microsoft®ExchangeEnterpriseCAL SoftwareAssurance Government OLP 1License NoLevel UsrCAL WithoutServices</t>
  </si>
  <si>
    <t>PGI-00894</t>
  </si>
  <si>
    <t>Microsoft®ExchangeEnterpriseCAL 2019 Government OLP 1License NoLevel DvcCAL WithoutServices</t>
  </si>
  <si>
    <t>PGI-00895</t>
  </si>
  <si>
    <t>Microsoft®ExchangeEnterpriseCAL 2019 Government OLP 1License NoLevel UsrCAL WithoutServices</t>
  </si>
  <si>
    <t>PL7-00047</t>
  </si>
  <si>
    <t>Microsoft®IdentityManagerExternalConnector License/SoftwareAssurancePack Government OLP 1License NoLevel Qualified</t>
  </si>
  <si>
    <t>PL7-00048</t>
  </si>
  <si>
    <t>Microsoft®IdentityManagerExternalConnector SoftwareAssurance Government OLP 1License NoLevel Qualified</t>
  </si>
  <si>
    <t>PL7-00049</t>
  </si>
  <si>
    <t>Microsoft®IdentityManagerExternalConnector 2016 Government OLP 1License NoLevel Qualified</t>
  </si>
  <si>
    <t>Q6Y-00006</t>
  </si>
  <si>
    <t>Microsoft®ExchangeOnlinePlan1Open ShrdSvr MonthlySubscriptions-VolumeLicense Government OLP 1License NoLevel Qualified Annual</t>
  </si>
  <si>
    <t>Q6Z-00006</t>
  </si>
  <si>
    <t>Microsoft®ExchangeOnlinePlan2Open ShrdSvr MonthlySubscriptions-VolumeLicense Government OLP 1License NoLevel Qualified Annual</t>
  </si>
  <si>
    <t>Q7Y-00006</t>
  </si>
  <si>
    <t>Microsoft®M365AppsforenterpriseOpen ShrdSvr MonthlySubscriptions-VolumeLicense Government OLP 1License NoLevel Qualified Annual</t>
  </si>
  <si>
    <t>Q9Z-00006</t>
  </si>
  <si>
    <t>Microsoft®SharePointPlan1Open ShrdSvr MonthlySubscriptions-VolumeLicense Government OLP 1License NoLevel Qualified Annual</t>
  </si>
  <si>
    <t>QD3-00006</t>
  </si>
  <si>
    <t>Microsoft®AzureInfoProtPremP1Open ShrdSvr MonthlySubscriptions-VolumeLicense Government OLP 1License NoLevel Qualified Annual</t>
  </si>
  <si>
    <t>R18-01633</t>
  </si>
  <si>
    <t>Microsoft®Windows®ServerCAL License/SoftwareAssurancePack Government OLP 1License NoLevel UsrCAL</t>
  </si>
  <si>
    <t>R18-01634</t>
  </si>
  <si>
    <t>Microsoft®Windows®ServerCAL License/SoftwareAssurancePack Government OLP 1License NoLevel DvcCAL</t>
  </si>
  <si>
    <t>R18-01635</t>
  </si>
  <si>
    <t>Microsoft®Windows®ServerCAL SoftwareAssurance Government OLP 1License NoLevel UsrCAL</t>
  </si>
  <si>
    <t>R18-01636</t>
  </si>
  <si>
    <t>Microsoft®Windows®ServerCAL SoftwareAssurance Government OLP 1License NoLevel DvcCAL</t>
  </si>
  <si>
    <t>R18-05785</t>
  </si>
  <si>
    <t>Microsoft®Windows®ServerCAL 2019 Government OLP 1License NoLevel DvcCAL</t>
  </si>
  <si>
    <t>R18-05786</t>
  </si>
  <si>
    <t>Microsoft®Windows®ServerCAL 2019 Government OLP 1License NoLevel UsrCAL</t>
  </si>
  <si>
    <t>R2Z-00006</t>
  </si>
  <si>
    <t>Microsoft®SharePointPlan2Open ShrdSvr MonthlySubscriptions-VolumeLicense Government OLP 1License NoLevel Qualified Annual</t>
  </si>
  <si>
    <t>R39-00557</t>
  </si>
  <si>
    <t>Microsoft®Windows®ServerExternalConnector License/SoftwareAssurancePack Government OLP 1License NoLevel Qualified</t>
  </si>
  <si>
    <t>R39-00558</t>
  </si>
  <si>
    <t>Microsoft®Windows®ServerExternalConnector SoftwareAssurance Government OLP 1License NoLevel Qualified</t>
  </si>
  <si>
    <t>R39-01236</t>
  </si>
  <si>
    <t>Microsoft®Windows®ServerExternalConnector 2019 Government OLP 1License NoLevel Qualified</t>
  </si>
  <si>
    <t>R9Y-00006</t>
  </si>
  <si>
    <t>Microsoft®ExchangeOnlineProtectionOpen ShrdSvr MonthlySubscriptions-VolumeLicense Government OLP 1License NoLevel Qualified Annual</t>
  </si>
  <si>
    <t>R9Z-00006</t>
  </si>
  <si>
    <t>Microsoft®VisioPlan2Open ShrdSvr MonthlySubscriptions-VolumeLicense Government OLP 1License NoLevel Qualified Annual</t>
  </si>
  <si>
    <t>SXA-00029</t>
  </si>
  <si>
    <t>Microsoft®SQLServerBigDataNodeCores MonthlySubscriptions-VolumeLicense Government OLP 2Licenses NoLevel CoreLic Qualified Annual</t>
  </si>
  <si>
    <t>SY7-00006</t>
  </si>
  <si>
    <t>Microsoft®PhoneSystemOpen ShrdSvr MonthlySubscriptions-VolumeLicense Government OLP 1License NoLevel AddOn Qualified Annual</t>
  </si>
  <si>
    <t>T98-01066</t>
  </si>
  <si>
    <t>Microsoft®WindowsRightsMgtServicesCAL WinNT License/SoftwareAssurancePack Government OLP 1License NoLevel DvcCAL</t>
  </si>
  <si>
    <t>T98-01067</t>
  </si>
  <si>
    <t>Microsoft®WindowsRightsMgtServicesCAL WinNT SoftwareAssurance Government OLP 1License NoLevel DvcCAL</t>
  </si>
  <si>
    <t>T98-01068</t>
  </si>
  <si>
    <t>Microsoft®WindowsRightsMgtServicesCAL WinNT License/SoftwareAssurancePack Government OLP 1License NoLevel UsrCAL</t>
  </si>
  <si>
    <t>T98-01069</t>
  </si>
  <si>
    <t>Microsoft®WindowsRightsMgtServicesCAL WinNT SoftwareAssurance Government OLP 1License NoLevel UsrCAL</t>
  </si>
  <si>
    <t>T98-02918</t>
  </si>
  <si>
    <t>Microsoft®WindowsRightsMgtServicesCAL 2019 Government OLP 1License NoLevel DvcCAL</t>
  </si>
  <si>
    <t>T98-02919</t>
  </si>
  <si>
    <t>Microsoft®WindowsRightsMgtServicesCAL 2019 Government OLP 1License NoLevel UsrCAL</t>
  </si>
  <si>
    <t>T99-00476</t>
  </si>
  <si>
    <t>Microsoft®WindowsRightsMgtServicesExternalConnector WinNT SoftwareAssurance Government OLP 1License NoLevel Qualified</t>
  </si>
  <si>
    <t>T99-00478</t>
  </si>
  <si>
    <t>Microsoft®WindowsRightsMgtServicesExternalConnector WinNT License/SoftwareAssurancePack Government OLP 1License NoLevel Qualified</t>
  </si>
  <si>
    <t>T99-01172</t>
  </si>
  <si>
    <t>Microsoft®WindowsRightsMgtServicesExternalConnector 2019 Government OLP 1License NoLevel Qualified</t>
  </si>
  <si>
    <t>TK9-00006</t>
  </si>
  <si>
    <t>Microsoft®O365 AdvComplianceOpen ShrdSvr SubscriptionVL Government OLP 1License NoLevel Qualified Annual</t>
  </si>
  <si>
    <t>TL4-00006</t>
  </si>
  <si>
    <t>Microsoft®OneDriveforBusinessPlan2Open ShrdSvr MonthlySubscriptions-VolumeLicense Government OLP 1License NoLevel Qualified Annual</t>
  </si>
  <si>
    <t>TSC-00652</t>
  </si>
  <si>
    <t>Microsoft®SysCtrDataPrtcnMgrCltMgmtLic License/SoftwareAssurancePack Government OLP 1License NoLevel PerOSE</t>
  </si>
  <si>
    <t>TSC-00654</t>
  </si>
  <si>
    <t>Microsoft®SysCtrDataPrtcnMgrCltMgmtLic SoftwareAssurance Government OLP 1License NoLevel PerOSE</t>
  </si>
  <si>
    <t>TSC-00957</t>
  </si>
  <si>
    <t>Microsoft®SysCtrDataPrtcnMgrCltMgmtLic License/SoftwareAssurancePack Government OLP 1License NoLevel PerUsr</t>
  </si>
  <si>
    <t>TSC-00958</t>
  </si>
  <si>
    <t>Microsoft®SysCtrDataPrtcnMgrCltMgmtLic SoftwareAssurance Government OLP 1License NoLevel PerUsr</t>
  </si>
  <si>
    <t>W06-00621</t>
  </si>
  <si>
    <t>Microsoft®CoreCALClientAccessLicense SoftwareAssurance Government OLP 1License NoLevel DvcCAL</t>
  </si>
  <si>
    <t>W06-00622</t>
  </si>
  <si>
    <t>Microsoft®CoreCALClientAccessLicense License/SoftwareAssurancePack Government OLP 1License NoLevel DvcCAL</t>
  </si>
  <si>
    <t>W06-00623</t>
  </si>
  <si>
    <t>Microsoft®CoreCALClientAccessLicense License/SoftwareAssurancePack Government OLP 1License NoLevel UsrCAL</t>
  </si>
  <si>
    <t>W06-00624</t>
  </si>
  <si>
    <t>Microsoft®CoreCALClientAccessLicense SoftwareAssurance Government OLP 1License NoLevel UsrCAL</t>
  </si>
  <si>
    <t>W35-00006</t>
  </si>
  <si>
    <t>Microsoft®SfBPlusCALOpen ShrdSvr SubscriptionVL Government OLP 1License NoLevel  Qualified Annual</t>
  </si>
  <si>
    <t>WC2-00006</t>
  </si>
  <si>
    <t>Microsoft®MultiFactorAuthenticationOpen ShrdSvr SubscriptionVL Government OLP 1License NoLevel Qualified Annual RenewalOnly</t>
  </si>
  <si>
    <t>YEG-00360</t>
  </si>
  <si>
    <t>Microsoft®SfBServerPlusCAL License/SoftwareAssurancePack Government OLP 1License NoLevel DvcCAL</t>
  </si>
  <si>
    <t>YEG-00371</t>
  </si>
  <si>
    <t>Microsoft®SfBServerPlusCAL License/SoftwareAssurancePack Government OLP 1License NoLevel UsrCAL</t>
  </si>
  <si>
    <t>YEG-00372</t>
  </si>
  <si>
    <t>Microsoft®SfBServerPlusCAL SoftwareAssurance Government OLP 1License NoLevel DvcCAL</t>
  </si>
  <si>
    <t>YEG-00373</t>
  </si>
  <si>
    <t>Microsoft®SfBServerPlusCAL SoftwareAssurance Government OLP 1License NoLevel UsrCAL</t>
  </si>
  <si>
    <t>YEG-01687</t>
  </si>
  <si>
    <t>Microsoft®SfBServerPlusCAL 2019 Government OLP 1License NoLevel DvcCAL</t>
  </si>
  <si>
    <t>YEG-01688</t>
  </si>
  <si>
    <t>Microsoft®SfBServerPlusCAL 2019 Government OLP 1License NoLevel UsrCAL</t>
  </si>
  <si>
    <t>77D-00085</t>
  </si>
  <si>
    <t>OPEN-CSP ACADEMICO</t>
  </si>
  <si>
    <t>Microsoft®VisualStudioProSubMSDN AllLng License/SoftwareAssurancePack Academic OLP 1License NoLevel Qualified</t>
  </si>
  <si>
    <t>77D-00087</t>
  </si>
  <si>
    <t>Microsoft®VisualStudioProSubMSDN AllLng SoftwareAssurance Academic OLP 1License NoLevel Qualified</t>
  </si>
  <si>
    <t>C5E-01372</t>
  </si>
  <si>
    <t>Microsoft®VisualStudio®Professional 2019 Sngl Academic OLP 1License NoLevel</t>
  </si>
  <si>
    <t>FYS-00005</t>
  </si>
  <si>
    <t>Microsoft®IntuneOpenFaculty ShrdSvr Sngl MonthlySubscriptions-VolumeLicense Academic OLP 1License NoLevel Qualified Annual</t>
  </si>
  <si>
    <t>GMJ-00003</t>
  </si>
  <si>
    <t>Microsoft®Dyn365ECstEngAddlDBStorOpenFac ShrdSvr Sngl MonthlySubscriptions-VolumeLicense Academic OLP 1License NoLevel AddOn ExtraStorage1GB Annual</t>
  </si>
  <si>
    <t>GNH-00010</t>
  </si>
  <si>
    <t>Microsoft®Dyn365EforCustServOpenFac ShrdSvr Sngl MonthlySubscriptions-VolumeLicense Academic OLP 1License NoLevel PerDvc Annual</t>
  </si>
  <si>
    <t>GNH-00011</t>
  </si>
  <si>
    <t>Microsoft®Dyn365EforCustServOpenFac ShrdSvr Sngl MonthlySubscriptions-VolumeLicense Academic OLP 1License NoLevel PerUsr Annual</t>
  </si>
  <si>
    <t>GPS-00003</t>
  </si>
  <si>
    <t>Microsoft®Dyn365ETeamMembersOpenFacOld ShrdSvr Sngl MonthlySubscriptions-VolumeLicense Academic OLP 1License NoLevel PerUsr Annual</t>
  </si>
  <si>
    <t>L5D-00136</t>
  </si>
  <si>
    <t>Microsoft®VisualStudioTestProSubMSDN AllLng License/SoftwareAssurancePack Academic OLP 1License NoLevel Qualified</t>
  </si>
  <si>
    <t>L5D-00138</t>
  </si>
  <si>
    <t>Microsoft®VisualStudioTestProSubMSDN AllLng SoftwareAssurance Academic OLP 1License NoLevel Qualified</t>
  </si>
  <si>
    <t>MX3-00092</t>
  </si>
  <si>
    <t>Microsoft®VisualStudioEnterpriseSubMSDN AllLng License/SoftwareAssurancePack Academic OLP 1License NoLevel Qualified</t>
  </si>
  <si>
    <t>MX3-00094</t>
  </si>
  <si>
    <t>Microsoft®VisualStudioEnterpriseSubMSDN AllLng SoftwareAssurance Academic OLP 1License NoLevel Qualified</t>
  </si>
  <si>
    <t>KW9-00311</t>
  </si>
  <si>
    <t>Microsoft®WINHOME 10 Sngl Academic OLP 1License NoLevel Legalization GetGenuine</t>
  </si>
  <si>
    <t>125-01037</t>
  </si>
  <si>
    <t>OVS_ES ACADEMICO</t>
  </si>
  <si>
    <t>Microsoft®AzureDevOpsServer AllLng License/SoftwareAssurancePack Academic OLV 1License LevelE AdditionalProduct 1Year</t>
  </si>
  <si>
    <t>125-01038</t>
  </si>
  <si>
    <t>Microsoft®AzureDevOpsServer AllLng License/SoftwareAssurancePack Academic OLV 1License LevelF AdditionalProduct 1Year</t>
  </si>
  <si>
    <t>126-01617</t>
  </si>
  <si>
    <t>Microsoft®AzureDevOpsServerCAL AllLng License/SoftwareAssurancePack Academic OLV 1License LevelE AdditionalProduct DvcCAL 1Year</t>
  </si>
  <si>
    <t>126-01618</t>
  </si>
  <si>
    <t>Microsoft®AzureDevOpsServerCAL AllLng License/SoftwareAssurancePack Academic OLV 1License LevelF AdditionalProduct DvcCAL 1Year</t>
  </si>
  <si>
    <t>126-01619</t>
  </si>
  <si>
    <t>Microsoft®AzureDevOpsServerCAL AllLng License/SoftwareAssurancePack Academic OLV 1License LevelE AdditionalProduct UsrCAL 1Year</t>
  </si>
  <si>
    <t>126-01620</t>
  </si>
  <si>
    <t>Microsoft®AzureDevOpsServerCAL AllLng License/SoftwareAssurancePack Academic OLV 1License LevelF AdditionalProduct UsrCAL 1Year</t>
  </si>
  <si>
    <t>228-09538</t>
  </si>
  <si>
    <t>Microsoft®SQLServerStandardEdition AllLng License/SoftwareAssurancePack Academic OLV 1License LevelE AdditionalProduct 1Year</t>
  </si>
  <si>
    <t>228-09539</t>
  </si>
  <si>
    <t>Microsoft®SQLServerStandardEdition AllLng License/SoftwareAssurancePack Academic OLV 1License LevelF AdditionalProduct 1Year</t>
  </si>
  <si>
    <t>2FJ-00005</t>
  </si>
  <si>
    <t>Microsoft®OfficeProPlusEducation AllLng License/SoftwareAssurancePack Academic OLV 1License LevelE Enterprise 1Year</t>
  </si>
  <si>
    <t>2FJ-00006</t>
  </si>
  <si>
    <t>Microsoft®OfficeProPlusEducation AllLng License/SoftwareAssurancePack Academic OLV 1License LevelF Enterprise 1Year</t>
  </si>
  <si>
    <t>2FJ-00007</t>
  </si>
  <si>
    <t>Microsoft®OfficeProPlusEducation AllLng License/SoftwareAssurancePack Academic OLV 1License NoLevel Student 1Year</t>
  </si>
  <si>
    <t>2FJ-00010</t>
  </si>
  <si>
    <t>Microsoft®OfficeProPlusEducation AllLng License/SoftwareAssurancePack Academic OLV 1License NoLevel PlatformStudent 1Year</t>
  </si>
  <si>
    <t>2FJ-00013</t>
  </si>
  <si>
    <t>Microsoft®OfficeProPlusEducation AllLng License/SoftwareAssurancePack Academic OLV 1License LevelE PlatformUTD 1Year</t>
  </si>
  <si>
    <t>2FJ-00014</t>
  </si>
  <si>
    <t>Microsoft®OfficeProPlusEducation AllLng License/SoftwareAssurancePack Academic OLV 1License LevelF PlatformUTD 1Year</t>
  </si>
  <si>
    <t>2FJ-00015</t>
  </si>
  <si>
    <t>Microsoft®OfficeProPlusEducation AllLng License/SoftwareAssurancePack Academic OLV 1License NoLevel PlatformUTDStudent 1Year</t>
  </si>
  <si>
    <t>2FJ-00019</t>
  </si>
  <si>
    <t>Microsoft®OfficeProPlusEducation AllLng License/SoftwareAssurancePack Academic OLV 1License NoLevel UTDStudent 1Year</t>
  </si>
  <si>
    <t>2FJ-00020</t>
  </si>
  <si>
    <t>Microsoft®OfficeProPlusEducation AllLng License/SoftwareAssurancePack Academic OLV 1License LevelE UTD 1Year</t>
  </si>
  <si>
    <t>2FJ-00021</t>
  </si>
  <si>
    <t>Microsoft®OfficeProPlusEducation AllLng License/SoftwareAssurancePack Academic OLV 1License LevelF UTD 1Year</t>
  </si>
  <si>
    <t>2FJ-00025</t>
  </si>
  <si>
    <t>Microsoft®OfficeProPlusEducation AllLng License/SoftwareAssurancePack Academic OLV 1License LevelE Platform 1Year</t>
  </si>
  <si>
    <t>2FJ-00026</t>
  </si>
  <si>
    <t>Microsoft®OfficeProPlusEducation AllLng License/SoftwareAssurancePack Academic OLV 1License LevelF Platform 1Year</t>
  </si>
  <si>
    <t>2PM-00008</t>
  </si>
  <si>
    <t>Microsoft®CloudAppSecurityOpen ShrdSvr AllLng MonthlySubscriptions-VolumeLicense Academic OLV 1License LevelE AdditionalProduct Faculty 1Month</t>
  </si>
  <si>
    <t>Suscripción mensual con pago anual</t>
  </si>
  <si>
    <t>2PM-00009</t>
  </si>
  <si>
    <t>Microsoft®CloudAppSecurityOpen ShrdSvr AllLng MonthlySubscriptions-VolumeLicense Academic OLV 1License LevelF AdditionalProduct Faculty 1Month</t>
  </si>
  <si>
    <t>2PM-00011</t>
  </si>
  <si>
    <t>Microsoft®CloudAppSecurityOpen ShrdSvr AllLng MonthlySubscriptions-VolumeLicense Academic OLV 1License NoLevel Student Student 1Month</t>
  </si>
  <si>
    <t>2UJ-00007</t>
  </si>
  <si>
    <t>Microsoft®DesktopEducation AllLng License/SoftwareAssurancePack Academic OLV 1License LevelE Enterprise ECAL 1Year</t>
  </si>
  <si>
    <t>2UJ-00008</t>
  </si>
  <si>
    <t>Microsoft®DesktopEducation AllLng License/SoftwareAssurancePack Academic OLV 1License LevelF Enterprise ECAL 1Year</t>
  </si>
  <si>
    <t>2UJ-00009</t>
  </si>
  <si>
    <t>Microsoft®DesktopEducation AllLng SAStepUp Academic OLV 1License LevelE Enterprise ECAL 1Year</t>
  </si>
  <si>
    <t>2UJ-00010</t>
  </si>
  <si>
    <t>Microsoft®DesktopEducation AllLng SAStepUp Academic OLV 1License LevelF Enterprise ECAL 1Year</t>
  </si>
  <si>
    <t>2UJ-00011</t>
  </si>
  <si>
    <t>Microsoft®DesktopEducation AllLng License/SoftwareAssurancePack Academic OLV 1License LevelE Enterprise 1Year</t>
  </si>
  <si>
    <t>2UJ-00012</t>
  </si>
  <si>
    <t>Microsoft®DesktopEducation AllLng License/SoftwareAssurancePack Academic OLV 1License LevelF Enterprise 1Year</t>
  </si>
  <si>
    <t>2UJ-00015</t>
  </si>
  <si>
    <t>Microsoft®DesktopEducation AllLng License/SoftwareAssurancePack Academic OLV 1License NoLevel Student ECAL 1Year</t>
  </si>
  <si>
    <t>2UJ-00016</t>
  </si>
  <si>
    <t>Microsoft®DesktopEducation AllLng SAStepUp Academic OLV 1License NoLevel Student ECAL 1Year</t>
  </si>
  <si>
    <t>2UJ-00017</t>
  </si>
  <si>
    <t>Microsoft®DesktopEducation AllLng License/SoftwareAssurancePack Academic OLV 1License NoLevel Student 1Year</t>
  </si>
  <si>
    <t>2UJ-00025</t>
  </si>
  <si>
    <t>Microsoft®DesktopEducation AllLng License/SoftwareAssurancePack Academic OLV 1License LevelE UTD ECAL 1Year</t>
  </si>
  <si>
    <t>2UJ-00026</t>
  </si>
  <si>
    <t>Microsoft®DesktopEducation AllLng License/SoftwareAssurancePack Academic OLV 1License LevelF UTD ECAL 1Year</t>
  </si>
  <si>
    <t>2UJ-00027</t>
  </si>
  <si>
    <t>Microsoft®DesktopEducation AllLng License/SoftwareAssurancePack Academic OLV 1License LevelE UTD 1Year</t>
  </si>
  <si>
    <t>2UJ-00028</t>
  </si>
  <si>
    <t>Microsoft®DesktopEducation AllLng License/SoftwareAssurancePack Academic OLV 1License LevelF UTD 1Year</t>
  </si>
  <si>
    <t>2UJ-00033</t>
  </si>
  <si>
    <t>Microsoft®DesktopEducation AllLng License/SoftwareAssurancePack Academic OLV 1License NoLevel UTDStudent ECAL 1Year</t>
  </si>
  <si>
    <t>2UJ-00034</t>
  </si>
  <si>
    <t>Microsoft®DesktopEducation AllLng License/SoftwareAssurancePack Academic OLV 1License NoLevel UTDStudent 1Year</t>
  </si>
  <si>
    <t>2UJ-00037</t>
  </si>
  <si>
    <t>Microsoft®DesktopEducation AllLng SAStepUp Academic OLV 1License LevelE UTD ECAL 1Year</t>
  </si>
  <si>
    <t>2UJ-00038</t>
  </si>
  <si>
    <t>Microsoft®DesktopEducation AllLng SAStepUp Academic OLV 1License LevelF UTD ECAL 1Year</t>
  </si>
  <si>
    <t>2UJ-00041</t>
  </si>
  <si>
    <t>Microsoft®DesktopEducation AllLng SAStepUp Academic OLV 1License NoLevel UTDStudent ECAL 1Year</t>
  </si>
  <si>
    <t>2ZW-00001</t>
  </si>
  <si>
    <t>Microsoft®O365AdvancedComplianceOpenStu ShrdSvr AllLng MonthlySubscriptions-VolumeLicense Academic OLV 1License NoLevel Student 1Month</t>
  </si>
  <si>
    <t>312-04097</t>
  </si>
  <si>
    <t>Microsoft®ExchangeServerStandard AllLng License/SoftwareAssurancePack Academic OLV 1License LevelE AdditionalProduct 1Year</t>
  </si>
  <si>
    <t>312-04098</t>
  </si>
  <si>
    <t>Microsoft®ExchangeServerStandard AllLng License/SoftwareAssurancePack Academic OLV 1License LevelF AdditionalProduct 1Year</t>
  </si>
  <si>
    <t>32L-00001</t>
  </si>
  <si>
    <t>Microsoft®O365AdvancedComplianceOpenFac ShrdSvr AllLng MonthlySubscriptions-VL Academic OLV 1License LevelE AdditionalProduct 1Month</t>
  </si>
  <si>
    <t>32L-00002</t>
  </si>
  <si>
    <t>Microsoft®O365AdvancedComplianceOpenFac ShrdSvr AllLng MonthlySubscriptions-VL Academic OLV 1License LevelF AdditionalProduct 1Month</t>
  </si>
  <si>
    <t>32N-00001</t>
  </si>
  <si>
    <t>Microsoft®MSMyAnalyticsOpenStu ShrdSvr AllLng MonthlySubscriptions-VolumeLicense Academic OLV 1License NoLevel Student 1Month</t>
  </si>
  <si>
    <t>32P-00001</t>
  </si>
  <si>
    <t>Microsoft®MSMyAnalyticsOpenFac ShrdSvr AllLng MonthlySubscriptions-VL Academic OLV 1License LevelE AdditionalProduct 1Month</t>
  </si>
  <si>
    <t>32P-00002</t>
  </si>
  <si>
    <t>Microsoft®MSMyAnalyticsOpenFac ShrdSvr AllLng MonthlySubscriptions-VL Academic OLV 1License LevelF AdditionalProduct 1Month</t>
  </si>
  <si>
    <t>32S-00001</t>
  </si>
  <si>
    <t>Microsoft®PhoneSystemOpenStudents ShrdSvr AllLng MonthlySubscriptions-VolumeLicense Academic OLV 1License NoLevel Student  1Month</t>
  </si>
  <si>
    <t>32V-00001</t>
  </si>
  <si>
    <t>Microsoft®PhoneSystemOpenFaculty ShrdSvr AllLng MonthlySubscriptions-VolumeLicense Academic OLV 1License LevelE AdditionalProduct  1M</t>
  </si>
  <si>
    <t>32V-00002</t>
  </si>
  <si>
    <t>Microsoft®PhoneSystemOpenFaculty ShrdSvr AllLng MonthlySubscriptions-VolumeLicense Academic OLV 1License LevelF AdditionalProduct  1M</t>
  </si>
  <si>
    <t>359-05410</t>
  </si>
  <si>
    <t>Microsoft®SQLCAL AllLng License/SoftwareAssurancePack Academic OLV 1License LevelE AdditionalProduct DvcCAL 1Year</t>
  </si>
  <si>
    <t>359-05411</t>
  </si>
  <si>
    <t>Microsoft®SQLCAL AllLng License/SoftwareAssurancePack Academic OLV 1License LevelF AdditionalProduct DvcCAL 1Year</t>
  </si>
  <si>
    <t>359-05412</t>
  </si>
  <si>
    <t>Microsoft®SQLCAL AllLng License/SoftwareAssurancePack Academic OLV 1License LevelE AdditionalProduct UsrCAL 1Year</t>
  </si>
  <si>
    <t>359-05413</t>
  </si>
  <si>
    <t>Microsoft®SQLCAL AllLng License/SoftwareAssurancePack Academic OLV 1License LevelF AdditionalProduct UsrCAL 1Year</t>
  </si>
  <si>
    <t>359-05414</t>
  </si>
  <si>
    <t>Microsoft®SQLCAL AllLng License/SoftwareAssurancePack Academic OLV 1License LevelE Enterprise DvcCAL 1Year</t>
  </si>
  <si>
    <t>359-05415</t>
  </si>
  <si>
    <t>Microsoft®SQLCAL AllLng License/SoftwareAssurancePack Academic OLV 1License LevelF Enterprise DvcCAL 1Year</t>
  </si>
  <si>
    <t>359-05416</t>
  </si>
  <si>
    <t>Microsoft®SQLCAL AllLng License/SoftwareAssurancePack Academic OLV 1License LevelE Enterprise UsrCAL 1Year</t>
  </si>
  <si>
    <t>359-05417</t>
  </si>
  <si>
    <t>Microsoft®SQLCAL AllLng License/SoftwareAssurancePack Academic OLV 1License LevelF Enterprise UsrCAL 1Year</t>
  </si>
  <si>
    <t>359-05418</t>
  </si>
  <si>
    <t>Microsoft®SQLCAL AllLng License/SoftwareAssurancePack Academic OLV 1License NoLevel Student DvcCAL 1Year</t>
  </si>
  <si>
    <t>359-05419</t>
  </si>
  <si>
    <t>Microsoft®SQLCAL AllLng License/SoftwareAssurancePack Academic OLV 1License NoLevel Student UsrCAL 1Year</t>
  </si>
  <si>
    <t>381-04234</t>
  </si>
  <si>
    <t>Microsoft®ExchangeStandardCAL AllLng License/SoftwareAssurancePack Academic OLV 1License LevelE Enterprise DvcCAL 1Year</t>
  </si>
  <si>
    <t>381-04235</t>
  </si>
  <si>
    <t>Microsoft®ExchangeStandardCAL AllLng License/SoftwareAssurancePack Academic OLV 1License LevelF Enterprise DvcCAL 1Year</t>
  </si>
  <si>
    <t>381-04236</t>
  </si>
  <si>
    <t>Microsoft®ExchangeStandardCAL AllLng License/SoftwareAssurancePack Academic OLV 1License LevelE Enterprise UsrCAL 1Year</t>
  </si>
  <si>
    <t>381-04237</t>
  </si>
  <si>
    <t>Microsoft®ExchangeStandardCAL AllLng License/SoftwareAssurancePack Academic OLV 1License LevelF Enterprise UsrCAL 1Year</t>
  </si>
  <si>
    <t>381-04238</t>
  </si>
  <si>
    <t>Microsoft®ExchangeStandardCAL AllLng License/SoftwareAssurancePack Academic OLV 1License NoLevel Student DvcCAL 1Year</t>
  </si>
  <si>
    <t>381-04239</t>
  </si>
  <si>
    <t>Microsoft®ExchangeStandardCAL AllLng License/SoftwareAssurancePack Academic OLV 1License NoLevel Student UsrCAL 1Year</t>
  </si>
  <si>
    <t>395-04412</t>
  </si>
  <si>
    <t>Microsoft®ExchangeServerEnterprise AllLng License/SoftwareAssurancePack Academic OLV 1License LevelE AdditionalProduct 1Year</t>
  </si>
  <si>
    <t>395-04413</t>
  </si>
  <si>
    <t>Microsoft®ExchangeServerEnterprise AllLng License/SoftwareAssurancePack Academic OLV 1License LevelF AdditionalProduct 1Year</t>
  </si>
  <si>
    <t>395-04414</t>
  </si>
  <si>
    <t>Microsoft®ExchangeServerEnterprise AllLng SAStepUp Academic OLV 1License LevelE ExchangeServer-Standard AdditionalProduct 1Year</t>
  </si>
  <si>
    <t>395-04415</t>
  </si>
  <si>
    <t>Microsoft®ExchangeServerEnterprise AllLng SAStepUp Academic OLV 1License LevelF ExchangeServer-Standard AdditionalProduct 1Year</t>
  </si>
  <si>
    <t>3LN-00001</t>
  </si>
  <si>
    <t>Microsoft®IntuneOpen ShrdSvr AllLngMonthlySubscriptions-VolumeLicense Academic OLV 1License LevelE AdditionalProduct Faculty 1Month Renewal Only</t>
  </si>
  <si>
    <t>3LN-00002</t>
  </si>
  <si>
    <t>Microsoft®IntuneOpen ShrdSvr AllLng MonthlySubscriptions-VolumeLicense Academic OLV 1License LevelF AdditionalProduct Faculty 1Month RenewalOnly</t>
  </si>
  <si>
    <t>3LN-00004</t>
  </si>
  <si>
    <t>Microsoft®IntuneOpen ShrdSvr AllLng MonthlySubscriptions-VolumeLicense Academic OLV 1License NoLevel Student Student 1Month RenewalOnly</t>
  </si>
  <si>
    <t>3LN-00012</t>
  </si>
  <si>
    <t>Microsoft®IntuneOpen ShrdSvr AllLng MonthlySubscriptions-VolumeLicense Academic OLV 1License NoLevel Student OLSStud 1Month RenewalOnly</t>
  </si>
  <si>
    <t>3LN-00013</t>
  </si>
  <si>
    <t>Microsoft®IntuneOpen ShrdSvr AllLngMonthlySubscriptions-VolumeLicense Academic OLV 1License LevelE AdditionalProduct OLSFac 1Month Renewal Only</t>
  </si>
  <si>
    <t>3LN-00014</t>
  </si>
  <si>
    <t>Microsoft®IntuneOpen ShrdSvr AllLng MonthlySubscriptions-VolumeLicense Academic OLV 1License LevelF AdditionalProduct OLSFac 1Month RenewalOnly</t>
  </si>
  <si>
    <t>3LN-00016</t>
  </si>
  <si>
    <t>Microsoft®IntuneOpen ShrdSvr AllLngMonthlySubscriptions-VolumeLicense Academic OLV 1License LevelE AdditionalProduct STUUseBnft 1Month Renewal Only</t>
  </si>
  <si>
    <t>3LN-00017</t>
  </si>
  <si>
    <t>Microsoft®IntuneOpen ShrdSvr AllLng MonthlySubscriptions-VolumeLicense Academic OLV 1License LevelF AdditionalProduct STUUseBnft 1Month RenewalOnly</t>
  </si>
  <si>
    <t>3LN-00018</t>
  </si>
  <si>
    <t>Microsoft®IntuneOpen ShrdSvr AllLng MonthlySubscriptions-VolumeLicense Academic OLV 1License NoLevel Student STUUseBnft 1Month RenewalOnly</t>
  </si>
  <si>
    <t>3ND-00739</t>
  </si>
  <si>
    <t>Microsoft®SysCtrServiceMgrCltMgmtLic AllLng License/SoftwareAssurancePack Academic OLV 1License LevelE Enterprise PerOSE 1Year</t>
  </si>
  <si>
    <t>3ND-00740</t>
  </si>
  <si>
    <t>Microsoft®SysCtrServiceMgrCltMgmtLic AllLng License/SoftwareAssurancePack Academic OLV 1License LevelF Enterprise PerOSE 1Year</t>
  </si>
  <si>
    <t>3ND-00741</t>
  </si>
  <si>
    <t>Microsoft®SysCtrServiceMgrCltMgmtLic AllLng License/SoftwareAssurancePack Academic OLV 1License LevelE Enterprise PerUsr 1Year</t>
  </si>
  <si>
    <t>3ND-00742</t>
  </si>
  <si>
    <t>Microsoft®SysCtrServiceMgrCltMgmtLic AllLng License/SoftwareAssurancePack Academic OLV 1License LevelF Enterprise PerUsr 1Year</t>
  </si>
  <si>
    <t>3ND-00743</t>
  </si>
  <si>
    <t>Microsoft®SysCtrServiceMgrCltMgmtLic AllLng License/SoftwareAssurancePack Academic OLV 1License NoLevel Student PerOSE 1Year</t>
  </si>
  <si>
    <t>3ND-00744</t>
  </si>
  <si>
    <t>Microsoft®SysCtrServiceMgrCltMgmtLic AllLng License/SoftwareAssurancePack Academic OLV 1License NoLevel Student PerUsr 1Year</t>
  </si>
  <si>
    <t>3VU-00001</t>
  </si>
  <si>
    <t>Microsoft®MSDNPlatforms AllLng License/SoftwareAssurancePack Academic OLV 1License LevelE AdditionalProduct 1Year</t>
  </si>
  <si>
    <t>3VU-00002</t>
  </si>
  <si>
    <t>Microsoft®MSDNPlatforms AllLng License/SoftwareAssurancePack Academic OLV 1License LevelF AdditionalProduct 1Year</t>
  </si>
  <si>
    <t>3ZK-00219</t>
  </si>
  <si>
    <t>Microsoft®SysCtrOrchestratorSvr AllLng License/SoftwareAssurancePack Academic OLV 1License LevelE Enterprise PerOSE 1Year</t>
  </si>
  <si>
    <t>3ZK-00220</t>
  </si>
  <si>
    <t>Microsoft®SysCtrOrchestratorSvr AllLng License/SoftwareAssurancePack Academic OLV 1License LevelF Enterprise PerOSE 1Year</t>
  </si>
  <si>
    <t>3ZK-00221</t>
  </si>
  <si>
    <t>Microsoft®SysCtrOrchestratorSvr AllLng License/SoftwareAssurancePack Academic OLV 1License LevelE Enterprise PerUsr 1Year</t>
  </si>
  <si>
    <t>3ZK-00222</t>
  </si>
  <si>
    <t>Microsoft®SysCtrOrchestratorSvr AllLng License/SoftwareAssurancePack Academic OLV 1License LevelF Enterprise PerUsr 1Year</t>
  </si>
  <si>
    <t>3ZK-00378</t>
  </si>
  <si>
    <t>Microsoft®SysCtrOrchestratorSvr AllLng License/SoftwareAssurancePack Academic OLV 1License NoLevel Student PerOSE 1Year</t>
  </si>
  <si>
    <t>3ZK-00379</t>
  </si>
  <si>
    <t>Microsoft®SysCtrOrchestratorSvr AllLng License/SoftwareAssurancePack Academic OLV 1License NoLevel Student PerUsr 1Year</t>
  </si>
  <si>
    <t>4ZF-00177</t>
  </si>
  <si>
    <t>Microsoft®WINVDAPerDevice AllLng MonthlySubscriptions-VolumeLicense Academic OLV 1License LevelE AdditionalProduct PerDvc 1Month</t>
  </si>
  <si>
    <t>4ZF-00178</t>
  </si>
  <si>
    <t>Microsoft®WINVDAPerDevice AllLng MonthlySubscriptions-VolumeLicense Academic OLV 1License LevelF AdditionalProduct PerDvc 1Month</t>
  </si>
  <si>
    <t>5A4-00001</t>
  </si>
  <si>
    <t>Microsoft®O365ExtraFileStorageOpenFAC ShrdSvr AllLng MonthlySubscriptions-VolumeLicense Academic OLV 1License LevelE AdditionalProduct Addon 1Month</t>
  </si>
  <si>
    <t>5A4-00002</t>
  </si>
  <si>
    <t>Microsoft®O365ExtraFileStorageOpenFAC ShrdSvr AllLng MonthlySubscriptions-VolumeLicense Academic OLV 1License LevelF AdditionalProduct Addon 1Month</t>
  </si>
  <si>
    <t>5A6-00001</t>
  </si>
  <si>
    <t>Microsoft®EOAforExchangeOnlineOpenSTU ShrdSvr AllLng MonthlySubscriptions-VolumeLicense Academic OLV 1License NoLevel Student Addon 1Month</t>
  </si>
  <si>
    <t>5A7-00001</t>
  </si>
  <si>
    <t>Microsoft®EOAforExchangeOnlineOpenFAC ShrdSvr AllLng MonthlySubscriptions-VolumeLicense Academic OLV 1License LevelE AdditionalProduct Addon 1Month</t>
  </si>
  <si>
    <t>5A7-00002</t>
  </si>
  <si>
    <t>Microsoft®EOAforExchangeOnlineOpenFAC ShrdSvr AllLng MonthlySubscriptions-VolumeLicense Academic OLV 1License LevelF AdditionalProduct Addon 1Month</t>
  </si>
  <si>
    <t>5CN-00001</t>
  </si>
  <si>
    <t>Microsoft®O365ExtraFileStorageOpenSTU ShrdSvr AllLng MonthlySubscriptions-VolumeLicense Academic OLV 1License NoLevel Student Addon 1Month</t>
  </si>
  <si>
    <t>5FV-00001</t>
  </si>
  <si>
    <t>Microsoft®Office365EDUE3forFacultyOpen ShrdSvr AllLng MonthlySubscriptions-VolumeLicense Academic OLV 1License LevelE AdditionalProduct 1MonthRenewal</t>
  </si>
  <si>
    <t>5FV-00002</t>
  </si>
  <si>
    <t>Microsoft®Office365EDUE3forFacultyOpen ShrdSvr AllLng MonthlySubscriptions-VolumeLicense Academic OLV 1License LevelF AdditionalProduct 1MonthRenewal</t>
  </si>
  <si>
    <t>5FV-00004</t>
  </si>
  <si>
    <t>Microsoft®O365EDUE3forFcltyOpn ShrdSvr AllLng MonthlySubscriptions Academic OLV 1License E AdditionalProduct AddOn frmCoreCAL/ECAL/OffProPlus 1MRenewa</t>
  </si>
  <si>
    <t>5FV-00005</t>
  </si>
  <si>
    <t>Microsoft®O365EDUE3forFcltyOpn ShrdSvr AllLng MonthlySubscriptions Academic OLV 1License F AdditionalProduct AddOn frmCoreCAL/ECAL/OffProPlus 1MRenewa</t>
  </si>
  <si>
    <t>5FV-00007</t>
  </si>
  <si>
    <t>Microsoft®O365EDUE3forFcltyOpn ShrdSvr AllLng MonthlySubscriptions Academic OLV 1License LevelE AdditionalProduct AddOn fromCoreCAL/ECAL 1MonthRenewal</t>
  </si>
  <si>
    <t>5FV-00008</t>
  </si>
  <si>
    <t>Microsoft®O365EDUE3forFcltyOpn ShrdSvr AllLng MonthlySubscriptions Academic OLV 1License LevelF AdditionalProduct AddOn fromCoreCAL/ECAL 1MonthRenewal</t>
  </si>
  <si>
    <t>5FV-00009</t>
  </si>
  <si>
    <t>Microsoft®O365EDUE3forFcltyOpn ShrdSvr AllLng MonthlySubscriptions Academic OLV 1License LevelE AdditionalProduct AddOn fromOfficeProPlus 1MonthRenewa</t>
  </si>
  <si>
    <t>5FV-00010</t>
  </si>
  <si>
    <t>Microsoft®O365EDUE3forFcltyOpn ShrdSvr AllLng MonthlySubscriptions Academic OLV 1License LevelF AdditionalProduct AddOn fromOfficeProPlus 1MonthRenewa</t>
  </si>
  <si>
    <t>5HU-00035</t>
  </si>
  <si>
    <t>Microsoft®SfBServer AllLng License/SoftwareAssurancePack Academic OLV 1License LevelE AdditionalProduct 1Year</t>
  </si>
  <si>
    <t>5HU-00036</t>
  </si>
  <si>
    <t>Microsoft®SfBServer AllLng License/SoftwareAssurancePack Academic OLV 1License LevelF AdditionalProduct 1Year</t>
  </si>
  <si>
    <t>6EM-00001</t>
  </si>
  <si>
    <t>Microsoft®AzureActiveDirectoryPremP2Open ShrdSvr AllLng MonthlySubscriptions-VolumeLicense Academic OLV 1License LevelE AdditionalProduct Faculty 1Mth</t>
  </si>
  <si>
    <t>6EM-00002</t>
  </si>
  <si>
    <t>Microsoft®AzureActiveDirectoryPremP2Open ShrdSvr AllLng MonthlySubscriptions-VolumeLicense Academic OLV 1License LevelF AdditionalProduct Faculty 1Mth</t>
  </si>
  <si>
    <t>6EM-00011</t>
  </si>
  <si>
    <t>Microsoft®AzureActiveDirectoryPremP2Open ShrdSvr AllLng MonthlySubscriptions-VolumeLicense Academic OLV 1License NoLevel Student Student 1Month</t>
  </si>
  <si>
    <t>6MV-00001</t>
  </si>
  <si>
    <t>Microsoft®ExchangeEntCALSrvcsforEdu AllLng MonthlySubscriptions-VolumeLicense Academic OLV 1License LevelE AdditionalProduct PerUsr 1Month</t>
  </si>
  <si>
    <t>6MV-00002</t>
  </si>
  <si>
    <t>Microsoft®ExchangeEntCALSrvcsforEdu AllLng MonthlySubscriptions-VolumeLicense Academic OLV 1License LevelF AdditionalProduct PerUsr 1Month</t>
  </si>
  <si>
    <t>6MV-00005</t>
  </si>
  <si>
    <t>Microsoft®ExchangeEntCALSrvcsforEdu AllLng MonthlySubscriptions-VolumeLicense Academic OLV 1License NoLevel Student PerUsr ForStudent 1Month</t>
  </si>
  <si>
    <t>6QV-00001</t>
  </si>
  <si>
    <t>Microsoft®EnterpriseCALSrvcsforEdu AllLng MonthlySubscriptions-VolumeLicense Academic OLV 1License LevelE AdditionalProduct PerUsr 1Month</t>
  </si>
  <si>
    <t>6QV-00002</t>
  </si>
  <si>
    <t>Microsoft®EnterpriseCALSrvcsforEdu AllLng MonthlySubscriptions-VolumeLicense Academic OLV 1License LevelF AdditionalProduct PerUsr 1Month</t>
  </si>
  <si>
    <t>6QV-00005</t>
  </si>
  <si>
    <t>Microsoft®EnterpriseCALSrvcsforEdu AllLng MonthlySubscriptions-VolumeLicense Academic OLV 1License NoLevel Student PerUsr ForStudent 1Month</t>
  </si>
  <si>
    <t>6VC-01516</t>
  </si>
  <si>
    <t>Microsoft®WinRmtDsktpSvcsCAL AllLng License/SoftwareAssurancePack Academic OLV 1License LevelE Enterprise DvcCAL 1Year</t>
  </si>
  <si>
    <t>6VC-01517</t>
  </si>
  <si>
    <t>Microsoft®WinRmtDsktpSvcsCAL AllLng License/SoftwareAssurancePack Academic OLV 1License LevelF Enterprise DvcCAL 1Year</t>
  </si>
  <si>
    <t>6VC-01518</t>
  </si>
  <si>
    <t>Microsoft®WinRmtDsktpSvcsCAL AllLng License/SoftwareAssurancePack Academic OLV 1License LevelE Enterprise UsrCAL 1Year</t>
  </si>
  <si>
    <t>6VC-01519</t>
  </si>
  <si>
    <t>Microsoft®WinRmtDsktpSvcsCAL AllLng License/SoftwareAssurancePack Academic OLV 1License LevelF Enterprise UsrCAL 1Year</t>
  </si>
  <si>
    <t>6VC-01520</t>
  </si>
  <si>
    <t>Microsoft®WinRmtDsktpSvcsCAL AllLng License/SoftwareAssurancePack Academic OLV 1License NoLevel Student DvcCAL 1Year</t>
  </si>
  <si>
    <t>6VC-01521</t>
  </si>
  <si>
    <t>Microsoft®WinRmtDsktpSvcsCAL AllLng License/SoftwareAssurancePack Academic OLV 1License NoLevel Student UsrCAL 1Year</t>
  </si>
  <si>
    <t>6VC-01522</t>
  </si>
  <si>
    <t>Microsoft®WinRmtDsktpSvcsCAL AllLng License/SoftwareAssurancePack Academic OLV 1License LevelE AdditionalProduct DvcCAL 1Year</t>
  </si>
  <si>
    <t>6VC-01523</t>
  </si>
  <si>
    <t>Microsoft®WinRmtDsktpSvcsCAL AllLng License/SoftwareAssurancePack Academic OLV 1License LevelF AdditionalProduct DvcCAL 1Year</t>
  </si>
  <si>
    <t>6VC-01524</t>
  </si>
  <si>
    <t>Microsoft®WinRmtDsktpSvcsCAL AllLng License/SoftwareAssurancePack Academic OLV 1License LevelE AdditionalProduct UsrCAL 1Year</t>
  </si>
  <si>
    <t>6VC-01525</t>
  </si>
  <si>
    <t>Microsoft®WinRmtDsktpSvcsCAL AllLng License/SoftwareAssurancePack Academic OLV 1License LevelF AdditionalProduct UsrCAL 1Year</t>
  </si>
  <si>
    <t>6XC-00319</t>
  </si>
  <si>
    <t>Microsoft®WinRmtDsktpSvcsExtConn AllLng License/SoftwareAssurancePack Academic OLV 1License LevelE AdditionalProduct 1Year</t>
  </si>
  <si>
    <t>6XC-00320</t>
  </si>
  <si>
    <t>Microsoft®WinRmtDsktpSvcsExtConn AllLng License/SoftwareAssurancePack Academic OLV 1License LevelF AdditionalProduct 1Year</t>
  </si>
  <si>
    <t>6YH-00603</t>
  </si>
  <si>
    <t>Microsoft®SkypeforBusiness AllLng License/SoftwareAssurancePack Academic OLV 1License LevelE AdditionalProduct 1Year</t>
  </si>
  <si>
    <t>6YH-00604</t>
  </si>
  <si>
    <t>Microsoft®SkypeforBusiness AllLng License/SoftwareAssurancePack Academic OLV 1License LevelF AdditionalProduct 1Year</t>
  </si>
  <si>
    <t>6YH-00605</t>
  </si>
  <si>
    <t>Microsoft®SkypeforBusiness AllLng License/SoftwareAssurancePack Academic OLV 1License NoLevel Student 1Year</t>
  </si>
  <si>
    <t>6ZH-00447</t>
  </si>
  <si>
    <t>Microsoft®SfBServerStdCAL AllLng License/SoftwareAssurancePack Academic OLV 1License LevelE Enterprise DvcCAL 1Year</t>
  </si>
  <si>
    <t>6ZH-00448</t>
  </si>
  <si>
    <t>Microsoft®SfBServerStdCAL AllLng License/SoftwareAssurancePack Academic OLV 1License LevelF Enterprise DvcCAL 1Year</t>
  </si>
  <si>
    <t>6ZH-00449</t>
  </si>
  <si>
    <t>Microsoft®SfBServerStdCAL AllLng License/SoftwareAssurancePack Academic OLV 1License LevelE Enterprise UsrCAL 1Year</t>
  </si>
  <si>
    <t>6ZH-00450</t>
  </si>
  <si>
    <t>Microsoft®SfBServerStdCAL AllLng License/SoftwareAssurancePack Academic OLV 1License LevelF Enterprise UsrCAL 1Year</t>
  </si>
  <si>
    <t>6ZH-00451</t>
  </si>
  <si>
    <t>Microsoft®SfBServerStdCAL AllLng License/SoftwareAssurancePack Academic OLV 1License NoLevel Student DvcCAL 1Year</t>
  </si>
  <si>
    <t>6ZH-00452</t>
  </si>
  <si>
    <t>Microsoft®SfBServerStdCAL AllLng License/SoftwareAssurancePack Academic OLV 1License NoLevel Student UsrCAL 1Year</t>
  </si>
  <si>
    <t>76A-00917</t>
  </si>
  <si>
    <t>Microsoft®EnterpriseCAL AllLng License/SoftwareAssurancePack Academic OLV 1License LevelE Enterprise DvcCAL w/Services 1Year</t>
  </si>
  <si>
    <t>76A-00918</t>
  </si>
  <si>
    <t>Microsoft®EnterpriseCAL AllLng License/SoftwareAssurancePack Academic OLV 1License LevelF Enterprise DvcCAL w/Services 1Year</t>
  </si>
  <si>
    <t>76A-00919</t>
  </si>
  <si>
    <t>Microsoft®EnterpriseCAL AllLng License/SoftwareAssurancePack Academic OLV 1License LevelE Enterprise UsrCAL w/Services 1Year</t>
  </si>
  <si>
    <t>76A-00920</t>
  </si>
  <si>
    <t>Microsoft®EnterpriseCAL AllLng License/SoftwareAssurancePack Academic OLV 1License LevelF Enterprise UsrCAL w/Services 1Year</t>
  </si>
  <si>
    <t>76A-00921</t>
  </si>
  <si>
    <t>Microsoft®EnterpriseCAL AllLng SAStepUp Academic OLV 1License LevelE CoreClientAccessLicense Enterprise DvcCAL w/Services 1Year</t>
  </si>
  <si>
    <t>76A-00922</t>
  </si>
  <si>
    <t>Microsoft®EnterpriseCAL AllLng SAStepUp Academic OLV 1License LevelF CoreClientAccessLicense Enterprise DvcCAL w/Services 1Year</t>
  </si>
  <si>
    <t>76A-00923</t>
  </si>
  <si>
    <t>Microsoft®EnterpriseCAL AllLng SAStepUp Academic OLV 1License LevelE CoreClientAccessLicense Enterprise UsrCAL w/Services 1Year</t>
  </si>
  <si>
    <t>76A-00924</t>
  </si>
  <si>
    <t>Microsoft®EnterpriseCAL AllLng SAStepUp Academic OLV 1License LevelF CoreClientAccessLicense Enterprise UsrCAL w/Services 1Year</t>
  </si>
  <si>
    <t>76A-00925</t>
  </si>
  <si>
    <t>Microsoft®EnterpriseCAL AllLng License/SoftwareAssurancePack Academic OLV 1License NoLevel Student DvcCAL w/Services 1Year</t>
  </si>
  <si>
    <t>76A-00926</t>
  </si>
  <si>
    <t>Microsoft®EnterpriseCAL AllLng License/SoftwareAssurancePack Academic OLV 1License NoLevel Student UsrCAL w/Services 1Year</t>
  </si>
  <si>
    <t>76A-00927</t>
  </si>
  <si>
    <t>Microsoft®EnterpriseCAL AllLng SAStepUp Academic OLV 1License NoLevel CoreClientAccessLicense Student DvcCAL w/Services 1Year</t>
  </si>
  <si>
    <t>76A-00928</t>
  </si>
  <si>
    <t>Microsoft®EnterpriseCAL AllLng SAStepUp Academic OLV 1License NoLevel CoreClientAccessLicense Student UsrCAL w/Services 1Year</t>
  </si>
  <si>
    <t>76A-00937</t>
  </si>
  <si>
    <t>Microsoft®EnterpriseCAL AllLng SAStepUp Academic OLV 1License LevelF CoreClientAccessLicense Platform DvcCAL w/Services 1Year</t>
  </si>
  <si>
    <t>76A-00938</t>
  </si>
  <si>
    <t>Microsoft®EnterpriseCAL AllLng SAStepUp Academic OLV 1License LevelE CoreClientAccessLicense Platform UsrCAL w/Services 1Year</t>
  </si>
  <si>
    <t>76A-00939</t>
  </si>
  <si>
    <t>Microsoft®EnterpriseCAL AllLng SAStepUp Academic OLV 1License LevelF CoreClientAccessLicense Platform UsrCAL w/Services 1Year</t>
  </si>
  <si>
    <t>76A-00946</t>
  </si>
  <si>
    <t>Microsoft®EnterpriseCAL AllLng License/SoftwareAssurancePack Academic OLV 1License NoLevel PlatformStudent DvcCAL w/Services 1Year</t>
  </si>
  <si>
    <t>76A-00947</t>
  </si>
  <si>
    <t>Microsoft®EnterpriseCAL AllLng License/SoftwareAssurancePack Academic OLV 1License NoLevel PlatformStudent UsrCAL w/Services 1Year</t>
  </si>
  <si>
    <t>76A-00948</t>
  </si>
  <si>
    <t>Microsoft®EnterpriseCAL AllLng SAStepUp Academic OLV 1License NoLevel CoreClientAccessLicense PlatformStudent DvcCAL w/Services 1Year</t>
  </si>
  <si>
    <t>76A-00949</t>
  </si>
  <si>
    <t>Microsoft®EnterpriseCAL AllLng SAStepUp Academic OLV 1License NoLevel CoreClientAccessLicense PlatformStudent UsrCAL w/Services 1Year</t>
  </si>
  <si>
    <t>76A-00958</t>
  </si>
  <si>
    <t>Microsoft®EnterpriseCAL AllLng License/SoftwareAssurancePack Academic OLV 1License LevelE PlatformUTD DvcCAL w/Services 1Year</t>
  </si>
  <si>
    <t>76A-00959</t>
  </si>
  <si>
    <t>Microsoft®EnterpriseCAL AllLng License/SoftwareAssurancePack Academic OLV 1License LevelF PlatformUTD DvcCAL w/Services 1Year</t>
  </si>
  <si>
    <t>76A-00960</t>
  </si>
  <si>
    <t>Microsoft®EnterpriseCAL AllLng License/SoftwareAssurancePack Academic OLV 1License LevelE PlatformUTD UsrCAL w/Services 1Year</t>
  </si>
  <si>
    <t>76A-00961</t>
  </si>
  <si>
    <t>Microsoft®EnterpriseCAL AllLng License/SoftwareAssurancePack Academic OLV 1License LevelF PlatformUTD UsrCAL w/Services 1Year</t>
  </si>
  <si>
    <t>76A-00962</t>
  </si>
  <si>
    <t>Microsoft®EnterpriseCAL AllLng SAStepUp Academic OLV 1License LevelE CoreClientAccessLicense PlatformUTD DvcCAL w/Services 1Year</t>
  </si>
  <si>
    <t>76A-00963</t>
  </si>
  <si>
    <t>Microsoft®EnterpriseCAL AllLng SAStepUp Academic OLV 1License LevelF CoreClientAccessLicense PlatformUTD DvcCAL w/Services 1Year</t>
  </si>
  <si>
    <t>76A-00964</t>
  </si>
  <si>
    <t>Microsoft®EnterpriseCAL AllLng SAStepUp Academic OLV 1License LevelE CoreClientAccessLicense PlatformUTD UsrCAL w/Services 1Year</t>
  </si>
  <si>
    <t>76A-00965</t>
  </si>
  <si>
    <t>Microsoft®EnterpriseCAL AllLng SAStepUp Academic OLV 1License LevelF CoreClientAccessLicense PlatformUTD UsrCAL w/Services 1Year</t>
  </si>
  <si>
    <t>76A-00971</t>
  </si>
  <si>
    <t>Microsoft®EnterpriseCAL AllLng License/SoftwareAssurancePack Academic OLV 1License NoLevel PlatformUTDStudent DvcCAL w/Services 1Year</t>
  </si>
  <si>
    <t>76A-00972</t>
  </si>
  <si>
    <t>Microsoft®EnterpriseCAL AllLng License/SoftwareAssurancePack Academic OLV 1License NoLevel PlatformUTDStudent UsrCAL w/Services 1Year</t>
  </si>
  <si>
    <t>76A-00973</t>
  </si>
  <si>
    <t>Microsoft®EnterpriseCAL AllLng SAStepUp Academic OLV 1License NoLevel CoreClientAccessLicense PlatformUTDStudent DvcCAL w/Services 1Year</t>
  </si>
  <si>
    <t>76A-00974</t>
  </si>
  <si>
    <t>Microsoft®EnterpriseCAL AllLng SAStepUp Academic OLV 1License NoLevel CoreClientAccessLicense PlatformUTDStudent UsrCAL w/Services 1Year</t>
  </si>
  <si>
    <t>76A-00986</t>
  </si>
  <si>
    <t>Microsoft®EnterpriseCAL AllLng License/SoftwareAssurancePack Academic OLV 1License NoLevel UTDStudent DvcCAL w/Services 1Year</t>
  </si>
  <si>
    <t>76A-00987</t>
  </si>
  <si>
    <t>Microsoft®EnterpriseCAL AllLng License/SoftwareAssurancePack Academic OLV 1License NoLevel UTDStudent UsrCAL w/Services 1Year</t>
  </si>
  <si>
    <t>76A-00988</t>
  </si>
  <si>
    <t>Microsoft®EnterpriseCAL AllLng License/SoftwareAssurancePack Academic OLV 1License LevelE UTD DvcCAL w/Services 1Year</t>
  </si>
  <si>
    <t>76A-00989</t>
  </si>
  <si>
    <t>Microsoft®EnterpriseCAL AllLng License/SoftwareAssurancePack Academic OLV 1License LevelF UTD DvcCAL w/Services 1Year</t>
  </si>
  <si>
    <t>76A-00990</t>
  </si>
  <si>
    <t>Microsoft®EnterpriseCAL AllLng License/SoftwareAssurancePack Academic OLV 1License LevelE UTD UsrCAL w/Services 1Year</t>
  </si>
  <si>
    <t>76A-00991</t>
  </si>
  <si>
    <t>Microsoft®EnterpriseCAL AllLng SAStepUp Academic OLV 1License NoLevel CoreClientAccessLicense UTDStudent DvcCAL w/Services 1Year</t>
  </si>
  <si>
    <t>76A-00992</t>
  </si>
  <si>
    <t>Microsoft®EnterpriseCAL AllLng SAStepUp Academic OLV 1License NoLevel CoreClientAccessLicense UTDStudent UsrCAL w/Services 1Year</t>
  </si>
  <si>
    <t>76A-00996</t>
  </si>
  <si>
    <t>Microsoft®EnterpriseCAL AllLng License/SoftwareAssurancePack Academic OLV 1License LevelF UTD UsrCAL w/Services 1Year</t>
  </si>
  <si>
    <t>76A-00997</t>
  </si>
  <si>
    <t>Microsoft®EnterpriseCAL AllLng SAStepUp Academic OLV 1License LevelE CoreClientAccessLicense UTD DvcCAL w/Services 1Year</t>
  </si>
  <si>
    <t>76A-00998</t>
  </si>
  <si>
    <t>Microsoft®EnterpriseCAL AllLng SAStepUp Academic OLV 1License LevelF CoreClientAccessLicense UTD DvcCAL w/Services 1Year</t>
  </si>
  <si>
    <t>76A-00999</t>
  </si>
  <si>
    <t>Microsoft®EnterpriseCAL AllLng SAStepUp Academic OLV 1License LevelE CoreClientAccessLicense UTD UsrCAL w/Services 1Year</t>
  </si>
  <si>
    <t>76A-01000</t>
  </si>
  <si>
    <t>Microsoft®EnterpriseCAL AllLng SAStepUp Academic OLV 1License LevelF CoreClientAccessLicense UTD UsrCAL w/Services 1Year</t>
  </si>
  <si>
    <t>76A-01004</t>
  </si>
  <si>
    <t>Microsoft®EnterpriseCAL AllLng License/SoftwareAssurancePack Academic OLV 1License LevelE Platform DvcCAL w/Services 1Year</t>
  </si>
  <si>
    <t>76A-01005</t>
  </si>
  <si>
    <t>Microsoft®EnterpriseCAL AllLng License/SoftwareAssurancePack Academic OLV 1License LevelF Platform DvcCAL w/Services 1Year</t>
  </si>
  <si>
    <t>76A-01006</t>
  </si>
  <si>
    <t>Microsoft®EnterpriseCAL AllLng License/SoftwareAssurancePack Academic OLV 1License LevelE Platform UsrCAL w/Services 1Year</t>
  </si>
  <si>
    <t>76A-01007</t>
  </si>
  <si>
    <t>Microsoft®EnterpriseCAL AllLng License/SoftwareAssurancePack Academic OLV 1License LevelF Platform UsrCAL w/Services 1Year</t>
  </si>
  <si>
    <t>76A-01008</t>
  </si>
  <si>
    <t>Microsoft®EnterpriseCAL AllLng SAStepUp Academic OLV 1License LevelE CoreClientAccessLicense Platform DvcCAL w/Services 1Year</t>
  </si>
  <si>
    <t>76M-01415</t>
  </si>
  <si>
    <t>Microsoft®SharePointStandardCAL AllLng License/SoftwareAssurancePack Academic OLV 1License LevelE Enterprise DvcCAL 1Year</t>
  </si>
  <si>
    <t>76M-01416</t>
  </si>
  <si>
    <t>Microsoft®SharePointStandardCAL AllLng License/SoftwareAssurancePack Academic OLV 1License LevelF Enterprise DvcCAL 1Year</t>
  </si>
  <si>
    <t>76M-01417</t>
  </si>
  <si>
    <t>Microsoft®SharePointStandardCAL AllLng License/SoftwareAssurancePack Academic OLV 1License LevelE Enterprise UsrCAL 1Year</t>
  </si>
  <si>
    <t>76M-01418</t>
  </si>
  <si>
    <t>Microsoft®SharePointStandardCAL AllLng License/SoftwareAssurancePack Academic OLV 1License LevelF Enterprise UsrCAL 1Year</t>
  </si>
  <si>
    <t>76M-01419</t>
  </si>
  <si>
    <t>Microsoft®SharePointStandardCAL AllLng License/SoftwareAssurancePack Academic OLV 1License NoLevel Student DvcCAL 1Year</t>
  </si>
  <si>
    <t>76M-01420</t>
  </si>
  <si>
    <t>Microsoft®SharePointStandardCAL AllLng License/SoftwareAssurancePack Academic OLV 1License NoLevel Student UsrCAL 1Year</t>
  </si>
  <si>
    <t>76N-03594</t>
  </si>
  <si>
    <t>Microsoft®SharePointEnterpriseCAL AllLng License/SoftwareAssurancePack Academic OLV 1License LevelE Enterprise DvcCAL 1Year</t>
  </si>
  <si>
    <t>76N-03595</t>
  </si>
  <si>
    <t>Microsoft®SharePointEnterpriseCAL AllLng License/SoftwareAssurancePack Academic OLV 1License LevelF Enterprise DvcCAL 1Year</t>
  </si>
  <si>
    <t>76N-03596</t>
  </si>
  <si>
    <t>Microsoft®SharePointEnterpriseCAL AllLng License/SoftwareAssurancePack Academic OLV 1License LevelE Enterprise UsrCAL 1Year</t>
  </si>
  <si>
    <t>76N-03597</t>
  </si>
  <si>
    <t>Microsoft®SharePointEnterpriseCAL AllLng License/SoftwareAssurancePack Academic OLV 1License LevelF Enterprise UsrCAL 1Year</t>
  </si>
  <si>
    <t>76N-03598</t>
  </si>
  <si>
    <t>Microsoft®SharePointEnterpriseCAL AllLng License/SoftwareAssurancePack Academic OLV 1License NoLevel Student DvcCAL 1Year</t>
  </si>
  <si>
    <t>76N-03599</t>
  </si>
  <si>
    <t>Microsoft®SharePointEnterpriseCAL AllLng License/SoftwareAssurancePack Academic OLV 1License NoLevel Student UsrCAL 1Year</t>
  </si>
  <si>
    <t>76P-01359</t>
  </si>
  <si>
    <t>Microsoft®SharePointServer AllLng License/SoftwareAssurancePack Academic OLV 1License LevelE AdditionalProduct 1Year</t>
  </si>
  <si>
    <t>76P-01360</t>
  </si>
  <si>
    <t>Microsoft®SharePointServer AllLng License/SoftwareAssurancePack Academic OLV 1License LevelF AdditionalProduct 1Year</t>
  </si>
  <si>
    <t>77D-00161</t>
  </si>
  <si>
    <t>Microsoft®VisualStudioProSubMSDN AllLng License/SoftwareAssurancePack Academic OLV 1License LevelE AdditionalProduct 1Year</t>
  </si>
  <si>
    <t>77D-00162</t>
  </si>
  <si>
    <t>Microsoft®VisualStudioProSubMSDN AllLng License/SoftwareAssurancePack Academic OLV 1License LevelF AdditionalProduct 1Year</t>
  </si>
  <si>
    <t>7AH-00437</t>
  </si>
  <si>
    <t>Microsoft®SfBServerEntCAL AllLng License/SoftwareAssurancePack Academic OLV 1License LevelE Enterprise DvcCAL 1Year</t>
  </si>
  <si>
    <t>7AH-00438</t>
  </si>
  <si>
    <t>Microsoft®SfBServerEntCAL AllLng License/SoftwareAssurancePack Academic OLV 1License LevelF Enterprise DvcCAL 1Year</t>
  </si>
  <si>
    <t>7AH-00439</t>
  </si>
  <si>
    <t>Microsoft®SfBServerEntCAL AllLng License/SoftwareAssurancePack Academic OLV 1License LevelE Enterprise UsrCAL 1Year</t>
  </si>
  <si>
    <t>7AH-00440</t>
  </si>
  <si>
    <t>Microsoft®SfBServerEntCAL AllLng License/SoftwareAssurancePack Academic OLV 1License LevelF Enterprise UsrCAL 1Year</t>
  </si>
  <si>
    <t>7AH-00441</t>
  </si>
  <si>
    <t>Microsoft®SfBServerEntCAL AllLng License/SoftwareAssurancePack Academic OLV 1License NoLevel Student DvcCAL 1Year</t>
  </si>
  <si>
    <t>7AH-00442</t>
  </si>
  <si>
    <t>Microsoft®SfBServerEntCAL AllLng License/SoftwareAssurancePack Academic OLV 1License NoLevel Student UsrCAL 1Year</t>
  </si>
  <si>
    <t>7JD-00001</t>
  </si>
  <si>
    <t>Microsoft®ProjOnlineEssentialsOpenFac ShrdSvr AllLng MonthlySubscriptions-VolumeLicense Academic OLV 1License LevelE AdditionalProduct 1Month</t>
  </si>
  <si>
    <t>7JD-00002</t>
  </si>
  <si>
    <t>Microsoft®ProjOnlineEssentialsOpenFac ShrdSvr AllLng MonthlySubscriptions-VolumeLicense Academic OLV 1License LevelF AdditionalProduct 1Month</t>
  </si>
  <si>
    <t>7JQ-00038</t>
  </si>
  <si>
    <t>Microsoft®SQLSvrEnterpriseCore AllLng License/SoftwareAssurancePack Academic OLV 2Licenses LevelE AdditionalProduct CoreLic 1Year</t>
  </si>
  <si>
    <t>7JQ-00039</t>
  </si>
  <si>
    <t>Microsoft®SQLSvrEnterpriseCore AllLng License/SoftwareAssurancePack Academic OLV 2Licenses LevelF AdditionalProduct CoreLic 1Year</t>
  </si>
  <si>
    <t>7JQ-00383</t>
  </si>
  <si>
    <t>Microsoft®SQLSvrEnterpriseCore AllLng SAStepUp Academic OLV 2Licenses LevelE SQLSvrStandardCore AdditionalProduct CoreLic 1Year</t>
  </si>
  <si>
    <t>7JQ-00384</t>
  </si>
  <si>
    <t>Microsoft®SQLSvrEnterpriseCore AllLng SAStepUp Academic OLV 2Licenses LevelF SQLSvrStandardCore AdditionalProduct CoreLic 1Year</t>
  </si>
  <si>
    <t>7JS-00001</t>
  </si>
  <si>
    <t>Microsoft®ProjOnlineEssentialsOpenStu ShrdSvr AllLng MonthlySubscriptions-VolumeLicense Academic OLV 1License NoLevel Student 1Month</t>
  </si>
  <si>
    <t>7LA-00001</t>
  </si>
  <si>
    <t>Microsoft®ProjectPlan3OpenFac ShrdSvr AllLng MonthlySubscriptions-VolumeLicense Academic OLV 1License LevelE AdditionalProduct 1Month</t>
  </si>
  <si>
    <t>7LA-00002</t>
  </si>
  <si>
    <t>Microsoft®ProjectPlan3OpenFac ShrdSvr AllLng MonthlySubscriptions-VolumeLicense Academic OLV 1License LevelF AdditionalProduct 1Month</t>
  </si>
  <si>
    <t>7LG-00001</t>
  </si>
  <si>
    <t>Microsoft®ProjectPlan3OpenStud ShrdSvr AllLng MonthlySubscriptions-VolumeLicense Academic OLV 1License NoLevel Student 1Month</t>
  </si>
  <si>
    <t>7NQ-00050</t>
  </si>
  <si>
    <t>Microsoft®SQLSvrStandardCore AllLng License/SoftwareAssurancePack Academic OLV 2Licenses LevelE AdditionalProduct CoreLic 1Year</t>
  </si>
  <si>
    <t>7NQ-00051</t>
  </si>
  <si>
    <t>Microsoft®SQLSvrStandardCore AllLng License/SoftwareAssurancePack Academic OLV 2Licenses LevelF AdditionalProduct CoreLic 1Year</t>
  </si>
  <si>
    <t>7RJ-00001</t>
  </si>
  <si>
    <t>Microsoft®ProjectPlan5OpenFac ShrdSvr AllLng MonthlySubscriptions-VolumeLicense Academic OLV 1License LevelE AdditionalProduct 1Month</t>
  </si>
  <si>
    <t>7RJ-00002</t>
  </si>
  <si>
    <t>Microsoft®ProjectPlan5OpenFac ShrdSvr AllLng MonthlySubscriptions-VolumeLicense Academic OLV 1License LevelF AdditionalProduct 1Month</t>
  </si>
  <si>
    <t>7RS-00001</t>
  </si>
  <si>
    <t>Microsoft®ProjectPlan5OpenStud ShrdSvr AllLng MonthlySubscriptions-VolumeLicense Academic OLV 1License NoLevel Student 1Month</t>
  </si>
  <si>
    <t>7U6-00008</t>
  </si>
  <si>
    <t>Microsoft®IntuneOPENAdd-On ShrdSvr AllLngMonthlySubscriptions-VolumeLicense Academic OLV 1License LevelE AdditionalProduct Faculty 1Month Renewal Only</t>
  </si>
  <si>
    <t>7U6-00009</t>
  </si>
  <si>
    <t>Microsoft®IntuneOPENAdd-On ShrdSvr AllLng MonthlySubscriptions-VolumeLicense Academic OLV 1License LevelF AdditionalProduct Faculty 1Month RenewalOnly</t>
  </si>
  <si>
    <t>7U6-00011</t>
  </si>
  <si>
    <t>Microsoft®IntuneOPENAdd-On ShrdSvr AllLng MonthlySubscriptions-VolumeLicense Academic OLV 1License NoLevel Student Student 1Month RenewalOnly</t>
  </si>
  <si>
    <t>7VC-00171</t>
  </si>
  <si>
    <t>Microsoft®FrfrntIdentityMgr AllLng License/SoftwareAssurancePack Academic OLV 1License LevelE AdditionalProduct LiveEdition 1Year</t>
  </si>
  <si>
    <t>7VC-00172</t>
  </si>
  <si>
    <t>Microsoft®FrfrntIdentityMgr AllLng License/SoftwareAssurancePack Academic OLV 1License LevelF AdditionalProduct LiveEdition 1Year</t>
  </si>
  <si>
    <t>9EA-00310</t>
  </si>
  <si>
    <t>Microsoft®WindowsServerDCCore AllLng License/SoftwareAssurancePack Academic OLV 16Licenses LevelE AdditionalProduct CoreLic 1Year</t>
  </si>
  <si>
    <t>9EA-00311</t>
  </si>
  <si>
    <t>Microsoft®WindowsServerDCCore AllLng License/SoftwareAssurancePack Academic OLV 16Licenses LevelF AdditionalProduct CoreLic 1Year</t>
  </si>
  <si>
    <t>9EA-00312</t>
  </si>
  <si>
    <t>Microsoft®WindowsServerDCCore AllLng SAStepUp Academic OLV 16Licenses LevelE WindowsServerStandardCore AdditionalProduct CoreLic 1Year</t>
  </si>
  <si>
    <t>9EA-00313</t>
  </si>
  <si>
    <t>Microsoft®WindowsServerDCCore AllLng SAStepUp Academic OLV 16Licenses LevelF WindowsServerStandardCore AdditionalProduct CoreLic 1Year</t>
  </si>
  <si>
    <t>9EA-00314</t>
  </si>
  <si>
    <t>Microsoft®WindowsServerDCCore AllLng License/SoftwareAssurancePack Academic OLV 2Licenses LevelE AdditionalProduct CoreLic 1Year</t>
  </si>
  <si>
    <t>9EA-00315</t>
  </si>
  <si>
    <t>Microsoft®WindowsServerDCCore AllLng License/SoftwareAssurancePack Academic OLV 2Licenses LevelF AdditionalProduct CoreLic 1Year</t>
  </si>
  <si>
    <t>9EA-00316</t>
  </si>
  <si>
    <t>Microsoft®WindowsServerDCCore AllLng SAStepUp Academic OLV 2Licenses LevelE WindowsServerStandardCore AdditionalProduct CoreLic 1Year</t>
  </si>
  <si>
    <t>9EA-00317</t>
  </si>
  <si>
    <t>Microsoft®WindowsServerDCCore AllLng SAStepUp Academic OLV 2Licenses LevelF WindowsServerStandardCore AdditionalProduct CoreLic 1Year</t>
  </si>
  <si>
    <t>9EM-00292</t>
  </si>
  <si>
    <t>Microsoft®WindowsServerSTDCORE AllLng License/SoftwareAssurancePack Academic OLV 16Licenses LevelE AdditionalProduct CoreLic 1Year</t>
  </si>
  <si>
    <t>9EM-00293</t>
  </si>
  <si>
    <t>Microsoft®WindowsServerSTDCORE AllLng License/SoftwareAssurancePack Academic OLV 16Licenses LevelF AdditionalProduct CoreLic 1Year</t>
  </si>
  <si>
    <t>9EM-00294</t>
  </si>
  <si>
    <t>Microsoft®WindowsServerSTDCORE AllLng License/SoftwareAssurancePack Academic OLV 2Licenses LevelE AdditionalProduct CoreLic 1Year</t>
  </si>
  <si>
    <t>9EM-00295</t>
  </si>
  <si>
    <t>Microsoft®WindowsServerSTDCORE AllLng License/SoftwareAssurancePack Academic OLV 2Licenses LevelF AdditionalProduct CoreLic 1Year</t>
  </si>
  <si>
    <t>9EN-00220</t>
  </si>
  <si>
    <t>Microsoft®SysCtrStandardCore AllLng License/SoftwareAssurancePack Academic OLV 16Licenses LevelE AdditionalProduct CoreLic 1Year</t>
  </si>
  <si>
    <t>9EN-00221</t>
  </si>
  <si>
    <t>Microsoft®SysCtrStandardCore AllLng License/SoftwareAssurancePack Academic OLV 16Licenses LevelF AdditionalProduct CoreLic 1Year</t>
  </si>
  <si>
    <t>9EN-00222</t>
  </si>
  <si>
    <t>Microsoft®SysCtrStandardCore AllLng License/SoftwareAssurancePack Academic OLV 2Licenses LevelE AdditionalProduct CoreLic 1Year</t>
  </si>
  <si>
    <t>9EN-00223</t>
  </si>
  <si>
    <t>Microsoft®SysCtrStandardCore AllLng License/SoftwareAssurancePack Academic OLV 2Licenses LevelF AdditionalProduct CoreLic 1Year</t>
  </si>
  <si>
    <t>9EP-00240</t>
  </si>
  <si>
    <t>Microsoft®SysCtrDataCenterCore AllLng License/SoftwareAssurancePack Academic OLV 16Licenses LevelE AdditionalProduct CoreLic 1Year</t>
  </si>
  <si>
    <t>9EP-00241</t>
  </si>
  <si>
    <t>Microsoft®SysCtrDataCenterCore AllLng License/SoftwareAssurancePack Academic OLV 16Licenses LevelF AdditionalProduct CoreLic 1Year</t>
  </si>
  <si>
    <t>9EP-00242</t>
  </si>
  <si>
    <t>Microsoft®SysCtrDataCenterCore AllLng SAStepUp Academic OLV 16Licenses LevelE SystemCenterServerStandardCore AdditionalProduct CoreLic 1Year</t>
  </si>
  <si>
    <t>9EP-00243</t>
  </si>
  <si>
    <t>Microsoft®SysCtrDataCenterCore AllLng SAStepUp Academic OLV 16Licenses LevelF SystemCenterServerStandardCore AdditionalProduct CoreLic 1Year</t>
  </si>
  <si>
    <t>9EP-00244</t>
  </si>
  <si>
    <t>Microsoft®SysCtrDataCenterCore AllLng License/SoftwareAssurancePack Academic OLV 2Licenses LevelE AdditionalProduct CoreLic 1Year</t>
  </si>
  <si>
    <t>9EP-00245</t>
  </si>
  <si>
    <t>Microsoft®SysCtrDataCenterCore AllLng License/SoftwareAssurancePack Academic OLV 2Licenses LevelF AdditionalProduct CoreLic 1Year</t>
  </si>
  <si>
    <t>9EP-00246</t>
  </si>
  <si>
    <t>Microsoft®SysCtrDataCenterCore AllLng SAStepUp Academic OLV 2Licenses LevelE SystemCenterServerStandardCore AdditionalProduct CoreLic 1Year</t>
  </si>
  <si>
    <t>9EP-00247</t>
  </si>
  <si>
    <t>Microsoft®SysCtrDataCenterCore AllLng SAStepUp Academic OLV 2Licenses LevelF SystemCenterServerStandardCore AdditionalProduct CoreLic 1Year</t>
  </si>
  <si>
    <t>9GA-00327</t>
  </si>
  <si>
    <t>Microsoft®CoreInfraSvrSteStdCore AllLng License/SoftwareAssurancePack Academic OLV 16Licenses LevelE AdditionalProduct CoreLic 1Year</t>
  </si>
  <si>
    <t>9GA-00328</t>
  </si>
  <si>
    <t>Microsoft®CoreInfraSvrSteStdCore AllLng License/SoftwareAssurancePack Academic OLV 16Licenses LevelF AdditionalProduct CoreLic 1Year</t>
  </si>
  <si>
    <t>9GA-00329</t>
  </si>
  <si>
    <t>Microsoft®CoreInfraSvrSteStdCore AllLng License/SoftwareAssurancePack Academic OLV 2Licenses LevelE AdditionalProduct CoreLic 1Year</t>
  </si>
  <si>
    <t>9GA-00330</t>
  </si>
  <si>
    <t>Microsoft®CoreInfraSvrSteStdCore AllLng License/SoftwareAssurancePack Academic OLV 2Licenses LevelF AdditionalProduct CoreLic 1Year</t>
  </si>
  <si>
    <t>9GS-00155</t>
  </si>
  <si>
    <t>Microsoft®CoreInfrastructureSvrSteDCCore AllLng License/SoftwareAssurancePack Academic OLV 16Licenses LevelE AdditionalProduct CoreLic 1Year</t>
  </si>
  <si>
    <t>9GS-00156</t>
  </si>
  <si>
    <t>Microsoft®CoreInfrastructureSvrSteDCCore AllLng License/SoftwareAssurancePack Academic OLV 16Licenses LevelF AdditionalProduct CoreLic 1Year</t>
  </si>
  <si>
    <t>9GS-00157</t>
  </si>
  <si>
    <t>Microsoft®CoreInfrastructureSvrSteDCCore AllLng SAStepUp Academic OLV 16Licenses LevelE CoreInfrastructureServerStdCore AP CoreLic 1Year</t>
  </si>
  <si>
    <t>9GS-00158</t>
  </si>
  <si>
    <t>Microsoft®CoreInfrastructureSvrSteDCCore AllLng SAStepUp Academic OLV 16Licenses LevelF CoreInfrastructureServerStdCore AP CoreLic 1Year</t>
  </si>
  <si>
    <t>9GS-00159</t>
  </si>
  <si>
    <t>Microsoft®CoreInfrastructureSvrSteDCCore AllLng License/SoftwareAssurancePack Academic OLV 2Licenses LevelE AdditionalProduct CoreLic 1Year</t>
  </si>
  <si>
    <t>9GS-00160</t>
  </si>
  <si>
    <t>Microsoft®CoreInfrastructureSvrSteDCCore AllLng License/SoftwareAssurancePack Academic OLV 2Licenses LevelF AdditionalProduct CoreLic 1Year</t>
  </si>
  <si>
    <t>9GS-00161</t>
  </si>
  <si>
    <t>Microsoft®CoreInfrastructureSvrSteDCCore AllLng SAStepUp Academic OLV 2Licenses LevelE CoreInfrastructureServerStdCore AdditionalProduct CoreLic 1Year</t>
  </si>
  <si>
    <t>9GS-00162</t>
  </si>
  <si>
    <t>Microsoft®CoreInfrastructureSvrSteDCCore AllLng SAStepUp Academic OLV 2Licenses LevelF CoreInfrastructureServerStdCore AdditionalProduct CoreLic 1Year</t>
  </si>
  <si>
    <t>9ST-00077</t>
  </si>
  <si>
    <t>Microsoft®OfficeAuditandControlManagement AllLng License/SoftwareAssurancePack Academic OLV 1License LevelE AdditionalProduct 1Year</t>
  </si>
  <si>
    <t>9ST-00078</t>
  </si>
  <si>
    <t>Microsoft®OfficeAuditandControlManagement AllLng License/SoftwareAssurancePack Academic OLV 1License LevelF AdditionalProduct 1Year</t>
  </si>
  <si>
    <t>9SU-00001</t>
  </si>
  <si>
    <t>Microsoft®AudioConferencingOpenFac ShrdSvr AllLng MonthlySubscriptions-VolumeLicense Academic OLV 1License LevelE AdditionalProduct 1Month</t>
  </si>
  <si>
    <t>9SU-00002</t>
  </si>
  <si>
    <t>Microsoft®AudioConferencingOpenFac ShrdSvr AllLng MonthlySubscriptions-VolumeLicense Academic OLV 1License LevelF AdditionalProduct 1Month</t>
  </si>
  <si>
    <t>9TX-01348</t>
  </si>
  <si>
    <t>Microsoft®SysCtrOpsMgrCltMgmtLic AllLng License/SoftwareAssurancePack Academic OLV 1License LevelE Enterprise PerOSE 1Year</t>
  </si>
  <si>
    <t>9TX-01349</t>
  </si>
  <si>
    <t>Microsoft®SysCtrOpsMgrCltMgmtLic AllLng License/SoftwareAssurancePack Academic OLV 1License LevelF Enterprise PerOSE 1Year</t>
  </si>
  <si>
    <t>9TX-01350</t>
  </si>
  <si>
    <t>Microsoft®SysCtrOpsMgrCltMgmtLic AllLng License/SoftwareAssurancePack Academic OLV 1License LevelE Enterprise PerUsr 1Year</t>
  </si>
  <si>
    <t>9TX-01351</t>
  </si>
  <si>
    <t>Microsoft®SysCtrOpsMgrCltMgmtLic AllLng License/SoftwareAssurancePack Academic OLV 1License LevelF Enterprise PerUsr 1Year</t>
  </si>
  <si>
    <t>9TX-01352</t>
  </si>
  <si>
    <t>Microsoft®SysCtrOpsMgrCltMgmtLic AllLng License/SoftwareAssurancePack Academic OLV 1License NoLevel Student PerOSE 1Year</t>
  </si>
  <si>
    <t>9TX-01353</t>
  </si>
  <si>
    <t>Microsoft®SysCtrOpsMgrCltMgmtLic AllLng License/SoftwareAssurancePack Academic OLV 1License NoLevel Student PerUsr 1Year</t>
  </si>
  <si>
    <t>9US-00002</t>
  </si>
  <si>
    <t>Microsoft®AudioConferencingOpenStudent ShrdSvr AllLng MonthlySubscriptions-VolumeLicense Academic OLV 1License NoLevel Student 1Month</t>
  </si>
  <si>
    <t>CE4-00008</t>
  </si>
  <si>
    <t>Microsoft®EntMobandSecurityE5 Open Add-on ShrdSvr AllLng MonthlySubscriptions-VolumeLicense Academic OLV 1License LevelE AP Faculty AddOn 1M Orgnl</t>
  </si>
  <si>
    <t>CE4-00009</t>
  </si>
  <si>
    <t>Microsoft®EntMobandSecurityE5 Open Add-on ShrdSvr AllLng MonthlySubscriptions-VolumeLicense Academic OLV 1License LevelF AP Faculty AddOn 1M Orgnl</t>
  </si>
  <si>
    <t>CE4-00011</t>
  </si>
  <si>
    <t>Microsoft®EntMobandSecurityE5OpenAdd-on ShrdSvr AllLng MonthlySubscriptions-VolumeLicense Academic OLV 1License NoLevel Student Student AddOn 1Month</t>
  </si>
  <si>
    <t>CF3-00001</t>
  </si>
  <si>
    <t>Microsoft®EntMobandSecurityE5Open ShrdSvr AllLng MonthlySubscriptions-VolumeLicense Academic OLV 1License NoLevel Student Student 1Month</t>
  </si>
  <si>
    <t>CF3-00009</t>
  </si>
  <si>
    <t>Microsoft®EntMobandSecurityE5Open ShrdSvr AllLng MonthlySubscriptions-VolumeLicense Academic OLV 1License LevelE AdditionalProduct Faculty 1Month</t>
  </si>
  <si>
    <t>CF3-00010</t>
  </si>
  <si>
    <t>Microsoft®EntMobandSecurityE5Open ShrdSvr AllLng MonthlySubscriptions-VolumeLicense Academic OLV 1License LevelF AdditionalProduct Faculty 1Month</t>
  </si>
  <si>
    <t>CGS-00001</t>
  </si>
  <si>
    <t>Microsoft®AzureInfoProtPremP2OpenFclty ShrdSvr AllLng MonthlySubscriptions-VolumeLicense Academic OLV 1License LevelE AdditionalProduct 1Month</t>
  </si>
  <si>
    <t>CGS-00002</t>
  </si>
  <si>
    <t>Microsoft®AzureInfoProtPremP2OpenFclty ShrdSvr AllLng MonthlySubscriptions-VolumeLicense Academic OLV 1License LevelF AdditionalProduct 1Month</t>
  </si>
  <si>
    <t>CHL-00001</t>
  </si>
  <si>
    <t>Microsoft®AzureInfoProtPremP2OpenStd ShrdSvr AllLng MonthlySubscriptions-VolumeLicense Academic OLV 1License NoLevel Student 1Month</t>
  </si>
  <si>
    <t>D75-01755</t>
  </si>
  <si>
    <t>Microsoft®BizTalk®ServerStandard AllLng License/SoftwareAssurancePack Academic OLV 2Licenses LevelE AdditionalProduct CoreLic 1Year</t>
  </si>
  <si>
    <t>D75-01756</t>
  </si>
  <si>
    <t>Microsoft®BizTalk®ServerStandard AllLng License/SoftwareAssurancePack Academic OLV 2Licenses LevelF AdditionalProduct CoreLic 1Year</t>
  </si>
  <si>
    <t>D75-01757</t>
  </si>
  <si>
    <t>Microsoft®BizTalk®ServerStandard AllLng SAStepUp Academic OLV 2Licenses LevelE BizTalkServerBranch AdditionalProduct CoreLic 1Year</t>
  </si>
  <si>
    <t>D75-01758</t>
  </si>
  <si>
    <t>Microsoft®BizTalk®ServerStandard AllLng SAStepUp Academic OLV 2Licenses LevelF BizTalkServerBranch AdditionalProduct CoreLic 1Year</t>
  </si>
  <si>
    <t>D87-06005</t>
  </si>
  <si>
    <t>Microsoft®Visio®Professional AllLng License/SoftwareAssurancePack Academic OLV 1License LevelE AdditionalProduct 1Year</t>
  </si>
  <si>
    <t>D87-06006</t>
  </si>
  <si>
    <t>Microsoft®Visio®Professional AllLng License/SoftwareAssurancePack Academic OLV 1License LevelF AdditionalProduct 1Year</t>
  </si>
  <si>
    <t>D87-06007</t>
  </si>
  <si>
    <t>Microsoft®Visio®Professional AllLng License/SoftwareAssurancePack Academic OLV 1License LevelE Enterprise 1Year</t>
  </si>
  <si>
    <t>D87-06008</t>
  </si>
  <si>
    <t>Microsoft®Visio®Professional AllLng License/SoftwareAssurancePack Academic OLV 1License LevelF Enterprise 1Year</t>
  </si>
  <si>
    <t>D87-06010</t>
  </si>
  <si>
    <t>Microsoft®Visio®Professional AllLng License/SoftwareAssurancePack Academic OLV 1License NoLevel Student 1Year</t>
  </si>
  <si>
    <t>DR2-00001</t>
  </si>
  <si>
    <t>Microsoft®ExchangeOnlinePlan2OpenStudent ShrdSvr AllLng MonthlySubscriptions-VolumeLicense Academic OLV 1License NoLevel Student Qualified 1MonthRenew</t>
  </si>
  <si>
    <t>DS2-00001</t>
  </si>
  <si>
    <t>Microsoft®ExchangeOnlinePlan2OpenFaculty ShrdSvr AllLng MonthlySubscriptions-VolumeLicense Academic OLV 1License LevelE AdditionalProduct 1MonthRenewa</t>
  </si>
  <si>
    <t>DS2-00002</t>
  </si>
  <si>
    <t>Microsoft®ExchangeOnlinePlan2OpenFaculty ShrdSvr AllLng MonthlySubscriptions-VolumeLicense Academic OLV 1License LevelF AdditionalProduct 1MonthRenewa</t>
  </si>
  <si>
    <t>DV2-00001</t>
  </si>
  <si>
    <t>Microsoft®VisioPlan2OpenFaculty ShrdSvr AllLng MonthlySubscriptions-VolumeLicense Academic OLV 1License LevelE AdditionalProduct 1Month</t>
  </si>
  <si>
    <t>DV2-00002</t>
  </si>
  <si>
    <t>Microsoft®VisioPlan2OpenFaculty ShrdSvr AllLng MonthlySubscriptions-VolumeLicense Academic OLV 1License LevelF AdditionalProduct 1Month</t>
  </si>
  <si>
    <t>DW7-00001</t>
  </si>
  <si>
    <t>Microsoft®PowerBIProOpenFac ShrdSvr AllLng MonthlySubscriptions-VolumeLicense Academic OLV 1License LevelE AdditionalProduct 1Month</t>
  </si>
  <si>
    <t>DW7-00002</t>
  </si>
  <si>
    <t>Microsoft®PowerBIProOpenFac ShrdSvr AllLng MonthlySubscriptions-VolumeLicense Academic OLV 1License LevelF AdditionalProduct 1Month</t>
  </si>
  <si>
    <t>DW9-00001</t>
  </si>
  <si>
    <t>Microsoft®PowerBIProOpenStd ShrdSvr AllLng MonthlySubscriptions-VolumeLicense Academic OLV 1License NoLevel Student 1Month</t>
  </si>
  <si>
    <t>E9R-00001</t>
  </si>
  <si>
    <t>Microsoft®VDISuitew/MDOP AllLng MonthlySubscriptions-VolumeLicense Academic OLV 1License LevelE AdditionalProduct PerDvc 1Month</t>
  </si>
  <si>
    <t>E9R-00002</t>
  </si>
  <si>
    <t>Microsoft®VDISuitew/MDOP AllLng MonthlySubscriptions-VolumeLicense Academic OLV 1License LevelF AdditionalProduct PerDvc 1Month</t>
  </si>
  <si>
    <t>E9R-00009</t>
  </si>
  <si>
    <t>Microsoft®VDISuitew/MDOP AllLng MonthlySubscriptions-VolumeLicense Academic OLV 1License NoLevel Student PerDvc 1Month</t>
  </si>
  <si>
    <t>EMJ-00159</t>
  </si>
  <si>
    <t>Microsoft®Dyn365TeamMembers AllLng License/SoftwareAssurancePack Academic OLV 1License LevelE AdditionalProduct DvcCAL 1Year</t>
  </si>
  <si>
    <t>EMJ-00160</t>
  </si>
  <si>
    <t>Microsoft®Dyn365TeamMembers AllLng License/SoftwareAssurancePack Academic OLV 1License LevelF AdditionalProduct DvcCAL 1Year</t>
  </si>
  <si>
    <t>EMJ-00161</t>
  </si>
  <si>
    <t>Microsoft®Dyn365TeamMembers AllLng License/SoftwareAssurancePack Academic OLV 1License LevelE AdditionalProduct UsrCAL 1Year</t>
  </si>
  <si>
    <t>EMJ-00162</t>
  </si>
  <si>
    <t>Microsoft®Dyn365TeamMembers AllLng License/SoftwareAssurancePack Academic OLV 1License LevelF AdditionalProduct UsrCAL 1Year</t>
  </si>
  <si>
    <t>EMJ-00330</t>
  </si>
  <si>
    <t>Microsoft®Dyn365TeamMembers AllLng License/SoftwareAssurancePack Academic OLV 1License NoLevel Student DvcCAL 1Year</t>
  </si>
  <si>
    <t>EMJ-00331</t>
  </si>
  <si>
    <t>Microsoft®Dyn365TeamMembers AllLng License/SoftwareAssurancePack Academic OLV 1License NoLevel Student UsrCAL 1Year</t>
  </si>
  <si>
    <t>EMT-00159</t>
  </si>
  <si>
    <t>Microsoft®Dyn365CustomerService AllLng License/SoftwareAssurancePack Academic OLV 1License LevelE AdditionalProduct DvcCAL 1Year</t>
  </si>
  <si>
    <t>EMT-00160</t>
  </si>
  <si>
    <t>Microsoft®Dyn365CustomerService AllLng License/SoftwareAssurancePack Academic OLV 1License LevelF AdditionalProduct DvcCAL 1Year</t>
  </si>
  <si>
    <t>EMT-00161</t>
  </si>
  <si>
    <t>Microsoft®Dyn365CustomerService AllLng License/SoftwareAssurancePack Academic OLV 1License LevelE AdditionalProduct UsrCAL 1Year</t>
  </si>
  <si>
    <t>EMT-00162</t>
  </si>
  <si>
    <t>Microsoft®Dyn365CustomerService AllLng License/SoftwareAssurancePack Academic OLV 1License LevelF AdditionalProduct UsrCAL 1Year</t>
  </si>
  <si>
    <t>EMT-00330</t>
  </si>
  <si>
    <t>Microsoft®Dyn365CustomerService AllLng License/SoftwareAssurancePack Academic OLV 1License NoLevel Student DvcCAL 1Year</t>
  </si>
  <si>
    <t>EMT-00331</t>
  </si>
  <si>
    <t>Microsoft®Dyn365CustomerService AllLng License/SoftwareAssurancePack Academic OLV 1License NoLevel Student UsrCAL 1Year</t>
  </si>
  <si>
    <t>EMT-00433</t>
  </si>
  <si>
    <t>Microsoft®Dyn365CustomerService AllLng SAStepUp Academic OLV 1License LevelE DYN365TeamMembers AdditionalProduct DvcCAL 1Year</t>
  </si>
  <si>
    <t>EMT-00434</t>
  </si>
  <si>
    <t>Microsoft®Dyn365CustomerService AllLng SAStepUp Academic OLV 1License LevelF DYN365TeamMembers AdditionalProduct DvcCAL 1Year</t>
  </si>
  <si>
    <t>EMT-00435</t>
  </si>
  <si>
    <t>Microsoft®Dyn365CustomerService AllLng SAStepUp Academic OLV 1License LevelE DYN365TeamMembers AdditionalProduct UsrCAL 1Year</t>
  </si>
  <si>
    <t>EMT-00436</t>
  </si>
  <si>
    <t>Microsoft®Dyn365CustomerService AllLng SAStepUp Academic OLV 1License LevelF DYN365TeamMembers AdditionalProduct UsrCAL 1Year</t>
  </si>
  <si>
    <t>EMT-00515</t>
  </si>
  <si>
    <t>Microsoft®Dyn365CustomerService AllLng SAStepUp Academic OLV 1License NoLevel DYN365TeamMembers Student DvcCAL 1Year</t>
  </si>
  <si>
    <t>EMT-00516</t>
  </si>
  <si>
    <t>Microsoft®Dyn365CustomerService AllLng SAStepUp Academic OLV 1License NoLevel DYN365TeamMembers Student UsrCAL 1Year</t>
  </si>
  <si>
    <t>ENJ-00159</t>
  </si>
  <si>
    <t>Microsoft®Dyn365Sales AllLng License/SoftwareAssurancePack Academic OLV 1License LevelE AdditionalProduct DvcCAL 1Year</t>
  </si>
  <si>
    <t>ENJ-00160</t>
  </si>
  <si>
    <t>Microsoft®Dyn365Sales AllLng License/SoftwareAssurancePack Academic OLV 1License LevelF AdditionalProduct DvcCAL 1Year</t>
  </si>
  <si>
    <t>ENJ-00161</t>
  </si>
  <si>
    <t>Microsoft®Dyn365Sales AllLng License/SoftwareAssurancePack Academic OLV 1License LevelE AdditionalProduct UsrCAL 1Year</t>
  </si>
  <si>
    <t>ENJ-00162</t>
  </si>
  <si>
    <t>Microsoft®Dyn365Sales AllLng License/SoftwareAssurancePack Academic OLV 1License LevelF AdditionalProduct UsrCAL 1Year</t>
  </si>
  <si>
    <t>ENJ-00330</t>
  </si>
  <si>
    <t>Microsoft®Dyn365Sales AllLng License/SoftwareAssurancePack Academic OLV 1License NoLevel Student DvcCAL 1Year</t>
  </si>
  <si>
    <t>ENJ-00331</t>
  </si>
  <si>
    <t>Microsoft®Dyn365Sales AllLng License/SoftwareAssurancePack Academic OLV 1License NoLevel Student UsrCAL 1Year</t>
  </si>
  <si>
    <t>ENJ-00569</t>
  </si>
  <si>
    <t>Microsoft®Dyn365Sales AllLng SAStepUp Academic OLV 1License LevelE DYN365TeamMembers AdditionalProduct DvcCAL 1Year</t>
  </si>
  <si>
    <t>ENJ-00570</t>
  </si>
  <si>
    <t>Microsoft®Dyn365Sales AllLng SAStepUp Academic OLV 1License LevelF DYN365TeamMembers AdditionalProduct DvcCAL 1Year</t>
  </si>
  <si>
    <t>ENJ-00571</t>
  </si>
  <si>
    <t>Microsoft®Dyn365Sales AllLng SAStepUp Academic OLV 1License LevelE Dyn365ForTeamMembers AdditionalProduct UsrCAL 1Year</t>
  </si>
  <si>
    <t>ENJ-00572</t>
  </si>
  <si>
    <t>Microsoft®Dyn365Sales AllLng SAStepUp Academic OLV 1License LevelF DYN365TeamMembers AdditionalProduct UsrCAL 1Year</t>
  </si>
  <si>
    <t>ENJ-00651</t>
  </si>
  <si>
    <t>Microsoft®Dyn365Sales AllLng SAStepUp Academic OLV 1License NoLevel DYN365TeamMembers Student DvcCAL 1Year</t>
  </si>
  <si>
    <t>ENJ-00652</t>
  </si>
  <si>
    <t>Microsoft®Dyn365Sales AllLng SAStepUp Academic OLV 1License NoLevel DYN365TeamMembers Student UsrCAL 1Year</t>
  </si>
  <si>
    <t>EWA-00001</t>
  </si>
  <si>
    <t>Microsoft®StreamStorageOPENFAC ShrdSvr AllLng MonthlySubscriptions-VolumeLicense Academic OLV 1License LevelE AP ExtraStorage500GB AddOn 1Month</t>
  </si>
  <si>
    <t>EWA-00002</t>
  </si>
  <si>
    <t>Microsoft®StreamStorageOPENFAC ShrdSvr AllLng MonthlySubscriptions-VolumeLicense Academic OLV 1License LevelF AP ExtraStorage500GB AddOn 1Month</t>
  </si>
  <si>
    <t>EWJ-00002</t>
  </si>
  <si>
    <t>Microsoft®StreamStorageOPENSTU ShrdSvr AllLng MonthlySubscriptions-VolumeLicense Academic OLV 1License NoLevel Student AddOn ExtraStorage500GB 1Month</t>
  </si>
  <si>
    <t>EWK-00001</t>
  </si>
  <si>
    <t>Microsoft®MSStreamOPENFAC ShrdSvr AllLng MonthlySubscriptions-VolumeLicense Academic OLV 1License LevelE AdditionalProduct 1Month</t>
  </si>
  <si>
    <t>EWK-00002</t>
  </si>
  <si>
    <t>Microsoft®MSStreamOPENFAC ShrdSvr AllLng MonthlySubscriptions-VolumeLicense Academic OLV 1License LevelF AdditionalProduct 1Month</t>
  </si>
  <si>
    <t>EWL-00001</t>
  </si>
  <si>
    <t>Microsoft®MSStreamOPENSTU ShrdSvr AllLng MonthlySubscriptions-VolumeLicense Academic OLV 1License NoLevel Student 1Month</t>
  </si>
  <si>
    <t>F2R-00001</t>
  </si>
  <si>
    <t>Microsoft®VDISuitew/oMDOP AllLng MonthlySubscriptions-VolumeLicense Academic OLV 1License LevelE AdditionalProduct PerDvc 1Month</t>
  </si>
  <si>
    <t>F2R-00002</t>
  </si>
  <si>
    <t>Microsoft®VDISuitew/oMDOP AllLng MonthlySubscriptions-VolumeLicense Academic OLV 1License LevelF AdditionalProduct PerDvc 1Month</t>
  </si>
  <si>
    <t>F2R-00009</t>
  </si>
  <si>
    <t>Microsoft®VDISuitew/oMDOP AllLng MonthlySubscriptions-VolumeLicense Academic OLV 1License NoLevel Student PerDvc 1Month</t>
  </si>
  <si>
    <t>F3X-00001</t>
  </si>
  <si>
    <t>Microsoft®Office365EDUE3forStudentsOpen ShrdSvr AllLng MonthlySubscriptions-VolumeLicense Academic OLV 1License NoLevel Student 1Month Renewal</t>
  </si>
  <si>
    <t>F3X-00002</t>
  </si>
  <si>
    <t>Microsoft®Office365EDUE3ForStudentsOpen ShrdSvr AllLng MonthlySubscriptions Academic OLV 1License NoLevel Student AddOn fromCoreCAL/ECAL/OffProPlus 1M</t>
  </si>
  <si>
    <t>F3X-00003</t>
  </si>
  <si>
    <t>Microsoft®Office365EDUE3ForStudentsOpen ShrdSvr AllLng MonthlySubscriptions Academic OLV 1License NoLevel Student AddOn fromOfficeProPlus 1MonthRenewa</t>
  </si>
  <si>
    <t>F3X-00004</t>
  </si>
  <si>
    <t>Microsoft®Office365EDUE3ForStudentsOpen ShrdSvr AllLng MonthlySubscriptions Academic OLV 1License NoLevel Student AddOn fromCoreCAL/ECAL 1MonthRenewal</t>
  </si>
  <si>
    <t>F52-01945</t>
  </si>
  <si>
    <t>Microsoft®BizTalk®ServerEnterprise AllLng License/SoftwareAssurancePack Academic OLV 2Licenses LevelE AdditionalProduct CoreLic 1Year</t>
  </si>
  <si>
    <t>F52-01946</t>
  </si>
  <si>
    <t>Microsoft®BizTalk®ServerEnterprise AllLng License/SoftwareAssurancePack Academic OLV 2Licenses LevelF AdditionalProduct CoreLic 1Year</t>
  </si>
  <si>
    <t>F52-02171</t>
  </si>
  <si>
    <t>Microsoft®BizTalk®ServerEnterprise AllLng SAStepUp Academic OLV 2Licenses LevelE BizTalkServerBranch AdditionalProduct CoreLic 1Year</t>
  </si>
  <si>
    <t>F52-02172</t>
  </si>
  <si>
    <t>Microsoft®BizTalk®ServerEnterprise AllLng SAStepUp Academic OLV 2Licenses LevelF BizTalkServerBranch AdditionalProduct CoreLic 1Year</t>
  </si>
  <si>
    <t>F52-02173</t>
  </si>
  <si>
    <t>Microsoft®BizTalk®ServerEnterprise AllLng SAStepUp Academic OLV 2Licenses LevelE BizTalkServerStandard AdditionalProduct CoreLic 1Year</t>
  </si>
  <si>
    <t>F52-02174</t>
  </si>
  <si>
    <t>Microsoft®BizTalk®ServerEnterprise AllLng SAStepUp Academic OLV 2Licenses LevelF BizTalkServerStandard AdditionalProduct CoreLic 1Year</t>
  </si>
  <si>
    <t>FTJ-00001</t>
  </si>
  <si>
    <t>Microsoft® Defender for O365 Plan 2 Open Stu Alng Monthly Subscriptions-Volume License Academic OLV 1 License No Level 1 Month</t>
  </si>
  <si>
    <t>FTK-00001</t>
  </si>
  <si>
    <t>Microsoft® Defender for O365 Plan 2 Open Fac Alng Monthly Subscriptions-Volume License Academic OLV 1 License Level E Additional Product 1 Month</t>
  </si>
  <si>
    <t>FTK-00002</t>
  </si>
  <si>
    <t>Microsoft® Defender for O365 Plan 2 Open Fac Alng Monthly Subscriptions-Volume License Academic OLV 1 License Level F Additional Product 1 Month</t>
  </si>
  <si>
    <t>FYS-00001</t>
  </si>
  <si>
    <t>Microsoft®IntuneOpenFaculty ShrdSvr AllLng MonthlySubscriptions-VolumeLicense Academic OLV 1License LevelE AdditionalProduct 1Month</t>
  </si>
  <si>
    <t>FYS-00002</t>
  </si>
  <si>
    <t>Microsoft®IntuneOpenFaculty ShrdSvr AllLng MonthlySubscriptions-VolumeLicense Academic OLV 1License LevelF AdditionalProduct 1Month</t>
  </si>
  <si>
    <t>FYS-00003</t>
  </si>
  <si>
    <t>Microsoft®IntuneOpenFaculty ShrdSvr AllLng MonthlySubscriptions-VolumeLicense Academic OLV 1License LevelE AdditionalProduct AddOn toIntune 1Month</t>
  </si>
  <si>
    <t>FYS-00004</t>
  </si>
  <si>
    <t>Microsoft®IntuneOpenFaculty ShrdSvr AllLng MonthlySubscriptions-VolumeLicense Academic OLV 1License LevelF AdditionalProduct AddOn toIntune 1Month</t>
  </si>
  <si>
    <t>FYT-00001</t>
  </si>
  <si>
    <t>Microsoft®IntuneOpenStudent ShrdSvr AllLng MonthlySubscriptions-VolumeLicense Academic OLV 1License NoLevel Student 1Month</t>
  </si>
  <si>
    <t>FYT-00002</t>
  </si>
  <si>
    <t>Microsoft®IntuneOpenStudent ShrdSvr AllLng MonthlySubscriptions-VolumeLicense Academic OLV 1License NoLevel Student STUUseBenefit 1Month</t>
  </si>
  <si>
    <t>FYT-00003</t>
  </si>
  <si>
    <t>Microsoft®IntuneOpenStudent ShrdSvr AllLng MonthlySubscriptions-VolumeLicense Academic OLV 1License NoLevel Student AddOn toIntune 1Month</t>
  </si>
  <si>
    <t>FYV-00001</t>
  </si>
  <si>
    <t>Microsoft®IntuneAdd-OnOpenFaculty ShrdSvr AllLng MonthlySubscriptions-VolumeLicense Academic OLV 1License LevelE AdditionalProduct AddOn 1Month</t>
  </si>
  <si>
    <t>FYV-00002</t>
  </si>
  <si>
    <t>Microsoft®IntuneAdd-OnOpenFaculty ShrdSvr AllLng MonthlySubscriptions-VolumeLicense Academic OLV 1License LevelF AdditionalProduct AddOn 1Month</t>
  </si>
  <si>
    <t>G3S-00202</t>
  </si>
  <si>
    <t>Microsoft®WindowsServerEssentials AllLng License/SoftwareAssurancePack Academic OLV 1License LevelE AdditionalProduct 1Year</t>
  </si>
  <si>
    <t>G3S-00203</t>
  </si>
  <si>
    <t>Microsoft®WindowsServerEssentials AllLng License/SoftwareAssurancePack Academic OLV 1License LevelF AdditionalProduct 1Year</t>
  </si>
  <si>
    <t>GGQ-00001</t>
  </si>
  <si>
    <t>Microsoft®SfBPlusCALEDUOpenFaculty ShrdSvr AllLng MonthlySubscriptions-VolumeLicense Academic OLV 1License LevelE AdditionalProduct 1Month</t>
  </si>
  <si>
    <t>GGQ-00002</t>
  </si>
  <si>
    <t>Microsoft®SfBPlusCALEDUOpenFaculty ShrdSvr AllLng MonthlySubscriptions-VolumeLicense Academic OLV 1License LevelF AdditionalProduct 1Month</t>
  </si>
  <si>
    <t>GGR-00001</t>
  </si>
  <si>
    <t>Microsoft®SfBPlusCALEDUOpenStudent ShrdSvr AllLng MonthlySubscriptions-VolumeLicense Academic OLV 1License NoLevel Student 1Month</t>
  </si>
  <si>
    <t>GLY-00001</t>
  </si>
  <si>
    <t>Microsoft®Dyn365ProDirectSupportOpenStu ShrdSvr AllLng MonthlySubscriptions-VolumeLicense Academic OLV 1License NL Stu Usr FORAPPS/CEPL/UNIOPSPL 1M</t>
  </si>
  <si>
    <t>GLZ-00001</t>
  </si>
  <si>
    <t>Microsoft®Dyn365ProDirectSupportOpenFac ShrdSvr AllLng MonthlySubscriptions-VolumeLicense Academic OLV 1License LevelE AP Usr FORAPPS/CEPL/UNIOPSPL 1M</t>
  </si>
  <si>
    <t>GLZ-00002</t>
  </si>
  <si>
    <t>Microsoft®Dyn365ProDirectSupportOpenFac ShrdSvr AllLng MonthlySubscriptions-VolumeLicense Academic OLV 1License LevelF AP Usr FORAPPS/CEPL/UNIOPSPL 1M</t>
  </si>
  <si>
    <t>GMJ-00001</t>
  </si>
  <si>
    <t>Microsoft®Dyn365ECstEngAddlDBStorOpenFac ShrdSvr AllLng MonthlySubscriptions-VolumeLicense Academic OLV 1License LevelE AP AddOn ExtraStorage1GB 1M</t>
  </si>
  <si>
    <t>GMJ-00002</t>
  </si>
  <si>
    <t>Microsoft®Dyn365ECstEngAddlDBStorOpenFac ShrdSvr AllLng MonthlySubscriptions-VolumeLicense Academic OLV 1License LevelF AP AddOn ExtraStorage1GB 1M</t>
  </si>
  <si>
    <t>GMT-00001</t>
  </si>
  <si>
    <t>Microsoft®Dyn365EforCustServAddOnOpenStu ShrdSvr AllLng MonthlySubscriptions-VolumeLicense Academic OLV 1License NoLevel Student PerDvc 1Month</t>
  </si>
  <si>
    <t>GMT-00002</t>
  </si>
  <si>
    <t>Microsoft®Dyn365EforCustServAddOnOpenStu ShrdSvr AllLng MonthlySubscriptions-VolumeLicense Academic OLV 1License NoLevel Student PerUsr 1Month</t>
  </si>
  <si>
    <t>GMT-00004</t>
  </si>
  <si>
    <t>Microsoft®Dyn365EforCustServAddOnOpenStu ShrdSvr AllLng MonthlySubscriptions-VolumeLicense Academic OLV 1License NL Student PerDvc toCustService 1M</t>
  </si>
  <si>
    <t>GMT-00005</t>
  </si>
  <si>
    <t>Microsoft®Dyn365EforCustServAddOnOpenStu ShrdSvr AllLng MonthlySubscriptions-VolumeLicense Academic OLV 1License NL Student PerUsr toCustService 1M</t>
  </si>
  <si>
    <t>GMU-00001</t>
  </si>
  <si>
    <t>Microsoft®Dyn365EforCustServAddOnOpenFac ShrdSvr AllLng MonthlySubscriptions-VolumeLicense Academic OLV 1License LevelE AP PerDvc 1M</t>
  </si>
  <si>
    <t>GMU-00002</t>
  </si>
  <si>
    <t>Microsoft®Dyn365EforCustServAddOnOpenFac ShrdSvr AllLng MonthlySubscriptions-VolumeLicense Academic OLV 1License LevelF AP PerDvc 1M</t>
  </si>
  <si>
    <t>GMU-00003</t>
  </si>
  <si>
    <t>Microsoft®Dyn365EforCustServAddOnOpenFac ShrdSvr AllLng MonthlySubscriptions-VolumeLicense Academic OLV 1License LevelE AP PerUsr 1M</t>
  </si>
  <si>
    <t>GMU-00004</t>
  </si>
  <si>
    <t>Microsoft®Dyn365EforCustServAddOnOpenFac ShrdSvr AllLng MonthlySubscriptions-VolumeLicense Academic OLV 1License LevelF AP PerUsr 1M</t>
  </si>
  <si>
    <t>GMU-00013</t>
  </si>
  <si>
    <t>Microsoft®Dyn365EforCustServAddOnOpenFac ShrdSvr AllLng MonthlySubscriptions-VolumeLicense Academic OLV 1License LevelE AP PerDvc toCustService 1Month</t>
  </si>
  <si>
    <t>GMU-00014</t>
  </si>
  <si>
    <t>Microsoft®Dyn365EforCustServAddOnOpenFac ShrdSvr AllLng MonthlySubscriptions-VolumeLicense Academic OLV 1License LevelF AP PerDvc toCustService 1Month</t>
  </si>
  <si>
    <t>GMU-00015</t>
  </si>
  <si>
    <t>Microsoft®Dyn365EforCustServAddOnOpenFac ShrdSvr AllLng MonthlySubscriptions-VolumeLicense Academic OLV 1License LevelE AP PerUsr toCustService 1Month</t>
  </si>
  <si>
    <t>GMU-00016</t>
  </si>
  <si>
    <t>Microsoft®Dyn365EforCustServAddOnOpenFac ShrdSvr AllLng MonthlySubscriptions-VolumeLicense Academic OLV 1License LevelF AP PerUsr toCustService 1Month</t>
  </si>
  <si>
    <t>GMW-00002</t>
  </si>
  <si>
    <t>Microsoft®Dyn365EforCustSerFromSAOpenStu ShrdSvr AllLng MonthlySubscriptions-VolumeLicense Academic OLV 1License NoLevel Student PerDvc 1Month</t>
  </si>
  <si>
    <t>GMW-00003</t>
  </si>
  <si>
    <t>Microsoft®Dyn365EforCustSerFromSAOpenStu ShrdSvr AllLng MonthlySubscriptions-VolumeLicense Academic OLV 1License NoLevel Student PerUsr 1Month</t>
  </si>
  <si>
    <t>GMX-00004</t>
  </si>
  <si>
    <t>Microsoft®Dyn365EforCustSerFromSAOpenFac ShrdSvr AllLng MonthlySubscriptions-VolumeLicense Academic OLV 1License LevelE AP PerDvc 1M</t>
  </si>
  <si>
    <t>GMX-00005</t>
  </si>
  <si>
    <t>Microsoft®Dyn365EforCustSerFromSAOpenFac ShrdSvr AllLng MonthlySubscriptions-VolumeLicense Academic OLV 1License LevelF AP PerDvc 1M</t>
  </si>
  <si>
    <t>GMX-00006</t>
  </si>
  <si>
    <t>Microsoft®Dyn365EforCustSerFromSAOpenFac ShrdSvr AllLng MonthlySubscriptions-VolumeLicense Academic OLV 1License LevelE AP PerUsr 1M</t>
  </si>
  <si>
    <t>GMX-00007</t>
  </si>
  <si>
    <t>Microsoft®Dyn365EforCustSerFromSAOpenFac ShrdSvr AllLng MonthlySubscriptions-VolumeLicense Academic OLV 1License LevelF AP PerUsr 1M</t>
  </si>
  <si>
    <t>GMZ-00001</t>
  </si>
  <si>
    <t>Microsoft®Dyn365EforCustServOpenStu ShrdSvr AllLng MonthlySubscriptions-VolumeLicense Academic OLV 1License NoLevel Student PerDvc 1Month</t>
  </si>
  <si>
    <t>GMZ-00002</t>
  </si>
  <si>
    <t>Microsoft®Dyn365EforCustServOpenStu ShrdSvr AllLng MonthlySubscriptions-VolumeLicense Academic OLV 1License NoLevel Student PerUsr 1Month</t>
  </si>
  <si>
    <t>GMZ-00003</t>
  </si>
  <si>
    <t>Microsoft®Dyn365EforCustServOpenStu ShrdSvr AllLng MonthlySubscriptions-VL Academic OLV 1License NL Student QualifiedOffer PerUsr forCRMOLBasic 1M</t>
  </si>
  <si>
    <t>GMZ-00004</t>
  </si>
  <si>
    <t>Microsoft®Dyn365EforCustServOpenStu ShrdSvr AllLng MonthlySubscriptions-VL Academic OLV 1License NoLevel Student QualifiedOffer PerUsr forCRMOLPro 1M</t>
  </si>
  <si>
    <t>GMZ-00005</t>
  </si>
  <si>
    <t>Microsoft®Dyn365EforCustServOpenStu ShrdSvr AllLng MonthlySubscriptions-VL Academic OLV 1License NoLevel Student QualifiedOffer PerUsr CRMProtoO365 1M</t>
  </si>
  <si>
    <t>GN9-00008</t>
  </si>
  <si>
    <t>Microsoft®AzureActiveDirectoryPremP1Open ShrdSvr AllLng MonthlySubscriptions-VolumeLicense Academic OLV 1License NoLevel Student Student 1Month</t>
  </si>
  <si>
    <t>GN9-00009</t>
  </si>
  <si>
    <t>Microsoft®AzureActiveDirectoryPremP1Open ShrdSvr AllLng MonthlySubscriptions-VolumeLicense Academic OLV 1License LevelE AdditionalProduct Faculty 1</t>
  </si>
  <si>
    <t>GN9-00010</t>
  </si>
  <si>
    <t>Microsoft®AzureActiveDirectoryPremP1Open ShrdSvr AllLng MonthlySubscriptions-VolumeLicense Academic OLV 1License LevelF AdditionalProduct Faculty 1M</t>
  </si>
  <si>
    <t>GNH-00001</t>
  </si>
  <si>
    <t>Microsoft®Dyn365EforCustServOpenFac ShrdSvr AllLng MonthlySubscriptions-VL Academic OLV 1License LevelE AP QualifiedOffer PerUsr forCRMOLBasic 1Month</t>
  </si>
  <si>
    <t>GNH-00002</t>
  </si>
  <si>
    <t>Microsoft®Dyn365EforCustServOpenFac ShrdSvr AllLng MonthlySubscriptions-VL Academic OLV 1License LevelF AP QualifiedOffer PerUsr forCRMOLBasic 1Month</t>
  </si>
  <si>
    <t>GNH-00006</t>
  </si>
  <si>
    <t>Microsoft®Dyn365EforCustServOpenFac ShrdSvr AllLng MonthlySubscriptions-VolumeLicense Academic OLV 1License LevelE AdditionalProduct PerDvc 1Month</t>
  </si>
  <si>
    <t>GNH-00007</t>
  </si>
  <si>
    <t>Microsoft®Dyn365EforCustServOpenFac ShrdSvr AllLng MonthlySubscriptions-VolumeLicense Academic OLV 1License LevelF AdditionalProduct PerDvc 1Month</t>
  </si>
  <si>
    <t>GNH-00008</t>
  </si>
  <si>
    <t>Microsoft®Dyn365EforCustServOpenFac ShrdSvr AllLng MonthlySubscriptions-VolumeLicense Academic OLV 1License LevelE AdditionalProduct PerUsr 1Month</t>
  </si>
  <si>
    <t>GNH-00009</t>
  </si>
  <si>
    <t>Microsoft®Dyn365EforCustServOpenFac ShrdSvr AllLng MonthlySubscriptions-VolumeLicense Academic OLV 1License LevelF AdditionalProduct PerUsr 1Month</t>
  </si>
  <si>
    <t>GNH-00012</t>
  </si>
  <si>
    <t>Microsoft®Dyn365EforCustServOpenFac ShrdSvr AllLng MonthlySubscriptions-VL Academic OLV 1License LevelE AP QualifiedOffer PerUsr forCRMOLPro 1M</t>
  </si>
  <si>
    <t>GNH-00013</t>
  </si>
  <si>
    <t>Microsoft®Dyn365EforCustServOpenFac ShrdSvr AllLng MonthlySubscriptions-VL Academic OLV 1License LevelF AP QualifiedOffer PerUsr forCRMOLPro 1M</t>
  </si>
  <si>
    <t>GNH-00014</t>
  </si>
  <si>
    <t>Microsoft®Dyn365EforCustServOpenFac ShrdSvr AllLng MonthlySubscriptions-VL Academic OLV 1License LevelE AP QualifiedOffer PerUsr CRMProtoO365 1M</t>
  </si>
  <si>
    <t>GNH-00015</t>
  </si>
  <si>
    <t>Microsoft®Dyn365EforCustServOpenFac ShrdSvr AllLng MonthlySubscriptions-VL Academic OLV 1License LevelF AP QualifiedOffer PerUsr CRMProtoO365 1M</t>
  </si>
  <si>
    <t>GNK-00001</t>
  </si>
  <si>
    <t>Microsoft®Dyn365EforFieldServiceOpenStu ShrdSvr AllLng MonthlySubscriptions-VolumeLicense Academic OLV 1License NoLevel Student PerDvc 1Month</t>
  </si>
  <si>
    <t>GNK-00002</t>
  </si>
  <si>
    <t>Microsoft®Dyn365EforFieldServiceOpenStu ShrdSvr AllLng MonthlySubscriptions-VolumeLicense Academic OLV 1License NoLevel Student PerUsr 1Month</t>
  </si>
  <si>
    <t>GNL-00001</t>
  </si>
  <si>
    <t>Microsoft®Dyn365EforFieldServiceOpenFac ShrdSvr AllLng MonthlySubscriptions-VolumeLicense Academic OLV 1License LevelE AdditionalProduct PerDvc 1Month</t>
  </si>
  <si>
    <t>GNL-00002</t>
  </si>
  <si>
    <t>Microsoft®Dyn365EforFieldServiceOpenFac ShrdSvr AllLng MonthlySubscriptions-VolumeLicense Academic OLV 1License LevelF AdditionalProduct PerDvc 1Month</t>
  </si>
  <si>
    <t>GNL-00003</t>
  </si>
  <si>
    <t>Microsoft®Dyn365EforFieldServiceOpenFac ShrdSvr AllLng MonthlySubscriptions-VolumeLicense Academic OLV 1License LevelE AdditionalProduct PerUsr 1Month</t>
  </si>
  <si>
    <t>GNL-00004</t>
  </si>
  <si>
    <t>Microsoft®Dyn365EforFieldServiceOpenFac ShrdSvr AllLng MonthlySubscriptions-VolumeLicense Academic OLV 1License LevelF AdditionalProduct PerUsr 1Month</t>
  </si>
  <si>
    <t>GNU-00001</t>
  </si>
  <si>
    <t>Microsoft®Dyn365EforSalesOpenStu ShrdSvr AllLng MonthlySubscriptions-VolumeLicense Academic OLV 1License NoLevel Student PerDvc 1Month</t>
  </si>
  <si>
    <t>GNU-00002</t>
  </si>
  <si>
    <t>Microsoft®Dyn365EforSalesOpenStu ShrdSvr AllLng MonthlySubscriptions-VolumeLicense Academic OLV 1License NoLevel Student PerUsr 1Month</t>
  </si>
  <si>
    <t>GNU-00003</t>
  </si>
  <si>
    <t>Microsoft®Dyn365EforSalesOpenStu ShrdSvr AllLng MonthlySubscriptions-VL Academic OLV 1License NoLevel Student QualifiedOffer PerUsr CRMProtoO365 1M</t>
  </si>
  <si>
    <t>GNU-00004</t>
  </si>
  <si>
    <t>Microsoft®Dyn365EforSalesOpenStu ShrdSvr AllLng MonthlySubscriptions-VL Academic OLV 1License NoLevel Student QualifiedOffer PerUsr forCRMOLBasic 1M</t>
  </si>
  <si>
    <t>GNU-00005</t>
  </si>
  <si>
    <t>Microsoft®Dyn365EforSalesOpenStu ShrdSvr AllLng MonthlySubscriptions-VL Academic OLV 1License NoLevel Student QualifiedOffer PerUsr forCRMOLPro 1M</t>
  </si>
  <si>
    <t>GNV-00005</t>
  </si>
  <si>
    <t>Microsoft®Dyn365EforSalesOpenFac ShrdSvr AllLng MonthlySubscriptions-VL Academic OLV 1License LevelE AP QualifiedOffer PerUsrCRMProtoO365 1M</t>
  </si>
  <si>
    <t>GNV-00006</t>
  </si>
  <si>
    <t>Microsoft®Dyn365EforSalesOpenFac ShrdSvr AllLng MonthlySubscriptions-VL Academic OLV 1License LevelF AP QualifiedOffer PerUsrCRMProtoO365 1M</t>
  </si>
  <si>
    <t>GNV-00007</t>
  </si>
  <si>
    <t>Microsoft®Dyn365EforSalesOpenFac ShrdSvr AllLng MonthlySubscriptions-VL Academic OLV 1License LevelE AP QualifiedOffer PerUsr forCRMOLBasic 1M</t>
  </si>
  <si>
    <t>GNV-00008</t>
  </si>
  <si>
    <t>Microsoft®Dyn365EforSalesOpenFac ShrdSvr AllLng MonthlySubscriptions-VL Academic OLV 1License LevelF AP QualifiedOffer PerUsr forCRMOLBasic 1M</t>
  </si>
  <si>
    <t>GNV-00010</t>
  </si>
  <si>
    <t>Microsoft®Dyn365EforSalesOpenFac ShrdSvr AllLng MonthlySubscriptions-VL Academic OLV 1License LevelE AP QualifiedOffer PerUsr forCRMOLPro 1M</t>
  </si>
  <si>
    <t>GNV-00011</t>
  </si>
  <si>
    <t>Microsoft®Dyn365EforSalesOpenFac ShrdSvr AllLng MonthlySubscriptions-VL Academic OLV 1License LevelF AP QualifiedOffer PerUsr forCRMOLPro 1M</t>
  </si>
  <si>
    <t>GNV-00013</t>
  </si>
  <si>
    <t>Microsoft®Dyn365EforSalesOpenFac ShrdSvr AllLng MonthlySubscriptions-VolumeLicense Academic OLV 1License LevelE AdditionalProduct PerDvc 1Month</t>
  </si>
  <si>
    <t>GNV-00014</t>
  </si>
  <si>
    <t>Microsoft®Dyn365EforSalesOpenFac ShrdSvr AllLng MonthlySubscriptions-VolumeLicense Academic OLV 1License LevelF AdditionalProduct PerDvc 1Month</t>
  </si>
  <si>
    <t>GNV-00015</t>
  </si>
  <si>
    <t>Microsoft®Dyn365EforSalesOpenFac ShrdSvr AllLng MonthlySubscriptions-VolumeLicense Academic OLV 1License LevelE AdditionalProduct PerUsr 1Month</t>
  </si>
  <si>
    <t>GNV-00016</t>
  </si>
  <si>
    <t>Microsoft®Dyn365EforSalesOpenFac ShrdSvr AllLng MonthlySubscriptions-VolumeLicense Academic OLV 1License LevelF AdditionalProduct PerUsr 1Month</t>
  </si>
  <si>
    <t>GNX-00001</t>
  </si>
  <si>
    <t>Microsoft®Dyn365EforSalesAdd-OnOpenStu ShrdSvr AllLng MonthlySubscriptions-VolumeLicense Academic OLV 1License NoLevel Student PerDvc 1Month</t>
  </si>
  <si>
    <t>GNX-00002</t>
  </si>
  <si>
    <t>Microsoft®Dyn365EforSalesAdd-OnOpenStu ShrdSvr AllLng MonthlySubscriptions-VolumeLicense Academic OLV 1License NoLevel Student PerUsr 1Month</t>
  </si>
  <si>
    <t>GNY-00001</t>
  </si>
  <si>
    <t>Microsoft®Dyn365EforSalesAdd-OnOpenFac ShrdSvr AllLng MonthlySubscriptions-VolumeLicense Academic OLV 1License LevelE AdditionalProduct PerDvc 1Month</t>
  </si>
  <si>
    <t>GNY-00002</t>
  </si>
  <si>
    <t>Microsoft®Dyn365EforSalesAdd-OnOpenFac ShrdSvr AllLng MonthlySubscriptions-VolumeLicense Academic OLV 1License LevelF AdditionalProduct PerDvc 1Month</t>
  </si>
  <si>
    <t>GNY-00003</t>
  </si>
  <si>
    <t>Microsoft®Dyn365EforSalesAdd-OnOpenFac ShrdSvr AllLng MonthlySubscriptions-VolumeLicense Academic OLV 1License LevelE AdditionalProduct PerUsr 1Month</t>
  </si>
  <si>
    <t>GNY-00004</t>
  </si>
  <si>
    <t>Microsoft®Dyn365EforSalesAdd-OnOpenFac ShrdSvr AllLng MonthlySubscriptions-VolumeLicense Academic OLV 1License LevelF AdditionalProduct PerUsr 1Month</t>
  </si>
  <si>
    <t>GP3-00008</t>
  </si>
  <si>
    <t>Microsoft®AzureActiveDirectoryBasicOpen ShrdSvr AllLng MonthlySubscriptions-VolumeLicense Academic OLV 1License NoLevel Student Student 1Month</t>
  </si>
  <si>
    <t>GP3-00009</t>
  </si>
  <si>
    <t>Microsoft®AzureActiveDirectoryBasicOpen ShrdSvr AllLng MonthlySubscriptions-VolumeLicense Academic OLV 1License LevelE AdditionalProduct Faculty 1Mth</t>
  </si>
  <si>
    <t>GP3-00010</t>
  </si>
  <si>
    <t>Microsoft®AzureActiveDirectoryBasicOpen ShrdSvr AllLng MonthlySubscriptions-VolumeLicense Academic OLV 1License LevelF AdditionalProduct Faculty 1Mth</t>
  </si>
  <si>
    <t>GPG-00002</t>
  </si>
  <si>
    <t>Microsoft®Dyn365EforSalesFromSAOpenStu ShrdSvr AllLng MonthlySubscriptions-VolumeLicense Academic OLV 1License NoLevel Student PerDvc 1Month</t>
  </si>
  <si>
    <t>GPG-00003</t>
  </si>
  <si>
    <t>Microsoft®Dyn365EforSalesFromSAOpenStu ShrdSvr AllLng MonthlySubscriptions-VolumeLicense Academic OLV 1License NoLevel Student PerUsr 1Month</t>
  </si>
  <si>
    <t>GPH-00004</t>
  </si>
  <si>
    <t>Microsoft®Dyn365EforSalesFromSAOpenFac ShrdSvr AllLng MonthlySubscriptions-VolumeLicense Academic OLV 1License LevelE AdditionalProduct PerDvc 1Month</t>
  </si>
  <si>
    <t>GPH-00005</t>
  </si>
  <si>
    <t>Microsoft®Dyn365EforSalesFromSAOpenFac ShrdSvr AllLng MonthlySubscriptions-VolumeLicense Academic OLV 1License LevelF AdditionalProduct PerDvc 1Month</t>
  </si>
  <si>
    <t>GPH-00006</t>
  </si>
  <si>
    <t>Microsoft®Dyn365EforSalesFromSAOpenFac ShrdSvr AllLng MonthlySubscriptions-VolumeLicense Academic OLV 1License LevelE AdditionalProduct PerUsr 1Month</t>
  </si>
  <si>
    <t>GPH-00007</t>
  </si>
  <si>
    <t>Microsoft®Dyn365EforSalesFromSAOpenFac ShrdSvr AllLng MonthlySubscriptions-VolumeLicense Academic OLV 1License LevelF AdditionalProduct PerUsr 1Month</t>
  </si>
  <si>
    <t>GPK-00001</t>
  </si>
  <si>
    <t>Microsoft®Dyn365ETeamMembAddOnOpenStuOld ShrdSvr AllLng MonthlySubscriptions-VolumeLicense Academic OLV 1License NL Student PerUsr toTeamMember 1M</t>
  </si>
  <si>
    <t>GPL-00001</t>
  </si>
  <si>
    <t>Microsoft®Dyn365ETeamMembAddOnOpenFacOld ShrdSvr AllLng MonthlySubscriptions-VolumeLicense Academic OLV 1License LevelE AP PerUsr toTeamMember 1M</t>
  </si>
  <si>
    <t>GPL-00002</t>
  </si>
  <si>
    <t>Microsoft®Dyn365ETeamMembAddOnOpenFacOld ShrdSvr AllLng MonthlySubscriptions-VolumeLicense Academic OLV 1License LevelF AP PerUsr toTeamMember 1M</t>
  </si>
  <si>
    <t>GPN-00001</t>
  </si>
  <si>
    <t>Microsoft®Dyn365ETeamMemFromSAOpenStuOld ShrdSvr AllLng MonthlySubscriptions-VL Academic OLV 1License NL Stu QualifiedOffer PerUsr frmCRMEssentials 1M</t>
  </si>
  <si>
    <t>GPP-00001</t>
  </si>
  <si>
    <t>Microsoft®Dyn365ETeamMemFromSAOpenFacOld ShrdSvr AllLng MonthlySubscriptions-VL Academic OLV 1License LevelE AP QualifiedOffer fromCRMEssentials 1M</t>
  </si>
  <si>
    <t>GPP-00002</t>
  </si>
  <si>
    <t>Microsoft®Dyn365ETeamMemFromSAOpenFacOld ShrdSvr AllLng MonthlySubscriptions-VL Academic OLV 1License LevelF AP QualifiedOffer fromCRMEssentials 1M</t>
  </si>
  <si>
    <t>GPR-00001</t>
  </si>
  <si>
    <t>Microsoft®Dyn365ETeamMembersOpenStuOld ShrdSvr AllLng MonthlySubscriptions-VolumeLicense Academic OLV 1License NoLevel Student PerUsr 1Month</t>
  </si>
  <si>
    <t>GPR-00002</t>
  </si>
  <si>
    <t>Microsoft®Dyn365ETeamMembersOpenStuOld ShrdSvr AllLng MonthlySubscriptions-VolumeLicense Academic OLV 1License NL Student QualifiedOffer PerUsr 1M</t>
  </si>
  <si>
    <t>GPS-00001</t>
  </si>
  <si>
    <t>Microsoft®Dyn365ETeamMembersOpenFacOld ShrdSvr AllLng MonthlySubscriptions-VolumeLicense Academic OLV 1License LevelE AdditionalProduct PerUsr 1Month</t>
  </si>
  <si>
    <t>GPS-00002</t>
  </si>
  <si>
    <t>Microsoft®Dyn365ETeamMembersOpenFacOld ShrdSvr AllLng MonthlySubscriptions-VolumeLicense Academic OLV 1License LevelF AdditionalProduct PerUsr 1Month</t>
  </si>
  <si>
    <t>GPS-00004</t>
  </si>
  <si>
    <t>Microsoft®Dyn365ETeamMembersOpenFacOld ShrdSvr AllLng MonthlySubscriptions-VolumeLicense Academic OLV 1License LevelE AP QualifiedOffer PerUsr 1Month</t>
  </si>
  <si>
    <t>GPS-00005</t>
  </si>
  <si>
    <t>Microsoft®Dyn365ETeamMembersOpenFacOld ShrdSvr AllLng MonthlySubscriptions-VolumeLicense Academic OLV 1License LevelF AP QualifiedOffer PerUsr 1Month</t>
  </si>
  <si>
    <t>GPV-00001</t>
  </si>
  <si>
    <t>Microsoft®Dyn365ECstEngNonProdInstOpenFac ShrdSvr AllLng MonthlySubscriptions-VolumeLicense Academic OLV 1License LevelE AdditionalProduct Srvcs 1M</t>
  </si>
  <si>
    <t>GPV-00002</t>
  </si>
  <si>
    <t>Microsoft®Dyn365ECstEngNonProdInstOpenFac ShrdSvr AllLng MonthlySubscriptions-VolumeLicense Academic OLV 1License LevelF AdditionalProduct Srvcs 1M</t>
  </si>
  <si>
    <t>GPY-00004</t>
  </si>
  <si>
    <t>Microsoft®Dyn365ECstEngAddlSclPostOpenFac ShrdSvr AllLng MonthlySubscriptions-VolumeLicense Academic OLV 1License LevelE AP AddOn Posts(100k) 1M</t>
  </si>
  <si>
    <t>GPY-00005</t>
  </si>
  <si>
    <t>Microsoft®Dyn365ECstEngAddlSclPostOpenFac ShrdSvr AllLng MonthlySubscriptions-VolumeLicense Academic OLV 1License LevelF AP AddOn Posts(100k) 1M</t>
  </si>
  <si>
    <t>GPY-00006</t>
  </si>
  <si>
    <t>Microsoft®Dyn365ECstEngAddlSclPostOpenFac ShrdSvr AllLng MonthlySubscriptions-VolumeLicense Academic OLV 1License LevelE AP AddOn Posts(10k) 1M</t>
  </si>
  <si>
    <t>GPY-00007</t>
  </si>
  <si>
    <t>Microsoft®Dyn365ECstEngAddlSclPostOpenFac ShrdSvr AllLng MonthlySubscriptions-VolumeLicense Academic OLV 1License LevelF AP AddOn Posts(10k) 1M</t>
  </si>
  <si>
    <t>GPY-00008</t>
  </si>
  <si>
    <t>Microsoft®Dyn365ECstEngAddlSclPostOpenFac ShrdSvr AllLng MonthlySubscriptions-VolumeLicense Academic OLV 1License LevelE AP AddOn Posts(1M) 1M</t>
  </si>
  <si>
    <t>GPY-00009</t>
  </si>
  <si>
    <t>Microsoft®Dyn365ECstEngAddlSclPostOpenFac ShrdSvr AllLng MonthlySubscriptions-VolumeLicense Academic OLV 1License LevelF AP AddOn Posts(1M) 1M</t>
  </si>
  <si>
    <t>GQR-00001</t>
  </si>
  <si>
    <t>Microsoft®Dyn365ECstEngProdInstOpenFac ShrdSvr AllLng MonthlySubscriptions-VolumeLicense Academic OLV 1License LevelE AdditionalProduct Srvcs 1Month</t>
  </si>
  <si>
    <t>GQR-00002</t>
  </si>
  <si>
    <t>Microsoft®Dyn365ECstEngProdInstOpenFac ShrdSvr AllLng MonthlySubscriptions-VolumeLicense Academic OLV 1License LevelF AdditionalProduct Srvcs 1Month</t>
  </si>
  <si>
    <t>GR6-00001</t>
  </si>
  <si>
    <t>Microsoft®EOAforExchangeServerOpenFAC ShrdSvr AllLng MonthlySubscriptions-VolumeLicense Academic OLV 1License LevelE AdditionalProduct 1Month</t>
  </si>
  <si>
    <t>GR6-00002</t>
  </si>
  <si>
    <t>Microsoft®EOAforExchangeServerOpenFAC ShrdSvr AllLng MonthlySubscriptions-VolumeLicense Academic OLV 1License LevelF AdditionalProduct 1Month</t>
  </si>
  <si>
    <t>GR9-00001</t>
  </si>
  <si>
    <t>Microsoft®EOAforExchangeServerOpenSTU ShrdSvr AllLng MonthlySubscriptions-VolumeLicense Academic OLV 1License NoLevel Student 1Month</t>
  </si>
  <si>
    <t>GS7-00008</t>
  </si>
  <si>
    <t>Microsoft®EntMobandSecurityE3Open ShrdSvr AllLng MonthlySubscriptions-VolumeLicense Academic OLV 1License NoLevel Student Student 1Month</t>
  </si>
  <si>
    <t>GS7-00009</t>
  </si>
  <si>
    <t>Microsoft®EntMobandSecurityE3Open ShrdSvr AllLng MonthlySubscriptions-VolumeLicense Academic OLV 1License LevelE AdditionalProduct Faculty 1Month</t>
  </si>
  <si>
    <t>GS7-00010</t>
  </si>
  <si>
    <t>Microsoft®EntMobandSecurityE3Open ShrdSvr AllLng MonthlySubscriptions-VolumeLicense Academic OLV 1License LevelF AdditionalProduct Faculty 1Month</t>
  </si>
  <si>
    <t>GS9-00001</t>
  </si>
  <si>
    <t>Microsoft®EntMobandSecurityE3 Open Add-on ShrdSvr AllLng MonthlySubscriptions-VolumeLicense Academic OLV 1License LevelE AP Faculty AddOn 1M Orgnl</t>
  </si>
  <si>
    <t>GS9-00002</t>
  </si>
  <si>
    <t>Microsoft®EntMobandSecurityE3 Open Add-on ShrdSvr AllLng MonthlySubscriptions-VolumeLicense Academic OLV 1License LevelF AP Faculty AddOn 1M Orgnl</t>
  </si>
  <si>
    <t>GS9-00003</t>
  </si>
  <si>
    <t>Microsoft®EntMobandSecurityE3OpenAdd-on ShrdSvr AllLng MonthlySubscriptions-VolumeLicense Academic OLV 1License NoLevel Student Student AddOn 1Month</t>
  </si>
  <si>
    <t>GU3-00001</t>
  </si>
  <si>
    <t>Microsoft®O365EDUA1OpenStu ShrdSvr AllLng MonthlySubscriptions-VolumeLicense Academic OLV 1License NoLevel Student 1Month</t>
  </si>
  <si>
    <t>GU4-00001</t>
  </si>
  <si>
    <t>Microsoft®O365EDUA1OpenFac ShrdSvr AllLng MonthlySubscriptions-VolumeLicense Academic OLV 1License LevelE AdditionalProduct 1Month</t>
  </si>
  <si>
    <t>GU4-00002</t>
  </si>
  <si>
    <t>Microsoft®O365EDUA1OpenFac ShrdSvr AllLng MonthlySubscriptions-VolumeLicense Academic OLV 1License LevelF AdditionalProduct 1Month</t>
  </si>
  <si>
    <t>H21-03098</t>
  </si>
  <si>
    <t>Microsoft®ProjectServerCAL AllLng License/SoftwareAssurancePack Academic OLV 1License LevelE AdditionalProduct DvcCAL 1Year</t>
  </si>
  <si>
    <t>H21-03099</t>
  </si>
  <si>
    <t>Microsoft®ProjectServerCAL AllLng License/SoftwareAssurancePack Academic OLV 1License LevelF AdditionalProduct DvcCAL 1Year</t>
  </si>
  <si>
    <t>H21-03100</t>
  </si>
  <si>
    <t>Microsoft®ProjectServerCAL AllLng License/SoftwareAssurancePack Academic OLV 1License LevelE AdditionalProduct UsrCAL 1Year</t>
  </si>
  <si>
    <t>H21-03101</t>
  </si>
  <si>
    <t>Microsoft®ProjectServerCAL AllLng License/SoftwareAssurancePack Academic OLV 1License LevelF AdditionalProduct UsrCAL 1Year</t>
  </si>
  <si>
    <t>H22-02365</t>
  </si>
  <si>
    <t>Microsoft®ProjectServer AllLng License/SoftwareAssurancePack Academic OLV 1License LevelE AdditionalProduct 1Year</t>
  </si>
  <si>
    <t>H22-02366</t>
  </si>
  <si>
    <t>Microsoft®ProjectServer AllLng License/SoftwareAssurancePack Academic OLV 1License LevelF AdditionalProduct 1Year</t>
  </si>
  <si>
    <t>H30-03427</t>
  </si>
  <si>
    <t>Microsoft®ProjectProfessional AllLng License/SoftwareAssurancePack Academic OLV 1License LevelE AdditionalProduct w/1ProjectSvrCAL 1Year</t>
  </si>
  <si>
    <t>H30-03428</t>
  </si>
  <si>
    <t>Microsoft®ProjectProfessional AllLng License/SoftwareAssurancePack Academic OLV 1License LevelF AdditionalProduct w/1ProjectSvrCAL 1Year</t>
  </si>
  <si>
    <t>H30-03429</t>
  </si>
  <si>
    <t>Microsoft®ProjectProfessional AllLng License/SoftwareAssurancePack Academic OLV 1License LevelE Enterprise w/1ProjectSvrCAL 1Year</t>
  </si>
  <si>
    <t>H30-03430</t>
  </si>
  <si>
    <t>Microsoft®ProjectProfessional AllLng License/SoftwareAssurancePack Academic OLV 1License LevelF Enterprise w/1ProjectSvrCAL 1Year</t>
  </si>
  <si>
    <t>H30-03431</t>
  </si>
  <si>
    <t>Microsoft®ProjectProfessional AllLng License/SoftwareAssurancePack Academic OLV 1License NoLevel Student w/1ProjectSvrCAL 1Year</t>
  </si>
  <si>
    <t>HHQ-00001</t>
  </si>
  <si>
    <t>Microsoft® Defender for Identity Open Stu Alng Monthly Subscriptions-Volume License Academic OLV 1 License No Level 1 Month</t>
  </si>
  <si>
    <t>HHR-00001</t>
  </si>
  <si>
    <t>Microsoft® Defender for Identity Open Fac Alng Monthly Subscriptions-Volume License Academic OLV 1 License Level E Additional Product 1 Month</t>
  </si>
  <si>
    <t>HHR-00002</t>
  </si>
  <si>
    <t>Microsoft® Defender for Identity Open Fac Alng Monthly Subscriptions-Volume License Academic OLV 1 License Level F Additional Product 1 Month</t>
  </si>
  <si>
    <t>HHT-00001</t>
  </si>
  <si>
    <t>Microsoft® Defender for Identity AO Open Stu Alng Monthly Subscriptions-Volume License Academic OLV 1 License No Level AddOn to ATA 1 Month</t>
  </si>
  <si>
    <t>HHU-00001</t>
  </si>
  <si>
    <t>Microsoft® Defender for Identity AO Open Fac Alng Monthly Subscriptions-Volume License Academic OLV 1 License Level E AdditionalProduct AddOn toATA 1M</t>
  </si>
  <si>
    <t>HHU-00002</t>
  </si>
  <si>
    <t>Microsoft® Defender for Identity AO Open Fac Alng Monthly Subscriptions-Volume License Academic OLV 1 License Level F AdditionalProduct AddOn toATA 1M</t>
  </si>
  <si>
    <t>HJA-00600</t>
  </si>
  <si>
    <t>Microsoft®BizTalkServerBranch AllLng License/SoftwareAssurancePack Academic OLV 2Licenses LevelE AdditionalProduct CoreLic 1Year</t>
  </si>
  <si>
    <t>HJA-00601</t>
  </si>
  <si>
    <t>Microsoft®BizTalkServerBranch AllLng License/SoftwareAssurancePack Academic OLV 2Licenses LevelF AdditionalProduct CoreLic 1Year</t>
  </si>
  <si>
    <t>HVG-00001</t>
  </si>
  <si>
    <t>Microsoft®O365EDUA3OpenStu ShrdSvr AllLng MonthlySubscriptions-VolumeLicense Academic OLV 1License NoLevel Student AddOn toOPP 1Month</t>
  </si>
  <si>
    <t>HVG-00003</t>
  </si>
  <si>
    <t>Microsoft®O365EDUA3OpenStu ShrdSvr AllLng MonthlySubscriptions-VolumeLicense Academic OLV 1License NoLevel Student AddOn touserCoreCAL/ECAL 1Month</t>
  </si>
  <si>
    <t>HVG-00004</t>
  </si>
  <si>
    <t>Microsoft®O365EDUA3OpenStu ShrdSvr AllLng MonthlySubscriptions-VolumeLicense Academic OLV 1License NoLevel Student AddOn touserCore/ECALw/OPP 1Month</t>
  </si>
  <si>
    <t>HVG-00007</t>
  </si>
  <si>
    <t>Microsoft®O365EDUA3OpenStu ShrdSvr AllLng MonthlySubscriptions-VolumeLicense Academic OLV 1License NoLevel Student Enterprise 1Month</t>
  </si>
  <si>
    <t>HVG-00008</t>
  </si>
  <si>
    <t>Microsoft®O365EDUA3OpenStu ShrdSvr AllLng MonthlySubscriptions-VolumeLicense Academic OLV 1License NoLevel PlatformStudent 1Month</t>
  </si>
  <si>
    <t>HVG-00009</t>
  </si>
  <si>
    <t>Microsoft®O365EDUA3OpenStu ShrdSvr AllLng MonthlySubscriptions-VolumeLicense Academic OLV 1License NoLevel Student 1Month</t>
  </si>
  <si>
    <t>HVH-00001</t>
  </si>
  <si>
    <t>Microsoft®O365EDUA3OpenFac ShrdSvr AllLng MonthlySubscriptions-VolumeLicense Academic OLV 1License LevelE AdditionalProduct AddOn toOPP 1Month</t>
  </si>
  <si>
    <t>HVH-00002</t>
  </si>
  <si>
    <t>Microsoft®O365EDUA3OpenFac ShrdSvr AllLng MonthlySubscriptions-VolumeLicense Academic OLV 1License LevelF AdditionalProduct AddOn toOPP 1Month</t>
  </si>
  <si>
    <t>HVH-00003</t>
  </si>
  <si>
    <t>Microsoft®O365EDUA3OpenFac ShrdSvr AllLng MonthlySubscriptions-VolumeLicense Academic OLV 1License LevelE AP AddOn touserCoreCAL/ECAL 1Month</t>
  </si>
  <si>
    <t>HVH-00004</t>
  </si>
  <si>
    <t>Microsoft®O365EDUA3OpenFac ShrdSvr AllLng MonthlySubscriptions-VolumeLicense Academic OLV 1License LevelE AP AddOn touserCore/ECALw/OPP 1Month</t>
  </si>
  <si>
    <t>HVH-00005</t>
  </si>
  <si>
    <t>Microsoft®O365EDUA3OpenFac ShrdSvr AllLng MonthlySubscriptions-VolumeLicense Academic OLV 1License LevelF AP AddOn touserCore/ECALw/OPP 1Month</t>
  </si>
  <si>
    <t>HVH-00006</t>
  </si>
  <si>
    <t>Microsoft®O365EDUA3OpenFac ShrdSvr AllLng MonthlySubscriptions-VolumeLicense Academic OLV 1License LevelF AP AddOn touserCoreCAL/ECAL 1Month</t>
  </si>
  <si>
    <t>HVH-00007</t>
  </si>
  <si>
    <t>Microsoft®O365EDUA3OpenFac ShrdSvr AllLng MonthlySubscriptions-VolumeLicense Academic OLV 1License LevelE AdditionalProduct 1Month</t>
  </si>
  <si>
    <t>HVH-00008</t>
  </si>
  <si>
    <t>Microsoft®O365EDUA3OpenFac ShrdSvr AllLng MonthlySubscriptions-VolumeLicense Academic OLV 1License LevelF AdditionalProduct 1Month</t>
  </si>
  <si>
    <t>HVH-00009</t>
  </si>
  <si>
    <t>Microsoft®O365EDUA3OpenFac ShrdSvr AllLng MonthlySubscriptions-VolumeLicense Academic OLV 1License LevelE Enterprise 1Month Each</t>
  </si>
  <si>
    <t>HVH-00010</t>
  </si>
  <si>
    <t>Microsoft®O365EDUA3OpenFac ShrdSvr AllLng MonthlySubscriptions-VolumeLicense Academic OLV 1License LevelF Enterprise 1Month Each</t>
  </si>
  <si>
    <t>HVH-00012</t>
  </si>
  <si>
    <t>Microsoft®O365EDUA3OpenFac ShrdSvr AllLng MonthlySubscriptions-VolumeLicense Academic OLV 1License LevelE Platform 1Month Each</t>
  </si>
  <si>
    <t>HVH-00013</t>
  </si>
  <si>
    <t>Microsoft®O365EDUA3OpenFac ShrdSvr AllLng MonthlySubscriptions-VolumeLicense Academic OLV 1License LevelF Platform 1Month Each</t>
  </si>
  <si>
    <t>HWL-00001</t>
  </si>
  <si>
    <t>Microsoft®VisioPlan1OpenFaculty ShrdSvr AllLng MonthlySubscriptions-VolumeLicense Academic OLV 1License LevelE AdditionalProduct Qualified 1Month</t>
  </si>
  <si>
    <t>HWL-00002</t>
  </si>
  <si>
    <t>Microsoft®VisioPlan1OpenFaculty ShrdSvr AllLng MonthlySubscriptions-VolumeLicense Academic OLV 1License LevelF AdditionalProduct Qualified 1Month</t>
  </si>
  <si>
    <t>HWM-00001</t>
  </si>
  <si>
    <t>Microsoft®VisioPlan1OpenStudents ShrdSvr AllLng MonthlySubscriptions-VolumeLicense Academic OLV 1License NoLevel Student 1Month</t>
  </si>
  <si>
    <t>J5A-01178</t>
  </si>
  <si>
    <t>Microsoft®MSEndptConfigmgrCltMgmtLic AllLng License/SoftwareAssurancePack Academic OLV 1License LevelE Enterprise PerOSE 1Year</t>
  </si>
  <si>
    <t>J5A-01179</t>
  </si>
  <si>
    <t>Microsoft®MSEndptConfigmgrCltMgmtLic AllLng License/SoftwareAssurancePack Academic OLV 1License LevelF Enterprise PerOSE 1Year</t>
  </si>
  <si>
    <t>J5A-01180</t>
  </si>
  <si>
    <t>Microsoft®MSEndptConfigmgrCltMgmtLic AllLng License/SoftwareAssurancePack Academic OLV 1License LevelE Enterprise PerUsr 1Year</t>
  </si>
  <si>
    <t>J5A-01181</t>
  </si>
  <si>
    <t>Microsoft®MSEndptConfigmgrCltMgmtLic AllLng License/SoftwareAssurancePack Academic OLV 1License LevelF Enterprise PerUsr 1Year</t>
  </si>
  <si>
    <t>J5A-01182</t>
  </si>
  <si>
    <t>Microsoft®MSEndptConfigmgrCltMgmtLic AllLng License/SoftwareAssurancePack Academic OLV 1License NoLevel Student PerOSE 1Year</t>
  </si>
  <si>
    <t>J5A-01183</t>
  </si>
  <si>
    <t>Microsoft®MSEndptConfigmgrCltMgmtLic AllLng License/SoftwareAssurancePack Academic OLV 1License NoLevel Student PerUsr 1Year</t>
  </si>
  <si>
    <t>JNN-00001</t>
  </si>
  <si>
    <t>Microsoft®O365EDUA3OpenStuUseBnft ShrdSvr AllLng MonthlySubscriptions-VolumeLicense Academic OLV 1License NoLevel Student PerUsr STUUseBenefit 1Month</t>
  </si>
  <si>
    <t>KW5-00359</t>
  </si>
  <si>
    <t>Microsoft®WINEDUperDVC AllLng Upgrade/SoftwareAssurancePack Academic OLV 1License LevelE Enterprise 1Year</t>
  </si>
  <si>
    <t>KW5-00360</t>
  </si>
  <si>
    <t>Microsoft®WINEDUperDVC AllLng Upgrade/SoftwareAssurancePack Academic OLV 1License LevelF Enterprise 1Year</t>
  </si>
  <si>
    <t>KW5-00361</t>
  </si>
  <si>
    <t>Microsoft®WINEDUperDVC AllLng Upgrade/SoftwareAssurancePack Academic OLV 1License LevelE Platform 1Year</t>
  </si>
  <si>
    <t>KW5-00362</t>
  </si>
  <si>
    <t>Microsoft®WINEDUperDVC AllLng Upgrade/SoftwareAssurancePack Academic OLV 1License LevelF Platform 1Year</t>
  </si>
  <si>
    <t>KW5-00373</t>
  </si>
  <si>
    <t>Microsoft®WINEDUperDVC AllLng Upgrade/SoftwareAssurancePack Academic OLV 1License LevelE PlatformUTD 1Year</t>
  </si>
  <si>
    <t>KW5-00374</t>
  </si>
  <si>
    <t>Microsoft®WINEDUperDVC AllLng Upgrade/SoftwareAssurancePack Academic OLV 1License LevelF PlatformUTD 1Year</t>
  </si>
  <si>
    <t>KW5-00375</t>
  </si>
  <si>
    <t>Microsoft®WINEDUperDVC AllLng Upgrade/SoftwareAssurancePack Academic OLV 1License LevelE UTD 1Year</t>
  </si>
  <si>
    <t>KW5-00376</t>
  </si>
  <si>
    <t>Microsoft®WINEDUperDVC AllLng Upgrade/SoftwareAssurancePack Academic OLV 1License LevelF UTD 1Year</t>
  </si>
  <si>
    <t>KW5-00378</t>
  </si>
  <si>
    <t>Microsoft®WINEDUperDVC AllLng Upgrade/SoftwareAssurancePack Academic OLV 1License NoLevel PlatformStudent 1Year</t>
  </si>
  <si>
    <t>KW5-00379</t>
  </si>
  <si>
    <t>Microsoft®WINEDUperDVC AllLng Upgrade/SoftwareAssurancePack Academic OLV 1License NoLevel PlatformUTDStudent 1Year</t>
  </si>
  <si>
    <t>KW5-00380</t>
  </si>
  <si>
    <t>Microsoft®WINEDUperDVC AllLng Upgrade/SoftwareAssurancePack Academic OLV 1License NoLevel Student 1Year</t>
  </si>
  <si>
    <t>KW5-00381</t>
  </si>
  <si>
    <t>Microsoft®WINEDUperDVC AllLng Upgrade/SoftwareAssurancePack Academic OLV 1License NoLevel UTDStudent 1Year</t>
  </si>
  <si>
    <t>L5D-00232</t>
  </si>
  <si>
    <t>Microsoft®VisualStudioTestProSubMSDN AllLng License/SoftwareAssurancePack Academic OLV 1License LevelE AdditionalProduct 1Year</t>
  </si>
  <si>
    <t>L5D-00233</t>
  </si>
  <si>
    <t>Microsoft®VisualStudioTestProSubMSDN AllLng License/SoftwareAssurancePack Academic OLV 1License LevelF AdditionalProduct 1Year</t>
  </si>
  <si>
    <t>LE6-00001</t>
  </si>
  <si>
    <t>Microsoft®AADPEDUP1OpenStuUseBnft ShrdSvr AllLng MonthlySubscriptions-VolumeLicense Academic OLV 1License NoLevel Student STUUseBenefit 1Month</t>
  </si>
  <si>
    <t>LE7-00001</t>
  </si>
  <si>
    <t>Microsoft®AADPEDUP2OpenStuUseBnft ShrdSvr AllLng MonthlySubscriptions-VolumeLicense Academic OLV 1License NoLevel Student STUUseBenefit 1Month</t>
  </si>
  <si>
    <t>LE9-00002</t>
  </si>
  <si>
    <t>Microsoft®EMSEDUA3OpenStuUseBnft ShrdSvr AllLng MonthlySubscriptions-VolumeLicense Academic OLV 1License NoLevel Student PerUsr STUUseBenefit 1Month</t>
  </si>
  <si>
    <t>LEG-00002</t>
  </si>
  <si>
    <t>Microsoft®EMSEDUA5OpenStuUseBnft ShrdSvr AllLng MonthlySubscriptions-VolumeLicense Academic OLV 1License NoLevel Student PerUsr STUUseBenefit 1Month</t>
  </si>
  <si>
    <t>LEK-00001</t>
  </si>
  <si>
    <t>Microsoft®EntMobandSecurityA3OpenFac ShrdSvr AllLng MonthlySubscriptions-VolumeLicense Academic OLV 1License LevelE AdditionalProduct 1Month</t>
  </si>
  <si>
    <t>LEK-00002</t>
  </si>
  <si>
    <t>Microsoft®EntMobandSecurityA3OpenFac ShrdSvr AllLng MonthlySubscriptions-VolumeLicense Academic OLV 1License LevelF AdditionalProduct 1Month</t>
  </si>
  <si>
    <t>LEL-00001</t>
  </si>
  <si>
    <t>Microsoft®EntMobandSecurityA3OpenStu ShrdSvr AllLng MonthlySubscriptions-VolumeLicense Academic OLV 1License NoLevel Student 1Month</t>
  </si>
  <si>
    <t>LEP-00001</t>
  </si>
  <si>
    <t>Microsoft®EntMobandSecurityA5OpenFac ShrdSvr AllLng MonthlySubscriptions-VolumeLicense Academic OLV 1License LevelE AdditionalProduct 1Month</t>
  </si>
  <si>
    <t>LEP-00002</t>
  </si>
  <si>
    <t>Microsoft®EntMobandSecurityA5OpenFac ShrdSvr AllLng MonthlySubscriptions-VolumeLicense Academic OLV 1License LevelF AdditionalProduct 1Month</t>
  </si>
  <si>
    <t>LEQ-00001</t>
  </si>
  <si>
    <t>Microsoft®EntMobandSecurityA5OpenStu ShrdSvr AllLng MonthlySubscriptions-VolumeLicense Academic OLV 1License NoLevel Student 1Month</t>
  </si>
  <si>
    <t>M3J-00139</t>
  </si>
  <si>
    <t>Microsoft®SysCtrEndpointProtection AllLng MonthlySubscriptions-VolumeLicense Academic OLV 1License NoLevel Student PerDvc 1Month</t>
  </si>
  <si>
    <t>M3J-00140</t>
  </si>
  <si>
    <t>Microsoft®SysCtrEndpointProtection AllLng MonthlySubscriptions-VolumeLicense Academic OLV 1License NoLevel Student PerUsr 1Month</t>
  </si>
  <si>
    <t>M3J-00158</t>
  </si>
  <si>
    <t>Microsoft®SysCtrEndpointProtection AllLng MonthlySubscriptions-VolumeLicense Academic OLV 1License LevelE Enterprise PerDvc 1Month</t>
  </si>
  <si>
    <t>M3J-00159</t>
  </si>
  <si>
    <t>Microsoft®SysCtrEndpointProtection AllLng MonthlySubscriptions-VolumeLicense Academic OLV 1License LevelF Enterprise PerDvc 1Month</t>
  </si>
  <si>
    <t>M3J-00160</t>
  </si>
  <si>
    <t>Microsoft®SysCtrEndpointProtection AllLng MonthlySubscriptions-VolumeLicense Academic OLV 1License LevelE Enterprise PerUsr 1Month</t>
  </si>
  <si>
    <t>M3J-00161</t>
  </si>
  <si>
    <t>Microsoft®SysCtrEndpointProtection AllLng MonthlySubscriptions-VolumeLicense Academic OLV 1License LevelF Enterprise PerUsr 1Month</t>
  </si>
  <si>
    <t>MX3-00124</t>
  </si>
  <si>
    <t>Microsoft®VisualStudioEnterpriseSubMSDN AllLng License/SoftwareAssurancePack Academic OLV 1License LevelE AdditionalProduct 1Year</t>
  </si>
  <si>
    <t>MX3-00125</t>
  </si>
  <si>
    <t>Microsoft®VisualStudioEnterpriseSubMSDN AllLng License/SoftwareAssurancePack Academic OLV 1License LevelF AdditionalProduct 1Year</t>
  </si>
  <si>
    <t>MX3-00126</t>
  </si>
  <si>
    <t>Microsoft®VisualStudioEnterpriseSubMSDN AllLng SAStepUp Academic OLV 1License LevelE VisualStudioProw/MSDN AdditionalProduct 1Year</t>
  </si>
  <si>
    <t>MX3-00127</t>
  </si>
  <si>
    <t>Microsoft®VisualStudioEnterpriseSubMSDN AllLng SAStepUp Academic OLV 1License LevelF VisualStudioProw/MSDN AdditionalProduct 1Year</t>
  </si>
  <si>
    <t>MX3-00128</t>
  </si>
  <si>
    <t>Microsoft®VisualStudioEnterpriseSubMSDN AllLng SAStepUp Academic OLV 1License LevelE VisualStudioTestProw/MSDN AdditionalProduct 1Year</t>
  </si>
  <si>
    <t>MX3-00129</t>
  </si>
  <si>
    <t>Microsoft®VisualStudioEnterpriseSubMSDN AllLng SAStepUp Academic OLV 1License LevelF VisualStudioTestProw/MSDN AdditionalProduct 1Year</t>
  </si>
  <si>
    <t>NH3-00139</t>
  </si>
  <si>
    <t>Microsoft®AdvancedThreatAnalyticsCltMgtLic AllLng License/SoftwareAssurancePack Academic OLV 1License LevelE Enterprise PerOSE 1Year</t>
  </si>
  <si>
    <t>NH3-00140</t>
  </si>
  <si>
    <t>Microsoft®AdvancedThreatAnalyticsCltMgtLic AllLng License/SoftwareAssurancePack Academic OLV 1License LevelF Enterprise PerOSE 1Year</t>
  </si>
  <si>
    <t>NH3-00141</t>
  </si>
  <si>
    <t>Microsoft®AdvancedThreatAnalyticsCltMgtLic AllLng License/SoftwareAssurancePack Academic OLV 1License LevelE Enterprise PerUsr 1Year</t>
  </si>
  <si>
    <t>NH3-00142</t>
  </si>
  <si>
    <t>Microsoft®AdvancedThreatAnalyticsCltMgtLic AllLng License/SoftwareAssurancePack Academic OLV 1License LevelF Enterprise PerUsr 1Year</t>
  </si>
  <si>
    <t>NH3-00262</t>
  </si>
  <si>
    <t>Microsoft®AdvancedThreatAnalyticsCltMgtLic AllLng License/SoftwareAssurancePack Academic OLV 1License NoLevel Student PerOSE 1Year</t>
  </si>
  <si>
    <t>NH3-00263</t>
  </si>
  <si>
    <t>Microsoft®AdvancedThreatAnalyticsCltMgtLic AllLng License/SoftwareAssurancePack Academic OLV 1License NoLevel Student PerUsr 1Year</t>
  </si>
  <si>
    <t>NH3-00381</t>
  </si>
  <si>
    <t>Microsoft®AdvancedThreatAnalyticsCltMgtLic AllLng License/SoftwareAssurancePack Academic OLV 1License NoLevel Student PerOSE STUUseBenefit 1Year</t>
  </si>
  <si>
    <t>NH3-00382</t>
  </si>
  <si>
    <t>Microsoft®AdvancedThreatAnalyticsCltMgtLic AllLng License/SoftwareAssurancePack Academic OLV 1License NoLevel Student PerUsr STUUseBenefit 1Year</t>
  </si>
  <si>
    <t>NK7-00068</t>
  </si>
  <si>
    <t>Microsoft®IdentityManager-CAL AllLng License/SoftwareAssurancePack Academic OLV 1License LevelE AdditionalProduct UsrCAL 1Year</t>
  </si>
  <si>
    <t>NK7-00069</t>
  </si>
  <si>
    <t>Microsoft®IdentityManager-CAL AllLng License/SoftwareAssurancePack Academic OLV 1License LevelF AdditionalProduct UsrCAL 1Year</t>
  </si>
  <si>
    <t>NK7-00092</t>
  </si>
  <si>
    <t>Microsoft®IdentityManager-CAL AllLng License/SoftwareAssurancePack Academic OLV 1License NoLevel Student UsrCAL 1Year</t>
  </si>
  <si>
    <t>NW2-00001</t>
  </si>
  <si>
    <t>Microsoft®VisioPlan2OpenStudents ShrdSvr AllLng MonthlySubscriptions-VolumeLicense Academic OLV 1License NoLevel Student 1Month</t>
  </si>
  <si>
    <t>P71-06907</t>
  </si>
  <si>
    <t>Microsoft®Windows®ServerDatacenter AllLng SAStepUp Academic OLV 1License LevelE WindowsServerStandard AdditionalProduct 2Proc 1Year</t>
  </si>
  <si>
    <t>P71-06908</t>
  </si>
  <si>
    <t>Microsoft®Windows®ServerDatacenter AllLng SAStepUp Academic OLV 1License LevelF WindowsServerStandard AdditionalProduct 2Proc 1Year</t>
  </si>
  <si>
    <t>PGI-00535</t>
  </si>
  <si>
    <t>Microsoft®ExchangeEnterpriseCAL AllLng License/SoftwareAssurancePack Academic OLV 1License LevelE Enterprise DvcCAL w/Services 1Year</t>
  </si>
  <si>
    <t>PGI-00536</t>
  </si>
  <si>
    <t>Microsoft®ExchangeEnterpriseCAL AllLng License/SoftwareAssurancePack Academic OLV 1License LevelF Enterprise DvcCAL w/Services 1Year</t>
  </si>
  <si>
    <t>PGI-00537</t>
  </si>
  <si>
    <t>Microsoft®ExchangeEnterpriseCAL AllLng License/SoftwareAssurancePack Academic OLV 1License LevelE Enterprise UsrCAL w/Services 1Year</t>
  </si>
  <si>
    <t>PGI-00538</t>
  </si>
  <si>
    <t>Microsoft®ExchangeEnterpriseCAL AllLng License/SoftwareAssurancePack Academic OLV 1License LevelF Enterprise UsrCAL w/Services 1Year</t>
  </si>
  <si>
    <t>PGI-00539</t>
  </si>
  <si>
    <t>Microsoft®ExchangeEnterpriseCAL AllLng License/SoftwareAssurancePack Academic OLV 1License NoLevel Student DvcCAL w/Services 1Year</t>
  </si>
  <si>
    <t>PGI-00540</t>
  </si>
  <si>
    <t>Microsoft®ExchangeEnterpriseCAL AllLng License/SoftwareAssurancePack Academic OLV 1License NoLevel Student UsrCAL w/Services 1Year</t>
  </si>
  <si>
    <t>PL7-00061</t>
  </si>
  <si>
    <t>Microsoft®IdentityManagerExternalConnector AllLng License/SoftwareAssurancePack Academic OLV 1License LevelE AdditionalProduct 1Year</t>
  </si>
  <si>
    <t>PL7-00062</t>
  </si>
  <si>
    <t>Microsoft®IdentityManagerExternalConnector AllLng License/SoftwareAssurancePack Academic OLV 1License LevelF AdditionalProduct 1Year</t>
  </si>
  <si>
    <t>QD4-00001</t>
  </si>
  <si>
    <t>Microsoft®AzureInfoProtPremP1OpenFclty ShrdSvr AllLng MonthlySubscriptions-VolumeLicense Academic OLV 1License LevelE AdditionalProduct 1Month</t>
  </si>
  <si>
    <t>QD4-00002</t>
  </si>
  <si>
    <t>Microsoft®AzureInfoProtPremP1OpenFclty ShrdSvr AllLng MonthlySubscriptions-VolumeLicense Academic OLV 1License LevelF AdditionalProduct 1Month</t>
  </si>
  <si>
    <t>QD5-00001</t>
  </si>
  <si>
    <t>Microsoft®AzureInfoProtPremP1OpenStd ShrdSvr AllLng MonthlySubscriptions-VolumeLicense Academic OLV 1License NoLevel Student 1Month</t>
  </si>
  <si>
    <t>QLM-00001</t>
  </si>
  <si>
    <t>Microsoft®EntMobandSecurityA3OpenAdd-on ShrdSvr AllLng MonthlySubscriptions-VolumeLicense Academic OLV 1License LevelE AdditionalProduct Faculty 1M</t>
  </si>
  <si>
    <t>QLM-00002</t>
  </si>
  <si>
    <t>Microsoft®EntMobandSecurityA3OpenAdd-on ShrdSvr AllLng MonthlySubscriptions-VolumeLicense Academic OLV 1License LevelF AdditionalProduct Faculty 1M</t>
  </si>
  <si>
    <t>QLR-00001</t>
  </si>
  <si>
    <t>Microsoft®EntMobandSecurityA5OpenAdd-on ShrdSvr AllLng MonthlySubscriptions-VolumeLicense Academic OLV 1License LevelE AP Faculty AddOn 1M</t>
  </si>
  <si>
    <t>QLR-00002</t>
  </si>
  <si>
    <t>Microsoft®EntMobandSecurityA5OpenAdd-on ShrdSvr AllLng MonthlySubscriptions-VolumeLicense Academic OLV 1License LevelF AP Faculty AddOn 1M</t>
  </si>
  <si>
    <t>R18-03497</t>
  </si>
  <si>
    <t>Microsoft®Windows®ServerCAL AllLng License/SoftwareAssurancePack Academic OLV 1License LevelE Enterprise DvcCAL 1Year</t>
  </si>
  <si>
    <t>R18-03498</t>
  </si>
  <si>
    <t>Microsoft®Windows®ServerCAL AllLng License/SoftwareAssurancePack Academic OLV 1License LevelF Enterprise DvcCAL 1Year</t>
  </si>
  <si>
    <t>R18-03499</t>
  </si>
  <si>
    <t>Microsoft®Windows®ServerCAL AllLng License/SoftwareAssurancePack Academic OLV 1License LevelE Enterprise UsrCAL 1Year</t>
  </si>
  <si>
    <t>R18-03500</t>
  </si>
  <si>
    <t>Microsoft®Windows®ServerCAL AllLng License/SoftwareAssurancePack Academic OLV 1License LevelF Enterprise UsrCAL 1Year</t>
  </si>
  <si>
    <t>R18-03501</t>
  </si>
  <si>
    <t>Microsoft®Windows®ServerCAL AllLng License/SoftwareAssurancePack Academic OLV 1License NoLevel Student DvcCAL 1Year</t>
  </si>
  <si>
    <t>R18-03502</t>
  </si>
  <si>
    <t>Microsoft®Windows®ServerCAL AllLng License/SoftwareAssurancePack Academic OLV 1License NoLevel Student UsrCAL 1Year</t>
  </si>
  <si>
    <t>R39-01107</t>
  </si>
  <si>
    <t>Microsoft®Windows®ServerExternalConnector AllLng License/SoftwareAssurancePack Academic OLV 1License LevelE AdditionalProduct 1Year</t>
  </si>
  <si>
    <t>R39-01108</t>
  </si>
  <si>
    <t>Microsoft®Windows®ServerExternalConnector AllLng License/SoftwareAssurancePack Academic OLV 1License LevelF AdditionalProduct 1Year</t>
  </si>
  <si>
    <t>S2Y-00001</t>
  </si>
  <si>
    <t>Microsoft®M365AppsforenterpriseOpenStu ShrdSvr AllLng MonthlySubscriptions-VolumeLicense Academic OLV 1License NoLevel Student 1Month</t>
  </si>
  <si>
    <t>S2Y-00002</t>
  </si>
  <si>
    <t>Microsoft®M365AppsforenterpriseOpenStu ShrdSvr AllLng MonthlySubscriptions-VolumeLicense Academic OLV 1License NoLevel Student Use Benefit 1Month</t>
  </si>
  <si>
    <t>S2Y-00003</t>
  </si>
  <si>
    <t>Microsoft®M365AppsforenterpriseOpenStu ShrdSvr AllLng MonthlySubscriptions-VolumeLicense Academic OLV 1License NoLevel Student AddOn toOPP 1Month</t>
  </si>
  <si>
    <t>S2Y-00006</t>
  </si>
  <si>
    <t>Microsoft®M365AppsforenterpriseOpenStu ShrdSvr AllLng MonthlySubscriptions-VolumeLicense Academic OLV 1License NoLevel PlatformStudent 1Month</t>
  </si>
  <si>
    <t>S2Y-00007</t>
  </si>
  <si>
    <t>Microsoft®M365AppsforenterpriseOpenStu ShrdSvr AllLng MonthlySubscriptions-VolumeLicense Academic OLV 1License NoLevel Student Enterprise 1Month</t>
  </si>
  <si>
    <t>S3Y-00001</t>
  </si>
  <si>
    <t>Microsoft®M365AppsforenterpriseOpenFac ShrdSvr AllLng MonthlySubscriptions-VolumeLicense Academic OLV 1License LevelE AdditionalProduct 1Month</t>
  </si>
  <si>
    <t>S3Y-00002</t>
  </si>
  <si>
    <t>Microsoft®M365AppsforenterpriseOpenFac ShrdSvr AllLng MonthlySubscriptions-VolumeLicense Academic OLV 1License LevelF AdditionalProduct 1Month</t>
  </si>
  <si>
    <t>S3Y-00004</t>
  </si>
  <si>
    <t>Microsoft®M365AppsforenterpriseOpenFac AllLng MonthlySubscriptions-VolumeLicense Academic OLV 1License LevelE AdditionalProduct AddOn toOPP 1Month</t>
  </si>
  <si>
    <t>S3Y-00005</t>
  </si>
  <si>
    <t>Microsoft®M365AppsforenterpriseOpenFac AllLng MonthlySubscriptions-VolumeLicense Academic OLV 1License LevelF AdditionalProduct AddOn toOPP 1Month</t>
  </si>
  <si>
    <t>S3Y-00010</t>
  </si>
  <si>
    <t>Microsoft®M365AppsforenterpriseOpenFac ShrdSvr AllLng MonthlySubscriptions-VolumeLicense Academic OLV 1License LevelE Enterprise 1Month Each</t>
  </si>
  <si>
    <t>S3Y-00011</t>
  </si>
  <si>
    <t>Microsoft®M365AppsforenterpriseOpenFac ShrdSvr AllLng MonthlySubscriptions-VolumeLicense Academic OLV 1License LevelF Enterprise 1Month Each</t>
  </si>
  <si>
    <t>S3Y-00012</t>
  </si>
  <si>
    <t>Microsoft®M365AppsforenterpriseOpenFac ShrdSvr AllLng MonthlySubscriptions-VolumeLicense Academic OLV 1License LevelE Platform 1Month Each</t>
  </si>
  <si>
    <t>S3Y-00013</t>
  </si>
  <si>
    <t>Microsoft®M365AppsforenterpriseOpenFac ShrdSvr AllLng MonthlySubscriptions-VolumeLicense Academic OLV 1License LevelF Platform 1Month Each</t>
  </si>
  <si>
    <t>SXA-00003</t>
  </si>
  <si>
    <t>Microsoft®SQLServerBigDataNodeCores AllLng MonthlySubscriptions-VolumeLicense Academic OLV 2Licenses LevelE AdditionalProduct CoreLic 1Month</t>
  </si>
  <si>
    <t>SXA-00004</t>
  </si>
  <si>
    <t>Microsoft®SQLServerBigDataNodeCores AllLng MonthlySubscriptions-VolumeLicense Academic OLV 2Licenses LevelF AdditionalProduct CoreLic 1Month</t>
  </si>
  <si>
    <t>T6L-00250</t>
  </si>
  <si>
    <t>Microsoft®SysCtrDatacenter AllLng SAStepUp Academic OLV 1License LevelE SystemCenterStandard AdditionalProduct 2Proc 1Year</t>
  </si>
  <si>
    <t>T6L-00251</t>
  </si>
  <si>
    <t>Microsoft®SysCtrDatacenter AllLng SAStepUp Academic OLV 1License LevelF SystemCenterStandard AdditionalProduct 2Proc 1Year</t>
  </si>
  <si>
    <t>T98-02611</t>
  </si>
  <si>
    <t>Microsoft®WindowsRightsMgtServicesCAL AllLng License/SoftwareAssurancePack Academic OLV 1License LevelE Enterprise DvcCAL 1Year</t>
  </si>
  <si>
    <t>T98-02612</t>
  </si>
  <si>
    <t>Microsoft®WindowsRightsMgtServicesCAL AllLng License/SoftwareAssurancePack Academic OLV 1License LevelF Enterprise DvcCAL 1Year</t>
  </si>
  <si>
    <t>T98-02613</t>
  </si>
  <si>
    <t>Microsoft®WindowsRightsMgtServicesCAL AllLng License/SoftwareAssurancePack Academic OLV 1License LevelE Enterprise UsrCAL 1Year</t>
  </si>
  <si>
    <t>T98-02614</t>
  </si>
  <si>
    <t>Microsoft®WindowsRightsMgtServicesCAL AllLng License/SoftwareAssurancePack Academic OLV 1License LevelF Enterprise UsrCAL 1Year</t>
  </si>
  <si>
    <t>T98-02615</t>
  </si>
  <si>
    <t>Microsoft®WindowsRightsMgtServicesCAL AllLng License/SoftwareAssurancePack Academic OLV 1License NoLevel Student DvcCAL 1Year</t>
  </si>
  <si>
    <t>T98-02616</t>
  </si>
  <si>
    <t>Microsoft®WindowsRightsMgtServicesCAL AllLng License/SoftwareAssurancePack Academic OLV 1License NoLevel Student UsrCAL 1Year</t>
  </si>
  <si>
    <t>T99-01044</t>
  </si>
  <si>
    <t>Microsoft®WindowsRightsMgtServicesExternalConnector AllLng License/SoftwareAssurancePack Academic OLV 1License LevelE AdditionalProduct 1Year</t>
  </si>
  <si>
    <t>T99-01045</t>
  </si>
  <si>
    <t>Microsoft®WindowsRightsMgtServicesExternalConnector AllLng License/SoftwareAssurancePack Academic OLV 1License LevelF AdditionalProduct 1Year</t>
  </si>
  <si>
    <t>TSC-01192</t>
  </si>
  <si>
    <t>Microsoft®SysCtrDataPrtcnMgrCltMgmtLic AllLng License/SoftwareAssurancePack Academic OLV 1License LevelE Enterprise PerOSE 1Year</t>
  </si>
  <si>
    <t>TSC-01193</t>
  </si>
  <si>
    <t>Microsoft®SysCtrDataPrtcnMgrCltMgmtLic AllLng License/SoftwareAssurancePack Academic OLV 1License LevelF Enterprise PerOSE 1Year</t>
  </si>
  <si>
    <t>TSC-01194</t>
  </si>
  <si>
    <t>Microsoft®SysCtrDataPrtcnMgrCltMgmtLic AllLng License/SoftwareAssurancePack Academic OLV 1License LevelE Enterprise PerUsr 1Year</t>
  </si>
  <si>
    <t>TSC-01195</t>
  </si>
  <si>
    <t>Microsoft®SysCtrDataPrtcnMgrCltMgmtLic AllLng License/SoftwareAssurancePack Academic OLV 1License LevelF Enterprise PerUsr 1Year</t>
  </si>
  <si>
    <t>TSC-01196</t>
  </si>
  <si>
    <t>Microsoft®SysCtrDataPrtcnMgrCltMgmtLic AllLng License/SoftwareAssurancePack Academic OLV 1License NoLevel Student PerOSE 1Year</t>
  </si>
  <si>
    <t>TSC-01197</t>
  </si>
  <si>
    <t>Microsoft®SysCtrDataPrtcnMgrCltMgmtLic AllLng License/SoftwareAssurancePack Academic OLV 1License NoLevel Student PerUsr 1Year</t>
  </si>
  <si>
    <t>V7J-00715</t>
  </si>
  <si>
    <t>Microsoft®WindowsMultiPointServerPremium AllLng License/SoftwareAssurancePack Academic OLV 1License LevelE AdditionalProduct 1Year</t>
  </si>
  <si>
    <t>V7J-00716</t>
  </si>
  <si>
    <t>Microsoft®WindowsMultiPointServerPremium AllLng License/SoftwareAssurancePack Academic OLV 1License LevelF AdditionalProduct 1Year</t>
  </si>
  <si>
    <t>W06-01832</t>
  </si>
  <si>
    <t>Microsoft®CoreCALClientAccessLicense AllLng License/SoftwareAssurancePack Academic OLV 1License NoLevel Student DvcCAL 1Year</t>
  </si>
  <si>
    <t>W06-01833</t>
  </si>
  <si>
    <t>Microsoft®CoreCALClientAccessLicense AllLng License/SoftwareAssurancePack Academic OLV 1License NoLevel Student UsrCAL 1Year</t>
  </si>
  <si>
    <t>W06-01836</t>
  </si>
  <si>
    <t>Microsoft®CoreCALClientAccessLicense AllLng License/SoftwareAssurancePack Academic OLV 1License LevelE Enterprise DvcCAL 1Year</t>
  </si>
  <si>
    <t>W06-01837</t>
  </si>
  <si>
    <t>Microsoft®CoreCALClientAccessLicense AllLng License/SoftwareAssurancePack Academic OLV 1License LevelF Enterprise DvcCAL 1Year</t>
  </si>
  <si>
    <t>W06-01838</t>
  </si>
  <si>
    <t>Microsoft®CoreCALClientAccessLicense AllLng License/SoftwareAssurancePack Academic OLV 1License LevelE Enterprise UsrCAL 1Year</t>
  </si>
  <si>
    <t>W06-01839</t>
  </si>
  <si>
    <t>Microsoft®CoreCALClientAccessLicense AllLng License/SoftwareAssurancePack Academic OLV 1License LevelF Enterprise UsrCAL 1Year</t>
  </si>
  <si>
    <t>W06-01848</t>
  </si>
  <si>
    <t>Microsoft®CoreCALClientAccessLicense AllLng License/SoftwareAssurancePack Academic OLV 1License NoLevel PlatformStudent DvcCAL 1Year</t>
  </si>
  <si>
    <t>W06-01849</t>
  </si>
  <si>
    <t>Microsoft®CoreCALClientAccessLicense AllLng License/SoftwareAssurancePack Academic OLV 1License NoLevel PlatformStudent UsrCAL 1Year</t>
  </si>
  <si>
    <t>W06-01852</t>
  </si>
  <si>
    <t>Microsoft®CoreCALClientAccessLicense AllLng License/SoftwareAssurancePack Academic OLV 1License LevelE PlatformUTD DvcCAL 1Year</t>
  </si>
  <si>
    <t>W06-01853</t>
  </si>
  <si>
    <t>Microsoft®CoreCALClientAccessLicense AllLng License/SoftwareAssurancePack Academic OLV 1License LevelF PlatformUTD DvcCAL 1Year</t>
  </si>
  <si>
    <t>W06-01854</t>
  </si>
  <si>
    <t>Microsoft®CoreCALClientAccessLicense AllLng License/SoftwareAssurancePack Academic OLV 1License LevelE PlatformUTD UsrCAL 1Year</t>
  </si>
  <si>
    <t>W06-01855</t>
  </si>
  <si>
    <t>Microsoft®CoreCALClientAccessLicense AllLng License/SoftwareAssurancePack Academic OLV 1License LevelF PlatformUTD UsrCAL 1Year</t>
  </si>
  <si>
    <t>W06-01856</t>
  </si>
  <si>
    <t>Microsoft®CoreCALClientAccessLicense AllLng License/SoftwareAssurancePack Academic OLV 1License NoLevel PlatformUTDStudent DvcCAL 1Year</t>
  </si>
  <si>
    <t>W06-01857</t>
  </si>
  <si>
    <t>Microsoft®CoreCALClientAccessLicense AllLng License/SoftwareAssurancePack Academic OLV 1License NoLevel PlatformUTDStudent UsrCAL 1Year</t>
  </si>
  <si>
    <t>W06-01864</t>
  </si>
  <si>
    <t>Microsoft®CoreCALClientAccessLicense AllLng License/SoftwareAssurancePack Academic OLV 1License LevelE UTD DvcCAL 1Year</t>
  </si>
  <si>
    <t>W06-01865</t>
  </si>
  <si>
    <t>Microsoft®CoreCALClientAccessLicense AllLng License/SoftwareAssurancePack Academic OLV 1License NoLevel UTDStudent DvcCAL 1Year</t>
  </si>
  <si>
    <t>W06-01866</t>
  </si>
  <si>
    <t>Microsoft®CoreCALClientAccessLicense AllLng License/SoftwareAssurancePack Academic OLV 1License NoLevel UTDStudent UsrCAL 1Year</t>
  </si>
  <si>
    <t>W06-01867</t>
  </si>
  <si>
    <t>Microsoft®CoreCALClientAccessLicense AllLng License/SoftwareAssurancePack Academic OLV 1License LevelF UTD DvcCAL 1Year</t>
  </si>
  <si>
    <t>W06-01868</t>
  </si>
  <si>
    <t>Microsoft®CoreCALClientAccessLicense AllLng License/SoftwareAssurancePack Academic OLV 1License LevelE UTD UsrCAL 1Year</t>
  </si>
  <si>
    <t>W06-01869</t>
  </si>
  <si>
    <t>Microsoft®CoreCALClientAccessLicense AllLng License/SoftwareAssurancePack Academic OLV 1License LevelF UTD UsrCAL 1Year</t>
  </si>
  <si>
    <t>W06-01876</t>
  </si>
  <si>
    <t>Microsoft®CoreCALClientAccessLicense AllLng License/SoftwareAssurancePack Academic OLV 1License LevelE Platform DvcCAL 1Year</t>
  </si>
  <si>
    <t>W06-01877</t>
  </si>
  <si>
    <t>Microsoft®CoreCALClientAccessLicense AllLng License/SoftwareAssurancePack Academic OLV 1License LevelF Platform DvcCAL 1Year</t>
  </si>
  <si>
    <t>W06-01878</t>
  </si>
  <si>
    <t>Microsoft®CoreCALClientAccessLicense AllLng License/SoftwareAssurancePack Academic OLV 1License LevelE Platform UsrCAL 1Year</t>
  </si>
  <si>
    <t>W06-01879</t>
  </si>
  <si>
    <t>Microsoft®CoreCALClientAccessLicense AllLng License/SoftwareAssurancePack Academic OLV 1License LevelF Platform UsrCAL 1Year</t>
  </si>
  <si>
    <t>W77-00001</t>
  </si>
  <si>
    <t>Microsoft® Defender for O365 Plan 1 Open Fac Alng Monthly Subscriptions-Volume License Academic OLV 1 License Level E Additional Product Per User 1M</t>
  </si>
  <si>
    <t>W77-00002</t>
  </si>
  <si>
    <t>Microsoft® Defender for O365 Plan 1 Open Fac Alng Monthly Subscriptions-Volume License Academic OLV 1 License Level F Additional Product Per User 1M</t>
  </si>
  <si>
    <t>W79-00001</t>
  </si>
  <si>
    <t>Microsoft® Defender for O365 Plan 1 Open Stu Alng Monthly Subscriptions-Volume License Academic OLV 1 License No Level Per User 1 Month</t>
  </si>
  <si>
    <t>W79-00002</t>
  </si>
  <si>
    <t>Microsoft® Defender for O365 Plan 1 Open Stu Alng Monthly Subscriptions-Volume License Academic OLV 1 License No Level Student Use Benefit 1 Month</t>
  </si>
  <si>
    <t>WC2-00008</t>
  </si>
  <si>
    <t>Microsoft®MultiFactorAuthenticationOpen ShrdSvrAllLngMonthlySubscriptions-VL AcademicOLV 1LicenseLevelE AdditionalProduct FacultyPerUsr 1MonthRnwlOnly</t>
  </si>
  <si>
    <t>WC2-00009</t>
  </si>
  <si>
    <t>Microsoft®MultiFactorAuthenticationOpen ShrdSvrAllLngMonthlySubscriptions-VL AcademicOLV 1LicenseLevelF AdditionalProduct FacultyPerUsr 1MonthRnwlOnly</t>
  </si>
  <si>
    <t>WC2-00011</t>
  </si>
  <si>
    <t>Microsoft®MultiFactorAuthenticationOpen ShrdSvr AllLng MonthlySubscriptions-VL Academic OLV 1License NoLevel Student Student PerUsr 1Month RenewalOnly</t>
  </si>
  <si>
    <t>WSB-00356</t>
  </si>
  <si>
    <t>Microsoft®DesktopOptimizationPackforSA AllLng MonthlySubscriptions-VolumeLicense Academic OLV 1License NoLevel Student PerDvc forWindowsSA 1Month</t>
  </si>
  <si>
    <t>WSB-00375</t>
  </si>
  <si>
    <t>Microsoft®DesktopOptimizationPackforSA AllLng MonthlySubscriptions Academic OLV 1License LevelE AdditionalProduct PerDvc forWindowsSA 1Month</t>
  </si>
  <si>
    <t>WSB-00376</t>
  </si>
  <si>
    <t>Microsoft®DesktopOptimizationPackforSA AllLng MonthlySubscriptions Academic OLV 1License LevelF AdditionalProduct PerDvc forWindowsSA 1Month</t>
  </si>
  <si>
    <t>YEG-00651</t>
  </si>
  <si>
    <t>Microsoft®SfBServerPlusCAL AllLng License/SoftwareAssurancePack Academic OLV 1License LevelE AdditionalProduct forECAL DvcCAL 1Year</t>
  </si>
  <si>
    <t>YEG-00652</t>
  </si>
  <si>
    <t>Microsoft®SfBServerPlusCAL AllLng License/SoftwareAssurancePack Academic OLV 1License LevelF AdditionalProduct forECAL DvcCAL 1Year</t>
  </si>
  <si>
    <t>YEG-00653</t>
  </si>
  <si>
    <t>Microsoft®SfBServerPlusCAL AllLng License/SoftwareAssurancePack Academic OLV 1License LevelE AdditionalProduct forECAL UsrCAL 1Year</t>
  </si>
  <si>
    <t>YEG-00654</t>
  </si>
  <si>
    <t>Microsoft®SfBServerPlusCAL AllLng License/SoftwareAssurancePack Academic OLV 1License LevelF AdditionalProduct forECAL UsrCAL 1Year</t>
  </si>
  <si>
    <t>YEG-00655</t>
  </si>
  <si>
    <t>Microsoft®SfBServerPlusCAL AllLng License/SoftwareAssurancePack Academic OLV 1License LevelE AdditionalProduct DvcCAL 1Year</t>
  </si>
  <si>
    <t>YEG-00656</t>
  </si>
  <si>
    <t>Microsoft®SfBServerPlusCAL AllLng License/SoftwareAssurancePack Academic OLV 1License LevelF AdditionalProduct DvcCAL 1Year</t>
  </si>
  <si>
    <t>YEG-00657</t>
  </si>
  <si>
    <t>Microsoft®SfBServerPlusCAL AllLng License/SoftwareAssurancePack Academic OLV 1License LevelE AdditionalProduct UsrCAL 1Year</t>
  </si>
  <si>
    <t>YEG-00658</t>
  </si>
  <si>
    <t>Microsoft®SfBServerPlusCAL AllLng License/SoftwareAssurancePack Academic OLV 1License LevelF AdditionalProduct UsrCAL 1Year</t>
  </si>
  <si>
    <t>YEG-00659</t>
  </si>
  <si>
    <t>Microsoft®SfBServerPlusCAL AllLng License/SoftwareAssurancePack Academic OLV 1License NoLevel Student DvcCAL 1Year</t>
  </si>
  <si>
    <t>YEG-00660</t>
  </si>
  <si>
    <t>Microsoft®SfBServerPlusCAL AllLng License/SoftwareAssurancePack Academic OLV 1License NoLevel Student UsrCAL 1Year</t>
  </si>
  <si>
    <t>YEG-00661</t>
  </si>
  <si>
    <t>Microsoft®SfBServerPlusCAL AllLng License/SoftwareAssurancePack Academic OLV 1License NoLevel Student forECAL DvcCAL 1Year</t>
  </si>
  <si>
    <t>YEG-00662</t>
  </si>
  <si>
    <t>Microsoft®SfBServerPlusCAL AllLng License/SoftwareAssurancePack Academic OLV 1License NoLevel Student forECAL UsrCAL 1Year</t>
  </si>
  <si>
    <t>ade453de-e60a-4ef6-b631-e225cd929e0a</t>
  </si>
  <si>
    <t>Dynamics 365 Human Resources</t>
  </si>
  <si>
    <t>ed152361-b673-461a-99bf-cbfd35034d1a</t>
  </si>
  <si>
    <t>Dynamics 365 Human Resources Attach to Qualifying Dynamics 365 Base Offer</t>
  </si>
  <si>
    <t>55f51906-876a-46c1-84e0-7fea4a8a1ff7</t>
  </si>
  <si>
    <t>Dynamics 365 Human Resources Attach to Qualifying Dynamics 365 Base Offer (Qualified Offer)</t>
  </si>
  <si>
    <t>01fd1ed3-ebb9-44e1-b651-0d24097ea59c</t>
  </si>
  <si>
    <t>Dynamics 365 Human Resources Attach to Qualifying Dynamics 365 Base Offer From SA From VL/DPL</t>
  </si>
  <si>
    <t>578b38e3-b80b-4a26-81e5-2e3d0ecdc49b</t>
  </si>
  <si>
    <t>Dynamics 365 Human Resources From SA From VL/DPL</t>
  </si>
  <si>
    <t>be0e5fa6-9953-4116-b34e-67a1b0ef11ac</t>
  </si>
  <si>
    <t>Dynamics 365 Human Resources Sandbox_AddOn</t>
  </si>
  <si>
    <t>341a4b82-558b-4641-a6ce-b2bcd07309bb</t>
  </si>
  <si>
    <t>Dynamics 365 Human Resources Self Service_AddOn</t>
  </si>
  <si>
    <t>217c6817-fa8a-4cdd-b6e8-ab70b3321d0e</t>
  </si>
  <si>
    <t>Dynamics 365 Commerce Scale Unit Basic - Cloud_AddOn</t>
  </si>
  <si>
    <t>a916dde6-4e63-4228-890e-7ab8c2ba4b77</t>
  </si>
  <si>
    <t>Dynamics 365 Commerce Scale Unit Premium - Cloud_AddOn</t>
  </si>
  <si>
    <t>1e8ffded-3de0-46a9-af6d-93730e569f3e</t>
  </si>
  <si>
    <t>Dynamics 365 Commerce Scale Unit Standard - Cloud_AddOn</t>
  </si>
  <si>
    <t>f19876c6-9c51-4e32-a630-b89f04779c90</t>
  </si>
  <si>
    <t>Dynamics 365 Commerce Ratings and Reviews_AddOn</t>
  </si>
  <si>
    <t>1819e476-4a74-4edb-8e49-84da11faf3f1</t>
  </si>
  <si>
    <t>Dynamics 365 Commerce Recommendations_AddOn</t>
  </si>
  <si>
    <t>0efc67b8-c973-4d46-84aa-60c4f8e8f453</t>
  </si>
  <si>
    <t>e-Commerce Tier 1</t>
  </si>
  <si>
    <t>442424b2-2ceb-4600-976d-83dbf6cdc09c</t>
  </si>
  <si>
    <t>e-Commerce Tier 1 Overage_AddOn</t>
  </si>
  <si>
    <t>4826c6a8-aedb-4c9f-a9ed-71a0b3d766ed</t>
  </si>
  <si>
    <t>e-Commerce Tier 2</t>
  </si>
  <si>
    <t>926f8783-0a32-4f52-9fd6-de5cde9b91c1</t>
  </si>
  <si>
    <t>e-Commerce Tier 2 Overage_AddOn</t>
  </si>
  <si>
    <t>afe718e4-9140-40bc-b5fd-2d0a79cc446d</t>
  </si>
  <si>
    <t>e-Commerce Tier 3</t>
  </si>
  <si>
    <t>b028521f-c358-4927-babd-a81c93c429bb</t>
  </si>
  <si>
    <t>e-Commerce Tier 3 Overage_AddOn</t>
  </si>
  <si>
    <t>1c410588-da3b-4f88-b38f-707eb9de46c0</t>
  </si>
  <si>
    <t>Advanced eDiscovery Storage_AddOn</t>
  </si>
  <si>
    <t>7779a4ba-bd21-457c-8b3f-b3baa74fc99c</t>
  </si>
  <si>
    <t>AI Builder Capacity add-on</t>
  </si>
  <si>
    <t>648bf77b-1f0a-4911-8066-caf37d67dc72</t>
  </si>
  <si>
    <t>Azure Information Protection Premium P1</t>
  </si>
  <si>
    <t>ea1bd0f8-d05a-4e61-8b0e-aebf37af4cb5</t>
  </si>
  <si>
    <t>Chat session for Virtual Agent_AddOn</t>
  </si>
  <si>
    <t>4d8f3b90-29b3-4e7b-b37c-4a435ddef1d9</t>
  </si>
  <si>
    <t>Common Area Phone</t>
  </si>
  <si>
    <t>d31fcbc0-aaf7-48b7-af12-900c05a60594</t>
  </si>
  <si>
    <t>Common Data Service Database Capacity</t>
  </si>
  <si>
    <t>8c52358f-22a4-4e38-be86-730f138c2c1e</t>
  </si>
  <si>
    <t>Common Data Service File Capacity</t>
  </si>
  <si>
    <t>b91d164b-7a81-4398-a2f8-70d5074001c9</t>
  </si>
  <si>
    <t>Common Data Service Log Capacity</t>
  </si>
  <si>
    <t>fbf0328a-8b0f-47a6-9483-dc2b36183fce</t>
  </si>
  <si>
    <t>Dynamics 365 - Additional Database Storage (Qualified Offer)_AddOn</t>
  </si>
  <si>
    <t>3396e762-af96-42f1-bea4-5c97a1efa94f</t>
  </si>
  <si>
    <t>Dynamics 365 - Additional Non-Production Instance (Qualified Offer)_AddOn</t>
  </si>
  <si>
    <t>2bcf9fe8-8b65-4fcf-9240-419203fb8cf4</t>
  </si>
  <si>
    <t>Dynamics 365 - Additional Production Instance (Qualified Offer)_AddOn</t>
  </si>
  <si>
    <t>49d50c07-2e9c-44ba-8a8a-682667ff5c8b</t>
  </si>
  <si>
    <t>Dynamics 365 Asset Management Addl Assets_AddOn</t>
  </si>
  <si>
    <t>5b04b78c-fd36-4cf3-a7a5-3457991c8b79</t>
  </si>
  <si>
    <t>Dynamics 365 Business Central Device</t>
  </si>
  <si>
    <t>a8f4144e-d1d9-48d7-8966-dc6a32d28a30</t>
  </si>
  <si>
    <t>Dynamics 365 Business Central Device From SA from VL/DPL</t>
  </si>
  <si>
    <t>1a90ee13-2cb4-4785-bb0f-542813f00a37</t>
  </si>
  <si>
    <t>Dynamics 365 Business Central Essential</t>
  </si>
  <si>
    <t>560fa381-0485-4a44-aad7-7133825b7e36</t>
  </si>
  <si>
    <t>Dynamics 365 Business Central Essential From SA from VL/DPL</t>
  </si>
  <si>
    <t>30e97275-fad8-48d4-bc0a-81840365c119</t>
  </si>
  <si>
    <t>Dynamics 365 Business Central Premium</t>
  </si>
  <si>
    <t>5f86062e-b7a4-497f-bfcb-2b8899d66651</t>
  </si>
  <si>
    <t>Dynamics 365 Business Central Premium From SA from VL/DPL</t>
  </si>
  <si>
    <t>f72752c8-3e37-4c9b-a1a0-69e8442068dc</t>
  </si>
  <si>
    <t>Dynamics 365 Business Central Team Member</t>
  </si>
  <si>
    <t>1c796fd1-1872-4f51-8224-125e144c9a5b</t>
  </si>
  <si>
    <t>Dynamics 365 Business Central Team Member From SA from VL/DPL</t>
  </si>
  <si>
    <t>5a6ea924-420e-4160-b852-a75492e3a404</t>
  </si>
  <si>
    <t>Dynamics 365 Call Intelligence AddOn_AddOn</t>
  </si>
  <si>
    <t>79c103c3-35e2-4e1f-81bb-aae69800a3ef</t>
  </si>
  <si>
    <t>Dynamics 365 Commerce</t>
  </si>
  <si>
    <t>4c604d4b-7893-4c9d-9d5e-d018e1515bd4</t>
  </si>
  <si>
    <t>Dynamics 365 Commerce Attach to Qualifying Dynamics 365 Base Offer</t>
  </si>
  <si>
    <t>e1a8109d-82f5-428a-8f2a-6c9eb801dd15</t>
  </si>
  <si>
    <t>Dynamics 365 Commerce Attach to Qualifying Dynamics 365 Base Offer (Qualified Offer)</t>
  </si>
  <si>
    <t>1b4642e5-c69a-43ea-b4f6-f29bae46227e</t>
  </si>
  <si>
    <t>Dynamics 365 Commerce Attach to Qualifying Dynamics 365 Base Offer From SA From VL/DPL</t>
  </si>
  <si>
    <t>96ff854d-ac7a-4b01-8189-38318271742c</t>
  </si>
  <si>
    <t>Dynamics 365 Commerce From SA From VL/DPL</t>
  </si>
  <si>
    <t>663e36bd-0002-44c8-aa60-edc398c30d4a</t>
  </si>
  <si>
    <t>Dynamics 365 Customer Insights</t>
  </si>
  <si>
    <t>f4f79b1e-122a-42c1-b613-939035460a3c</t>
  </si>
  <si>
    <t>Dynamics 365 Customer Insights Addnl Profiles_AddOn</t>
  </si>
  <si>
    <t>ca25ca9f-fd18-4e72-84d3-c9e8c98f716c</t>
  </si>
  <si>
    <t>Dynamics 365 Customer Insights Attach</t>
  </si>
  <si>
    <t>de41684d-661e-46bd-9a45-a7af6106fd87</t>
  </si>
  <si>
    <t>Dynamics 365 Customer Service Chat_AddOn</t>
  </si>
  <si>
    <t>fe07640e-7875-4f92-9a92-1e517156d04e</t>
  </si>
  <si>
    <t>Dynamics 365 Customer Service Chatbot session add-on_AddOn</t>
  </si>
  <si>
    <t>c20e5639-da58-4741-bbb2-fa6460ff067c</t>
  </si>
  <si>
    <t>Dynamics 365 Customer Service Digital Messaging add-on_AddOn</t>
  </si>
  <si>
    <t>16b71874-cc11-44db-91cf-56badc7b53cd</t>
  </si>
  <si>
    <t>Dynamics 365 Customer Service Enterprise Attach to Qualifying Dynamics 365 Base Offer</t>
  </si>
  <si>
    <t>76223816-9efb-4bfd-a761-50703187a265</t>
  </si>
  <si>
    <t>Dynamics 365 Customer Service Enterprise Attach to Qualifying Dynamics 365 Base Offer (Qualified Offer) (100 seat minimum requirement)</t>
  </si>
  <si>
    <t>cfa8789f-56d5-4a82-96d8-01aa7e2896dc</t>
  </si>
  <si>
    <t>Dynamics 365 Customer Service Enterprise Attach to Qualifying Dynamics 365 Base Offer From SA From VL/DPL</t>
  </si>
  <si>
    <t>58cd6573-6784-4467-b2fc-1a06bb874ed6</t>
  </si>
  <si>
    <t>Dynamics 365 Customer Service Enterprise</t>
  </si>
  <si>
    <t>b3bd9735-0d13-4244-ad2d-3dc1ed860cd1</t>
  </si>
  <si>
    <t>Dynamics 365 Customer Service Enterprise (Qualified Offer) (1000 seat minimum requirement)</t>
  </si>
  <si>
    <t>54eb7099-0bfc-40be-b6e9-9064ceaf1dd3</t>
  </si>
  <si>
    <t>Dynamics 365 Customer Service Enterprise (Qualified Offer) (250 seat minimum requirement)</t>
  </si>
  <si>
    <t>90721666-ed17-4dc6-aee9-7a6b9390b901</t>
  </si>
  <si>
    <t>Dynamics 365 Customer Service Enterprise (Qualified Offer) (500 seat minimum requirement)</t>
  </si>
  <si>
    <t>56433e2b-3378-4b35-867d-31ebb879deac</t>
  </si>
  <si>
    <t>Dynamics 365 Customer Service Enterprise Device</t>
  </si>
  <si>
    <t>302f003f-c5bf-4c66-b748-0acc40f64391</t>
  </si>
  <si>
    <t>Dynamics 365 Customer Service Enterprise From SA From VL/DPL</t>
  </si>
  <si>
    <t>9a63aebe-0ae1-48ee-a323-62eedcab523f</t>
  </si>
  <si>
    <t>Dynamics 365 Customer Service Insights</t>
  </si>
  <si>
    <t>e2bfd79c-7ca2-4643-851b-014c4afee1b0</t>
  </si>
  <si>
    <t>Dynamics 365 Customer Service Insights Addnl Cases_AddOn</t>
  </si>
  <si>
    <t>51f99b45-3f92-4ef0-9167-b04709a62106</t>
  </si>
  <si>
    <t>Dynamics 365 Customer Service Professional</t>
  </si>
  <si>
    <t>53df0e9f-13ca-42eb-bbdf-25f5b44ed5b9</t>
  </si>
  <si>
    <t>Dynamics 365 Customer Service Professional From SA From VL/DPL</t>
  </si>
  <si>
    <t>41791076-9613-40e3-b1c4-7ba8c2c95e60</t>
  </si>
  <si>
    <t>Dynamics 365 Customer Service Professional Attach to Qualifying Dynamics 365 Base Offer</t>
  </si>
  <si>
    <t>3a3b94ad-2c17-4078-bf37-4c432900be5f</t>
  </si>
  <si>
    <t>Dynamics 365 Customer Service Professional Attach to Qualifying Dynamics 365 Base Offer (Qualified Offer) (100 seat minimum requirement)</t>
  </si>
  <si>
    <t>2a55990d-53e2-4d70-ae90-f7a28521a539</t>
  </si>
  <si>
    <t>Dynamics 365 Customer Service Professional Attach to Qualifying Dynamics 365 Base Offer From SA From VL/DPL</t>
  </si>
  <si>
    <t>67b82638-fdf8-456b-8d36-32737a3b2a9b</t>
  </si>
  <si>
    <t>Dynamics 365 Enterprise Edition - Additional Portal (Qualified Offer)_AddOn</t>
  </si>
  <si>
    <t>1e8bbd2f-ad7e-4105-b140-66f475458bb8</t>
  </si>
  <si>
    <t>Dynamics 365 Enterprise Edition - Additional Portal Page Views (Qualified Offer)_AddOn</t>
  </si>
  <si>
    <t>fa9d0a71-c3f1-4147-a45e-3f6577901cd6</t>
  </si>
  <si>
    <t>Dynamics 365 Field Service Attach to Qualifying Dynamics 365 Base Offer</t>
  </si>
  <si>
    <t>ce8baf52-8930-4076-813f-64493d758abe</t>
  </si>
  <si>
    <t>Dynamics 365 Field Service Attach to Qualifying Dynamics 365 Base Offer (Qualified Offer) (100 seat minimum requirement)</t>
  </si>
  <si>
    <t>9905f68b-4a7f-44ac-94a2-426d06f32f7a</t>
  </si>
  <si>
    <t>Dynamics 365 Field Service Attach to Qualifying Dynamics 365 Base Offer From SA From VL/DPL</t>
  </si>
  <si>
    <t>5eb287f2-f34f-4bc8-a8b0-c2e9b23f7430</t>
  </si>
  <si>
    <t>Dynamics 365 Field Service</t>
  </si>
  <si>
    <t>05d9c319-13ce-4da2-b8b7-395be527f7fa</t>
  </si>
  <si>
    <t>Dynamics 365 Field Service (Qualified Offer) (1000 seat minimum requirement)</t>
  </si>
  <si>
    <t>103b8ea2-117c-41f5-bcf8-b4274eb5a0c4</t>
  </si>
  <si>
    <t>Dynamics 365 Field Service (Qualified Offer) (250 seat minimum requirement)</t>
  </si>
  <si>
    <t>bae7d5b1-a75a-4142-b04f-e717ca78a753</t>
  </si>
  <si>
    <t>Dynamics 365 Field Service (Qualified Offer) (500 seat minimum requirement)</t>
  </si>
  <si>
    <t>a7fc021e-0eb1-4fdb-ada1-3fe7ddf4e887</t>
  </si>
  <si>
    <t>Dynamics 365 Field Service Device</t>
  </si>
  <si>
    <t>093fff24-f35f-481e-80af-2f51a8e5a7e3</t>
  </si>
  <si>
    <t>Dynamics 365 Field Service From SA From VL/DPL</t>
  </si>
  <si>
    <t>df67a19b-60bc-4284-9b20-70ca4fa3c16a</t>
  </si>
  <si>
    <t>Dynamics 365 Field Service - Resource Scheduling Optimization_AddOn</t>
  </si>
  <si>
    <t>a43fadf6-c52c-469f-899b-4e7fb0f597d9</t>
  </si>
  <si>
    <t>Dynamics 365 Finance</t>
  </si>
  <si>
    <t>68004972-e469-45e4-bc99-27f69afcbea1</t>
  </si>
  <si>
    <t>Dynamics 365 Finance Attach to Qualifying Dynamics 365 Base Offer</t>
  </si>
  <si>
    <t>bdad5414-c694-4095-be1f-d3d02fd511d8</t>
  </si>
  <si>
    <t>Dynamics 365 Finance Attach to Qualifying Dynamics 365 Base Offer (Qualified Offer)</t>
  </si>
  <si>
    <t>0982c398-75c5-4f24-a13d-f9c837306779</t>
  </si>
  <si>
    <t>Dynamics 365 Finance Attach to Qualifying Dynamics 365 Base Offer From SA From VL/DPL</t>
  </si>
  <si>
    <t>5b5de5dc-5158-4744-bae0-400b540d15ca</t>
  </si>
  <si>
    <t>Dynamics 365 Finance From SA From VL/DPL</t>
  </si>
  <si>
    <t>e4aaf3ff-eaeb-463f-9782-8484d0a3b3d5</t>
  </si>
  <si>
    <t>Dynamics 365 Guides</t>
  </si>
  <si>
    <t>29a03361-6ac6-4165-9b7f-c714e7ed6258</t>
  </si>
  <si>
    <t>Dynamics 365 Marketing</t>
  </si>
  <si>
    <t>fd780435-9ee0-46cc-a1c8-5bdf0a03e691</t>
  </si>
  <si>
    <t>Dynamics 365 Marketing Additional Application_AddOn</t>
  </si>
  <si>
    <t>4b7c9f3d-a74f-4955-a8ea-fedf3e280403</t>
  </si>
  <si>
    <t>Dynamics 365 Marketing Additional Non-Prod Application_AddOn</t>
  </si>
  <si>
    <t>7bf88eaf-f390-40a7-8ed2-4613fb7f9bba</t>
  </si>
  <si>
    <t>Dynamics 365 Marketing Addnl Contacts Tier 1_AddOn</t>
  </si>
  <si>
    <t>59ba8bec-f4db-4100-b20c-a05eb4d7636c</t>
  </si>
  <si>
    <t>Dynamics 365 Marketing Addnl Contacts Tier 1 for CE Plan_AddOn</t>
  </si>
  <si>
    <t>79f41ba9-3b82-4a90-a0c6-d17285e70e66</t>
  </si>
  <si>
    <t>Dynamics 365 Marketing Addnl Contacts Tier 2_AddOn</t>
  </si>
  <si>
    <t>ad661450-aefb-4c7f-a74e-e06d246a922f</t>
  </si>
  <si>
    <t>Dynamics 365 Marketing Addnl Contacts Tier 3_AddOn</t>
  </si>
  <si>
    <t>4c7ace9a-b6b9-4ceb-9bef-57e4eda5adc2</t>
  </si>
  <si>
    <t>Dynamics 365 Marketing Addnl Contacts Tier 4_AddOn</t>
  </si>
  <si>
    <t>b18b7cec-5eda-4445-90bf-d609059cd554</t>
  </si>
  <si>
    <t>Dynamics 365 Marketing Addnl Contacts Tier 5_AddOn</t>
  </si>
  <si>
    <t>c506d0f3-83c5-4939-971a-1270a48480e9</t>
  </si>
  <si>
    <t>Dynamics 365 Marketing Attach</t>
  </si>
  <si>
    <t>9e5f9ff0-1a3c-4d4b-8269-1fdb1f300102</t>
  </si>
  <si>
    <t>Dynamics 365 Marketing Attach (Qualified Offer) (From CE Plan with 10 seats minimum)</t>
  </si>
  <si>
    <t>6130626e-bee0-4e76-8abb-e919b0ec9483</t>
  </si>
  <si>
    <t>Dynamics 365 Operations – Activity</t>
  </si>
  <si>
    <t>1fd13474-75a5-4c9b-80a2-fd233c346879</t>
  </si>
  <si>
    <t>Dynamics 365 Operations – Activity From SA From VL/DPL</t>
  </si>
  <si>
    <t>16e05c5c-b536-42a0-a26e-d920c267d723</t>
  </si>
  <si>
    <t>Dynamics 365 Operations – Device</t>
  </si>
  <si>
    <t>0068e30e-0734-4be6-a01f-5ff597bb5647</t>
  </si>
  <si>
    <t>Dynamics 365 Operations – Device From SA From VL/DPL</t>
  </si>
  <si>
    <t>ad09ac56-f17b-4e23-9af2-de8f91f75fa9</t>
  </si>
  <si>
    <t>Dynamics 365 Unified Operations - Additional Database Storage (Qualified Offer)_AddOn</t>
  </si>
  <si>
    <t>0e5bfb17-8c11-49a9-865d-05d4f48a0a35</t>
  </si>
  <si>
    <t>Dynamics 365 Unified Operations - Additional File Storage (Qualified Offer)_AddOn</t>
  </si>
  <si>
    <t>615cbbc1-0b6c-43fa-99c5-ada5a0965500</t>
  </si>
  <si>
    <t>Dynamics 365 Operations - Sandbox Tier 2:Standard Acceptance Testing_AddOn</t>
  </si>
  <si>
    <t>708b4081-1ae3-4d40-99b9-db75470df408</t>
  </si>
  <si>
    <t>Dynamics 365 Operations - Sandbox Tier 3:Premier Acceptance Testing_AddOn</t>
  </si>
  <si>
    <t>04329f1d-1d37-4445-b426-48dd65d14850</t>
  </si>
  <si>
    <t>Dynamics 365 Operations - Sandbox Tier 4:Standard Performance Testing_AddOn</t>
  </si>
  <si>
    <t>e49012e8-b9d7-44b3-8134-ee84cf160bc9</t>
  </si>
  <si>
    <t>Dynamics 365 Operations - Sandbox Tier 5:Premier Performance Testing_AddOn</t>
  </si>
  <si>
    <t>466c1866-e335-4277-bfa0-5189c23b951a</t>
  </si>
  <si>
    <t>Dynamics 365 Plan - Operations Additional File Storage (Qualified Offer)_AddOn</t>
  </si>
  <si>
    <t>b26aa30c-1de1-4f43-ac81-910442cf5335</t>
  </si>
  <si>
    <t>Dynamics 365 Plan - Unified Operations Additional Database Storage (Qualified Offer)_AddOn</t>
  </si>
  <si>
    <t>7c362aff-7c7a-41f1-b6c1-d3406bb74dac</t>
  </si>
  <si>
    <t>Dynamics 365 Plan - Unified Operations Sandbox Tier 1:Developer &amp; Test Instance_AddOn</t>
  </si>
  <si>
    <t>2ff677d8-e55c-4a9f-ab2d-8774a80bd52d</t>
  </si>
  <si>
    <t>Dynamics 365 Plan - Unified Operations Sandbox Tier 2:Standard Acceptance Testing_AddOn</t>
  </si>
  <si>
    <t>7b0cdb70-934a-4592-9008-595c22e9d35a</t>
  </si>
  <si>
    <t>Dynamics 365 Plan - Unified Operations Sandbox Tier 3:Premier Acceptance Testing_AddOn</t>
  </si>
  <si>
    <t>6d5cc8e4-15b8-4297-a7d3-b22aacbb29fb</t>
  </si>
  <si>
    <t>Dynamics 365 Plan - Unified Operations Sandbox Tier 4:Standard Performance Testing_AddOn</t>
  </si>
  <si>
    <t>2d142966-93c9-45c3-b1fd-ad6c76294dc2</t>
  </si>
  <si>
    <t>Dynamics 365 Plan - Unified Operations Sandbox Tier 5:Premier Performance Testing_AddOn</t>
  </si>
  <si>
    <t>cd57079c-f1de-4647-a8e4-e1c6e22479d8</t>
  </si>
  <si>
    <t>CSP GOBIERNO</t>
  </si>
  <si>
    <t>Dynamics 365 Project Operations</t>
  </si>
  <si>
    <t>b9556796-00f9-46d4-a1e0-a1c45ce6b4ec</t>
  </si>
  <si>
    <t>Dynamics 365 Project Operations (Qualified Offer) (0-user minimum for Project Service Automation transitions)</t>
  </si>
  <si>
    <t>540e11e3-9298-46ab-a382-ec623aa99bf2</t>
  </si>
  <si>
    <t>Dynamics 365 Project Operations Attach_AddOn</t>
  </si>
  <si>
    <t>d20fdad5-f524-45e4-97b1-59a94c21778f</t>
  </si>
  <si>
    <t>Office 365 E1 for mid-market</t>
  </si>
  <si>
    <t>4179016c-6039-4322-aa9e-0d39db97861b</t>
  </si>
  <si>
    <t>DO NOT USE_Dynamics AX Sandbox Tier 1: Developer &amp; Test Instance_AddOn</t>
  </si>
  <si>
    <t>642447e8-06fe-4176-b0e4-8745aa293722</t>
  </si>
  <si>
    <t>Dynamics 365 Business Central Additional Environment Addon_AddOn</t>
  </si>
  <si>
    <t>88f9eb8a-0636-45e8-a601-553e0a48aa9e</t>
  </si>
  <si>
    <t>Dynamics 365 Business Central External Accountant</t>
  </si>
  <si>
    <t>042c159a-2292-4f42-ad0b-06dc08f8f7a9</t>
  </si>
  <si>
    <t>Dynamics 365 Customer Voice USL</t>
  </si>
  <si>
    <t>55c26c57-80a9-4da3-a7c2-8ca28a8023ad</t>
  </si>
  <si>
    <t>cf08ad6c-ba29-404a-be97-f61f35551ee7</t>
  </si>
  <si>
    <t>3d8d499f-38db-4587-b44d-271aaed80f0d</t>
  </si>
  <si>
    <t>741a5909-ece2-4420-8575-3cd2113c7531</t>
  </si>
  <si>
    <t>Dynamics 365 Project Operations Attach (Qualified Offer) (0-user minimum for Project Service Automation transitions)_AddOn</t>
  </si>
  <si>
    <t>1ff89dde-5eb1-4d30-a09b-2c9ba7e25704</t>
  </si>
  <si>
    <t>Dynamics 365 Virtual Agent for Customer Service User License_AddOn</t>
  </si>
  <si>
    <t>9c8b008f-d84f-46cd-a588-fea84947161d</t>
  </si>
  <si>
    <t>Extra Graph Connector Capacity_AddOn</t>
  </si>
  <si>
    <t>8a93d724-50ef-4293-b4f7-b28536dc3101</t>
  </si>
  <si>
    <t>Microsoft 365 Phone System - Virtual User_AddOn</t>
  </si>
  <si>
    <t>59e76752-1a2c-45fb-a6b2-0f2113e94ab7</t>
  </si>
  <si>
    <t>Power Virtual Agent User License_AddOn</t>
  </si>
  <si>
    <t>2e969027-6eca-44a3-88fb-e7923e2c147f</t>
  </si>
  <si>
    <t>SharePoint Syntex_AddOn</t>
  </si>
  <si>
    <t>5db9aa31-f039-4740-b122-a33514e4c492</t>
  </si>
  <si>
    <t>Teams Rooms Premium</t>
  </si>
  <si>
    <t>9d94df17-601e-46af-81ca-ba2ba10eeb28</t>
  </si>
  <si>
    <t>Teams Rooms Premium without Audio Conferencing</t>
  </si>
  <si>
    <t>09788e0b-05cf-47e9-b292-e4f4a34fe15e</t>
  </si>
  <si>
    <t>Dynamics 365 Remote Assist</t>
  </si>
  <si>
    <t>57e6e033-c16b-4f8a-9cb9-c76bb0c9ce2e</t>
  </si>
  <si>
    <t>Dynamics 365 Remote Assist Attach</t>
  </si>
  <si>
    <t>50e9a47a-7b4d-4970-9d90-cae927f53753</t>
  </si>
  <si>
    <t>Dynamics 365 Sales Enterprise Attach to Qualifying Dynamics 365 Base Offer</t>
  </si>
  <si>
    <t>de9e4fce-5812-43ad-a6a3-2103ce8b49e7</t>
  </si>
  <si>
    <t>Dynamics 365 Sales Enterprise Attach to Qualifying Dynamics 365 Base Offer (Qualified Offer) (100 seat minimum requirement)</t>
  </si>
  <si>
    <t>e6cf957e-e3e6-4148-a3e2-aae34738c887</t>
  </si>
  <si>
    <t>Dynamics 365 Sales Enterprise Attach to Qualifying Dynamics 365 Base Offer From SA From VL/DPL</t>
  </si>
  <si>
    <t>e5aeedc5-e2f0-4099-aa45-95802034d7f8</t>
  </si>
  <si>
    <t>Dynamics 365 Sales Enterprise Edition</t>
  </si>
  <si>
    <t>5ac82c27-0a46-412a-83c0-47a72acd304a</t>
  </si>
  <si>
    <t>Dynamics 365 Sales Enterprise Edition (Qualified Offer) (1000 seat minimum requirement)</t>
  </si>
  <si>
    <t>cc92cf59-840a-446d-944f-1c488af172ab</t>
  </si>
  <si>
    <t>Dynamics 365 Sales Enterprise Edition (Qualified Offer) (250 seat minimum requirement)</t>
  </si>
  <si>
    <t>227cdcf5-07b4-4d14-9268-16ae116828c5</t>
  </si>
  <si>
    <t>Dynamics 365 Sales Enterprise Edition (Qualified Offer) (500 seat minimum requirement)</t>
  </si>
  <si>
    <t>9fb981e1-9531-402e-875c-c69957137939</t>
  </si>
  <si>
    <t>Dynamics 365 Sales Enterprise Edition Device</t>
  </si>
  <si>
    <t>eb91f559-5f48-4495-aebf-9ac0f413d134</t>
  </si>
  <si>
    <t>Dynamics 365 Sales Enterprise Edition From SA From VL/DPL</t>
  </si>
  <si>
    <t>1b828270-9627-4be7-8c8a-58e0be96ee19</t>
  </si>
  <si>
    <t>Dynamics 365 Sales Insights</t>
  </si>
  <si>
    <t>f28514f0-6516-4ef9-8222-1c605a05d245</t>
  </si>
  <si>
    <t>Dynamics 365 Sales Professional</t>
  </si>
  <si>
    <t>62ba2336-d7be-4339-9a52-727e7cc7c0fe</t>
  </si>
  <si>
    <t>Dynamics 365 Sales Professional Attach to Qualifying Dynamics 365 Base Offer</t>
  </si>
  <si>
    <t>969c6aa1-3273-41e2-95ed-cf41edde8d3f</t>
  </si>
  <si>
    <t>Dynamics 365 Sales Professional Attach to Qualifying Dynamics 365 Base Offer (Qualified Offer) (100 seat minimum requirement)</t>
  </si>
  <si>
    <t>5b4440f5-61f2-4f98-8991-a0048c3facfe</t>
  </si>
  <si>
    <t>Dynamics 365 Sales Professional Attach to Qualifying Dynamics 365 Base Offer From SA From VL/DPL</t>
  </si>
  <si>
    <t>91b12d57-0c23-47aa-8c2d-5af59861864e</t>
  </si>
  <si>
    <t>Dynamics 365 Sales Professional From SA From VL/DPL</t>
  </si>
  <si>
    <t>2f3a9d62-81a9-4613-94f1-681951f40f25</t>
  </si>
  <si>
    <t>Dynamics 365 Supply Chain Management</t>
  </si>
  <si>
    <t>8c4a874c-016a-48ca-9bc6-829b094aa5e2</t>
  </si>
  <si>
    <t>Dynamics 365 Supply Chain Management Attach to Qualifying Dynamics 365 Base Offer</t>
  </si>
  <si>
    <t>13d32e13-a1b0-400d-96c0-4eaaa14dced5</t>
  </si>
  <si>
    <t>Dynamics 365 Supply Chain Management Attach to Qualifying Dynamics 365 Base Offer (Qualified Offer)</t>
  </si>
  <si>
    <t>9d5c3c7d-7577-4f96-8070-8ed3ebed5d55</t>
  </si>
  <si>
    <t>Dynamics 365 Supply Chain Management Attach to Qualifying Dynamics 365 Base Offer From SA From VL/DPL</t>
  </si>
  <si>
    <t>12d6b353-4514-4a03-80ee-2cdc5da84ba8</t>
  </si>
  <si>
    <t>Dynamics 365 Supply Chain Management From SA From VL/DPL</t>
  </si>
  <si>
    <t>b2ccb51a-43c2-47d4-92db-dbf14553a185</t>
  </si>
  <si>
    <t>Dynamics 365 Team Members</t>
  </si>
  <si>
    <t>eef12e4c-d38d-4a8f-90cf-47313bb033f0</t>
  </si>
  <si>
    <t>Dynamics 365 Team Members From SA From VL/DPL</t>
  </si>
  <si>
    <t>a93e9934-bd2d-4022-8a7f-a3217a50cc1d</t>
  </si>
  <si>
    <t>Dynamics 365 Operations - Database Capacity_AddOn</t>
  </si>
  <si>
    <t>c8dd48d3-9de3-4ecb-9722-587128c7439a</t>
  </si>
  <si>
    <t>Dynamics 365 Operations - File Capacity_AddOn</t>
  </si>
  <si>
    <t>1a5311e2-9236-4e7e-ace6-280581658910</t>
  </si>
  <si>
    <t>Dynamics 365  Operations – Order Lines</t>
  </si>
  <si>
    <t>7414a9b1-8947-4ac6-9141-793d139e02d1</t>
  </si>
  <si>
    <t>Dynamics 365 Virtual Agent for Customer Service</t>
  </si>
  <si>
    <t>79c29af7-3cd0-4a6f-b182-a81e31dec84e</t>
  </si>
  <si>
    <t>Enterprise Mobility + Security E3</t>
  </si>
  <si>
    <t>37402a1d-0c6e-4d49-baae-0e45bd8ecb44</t>
  </si>
  <si>
    <t>Enterprise Mobility + Security E5</t>
  </si>
  <si>
    <t>195416c1-3447-423a-b37b-ee59a99a19c4</t>
  </si>
  <si>
    <t>Exchange Online (Plan 1)</t>
  </si>
  <si>
    <t>2f707c7c-2433-49a5-a437-9ca7cf40d3eb</t>
  </si>
  <si>
    <t>Exchange Online (Plan 2)</t>
  </si>
  <si>
    <t>2828be95-46ba-4f91-b2fd-0bef192ecf60</t>
  </si>
  <si>
    <t>Exchange Online Archiving for Exchange Online_AddOn</t>
  </si>
  <si>
    <t>c082b70a-0e63-47ca-9cf7-5a962a920452</t>
  </si>
  <si>
    <t>Exchange Online Archiving for Exchange Server</t>
  </si>
  <si>
    <t>35a36b80-270a-44bf-9290-00545d350866</t>
  </si>
  <si>
    <t>Exchange Online Kiosk</t>
  </si>
  <si>
    <t>d903a2db-bf6f-4434-83f1-21ba44017813</t>
  </si>
  <si>
    <t>Exchange Online Protection</t>
  </si>
  <si>
    <t>caff2897-d629-404a-a241-6b360e979609</t>
  </si>
  <si>
    <t>Dynamics 365 Customer Voice Addl Responses</t>
  </si>
  <si>
    <t>51e95709-dc35-4780-9040-22278cb7c0e1</t>
  </si>
  <si>
    <t>Intune</t>
  </si>
  <si>
    <t>ced5f693-2d40-40ae-8848-9809ab1b0ee9</t>
  </si>
  <si>
    <t>Intune Extra Storage_AddOn</t>
  </si>
  <si>
    <t>2c883339-ef9c-4cce-81b8-e5adea60794c</t>
  </si>
  <si>
    <t>Microsoft Teams Rooms Standard</t>
  </si>
  <si>
    <t>112a528e-8700-42f0-876e-f02705d506c6</t>
  </si>
  <si>
    <t>Microsoft Teams Rooms Standard without Audio Conferencing</t>
  </si>
  <si>
    <t>c94271d8-b431-4a25-a3c5-a57737a1c909</t>
  </si>
  <si>
    <t>Microsoft 365 Audio Conferencing_AddOn</t>
  </si>
  <si>
    <t>61795cab-2abd-43f6-88e9-c9adae5746e0</t>
  </si>
  <si>
    <t>Microsoft 365 Business Premium</t>
  </si>
  <si>
    <t>ded34535-507f-4246-8370-f9180318c537</t>
  </si>
  <si>
    <t>Microsoft 365 Domestic and International Calling Plan_AddOn</t>
  </si>
  <si>
    <t>0f598efe-f330-4d79-b79f-c9480bb7ce3e</t>
  </si>
  <si>
    <t>Microsoft 365 Domestic Calling Plan_AddOn</t>
  </si>
  <si>
    <t>40d28d55-0006-4bb0-8f41-37ac05df5dc7</t>
  </si>
  <si>
    <t>Microsoft 365 Domestic Calling Plan (120 min)_AddOn</t>
  </si>
  <si>
    <t>2b3b8d2d-10aa-4be4-b5fd-7f2feb0c3091</t>
  </si>
  <si>
    <t>Microsoft 365 E3</t>
  </si>
  <si>
    <t>8bdbb60b-e526-43e9-92ef-ab760c8e0b72</t>
  </si>
  <si>
    <t>Microsoft 365 E5</t>
  </si>
  <si>
    <t>320c24f4-6bf4-47cf-98e0-4f235ce09d15</t>
  </si>
  <si>
    <t>Microsoft 365 E5 Compliance_AddOn</t>
  </si>
  <si>
    <t>3be5ad69-83e1-4097-aa42-c0127792d108</t>
  </si>
  <si>
    <t>Microsoft 365 E5 Security_AddOn</t>
  </si>
  <si>
    <t>3451a3b0-8cda-44a7-bad7-c30be81c4aaa</t>
  </si>
  <si>
    <t>Microsoft 365 F3</t>
  </si>
  <si>
    <t>4260988e-990d-479c-ae7b-f01ce8e1bb4d</t>
  </si>
  <si>
    <t>Microsoft 365 Phone System_AddOn</t>
  </si>
  <si>
    <t>dbd10351-5631-4a01-a643-00e8ff14e7b2</t>
  </si>
  <si>
    <t>Microsoft Cloud App Security</t>
  </si>
  <si>
    <t>a07b0e52-b12f-4298-94fc-5ddd61362bcc</t>
  </si>
  <si>
    <t>Microsoft Intune Device</t>
  </si>
  <si>
    <t>7a6cf83d-b4e3-4a2d-ad58-70677698b8a4</t>
  </si>
  <si>
    <t>Microsoft Stream Plan 2 for Office 365 Add-On_AddOn</t>
  </si>
  <si>
    <t>43fce491-76d1-4bcc-b709-8a288786dbae</t>
  </si>
  <si>
    <t>Microsoft Stream Storage Add-On (500 GB)_AddOn</t>
  </si>
  <si>
    <t>a2706f86-868d-4048-989b-0c69e5c76b63</t>
  </si>
  <si>
    <t>Microsoft Defender for Office 365 (Plan 1)_AddOn</t>
  </si>
  <si>
    <t>efe1183a-8fa0-4138-bf0a-5ae271ab6e3c</t>
  </si>
  <si>
    <t>Microsoft Defender for Office 365 (Plan 2)_AddOn</t>
  </si>
  <si>
    <t>5c9fd4cc-edce-44a8-8e91-07df09744609</t>
  </si>
  <si>
    <t>Microsoft 365 Apps for business</t>
  </si>
  <si>
    <t>bd938f12-058f-4927-bba3-ae36b1d2501c</t>
  </si>
  <si>
    <t>Microsoft 365 Business Basic</t>
  </si>
  <si>
    <t>031c9e47-4802-4248-838e-778fb1d2cc05</t>
  </si>
  <si>
    <t>Microsoft 365 Business Standard</t>
  </si>
  <si>
    <t>4833683a-1e4a-4816-80cf-25238184b8c4</t>
  </si>
  <si>
    <t>Office 365 Data Loss Prevention_AddOn</t>
  </si>
  <si>
    <t>91fd106f-4b2c-4938-95ac-f54f74e9a239</t>
  </si>
  <si>
    <t>Office 365 E1</t>
  </si>
  <si>
    <t>796b6b5f-613c-4e24-a17c-eba730d49c02</t>
  </si>
  <si>
    <t>Office 365 E3</t>
  </si>
  <si>
    <t>a044b16a-1861-4308-8086-a3a3b506fac2</t>
  </si>
  <si>
    <t>Office 365 E5</t>
  </si>
  <si>
    <t>53fc25f7-6639-4f78-bb44-3c2dfec3ed40</t>
  </si>
  <si>
    <t>Office 365 Extra File Storage_AddOn</t>
  </si>
  <si>
    <t>6fbad345-b7de-42a6-b6ab-79b363d0b371</t>
  </si>
  <si>
    <t>Office 365 F3</t>
  </si>
  <si>
    <t>be57ff4c-100c-4f1f-b82d-f1c5ab63a665</t>
  </si>
  <si>
    <t>Microsoft 365 Apps for enterprise</t>
  </si>
  <si>
    <t>90d3615e-aa96-478e-b6ce-8eb1e9a96b4b</t>
  </si>
  <si>
    <t>OneDrive for Business (Plan 1)</t>
  </si>
  <si>
    <t>bf1f6907-1f8e-4f05-b327-4896d1395c15</t>
  </si>
  <si>
    <t>OneDrive for Business (Plan 2)</t>
  </si>
  <si>
    <t>c52cea5e-b1fd-4f8d-b3a1-8135fb144e78</t>
  </si>
  <si>
    <t>Power Apps per user plan</t>
  </si>
  <si>
    <t>09d13345-8342-4270-acbd-563c5fd619d9</t>
  </si>
  <si>
    <t>Power Apps Portals login capacity add-on</t>
  </si>
  <si>
    <t>2f558d61-fe7e-4379-a6df-23a7dce95b00</t>
  </si>
  <si>
    <t>Power Apps Portals login capacity add-on Tier 2 (10 unit min)</t>
  </si>
  <si>
    <t>c192bc67-a299-4e47-bd28-9c0ec43bcfc6</t>
  </si>
  <si>
    <t>Power Apps Portals login capacity add-on Tier 3 (50 unit min)</t>
  </si>
  <si>
    <t>eb3da7ca-a676-415e-8064-039e49edefb9</t>
  </si>
  <si>
    <t>Power Apps Portals page view capacity add-on</t>
  </si>
  <si>
    <t>608fc9e1-b714-4add-9362-6cad036fbabf</t>
  </si>
  <si>
    <t>Power Automate per flow plan</t>
  </si>
  <si>
    <t>80dd3bcb-55da-4e4d-906c-9b11cd0a1ec1</t>
  </si>
  <si>
    <t>Power Automate per user plan</t>
  </si>
  <si>
    <t>47490014-3ed5-4a67-937e-c7de2422d888</t>
  </si>
  <si>
    <t>Power BI Premium P1</t>
  </si>
  <si>
    <t>4daeed88-7f6e-4210-b7d9-50e0853c9e4f</t>
  </si>
  <si>
    <t>Power BI Premium P2</t>
  </si>
  <si>
    <t>30a0221f-6b2d-4c3c-93d9-c76e3b409d1f</t>
  </si>
  <si>
    <t>Power BI Premium P3</t>
  </si>
  <si>
    <t>771c2453-e28a-47ff-ad72-5e32696f2435</t>
  </si>
  <si>
    <t>Power BI Premium P4</t>
  </si>
  <si>
    <t>ea1938b1-6307-4749-ac97-37df8ab660ef</t>
  </si>
  <si>
    <t>Power BI Premium P5</t>
  </si>
  <si>
    <t>800f4f3b-cfe1-42c1-9cea-675512810488</t>
  </si>
  <si>
    <t>Power BI Pro</t>
  </si>
  <si>
    <t>49e52fb1-a134-4f49-9346-fd59b53421bc</t>
  </si>
  <si>
    <t>Power Virtual Agent</t>
  </si>
  <si>
    <t>e1791e24-a789-4e17-b7fa-4a627f8f9088</t>
  </si>
  <si>
    <t>Power Apps and Power Automate capacity add-on</t>
  </si>
  <si>
    <t>09dc6202-bfbb-44fb-9c87-b12c90084010</t>
  </si>
  <si>
    <t>Pro Direct Support for Dynamics 365 Unified Operations</t>
  </si>
  <si>
    <t>a4179d30-cc09-49f0-977e-dc2cb70b874f</t>
  </si>
  <si>
    <t>Project Online Essentials</t>
  </si>
  <si>
    <t>d83bfd97-d3e5-41b6-866b-05fa30d2102a</t>
  </si>
  <si>
    <t>Project Plan 1</t>
  </si>
  <si>
    <t>a56baa74-d4e3-49fd-b228-ca0b62d08bad</t>
  </si>
  <si>
    <t>Project Plan 3</t>
  </si>
  <si>
    <t>d85c8762-22e4-44c0-97fe-27ed3fc4e61a</t>
  </si>
  <si>
    <t>Project Plan 5</t>
  </si>
  <si>
    <t>ff7a4f5b-4973-4241-8c43-80f2be39311d</t>
  </si>
  <si>
    <t>SharePoint (Plan 1)</t>
  </si>
  <si>
    <t>69c67983-cf78-4102-83f6-3e5fd246864f</t>
  </si>
  <si>
    <t>SharePoint (Plan 2)</t>
  </si>
  <si>
    <t>fc233c3f-25bc-4bba-8984-860ce561af86</t>
  </si>
  <si>
    <t>Skype for Business Plus CAL_AddOn</t>
  </si>
  <si>
    <t>3f22d04e-9353-46c1-bf48-b6b0c0a55a66</t>
  </si>
  <si>
    <t>Visio Plan 1</t>
  </si>
  <si>
    <t>b4d4b7f4-4089-43b6-9c44-de97b760fb11</t>
  </si>
  <si>
    <t>Visio Plan 2</t>
  </si>
  <si>
    <t>39504991-553b-48c2-bdf4-ea47f93bf784</t>
  </si>
  <si>
    <t>Windows 10 Enterprise E3</t>
  </si>
  <si>
    <t>4b608b64-3a27-4373-854c-fd33115a8ce1</t>
  </si>
  <si>
    <t>Windows 10 Enterprise E3 VDA</t>
  </si>
  <si>
    <t>f2c42110-ec7b-4434-b55e-1a9e456ac2f0</t>
  </si>
  <si>
    <t>Windows 10 Enterprise E5</t>
  </si>
  <si>
    <t>7ab7bc0b-e137-4bfe-a7b6-26fec475e90c</t>
  </si>
  <si>
    <t>Dynamics 365 Human Resources Attach to Qualifying Dynamics 365 Base Offer for Faculty</t>
  </si>
  <si>
    <t>604ca0a7-b5b5-4183-ac41-ad063fb2d373</t>
  </si>
  <si>
    <t>Dynamics 365 Human Resources Attach to Qualifying Dynamics 365 Base Offer for Faculty (Qualified Offer)</t>
  </si>
  <si>
    <t>4f15670a-4da2-48e0-8b3e-feb4f8e51d5e</t>
  </si>
  <si>
    <t>Dynamics 365 Human Resources Attach to Qualifying Dynamics 365 Base Offer for Faculty From SA From VL/DPL</t>
  </si>
  <si>
    <t>2b44162e-90b3-4c73-9f25-ba5c4b048c60</t>
  </si>
  <si>
    <t>Dynamics 365 Human Resources Attach to Qualifying Dynamics 365 Base Offer for Students</t>
  </si>
  <si>
    <t>10bb125f-ba2a-42d6-a353-c8428d10610f</t>
  </si>
  <si>
    <t>Dynamics 365 Human Resources Attach to Qualifying Dynamics 365 Base Offer for Students (Qualified Offer)</t>
  </si>
  <si>
    <t>fbeabb6e-da0d-4ef7-98f6-0caf99bc8a1d</t>
  </si>
  <si>
    <t>Dynamics 365 Human Resources Attach to Qualifying Dynamics 365 Base Offer for Students From SA From VL/DPL</t>
  </si>
  <si>
    <t>daf910cc-20ec-4eb2-ab26-e6fb16ee0ced</t>
  </si>
  <si>
    <t>Dynamics 365 Human Resources for Faculty</t>
  </si>
  <si>
    <t>3902af93-b4f4-4e1f-a5c3-60a534c38c6e</t>
  </si>
  <si>
    <t>Dynamics 365 Human Resources for Faculty From SA From VL/DPL</t>
  </si>
  <si>
    <t>f3cf1f64-1a96-4a1d-a7cc-5645bb950fd8</t>
  </si>
  <si>
    <t>Dynamics 365 Human Resources for Students</t>
  </si>
  <si>
    <t>cc2d12a7-4f94-402b-b1c3-742c8259b245</t>
  </si>
  <si>
    <t>Dynamics 365 Human Resources for Students From SA From VL/DPL</t>
  </si>
  <si>
    <t>69896d87-3d84-4b43-97ed-ea254b742add</t>
  </si>
  <si>
    <t>Dynamics 365 Human Resources Sandbox for Faculty_AddOn</t>
  </si>
  <si>
    <t>302fb6be-dd9c-4d13-8eaf-3d6239ad2383</t>
  </si>
  <si>
    <t>Dynamics 365 Human Resources Sandbox for Students_AddOn</t>
  </si>
  <si>
    <t>04ec80cc-ed3e-4887-8a01-d8d122134690</t>
  </si>
  <si>
    <t>Dynamics 365 Human Resources Self Service for Faculty_AddOn</t>
  </si>
  <si>
    <t>34a8866e-06dc-45fe-8c55-8e98b617d9b1</t>
  </si>
  <si>
    <t>Dynamics 365 Human Resources Self Service for Students_AddOn</t>
  </si>
  <si>
    <t>664c2ff4-18ee-4008-b666-c671fb07d5d5</t>
  </si>
  <si>
    <t>Dynamics 365 Commerce Scale Unit Basic - Cloud for Faculty_AddOn</t>
  </si>
  <si>
    <t>d1fb7556-64c0-4a54-b5bd-6822d6ab51aa</t>
  </si>
  <si>
    <t>Dynamics 365 Commerce Scale Unit Basic - Cloud for Students_AddOn</t>
  </si>
  <si>
    <t>82afc3dc-ec97-4769-aa05-5183c04b5a6c</t>
  </si>
  <si>
    <t>Dynamics 365 Commerce Scale Unit Premium - Cloud for Faculty_AddOn</t>
  </si>
  <si>
    <t>3b849e19-39cb-4535-84d4-b65e6d78ef8c</t>
  </si>
  <si>
    <t>Dynamics 365 Commerce Scale Unit Premium - Cloud for Students_AddOn</t>
  </si>
  <si>
    <t>0526ed5b-017c-41cd-a65b-e96f571f0197</t>
  </si>
  <si>
    <t>Dynamics 365 Commerce Scale Unit Standard - Cloud for Faculty_AddOn</t>
  </si>
  <si>
    <t>66c6946d-cc6a-407f-98e0-34ff7a977d77</t>
  </si>
  <si>
    <t>Dynamics 365 Commerce Scale Unit Standard - Cloud for Students_AddOn</t>
  </si>
  <si>
    <t>c634ece6-f9f6-4fc5-823a-2bcddb3ae9de</t>
  </si>
  <si>
    <t>Dynamics 365 Commerce Ratings and Reviews for Faculty_AddOn</t>
  </si>
  <si>
    <t>34765464-c4ed-4cc6-b365-ef7c56499403</t>
  </si>
  <si>
    <t>Dynamics 365 Commerce Ratings and Reviews for Students_AddOn</t>
  </si>
  <si>
    <t>5e6ea6e5-631c-4d74-a967-14298d7d30ae</t>
  </si>
  <si>
    <t>Dynamics 365 Commerce Recommendations for Faculty_AddOn</t>
  </si>
  <si>
    <t>6a8420ba-7f8a-44f0-9217-184850a5e1b2</t>
  </si>
  <si>
    <t>Dynamics 365 Commerce Recommendations for Students_AddOn</t>
  </si>
  <si>
    <t>91c5ad34-593e-4d50-8748-e949510a4896</t>
  </si>
  <si>
    <t>e-Commerce Tier 1 for Faculty</t>
  </si>
  <si>
    <t>a4a47d74-cd82-48ec-8752-4772db1cba1b</t>
  </si>
  <si>
    <t>e-Commerce Tier 1 for Students</t>
  </si>
  <si>
    <t>a24b44fa-b383-46ec-8a1d-f76aa6acae10</t>
  </si>
  <si>
    <t>e-Commerce Tier 1 Overage for Faculty_AddOn</t>
  </si>
  <si>
    <t>d5d5f00b-39ab-4666-9414-defc03ab1941</t>
  </si>
  <si>
    <t>e-Commerce Tier 2 for Faculty</t>
  </si>
  <si>
    <t>573ef6fd-ce07-4387-9484-0144cf7d7faf</t>
  </si>
  <si>
    <t>e-Commerce Tier 2 for Students</t>
  </si>
  <si>
    <t>739b8ee1-5098-49af-8533-69b3bc05114e</t>
  </si>
  <si>
    <t>e-Commerce Tier 2 Overage for Faculty_AddOn</t>
  </si>
  <si>
    <t>ae1d7061-f0ea-4cbc-8893-46912fe28419</t>
  </si>
  <si>
    <t>e-Commerce Tier 2 Overage for Students_AddOn</t>
  </si>
  <si>
    <t>c42163a8-2b7b-4be3-9a2b-f2ea14e5baee</t>
  </si>
  <si>
    <t>e-Commerce Tier 3 for Faculty</t>
  </si>
  <si>
    <t>783d8e73-a3f6-43ac-af61-e742dcc8025e</t>
  </si>
  <si>
    <t>e-Commerce Tier 3 for Students</t>
  </si>
  <si>
    <t>f6c0362a-964f-4289-9ed2-e50b03aa4434</t>
  </si>
  <si>
    <t>e-Commerce Tier 3 Overage for Students_AddOn</t>
  </si>
  <si>
    <t>9e63cfd2-61f9-4c41-964a-2a47bcc39a0d</t>
  </si>
  <si>
    <t>Advanced eDiscovery Storage for faculty_AddOn</t>
  </si>
  <si>
    <t>632ed93a-9a93-4b43-9e63-f43497d7ad57</t>
  </si>
  <si>
    <t>AI Builder Capacity add-on for Faculty</t>
  </si>
  <si>
    <t>7da6cd50-24d3-477f-8848-3fad610535f9</t>
  </si>
  <si>
    <t>Azure Active Directory Basic for Faculty</t>
  </si>
  <si>
    <t>afb11d0e-f236-4915-a38a-53153e27c9ff</t>
  </si>
  <si>
    <t>Azure Active Directory Basic for Students</t>
  </si>
  <si>
    <t>3e3e9ccc-cdd4-4c7d-8644-336431f50e2b</t>
  </si>
  <si>
    <t>Azure Active Directory Premium P1 for Faculty</t>
  </si>
  <si>
    <t>2084c385-65b3-4fac-867b-e9a2e1dde635</t>
  </si>
  <si>
    <t>Azure Active Directory Premium P1 for Students</t>
  </si>
  <si>
    <t>4e61b7b8-9e0b-407c-a022-fb268080a11c</t>
  </si>
  <si>
    <t>Azure Active Directory Premium P1 for Students use benefit</t>
  </si>
  <si>
    <t>da22b4b5-e211-4e95-905d-fc24ff5a90a9</t>
  </si>
  <si>
    <t>Azure Active Directory Premium P2 for Faculty</t>
  </si>
  <si>
    <t>190adaa1-f3fc-40d3-94f3-1474ef1629d0</t>
  </si>
  <si>
    <t>Azure Active Directory Premium P2 for Students</t>
  </si>
  <si>
    <t>5c923d96-3c69-46ed-84b2-caaa4be1e3f0</t>
  </si>
  <si>
    <t>Azure Active Directory Premium P2 for Students use benefit</t>
  </si>
  <si>
    <t>9250dc5f-a50b-4887-bb9a-57a9efead4f8</t>
  </si>
  <si>
    <t>Microsoft Defender for Identity for Users for Faculty</t>
  </si>
  <si>
    <t>a81d31c7-197f-482e-bb0d-87c30bacc123</t>
  </si>
  <si>
    <t>Microsoft Defender for Identity for Users for Students</t>
  </si>
  <si>
    <t>dbf3d646-ff57-461f-910c-f2a922820475</t>
  </si>
  <si>
    <t>Azure Information Protection Premium P1 for Faculty</t>
  </si>
  <si>
    <t>d4a16afd-1d3f-4761-82cb-408a6dbc0f1f</t>
  </si>
  <si>
    <t>Azure Information Protection Premium P1 for Students</t>
  </si>
  <si>
    <t>319142c5-ccd7-4c9c-aec0-d60f25330f8e</t>
  </si>
  <si>
    <t>Chat session for Virtual Agent for Faculty_AddOn</t>
  </si>
  <si>
    <t>ecb60fd2-bbaa-449f-a458-e9eec9ce08d6</t>
  </si>
  <si>
    <t>Common Area Phone for faculty</t>
  </si>
  <si>
    <t>59b9b348-02a2-40de-90cf-23b76d6616ca</t>
  </si>
  <si>
    <t>Common Area Phone for students</t>
  </si>
  <si>
    <t>cb2ff97f-cdd5-4a14-b655-9f5d0aa58e27</t>
  </si>
  <si>
    <t>Common Data Service Database Capacity for Education</t>
  </si>
  <si>
    <t>96cf7b37-c213-4626-a613-2f6c75f6b901</t>
  </si>
  <si>
    <t>Common Data Service File Capacity for Education</t>
  </si>
  <si>
    <t>c2783c39-f49d-4987-b753-fdbaad00ac54</t>
  </si>
  <si>
    <t>Common Data Service Log Capacity for Education</t>
  </si>
  <si>
    <t>b12490bb-960c-458b-9a59-8335a6616538</t>
  </si>
  <si>
    <t>Dynamics 365 - Additional Database Storage (Qualified Offer) for Faculty_AddOn</t>
  </si>
  <si>
    <t>4afd07ff-7e40-46a0-90e7-1806d0ee8313</t>
  </si>
  <si>
    <t>Dynamics 365 Asset Management Addl Assets for Faculty_AddOn</t>
  </si>
  <si>
    <t>ceedd55e-fc9a-45b1-9001-d6d51f2d4be2</t>
  </si>
  <si>
    <t>Dynamics 365 Business Central Essential for Faculty</t>
  </si>
  <si>
    <t>11feeeaf-cbbb-4498-bf85-6822eb2122ea</t>
  </si>
  <si>
    <t>Dynamics 365 Business Central Essential for Students</t>
  </si>
  <si>
    <t>e9df434f-0be9-440b-a06b-0dc0ce93be93</t>
  </si>
  <si>
    <t>Dynamics 365 Business Central External Accountant for Faculty</t>
  </si>
  <si>
    <t>d884fc51-643d-4f12-bbf5-a13e9320a950</t>
  </si>
  <si>
    <t>Dynamics 365 Business Central External Accountant for Students</t>
  </si>
  <si>
    <t>b023d59e-7451-4817-a52d-749ff3918e83</t>
  </si>
  <si>
    <t>Dynamics 365 Business Central Premium for Faculty</t>
  </si>
  <si>
    <t>844c4b77-dfb5-45c9-aaa4-bf1e70dd73c8</t>
  </si>
  <si>
    <t>Dynamics 365 Business Central Premium for Students</t>
  </si>
  <si>
    <t>bc89c27d-3586-4728-be98-4bb569802ede</t>
  </si>
  <si>
    <t>Dynamics 365 Business Central Team Member for Faculty</t>
  </si>
  <si>
    <t>b1873c69-7198-45e0-b8bf-4fa1d4a6a1ad</t>
  </si>
  <si>
    <t>Dynamics 365 Business Central Team Member for Students</t>
  </si>
  <si>
    <t>3e77a031-79a9-4cd7-a7e7-d7dc2987a5c4</t>
  </si>
  <si>
    <t>Dynamics 365 Commerce Attach to Qualifying Dynamics 365 Base Offer for Faculty</t>
  </si>
  <si>
    <t>3f2a5c50-0788-40e4-b79b-3c398c9728bd</t>
  </si>
  <si>
    <t>Dynamics 365 Commerce Attach to Qualifying Dynamics 365 Base Offer for Faculty (Qualified Offer)</t>
  </si>
  <si>
    <t>c8e9ad4d-ca4e-4787-b478-3b1b209d3377</t>
  </si>
  <si>
    <t>Dynamics 365 Commerce Attach to Qualifying Dynamics 365 Base Offer for Faculty From SA From VL/DPL</t>
  </si>
  <si>
    <t>c3909cda-035d-4c9f-909d-9a3fdde4e625</t>
  </si>
  <si>
    <t>Dynamics 365 Commerce Attach to Qualifying Dynamics 365 Base Offer for Students</t>
  </si>
  <si>
    <t>e17c1172-b1a2-4cc4-a222-5e3d70249df3</t>
  </si>
  <si>
    <t>Dynamics 365 Commerce Attach to Qualifying Dynamics 365 Base Offer for Students (Qualified Offer)</t>
  </si>
  <si>
    <t>9390652a-3518-46b8-8e55-ae248698e54f</t>
  </si>
  <si>
    <t>Dynamics 365 Commerce Attach to Qualifying Dynamics 365 Base Offer for Students From SA From VL/DPL</t>
  </si>
  <si>
    <t>83a531ed-e7e8-4b78-94d0-3073d415f347</t>
  </si>
  <si>
    <t>Dynamics 365 Commerce for Faculty</t>
  </si>
  <si>
    <t>f274d48b-fb43-419c-a78e-eebbec51b6e8</t>
  </si>
  <si>
    <t>Dynamics 365 Commerce for Faculty From SA From VL/DPL</t>
  </si>
  <si>
    <t>f65ba0cd-dd42-4b7a-8df2-2adcb3c01299</t>
  </si>
  <si>
    <t>Dynamics 365 Commerce for Students</t>
  </si>
  <si>
    <t>8f660fd7-a7ca-4f2d-a241-0dab83b610e5</t>
  </si>
  <si>
    <t>Dynamics 365 Commerce for Students From SA From VL/DPL</t>
  </si>
  <si>
    <t>77e8bce5-aa9e-47d3-ad59-5bd4bb13e5ac</t>
  </si>
  <si>
    <t>Dynamics 365 Customer Insights Addnl Profiles for Education_AddOn</t>
  </si>
  <si>
    <t>9f620def-b8a6-4d1d-9a03-53f874557837</t>
  </si>
  <si>
    <t>Dynamics 365 Customer Insights Attach for Education</t>
  </si>
  <si>
    <t>51ba4a74-086e-4033-bc08-56d71fc139c0</t>
  </si>
  <si>
    <t>Dynamics 365 Customer Insights for Education</t>
  </si>
  <si>
    <t>621716e7-cfc9-4e8c-9b8c-262b8d8b2212</t>
  </si>
  <si>
    <t>Dynamics 365 Customer Service Chat for Faculty_AddOn</t>
  </si>
  <si>
    <t>4a7a84db-1982-453e-9caa-ca72606b31cc</t>
  </si>
  <si>
    <t>Dynamics 365 Customer Service Chat for Students_AddOn</t>
  </si>
  <si>
    <t>4862c7f5-9d9c-4389-a5d3-a3b08b0f7135</t>
  </si>
  <si>
    <t>Dynamics 365 Customer Service Chatbot session add-on for Faculty_AddOn</t>
  </si>
  <si>
    <t>533e0acf-0093-47da-bb03-920c64cf0e75</t>
  </si>
  <si>
    <t>Dynamics 365 Customer Service Digital Messaging add-on for Faculty_AddOn</t>
  </si>
  <si>
    <t>5925a655-481c-4b16-82c5-588ddb68ba36</t>
  </si>
  <si>
    <t>Dynamics 365 Customer Service Digital Messaging add-on for Students_AddOn</t>
  </si>
  <si>
    <t>4bea8897-2b56-4614-a25f-675eb4d0d81e</t>
  </si>
  <si>
    <t>Dynamics 365 Customer Service Enterprise Attach to Qualifying Dynamics 365 Base Offer for Faculty</t>
  </si>
  <si>
    <t>bbc273bd-c7d3-4077-9e33-e13a99236df7</t>
  </si>
  <si>
    <t>Dynamics 365 Customer Service Enterprise Attach to Qualifying Dynamics 365 Base Offer for Faculty From SA From VL/DPL</t>
  </si>
  <si>
    <t>089b9307-fe82-47fa-9d73-a06ee42f531b</t>
  </si>
  <si>
    <t>Dynamics 365 Customer Service Enterprise Attach to Qualifying Dynamics 365 Base Offer for Students</t>
  </si>
  <si>
    <t>edcd6592-f30a-4b67-8ca2-aaaa02af9c7d</t>
  </si>
  <si>
    <t>Dynamics 365 Customer Service Enterprise Attach to Qualifying Dynamics 365 Base Offer for Students From SA From VL/DPL</t>
  </si>
  <si>
    <t>9b97f77a-106a-4039-9f30-08954636d5a7</t>
  </si>
  <si>
    <t>Dynamics 365 Customer Service Enterprise for Faculty</t>
  </si>
  <si>
    <t>c1267a47-0d56-4305-b975-7ba45e51eb5d</t>
  </si>
  <si>
    <t>Dynamics 365 Customer Service Enterprise for Faculty Device</t>
  </si>
  <si>
    <t>11a4877c-f62e-4787-ad63-5b61d6455544</t>
  </si>
  <si>
    <t>Dynamics 365 Customer Service Enterprise for Faculty From SA From VL/DPL</t>
  </si>
  <si>
    <t>3ea6fca5-1502-4ec1-8d87-f65d65f382bf</t>
  </si>
  <si>
    <t>Dynamics 365 Customer Service Enterprise for Students</t>
  </si>
  <si>
    <t>9c6e2220-643f-41ce-9fcc-b6db3d1a25ec</t>
  </si>
  <si>
    <t>Dynamics 365 Customer Service Enterprise for Students Device</t>
  </si>
  <si>
    <t>4a747ab4-d724-4328-8efa-d8a8f8b0a9e4</t>
  </si>
  <si>
    <t>Dynamics 365 Customer Service Enterprise for Students From SA From VL/DPL</t>
  </si>
  <si>
    <t>94b619f4-eb4d-4a41-abcd-d5c99f7cdd92</t>
  </si>
  <si>
    <t>Dynamics 365 Customer Service Insights Addnl Cases for Faculty_AddOn</t>
  </si>
  <si>
    <t>d1ac49e0-e3bf-4be4-ae37-cb399fc79e21</t>
  </si>
  <si>
    <t>Dynamics 365 Customer Service Insights for Faculty</t>
  </si>
  <si>
    <t>8c5d15e6-fb15-42a4-acf7-a567ad2f579e</t>
  </si>
  <si>
    <t>Dynamics 365 Customer Service Insights for Students</t>
  </si>
  <si>
    <t>a81010d7-7859-4f6b-9f29-2e79e2573904</t>
  </si>
  <si>
    <t>Dynamics 365 Customer Service Professional for Faculty</t>
  </si>
  <si>
    <t>22bfe12e-906f-4614-b848-a404150e03db</t>
  </si>
  <si>
    <t>Dynamics 365 Customer Service Professional for Faculty From SA From VL/DPL</t>
  </si>
  <si>
    <t>69998fb3-b858-476e-99ba-0d7ba65fe8fb</t>
  </si>
  <si>
    <t>Dynamics 365 Customer Service Professional for Students</t>
  </si>
  <si>
    <t>49891b4a-639c-424f-a91a-0c613eed4466</t>
  </si>
  <si>
    <t>Dynamics 365 Customer Service Professional for Students From SA From VL/DPL</t>
  </si>
  <si>
    <t>4e01898f-8f8a-451a-be80-f2298cec5170</t>
  </si>
  <si>
    <t>Dynamics 365 Customer Service Professional Attach to Qualifying Dynamics 365 Base Offer for Faculty</t>
  </si>
  <si>
    <t>6a05dcfd-27bb-4615-b2e2-3b99a02b93ce</t>
  </si>
  <si>
    <t>Dynamics 365 Customer Service Professional Attach to Qualifying Dynamics 365 Base Offer for Faculty From SA From VL/DPL</t>
  </si>
  <si>
    <t>9c5d580a-2e7e-4613-ab3a-b00b80697e6c</t>
  </si>
  <si>
    <t>Dynamics 365 Customer Service Professional Attach to Qualifying Dynamics 365 Base Offer for Students</t>
  </si>
  <si>
    <t>7e6f9e98-9071-42d0-b346-53134e3cb0b4</t>
  </si>
  <si>
    <t>Dynamics 365 Customer Service Professional Attach to Qualifying Dynamics 365 Base Offer for Students From SA From VL/DPL</t>
  </si>
  <si>
    <t>2a8ce3ed-d2b3-4d9f-b620-375a9f475479</t>
  </si>
  <si>
    <t>Dynamics 365 Field Service Attach to Qualifying Dynamics 365 Base Offer for Faculty</t>
  </si>
  <si>
    <t>8cb3b356-97c6-4fbe-9cfa-276302fabc23</t>
  </si>
  <si>
    <t>Dynamics 365 Field Service Attach to Qualifying Dynamics 365 Base Offer for Faculty From SA From VL/DPL</t>
  </si>
  <si>
    <t>21e8c37f-13e6-4e5a-a390-b492f788e196</t>
  </si>
  <si>
    <t>Dynamics 365 Field Service Attach to Qualifying Dynamics 365 Base Offer for Students</t>
  </si>
  <si>
    <t>2f692236-0eff-4000-85ee-19b07dcb5988</t>
  </si>
  <si>
    <t>Dynamics 365 Field Service Attach to Qualifying Dynamics 365 Base Offer for Students From SA From VL/DPL</t>
  </si>
  <si>
    <t>41d5856b-9cdc-4194-944d-181517f1268e</t>
  </si>
  <si>
    <t>Dynamics 365 Field Service for Faculty</t>
  </si>
  <si>
    <t>2fec701c-4de9-498a-b104-d9e22a923029</t>
  </si>
  <si>
    <t>Dynamics 365 Field Service for Faculty Device</t>
  </si>
  <si>
    <t>581fdbba-c2ea-4c9d-b4e0-1e95026feb73</t>
  </si>
  <si>
    <t>Dynamics 365 Field Service for Faculty From SA From VL/DPL</t>
  </si>
  <si>
    <t>6b332b2d-863a-4a18-ad8a-b3d1434c27d9</t>
  </si>
  <si>
    <t>Dynamics 365 Field Service for Students</t>
  </si>
  <si>
    <t>685760e2-b019-489f-a71d-f647a1626cac</t>
  </si>
  <si>
    <t>Dynamics 365 Field Service for Students Device</t>
  </si>
  <si>
    <t>7d100a8c-529b-478e-864f-b4021bddbd1d</t>
  </si>
  <si>
    <t>Dynamics 365 Field Service for Students From SA From VL/DPL</t>
  </si>
  <si>
    <t>8041e633-0119-4d77-9a50-47541a828d2f</t>
  </si>
  <si>
    <t>Dynamics 365 Finance Attach to Qualifying Dynamics 365 Base Offer for Faculty</t>
  </si>
  <si>
    <t>7680245a-5e0b-4e00-8888-9bfb0191fb20</t>
  </si>
  <si>
    <t>Dynamics 365 Finance Attach to Qualifying Dynamics 365 Base Offer for Faculty (Qualified Offer)</t>
  </si>
  <si>
    <t>7dc1f2e0-8d2d-4b8f-9795-3a9b905936c1</t>
  </si>
  <si>
    <t>Dynamics 365 Finance Attach to Qualifying Dynamics 365 Base Offer for Faculty From SA From VL/DPL</t>
  </si>
  <si>
    <t>88af9d14-3c1b-4434-9168-296eeaec202d</t>
  </si>
  <si>
    <t>Dynamics 365 Finance Attach to Qualifying Dynamics 365 Base Offer for Students</t>
  </si>
  <si>
    <t>10e5ae99-4dc7-4b34-8456-08b7ebe72457</t>
  </si>
  <si>
    <t>Dynamics 365 Finance Attach to Qualifying Dynamics 365 Base Offer for Students (Qualified Offer)</t>
  </si>
  <si>
    <t>ca6bd88a-9d22-4ff6-aff5-64ba0257c3bb</t>
  </si>
  <si>
    <t>Dynamics 365 Finance Attach to Qualifying Dynamics 365 Base Offer for Students From SA From VL/DPL</t>
  </si>
  <si>
    <t>46a4a2ef-7eb1-4e2a-8162-a31e0423c5fc</t>
  </si>
  <si>
    <t>Dynamics 365 Finance for Faculty</t>
  </si>
  <si>
    <t>9b3ebef7-4b74-4f78-90df-d726692e537d</t>
  </si>
  <si>
    <t>Dynamics 365 Finance for Faculty From SA From VL/DPL</t>
  </si>
  <si>
    <t>0a0e4df8-867f-4f1d-bcc8-7e83808570d7</t>
  </si>
  <si>
    <t>Dynamics 365 Finance for Students</t>
  </si>
  <si>
    <t>8de0ee09-f18f-4a36-9356-9ce332c69598</t>
  </si>
  <si>
    <t>Dynamics 365 Finance for Students From SA From VL/DPL</t>
  </si>
  <si>
    <t>6f4f8817-ed64-48d8-ba76-68c57d7b3f10</t>
  </si>
  <si>
    <t>Dynamics 365 Guides for Faculty</t>
  </si>
  <si>
    <t>df8d55df-7dd7-49a5-9d6a-813b736fb228</t>
  </si>
  <si>
    <t>Dynamics 365 Guides for Students</t>
  </si>
  <si>
    <t>64a56854-6883-49ce-96ac-d80120ae8b55</t>
  </si>
  <si>
    <t>Dynamics 365 Marketing Additional Application for Faculty_AddOn</t>
  </si>
  <si>
    <t>81606dbf-05c9-437a-96d6-e2f1634c4be5</t>
  </si>
  <si>
    <t>Dynamics 365 Marketing Additional Application for Students_AddOn</t>
  </si>
  <si>
    <t>85650874-8839-4ba0-8129-0e6f3246fb78</t>
  </si>
  <si>
    <t>Dynamics 365 Marketing Additional Non-Prod Application for Faculty_AddOn</t>
  </si>
  <si>
    <t>b7a6bf73-4192-4b45-9e82-b1ffd8814890</t>
  </si>
  <si>
    <t>Dynamics 365 Marketing Addnl Contacts Tier 1 for CE Plan for Faculty_AddOn</t>
  </si>
  <si>
    <t>8f9819d1-456e-42d0-9396-ed0438d8007f</t>
  </si>
  <si>
    <t>Dynamics 365 Marketing Addnl Contacts Tier 1 for CE Plan for Students_AddOn</t>
  </si>
  <si>
    <t>bbbb2f8c-df19-462c-bdfb-5edc6bd3d514</t>
  </si>
  <si>
    <t>Dynamics 365 Marketing Addnl Contacts Tier 1 for Faculty_AddOn</t>
  </si>
  <si>
    <t>aeee05af-a7de-4880-9e8a-919401c7e6aa</t>
  </si>
  <si>
    <t>Dynamics 365 Marketing Addnl Contacts Tier 1 for Students_AddOn</t>
  </si>
  <si>
    <t>316578a0-959b-4c5a-8e4b-e1f0a7c490bd</t>
  </si>
  <si>
    <t>Dynamics 365 Marketing Addnl Contacts Tier 2 for Faculty_AddOn</t>
  </si>
  <si>
    <t>f7d33505-b6ae-40ba-a711-bafed8fb722b</t>
  </si>
  <si>
    <t>Dynamics 365 Marketing Addnl Contacts Tier 2 for Students_AddOn</t>
  </si>
  <si>
    <t>23910d1e-bcd9-4125-82a2-ebbe75f21622</t>
  </si>
  <si>
    <t>Dynamics 365 Marketing Addnl Contacts Tier 3 for Faculty_AddOn</t>
  </si>
  <si>
    <t>e28ec581-d18a-4c1f-bd3e-75f24082a5b2</t>
  </si>
  <si>
    <t>Dynamics 365 Marketing Addnl Contacts Tier 3 for Students_AddOn</t>
  </si>
  <si>
    <t>f4cb7b65-10f3-4131-a9ed-625928db1f66</t>
  </si>
  <si>
    <t>Dynamics 365 Marketing Addnl Contacts Tier 4 for Faculty_AddOn</t>
  </si>
  <si>
    <t>6e43db5b-5f2c-4617-b735-0a78e84b7a3e</t>
  </si>
  <si>
    <t>Dynamics 365 Marketing Addnl Contacts Tier 4 for Students_AddOn</t>
  </si>
  <si>
    <t>7e0ebe81-fee6-4f09-b901-eb407ef10497</t>
  </si>
  <si>
    <t>Dynamics 365 Marketing Addnl Contacts Tier 5 for Faculty_AddOn</t>
  </si>
  <si>
    <t>c99cc6f6-3fd9-4215-8aa8-bb0b3fd088a0</t>
  </si>
  <si>
    <t>Dynamics 365 Marketing Addnl Contacts Tier 5 for Students_AddOn</t>
  </si>
  <si>
    <t>3b319394-6c41-42a9-b3e1-b75bfe8c5da2</t>
  </si>
  <si>
    <t>Dynamics 365 Marketing Attach for Faculty</t>
  </si>
  <si>
    <t>643161bc-f76d-4908-9153-7eeab54c7447</t>
  </si>
  <si>
    <t>Dynamics 365 Marketing Attach for Students</t>
  </si>
  <si>
    <t>51795973-17c6-41d5-8af3-d3a3d3773230</t>
  </si>
  <si>
    <t>Dynamics 365 Marketing for Faculty</t>
  </si>
  <si>
    <t>00b75335-3cce-4b08-acd6-2b795f922137</t>
  </si>
  <si>
    <t>Dynamics 365 Marketing for Students</t>
  </si>
  <si>
    <t>1ec83327-72dd-481c-acc4-87ab518d5a00</t>
  </si>
  <si>
    <t>Dynamics 365 Operations – Activity for Faculty</t>
  </si>
  <si>
    <t>25b1159c-51af-41d9-b036-4c21d5d720bb</t>
  </si>
  <si>
    <t>Dynamics 365 Operations – Activity for Faculty From SA From VL/DPL</t>
  </si>
  <si>
    <t>eca4378b-b97e-4f23-ae73-ef01a63293ed</t>
  </si>
  <si>
    <t>Dynamics 365 Operations – Activity for Students</t>
  </si>
  <si>
    <t>1f3a4274-16bb-44a4-8246-b2cadf7122c1</t>
  </si>
  <si>
    <t>Dynamics 365 Operations – Activity for Students From SA From VL/DPL</t>
  </si>
  <si>
    <t>e67fe55c-1e6c-47d7-b8b8-9c7d85c778ff</t>
  </si>
  <si>
    <t>Dynamics 365 Operations – Device for Faculty</t>
  </si>
  <si>
    <t>6b1fd750-3ebd-45eb-8dcf-98238de9abd5</t>
  </si>
  <si>
    <t>Dynamics 365 Operations – Device for Faculty From SA From VL/DPL</t>
  </si>
  <si>
    <t>16fa20c0-cecd-422d-9cb6-dad535d7ee9f</t>
  </si>
  <si>
    <t>Dynamics 365 Operations – Device for Students</t>
  </si>
  <si>
    <t>4c950dd5-d871-4c9d-9e7f-8113e74fd677</t>
  </si>
  <si>
    <t>Dynamics 365 Operations – Device for Students From SA From VL/DPL</t>
  </si>
  <si>
    <t>32147dad-57ec-422c-898a-c8a826ea1454</t>
  </si>
  <si>
    <t>Dynamics 365 Unified Operations - Additional Database Storage (Qualified Offer) for Faculty_AddOn</t>
  </si>
  <si>
    <t>b761739f-daf3-4feb-96cc-98f93dd3e81e</t>
  </si>
  <si>
    <t>Dynamics 365 Unified Operations - Additional Database Storage (Qualified Offer) for Students_AddOn</t>
  </si>
  <si>
    <t>53cd62df-0727-45a0-863b-d67f5a0a4e07</t>
  </si>
  <si>
    <t>Dynamics 365 Unified Operations - Additional File Storage (Qualified Offer) for Faculty_AddOn</t>
  </si>
  <si>
    <t>455d3132-8cca-458c-883b-973ccac98b69</t>
  </si>
  <si>
    <t>Dynamics 365 Unified Operations - Additional File Storage (Qualified Offer) for Students_AddOn</t>
  </si>
  <si>
    <t>f2871ea5-b26e-4a13-8d3a-6a1dda820c72</t>
  </si>
  <si>
    <t>Dynamics 365 Operations - Sandbox Tier 2:Standard Acceptance Testing for Faculty_AddOn</t>
  </si>
  <si>
    <t>76642878-563b-4b30-9c9a-f7049b853743</t>
  </si>
  <si>
    <t>Dynamics 365 Operations - Sandbox Tier 3:Premier Acceptance Testing for Faculty_AddOn</t>
  </si>
  <si>
    <t>c7bcf2b6-7558-4013-ac24-5f4db30df525</t>
  </si>
  <si>
    <t>Dynamics 365 Operations - Sandbox Tier 4:Standard Performance Testing for Faculty_AddOn</t>
  </si>
  <si>
    <t>435f5608-fdf6-4413-a0f1-26b7d2c01cbd</t>
  </si>
  <si>
    <t>Dynamics 365 Operations - Sandbox Tier 5:Premier Performance Testing for Faculty_AddOn</t>
  </si>
  <si>
    <t>015f6e33-cb92-4e8a-b3e7-946c20dd2e8a</t>
  </si>
  <si>
    <t>Dynamics 365 Plan - Operations Additional File Storage (Qualified Offer) for Faculty_AddOn</t>
  </si>
  <si>
    <t>6365af7b-d7fa-4f7b-8755-946daf8573fd</t>
  </si>
  <si>
    <t>Dynamics 365 Plan - Operations Additional File Storage (Qualified Offer) for Students_AddOn</t>
  </si>
  <si>
    <t>a6d9afb1-9782-4db7-a2c7-ef0642b7c096</t>
  </si>
  <si>
    <t>Dynamics 365 Plan - Unified Operations Additional Database Storage (Qualified Offer) for Faculty_AddOn</t>
  </si>
  <si>
    <t>f934020a-7e3c-4703-8ecb-a193011bb38e</t>
  </si>
  <si>
    <t>Dynamics 365 Plan - Unified Operations Additional Database Storage (Qualified Offer) for Students_AddOn</t>
  </si>
  <si>
    <t>b8bf0a36-80d1-4fbf-8cf7-1176221651aa</t>
  </si>
  <si>
    <t>Dynamics 365 Plan - Unified Operations Sandbox Tier 1:Developer &amp; Test Instance for Faculty_AddOn</t>
  </si>
  <si>
    <t>347756ec-46d1-43e6-baab-39a6b185239d</t>
  </si>
  <si>
    <t>Dynamics 365 Plan - Unified Operations Sandbox Tier 2:Standard Acceptance Testing for Faculty_AddOn</t>
  </si>
  <si>
    <t>ad535433-e845-4d9d-ac9e-859bf6c7667f</t>
  </si>
  <si>
    <t>Dynamics 365 Plan - Unified Operations Sandbox Tier 3:Premier Acceptance Testing for Faculty_AddOn</t>
  </si>
  <si>
    <t>01c354cc-970f-4a64-9da1-582042a12896</t>
  </si>
  <si>
    <t>Dynamics 365 Plan - Unified Operations Sandbox Tier 4:Standard Performance Testing for Faculty_AddOn</t>
  </si>
  <si>
    <t>bb3ce8c3-b9b4-4170-a929-4c5b0b138dc0</t>
  </si>
  <si>
    <t>Dynamics 365 Plan - Unified Operations Sandbox Tier 5:Premier Performance Testing for Faculty_AddOn</t>
  </si>
  <si>
    <t>deb36286-e996-4b13-9c73-6394989e502c</t>
  </si>
  <si>
    <t>Dynamics 365 Remote Assist Attach for Faculty</t>
  </si>
  <si>
    <t>811466cf-81e6-4d7b-9ff8-652819453fb6</t>
  </si>
  <si>
    <t>Dynamics 365 Remote Assist Attach for Students</t>
  </si>
  <si>
    <t>c3e6d9c3-5eff-4a1d-9369-dda3f11a7713</t>
  </si>
  <si>
    <t>Dynamics 365 Remote Assist for Faculty</t>
  </si>
  <si>
    <t>ce6ebefa-cbed-4c61-9aa3-f88057bf1fe3</t>
  </si>
  <si>
    <t>Dynamics 365 Remote Assist for Students</t>
  </si>
  <si>
    <t>6df75c54-9475-468e-b0b5-359519116126</t>
  </si>
  <si>
    <t>Dynamics 365 Sales Enterprise Attach to Qualifying Dynamics 365 Base Offer for Faculty</t>
  </si>
  <si>
    <t>28f5de73-cbe3-4723-a40c-3269fb803132</t>
  </si>
  <si>
    <t>Dynamics 365 Sales Enterprise Attach to Qualifying Dynamics 365 Base Offer for Faculty From SA From VL/DPL</t>
  </si>
  <si>
    <t>a8960b8b-3fe5-4349-8ffd-b119696c771f</t>
  </si>
  <si>
    <t>Dynamics 365 Sales Enterprise Attach to Qualifying Dynamics 365 Base Offer for Students</t>
  </si>
  <si>
    <t>79d86b88-1fdd-43bd-a6cb-0ba268e44613</t>
  </si>
  <si>
    <t>Dynamics 365 Sales Enterprise Attach to Qualifying Dynamics 365 Base Offer for Students From SA From VL/DPL</t>
  </si>
  <si>
    <t>512f56e6-9f94-4345-8a5b-fb74420c7857</t>
  </si>
  <si>
    <t>Dynamics 365 Sales Enterprise Edition for Faculty</t>
  </si>
  <si>
    <t>c0fadb1c-9940-4405-9c28-2ed7405cb01b</t>
  </si>
  <si>
    <t>Dynamics 365 Sales Enterprise Edition for Faculty   (Device)</t>
  </si>
  <si>
    <t>9e5d1d49-4896-45ff-9759-14bb2bf05ad5</t>
  </si>
  <si>
    <t>Dynamics 365 Sales Enterprise Edition for Faculty From SA From VL/DPL</t>
  </si>
  <si>
    <t>82fd9a89-80aa-4870-a145-ea50564b1a2c</t>
  </si>
  <si>
    <t>Dynamics 365 Sales Enterprise Edition for Students</t>
  </si>
  <si>
    <t>f776b4da-d4e3-4f0c-b1d2-d78ebd410a03</t>
  </si>
  <si>
    <t>Dynamics 365 Sales Enterprise Edition for Students   (Device)</t>
  </si>
  <si>
    <t>6cd61c10-b4db-43cc-b7a0-85e90b861c07</t>
  </si>
  <si>
    <t>Dynamics 365 Sales Enterprise Edition for Students From SA From VL/DPL</t>
  </si>
  <si>
    <t>43be9290-a2ef-4943-9c62-4de8cfe367bf</t>
  </si>
  <si>
    <t>Dynamics 365 Sales Insights for Faculty</t>
  </si>
  <si>
    <t>7a2e775e-6a7b-40f3-a21b-1b3c2e2493f4</t>
  </si>
  <si>
    <t>Dynamics 365 Sales Insights for Students</t>
  </si>
  <si>
    <t>76e6cf04-8975-40eb-8ed6-37f5db93e9a4</t>
  </si>
  <si>
    <t>Dynamics 365 Sales Professional Attach to Qualifying Dynamics 365 Base Offer for Faculty</t>
  </si>
  <si>
    <t>c16ea121-f022-4aa8-aec6-323a4022d5bb</t>
  </si>
  <si>
    <t>Dynamics 365 Sales Professional Attach to Qualifying Dynamics 365 Base Offer for Faculty From SA From VL/DPL</t>
  </si>
  <si>
    <t>e51963b6-7926-455b-8fb0-c651251d7199</t>
  </si>
  <si>
    <t>Dynamics 365 Sales Professional Attach to Qualifying Dynamics 365 Base Offer for Students</t>
  </si>
  <si>
    <t>cf0c24ae-afc2-498c-a3ea-a6af9c1d4298</t>
  </si>
  <si>
    <t>Dynamics 365 Sales Professional Attach to Qualifying Dynamics 365 Base Offer for Students From SA From VL/DPL</t>
  </si>
  <si>
    <t>45cf3a0b-260f-45d9-ae91-b82217e03612</t>
  </si>
  <si>
    <t>Dynamics 365 Sales Professional for Faculty</t>
  </si>
  <si>
    <t>cc879452-32bf-4ac0-b8c1-cd16e72b02c7</t>
  </si>
  <si>
    <t>Dynamics 365 Sales Professional for Faculty From SA From VL/DPL</t>
  </si>
  <si>
    <t>8bc28c55-52ea-474a-b732-968a1d6056c8</t>
  </si>
  <si>
    <t>Dynamics 365 Sales Professional for Students</t>
  </si>
  <si>
    <t>226c3fe7-fc69-49d1-9651-200bd6a4766a</t>
  </si>
  <si>
    <t>Dynamics 365 Sales Professional for Students From SA From VL/DPL</t>
  </si>
  <si>
    <t>30765aac-4582-4089-bffa-d8f43183f91f</t>
  </si>
  <si>
    <t>Dynamics 365 Supply Chain Management Attach to Qualifying Dynamics 365 Base Offer for Faculty</t>
  </si>
  <si>
    <t>e38dd548-3fe8-49aa-8f64-1aa742c50464</t>
  </si>
  <si>
    <t>Dynamics 365 Supply Chain Management Attach to Qualifying Dynamics 365 Base Offer for Faculty (Qualified Offer)</t>
  </si>
  <si>
    <t>b6345364-6e7c-4ea9-a9f1-0abeadbf804d</t>
  </si>
  <si>
    <t>Dynamics 365 Supply Chain Management Attach to Qualifying Dynamics 365 Base Offer for Faculty From SA From VL/DPL</t>
  </si>
  <si>
    <t>779dfffe-1a99-49b3-b2c0-2aee50492e59</t>
  </si>
  <si>
    <t>Dynamics 365 Supply Chain Management Attach to Qualifying Dynamics 365 Base Offer for Students</t>
  </si>
  <si>
    <t>24e78956-210c-439f-9038-c411c0ac2586</t>
  </si>
  <si>
    <t>Dynamics 365 Supply Chain Management Attach to Qualifying Dynamics 365 Base Offer for Students (Qualified Offer)</t>
  </si>
  <si>
    <t>e66651f2-77d5-47bc-a253-80800f7072a9</t>
  </si>
  <si>
    <t>Dynamics 365 Supply Chain Management Attach to Qualifying Dynamics 365 Base Offer for Students From SA From VL/DPL</t>
  </si>
  <si>
    <t>b63c9f45-fcce-41dc-ab62-519c2262efb7</t>
  </si>
  <si>
    <t>Dynamics 365 Supply Chain Management for Faculty</t>
  </si>
  <si>
    <t>6ec90401-d0e3-4b6f-9452-a2cf673a80cc</t>
  </si>
  <si>
    <t>Dynamics 365 Supply Chain Management for Faculty From SA From VL/DPL</t>
  </si>
  <si>
    <t>23f296d4-8ac5-470a-8dab-87afc211661b</t>
  </si>
  <si>
    <t>Dynamics 365 Team Members for Faculty</t>
  </si>
  <si>
    <t>0e3e1cdd-ec8a-4a37-95d4-7a4c29096dca</t>
  </si>
  <si>
    <t>Dynamics 365 Team Members for Faculty From SA From VL/DPL</t>
  </si>
  <si>
    <t>346d6b11-83f6-4a2e-bf2d-7cbfc1b64d85</t>
  </si>
  <si>
    <t>Dynamics 365 Team Members for Students</t>
  </si>
  <si>
    <t>125d8c0d-2bf2-4caf-93bd-92542aa43d19</t>
  </si>
  <si>
    <t>Dynamics 365 Team Members for Students From SA From VL/DPL</t>
  </si>
  <si>
    <t>093e3350-b541-4e57-922b-6d2e707c454b</t>
  </si>
  <si>
    <t>Dynamics 365 Operations - Database Capacity for Education</t>
  </si>
  <si>
    <t>da270e3a-6a20-43a8-81d2-2ca319f89f8a</t>
  </si>
  <si>
    <t>Dynamics 365 Operations - File Capacity for Education</t>
  </si>
  <si>
    <t>5c5e5b36-beb4-4192-8bd4-27a8a644443c</t>
  </si>
  <si>
    <t>Dynamics 365  Operations – Order Lines for Education</t>
  </si>
  <si>
    <t>4c3cb91a-d6b2-4560-a013-831d73308589</t>
  </si>
  <si>
    <t>Dynamics 365 Customer Voice Add-On</t>
  </si>
  <si>
    <t>48fdfbfd-2eac-4918-a5c9-d953b6fdb46e</t>
  </si>
  <si>
    <t>Dynamics 365 Customer Voice Add-On for Faculty</t>
  </si>
  <si>
    <t>8ed01462-bbca-4eeb-861d-8f70a014430e</t>
  </si>
  <si>
    <t>Dynamics 365 Customer Voice for Faculty</t>
  </si>
  <si>
    <t>6328d88f-c4d3-4bae-8f39-2abe1c91a57b</t>
  </si>
  <si>
    <t>Dynamics 365 Virtual Agent for Customer Service for Faculty</t>
  </si>
  <si>
    <t>c4ffb9fe-f5cc-413f-a8bb-8568d2590f04</t>
  </si>
  <si>
    <t>CSP ACADEMICO</t>
  </si>
  <si>
    <t>Dynamics 365 Plan - Unified Operations Sandbox Tier 1:Developer &amp; Test Instance for Students_AddOn</t>
  </si>
  <si>
    <t>14c02bb6-b226-4951-8c9a-f12bbfb0aaf3</t>
  </si>
  <si>
    <t>Dynamics 365 Business Central Additional Environment Addon for Faculty_AddOn</t>
  </si>
  <si>
    <t>3dad9f29-0543-42e4-9bff-21c8010f3a41</t>
  </si>
  <si>
    <t>Dynamics 365 Project Operations Attach for Faculty_AddOn</t>
  </si>
  <si>
    <t>e21a7987-2d79-4ace-89eb-4d1f69d226fe</t>
  </si>
  <si>
    <t>Dynamics 365 Project Operations Attach for Faculty (Qualified Offer) (0-user minimum for Project Service Automation transitions)_AddOn</t>
  </si>
  <si>
    <t>707902b1-54b5-4dd3-910c-0ca4376cba8a</t>
  </si>
  <si>
    <t>Dynamics 365 Project Operations Attach for Students_AddOn</t>
  </si>
  <si>
    <t>a3b23d24-a1bc-4b9a-be03-3c71297d3738</t>
  </si>
  <si>
    <t>Dynamics 365 Project Operations Attach for Students (Qualified Offer) (0-user minimum for Project Service Automation transitions)_AddOn</t>
  </si>
  <si>
    <t>36f7ab3f-3165-472f-97f9-e7fd1649d92a</t>
  </si>
  <si>
    <t>Dynamics 365 Project Operations for Faculty</t>
  </si>
  <si>
    <t>ab2f1304-51e9-4066-b274-ac0cd33d24c2</t>
  </si>
  <si>
    <t>Dynamics 365 Project Operations for Faculty (Qualified Offer) (0-user minimum for Project Service Automation transitions)</t>
  </si>
  <si>
    <t>33076cdc-516d-48df-a23c-5954f7d924e7</t>
  </si>
  <si>
    <t>Dynamics 365 Project Operations for Students</t>
  </si>
  <si>
    <t>69907188-cc89-4dd8-807e-8f0695c7c594</t>
  </si>
  <si>
    <t>Dynamics 365 Project Operations for Students (Qualified Offer) (0-user minimum for Project Service Automation transitions)</t>
  </si>
  <si>
    <t>fc15a221-ef98-4862-aae1-cbd07fdbac44</t>
  </si>
  <si>
    <t>e-Commerce Tier 1 Overage for Students_AddOn</t>
  </si>
  <si>
    <t>0e0eb210-86e7-4038-9905-4fd5bf71c4bd</t>
  </si>
  <si>
    <t>Extra Graph Connector Capacity for faculty_AddOn</t>
  </si>
  <si>
    <t>d606281d-739b-435f-8569-bdb47c1f5ce6</t>
  </si>
  <si>
    <t>Extra Graph Connector Capacity for students_AddOn</t>
  </si>
  <si>
    <t>b3ef7432-5581-4b45-95bf-3a51b0d7f296</t>
  </si>
  <si>
    <t>Microsoft 365 A5 without Audio Conferencing for students use benefit</t>
  </si>
  <si>
    <t>77abd8d3-fc66-424b-8626-8d216d4ea52b</t>
  </si>
  <si>
    <t>Office 365 A5 without Audio Conferencing for students use benefit</t>
  </si>
  <si>
    <t>4a8f9036-791e-4ce4-a788-6c5af859fd82</t>
  </si>
  <si>
    <t>SharePoint Syntex for faculty_AddOn</t>
  </si>
  <si>
    <t>64c933a0-f4f1-44aa-827e-de5e9d65de55</t>
  </si>
  <si>
    <t>SharePoint Syntex for students_AddOn</t>
  </si>
  <si>
    <t>397eca6f-6a37-4c46-bdcd-bd65fa6ac743</t>
  </si>
  <si>
    <t>Teams Rooms Premium for faculty</t>
  </si>
  <si>
    <t>336922b1-9c4c-4d28-8ec7-7fca9864a8be</t>
  </si>
  <si>
    <t>Teams Rooms Premium without Audio Conferencing for faculty</t>
  </si>
  <si>
    <t>e23c9019-8bec-4604-8a12-0233503e3b37</t>
  </si>
  <si>
    <t>Dynamics 365 Virtual Agent for Customer Service User License for Faculty_AddOn</t>
  </si>
  <si>
    <t>0428d817-bbde-4568-b7c6-04e3cff36246</t>
  </si>
  <si>
    <t>Enterprise Mobility + Security A3 for Faculty</t>
  </si>
  <si>
    <t>5bb4000e-15e2-4910-8ff9-276f95027038</t>
  </si>
  <si>
    <t>Enterprise Mobility + Security A3 for Students</t>
  </si>
  <si>
    <t>bac4634f-7b41-40f1-968f-22fa6596ddd5</t>
  </si>
  <si>
    <t>Enterprise Mobility + Security A3 for Students use benefit</t>
  </si>
  <si>
    <t>e4392c9b-a8ec-40d9-aca5-083365b7a56f</t>
  </si>
  <si>
    <t>Enterprise Mobility + Security A5 for Faculty</t>
  </si>
  <si>
    <t>2a563bb7-8418-4da1-9008-a8764b0765bf</t>
  </si>
  <si>
    <t>Enterprise Mobility + Security A5 for Students</t>
  </si>
  <si>
    <t>b49d90ee-f039-496f-aae7-db91a654e6d7</t>
  </si>
  <si>
    <t>Enterprise Mobility + Security A5 for Students use benefit</t>
  </si>
  <si>
    <t>dcaed43c-2699-4fde-9b72-8d68e2b9bbae</t>
  </si>
  <si>
    <t>Dynamics 365 Customer Voice Addl Responses for Education</t>
  </si>
  <si>
    <t>ed2b2876-acd0-4658-9f0c-a466762d2b43</t>
  </si>
  <si>
    <t>Microsoft Teams Rooms Standard for faculty</t>
  </si>
  <si>
    <t>78c16119-ba39-4932-9d8b-6a2beceb7249</t>
  </si>
  <si>
    <t>Microsoft Teams Rooms Standard for students</t>
  </si>
  <si>
    <t>9c584cf1-8326-4ff4-8a23-0a833ddbcab0</t>
  </si>
  <si>
    <t>Microsoft 365 A3 for faculty</t>
  </si>
  <si>
    <t>dd3b57a3-5183-4ff8-9e3c-321f4298b58d</t>
  </si>
  <si>
    <t>Microsoft 365 A3 for students</t>
  </si>
  <si>
    <t>10d1f071-0c98-4254-8ca3-5bf13d771e3d</t>
  </si>
  <si>
    <t>Microsoft 365 A3 for students use benefit</t>
  </si>
  <si>
    <t>9f8f1756-f56f-421e-901a-e80e857cadb8</t>
  </si>
  <si>
    <t>Microsoft 365 A5 Compliance for faculty_AddOn</t>
  </si>
  <si>
    <t>f0f9f37a-539f-4f44-aef6-e37070149499</t>
  </si>
  <si>
    <t>Microsoft 365 A5 Compliance for students_AddOn</t>
  </si>
  <si>
    <t>2a8fd82d-e805-4af8-a156-3befc8316892</t>
  </si>
  <si>
    <t>Microsoft 365 A5 for faculty</t>
  </si>
  <si>
    <t>e315e15c-cae6-430b-bc3f-e43acb481abc</t>
  </si>
  <si>
    <t>Microsoft 365 A5 for students</t>
  </si>
  <si>
    <t>02e65727-4a55-440a-ae7d-f3ccc6ae0eb7</t>
  </si>
  <si>
    <t>Microsoft 365 A5 for students use benefit</t>
  </si>
  <si>
    <t>75882cce-8629-4026-846a-a981682cb3de</t>
  </si>
  <si>
    <t>Microsoft 365 A5 Security for faculty_AddOn</t>
  </si>
  <si>
    <t>d6d9fb41-4766-46f9-8dae-4176f78edad5</t>
  </si>
  <si>
    <t>Microsoft 365 A5 Security for student use benefits_AddOn</t>
  </si>
  <si>
    <t>4688b9b7-2fcf-47bd-a519-3ff492e5a05b</t>
  </si>
  <si>
    <t>Microsoft 365 A5 Security for students_AddOn</t>
  </si>
  <si>
    <t>061391db-34bc-4aca-bf89-bb7c28aca20b</t>
  </si>
  <si>
    <t>Microsoft 365 Audio Conferencing for faculty_AddOn</t>
  </si>
  <si>
    <t>468e089f-8e8d-41f8-a688-8a91d875269a</t>
  </si>
  <si>
    <t>Microsoft 365 Audio Conferencing for students_AddOn</t>
  </si>
  <si>
    <t>492b8a14-381c-4536-bf63-bd5785c14734</t>
  </si>
  <si>
    <t>Microsoft 365 Domestic and International Calling Plan for faculty_AddOn</t>
  </si>
  <si>
    <t>64ed3fb4-9f46-4e8a-b287-7a3662245c37</t>
  </si>
  <si>
    <t>Microsoft 365 Domestic and International Calling Plan for students_AddOn</t>
  </si>
  <si>
    <t>80fc6c74-cc94-478d-97b0-8455593a5987</t>
  </si>
  <si>
    <t>Microsoft 365 Domestic Calling Plan (120 min) for faculty_AddOn</t>
  </si>
  <si>
    <t>353d7f89-2e6f-4deb-9145-80f281a782ab</t>
  </si>
  <si>
    <t>Microsoft 365 Domestic Calling Plan (120 min) for students_AddOn</t>
  </si>
  <si>
    <t>5e8853ed-611c-4f9c-af21-540ba351a636</t>
  </si>
  <si>
    <t>Microsoft 365 Domestic Calling Plan for faculty_AddOn</t>
  </si>
  <si>
    <t>da2034e1-c147-4aae-afab-9c15acf16ea5</t>
  </si>
  <si>
    <t>Microsoft 365 Domestic Calling Plan for students_AddOn</t>
  </si>
  <si>
    <t>373b99e9-51cd-437b-be03-1988a02f025a</t>
  </si>
  <si>
    <t>Microsoft 365 Phone System - Virtual User for faculty_AddOn</t>
  </si>
  <si>
    <t>f5907f82-b2b8-4637-a827-8460f82e5f67</t>
  </si>
  <si>
    <t>Microsoft 365 Phone System - Virtual User for students_AddOn</t>
  </si>
  <si>
    <t>331e4150-94df-4517-8d5c-9346deea7665</t>
  </si>
  <si>
    <t>Microsoft 365 Phone System for faculty_AddOn</t>
  </si>
  <si>
    <t>40d1eb22-daeb-4e72-80e9-566375a83b55</t>
  </si>
  <si>
    <t>Microsoft 365 Phone System for students_AddOn</t>
  </si>
  <si>
    <t>d5caf83f-045d-4b7d-987c-dd79d5397cb3</t>
  </si>
  <si>
    <t>Microsoft Cloud App Security for Faculty</t>
  </si>
  <si>
    <t>392f9987-0583-4225-8338-f3c015404c4c</t>
  </si>
  <si>
    <t>Microsoft Cloud App Security for Students</t>
  </si>
  <si>
    <t>249eaae1-50df-42d0-8d69-ca66d53248b6</t>
  </si>
  <si>
    <t>Microsoft Intune for Education for Faculty</t>
  </si>
  <si>
    <t>eb93319f-34eb-45fd-92bf-6c4bdf63120d</t>
  </si>
  <si>
    <t>Microsoft Intune for Education for Students</t>
  </si>
  <si>
    <t>786817ae-58ed-4668-994c-c30fa07e18f5</t>
  </si>
  <si>
    <t>Microsoft Intune for Education for Students use benefit</t>
  </si>
  <si>
    <t>2eb59242-162a-40ac-bb17-5b658bf8a9c1</t>
  </si>
  <si>
    <t>Microsoft MyAnalytics for faculty_AddOn</t>
  </si>
  <si>
    <t>262a0187-2979-4c1e-909c-4c3094238264</t>
  </si>
  <si>
    <t>Microsoft MyAnalytics for students_AddOn</t>
  </si>
  <si>
    <t>cbb7a0ff-cbc5-425f-8051-a1b1f981a924</t>
  </si>
  <si>
    <t>Microsoft Stream Plan 2 for Office 365 Add-On for faculty_AddOn</t>
  </si>
  <si>
    <t>46f7b110-8370-4f99-a713-94a970160a65</t>
  </si>
  <si>
    <t>Microsoft Stream Plan 2 for Office 365 Add-On for students_AddOn</t>
  </si>
  <si>
    <t>ae0515cb-3fdf-4148-903f-146223f9d1fe</t>
  </si>
  <si>
    <t>Microsoft Stream Storage Add-On (500 GB) for faculty_AddOn</t>
  </si>
  <si>
    <t>0a590a70-13fa-4cf4-996e-7c7da8055491</t>
  </si>
  <si>
    <t>Microsoft Stream Storage Add-On (500 GB) for students_AddOn</t>
  </si>
  <si>
    <t>ee10cbd2-7a12-45de-be11-0c2c7c6eeeb1</t>
  </si>
  <si>
    <t>Minecraft: Education Edition (per user)</t>
  </si>
  <si>
    <t>512e27aa-19d1-4c38-b2cb-5813375c8201</t>
  </si>
  <si>
    <t>Office 365 A1 for faculty</t>
  </si>
  <si>
    <t>c60e9cc5-7339-479e-8003-285f6bd195c7</t>
  </si>
  <si>
    <t>Office 365 A1 for students</t>
  </si>
  <si>
    <t>7eb5101b-b893-4d63-92ca-72df3c71fafc</t>
  </si>
  <si>
    <t>Office 365 A3 for faculty</t>
  </si>
  <si>
    <t>1b6263c0-b8fd-4706-98db-89d2ace5c1bf</t>
  </si>
  <si>
    <t>Office 365 A3 for students</t>
  </si>
  <si>
    <t>4ac3982a-b9a0-43bb-9639-4585284702be</t>
  </si>
  <si>
    <t>Office 365 A3 for students use benefit</t>
  </si>
  <si>
    <t>8c484fd0-1f3f-44fb-b6d2-26ca107273f6</t>
  </si>
  <si>
    <t>Office 365 A5 for faculty</t>
  </si>
  <si>
    <t>3891169e-2323-45f7-95c2-4497cda23d1c</t>
  </si>
  <si>
    <t>Office 365 A5 for students</t>
  </si>
  <si>
    <t>afa66641-7d3c-4e28-88ac-56c9c0d9f676</t>
  </si>
  <si>
    <t>Office 365 A5 for students use benefit</t>
  </si>
  <si>
    <t>a9d8546b-4e19-4d08-b8e2-6814f2c2d8b1</t>
  </si>
  <si>
    <t>Microsoft Defender for Office 365 (Plan 1) Faculty_AddOn</t>
  </si>
  <si>
    <t>8723dbc7-4782-464f-95d8-7ffe5be9c752</t>
  </si>
  <si>
    <t>Microsoft Defender for Office 365 (Plan 1) Student_AddOn</t>
  </si>
  <si>
    <t>f1b34991-6b4b-4e77-9126-a42d75eb72c6</t>
  </si>
  <si>
    <t>Microsoft Defender for Office 365 (Plan 1) Student use benefit_AddOn</t>
  </si>
  <si>
    <t>f8aa0b4e-0799-4149-8dbc-b6105b5b4209</t>
  </si>
  <si>
    <t>Microsoft Defender for Office 365 (Plan 2) Faculty_AddOn</t>
  </si>
  <si>
    <t>5fd2b092-f47a-44c2-a79f-b3208bba335b</t>
  </si>
  <si>
    <t>Microsoft Defender for Office 365 (Plan 2) Student_AddOn</t>
  </si>
  <si>
    <t>9c460dc3-4470-4ea6-afbd-27769b2ebef4</t>
  </si>
  <si>
    <t>Office 365 Extra File Storage for faculty_AddOn</t>
  </si>
  <si>
    <t>35eb491f-5484-496e-978b-f349eed3c699</t>
  </si>
  <si>
    <t>Microsoft 365 Apps for Faculty</t>
  </si>
  <si>
    <t>5699c6f3-cc7a-4212-9042-8f85ce30f4e0</t>
  </si>
  <si>
    <t>Microsoft 365 Apps for Students</t>
  </si>
  <si>
    <t>5c25bdb6-b261-4dc2-a60f-a062be73d031</t>
  </si>
  <si>
    <t>Microsoft 365 Apps for Students use benefit</t>
  </si>
  <si>
    <t>ba78b3f1-4142-41df-a7d9-b8450370f711</t>
  </si>
  <si>
    <t>Power Apps per app plan for Faculty</t>
  </si>
  <si>
    <t>e1f379e8-cf22-4a7d-97fd-dcf9d62fc132</t>
  </si>
  <si>
    <t>Power Apps per app plan for Students</t>
  </si>
  <si>
    <t>bb94a81e-661e-430c-8a7e-41fe0df940ae</t>
  </si>
  <si>
    <t>Power Apps per user plan for Faculty</t>
  </si>
  <si>
    <t>ab638b5e-e058-4ce7-a174-5bbc76504512</t>
  </si>
  <si>
    <t>Power Apps per user plan for Students</t>
  </si>
  <si>
    <t>becdef92-fad2-4a26-9895-b2d12a586218</t>
  </si>
  <si>
    <t>Power Apps Portals login capacity add-on for Faculty</t>
  </si>
  <si>
    <t>14630cc6-93cd-41db-9412-ad528bd7b4d1</t>
  </si>
  <si>
    <t>Power Apps Portals login capacity add-on Tier 2 (10 unit min) for Faculty</t>
  </si>
  <si>
    <t>dea59872-beae-4433-af84-5a95d89db997</t>
  </si>
  <si>
    <t>Power Apps Portals login capacity add-on Tier 3 (50 unit min) for Faculty</t>
  </si>
  <si>
    <t>08dcbd7c-464b-4ca5-9c83-33ae62661fdf</t>
  </si>
  <si>
    <t>Power Apps Portals page view capacity add-on for Faculty</t>
  </si>
  <si>
    <t>62f8b708-d323-4108-aaeb-3ef5fbd4b14a</t>
  </si>
  <si>
    <t>Power Automate per flow plan for Faculty</t>
  </si>
  <si>
    <t>4904821b-aa19-41c1-9674-1d20fe980eb9</t>
  </si>
  <si>
    <t>Power Automate per user plan for Faculty</t>
  </si>
  <si>
    <t>b5926275-371c-43b9-bac8-45a408a0f0dd</t>
  </si>
  <si>
    <t>Power Automate per user plan for Students</t>
  </si>
  <si>
    <t>4ebcded4-77ce-43c2-a282-644390ba79c7</t>
  </si>
  <si>
    <t>Power BI Premium P1 for Faculty</t>
  </si>
  <si>
    <t>3d42385f-10bd-4230-bee1-2189565224b8</t>
  </si>
  <si>
    <t>Power BI Premium P1 for Students</t>
  </si>
  <si>
    <t>457b704a-5f90-49e0-be43-1b2124b2dd02</t>
  </si>
  <si>
    <t>Power BI Premium P2 for Faculty</t>
  </si>
  <si>
    <t>cd7967ef-4c48-484c-a539-7dc876d61e88</t>
  </si>
  <si>
    <t>Power BI Premium P2 for Students</t>
  </si>
  <si>
    <t>cfe79d8a-1948-4b68-b867-e53b771aaea0</t>
  </si>
  <si>
    <t>Power BI Premium P3 for Faculty</t>
  </si>
  <si>
    <t>f17c5ab1-86b4-4d0d-9807-478c24576384</t>
  </si>
  <si>
    <t>Power BI Premium P3 for Students</t>
  </si>
  <si>
    <t>98fa9c4d-ef56-4480-86cb-b10d49effa73</t>
  </si>
  <si>
    <t>Power BI Pro for faculty</t>
  </si>
  <si>
    <t>15a38d13-62c6-48a0-a752-aea1627cb00b</t>
  </si>
  <si>
    <t>Power BI Pro for students</t>
  </si>
  <si>
    <t>f2769835-068a-44ba-b1d1-63752bf26a7b</t>
  </si>
  <si>
    <t>Power Virtual Agent for Faculty</t>
  </si>
  <si>
    <t>157ce909-2b07-4c98-9d99-5e13b46c1ffd</t>
  </si>
  <si>
    <t>Power Virtual Agent User License for Faculty_AddOn</t>
  </si>
  <si>
    <t>c13042ec-74ee-438a-80e7-c9ff71406c9c</t>
  </si>
  <si>
    <t>Power Apps and Power Automate capacity add-on for Faculty</t>
  </si>
  <si>
    <t>c3b23a21-76e2-46e7-ae4f-60e1bdb96bea</t>
  </si>
  <si>
    <t>Pro Direct Support for Dynamics 365 Unified Operations for Faculty</t>
  </si>
  <si>
    <t>1835808d-06a2-42c5-9f09-82c2e7ed5c72</t>
  </si>
  <si>
    <t>Pro Direct Support for Dynamics 365 Unified Operations for Students</t>
  </si>
  <si>
    <t>30c8f784-8eb9-46e6-bf69-a8fae07022e4</t>
  </si>
  <si>
    <t>Project Online Essentials for faculty</t>
  </si>
  <si>
    <t>ec0a7046-93d5-40e0-bc61-bcb0276c14e4</t>
  </si>
  <si>
    <t>Project Online Essentials for students</t>
  </si>
  <si>
    <t>a3a8a723-99a2-4129-bc40-046e6768f7a3</t>
  </si>
  <si>
    <t>Project Plan 3 for faculty</t>
  </si>
  <si>
    <t>7754c541-7881-4f61-a3fb-fd2cf6840143</t>
  </si>
  <si>
    <t>Project Plan 3 for students</t>
  </si>
  <si>
    <t>ab1dfb9d-a3a3-465a-b460-1593c005803a</t>
  </si>
  <si>
    <t>Project Plan 5 for faculty</t>
  </si>
  <si>
    <t>f02bef2c-7ee2-41ec-af7f-1f409396c052</t>
  </si>
  <si>
    <t>Project Plan 5 for students</t>
  </si>
  <si>
    <t>8637b090-a710-44e8-96ec-230e0c7f1e19</t>
  </si>
  <si>
    <t>Skype for Business Plus CAL for faculty_AddOn</t>
  </si>
  <si>
    <t>17853361-4de9-487f-b897-ac65b9e508a3</t>
  </si>
  <si>
    <t>Skype for Business Plus CAL for students_AddOn</t>
  </si>
  <si>
    <t>06312e72-b89a-42ad-bd9a-b13c72b16526</t>
  </si>
  <si>
    <t>Visio Plan 1 for faculty</t>
  </si>
  <si>
    <t>7c1c021e-87d7-454f-bed7-27590555409b</t>
  </si>
  <si>
    <t>Visio Plan 1 for students</t>
  </si>
  <si>
    <t>0198ee56-db84-4f71-a798-f5a497ce20d6</t>
  </si>
  <si>
    <t>Visio Plan 2 for faculty</t>
  </si>
  <si>
    <t>37b24fc8-36d6-48ff-b7cd-19734aac6095</t>
  </si>
  <si>
    <t>Visio Plan 2 for students</t>
  </si>
  <si>
    <t>bec91cbf-3677-41e3-afb8-bf98db7b9bd4</t>
  </si>
  <si>
    <t>Windows 10 Enterprise A3 for faculty</t>
  </si>
  <si>
    <t>10a0470d-fbd4-4a4c-9075-89af0c24414d</t>
  </si>
  <si>
    <t>Windows 10 Enterprise A3 for students</t>
  </si>
  <si>
    <t>8cdbe291-86ee-47ca-8199-dfc107f8a282</t>
  </si>
  <si>
    <t>Windows 10 Enterprise A3 for students use benefit</t>
  </si>
  <si>
    <t>eaf7db4c-b6af-403d-a865-ea289b4fa306</t>
  </si>
  <si>
    <t>Windows 10 Enterprise A5 for faculty</t>
  </si>
  <si>
    <t>4cf9ea2f-7e2e-43fc-8513-190127fc3573</t>
  </si>
  <si>
    <t>Windows 10 Enterprise A5 for student use benefits</t>
  </si>
  <si>
    <t>989e13aa-09c2-4e61-8b9f-0d52bb7ca53d</t>
  </si>
  <si>
    <t>Windows 10 Enterprise A5 for students</t>
  </si>
  <si>
    <t>350158a2-f253-4ea3-988e-eef9d1b828cf</t>
  </si>
  <si>
    <t>Microsoft Defender for Endpoint Servers</t>
  </si>
  <si>
    <t>e2dcab13-1365-417a-b624-4901e2b252f5</t>
  </si>
  <si>
    <t>Microsoft Defender For Endpoint</t>
  </si>
  <si>
    <t>1a7a1bcc-c7bf-4c6b-b55d-d79a6e3bb3ee</t>
  </si>
  <si>
    <t>Microsoft Defender For Endpoint EDU</t>
  </si>
  <si>
    <t>6EM-00009</t>
  </si>
  <si>
    <t>Microsoft®AzureActiveDirectoryPremP2Open ShrdSvr MonthlySubscriptions-VolumeLicense Government OLP 1License NoLevel Qualified Annual</t>
  </si>
  <si>
    <t>GN9-00006</t>
  </si>
  <si>
    <t>Microsoft®AzureActiveDirectoryPremP1Open ShrdSvr MonthlySubscriptions-VolumeLicense Government OLP 1License NoLevel Qualified Annual</t>
  </si>
  <si>
    <t>HHP-00006</t>
  </si>
  <si>
    <t>Microsoft® Defender for Identity Open Monthly Subscriptions-Volume License Government OLP 1 License No Level Qualified Annual</t>
  </si>
  <si>
    <t>HHS-00006</t>
  </si>
  <si>
    <t>OPEN GOBIERNO</t>
  </si>
  <si>
    <t>Microsoft® Defender for Identity AO Open Monthly Subscriptions-Volume License Government OLP 1 License No Level AddOn to ATA Qualified Annual</t>
  </si>
  <si>
    <t>16c9f982-a827-4003-a88e-e75df1927f27</t>
  </si>
  <si>
    <t>Azure Active Directory Premium P1</t>
  </si>
  <si>
    <t>e59159fc-6f67-4599-b3cb-17ff4020f643</t>
  </si>
  <si>
    <t>Azure Active Directory Premium P2</t>
  </si>
  <si>
    <t>a19a625a-6780-4f8f-9a86-85979b7f82d0</t>
  </si>
  <si>
    <t>Microsoft Defender for Identity for Users</t>
  </si>
  <si>
    <t>3VU-00071</t>
  </si>
  <si>
    <t>Microsoft®MSDNPlatforms AllLng License/SoftwareAssurancePack Academic OLP 1License NoLevel Qualified</t>
  </si>
  <si>
    <t>3VU-00073</t>
  </si>
  <si>
    <t>Microsoft®MSDNPlatforms AllLng SoftwareAssurance Academic OLP 1License NoLevel Qualified</t>
  </si>
  <si>
    <t>9EA-00058</t>
  </si>
  <si>
    <t>Microsoft®WindowsServerDCCore Sngl License/SoftwareAssurancePack Academic OLP 2Licenses NoLevel CoreLic Qualified</t>
  </si>
  <si>
    <t>9EA-00060</t>
  </si>
  <si>
    <t>Microsoft®WindowsServerDCCore Sngl SoftwareAssurance Academic OLP 2Licenses NoLevel CoreLic Qualified</t>
  </si>
  <si>
    <t>9EA-01023</t>
  </si>
  <si>
    <t>Microsoft®WindowsServerDCCore 2019 Sngl Academic OLP 16Licenses NoLevel CoreLic Qualified</t>
  </si>
  <si>
    <t>9EA-01025</t>
  </si>
  <si>
    <t>Microsoft®WindowsServerDCCore 2019 Sngl Academic OLP 2Licenses NoLevel CoreLic Qualified</t>
  </si>
  <si>
    <t>9EM-00054</t>
  </si>
  <si>
    <t>Microsoft®WindowsServerSTDCORE Sngl License/SoftwareAssurancePack Academic OLP 2Licenses NoLevel CoreLic</t>
  </si>
  <si>
    <t>9EM-00056</t>
  </si>
  <si>
    <t>Microsoft®WindowsServerSTDCORE Sngl SoftwareAssurance Academic OLP 2Licenses NoLevel CoreLic</t>
  </si>
  <si>
    <t>9EM-00631</t>
  </si>
  <si>
    <t>Microsoft®WindowsServerSTDCORE 2019 Sngl Academic OLP 16Licenses NoLevel CoreLic</t>
  </si>
  <si>
    <t>9EM-00633</t>
  </si>
  <si>
    <t>Microsoft®WindowsServerSTDCORE 2019 Sngl Academic OLP 2Licenses NoLevel CoreLic</t>
  </si>
  <si>
    <t>2567ee5c-23ab-4488-9e7b-08b54521a6f4</t>
  </si>
  <si>
    <t>Dynamics 365 Business Central Database Capacity for Faculty_AddOn</t>
  </si>
  <si>
    <t>91f39f68-ccc4-4c88-8cde-c4cfb54899b0</t>
  </si>
  <si>
    <t>Dynamics 365 Business Central Database Capacity for Students_AddOn</t>
  </si>
  <si>
    <t>9d9aa164-1ac8-4d6c-9f1e-cb6173673f95</t>
  </si>
  <si>
    <t>Dynamics 365 Call Intelligence AddOn for Faculty_AddOn</t>
  </si>
  <si>
    <t>9097d4af-cbd2-4e04-a8f7-c99dc2967a90</t>
  </si>
  <si>
    <t>Dynamics 365 IoT Intelligence Additional Machines for Faculty_AddOn</t>
  </si>
  <si>
    <t>8bfbe09a-5257-4996-a42d-e5bd3877acf2</t>
  </si>
  <si>
    <t>Dynamics 365 IoT Intelligence Additional Machines for Students_AddOn</t>
  </si>
  <si>
    <t>f420fd9d-5bca-4b4f-bb1c-85d6766552ae</t>
  </si>
  <si>
    <t>Dynamics 365 IoT Intelligence Scenario for Faculty</t>
  </si>
  <si>
    <t>3626a879-c1b2-451d-8c14-12470812bbfe</t>
  </si>
  <si>
    <t>Dynamics 365 IoT Intelligence Scenario for Students</t>
  </si>
  <si>
    <t>865d13d6-cc8a-4a59-ae93-667cf226199e</t>
  </si>
  <si>
    <t>Dynamics 365 Supply Chain Management for Students</t>
  </si>
  <si>
    <t>24289c55-50e7-43b8-904d-2f2c65aba63d</t>
  </si>
  <si>
    <t>Dynamics 365 Supply Chain Management for Students From SA From VL/DPL</t>
  </si>
  <si>
    <t>5d7c0030-c2e9-4a8c-bed3-5a6dbf1e4449</t>
  </si>
  <si>
    <t>Microsoft 365 A5 eDiscovery and Audit for faculty</t>
  </si>
  <si>
    <t>6c6e2e9c-2156-4f7c-9c78-f94393b750fe</t>
  </si>
  <si>
    <t>Microsoft 365 A5 eDiscovery and Audit for students</t>
  </si>
  <si>
    <t>0514821c-f7d8-41fc-8c94-59e59d3d6034</t>
  </si>
  <si>
    <t>Microsoft 365 A5 Information Protection and Governance for faculty</t>
  </si>
  <si>
    <t>a91941ff-79a2-4476-a064-c5a6922e0bbd</t>
  </si>
  <si>
    <t>Microsoft 365 A5 Information Protection and Governance for students</t>
  </si>
  <si>
    <t>2ed867d7-fd08-474f-8353-502b500d1c9b</t>
  </si>
  <si>
    <t>Microsoft 365 A5 Insider Risk Management for faculty</t>
  </si>
  <si>
    <t>2ba72571-c0f0-4373-b999-d08cc1bb5edd</t>
  </si>
  <si>
    <t>Microsoft 365 A5 Insider Risk Management for students</t>
  </si>
  <si>
    <t>e127fe33-1c13-43cd-9b34-b47a816b5dc7</t>
  </si>
  <si>
    <t>Power Automate per user with attended RPA plan for Faculty</t>
  </si>
  <si>
    <t>b5e34602-473b-4e11-9ce2-ee0728d3880e</t>
  </si>
  <si>
    <t>Power Automate per user with attended RPA plan for Students</t>
  </si>
  <si>
    <t>808e03a8-e655-4471-8384-a2d021f1ea0c</t>
  </si>
  <si>
    <t>Dynamics 365 Business Central Database Capacity_AddOn</t>
  </si>
  <si>
    <t>c3135f36-2fc3-4548-8c78-85efde24d69e</t>
  </si>
  <si>
    <t>Dynamics 365 IoT Intelligence Additional Machines_AddOn</t>
  </si>
  <si>
    <t>72f7ac4e-8c8e-4d9a-8e16-d04156cd8c97</t>
  </si>
  <si>
    <t>Dynamics 365 IoT Intelligence Scenario</t>
  </si>
  <si>
    <t>9f9f2c7b-c961-402b-9421-8e3c9207eeb3</t>
  </si>
  <si>
    <t>Microsoft 365 Business Voice_AddOn</t>
  </si>
  <si>
    <t>cc69a07c-8c51-457f-bb2a-f21a62d6bede</t>
  </si>
  <si>
    <t>Microsoft 365 Business Voice (without calling plan)_AddOn</t>
  </si>
  <si>
    <t>39d77d0f-eb8f-4ebc-b618-692e1cc59c8f</t>
  </si>
  <si>
    <t>Microsoft 365 Business Voice (without Calling Plan) for US_AddOn</t>
  </si>
  <si>
    <t>b8c46a9e-5585-4c81-bfd8-5e7480b27680</t>
  </si>
  <si>
    <t>Microsoft 365 E5 eDiscovery and Audit</t>
  </si>
  <si>
    <t>98b687f9-7590-48e9-835a-596d9b666cfb</t>
  </si>
  <si>
    <t>Microsoft 365 E5 Information Protection and Governance</t>
  </si>
  <si>
    <t>853e72bc-69f0-4e06-a7a8-22e477c41bf6</t>
  </si>
  <si>
    <t>Microsoft 365 E5 Insider Risk Management</t>
  </si>
  <si>
    <t>17b4a1d6-2c65-478e-a046-51cf40d25d76</t>
  </si>
  <si>
    <t>Microsoft 365 F1</t>
  </si>
  <si>
    <t>c01a89e5-d246-42d6-b21a-f4a1e9b04f56</t>
  </si>
  <si>
    <t>Microsoft 365 International Calling Plan for SMB_AddOn</t>
  </si>
  <si>
    <t>a6d4244b-a98b-4640-b691-a32b4d81b6a1</t>
  </si>
  <si>
    <t>Power Automate per user with attended RPA plan</t>
  </si>
  <si>
    <t>H5T-00001</t>
  </si>
  <si>
    <t>Microsoft®CertificationInAcademicVL Fee Academic OLV 1License LevelE AdditionalProduct Fundamentals MCPCertPack(30) Each</t>
  </si>
  <si>
    <t>H5T-00002</t>
  </si>
  <si>
    <t>Microsoft®CertificationInAcademicVL Fee Academic OLV 1License LevelF AdditionalProduct Fundamentals MCPCertPack(30) Each</t>
  </si>
  <si>
    <t>H5T-00012</t>
  </si>
  <si>
    <t>Microsoft®CertificationinAcademicVL Fee Academic OLV 1License LevelE AdditionalProduct MOS-MCECertSiteLicenseCombo125 Each</t>
  </si>
  <si>
    <t>H5T-00013</t>
  </si>
  <si>
    <t>Microsoft®CertificationinAcademicVL Fee Academic OLV 1License LevelF AdditionalProduct MOS-MCECertSiteLicenseCombo125 Each</t>
  </si>
  <si>
    <t>H5T-00015</t>
  </si>
  <si>
    <t>Microsoft®CertificationinAcademicVL Fee Academic OLV 1License LevelE AdditionalProduct Fundamentals MOS-MTA-MCECertSiteLicCombo500 Each</t>
  </si>
  <si>
    <t>H5T-00016</t>
  </si>
  <si>
    <t>Microsoft®CertificationinAcademicVL Fee Academic OLV 1License LevelF AdditionalProduct Fundamentals MOS-MTA-MCECertSiteLicCombo500 Each</t>
  </si>
  <si>
    <t>H5T-00018</t>
  </si>
  <si>
    <t>Microsoft®CertificationinAcademicVL Fee Academic OLV 1License LevelE AdditionalProduct MTA-MCECertSiteLicenseCombo125 Each</t>
  </si>
  <si>
    <t>H5T-00019</t>
  </si>
  <si>
    <t>Microsoft®CertificationinAcademicVL Fee Academic OLV 1License LevelF AdditionalProduct MTA-MCECertSiteLicenseCombo125 Each</t>
  </si>
  <si>
    <t>4UN-00011</t>
  </si>
  <si>
    <t>Microsoft®WindowsSideloadingRights Government OLP 1License NoLevel Qualified</t>
  </si>
  <si>
    <t>9ST-00159</t>
  </si>
  <si>
    <t>Microsoft®OfficeAuditandControlManagement License/SoftwareAssurancePack Government OLP 1License NoLevel</t>
  </si>
  <si>
    <t>9ST-00160</t>
  </si>
  <si>
    <t>Microsoft®OfficeAuditandControlManagement SoftwareAssurance Government OLP 1License NoLevel</t>
  </si>
  <si>
    <t>9ST-00161</t>
  </si>
  <si>
    <t>Microsoft®OfficeAuditandControlManagement 2013 Government OLP 1License NoLevel</t>
  </si>
  <si>
    <t>GMK-00004</t>
  </si>
  <si>
    <t>Microsoft®Dyn365ECstEngAddlPortalOpen ShrdSvr MonthlySubscriptions-VolumeLicense Government OLP 1License NoLevel QualifiedOffer AddOn Annual</t>
  </si>
  <si>
    <t>GMP-00004</t>
  </si>
  <si>
    <t>Microsoft®Dyn365ECstEngAddlPtPgVwOpen ShrdSvr MonthlySubscriptions-VolumeLicense Government OLP 1License NoLevel QualifiedOffer AddOn Annual</t>
  </si>
  <si>
    <t>R2W-00008</t>
  </si>
  <si>
    <t>Microsoft®WindowsEmbeddedStandard 8 Government OLP 100Licenses NoLevel Qualified</t>
  </si>
  <si>
    <t>efb0c254-e9c6-4e9b-be12-eb2b7849953f</t>
  </si>
  <si>
    <t>Advanced Communications_AddOn</t>
  </si>
  <si>
    <t>ce497fb2-0764-4761-b07a-081b85a390c9</t>
  </si>
  <si>
    <t>Dynamics 365 Business Central Device Cloud Add-on From DPL</t>
  </si>
  <si>
    <t>8742366a-c26a-4bf0-86e8-6e2c72d9b919</t>
  </si>
  <si>
    <t>Dynamics 365 Business Central Essentials Cloud Add-on From DPL</t>
  </si>
  <si>
    <t>80031106-370e-4090-af6c-48d8394c3357</t>
  </si>
  <si>
    <t>Dynamics 365 Business Central Premium Cloud Add-on From DPL</t>
  </si>
  <si>
    <t>5d628802-49ce-4c84-954f-1a2170de1ac7</t>
  </si>
  <si>
    <t>Dynamics 365 Business Central Team Member Cloud Add-on From DPL</t>
  </si>
  <si>
    <t>9c67d4f2-fbdb-48a0-8c6c-15d9a1eef7ee</t>
  </si>
  <si>
    <t>Dynamics 365 Fraud Protection Account Protection</t>
  </si>
  <si>
    <t>f4d6d6cc-b7e6-4e05-bb60-de52ab3d95d1</t>
  </si>
  <si>
    <t>Dynamics 365 Fraud Protection Account Protection Addon Tier 1_AddOn</t>
  </si>
  <si>
    <t>6910823a-9494-4441-9fee-4539117611e2</t>
  </si>
  <si>
    <t>Dynamics 365 Fraud Protection Account Protection Addon Tier 2 (Minimum units required)_AddOn</t>
  </si>
  <si>
    <t>b8ece6e3-dadd-4d4c-8c9f-e885a63003ed</t>
  </si>
  <si>
    <t>Dynamics 365 Fraud Protection Loss Prevention</t>
  </si>
  <si>
    <t>626d21d7-1141-4567-bcb2-26afebbed4e3</t>
  </si>
  <si>
    <t>Dynamics 365 Fraud Protection Loss Prevention Addon Tier 1_AddOn</t>
  </si>
  <si>
    <t>d11d5bea-daed-40dd-952d-ef0372aa8e3f</t>
  </si>
  <si>
    <t>Dynamics 365 Fraud Protection Loss Prevention Addon Tier 2 (Minimum units required)_AddOn</t>
  </si>
  <si>
    <t>28acf312-45ee-4dd6-b545-10561dcb2359</t>
  </si>
  <si>
    <t>Dynamics 365 Fraud Protection Purchase Protection</t>
  </si>
  <si>
    <t>ebd89328-123c-4afc-9431-d2f04a394ef6</t>
  </si>
  <si>
    <t>Dynamics 365 Fraud Protection Purchase Protection Addon Tier 1_AddOn</t>
  </si>
  <si>
    <t>3baaa0cd-51d7-41d2-8ec1-b69d42464b3a</t>
  </si>
  <si>
    <t>Dynamics 365 Fraud Protection Purchase Protection Addon Tier 2 (Minimum units required)_AddOn</t>
  </si>
  <si>
    <t>71429144-d618-4da6-8b9b-80d41938b5e9</t>
  </si>
  <si>
    <t>Dynamics 365 Sales Premium</t>
  </si>
  <si>
    <t>0aa62437-b86a-48bd-ae51-85c8dcec5e6d</t>
  </si>
  <si>
    <t>Microsoft 365 Audio Conferencing for India-based Users_AddOn</t>
  </si>
  <si>
    <t>7671c37b-a812-4061-ac9d-51689d9fd2da</t>
  </si>
  <si>
    <t>Microsoft 365 E3 - Unattended License</t>
  </si>
  <si>
    <t>db5e0b1c-9cc3-459c-9d08-c61993959fd3</t>
  </si>
  <si>
    <t>Microsoft 365 E5 without Audio Conferencing</t>
  </si>
  <si>
    <t>8aedc5a1-02be-4c9f-8894-989a69aa9aad</t>
  </si>
  <si>
    <t>Microsoft 365 International Calling Plan_AddOn</t>
  </si>
  <si>
    <t>02c07b64-2cd3-4667-b014-561192fc5d1a</t>
  </si>
  <si>
    <t>Office 365 E5 without Audio Conferencing</t>
  </si>
  <si>
    <t>d536d35a-dd81-4e5a-8f58-9bdd2d22a16b</t>
  </si>
  <si>
    <t>Power Automate unattended RPA add-on_AddOn</t>
  </si>
  <si>
    <t>c7b9ab7e-8f80-4b4b-8aed-dcad61f28995</t>
  </si>
  <si>
    <t>Microsoft Defender for Endpoint Servers Edu</t>
  </si>
  <si>
    <t>13219baa-468f-4eeb-bfaa-243216dbddca</t>
  </si>
  <si>
    <t>Advanced Communications for faculty_AddOn</t>
  </si>
  <si>
    <t>31a690b0-3945-4adf-98ab-644e0a879b3f</t>
  </si>
  <si>
    <t>Advanced Communications for students_AddOn</t>
  </si>
  <si>
    <t>beeafb06-d78c-45f4-9446-3fa6ebbc7803</t>
  </si>
  <si>
    <t>Dynamics 365 Fraud Protection Account Protection Addon for Faculty Tier 1_AddOn</t>
  </si>
  <si>
    <t>711e2441-673c-4322-947c-ce2eb8035605</t>
  </si>
  <si>
    <t>Dynamics 365 Fraud Protection Account Protection Addon for Faculty Tier 2 (Minimum units required)_AddOn</t>
  </si>
  <si>
    <t>3a773ce4-8a93-4da7-a966-fdf8a41b4887</t>
  </si>
  <si>
    <t>Dynamics 365 Fraud Protection Account Protection for Faculty</t>
  </si>
  <si>
    <t>5d4547df-6872-4bbd-93b7-e63b1cb07792</t>
  </si>
  <si>
    <t>Dynamics 365 Fraud Protection Loss Prevention Addon for Faculty Tier 1_AddOn</t>
  </si>
  <si>
    <t>2d912aad-bd09-4b66-87dc-ca75f2a5ef48</t>
  </si>
  <si>
    <t>Dynamics 365 Fraud Protection Loss Prevention Addon for Faculty Tier 2 (Minimum units required)_AddOn</t>
  </si>
  <si>
    <t>1bc4f992-eda4-4a90-8628-ec35b5279e0e</t>
  </si>
  <si>
    <t>Dynamics 365 Fraud Protection Loss Prevention for Faculty</t>
  </si>
  <si>
    <t>802036f3-f638-4959-b9cd-781910dba0d7</t>
  </si>
  <si>
    <t>Dynamics 365 Fraud Protection Purchase Protection Addon for Faculty Tier 1_AddOn</t>
  </si>
  <si>
    <t>a7c8ecde-9e3d-412d-8657-45ab025e8260</t>
  </si>
  <si>
    <t>Dynamics 365 Fraud Protection Purchase Protection Addon for Faculty Tier 2 (Minimum units required)_AddOn</t>
  </si>
  <si>
    <t>c630aa52-f084-42fb-b8b6-667e2f7e8030</t>
  </si>
  <si>
    <t>Dynamics 365 Fraud Protection Purchase Protection for Faculty</t>
  </si>
  <si>
    <t>ec85264a-bee0-4390-90d1-5e6d2d5d0f75</t>
  </si>
  <si>
    <t>Dynamics 365 Sales Premium for Faculty</t>
  </si>
  <si>
    <t>e0fbdbc4-beb2-4245-9a33-779747ac88a3</t>
  </si>
  <si>
    <t>Dynamics 365 Sales Premium for Students</t>
  </si>
  <si>
    <t>890e50ba-5166-47dd-8e4a-c9c146f844df</t>
  </si>
  <si>
    <t>e-Commerce Tier 3 Overage for Faculty_AddOn</t>
  </si>
  <si>
    <t>778a4dce-0014-4d53-8647-314ef2b091d2</t>
  </si>
  <si>
    <t>Microsoft 365 A1</t>
  </si>
  <si>
    <t>0e9552f2-3ef7-4ed1-bac0-2cce1308b21b</t>
  </si>
  <si>
    <t>Microsoft 365 A3 - Unattended License for faculty</t>
  </si>
  <si>
    <t>72da854c-7a82-4462-9aff-8cc32763fa21</t>
  </si>
  <si>
    <t>Microsoft 365 A3 - Unattended License for students</t>
  </si>
  <si>
    <t>7e16efcb-382c-43aa-96b6-0547f5014c4b</t>
  </si>
  <si>
    <t>Microsoft 365 A5 without Audio Conferencing for faculty</t>
  </si>
  <si>
    <t>8f69e39d-0739-4a4f-897f-6f5da951ae03</t>
  </si>
  <si>
    <t>Microsoft 365 A5 without Audio Conferencing for students</t>
  </si>
  <si>
    <t>a5676fc6-38bb-4f91-9618-81a0c9465a6f</t>
  </si>
  <si>
    <t>Office 365 A5 without Audio Conferencing for faculty</t>
  </si>
  <si>
    <t>0126406e-ff5b-448e-affb-6d253c4c720c</t>
  </si>
  <si>
    <t>Office 365 A5 without Audio Conferencing for students</t>
  </si>
  <si>
    <t>2de2d245-c87f-4d5b-8a2b-cdb430ed42ba</t>
  </si>
  <si>
    <t>Power Automate unattended RPA add-on for Faculty_AddOn</t>
  </si>
  <si>
    <t>9f2ada2f-6106-44c5-954f-40c429677b07</t>
  </si>
  <si>
    <t>Power Automate unattended RPA add-on for Students_AddOn</t>
  </si>
  <si>
    <t>GMM-00001</t>
  </si>
  <si>
    <t>Microsoft®Dyn365ECstEngAddlPortalOpenFac AllLng MonthlySubscriptions-VolumeLicense Academic OLV 1License LevelE AP QualifiedOffer AddOn 1Month</t>
  </si>
  <si>
    <t>GMM-00002</t>
  </si>
  <si>
    <t>Microsoft®Dyn365ECstEngAddlPortalOpenFac AllLng MonthlySubscriptions-VolumeLicense Academic OLV 1License LevelF AP QualifiedOffer AddOn 1Month</t>
  </si>
  <si>
    <t>GMR-00001</t>
  </si>
  <si>
    <t>Microsoft®Dyn365ECstEngAddlPtPgVwOpenFac AllLng MonthlySubscriptions-VolumeLicense Academic OLV 1License LevelE AP QualifiedOffer AddOn 1Month</t>
  </si>
  <si>
    <t>GMR-00002</t>
  </si>
  <si>
    <t>Microsoft®Dyn365ECstEngAddlPtPgVwOpenFac AllLng MonthlySubscriptions-VolumeLicense Academic OLV 1License LevelF AP QualifiedOffer AddOn 1Month</t>
  </si>
  <si>
    <t>b5df9912-97fb-45a2-bb07-2c65060f05cb</t>
  </si>
  <si>
    <t>Dynamics 365 Talent for Faculty</t>
  </si>
  <si>
    <t>d08750bc-e88d-4abf-8cc2-0b4d30d5dd6d</t>
  </si>
  <si>
    <t>Dynamics 365 Talent for Faculty (ISV-1)</t>
  </si>
  <si>
    <t>5b5b687b-9b29-48ec-8156-196a0d5758b1</t>
  </si>
  <si>
    <t>Dynamics 365 Talent for Faculty (ISV-2)</t>
  </si>
  <si>
    <t>42a92457-c90c-466a-85a9-9321bfa037a0</t>
  </si>
  <si>
    <t>Dynamics 365 Talent for Faculty Cloud Add-on From AX Enterprise to Talent</t>
  </si>
  <si>
    <t>088d3f4b-70ee-4041-8b81-d60bcafef420</t>
  </si>
  <si>
    <t>Dynamics 365 Talent for Faculty From SA From VL/DPL</t>
  </si>
  <si>
    <t>a283854d-2568-4ceb-9f55-3617e5c32b57</t>
  </si>
  <si>
    <t>Dynamics 365 Talent for Students</t>
  </si>
  <si>
    <t>37f2c800-99d7-4426-b29a-d3ae4f314e08</t>
  </si>
  <si>
    <t>Dynamics 365 Talent for Students (ISV-1)</t>
  </si>
  <si>
    <t>068d348e-1df6-4473-a582-6bcad2c0ef08</t>
  </si>
  <si>
    <t>Dynamics 365 Talent for Students (ISV-2)</t>
  </si>
  <si>
    <t>924c03d0-a617-426a-9387-2802e26ecc6e</t>
  </si>
  <si>
    <t>Dynamics 365 Talent for Students Cloud Add-on From AX Enterprise to Talent</t>
  </si>
  <si>
    <t>eeca9dd2-abfd-4b54-af20-dca132253a4a</t>
  </si>
  <si>
    <t>Dynamics 365 Talent for Students From SA From VL/DPL</t>
  </si>
  <si>
    <t>6dc6cb1d-7bcb-4234-80cc-9c7a9cded044</t>
  </si>
  <si>
    <t>Microsoft 365 F5 Compliance Add-on</t>
  </si>
  <si>
    <t>ad396924-ee4e-4059-b779-efe43dfa24d2</t>
  </si>
  <si>
    <t>Microsoft 365 F5 Security + Compliance Add-on</t>
  </si>
  <si>
    <t>a8fba59e-1fc2-4658-8684-5f3d0c71c490</t>
  </si>
  <si>
    <t>Microsoft 365 F5 Security Add-on</t>
  </si>
  <si>
    <t>5b2900bc-5067-4c17-99be-1560a8e8e6a1</t>
  </si>
  <si>
    <t>Dynamics 365 Talent</t>
  </si>
  <si>
    <t>f3b0dc86-4b5f-4f5d-860d-c9fcc30d0964</t>
  </si>
  <si>
    <t>Dynamics 365 Talent Cloud Add-on From AX Enterprise to Talent</t>
  </si>
  <si>
    <t>2c25322a-9384-48e8-b331-65c469276fb6</t>
  </si>
  <si>
    <t>Dynamics 365 Talent From SA From VL/DPL</t>
  </si>
  <si>
    <t>5e1087b6-246b-4503-b88a-b60bdf0b3840</t>
  </si>
  <si>
    <t>Power Apps per app plan</t>
  </si>
  <si>
    <t>Controles Empresariales</t>
  </si>
  <si>
    <t>IT-SW-01-01</t>
  </si>
  <si>
    <t>Canal</t>
  </si>
  <si>
    <t xml:space="preserve">Capacitación para usuario final - hasta 10 Personas.  </t>
  </si>
  <si>
    <t>Por sesión de capacitación de 4 horas para un grupo de hasta 10 personas.</t>
  </si>
  <si>
    <t>Servicio</t>
  </si>
  <si>
    <t>Zona 1</t>
  </si>
  <si>
    <t>Remoto</t>
  </si>
  <si>
    <t>Capacitador</t>
  </si>
  <si>
    <t>Mensual por servicios efectivamente prestados</t>
  </si>
  <si>
    <t>IT-SW-01-02</t>
  </si>
  <si>
    <t>Sitio</t>
  </si>
  <si>
    <t>IT-SW-01-03</t>
  </si>
  <si>
    <t>Zona 2</t>
  </si>
  <si>
    <t>IT-SW-01-04</t>
  </si>
  <si>
    <t>IT-SW-01-05</t>
  </si>
  <si>
    <t>Zona 3</t>
  </si>
  <si>
    <t>IT-SW-01-06</t>
  </si>
  <si>
    <t>IT-SW-02-01</t>
  </si>
  <si>
    <t xml:space="preserve">Capacitación para usuario final hasta 20 Personas.  </t>
  </si>
  <si>
    <t>Por sesión de capacitación de 4 horas para un grupo de hasta 20 personas.</t>
  </si>
  <si>
    <t>IT-SW-02-02</t>
  </si>
  <si>
    <t>IT-SW-02-03</t>
  </si>
  <si>
    <t>IT-SW-02-04</t>
  </si>
  <si>
    <t>IT-SW-02-05</t>
  </si>
  <si>
    <t>IT-SW-02-06</t>
  </si>
  <si>
    <t>IT-SW-03-01</t>
  </si>
  <si>
    <t xml:space="preserve">Capacitación para usuario técnico o administrador - hasta 10 Personas.  </t>
  </si>
  <si>
    <t>IT-SW-03-02</t>
  </si>
  <si>
    <t>IT-SW-03-03</t>
  </si>
  <si>
    <t>IT-SW-03-04</t>
  </si>
  <si>
    <t>IT-SW-03-05</t>
  </si>
  <si>
    <t>IT-SW-03-06</t>
  </si>
  <si>
    <t>IT-SW-04-01</t>
  </si>
  <si>
    <t xml:space="preserve">Capacitación para usuario técnico o administrador hasta 20 Personas.  </t>
  </si>
  <si>
    <t>IT-SW-04-02</t>
  </si>
  <si>
    <t>IT-SW-04-03</t>
  </si>
  <si>
    <t>IT-SW-04-04</t>
  </si>
  <si>
    <t>IT-SW-04-05</t>
  </si>
  <si>
    <t>IT-SW-04-06</t>
  </si>
  <si>
    <t>IT-SW-05-01</t>
  </si>
  <si>
    <t xml:space="preserve">Configuración y parametrización de los Productos </t>
  </si>
  <si>
    <t>Hora</t>
  </si>
  <si>
    <t>Profesional</t>
  </si>
  <si>
    <t>IT-SW-05-02</t>
  </si>
  <si>
    <t>IT-SW-05-03</t>
  </si>
  <si>
    <t>IT-SW-05-04</t>
  </si>
  <si>
    <t>IT-SW-05-05</t>
  </si>
  <si>
    <t>IT-SW-05-06</t>
  </si>
  <si>
    <t>IT-SW-06-01</t>
  </si>
  <si>
    <t xml:space="preserve">Gerente de cuenta (soporte) </t>
  </si>
  <si>
    <t>Mes</t>
  </si>
  <si>
    <t>IT-SW-06-02</t>
  </si>
  <si>
    <t>IT-SW-06-03</t>
  </si>
  <si>
    <t>IT-SW-07-01</t>
  </si>
  <si>
    <t xml:space="preserve">Instalación de Licencia o Suscripción Anual, o afínes </t>
  </si>
  <si>
    <t>Técnico/Tecnólogo ó Profesional</t>
  </si>
  <si>
    <t>IT-SW-07-02</t>
  </si>
  <si>
    <t>IT-SW-07-03</t>
  </si>
  <si>
    <t>IT-SW-07-04</t>
  </si>
  <si>
    <t>IT-SW-07-05</t>
  </si>
  <si>
    <t>IT-SW-07-06</t>
  </si>
  <si>
    <t>IT-SW-08-01</t>
  </si>
  <si>
    <t xml:space="preserve">Migración de información por volumen de datos almacenados </t>
  </si>
  <si>
    <t>GB</t>
  </si>
  <si>
    <t>IT-SW-08-02</t>
  </si>
  <si>
    <t>IT-SW-08-03</t>
  </si>
  <si>
    <t>IT-SW-08-04</t>
  </si>
  <si>
    <t>IT-SW-08-05</t>
  </si>
  <si>
    <t>IT-SW-08-06</t>
  </si>
  <si>
    <t>IT-SW-09-01</t>
  </si>
  <si>
    <t xml:space="preserve">Soporte técnico en sitio </t>
  </si>
  <si>
    <t>IT-SW-09-02</t>
  </si>
  <si>
    <t>IT-SW-09-03</t>
  </si>
  <si>
    <t>IT-SW-10-01</t>
  </si>
  <si>
    <t xml:space="preserve">Soporte técnico proactivo </t>
  </si>
  <si>
    <t>IT-SW-10-02</t>
  </si>
  <si>
    <t>IT-SW-10-03</t>
  </si>
  <si>
    <t>IT-SW-10-04</t>
  </si>
  <si>
    <t>IT-SW-10-05</t>
  </si>
  <si>
    <t>IT-SW-10-06</t>
  </si>
  <si>
    <t>IT-SW-11-01</t>
  </si>
  <si>
    <t xml:space="preserve">Soporte técnico reactivo </t>
  </si>
  <si>
    <t>IT-SW-11-02</t>
  </si>
  <si>
    <t>IT-SW-11-03</t>
  </si>
  <si>
    <t>IT-SW-11-04</t>
  </si>
  <si>
    <t>IT-SW-11-05</t>
  </si>
  <si>
    <t>IT-SW-11-06</t>
  </si>
  <si>
    <t>UT Soft-IG</t>
  </si>
  <si>
    <t>Soluciones Orión</t>
  </si>
  <si>
    <t>Alfapeople</t>
  </si>
  <si>
    <t>Colsof</t>
  </si>
  <si>
    <t>UT Softlinebext 20202</t>
  </si>
  <si>
    <t>UT DELL EMC</t>
  </si>
  <si>
    <t>Etiquetas de fila</t>
  </si>
  <si>
    <t>Controles Empresariales S.A.S.</t>
  </si>
  <si>
    <t>The Best Experience in Technology S.A</t>
  </si>
  <si>
    <t>UT Soluciones Microsoft 2017</t>
  </si>
  <si>
    <t>Total 1</t>
  </si>
  <si>
    <t>Dell Colombia INC</t>
  </si>
  <si>
    <t>Total 2</t>
  </si>
  <si>
    <t>Total 3</t>
  </si>
  <si>
    <t>Total 4</t>
  </si>
  <si>
    <t>Vision Software S.A.S.</t>
  </si>
  <si>
    <t>Total 5</t>
  </si>
  <si>
    <t>Total 6</t>
  </si>
  <si>
    <t>Total 7</t>
  </si>
  <si>
    <t>Total general</t>
  </si>
  <si>
    <t xml:space="preserve"> </t>
  </si>
  <si>
    <t>Servicios Azure</t>
  </si>
  <si>
    <t>Categoria</t>
  </si>
  <si>
    <t>Marca</t>
  </si>
  <si>
    <t>ProductoInicial</t>
  </si>
  <si>
    <t>Proveedores</t>
  </si>
  <si>
    <t>Colombia Telecomunicaciones S.A. ESP.</t>
  </si>
  <si>
    <t>Suma de total</t>
  </si>
  <si>
    <t>cant</t>
  </si>
  <si>
    <t>valor base</t>
  </si>
  <si>
    <t>valor con gravamenes</t>
  </si>
  <si>
    <t>total</t>
  </si>
  <si>
    <t>Proveedores solo catalogo principal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</si>
</sst>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(&quot;$&quot;* #,##0_);_(&quot;$&quot;* \(#,##0\);_(&quot;$&quot;* &quot;-&quot;_);_(@_)"/>
    <numFmt numFmtId="165" formatCode="_(&quot;$&quot;* #,##0.00_);_(&quot;$&quot;* \(#,##0.00\);_(&quot;$&quot;* &quot;-&quot;??_);_(@_)"/>
    <numFmt numFmtId="166" formatCode="[$-240A]d&quot; de &quot;mmmm&quot; de &quot;yyyy;@"/>
    <numFmt numFmtId="167" formatCode="0_);\(0\)"/>
    <numFmt numFmtId="168" formatCode="[$-F800]dddd\,\ mmmm\ dd\,\ yyyy"/>
    <numFmt numFmtId="169" formatCode="0.0000"/>
    <numFmt numFmtId="170" formatCode="_-&quot;$&quot;\ * #,##0.00_-;\-&quot;$&quot;\ * #,##0.00_-;_-&quot;$&quot;\ * &quot;-&quot;_-;_-@_-"/>
    <numFmt numFmtId="171" formatCode="0.0000%"/>
    <numFmt numFmtId="172" formatCode="[&lt;1]0.0000;[&lt;5]0.00;#,###"/>
    <numFmt numFmtId="173" formatCode="[&lt;5]0.00;[&gt;5]#,###;General"/>
    <numFmt numFmtId="174" formatCode="[&lt;1]0.0000;[&lt;5]0.00;#,###.00"/>
    <numFmt numFmtId="175" formatCode="[&lt;1]0.0000;[&lt;=5]#,###.00;#,###"/>
  </numFmts>
  <fonts count="34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name val="Verdana"/>
      <family val="2"/>
    </font>
    <font>
      <sz val="10"/>
      <name val="Arial"/>
      <family val="2"/>
    </font>
    <font>
      <sz val="10"/>
      <name val="Verdana"/>
      <family val="2"/>
    </font>
    <font>
      <b/>
      <sz val="11"/>
      <color theme="2"/>
      <name val="Arial"/>
      <family val="2"/>
    </font>
    <font>
      <sz val="11"/>
      <name val="Arial"/>
      <family val="2"/>
    </font>
    <font>
      <b/>
      <sz val="11"/>
      <color theme="0"/>
      <name val="Arial"/>
      <family val="2"/>
    </font>
    <font>
      <sz val="11"/>
      <color theme="2"/>
      <name val="Arial"/>
      <family val="2"/>
    </font>
    <font>
      <b/>
      <sz val="11"/>
      <color rgb="FFFFFFFF"/>
      <name val="Arial"/>
      <family val="2"/>
    </font>
    <font>
      <sz val="11"/>
      <color theme="0"/>
      <name val="Arial"/>
      <family val="2"/>
    </font>
    <font>
      <sz val="11"/>
      <color theme="1"/>
      <name val="Arial"/>
      <family val="2"/>
    </font>
    <font>
      <sz val="10"/>
      <name val="MS Sans Serif"/>
      <family val="2"/>
    </font>
    <font>
      <sz val="11"/>
      <name val="돋움"/>
      <family val="3"/>
      <charset val="129"/>
    </font>
    <font>
      <sz val="10"/>
      <color theme="1"/>
      <name val="Arial"/>
      <family val="2"/>
      <scheme val="minor"/>
    </font>
    <font>
      <b/>
      <sz val="11"/>
      <name val="Arial"/>
      <family val="2"/>
    </font>
    <font>
      <sz val="11"/>
      <color rgb="FF0070C0"/>
      <name val="Arial"/>
      <family val="2"/>
    </font>
    <font>
      <sz val="11"/>
      <color rgb="FFFF0000"/>
      <name val="Arial"/>
      <family val="2"/>
    </font>
    <font>
      <sz val="11"/>
      <color theme="0"/>
      <name val="Arial"/>
      <family val="2"/>
      <scheme val="minor"/>
    </font>
    <font>
      <sz val="16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Calibri"/>
      <family val="2"/>
    </font>
    <font>
      <sz val="11"/>
      <color rgb="FFFF0000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b/>
      <sz val="12"/>
      <color theme="0"/>
      <name val="Arial"/>
      <family val="2"/>
    </font>
    <font>
      <sz val="11"/>
      <name val="Arial"/>
      <family val="2"/>
      <scheme val="minor"/>
    </font>
    <font>
      <sz val="10"/>
      <color theme="1"/>
      <name val="Arial"/>
      <family val="2"/>
      <scheme val="major"/>
    </font>
    <font>
      <sz val="8"/>
      <name val="Arial"/>
      <family val="2"/>
      <scheme val="minor"/>
    </font>
    <font>
      <b/>
      <sz val="11"/>
      <color theme="1"/>
      <name val="Calibri"/>
      <family val="2"/>
    </font>
    <font>
      <b/>
      <sz val="11"/>
      <color rgb="FF333333"/>
      <name val="Arial"/>
      <family val="2"/>
    </font>
    <font>
      <b/>
      <sz val="16"/>
      <color rgb="FF333333"/>
      <name val="Arial"/>
      <family val="2"/>
    </font>
    <font>
      <b/>
      <sz val="16"/>
      <color rgb="FF1A1818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rgb="FFEEDC82"/>
        <bgColor rgb="FF000000"/>
      </patternFill>
    </fill>
    <fill>
      <patternFill patternType="solid">
        <fgColor rgb="FF80808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BF8FF"/>
        <bgColor indexed="64"/>
      </patternFill>
    </fill>
    <fill>
      <patternFill patternType="solid">
        <fgColor rgb="FF4E4D4D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EEF5FF"/>
        <bgColor indexed="64"/>
      </patternFill>
    </fill>
  </fills>
  <borders count="20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 tint="-0.24994659260841701"/>
      </left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/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/>
      <top style="medium">
        <color theme="0" tint="-0.24994659260841701"/>
      </top>
      <bottom/>
      <diagonal/>
    </border>
    <border>
      <left/>
      <right/>
      <top style="medium">
        <color theme="0" tint="-0.24994659260841701"/>
      </top>
      <bottom/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6">
    <xf numFmtId="0" fontId="0" fillId="0" borderId="0"/>
    <xf numFmtId="165" fontId="1" fillId="0" borderId="0" applyFont="0" applyFill="0" applyBorder="0" applyAlignment="0" applyProtection="0"/>
    <xf numFmtId="0" fontId="2" fillId="2" borderId="0">
      <alignment horizontal="center" vertical="center"/>
    </xf>
    <xf numFmtId="0" fontId="3" fillId="3" borderId="0"/>
    <xf numFmtId="0" fontId="2" fillId="4" borderId="0">
      <alignment horizontal="center" vertical="center" wrapText="1"/>
    </xf>
    <xf numFmtId="165" fontId="1" fillId="0" borderId="0" applyFont="0" applyFill="0" applyBorder="0" applyAlignment="0" applyProtection="0"/>
    <xf numFmtId="49" fontId="4" fillId="0" borderId="0">
      <alignment horizontal="left" vertical="center"/>
    </xf>
    <xf numFmtId="0" fontId="3" fillId="0" borderId="0"/>
    <xf numFmtId="9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0" fontId="3" fillId="0" borderId="0"/>
    <xf numFmtId="0" fontId="1" fillId="0" borderId="0"/>
    <xf numFmtId="0" fontId="13" fillId="0" borderId="0"/>
    <xf numFmtId="0" fontId="13" fillId="0" borderId="0">
      <alignment vertical="center"/>
    </xf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2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5" fillId="0" borderId="0"/>
    <xf numFmtId="0" fontId="3" fillId="0" borderId="0"/>
    <xf numFmtId="0" fontId="1" fillId="0" borderId="0"/>
  </cellStyleXfs>
  <cellXfs count="182">
    <xf numFmtId="0" fontId="0" fillId="0" borderId="0" xfId="0"/>
    <xf numFmtId="0" fontId="6" fillId="0" borderId="0" xfId="7" applyFont="1" applyProtection="1">
      <protection hidden="1"/>
    </xf>
    <xf numFmtId="0" fontId="8" fillId="0" borderId="0" xfId="7" applyFont="1" applyAlignment="1" applyProtection="1">
      <alignment horizontal="center" vertical="center" wrapText="1"/>
      <protection hidden="1"/>
    </xf>
    <xf numFmtId="0" fontId="14" fillId="0" borderId="0" xfId="0" applyFont="1"/>
    <xf numFmtId="0" fontId="16" fillId="0" borderId="0" xfId="0" applyFont="1" applyAlignment="1">
      <alignment vertical="center"/>
    </xf>
    <xf numFmtId="0" fontId="7" fillId="0" borderId="0" xfId="7" applyFont="1" applyAlignment="1" applyProtection="1">
      <alignment horizontal="right"/>
      <protection hidden="1"/>
    </xf>
    <xf numFmtId="0" fontId="6" fillId="0" borderId="0" xfId="7" applyFont="1" applyAlignment="1" applyProtection="1">
      <alignment horizontal="right"/>
      <protection hidden="1"/>
    </xf>
    <xf numFmtId="166" fontId="6" fillId="0" borderId="0" xfId="7" applyNumberFormat="1" applyFont="1" applyProtection="1">
      <protection hidden="1"/>
    </xf>
    <xf numFmtId="9" fontId="6" fillId="0" borderId="0" xfId="7" applyNumberFormat="1" applyFont="1" applyProtection="1">
      <protection hidden="1"/>
    </xf>
    <xf numFmtId="165" fontId="8" fillId="0" borderId="1" xfId="1" applyFont="1" applyBorder="1" applyAlignment="1" applyProtection="1">
      <alignment horizontal="center" vertical="center" wrapText="1"/>
      <protection hidden="1"/>
    </xf>
    <xf numFmtId="165" fontId="8" fillId="0" borderId="1" xfId="1" applyFont="1" applyBorder="1" applyAlignment="1" applyProtection="1">
      <alignment horizontal="center" vertical="center" wrapText="1"/>
    </xf>
    <xf numFmtId="0" fontId="10" fillId="0" borderId="0" xfId="7" applyFont="1" applyProtection="1">
      <protection hidden="1"/>
    </xf>
    <xf numFmtId="9" fontId="8" fillId="7" borderId="1" xfId="10" applyFont="1" applyFill="1" applyBorder="1" applyAlignment="1" applyProtection="1">
      <alignment horizontal="center" vertical="center" wrapText="1"/>
      <protection locked="0"/>
    </xf>
    <xf numFmtId="14" fontId="6" fillId="0" borderId="0" xfId="7" applyNumberFormat="1" applyFont="1" applyProtection="1">
      <protection hidden="1"/>
    </xf>
    <xf numFmtId="0" fontId="8" fillId="0" borderId="1" xfId="7" applyFont="1" applyBorder="1" applyAlignment="1" applyProtection="1">
      <alignment horizontal="center" vertical="center" wrapText="1"/>
      <protection hidden="1"/>
    </xf>
    <xf numFmtId="167" fontId="6" fillId="0" borderId="1" xfId="5" applyNumberFormat="1" applyFont="1" applyFill="1" applyBorder="1" applyAlignment="1" applyProtection="1">
      <alignment horizontal="center" vertical="center" wrapText="1"/>
      <protection hidden="1"/>
    </xf>
    <xf numFmtId="0" fontId="8" fillId="0" borderId="1" xfId="7" applyFont="1" applyBorder="1" applyAlignment="1" applyProtection="1">
      <alignment horizontal="center" wrapText="1"/>
      <protection hidden="1"/>
    </xf>
    <xf numFmtId="0" fontId="8" fillId="0" borderId="0" xfId="7" applyFont="1" applyProtection="1">
      <protection hidden="1"/>
    </xf>
    <xf numFmtId="0" fontId="15" fillId="9" borderId="0" xfId="7" applyFont="1" applyFill="1" applyProtection="1">
      <protection hidden="1"/>
    </xf>
    <xf numFmtId="0" fontId="16" fillId="0" borderId="0" xfId="0" applyFont="1" applyAlignment="1" applyProtection="1">
      <alignment vertical="center"/>
      <protection hidden="1"/>
    </xf>
    <xf numFmtId="0" fontId="0" fillId="0" borderId="0" xfId="0" pivotButton="1"/>
    <xf numFmtId="0" fontId="0" fillId="0" borderId="0" xfId="0" applyAlignment="1">
      <alignment horizontal="left"/>
    </xf>
    <xf numFmtId="0" fontId="9" fillId="8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 applyProtection="1">
      <alignment horizontal="center" vertical="center" wrapText="1"/>
      <protection hidden="1"/>
    </xf>
    <xf numFmtId="0" fontId="5" fillId="11" borderId="12" xfId="19" applyFont="1" applyFill="1" applyBorder="1" applyAlignment="1" applyProtection="1">
      <alignment horizontal="center" vertical="center" wrapText="1"/>
      <protection hidden="1"/>
    </xf>
    <xf numFmtId="0" fontId="21" fillId="0" borderId="17" xfId="0" applyFont="1" applyBorder="1" applyAlignment="1" applyProtection="1">
      <alignment horizontal="center" vertical="center" wrapText="1"/>
      <protection hidden="1"/>
    </xf>
    <xf numFmtId="0" fontId="21" fillId="0" borderId="17" xfId="0" applyFont="1" applyBorder="1" applyAlignment="1" applyProtection="1">
      <alignment vertical="center" wrapText="1"/>
      <protection hidden="1"/>
    </xf>
    <xf numFmtId="0" fontId="22" fillId="0" borderId="0" xfId="0" applyFont="1"/>
    <xf numFmtId="0" fontId="7" fillId="5" borderId="1" xfId="7" applyFont="1" applyFill="1" applyBorder="1" applyAlignment="1" applyProtection="1">
      <alignment vertical="center" wrapText="1"/>
      <protection hidden="1"/>
    </xf>
    <xf numFmtId="168" fontId="6" fillId="0" borderId="1" xfId="7" applyNumberFormat="1" applyFont="1" applyBorder="1" applyAlignment="1" applyProtection="1">
      <alignment vertical="center"/>
      <protection hidden="1"/>
    </xf>
    <xf numFmtId="0" fontId="9" fillId="8" borderId="0" xfId="0" applyFont="1" applyFill="1" applyAlignment="1">
      <alignment horizontal="center" vertical="center" wrapText="1"/>
    </xf>
    <xf numFmtId="165" fontId="8" fillId="0" borderId="0" xfId="1" applyFont="1" applyBorder="1" applyAlignment="1" applyProtection="1">
      <alignment horizontal="center" vertical="center" wrapText="1"/>
      <protection hidden="1"/>
    </xf>
    <xf numFmtId="2" fontId="6" fillId="0" borderId="0" xfId="7" applyNumberFormat="1" applyFont="1" applyProtection="1">
      <protection hidden="1"/>
    </xf>
    <xf numFmtId="49" fontId="6" fillId="0" borderId="0" xfId="7" applyNumberFormat="1" applyFont="1" applyProtection="1">
      <protection hidden="1"/>
    </xf>
    <xf numFmtId="49" fontId="7" fillId="0" borderId="0" xfId="7" applyNumberFormat="1" applyFont="1" applyAlignment="1" applyProtection="1">
      <alignment horizontal="right"/>
      <protection hidden="1"/>
    </xf>
    <xf numFmtId="49" fontId="6" fillId="0" borderId="0" xfId="7" applyNumberFormat="1" applyFont="1" applyAlignment="1" applyProtection="1">
      <alignment horizontal="right"/>
      <protection hidden="1"/>
    </xf>
    <xf numFmtId="49" fontId="7" fillId="5" borderId="1" xfId="7" applyNumberFormat="1" applyFont="1" applyFill="1" applyBorder="1" applyAlignment="1" applyProtection="1">
      <alignment vertical="center" wrapText="1"/>
      <protection hidden="1"/>
    </xf>
    <xf numFmtId="49" fontId="5" fillId="6" borderId="2" xfId="7" applyNumberFormat="1" applyFont="1" applyFill="1" applyBorder="1" applyAlignment="1" applyProtection="1">
      <alignment horizontal="left" vertical="center"/>
      <protection hidden="1"/>
    </xf>
    <xf numFmtId="49" fontId="15" fillId="9" borderId="0" xfId="7" applyNumberFormat="1" applyFont="1" applyFill="1" applyProtection="1">
      <protection hidden="1"/>
    </xf>
    <xf numFmtId="49" fontId="6" fillId="0" borderId="1" xfId="5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>
      <alignment horizontal="center"/>
    </xf>
    <xf numFmtId="2" fontId="0" fillId="0" borderId="0" xfId="0" applyNumberFormat="1"/>
    <xf numFmtId="49" fontId="0" fillId="0" borderId="0" xfId="0" applyNumberFormat="1"/>
    <xf numFmtId="171" fontId="6" fillId="0" borderId="8" xfId="8" applyNumberFormat="1" applyFont="1" applyFill="1" applyBorder="1" applyAlignment="1" applyProtection="1">
      <alignment horizontal="center" wrapText="1"/>
      <protection hidden="1"/>
    </xf>
    <xf numFmtId="171" fontId="5" fillId="0" borderId="9" xfId="8" applyNumberFormat="1" applyFont="1" applyFill="1" applyBorder="1" applyAlignment="1" applyProtection="1">
      <alignment horizontal="center"/>
      <protection hidden="1"/>
    </xf>
    <xf numFmtId="170" fontId="0" fillId="0" borderId="0" xfId="22" applyNumberFormat="1" applyFont="1" applyBorder="1"/>
    <xf numFmtId="172" fontId="3" fillId="0" borderId="0" xfId="0" applyNumberFormat="1" applyFont="1" applyAlignment="1">
      <alignment horizontal="left"/>
    </xf>
    <xf numFmtId="173" fontId="6" fillId="0" borderId="0" xfId="0" applyNumberFormat="1" applyFont="1" applyAlignment="1">
      <alignment horizontal="left" vertical="center"/>
    </xf>
    <xf numFmtId="174" fontId="6" fillId="0" borderId="0" xfId="0" applyNumberFormat="1" applyFont="1" applyAlignment="1">
      <alignment horizontal="left" vertical="center"/>
    </xf>
    <xf numFmtId="172" fontId="3" fillId="0" borderId="0" xfId="24" applyNumberFormat="1" applyAlignment="1">
      <alignment horizontal="left"/>
    </xf>
    <xf numFmtId="0" fontId="11" fillId="0" borderId="0" xfId="25" applyFont="1" applyAlignment="1">
      <alignment horizontal="left"/>
    </xf>
    <xf numFmtId="0" fontId="6" fillId="0" borderId="0" xfId="0" applyFont="1" applyAlignment="1">
      <alignment horizontal="left"/>
    </xf>
    <xf numFmtId="174" fontId="11" fillId="0" borderId="0" xfId="0" applyNumberFormat="1" applyFont="1" applyAlignment="1">
      <alignment horizontal="left" vertical="center"/>
    </xf>
    <xf numFmtId="0" fontId="6" fillId="0" borderId="0" xfId="24" applyFont="1" applyAlignment="1">
      <alignment horizontal="left"/>
    </xf>
    <xf numFmtId="0" fontId="1" fillId="0" borderId="0" xfId="25" applyAlignment="1">
      <alignment horizontal="left"/>
    </xf>
    <xf numFmtId="0" fontId="27" fillId="0" borderId="0" xfId="25" applyFont="1" applyAlignment="1">
      <alignment horizontal="left" vertical="top"/>
    </xf>
    <xf numFmtId="0" fontId="27" fillId="0" borderId="0" xfId="25" applyFont="1" applyAlignment="1">
      <alignment horizontal="left"/>
    </xf>
    <xf numFmtId="0" fontId="18" fillId="12" borderId="0" xfId="0" applyFont="1" applyFill="1" applyAlignment="1">
      <alignment horizontal="left" vertical="center"/>
    </xf>
    <xf numFmtId="169" fontId="18" fillId="12" borderId="0" xfId="0" applyNumberFormat="1" applyFont="1" applyFill="1" applyAlignment="1">
      <alignment horizontal="left" vertical="center"/>
    </xf>
    <xf numFmtId="0" fontId="26" fillId="12" borderId="0" xfId="0" applyFont="1" applyFill="1" applyAlignment="1">
      <alignment horizontal="center" vertical="center"/>
    </xf>
    <xf numFmtId="0" fontId="11" fillId="0" borderId="0" xfId="0" applyFont="1"/>
    <xf numFmtId="1" fontId="6" fillId="0" borderId="0" xfId="0" applyNumberFormat="1" applyFont="1" applyAlignment="1">
      <alignment horizontal="right" vertical="center"/>
    </xf>
    <xf numFmtId="0" fontId="18" fillId="0" borderId="0" xfId="0" applyFont="1"/>
    <xf numFmtId="0" fontId="28" fillId="0" borderId="12" xfId="0" applyFont="1" applyBorder="1"/>
    <xf numFmtId="0" fontId="6" fillId="0" borderId="0" xfId="7" applyFont="1"/>
    <xf numFmtId="14" fontId="6" fillId="0" borderId="0" xfId="7" applyNumberFormat="1" applyFont="1"/>
    <xf numFmtId="0" fontId="7" fillId="0" borderId="0" xfId="7" applyFont="1" applyAlignment="1">
      <alignment horizontal="right" vertical="center"/>
    </xf>
    <xf numFmtId="0" fontId="7" fillId="0" borderId="0" xfId="7" applyFont="1" applyAlignment="1">
      <alignment horizontal="right"/>
    </xf>
    <xf numFmtId="0" fontId="6" fillId="0" borderId="0" xfId="7" applyFont="1" applyAlignment="1">
      <alignment horizontal="right"/>
    </xf>
    <xf numFmtId="166" fontId="6" fillId="0" borderId="0" xfId="7" applyNumberFormat="1" applyFont="1"/>
    <xf numFmtId="0" fontId="22" fillId="0" borderId="10" xfId="0" applyFont="1" applyBorder="1" applyAlignment="1">
      <alignment wrapText="1"/>
    </xf>
    <xf numFmtId="0" fontId="7" fillId="5" borderId="1" xfId="7" applyFont="1" applyFill="1" applyBorder="1" applyAlignment="1">
      <alignment vertical="center" wrapText="1"/>
    </xf>
    <xf numFmtId="0" fontId="19" fillId="0" borderId="11" xfId="7" applyFont="1" applyBorder="1" applyAlignment="1">
      <alignment vertical="top" wrapText="1"/>
    </xf>
    <xf numFmtId="0" fontId="10" fillId="0" borderId="0" xfId="7" applyFont="1"/>
    <xf numFmtId="0" fontId="15" fillId="9" borderId="0" xfId="7" applyFont="1" applyFill="1"/>
    <xf numFmtId="9" fontId="6" fillId="0" borderId="0" xfId="7" applyNumberFormat="1" applyFont="1"/>
    <xf numFmtId="0" fontId="7" fillId="5" borderId="1" xfId="7" applyFont="1" applyFill="1" applyBorder="1" applyAlignment="1">
      <alignment horizontal="center" vertical="center" wrapText="1"/>
    </xf>
    <xf numFmtId="0" fontId="8" fillId="0" borderId="1" xfId="7" applyFont="1" applyBorder="1" applyAlignment="1">
      <alignment horizontal="center" vertical="center" wrapText="1"/>
    </xf>
    <xf numFmtId="0" fontId="8" fillId="0" borderId="1" xfId="7" applyFont="1" applyBorder="1" applyAlignment="1">
      <alignment horizontal="center" wrapText="1"/>
    </xf>
    <xf numFmtId="171" fontId="5" fillId="0" borderId="9" xfId="8" applyNumberFormat="1" applyFont="1" applyBorder="1" applyAlignment="1" applyProtection="1">
      <alignment horizontal="center"/>
    </xf>
    <xf numFmtId="0" fontId="8" fillId="0" borderId="0" xfId="7" applyFont="1"/>
    <xf numFmtId="168" fontId="6" fillId="13" borderId="1" xfId="7" applyNumberFormat="1" applyFont="1" applyFill="1" applyBorder="1" applyAlignment="1" applyProtection="1">
      <alignment vertical="center"/>
      <protection locked="0"/>
    </xf>
    <xf numFmtId="0" fontId="11" fillId="13" borderId="1" xfId="0" applyFont="1" applyFill="1" applyBorder="1" applyAlignment="1" applyProtection="1">
      <alignment horizontal="center" vertical="center" wrapText="1"/>
      <protection locked="0"/>
    </xf>
    <xf numFmtId="171" fontId="6" fillId="13" borderId="8" xfId="8" applyNumberFormat="1" applyFont="1" applyFill="1" applyBorder="1" applyAlignment="1" applyProtection="1">
      <alignment horizontal="center" wrapText="1"/>
      <protection locked="0"/>
    </xf>
    <xf numFmtId="167" fontId="6" fillId="13" borderId="1" xfId="5" applyNumberFormat="1" applyFont="1" applyFill="1" applyBorder="1" applyAlignment="1" applyProtection="1">
      <alignment horizontal="center" vertical="center" wrapText="1"/>
      <protection locked="0"/>
    </xf>
    <xf numFmtId="175" fontId="14" fillId="0" borderId="0" xfId="0" applyNumberFormat="1" applyFont="1"/>
    <xf numFmtId="165" fontId="28" fillId="0" borderId="12" xfId="1" applyFont="1" applyFill="1" applyBorder="1"/>
    <xf numFmtId="0" fontId="18" fillId="12" borderId="0" xfId="0" applyFont="1" applyFill="1" applyAlignment="1">
      <alignment horizontal="center" vertical="center"/>
    </xf>
    <xf numFmtId="173" fontId="6" fillId="0" borderId="0" xfId="0" applyNumberFormat="1" applyFont="1" applyAlignment="1">
      <alignment horizontal="center" vertical="center"/>
    </xf>
    <xf numFmtId="174" fontId="6" fillId="0" borderId="0" xfId="0" applyNumberFormat="1" applyFont="1" applyAlignment="1">
      <alignment horizontal="center" vertical="center"/>
    </xf>
    <xf numFmtId="0" fontId="28" fillId="0" borderId="19" xfId="0" applyFont="1" applyBorder="1"/>
    <xf numFmtId="0" fontId="30" fillId="0" borderId="0" xfId="0" applyFont="1"/>
    <xf numFmtId="165" fontId="28" fillId="0" borderId="0" xfId="1" applyFont="1" applyFill="1" applyBorder="1"/>
    <xf numFmtId="0" fontId="5" fillId="6" borderId="2" xfId="7" applyFont="1" applyFill="1" applyBorder="1" applyAlignment="1" applyProtection="1">
      <alignment horizontal="left" vertical="center"/>
      <protection hidden="1"/>
    </xf>
    <xf numFmtId="0" fontId="7" fillId="5" borderId="1" xfId="7" applyFont="1" applyFill="1" applyBorder="1" applyAlignment="1" applyProtection="1">
      <alignment horizontal="center" vertical="center" wrapText="1"/>
      <protection hidden="1"/>
    </xf>
    <xf numFmtId="49" fontId="7" fillId="0" borderId="0" xfId="7" applyNumberFormat="1" applyFont="1" applyAlignment="1" applyProtection="1">
      <alignment horizontal="right" vertical="center"/>
      <protection hidden="1"/>
    </xf>
    <xf numFmtId="49" fontId="7" fillId="5" borderId="1" xfId="7" applyNumberFormat="1" applyFont="1" applyFill="1" applyBorder="1" applyAlignment="1" applyProtection="1">
      <alignment horizontal="center" vertical="center" wrapText="1"/>
      <protection hidden="1"/>
    </xf>
    <xf numFmtId="0" fontId="7" fillId="0" borderId="0" xfId="7" applyFont="1" applyAlignment="1" applyProtection="1">
      <alignment horizontal="right" vertical="center"/>
      <protection hidden="1"/>
    </xf>
    <xf numFmtId="0" fontId="5" fillId="0" borderId="9" xfId="7" applyFont="1" applyBorder="1" applyAlignment="1">
      <alignment horizontal="right"/>
    </xf>
    <xf numFmtId="0" fontId="7" fillId="5" borderId="1" xfId="7" applyFont="1" applyFill="1" applyBorder="1" applyAlignment="1">
      <alignment horizontal="center" vertical="center" wrapText="1"/>
    </xf>
    <xf numFmtId="49" fontId="6" fillId="13" borderId="1" xfId="8" applyNumberFormat="1" applyFont="1" applyFill="1" applyBorder="1" applyAlignment="1" applyProtection="1">
      <alignment horizontal="center" vertical="center" wrapText="1"/>
      <protection locked="0"/>
    </xf>
    <xf numFmtId="49" fontId="6" fillId="13" borderId="8" xfId="8" applyNumberFormat="1" applyFont="1" applyFill="1" applyBorder="1" applyAlignment="1" applyProtection="1">
      <alignment horizontal="center" vertical="center" wrapText="1"/>
      <protection locked="0"/>
    </xf>
    <xf numFmtId="0" fontId="6" fillId="0" borderId="10" xfId="7" applyFont="1" applyBorder="1" applyAlignment="1">
      <alignment horizontal="center" wrapText="1"/>
    </xf>
    <xf numFmtId="0" fontId="7" fillId="5" borderId="2" xfId="7" applyFont="1" applyFill="1" applyBorder="1" applyAlignment="1">
      <alignment horizontal="center" vertical="center" wrapText="1"/>
    </xf>
    <xf numFmtId="0" fontId="7" fillId="5" borderId="4" xfId="7" applyFont="1" applyFill="1" applyBorder="1" applyAlignment="1">
      <alignment horizontal="center" vertical="center" wrapText="1"/>
    </xf>
    <xf numFmtId="0" fontId="11" fillId="13" borderId="2" xfId="0" applyFont="1" applyFill="1" applyBorder="1" applyAlignment="1" applyProtection="1">
      <alignment horizontal="center" vertical="center" wrapText="1"/>
      <protection locked="0"/>
    </xf>
    <xf numFmtId="0" fontId="11" fillId="13" borderId="4" xfId="0" applyFont="1" applyFill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5" borderId="0" xfId="7" applyFont="1" applyFill="1" applyAlignment="1">
      <alignment horizontal="right" vertical="center"/>
    </xf>
    <xf numFmtId="0" fontId="6" fillId="13" borderId="5" xfId="7" applyFont="1" applyFill="1" applyBorder="1" applyAlignment="1" applyProtection="1">
      <alignment horizontal="center" vertical="center"/>
      <protection locked="0"/>
    </xf>
    <xf numFmtId="0" fontId="6" fillId="13" borderId="6" xfId="7" applyFont="1" applyFill="1" applyBorder="1" applyAlignment="1" applyProtection="1">
      <alignment horizontal="center" vertical="center"/>
      <protection locked="0"/>
    </xf>
    <xf numFmtId="0" fontId="6" fillId="13" borderId="7" xfId="7" applyFont="1" applyFill="1" applyBorder="1" applyAlignment="1" applyProtection="1">
      <alignment horizontal="center" vertical="center"/>
      <protection locked="0"/>
    </xf>
    <xf numFmtId="0" fontId="7" fillId="0" borderId="0" xfId="7" applyFont="1" applyAlignment="1">
      <alignment horizontal="right" vertical="center"/>
    </xf>
    <xf numFmtId="166" fontId="6" fillId="0" borderId="0" xfId="7" applyNumberFormat="1" applyFont="1" applyAlignment="1">
      <alignment horizontal="center" vertical="center"/>
    </xf>
    <xf numFmtId="0" fontId="5" fillId="6" borderId="1" xfId="7" applyFont="1" applyFill="1" applyBorder="1" applyAlignment="1">
      <alignment horizontal="center" vertical="center"/>
    </xf>
    <xf numFmtId="0" fontId="5" fillId="6" borderId="2" xfId="7" applyFont="1" applyFill="1" applyBorder="1" applyAlignment="1">
      <alignment horizontal="left" vertical="center"/>
    </xf>
    <xf numFmtId="0" fontId="5" fillId="6" borderId="3" xfId="7" applyFont="1" applyFill="1" applyBorder="1" applyAlignment="1">
      <alignment horizontal="left" vertical="center"/>
    </xf>
    <xf numFmtId="0" fontId="5" fillId="6" borderId="4" xfId="7" applyFont="1" applyFill="1" applyBorder="1" applyAlignment="1">
      <alignment horizontal="left" vertical="center"/>
    </xf>
    <xf numFmtId="0" fontId="5" fillId="6" borderId="2" xfId="7" applyFont="1" applyFill="1" applyBorder="1" applyAlignment="1">
      <alignment horizontal="center" vertical="center"/>
    </xf>
    <xf numFmtId="0" fontId="5" fillId="6" borderId="3" xfId="7" applyFont="1" applyFill="1" applyBorder="1" applyAlignment="1">
      <alignment horizontal="center" vertical="center"/>
    </xf>
    <xf numFmtId="0" fontId="5" fillId="6" borderId="4" xfId="7" applyFont="1" applyFill="1" applyBorder="1" applyAlignment="1">
      <alignment horizontal="center" vertical="center"/>
    </xf>
    <xf numFmtId="0" fontId="6" fillId="13" borderId="1" xfId="7" applyFont="1" applyFill="1" applyBorder="1" applyAlignment="1" applyProtection="1">
      <alignment horizontal="center" vertical="center"/>
      <protection locked="0"/>
    </xf>
    <xf numFmtId="0" fontId="7" fillId="5" borderId="3" xfId="7" applyFont="1" applyFill="1" applyBorder="1" applyAlignment="1">
      <alignment horizontal="center" vertical="center" wrapText="1"/>
    </xf>
    <xf numFmtId="164" fontId="6" fillId="13" borderId="1" xfId="21" applyFont="1" applyFill="1" applyBorder="1" applyAlignment="1" applyProtection="1">
      <alignment horizontal="center" vertical="center"/>
      <protection locked="0"/>
    </xf>
    <xf numFmtId="0" fontId="23" fillId="0" borderId="11" xfId="0" applyFont="1" applyBorder="1" applyAlignment="1">
      <alignment horizontal="left" vertical="top" wrapText="1"/>
    </xf>
    <xf numFmtId="0" fontId="7" fillId="5" borderId="0" xfId="7" applyFont="1" applyFill="1" applyAlignment="1">
      <alignment horizontal="right"/>
    </xf>
    <xf numFmtId="0" fontId="5" fillId="0" borderId="0" xfId="7" applyFont="1" applyAlignment="1">
      <alignment horizontal="center" vertical="center" wrapText="1"/>
    </xf>
    <xf numFmtId="0" fontId="20" fillId="0" borderId="13" xfId="0" applyFont="1" applyBorder="1" applyAlignment="1" applyProtection="1">
      <alignment horizontal="center" vertical="center" wrapText="1"/>
      <protection hidden="1"/>
    </xf>
    <xf numFmtId="0" fontId="20" fillId="0" borderId="14" xfId="0" applyFont="1" applyBorder="1" applyAlignment="1" applyProtection="1">
      <alignment horizontal="center" vertical="center" wrapText="1"/>
      <protection hidden="1"/>
    </xf>
    <xf numFmtId="0" fontId="20" fillId="0" borderId="0" xfId="0" applyFont="1" applyAlignment="1" applyProtection="1">
      <alignment horizontal="center"/>
      <protection hidden="1"/>
    </xf>
    <xf numFmtId="0" fontId="20" fillId="0" borderId="15" xfId="0" applyFont="1" applyBorder="1" applyAlignment="1" applyProtection="1">
      <alignment horizontal="center" vertical="center" wrapText="1"/>
      <protection hidden="1"/>
    </xf>
    <xf numFmtId="0" fontId="20" fillId="0" borderId="16" xfId="0" applyFont="1" applyBorder="1" applyAlignment="1" applyProtection="1">
      <alignment horizontal="center" vertical="center" wrapText="1"/>
      <protection hidden="1"/>
    </xf>
    <xf numFmtId="49" fontId="6" fillId="0" borderId="5" xfId="7" applyNumberFormat="1" applyFont="1" applyBorder="1" applyAlignment="1" applyProtection="1">
      <alignment horizontal="center" vertical="center"/>
      <protection hidden="1"/>
    </xf>
    <xf numFmtId="49" fontId="6" fillId="0" borderId="6" xfId="7" applyNumberFormat="1" applyFont="1" applyBorder="1" applyAlignment="1" applyProtection="1">
      <alignment horizontal="center" vertical="center"/>
      <protection hidden="1"/>
    </xf>
    <xf numFmtId="49" fontId="6" fillId="0" borderId="7" xfId="7" applyNumberFormat="1" applyFont="1" applyBorder="1" applyAlignment="1" applyProtection="1">
      <alignment horizontal="center" vertical="center"/>
      <protection hidden="1"/>
    </xf>
    <xf numFmtId="49" fontId="7" fillId="5" borderId="0" xfId="7" applyNumberFormat="1" applyFont="1" applyFill="1" applyAlignment="1" applyProtection="1">
      <alignment horizontal="right" vertical="center"/>
      <protection hidden="1"/>
    </xf>
    <xf numFmtId="49" fontId="7" fillId="5" borderId="0" xfId="7" applyNumberFormat="1" applyFont="1" applyFill="1" applyAlignment="1" applyProtection="1">
      <alignment horizontal="right"/>
      <protection hidden="1"/>
    </xf>
    <xf numFmtId="0" fontId="5" fillId="0" borderId="0" xfId="7" applyFont="1" applyAlignment="1" applyProtection="1">
      <alignment horizontal="center" vertical="center" wrapText="1"/>
      <protection hidden="1"/>
    </xf>
    <xf numFmtId="49" fontId="5" fillId="6" borderId="2" xfId="7" applyNumberFormat="1" applyFont="1" applyFill="1" applyBorder="1" applyAlignment="1" applyProtection="1">
      <alignment horizontal="center" vertical="center"/>
      <protection hidden="1"/>
    </xf>
    <xf numFmtId="49" fontId="5" fillId="6" borderId="3" xfId="7" applyNumberFormat="1" applyFont="1" applyFill="1" applyBorder="1" applyAlignment="1" applyProtection="1">
      <alignment horizontal="center" vertical="center"/>
      <protection hidden="1"/>
    </xf>
    <xf numFmtId="49" fontId="5" fillId="6" borderId="4" xfId="7" applyNumberFormat="1" applyFont="1" applyFill="1" applyBorder="1" applyAlignment="1" applyProtection="1">
      <alignment horizontal="center" vertical="center"/>
      <protection hidden="1"/>
    </xf>
    <xf numFmtId="49" fontId="7" fillId="0" borderId="0" xfId="7" applyNumberFormat="1" applyFont="1" applyAlignment="1" applyProtection="1">
      <alignment horizontal="right" vertical="center"/>
      <protection hidden="1"/>
    </xf>
    <xf numFmtId="49" fontId="6" fillId="0" borderId="0" xfId="7" applyNumberFormat="1" applyFont="1" applyAlignment="1" applyProtection="1">
      <alignment horizontal="center" vertical="center"/>
      <protection hidden="1"/>
    </xf>
    <xf numFmtId="49" fontId="6" fillId="0" borderId="1" xfId="8" applyNumberFormat="1" applyFont="1" applyFill="1" applyBorder="1" applyAlignment="1" applyProtection="1">
      <alignment horizontal="center" vertical="center" wrapText="1"/>
      <protection hidden="1"/>
    </xf>
    <xf numFmtId="49" fontId="6" fillId="0" borderId="8" xfId="8" applyNumberFormat="1" applyFont="1" applyFill="1" applyBorder="1" applyAlignment="1" applyProtection="1">
      <alignment horizontal="center" vertical="center" wrapText="1"/>
      <protection hidden="1"/>
    </xf>
    <xf numFmtId="49" fontId="7" fillId="5" borderId="2" xfId="7" applyNumberFormat="1" applyFont="1" applyFill="1" applyBorder="1" applyAlignment="1" applyProtection="1">
      <alignment horizontal="center" vertical="center" wrapText="1"/>
      <protection hidden="1"/>
    </xf>
    <xf numFmtId="49" fontId="7" fillId="5" borderId="3" xfId="7" applyNumberFormat="1" applyFont="1" applyFill="1" applyBorder="1" applyAlignment="1" applyProtection="1">
      <alignment horizontal="center" vertical="center" wrapText="1"/>
      <protection hidden="1"/>
    </xf>
    <xf numFmtId="49" fontId="7" fillId="5" borderId="4" xfId="7" applyNumberFormat="1" applyFont="1" applyFill="1" applyBorder="1" applyAlignment="1" applyProtection="1">
      <alignment horizontal="center" vertical="center" wrapText="1"/>
      <protection hidden="1"/>
    </xf>
    <xf numFmtId="49" fontId="6" fillId="0" borderId="1" xfId="7" applyNumberFormat="1" applyFont="1" applyBorder="1" applyAlignment="1" applyProtection="1">
      <alignment horizontal="center" vertical="center"/>
      <protection hidden="1"/>
    </xf>
    <xf numFmtId="49" fontId="7" fillId="5" borderId="1" xfId="7" applyNumberFormat="1" applyFont="1" applyFill="1" applyBorder="1" applyAlignment="1" applyProtection="1">
      <alignment horizontal="center" vertical="center" wrapText="1"/>
      <protection hidden="1"/>
    </xf>
    <xf numFmtId="49" fontId="5" fillId="6" borderId="3" xfId="7" applyNumberFormat="1" applyFont="1" applyFill="1" applyBorder="1" applyAlignment="1" applyProtection="1">
      <alignment horizontal="left" vertical="center"/>
      <protection hidden="1"/>
    </xf>
    <xf numFmtId="49" fontId="5" fillId="6" borderId="4" xfId="7" applyNumberFormat="1" applyFont="1" applyFill="1" applyBorder="1" applyAlignment="1" applyProtection="1">
      <alignment horizontal="left" vertical="center"/>
      <protection hidden="1"/>
    </xf>
    <xf numFmtId="0" fontId="5" fillId="0" borderId="9" xfId="7" applyFont="1" applyBorder="1" applyAlignment="1" applyProtection="1">
      <alignment horizontal="right"/>
      <protection hidden="1"/>
    </xf>
    <xf numFmtId="0" fontId="5" fillId="6" borderId="2" xfId="7" applyFont="1" applyFill="1" applyBorder="1" applyAlignment="1" applyProtection="1">
      <alignment horizontal="left" vertical="center"/>
      <protection hidden="1"/>
    </xf>
    <xf numFmtId="0" fontId="5" fillId="6" borderId="3" xfId="7" applyFont="1" applyFill="1" applyBorder="1" applyAlignment="1" applyProtection="1">
      <alignment horizontal="left" vertical="center"/>
      <protection hidden="1"/>
    </xf>
    <xf numFmtId="0" fontId="5" fillId="6" borderId="4" xfId="7" applyFont="1" applyFill="1" applyBorder="1" applyAlignment="1" applyProtection="1">
      <alignment horizontal="left" vertical="center"/>
      <protection hidden="1"/>
    </xf>
    <xf numFmtId="0" fontId="11" fillId="0" borderId="2" xfId="0" applyFont="1" applyBorder="1" applyAlignment="1" applyProtection="1">
      <alignment horizontal="center" vertical="center" wrapText="1"/>
      <protection hidden="1"/>
    </xf>
    <xf numFmtId="0" fontId="11" fillId="0" borderId="3" xfId="0" applyFont="1" applyBorder="1" applyAlignment="1" applyProtection="1">
      <alignment horizontal="center" vertical="center" wrapText="1"/>
      <protection hidden="1"/>
    </xf>
    <xf numFmtId="0" fontId="11" fillId="0" borderId="4" xfId="0" applyFont="1" applyBorder="1" applyAlignment="1" applyProtection="1">
      <alignment horizontal="center" vertical="center" wrapText="1"/>
      <protection hidden="1"/>
    </xf>
    <xf numFmtId="0" fontId="6" fillId="0" borderId="10" xfId="7" applyFont="1" applyBorder="1" applyAlignment="1" applyProtection="1">
      <alignment horizontal="center" wrapText="1"/>
      <protection hidden="1"/>
    </xf>
    <xf numFmtId="0" fontId="5" fillId="6" borderId="1" xfId="7" applyFont="1" applyFill="1" applyBorder="1" applyAlignment="1" applyProtection="1">
      <alignment horizontal="center" vertical="center"/>
      <protection hidden="1"/>
    </xf>
    <xf numFmtId="0" fontId="7" fillId="5" borderId="1" xfId="7" applyFont="1" applyFill="1" applyBorder="1" applyAlignment="1" applyProtection="1">
      <alignment horizontal="center" vertical="center" wrapText="1"/>
      <protection hidden="1"/>
    </xf>
    <xf numFmtId="0" fontId="7" fillId="5" borderId="0" xfId="7" applyFont="1" applyFill="1" applyAlignment="1" applyProtection="1">
      <alignment horizontal="right" vertical="center"/>
      <protection hidden="1"/>
    </xf>
    <xf numFmtId="0" fontId="6" fillId="0" borderId="5" xfId="7" applyFont="1" applyBorder="1" applyAlignment="1" applyProtection="1">
      <alignment horizontal="center" vertical="center"/>
      <protection hidden="1"/>
    </xf>
    <xf numFmtId="0" fontId="6" fillId="0" borderId="6" xfId="7" applyFont="1" applyBorder="1" applyAlignment="1" applyProtection="1">
      <alignment horizontal="center" vertical="center"/>
      <protection hidden="1"/>
    </xf>
    <xf numFmtId="0" fontId="6" fillId="0" borderId="7" xfId="7" applyFont="1" applyBorder="1" applyAlignment="1" applyProtection="1">
      <alignment horizontal="center" vertical="center"/>
      <protection hidden="1"/>
    </xf>
    <xf numFmtId="0" fontId="7" fillId="0" borderId="0" xfId="7" applyFont="1" applyAlignment="1" applyProtection="1">
      <alignment horizontal="right" vertical="center"/>
      <protection hidden="1"/>
    </xf>
    <xf numFmtId="166" fontId="6" fillId="0" borderId="0" xfId="7" applyNumberFormat="1" applyFont="1" applyAlignment="1" applyProtection="1">
      <alignment horizontal="center" vertical="center"/>
      <protection hidden="1"/>
    </xf>
    <xf numFmtId="0" fontId="7" fillId="5" borderId="2" xfId="7" applyFont="1" applyFill="1" applyBorder="1" applyAlignment="1" applyProtection="1">
      <alignment horizontal="center" vertical="center" wrapText="1"/>
      <protection hidden="1"/>
    </xf>
    <xf numFmtId="0" fontId="7" fillId="5" borderId="3" xfId="7" applyFont="1" applyFill="1" applyBorder="1" applyAlignment="1" applyProtection="1">
      <alignment horizontal="center" vertical="center" wrapText="1"/>
      <protection hidden="1"/>
    </xf>
    <xf numFmtId="0" fontId="7" fillId="5" borderId="4" xfId="7" applyFont="1" applyFill="1" applyBorder="1" applyAlignment="1" applyProtection="1">
      <alignment horizontal="center" vertical="center" wrapText="1"/>
      <protection hidden="1"/>
    </xf>
    <xf numFmtId="0" fontId="5" fillId="6" borderId="2" xfId="7" applyFont="1" applyFill="1" applyBorder="1" applyAlignment="1" applyProtection="1">
      <alignment horizontal="center" vertical="center"/>
      <protection hidden="1"/>
    </xf>
    <xf numFmtId="0" fontId="5" fillId="6" borderId="3" xfId="7" applyFont="1" applyFill="1" applyBorder="1" applyAlignment="1" applyProtection="1">
      <alignment horizontal="center" vertical="center"/>
      <protection hidden="1"/>
    </xf>
    <xf numFmtId="0" fontId="5" fillId="6" borderId="4" xfId="7" applyFont="1" applyFill="1" applyBorder="1" applyAlignment="1" applyProtection="1">
      <alignment horizontal="center" vertical="center"/>
      <protection hidden="1"/>
    </xf>
    <xf numFmtId="0" fontId="6" fillId="0" borderId="1" xfId="7" applyFont="1" applyBorder="1" applyAlignment="1" applyProtection="1">
      <alignment horizontal="center" vertical="center"/>
      <protection hidden="1"/>
    </xf>
    <xf numFmtId="0" fontId="6" fillId="7" borderId="1" xfId="7" applyFont="1" applyFill="1" applyBorder="1" applyAlignment="1" applyProtection="1">
      <alignment horizontal="center" vertical="center"/>
      <protection locked="0"/>
    </xf>
    <xf numFmtId="0" fontId="7" fillId="5" borderId="0" xfId="7" applyFont="1" applyFill="1" applyAlignment="1" applyProtection="1">
      <alignment horizontal="right"/>
      <protection hidden="1"/>
    </xf>
    <xf numFmtId="0" fontId="9" fillId="8" borderId="18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</cellXfs>
  <cellStyles count="26">
    <cellStyle name="20% - Énfasis5" xfId="19" builtinId="46"/>
    <cellStyle name="BodyStyle" xfId="6" xr:uid="{00000000-0005-0000-0000-000001000000}"/>
    <cellStyle name="Currency [0]" xfId="21" xr:uid="{00000000-0005-0000-0000-000002000000}"/>
    <cellStyle name="Currency [0] 2" xfId="17" xr:uid="{00000000-0005-0000-0000-000003000000}"/>
    <cellStyle name="HeaderStyle" xfId="2" xr:uid="{00000000-0005-0000-0000-000004000000}"/>
    <cellStyle name="HeaderTopStyle" xfId="4" xr:uid="{00000000-0005-0000-0000-000005000000}"/>
    <cellStyle name="IsSelectedStyle" xfId="3" xr:uid="{00000000-0005-0000-0000-000006000000}"/>
    <cellStyle name="Moneda" xfId="1" builtinId="4"/>
    <cellStyle name="Moneda [0]" xfId="22" builtinId="7"/>
    <cellStyle name="Moneda 2" xfId="5" xr:uid="{00000000-0005-0000-0000-000009000000}"/>
    <cellStyle name="Moneda 3" xfId="9" xr:uid="{00000000-0005-0000-0000-00000A000000}"/>
    <cellStyle name="Moneda 3 2" xfId="18" xr:uid="{00000000-0005-0000-0000-00000B000000}"/>
    <cellStyle name="Normal" xfId="0" builtinId="0"/>
    <cellStyle name="Normal 10 2" xfId="23" xr:uid="{00000000-0005-0000-0000-00000D000000}"/>
    <cellStyle name="Normal 12" xfId="24" xr:uid="{00000000-0005-0000-0000-00000E000000}"/>
    <cellStyle name="Normal 2" xfId="7" xr:uid="{00000000-0005-0000-0000-00000F000000}"/>
    <cellStyle name="Normal 3" xfId="11" xr:uid="{00000000-0005-0000-0000-000010000000}"/>
    <cellStyle name="Normal 3 2" xfId="20" xr:uid="{00000000-0005-0000-0000-000011000000}"/>
    <cellStyle name="Normal 4" xfId="12" xr:uid="{00000000-0005-0000-0000-000012000000}"/>
    <cellStyle name="Normal 5" xfId="13" xr:uid="{00000000-0005-0000-0000-000013000000}"/>
    <cellStyle name="Normal 5 3" xfId="15" xr:uid="{00000000-0005-0000-0000-000014000000}"/>
    <cellStyle name="Normal 63" xfId="25" xr:uid="{00000000-0005-0000-0000-000015000000}"/>
    <cellStyle name="Porcentaje" xfId="10" builtinId="5"/>
    <cellStyle name="Porcentaje 2" xfId="8" xr:uid="{00000000-0005-0000-0000-000017000000}"/>
    <cellStyle name="표준 4" xfId="16" xr:uid="{00000000-0005-0000-0000-000018000000}"/>
    <cellStyle name="표준_SEA Price List.(VER1)" xfId="14" xr:uid="{00000000-0005-0000-0000-000019000000}"/>
  </cellStyles>
  <dxfs count="9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2F2F2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2F2F2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2F2F2"/>
      </font>
    </dxf>
  </dxfs>
  <tableStyles count="0" defaultTableStyle="TableStyleMedium2" defaultPivotStyle="PivotStyleLight16"/>
  <colors>
    <mruColors>
      <color rgb="FFEEF5FF"/>
      <color rgb="FFEBF8FF"/>
      <color rgb="FF92D050"/>
      <color rgb="FFF2F2F2"/>
      <color rgb="FF4E4D4D"/>
      <color rgb="FFF79646"/>
      <color rgb="FF7030A0"/>
      <color rgb="FFEB0000"/>
      <color rgb="FFD0FF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152400</xdr:colOff>
          <xdr:row>39</xdr:row>
          <xdr:rowOff>28575</xdr:rowOff>
        </xdr:from>
        <xdr:to>
          <xdr:col>5</xdr:col>
          <xdr:colOff>409575</xdr:colOff>
          <xdr:row>40</xdr:row>
          <xdr:rowOff>0</xdr:rowOff>
        </xdr:to>
        <xdr:sp macro="" textlink="">
          <xdr:nvSpPr>
            <xdr:cNvPr id="22530" name="Button 2" hidden="1">
              <a:extLst>
                <a:ext uri="{63B3BB69-23CF-44E3-9099-C40C66FF867C}">
                  <a14:compatExt spid="_x0000_s22530"/>
                </a:ext>
                <a:ext uri="{FF2B5EF4-FFF2-40B4-BE49-F238E27FC236}">
                  <a16:creationId xmlns:a16="http://schemas.microsoft.com/office/drawing/2014/main" id="{00000000-0008-0000-0000-000002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CO" sz="1100" b="1" i="0" u="none" strike="noStrike" baseline="0">
                  <a:solidFill>
                    <a:srgbClr val="333333"/>
                  </a:solidFill>
                  <a:latin typeface="Arial"/>
                  <a:cs typeface="Arial"/>
                </a:rPr>
                <a:t>Agregar filas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485775</xdr:colOff>
          <xdr:row>39</xdr:row>
          <xdr:rowOff>28575</xdr:rowOff>
        </xdr:from>
        <xdr:to>
          <xdr:col>7</xdr:col>
          <xdr:colOff>104775</xdr:colOff>
          <xdr:row>40</xdr:row>
          <xdr:rowOff>0</xdr:rowOff>
        </xdr:to>
        <xdr:sp macro="" textlink="">
          <xdr:nvSpPr>
            <xdr:cNvPr id="22531" name="Button 3" hidden="1">
              <a:extLst>
                <a:ext uri="{63B3BB69-23CF-44E3-9099-C40C66FF867C}">
                  <a14:compatExt spid="_x0000_s22531"/>
                </a:ext>
                <a:ext uri="{FF2B5EF4-FFF2-40B4-BE49-F238E27FC236}">
                  <a16:creationId xmlns:a16="http://schemas.microsoft.com/office/drawing/2014/main" id="{00000000-0008-0000-0000-000003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CO" sz="1100" b="1" i="0" u="none" strike="noStrike" baseline="0">
                  <a:solidFill>
                    <a:srgbClr val="333333"/>
                  </a:solidFill>
                  <a:latin typeface="Arial"/>
                  <a:cs typeface="Arial"/>
                </a:rPr>
                <a:t>Eliminar filas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266700</xdr:colOff>
          <xdr:row>0</xdr:row>
          <xdr:rowOff>180975</xdr:rowOff>
        </xdr:from>
        <xdr:to>
          <xdr:col>15</xdr:col>
          <xdr:colOff>1476375</xdr:colOff>
          <xdr:row>2</xdr:row>
          <xdr:rowOff>152400</xdr:rowOff>
        </xdr:to>
        <xdr:sp macro="" textlink="">
          <xdr:nvSpPr>
            <xdr:cNvPr id="22532" name="Button 4" hidden="1">
              <a:extLst>
                <a:ext uri="{63B3BB69-23CF-44E3-9099-C40C66FF867C}">
                  <a14:compatExt spid="_x0000_s22532"/>
                </a:ext>
                <a:ext uri="{FF2B5EF4-FFF2-40B4-BE49-F238E27FC236}">
                  <a16:creationId xmlns:a16="http://schemas.microsoft.com/office/drawing/2014/main" id="{00000000-0008-0000-0000-000004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s-CO" sz="1600" b="1" i="0" u="none" strike="noStrike" baseline="0">
                  <a:solidFill>
                    <a:srgbClr val="333333"/>
                  </a:solidFill>
                  <a:latin typeface="Arial"/>
                  <a:cs typeface="Arial"/>
                </a:rPr>
                <a:t>Limpiar</a:t>
              </a:r>
            </a:p>
            <a:p>
              <a:pPr algn="ctr" rtl="0">
                <a:defRPr sz="1000"/>
              </a:pPr>
              <a:endParaRPr lang="es-CO" sz="1600" b="1" i="0" u="none" strike="noStrike" baseline="0">
                <a:solidFill>
                  <a:srgbClr val="333333"/>
                </a:solidFill>
                <a:latin typeface="Arial"/>
                <a:cs typeface="Arial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638175</xdr:colOff>
          <xdr:row>17</xdr:row>
          <xdr:rowOff>0</xdr:rowOff>
        </xdr:from>
        <xdr:to>
          <xdr:col>15</xdr:col>
          <xdr:colOff>1476375</xdr:colOff>
          <xdr:row>18</xdr:row>
          <xdr:rowOff>0</xdr:rowOff>
        </xdr:to>
        <xdr:sp macro="" textlink="">
          <xdr:nvSpPr>
            <xdr:cNvPr id="22533" name="Button 5" hidden="1">
              <a:extLst>
                <a:ext uri="{63B3BB69-23CF-44E3-9099-C40C66FF867C}">
                  <a14:compatExt spid="_x0000_s22533"/>
                </a:ext>
                <a:ext uri="{FF2B5EF4-FFF2-40B4-BE49-F238E27FC236}">
                  <a16:creationId xmlns:a16="http://schemas.microsoft.com/office/drawing/2014/main" id="{00000000-0008-0000-0000-000005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s-CO" sz="1600" b="1" i="0" u="none" strike="noStrike" baseline="0">
                  <a:solidFill>
                    <a:srgbClr val="1A1818"/>
                  </a:solidFill>
                  <a:latin typeface="Arial"/>
                  <a:cs typeface="Arial"/>
                </a:rPr>
                <a:t>Generar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28575</xdr:colOff>
          <xdr:row>24</xdr:row>
          <xdr:rowOff>28575</xdr:rowOff>
        </xdr:from>
        <xdr:to>
          <xdr:col>4</xdr:col>
          <xdr:colOff>114300</xdr:colOff>
          <xdr:row>25</xdr:row>
          <xdr:rowOff>28575</xdr:rowOff>
        </xdr:to>
        <xdr:sp macro="" textlink="">
          <xdr:nvSpPr>
            <xdr:cNvPr id="22535" name="Button 7" hidden="1">
              <a:extLst>
                <a:ext uri="{63B3BB69-23CF-44E3-9099-C40C66FF867C}">
                  <a14:compatExt spid="_x0000_s22535"/>
                </a:ext>
                <a:ext uri="{FF2B5EF4-FFF2-40B4-BE49-F238E27FC236}">
                  <a16:creationId xmlns:a16="http://schemas.microsoft.com/office/drawing/2014/main" id="{00000000-0008-0000-0000-000007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CO" sz="1100" b="1" i="0" u="none" strike="noStrike" baseline="0">
                  <a:solidFill>
                    <a:srgbClr val="333333"/>
                  </a:solidFill>
                  <a:latin typeface="Arial"/>
                  <a:cs typeface="Arial"/>
                </a:rPr>
                <a:t>Agregar filas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257175</xdr:colOff>
          <xdr:row>24</xdr:row>
          <xdr:rowOff>28575</xdr:rowOff>
        </xdr:from>
        <xdr:to>
          <xdr:col>5</xdr:col>
          <xdr:colOff>561975</xdr:colOff>
          <xdr:row>25</xdr:row>
          <xdr:rowOff>28575</xdr:rowOff>
        </xdr:to>
        <xdr:sp macro="" textlink="">
          <xdr:nvSpPr>
            <xdr:cNvPr id="22536" name="Button 8" hidden="1">
              <a:extLst>
                <a:ext uri="{63B3BB69-23CF-44E3-9099-C40C66FF867C}">
                  <a14:compatExt spid="_x0000_s22536"/>
                </a:ext>
                <a:ext uri="{FF2B5EF4-FFF2-40B4-BE49-F238E27FC236}">
                  <a16:creationId xmlns:a16="http://schemas.microsoft.com/office/drawing/2014/main" id="{00000000-0008-0000-0000-000008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CO" sz="1100" b="1" i="0" u="none" strike="noStrike" baseline="0">
                  <a:solidFill>
                    <a:srgbClr val="333333"/>
                  </a:solidFill>
                  <a:latin typeface="Arial"/>
                  <a:cs typeface="Arial"/>
                </a:rPr>
                <a:t>Eliminar filas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238125</xdr:colOff>
          <xdr:row>16</xdr:row>
          <xdr:rowOff>47625</xdr:rowOff>
        </xdr:from>
        <xdr:to>
          <xdr:col>15</xdr:col>
          <xdr:colOff>1476375</xdr:colOff>
          <xdr:row>18</xdr:row>
          <xdr:rowOff>0</xdr:rowOff>
        </xdr:to>
        <xdr:sp macro="" textlink="">
          <xdr:nvSpPr>
            <xdr:cNvPr id="23556" name="Button 4" hidden="1">
              <a:extLst>
                <a:ext uri="{63B3BB69-23CF-44E3-9099-C40C66FF867C}">
                  <a14:compatExt spid="_x0000_s23556"/>
                </a:ext>
                <a:ext uri="{FF2B5EF4-FFF2-40B4-BE49-F238E27FC236}">
                  <a16:creationId xmlns:a16="http://schemas.microsoft.com/office/drawing/2014/main" id="{00000000-0008-0000-0200-000004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s-CO" sz="1600" b="1" i="0" u="none" strike="noStrike" baseline="0">
                  <a:solidFill>
                    <a:srgbClr val="1A1818"/>
                  </a:solidFill>
                  <a:latin typeface="Arial"/>
                  <a:cs typeface="Arial"/>
                </a:rPr>
                <a:t>Generar CSV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92.168.10.101/negocios/Users/michel.lopez/OneDrive%20-%20Colombia%20Compra%20Eficiente/Cotizador%20General%20AMP/48.AMP-Microsoft2G/versiones/48.amp-microsoft2gv41-08-04-2019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s"/>
    </sheetNames>
    <sheetDataSet>
      <sheetData sheetId="0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ROFESIONAL" refreshedDate="44285.276702546296" createdVersion="4" refreshedVersion="6" minRefreshableVersion="3" recordCount="2195" xr:uid="{5690D9A4-0668-44F1-AA21-295622616993}">
  <cacheSource type="worksheet">
    <worksheetSource ref="A1:Y2196" sheet="temp"/>
  </cacheSource>
  <cacheFields count="25">
    <cacheField name="LLAVE" numFmtId="0">
      <sharedItems/>
    </cacheField>
    <cacheField name="TEMP1" numFmtId="0">
      <sharedItems/>
    </cacheField>
    <cacheField name="TEMP2" numFmtId="0">
      <sharedItems containsNonDate="0" containsString="0" containsBlank="1"/>
    </cacheField>
    <cacheField name="PROVEEDOR" numFmtId="0">
      <sharedItems count="9">
        <s v="Catalogo principal"/>
        <s v="Controles Empresariales"/>
        <s v="UT Soft-IG"/>
        <s v="Soluciones Orión"/>
        <s v="Alfapeople"/>
        <s v="Colsof"/>
        <s v="UT Softlinebext 20202"/>
        <s v="UT Nimbit"/>
        <s v="UT DELL EMC"/>
      </sharedItems>
    </cacheField>
    <cacheField name="Código matriz Colombia Compra Eficiente" numFmtId="0">
      <sharedItems/>
    </cacheField>
    <cacheField name="categoria" numFmtId="0">
      <sharedItems count="4">
        <s v="OPEN-CSP GOBIERNO"/>
        <s v="OPEN-CSP ACADEMICO"/>
        <s v="OVS_ES ACADEMICO"/>
        <s v="Canal"/>
      </sharedItems>
    </cacheField>
    <cacheField name="PROVEEDOR2" numFmtId="0">
      <sharedItems/>
    </cacheField>
    <cacheField name="Moneda" numFmtId="0">
      <sharedItems/>
    </cacheField>
    <cacheField name="Parametrización de los Servicios" numFmtId="0">
      <sharedItems/>
    </cacheField>
    <cacheField name="Nombre Producto" numFmtId="0">
      <sharedItems/>
    </cacheField>
    <cacheField name="Unidad de Medida" numFmtId="0">
      <sharedItems containsBlank="1"/>
    </cacheField>
    <cacheField name="Unidad TVEC" numFmtId="0">
      <sharedItems containsBlank="1"/>
    </cacheField>
    <cacheField name="Tipo" numFmtId="0">
      <sharedItems/>
    </cacheField>
    <cacheField name="Zona" numFmtId="0">
      <sharedItems/>
    </cacheField>
    <cacheField name="Asistencia" numFmtId="0">
      <sharedItems/>
    </cacheField>
    <cacheField name="Perfil" numFmtId="0">
      <sharedItems/>
    </cacheField>
    <cacheField name="Número de parte" numFmtId="0">
      <sharedItems/>
    </cacheField>
    <cacheField name="Forma de Pago" numFmtId="0">
      <sharedItems/>
    </cacheField>
    <cacheField name="Precio" numFmtId="0">
      <sharedItems containsSemiMixedTypes="0" containsString="0" containsNumber="1" minValue="0" maxValue="44080000"/>
    </cacheField>
    <cacheField name="Activo" numFmtId="0">
      <sharedItems containsBlank="1" containsMixedTypes="1" containsNumber="1" containsInteger="1" minValue="0" maxValue="1"/>
    </cacheField>
    <cacheField name="IVA" numFmtId="0">
      <sharedItems containsMixedTypes="1" containsNumber="1" containsInteger="1" minValue="1" maxValue="1"/>
    </cacheField>
    <cacheField name="cant" numFmtId="174">
      <sharedItems containsSemiMixedTypes="0" containsString="0" containsNumber="1" containsInteger="1" minValue="0" maxValue="240"/>
    </cacheField>
    <cacheField name="valor base" numFmtId="175">
      <sharedItems containsSemiMixedTypes="0" containsString="0" containsNumber="1" minValue="0" maxValue="293214472.94999999"/>
    </cacheField>
    <cacheField name="valor con gravamenes" numFmtId="0">
      <sharedItems containsSemiMixedTypes="0" containsString="0" containsNumber="1" minValue="0" maxValue="293214472.94999999"/>
    </cacheField>
    <cacheField name="total" numFmtId="0">
      <sharedItems containsSemiMixedTypes="0" containsString="0" containsNumber="1" minValue="0" maxValue="211215585.5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95">
  <r>
    <s v="Catalogo principalOPEN-CSP GOBIERNO021-07160"/>
    <s v="021-07160OPEN-CSP GOBIERNO"/>
    <m/>
    <x v="0"/>
    <s v="021-07160"/>
    <x v="0"/>
    <s v="Catalogo principal"/>
    <s v="USD"/>
    <s v="N/A"/>
    <s v="Microsoft®Office License/SoftwareAssurancePack Government OLP 1License NoLevel"/>
    <s v="Unidad"/>
    <s v="Und"/>
    <s v="Producto"/>
    <s v="N/A"/>
    <s v="N/A"/>
    <s v="N/A"/>
    <s v="021-07160"/>
    <s v="Licencia"/>
    <n v="591.76"/>
    <n v="1"/>
    <s v="Por definición del partner"/>
    <n v="0"/>
    <n v="2169043.0216000001"/>
    <n v="2169043.02"/>
    <n v="0"/>
  </r>
  <r>
    <s v="Catalogo principalOPEN-CSP GOBIERNO021-07161"/>
    <s v="021-07161OPEN-CSP GOBIERNO"/>
    <m/>
    <x v="0"/>
    <s v="021-07161"/>
    <x v="0"/>
    <s v="Catalogo principal"/>
    <s v="USD"/>
    <s v="N/A"/>
    <s v="Microsoft®Office SoftwareAssurance Government OLP 1License NoLevel"/>
    <s v="Unidad"/>
    <s v="Und"/>
    <s v="Producto"/>
    <s v="N/A"/>
    <s v="N/A"/>
    <s v="N/A"/>
    <s v="021-07161"/>
    <s v="Licencia"/>
    <n v="217.2"/>
    <n v="1"/>
    <s v="Por definición del partner"/>
    <n v="0"/>
    <n v="796127.05199999991"/>
    <n v="796127.05"/>
    <n v="0"/>
  </r>
  <r>
    <s v="Catalogo principalOPEN-CSP GOBIERNO021-10618"/>
    <s v="021-10618OPEN-CSP GOBIERNO"/>
    <m/>
    <x v="0"/>
    <s v="021-10618"/>
    <x v="0"/>
    <s v="Catalogo principal"/>
    <s v="USD"/>
    <s v="N/A"/>
    <s v="Microsoft®Office 2019 Government OLP 1License NoLevel"/>
    <s v="Unidad"/>
    <s v="Und"/>
    <s v="Producto"/>
    <s v="N/A"/>
    <s v="N/A"/>
    <s v="N/A"/>
    <s v="021-10618"/>
    <s v="Licencia"/>
    <n v="374.56"/>
    <n v="1"/>
    <s v="Por definición del partner"/>
    <n v="0"/>
    <n v="1372915.9696"/>
    <n v="1372915.97"/>
    <n v="0"/>
  </r>
  <r>
    <s v="Catalogo principalOPEN-CSP GOBIERNO076-03299"/>
    <s v="076-03299OPEN-CSP GOBIERNO"/>
    <m/>
    <x v="0"/>
    <s v="076-03299"/>
    <x v="0"/>
    <s v="Catalogo principal"/>
    <s v="USD"/>
    <s v="N/A"/>
    <s v="Microsoft®ProjectStandard License/SoftwareAssurancePack Government OLP 1License NoLevel"/>
    <s v="Unidad"/>
    <s v="Und"/>
    <s v="Producto"/>
    <s v="N/A"/>
    <s v="N/A"/>
    <s v="N/A"/>
    <s v="076-03299"/>
    <s v="Licencia"/>
    <n v="895.8"/>
    <n v="1"/>
    <s v="Por definición del partner"/>
    <n v="0"/>
    <n v="3283474.2779999999"/>
    <n v="3283474.28"/>
    <n v="0"/>
  </r>
  <r>
    <s v="Catalogo principalOPEN-CSP GOBIERNO076-03300"/>
    <s v="076-03300OPEN-CSP GOBIERNO"/>
    <m/>
    <x v="0"/>
    <s v="076-03300"/>
    <x v="0"/>
    <s v="Catalogo principal"/>
    <s v="USD"/>
    <s v="N/A"/>
    <s v="Microsoft®ProjectStandard SoftwareAssurance Government OLP 1License NoLevel"/>
    <s v="Unidad"/>
    <s v="Und"/>
    <s v="Producto"/>
    <s v="N/A"/>
    <s v="N/A"/>
    <s v="N/A"/>
    <s v="076-03300"/>
    <s v="Licencia"/>
    <n v="328.8"/>
    <n v="1"/>
    <s v="Por definición del partner"/>
    <n v="0"/>
    <n v="1205186.808"/>
    <n v="1205186.81"/>
    <n v="0"/>
  </r>
  <r>
    <s v="Catalogo principalOPEN-CSP GOBIERNO076-05838"/>
    <s v="076-05838OPEN-CSP GOBIERNO"/>
    <m/>
    <x v="0"/>
    <s v="076-05838"/>
    <x v="0"/>
    <s v="Catalogo principal"/>
    <s v="USD"/>
    <s v="N/A"/>
    <s v="Microsoft®ProjectStandard 2019 Government OLP 1License NoLevel"/>
    <s v="Unidad"/>
    <s v="Und"/>
    <s v="Producto"/>
    <s v="N/A"/>
    <s v="N/A"/>
    <s v="N/A"/>
    <s v="076-05838"/>
    <s v="Licencia"/>
    <n v="567.01"/>
    <n v="1"/>
    <s v="Por definición del partner"/>
    <n v="0"/>
    <n v="2078324.1240999999"/>
    <n v="2078324.12"/>
    <n v="0"/>
  </r>
  <r>
    <s v="Catalogo principalOPEN-CSP GOBIERNO077-03412"/>
    <s v="077-03412OPEN-CSP GOBIERNO"/>
    <m/>
    <x v="0"/>
    <s v="077-03412"/>
    <x v="0"/>
    <s v="Catalogo principal"/>
    <s v="USD"/>
    <s v="N/A"/>
    <s v="Microsoft®Access License/SoftwareAssurancePack Government OLP 1License NoLevel"/>
    <s v="Unidad"/>
    <s v="Und"/>
    <s v="Producto"/>
    <s v="N/A"/>
    <s v="N/A"/>
    <s v="N/A"/>
    <s v="077-03412"/>
    <s v="Licencia"/>
    <n v="186.89"/>
    <n v="1"/>
    <s v="Por definición del partner"/>
    <n v="0"/>
    <n v="685028.47489999991"/>
    <n v="685028.47"/>
    <n v="0"/>
  </r>
  <r>
    <s v="Catalogo principalOPEN-CSP GOBIERNO077-03413"/>
    <s v="077-03413OPEN-CSP GOBIERNO"/>
    <m/>
    <x v="0"/>
    <s v="077-03413"/>
    <x v="0"/>
    <s v="Catalogo principal"/>
    <s v="USD"/>
    <s v="N/A"/>
    <s v="Microsoft®Access SoftwareAssurance Government OLP 1License NoLevel"/>
    <s v="Unidad"/>
    <s v="Und"/>
    <s v="Producto"/>
    <s v="N/A"/>
    <s v="N/A"/>
    <s v="N/A"/>
    <s v="077-03413"/>
    <s v="Licencia"/>
    <n v="68.569999999999993"/>
    <n v="1"/>
    <s v="Por definición del partner"/>
    <n v="0"/>
    <n v="251337.16369999998"/>
    <n v="251337.16"/>
    <n v="0"/>
  </r>
  <r>
    <s v="Catalogo principalOPEN-CSP GOBIERNO077-07242"/>
    <s v="077-07242OPEN-CSP GOBIERNO"/>
    <m/>
    <x v="0"/>
    <s v="077-07242"/>
    <x v="0"/>
    <s v="Catalogo principal"/>
    <s v="USD"/>
    <s v="N/A"/>
    <s v="Microsoft®Access 2019 Government OLP 1License NoLevel"/>
    <s v="Unidad"/>
    <s v="Und"/>
    <s v="Producto"/>
    <s v="N/A"/>
    <s v="N/A"/>
    <s v="N/A"/>
    <s v="077-07242"/>
    <s v="Licencia"/>
    <n v="118.32"/>
    <n v="1"/>
    <s v="Por definición del partner"/>
    <n v="0"/>
    <n v="433691.31119999994"/>
    <n v="433691.31"/>
    <n v="0"/>
  </r>
  <r>
    <s v="Catalogo principalOPEN-CSP GOBIERNO125-00162"/>
    <s v="125-00162OPEN-CSP GOBIERNO"/>
    <m/>
    <x v="0"/>
    <s v="125-00162"/>
    <x v="0"/>
    <s v="Catalogo principal"/>
    <s v="USD"/>
    <s v="N/A"/>
    <s v="Microsoft®AzureDevOpsServer License/SoftwareAssurancePack Government OLP 1License NoLevel"/>
    <s v="Unidad"/>
    <s v="Und"/>
    <s v="Producto"/>
    <s v="N/A"/>
    <s v="N/A"/>
    <s v="N/A"/>
    <s v="125-00162"/>
    <s v="Licencia"/>
    <n v="584.22"/>
    <n v="1"/>
    <s v="Por definición del partner"/>
    <n v="0"/>
    <n v="2141405.8302000002"/>
    <n v="2141405.83"/>
    <n v="0"/>
  </r>
  <r>
    <s v="Catalogo principalOPEN-CSP GOBIERNO125-00181"/>
    <s v="125-00181OPEN-CSP GOBIERNO"/>
    <m/>
    <x v="0"/>
    <s v="125-00181"/>
    <x v="0"/>
    <s v="Catalogo principal"/>
    <s v="USD"/>
    <s v="N/A"/>
    <s v="Microsoft®AzureDevOpsServer SoftwareAssurance Government OLP 1License NoLevel"/>
    <s v="Unidad"/>
    <s v="Und"/>
    <s v="Producto"/>
    <s v="N/A"/>
    <s v="N/A"/>
    <s v="N/A"/>
    <s v="125-00181"/>
    <s v="Licencia"/>
    <n v="194.74"/>
    <n v="1"/>
    <s v="Por definición del partner"/>
    <n v="0"/>
    <n v="713801.94339999999"/>
    <n v="713801.94"/>
    <n v="0"/>
  </r>
  <r>
    <s v="Catalogo principalOPEN-CSP GOBIERNO126-00257"/>
    <s v="126-00257OPEN-CSP GOBIERNO"/>
    <m/>
    <x v="0"/>
    <s v="126-00257"/>
    <x v="0"/>
    <s v="Catalogo principal"/>
    <s v="USD"/>
    <s v="N/A"/>
    <s v="Microsoft®AzureDevOpsServerCAL License/SoftwareAssurancePack Government OLP 1License NoLevel DvcCAL"/>
    <s v="Unidad"/>
    <s v="Und"/>
    <s v="Producto"/>
    <s v="N/A"/>
    <s v="N/A"/>
    <s v="N/A"/>
    <s v="126-00257"/>
    <s v="Licencia"/>
    <n v="584.22"/>
    <n v="1"/>
    <s v="Por definición del partner"/>
    <n v="0"/>
    <n v="2141405.8302000002"/>
    <n v="2141405.83"/>
    <n v="0"/>
  </r>
  <r>
    <s v="Catalogo principalOPEN-CSP GOBIERNO126-00260"/>
    <s v="126-00260OPEN-CSP GOBIERNO"/>
    <m/>
    <x v="0"/>
    <s v="126-00260"/>
    <x v="0"/>
    <s v="Catalogo principal"/>
    <s v="USD"/>
    <s v="N/A"/>
    <s v="Microsoft®AzureDevOpsServerCAL License/SoftwareAssurancePack Government OLP 1License NoLevel UsrCAL"/>
    <s v="Unidad"/>
    <s v="Und"/>
    <s v="Producto"/>
    <s v="N/A"/>
    <s v="N/A"/>
    <s v="N/A"/>
    <s v="126-00260"/>
    <s v="Licencia"/>
    <n v="671.93"/>
    <n v="1"/>
    <s v="Por definición del partner"/>
    <n v="0"/>
    <n v="2462898.9412999996"/>
    <n v="2462898.94"/>
    <n v="0"/>
  </r>
  <r>
    <s v="Catalogo principalOPEN-CSP GOBIERNO126-00295"/>
    <s v="126-00295OPEN-CSP GOBIERNO"/>
    <m/>
    <x v="0"/>
    <s v="126-00295"/>
    <x v="0"/>
    <s v="Catalogo principal"/>
    <s v="USD"/>
    <s v="N/A"/>
    <s v="Microsoft®AzureDevOpsServerCAL SoftwareAssurance Government OLP 1License NoLevel DvcCAL"/>
    <s v="Unidad"/>
    <s v="Und"/>
    <s v="Producto"/>
    <s v="N/A"/>
    <s v="N/A"/>
    <s v="N/A"/>
    <s v="126-00295"/>
    <s v="Licencia"/>
    <n v="194.74"/>
    <n v="1"/>
    <s v="Por definición del partner"/>
    <n v="0"/>
    <n v="713801.94339999999"/>
    <n v="713801.94"/>
    <n v="0"/>
  </r>
  <r>
    <s v="Catalogo principalOPEN-CSP GOBIERNO126-00298"/>
    <s v="126-00298OPEN-CSP GOBIERNO"/>
    <m/>
    <x v="0"/>
    <s v="126-00298"/>
    <x v="0"/>
    <s v="Catalogo principal"/>
    <s v="USD"/>
    <s v="N/A"/>
    <s v="Microsoft®AzureDevOpsServerCAL SoftwareAssurance Government OLP 1License NoLevel UsrCAL"/>
    <s v="Unidad"/>
    <s v="Und"/>
    <s v="Producto"/>
    <s v="N/A"/>
    <s v="N/A"/>
    <s v="N/A"/>
    <s v="126-00298"/>
    <s v="Licencia"/>
    <n v="223.98"/>
    <n v="1"/>
    <s v="Por definición del partner"/>
    <n v="0"/>
    <n v="820978.53179999988"/>
    <n v="820978.53"/>
    <n v="0"/>
  </r>
  <r>
    <s v="Catalogo principalOPEN-CSP GOBIERNO228-04510"/>
    <s v="228-04510OPEN-CSP GOBIERNO"/>
    <m/>
    <x v="0"/>
    <s v="228-04510"/>
    <x v="0"/>
    <s v="Catalogo principal"/>
    <s v="USD"/>
    <s v="N/A"/>
    <s v="Microsoft®SQLServerStandardEdition SoftwareAssurance Government OLP 1License NoLevel"/>
    <s v="Unidad"/>
    <s v="Und"/>
    <s v="Producto"/>
    <s v="N/A"/>
    <s v="N/A"/>
    <s v="N/A"/>
    <s v="228-04510"/>
    <s v="Licencia"/>
    <n v="451.59"/>
    <n v="1"/>
    <s v="Por definición del partner"/>
    <n v="0"/>
    <n v="1655262.5018999998"/>
    <n v="1655262.5"/>
    <n v="0"/>
  </r>
  <r>
    <s v="Catalogo principalOPEN-CSP GOBIERNO228-04513"/>
    <s v="228-04513OPEN-CSP GOBIERNO"/>
    <m/>
    <x v="0"/>
    <s v="228-04513"/>
    <x v="0"/>
    <s v="Catalogo principal"/>
    <s v="USD"/>
    <s v="N/A"/>
    <s v="Microsoft®SQLServerStandardEdition License/SoftwareAssurancePack Government OLP 1License NoLevel"/>
    <s v="Unidad"/>
    <s v="Und"/>
    <s v="Producto"/>
    <s v="N/A"/>
    <s v="N/A"/>
    <s v="N/A"/>
    <s v="228-04513"/>
    <s v="Licencia"/>
    <n v="1354.91"/>
    <n v="1"/>
    <s v="Por definición del partner"/>
    <n v="0"/>
    <n v="4966300.6631000005"/>
    <n v="4966300.66"/>
    <n v="0"/>
  </r>
  <r>
    <s v="Catalogo principalOPEN-CSP GOBIERNO228-11487"/>
    <s v="228-11487OPEN-CSP GOBIERNO"/>
    <m/>
    <x v="0"/>
    <s v="228-11487"/>
    <x v="0"/>
    <s v="Catalogo principal"/>
    <s v="USD"/>
    <s v="N/A"/>
    <s v="Microsoft®SQLServerStandardEdition 2019 Government OLP 1License NoLevel"/>
    <s v="Unidad"/>
    <s v="Und"/>
    <s v="Producto"/>
    <s v="N/A"/>
    <s v="N/A"/>
    <s v="N/A"/>
    <s v="228-11487"/>
    <s v="Licencia"/>
    <n v="903.33"/>
    <n v="1"/>
    <s v="Por definición del partner"/>
    <n v="0"/>
    <n v="3311074.8152999999"/>
    <n v="3311074.82"/>
    <n v="0"/>
  </r>
  <r>
    <s v="Catalogo principalOPEN-CSP GOBIERNO269-08812"/>
    <s v="269-08812OPEN-CSP GOBIERNO"/>
    <m/>
    <x v="0"/>
    <s v="269-08812"/>
    <x v="0"/>
    <s v="Catalogo principal"/>
    <s v="USD"/>
    <s v="N/A"/>
    <s v="Microsoft®OfficeProfessionalPlus License/SoftwareAssurancePack Government OLP 1License NoLevel"/>
    <s v="Unidad"/>
    <s v="Und"/>
    <s v="Producto"/>
    <s v="N/A"/>
    <s v="N/A"/>
    <s v="N/A"/>
    <s v="269-08812"/>
    <s v="Licencia"/>
    <n v="807.26"/>
    <n v="1"/>
    <s v="Por definición del partner"/>
    <n v="0"/>
    <n v="2958938.8766000001"/>
    <n v="2958938.88"/>
    <n v="0"/>
  </r>
  <r>
    <s v="Catalogo principalOPEN-CSP GOBIERNO269-08814"/>
    <s v="269-08814OPEN-CSP GOBIERNO"/>
    <m/>
    <x v="0"/>
    <s v="269-08814"/>
    <x v="0"/>
    <s v="Catalogo principal"/>
    <s v="USD"/>
    <s v="N/A"/>
    <s v="Microsoft®OfficeProfessionalPlus SoftwareAssurance Government OLP 1License NoLevel"/>
    <s v="Unidad"/>
    <s v="Und"/>
    <s v="Producto"/>
    <s v="N/A"/>
    <s v="N/A"/>
    <s v="N/A"/>
    <s v="269-08814"/>
    <s v="Licencia"/>
    <n v="296.32"/>
    <n v="1"/>
    <s v="Por definición del partner"/>
    <n v="0"/>
    <n v="1086134.2911999999"/>
    <n v="1086134.29"/>
    <n v="0"/>
  </r>
  <r>
    <s v="Catalogo principalOPEN-CSP GOBIERNO2PM-00006"/>
    <s v="2PM-00006OPEN-CSP GOBIERNO"/>
    <m/>
    <x v="0"/>
    <s v="2PM-00006"/>
    <x v="0"/>
    <s v="Catalogo principal"/>
    <s v="USD"/>
    <s v="N/A"/>
    <s v="Microsoft®CloudAppSecurityOpen MonthlySubscriptions-VolumeLicense Government OLP 1License NoLevel Qualified Annual"/>
    <s v="Unidad"/>
    <s v="Und"/>
    <s v="Producto"/>
    <s v="N/A"/>
    <s v="N/A"/>
    <s v="N/A"/>
    <s v="2PM-00006"/>
    <s v="Suscripción Anual"/>
    <n v="42"/>
    <n v="1"/>
    <s v="Por definición del partner"/>
    <n v="0"/>
    <n v="153947.22"/>
    <n v="153947.22"/>
    <n v="0"/>
  </r>
  <r>
    <s v="Catalogo principalOPEN-CSP GOBIERNO312-02971"/>
    <s v="312-02971OPEN-CSP GOBIERNO"/>
    <m/>
    <x v="0"/>
    <s v="312-02971"/>
    <x v="0"/>
    <s v="Catalogo principal"/>
    <s v="USD"/>
    <s v="N/A"/>
    <s v="Microsoft®ExchangeServerStandard SoftwareAssurance Government OLP 1License NoLevel"/>
    <s v="Unidad"/>
    <s v="Und"/>
    <s v="Producto"/>
    <s v="N/A"/>
    <s v="N/A"/>
    <s v="N/A"/>
    <s v="312-02971"/>
    <s v="Licencia"/>
    <n v="356.12"/>
    <n v="1"/>
    <s v="Por definición del partner"/>
    <n v="0"/>
    <n v="1305325.8092"/>
    <n v="1305325.81"/>
    <n v="0"/>
  </r>
  <r>
    <s v="Catalogo principalOPEN-CSP GOBIERNO312-02972"/>
    <s v="312-02972OPEN-CSP GOBIERNO"/>
    <m/>
    <x v="0"/>
    <s v="312-02972"/>
    <x v="0"/>
    <s v="Catalogo principal"/>
    <s v="USD"/>
    <s v="N/A"/>
    <s v="Microsoft®ExchangeServerStandard License/SoftwareAssurancePack Government OLP 1License NoLevel"/>
    <s v="Unidad"/>
    <s v="Und"/>
    <s v="Producto"/>
    <s v="N/A"/>
    <s v="N/A"/>
    <s v="N/A"/>
    <s v="312-02972"/>
    <s v="Licencia"/>
    <n v="1068.6300000000001"/>
    <n v="1"/>
    <s v="Por definición del partner"/>
    <n v="0"/>
    <n v="3916967.0883000004"/>
    <n v="3916967.09"/>
    <n v="0"/>
  </r>
  <r>
    <s v="Catalogo principalOPEN-CSP GOBIERNO312-04413"/>
    <s v="312-04413OPEN-CSP GOBIERNO"/>
    <m/>
    <x v="0"/>
    <s v="312-04413"/>
    <x v="0"/>
    <s v="Catalogo principal"/>
    <s v="USD"/>
    <s v="N/A"/>
    <s v="Microsoft®ExchangeServerStandard 2019 Government OLP 1License NoLevel"/>
    <s v="Unidad"/>
    <s v="Und"/>
    <s v="Producto"/>
    <s v="N/A"/>
    <s v="N/A"/>
    <s v="N/A"/>
    <s v="312-04413"/>
    <s v="Licencia"/>
    <n v="712.5"/>
    <n v="1"/>
    <s v="Por definición del partner"/>
    <n v="0"/>
    <n v="2611604.625"/>
    <n v="2611604.63"/>
    <n v="0"/>
  </r>
  <r>
    <s v="Catalogo principalOPEN-CSP GOBIERNO359-01384"/>
    <s v="359-01384OPEN-CSP GOBIERNO"/>
    <m/>
    <x v="0"/>
    <s v="359-01384"/>
    <x v="0"/>
    <s v="Catalogo principal"/>
    <s v="USD"/>
    <s v="N/A"/>
    <s v="Microsoft®SQLCAL SoftwareAssurance Government OLP 1License NoLevel UsrCAL"/>
    <s v="Unidad"/>
    <s v="Und"/>
    <s v="Producto"/>
    <s v="N/A"/>
    <s v="N/A"/>
    <s v="N/A"/>
    <s v="359-01384"/>
    <s v="Licencia"/>
    <n v="104.88"/>
    <n v="1"/>
    <s v="Por definición del partner"/>
    <n v="0"/>
    <n v="384428.20079999999"/>
    <n v="384428.2"/>
    <n v="0"/>
  </r>
  <r>
    <s v="Catalogo principalOPEN-CSP GOBIERNO359-01385"/>
    <s v="359-01385OPEN-CSP GOBIERNO"/>
    <m/>
    <x v="0"/>
    <s v="359-01385"/>
    <x v="0"/>
    <s v="Catalogo principal"/>
    <s v="USD"/>
    <s v="N/A"/>
    <s v="Microsoft®SQLCAL SoftwareAssurance Government OLP 1License NoLevel DvcCAL"/>
    <s v="Unidad"/>
    <s v="Und"/>
    <s v="Producto"/>
    <s v="N/A"/>
    <s v="N/A"/>
    <s v="N/A"/>
    <s v="359-01385"/>
    <s v="Licencia"/>
    <n v="104.88"/>
    <n v="1"/>
    <s v="Por definición del partner"/>
    <n v="0"/>
    <n v="384428.20079999999"/>
    <n v="384428.2"/>
    <n v="0"/>
  </r>
  <r>
    <s v="Catalogo principalOPEN-CSP GOBIERNO359-01386"/>
    <s v="359-01386OPEN-CSP GOBIERNO"/>
    <m/>
    <x v="0"/>
    <s v="359-01386"/>
    <x v="0"/>
    <s v="Catalogo principal"/>
    <s v="USD"/>
    <s v="N/A"/>
    <s v="Microsoft®SQLCAL License/SoftwareAssurancePack Government OLP 1License NoLevel UsrCAL"/>
    <s v="Unidad"/>
    <s v="Und"/>
    <s v="Producto"/>
    <s v="N/A"/>
    <s v="N/A"/>
    <s v="N/A"/>
    <s v="359-01386"/>
    <s v="Licencia"/>
    <n v="314.64999999999998"/>
    <n v="1"/>
    <s v="Por definición del partner"/>
    <n v="0"/>
    <n v="1153321.2564999999"/>
    <n v="1153321.26"/>
    <n v="0"/>
  </r>
  <r>
    <s v="Catalogo principalOPEN-CSP GOBIERNO359-01387"/>
    <s v="359-01387OPEN-CSP GOBIERNO"/>
    <m/>
    <x v="0"/>
    <s v="359-01387"/>
    <x v="0"/>
    <s v="Catalogo principal"/>
    <s v="USD"/>
    <s v="N/A"/>
    <s v="Microsoft®SQLCAL License/SoftwareAssurancePack Government OLP 1License NoLevel DvcCAL"/>
    <s v="Unidad"/>
    <s v="Und"/>
    <s v="Producto"/>
    <s v="N/A"/>
    <s v="N/A"/>
    <s v="N/A"/>
    <s v="359-01387"/>
    <s v="Licencia"/>
    <n v="314.64999999999998"/>
    <n v="1"/>
    <s v="Por definición del partner"/>
    <n v="0"/>
    <n v="1153321.2564999999"/>
    <n v="1153321.26"/>
    <n v="0"/>
  </r>
  <r>
    <s v="Catalogo principalOPEN-CSP GOBIERNO359-06885"/>
    <s v="359-06885OPEN-CSP GOBIERNO"/>
    <m/>
    <x v="0"/>
    <s v="359-06885"/>
    <x v="0"/>
    <s v="Catalogo principal"/>
    <s v="USD"/>
    <s v="N/A"/>
    <s v="Microsoft®SQLCAL 2019 Government OLP 1License NoLevel DvcCAL"/>
    <s v="Unidad"/>
    <s v="Und"/>
    <s v="Producto"/>
    <s v="N/A"/>
    <s v="N/A"/>
    <s v="N/A"/>
    <s v="359-06885"/>
    <s v="Licencia"/>
    <n v="209.77"/>
    <n v="1"/>
    <s v="Por definición del partner"/>
    <n v="0"/>
    <n v="768893.05570000003"/>
    <n v="768893.06"/>
    <n v="0"/>
  </r>
  <r>
    <s v="Catalogo principalOPEN-CSP GOBIERNO359-06886"/>
    <s v="359-06886OPEN-CSP GOBIERNO"/>
    <m/>
    <x v="0"/>
    <s v="359-06886"/>
    <x v="0"/>
    <s v="Catalogo principal"/>
    <s v="USD"/>
    <s v="N/A"/>
    <s v="Microsoft®SQLCAL 2019 Government OLP 1License NoLevel UsrCAL"/>
    <s v="Unidad"/>
    <s v="Und"/>
    <s v="Producto"/>
    <s v="N/A"/>
    <s v="N/A"/>
    <s v="N/A"/>
    <s v="359-06886"/>
    <s v="Licencia"/>
    <n v="209.77"/>
    <n v="1"/>
    <s v="Por definición del partner"/>
    <n v="0"/>
    <n v="768893.05570000003"/>
    <n v="768893.06"/>
    <n v="0"/>
  </r>
  <r>
    <s v="Catalogo principalOPEN-CSP GOBIERNO381-02587"/>
    <s v="381-02587OPEN-CSP GOBIERNO"/>
    <m/>
    <x v="0"/>
    <s v="381-02587"/>
    <x v="0"/>
    <s v="Catalogo principal"/>
    <s v="USD"/>
    <s v="N/A"/>
    <s v="Microsoft®ExchangeStandardCAL SoftwareAssurance Government OLP 1License NoLevel UsrCAL"/>
    <s v="Unidad"/>
    <s v="Und"/>
    <s v="Producto"/>
    <s v="N/A"/>
    <s v="N/A"/>
    <s v="N/A"/>
    <s v="381-02587"/>
    <s v="Licencia"/>
    <n v="43.64"/>
    <n v="1"/>
    <s v="Por definición del partner"/>
    <n v="0"/>
    <n v="159958.49239999999"/>
    <n v="159958.49"/>
    <n v="0"/>
  </r>
  <r>
    <s v="Catalogo principalOPEN-CSP GOBIERNO381-02588"/>
    <s v="381-02588OPEN-CSP GOBIERNO"/>
    <m/>
    <x v="0"/>
    <s v="381-02588"/>
    <x v="0"/>
    <s v="Catalogo principal"/>
    <s v="USD"/>
    <s v="N/A"/>
    <s v="Microsoft®ExchangeStandardCAL SoftwareAssurance Government OLP 1License NoLevel DvcCAL"/>
    <s v="Unidad"/>
    <s v="Und"/>
    <s v="Producto"/>
    <s v="N/A"/>
    <s v="N/A"/>
    <s v="N/A"/>
    <s v="381-02588"/>
    <s v="Licencia"/>
    <n v="33.75"/>
    <n v="1"/>
    <s v="Por definición del partner"/>
    <n v="0"/>
    <n v="123707.58749999999"/>
    <n v="123707.59"/>
    <n v="0"/>
  </r>
  <r>
    <s v="Catalogo principalOPEN-CSP GOBIERNO381-02590"/>
    <s v="381-02590OPEN-CSP GOBIERNO"/>
    <m/>
    <x v="0"/>
    <s v="381-02590"/>
    <x v="0"/>
    <s v="Catalogo principal"/>
    <s v="USD"/>
    <s v="N/A"/>
    <s v="Microsoft®ExchangeStandardCAL License/SoftwareAssurancePack Government OLP 1License NoLevel DvcCAL"/>
    <s v="Unidad"/>
    <s v="Und"/>
    <s v="Producto"/>
    <s v="N/A"/>
    <s v="N/A"/>
    <s v="N/A"/>
    <s v="381-02590"/>
    <s v="Licencia"/>
    <n v="101.11"/>
    <n v="1"/>
    <s v="Por definición del partner"/>
    <n v="0"/>
    <n v="370609.60509999999"/>
    <n v="370609.61"/>
    <n v="0"/>
  </r>
  <r>
    <s v="Catalogo principalOPEN-CSP GOBIERNO381-02592"/>
    <s v="381-02592OPEN-CSP GOBIERNO"/>
    <m/>
    <x v="0"/>
    <s v="381-02592"/>
    <x v="0"/>
    <s v="Catalogo principal"/>
    <s v="USD"/>
    <s v="N/A"/>
    <s v="Microsoft®ExchangeStandardCAL License/SoftwareAssurancePack Government OLP 1License NoLevel UsrCAL"/>
    <s v="Unidad"/>
    <s v="Und"/>
    <s v="Producto"/>
    <s v="N/A"/>
    <s v="N/A"/>
    <s v="N/A"/>
    <s v="381-02592"/>
    <s v="Licencia"/>
    <n v="130.81"/>
    <n v="1"/>
    <s v="Por definición del partner"/>
    <n v="0"/>
    <n v="479472.28210000001"/>
    <n v="479472.28"/>
    <n v="0"/>
  </r>
  <r>
    <s v="Catalogo principalOPEN-CSP GOBIERNO381-04507"/>
    <s v="381-04507OPEN-CSP GOBIERNO"/>
    <m/>
    <x v="0"/>
    <s v="381-04507"/>
    <x v="0"/>
    <s v="Catalogo principal"/>
    <s v="USD"/>
    <s v="N/A"/>
    <s v="Microsoft®ExchangeStandardCAL 2019 Government OLP 1License NoLevel DvcCAL"/>
    <s v="Unidad"/>
    <s v="Und"/>
    <s v="Producto"/>
    <s v="N/A"/>
    <s v="N/A"/>
    <s v="N/A"/>
    <s v="381-04507"/>
    <s v="Licencia"/>
    <n v="67.37"/>
    <n v="1"/>
    <s v="Por definición del partner"/>
    <n v="0"/>
    <n v="246938.67170000001"/>
    <n v="246938.67"/>
    <n v="0"/>
  </r>
  <r>
    <s v="Catalogo principalOPEN-CSP GOBIERNO381-04508"/>
    <s v="381-04508OPEN-CSP GOBIERNO"/>
    <m/>
    <x v="0"/>
    <s v="381-04508"/>
    <x v="0"/>
    <s v="Catalogo principal"/>
    <s v="USD"/>
    <s v="N/A"/>
    <s v="Microsoft®ExchangeStandardCAL 2019 Government OLP 1License NoLevel UsrCAL"/>
    <s v="Unidad"/>
    <s v="Und"/>
    <s v="Producto"/>
    <s v="N/A"/>
    <s v="N/A"/>
    <s v="N/A"/>
    <s v="381-04508"/>
    <s v="Licencia"/>
    <n v="87.17"/>
    <n v="1"/>
    <s v="Por definición del partner"/>
    <n v="0"/>
    <n v="319513.78969999996"/>
    <n v="319513.78999999998"/>
    <n v="0"/>
  </r>
  <r>
    <s v="Catalogo principalOPEN-CSP GOBIERNO395-03180"/>
    <s v="395-03180OPEN-CSP GOBIERNO"/>
    <m/>
    <x v="0"/>
    <s v="395-03180"/>
    <x v="0"/>
    <s v="Catalogo principal"/>
    <s v="USD"/>
    <s v="N/A"/>
    <s v="Microsoft®ExchangeServerEnterprise License/SoftwareAssurancePack Government OLP 1License NoLevel"/>
    <s v="Unidad"/>
    <s v="Und"/>
    <s v="Producto"/>
    <s v="N/A"/>
    <s v="N/A"/>
    <s v="N/A"/>
    <s v="395-03180"/>
    <s v="Licencia"/>
    <n v="6121.31"/>
    <n v="1"/>
    <s v="Por definición del partner"/>
    <n v="0"/>
    <n v="22437110.8871"/>
    <n v="22437110.890000001"/>
    <n v="0"/>
  </r>
  <r>
    <s v="Catalogo principalOPEN-CSP GOBIERNO395-03181"/>
    <s v="395-03181OPEN-CSP GOBIERNO"/>
    <m/>
    <x v="0"/>
    <s v="395-03181"/>
    <x v="0"/>
    <s v="Catalogo principal"/>
    <s v="USD"/>
    <s v="N/A"/>
    <s v="Microsoft®ExchangeServerEnterprise SoftwareAssurance Government OLP 1License NoLevel"/>
    <s v="Unidad"/>
    <s v="Und"/>
    <s v="Producto"/>
    <s v="N/A"/>
    <s v="N/A"/>
    <s v="N/A"/>
    <s v="395-03181"/>
    <s v="Licencia"/>
    <n v="2040.52"/>
    <n v="1"/>
    <s v="Por definición del partner"/>
    <n v="0"/>
    <n v="7479342.4131999994"/>
    <n v="7479342.4100000001"/>
    <n v="0"/>
  </r>
  <r>
    <s v="Catalogo principalOPEN-CSP GOBIERNO395-04612"/>
    <s v="395-04612OPEN-CSP GOBIERNO"/>
    <m/>
    <x v="0"/>
    <s v="395-04612"/>
    <x v="0"/>
    <s v="Catalogo principal"/>
    <s v="USD"/>
    <s v="N/A"/>
    <s v="Microsoft®ExchangeServerEnterprise 2019 Government OLP 1License NoLevel"/>
    <s v="Unidad"/>
    <s v="Und"/>
    <s v="Producto"/>
    <s v="N/A"/>
    <s v="N/A"/>
    <s v="N/A"/>
    <s v="395-04612"/>
    <s v="Licencia"/>
    <n v="4080.79"/>
    <n v="1"/>
    <s v="Por definición del partner"/>
    <n v="0"/>
    <n v="14957768.4739"/>
    <n v="14957768.470000001"/>
    <n v="0"/>
  </r>
  <r>
    <s v="Catalogo principalOPEN-CSP GOBIERNO3LN-00010"/>
    <s v="3LN-00010OPEN-CSP GOBIERNO"/>
    <m/>
    <x v="0"/>
    <s v="3LN-00010"/>
    <x v="0"/>
    <s v="Catalogo principal"/>
    <s v="USD"/>
    <s v="N/A"/>
    <s v="Microsoft®IntuneOpen ShrdSvr MonthlySubscriptions-VolumeLicense Government OLP 1License NoLevel Qualified Annual"/>
    <s v="Unidad"/>
    <s v="Und"/>
    <s v="Producto"/>
    <s v="N/A"/>
    <s v="N/A"/>
    <s v="N/A"/>
    <s v="3LN-00010"/>
    <s v="Suscripción Anual"/>
    <n v="72"/>
    <n v="1"/>
    <s v="Por definición del partner"/>
    <n v="0"/>
    <n v="263909.52"/>
    <n v="263909.52"/>
    <n v="0"/>
  </r>
  <r>
    <s v="Catalogo principalOPEN-CSP GOBIERNO3ND-00436"/>
    <s v="3ND-00436OPEN-CSP GOBIERNO"/>
    <m/>
    <x v="0"/>
    <s v="3ND-00436"/>
    <x v="0"/>
    <s v="Catalogo principal"/>
    <s v="USD"/>
    <s v="N/A"/>
    <s v="Microsoft®SysCtrServiceMgrCltMgmtLic License/SoftwareAssurancePack Government OLP 1License NoLevel PerOSE"/>
    <s v="Unidad"/>
    <s v="Und"/>
    <s v="Producto"/>
    <s v="N/A"/>
    <s v="N/A"/>
    <s v="N/A"/>
    <s v="3ND-00436"/>
    <s v="Licencia"/>
    <n v="27.29"/>
    <n v="1"/>
    <s v="Por definición del partner"/>
    <n v="0"/>
    <n v="100029.0389"/>
    <n v="100029.04"/>
    <n v="0"/>
  </r>
  <r>
    <s v="Catalogo principalOPEN-CSP GOBIERNO3ND-00437"/>
    <s v="3ND-00437OPEN-CSP GOBIERNO"/>
    <m/>
    <x v="0"/>
    <s v="3ND-00437"/>
    <x v="0"/>
    <s v="Catalogo principal"/>
    <s v="USD"/>
    <s v="N/A"/>
    <s v="Microsoft®SysCtrServiceMgrCltMgmtLic License/SoftwareAssurancePack Government OLP 1License NoLevel PerUsr"/>
    <s v="Unidad"/>
    <s v="Und"/>
    <s v="Producto"/>
    <s v="N/A"/>
    <s v="N/A"/>
    <s v="N/A"/>
    <s v="3ND-00437"/>
    <s v="Licencia"/>
    <n v="35.5"/>
    <n v="1"/>
    <s v="Por definición del partner"/>
    <n v="0"/>
    <n v="130122.05499999999"/>
    <n v="130122.06"/>
    <n v="0"/>
  </r>
  <r>
    <s v="Catalogo principalOPEN-CSP GOBIERNO3ND-00438"/>
    <s v="3ND-00438OPEN-CSP GOBIERNO"/>
    <m/>
    <x v="0"/>
    <s v="3ND-00438"/>
    <x v="0"/>
    <s v="Catalogo principal"/>
    <s v="USD"/>
    <s v="N/A"/>
    <s v="Microsoft®SysCtrServiceMgrCltMgmtLic SoftwareAssurance Government OLP 1License NoLevel PerOSE"/>
    <s v="Unidad"/>
    <s v="Und"/>
    <s v="Producto"/>
    <s v="N/A"/>
    <s v="N/A"/>
    <s v="N/A"/>
    <s v="3ND-00438"/>
    <s v="Licencia"/>
    <n v="9.0500000000000007"/>
    <n v="1"/>
    <s v="Por definición del partner"/>
    <n v="0"/>
    <n v="33171.960500000001"/>
    <n v="33171.96"/>
    <n v="0"/>
  </r>
  <r>
    <s v="Catalogo principalOPEN-CSP GOBIERNO3ND-00439"/>
    <s v="3ND-00439OPEN-CSP GOBIERNO"/>
    <m/>
    <x v="0"/>
    <s v="3ND-00439"/>
    <x v="0"/>
    <s v="Catalogo principal"/>
    <s v="USD"/>
    <s v="N/A"/>
    <s v="Microsoft®SysCtrServiceMgrCltMgmtLic SoftwareAssurance Government OLP 1License NoLevel PerUsr"/>
    <s v="Unidad"/>
    <s v="Und"/>
    <s v="Producto"/>
    <s v="N/A"/>
    <s v="N/A"/>
    <s v="N/A"/>
    <s v="3ND-00439"/>
    <s v="Licencia"/>
    <n v="11.79"/>
    <n v="1"/>
    <s v="Por definición del partner"/>
    <n v="0"/>
    <n v="43215.183899999996"/>
    <n v="43215.18"/>
    <n v="0"/>
  </r>
  <r>
    <s v="Catalogo principalOPEN-CSP GOBIERNO3NN-00024"/>
    <s v="3NN-00024OPEN-CSP GOBIERNO"/>
    <m/>
    <x v="0"/>
    <s v="3NN-00024"/>
    <x v="0"/>
    <s v="Catalogo principal"/>
    <s v="USD"/>
    <s v="N/A"/>
    <s v="Microsoft®OneDriveforBusinessPlan1Open ShrdSvr MonthlySubscriptions-VolumeLicense Government OLP 1License NoLevel Qualified Annual"/>
    <s v="Unidad"/>
    <s v="Und"/>
    <s v="Producto"/>
    <s v="N/A"/>
    <s v="N/A"/>
    <s v="N/A"/>
    <s v="3NN-00024"/>
    <s v="Suscripción Anual"/>
    <n v="60"/>
    <n v="1"/>
    <s v="Por definición del partner"/>
    <n v="0"/>
    <n v="219924.59999999998"/>
    <n v="219924.6"/>
    <n v="0"/>
  </r>
  <r>
    <s v="Catalogo principalOPEN-CSP GOBIERNO3PP-00006"/>
    <s v="3PP-00006OPEN-CSP GOBIERNO"/>
    <m/>
    <x v="0"/>
    <s v="3PP-00006"/>
    <x v="0"/>
    <s v="Catalogo principal"/>
    <s v="USD"/>
    <s v="N/A"/>
    <s v="Microsoft®ProjOnlineEssentialsOpen ShrdSvr MonthlySubscriptions-VolumeLicense Government OLP 1License NoLevel Qualified Annual"/>
    <s v="Unidad"/>
    <s v="Und"/>
    <s v="Producto"/>
    <s v="N/A"/>
    <s v="N/A"/>
    <s v="N/A"/>
    <s v="3PP-00006"/>
    <s v="Suscripción Anual"/>
    <n v="84"/>
    <n v="1"/>
    <s v="Por definición del partner"/>
    <n v="0"/>
    <n v="307894.44"/>
    <n v="307894.44"/>
    <n v="0"/>
  </r>
  <r>
    <s v="Catalogo principalOPEN-CSP GOBIERNO3VU-00089"/>
    <s v="3VU-00089OPEN-CSP GOBIERNO"/>
    <m/>
    <x v="0"/>
    <s v="3VU-00089"/>
    <x v="0"/>
    <s v="Catalogo principal"/>
    <s v="USD"/>
    <s v="N/A"/>
    <s v="Microsoft®MSDNPlatforms License/SoftwareAssurancePack Government OLP 1License NoLevel Qualified"/>
    <s v="Unidad"/>
    <s v="Und"/>
    <s v="Producto"/>
    <s v="N/A"/>
    <s v="N/A"/>
    <s v="N/A"/>
    <s v="3VU-00089"/>
    <s v="Licencia"/>
    <n v="2434.39"/>
    <n v="1"/>
    <s v="Por definición del partner"/>
    <n v="0"/>
    <n v="8923037.4498999994"/>
    <n v="8923037.4499999993"/>
    <n v="0"/>
  </r>
  <r>
    <s v="Catalogo principalOPEN-CSP GOBIERNO3VU-00090"/>
    <s v="3VU-00090OPEN-CSP GOBIERNO"/>
    <m/>
    <x v="0"/>
    <s v="3VU-00090"/>
    <x v="0"/>
    <s v="Catalogo principal"/>
    <s v="USD"/>
    <s v="N/A"/>
    <s v="Microsoft®MSDNPlatforms SoftwareAssurance Government OLP 1License NoLevel Qualified"/>
    <s v="Unidad"/>
    <s v="Und"/>
    <s v="Producto"/>
    <s v="N/A"/>
    <s v="N/A"/>
    <s v="N/A"/>
    <s v="3VU-00090"/>
    <s v="Licencia"/>
    <n v="2434.39"/>
    <n v="1"/>
    <s v="Por definición del partner"/>
    <n v="0"/>
    <n v="8923037.4498999994"/>
    <n v="8923037.4499999993"/>
    <n v="0"/>
  </r>
  <r>
    <s v="Catalogo principalOPEN-CSP GOBIERNO3YF-00123"/>
    <s v="3YF-00123OPEN-CSP GOBIERNO"/>
    <m/>
    <x v="0"/>
    <s v="3YF-00123"/>
    <x v="0"/>
    <s v="Catalogo principal"/>
    <s v="USD"/>
    <s v="N/A"/>
    <s v="Microsoft®OfficeMacStandard License/SoftwareAssurancePack Government OLP 1License NoLevel"/>
    <s v="Unidad"/>
    <s v="Und"/>
    <s v="Producto"/>
    <s v="N/A"/>
    <s v="N/A"/>
    <s v="N/A"/>
    <s v="3YF-00123"/>
    <s v="Licencia"/>
    <n v="591.76"/>
    <n v="1"/>
    <s v="Por definición del partner"/>
    <n v="0"/>
    <n v="2169043.0216000001"/>
    <n v="2169043.02"/>
    <n v="0"/>
  </r>
  <r>
    <s v="Catalogo principalOPEN-CSP GOBIERNO3YF-00124"/>
    <s v="3YF-00124OPEN-CSP GOBIERNO"/>
    <m/>
    <x v="0"/>
    <s v="3YF-00124"/>
    <x v="0"/>
    <s v="Catalogo principal"/>
    <s v="USD"/>
    <s v="N/A"/>
    <s v="Microsoft®OfficeMacStandard SoftwareAssurance Government OLP 1License NoLevel"/>
    <s v="Unidad"/>
    <s v="Und"/>
    <s v="Producto"/>
    <s v="N/A"/>
    <s v="N/A"/>
    <s v="N/A"/>
    <s v="3YF-00124"/>
    <s v="Licencia"/>
    <n v="217.2"/>
    <n v="1"/>
    <s v="Por definición del partner"/>
    <n v="0"/>
    <n v="796127.05199999991"/>
    <n v="796127.05"/>
    <n v="0"/>
  </r>
  <r>
    <s v="Catalogo principalOPEN-CSP GOBIERNO3YF-00661"/>
    <s v="3YF-00661OPEN-CSP GOBIERNO"/>
    <m/>
    <x v="0"/>
    <s v="3YF-00661"/>
    <x v="0"/>
    <s v="Catalogo principal"/>
    <s v="USD"/>
    <s v="N/A"/>
    <s v="Microsoft®OfficeMacStandard 2019 Government OLP 1License NoLevel"/>
    <s v="Unidad"/>
    <s v="Und"/>
    <s v="Producto"/>
    <s v="N/A"/>
    <s v="N/A"/>
    <s v="N/A"/>
    <s v="3YF-00661"/>
    <s v="Licencia"/>
    <n v="374.56"/>
    <n v="1"/>
    <s v="Por definición del partner"/>
    <n v="0"/>
    <n v="1372915.9696"/>
    <n v="1372915.97"/>
    <n v="0"/>
  </r>
  <r>
    <s v="Catalogo principalOPEN-CSP GOBIERNO3ZK-00165"/>
    <s v="3ZK-00165OPEN-CSP GOBIERNO"/>
    <m/>
    <x v="0"/>
    <s v="3ZK-00165"/>
    <x v="0"/>
    <s v="Catalogo principal"/>
    <s v="USD"/>
    <s v="N/A"/>
    <s v="Microsoft®SysCtrOrchestratorSvr License/SoftwareAssurancePack Government OLP 1License NoLevel PerOSE"/>
    <s v="Unidad"/>
    <s v="Und"/>
    <s v="Producto"/>
    <s v="N/A"/>
    <s v="N/A"/>
    <s v="N/A"/>
    <s v="3ZK-00165"/>
    <s v="Licencia"/>
    <n v="27.29"/>
    <n v="1"/>
    <s v="Por definición del partner"/>
    <n v="0"/>
    <n v="100029.0389"/>
    <n v="100029.04"/>
    <n v="0"/>
  </r>
  <r>
    <s v="Catalogo principalOPEN-CSP GOBIERNO3ZK-00166"/>
    <s v="3ZK-00166OPEN-CSP GOBIERNO"/>
    <m/>
    <x v="0"/>
    <s v="3ZK-00166"/>
    <x v="0"/>
    <s v="Catalogo principal"/>
    <s v="USD"/>
    <s v="N/A"/>
    <s v="Microsoft®SysCtrOrchestratorSvr License/SoftwareAssurancePack Government OLP 1License NoLevel PerUsr"/>
    <s v="Unidad"/>
    <s v="Und"/>
    <s v="Producto"/>
    <s v="N/A"/>
    <s v="N/A"/>
    <s v="N/A"/>
    <s v="3ZK-00166"/>
    <s v="Licencia"/>
    <n v="35.5"/>
    <n v="1"/>
    <s v="Por definición del partner"/>
    <n v="0"/>
    <n v="130122.05499999999"/>
    <n v="130122.06"/>
    <n v="0"/>
  </r>
  <r>
    <s v="Catalogo principalOPEN-CSP GOBIERNO3ZK-00167"/>
    <s v="3ZK-00167OPEN-CSP GOBIERNO"/>
    <m/>
    <x v="0"/>
    <s v="3ZK-00167"/>
    <x v="0"/>
    <s v="Catalogo principal"/>
    <s v="USD"/>
    <s v="N/A"/>
    <s v="Microsoft®SysCtrOrchestratorSvr SoftwareAssurance Government OLP 1License NoLevel PerOSE"/>
    <s v="Unidad"/>
    <s v="Und"/>
    <s v="Producto"/>
    <s v="N/A"/>
    <s v="N/A"/>
    <s v="N/A"/>
    <s v="3ZK-00167"/>
    <s v="Licencia"/>
    <n v="9.0500000000000007"/>
    <n v="1"/>
    <s v="Por definición del partner"/>
    <n v="0"/>
    <n v="33171.960500000001"/>
    <n v="33171.96"/>
    <n v="0"/>
  </r>
  <r>
    <s v="Catalogo principalOPEN-CSP GOBIERNO3ZK-00168"/>
    <s v="3ZK-00168OPEN-CSP GOBIERNO"/>
    <m/>
    <x v="0"/>
    <s v="3ZK-00168"/>
    <x v="0"/>
    <s v="Catalogo principal"/>
    <s v="USD"/>
    <s v="N/A"/>
    <s v="Microsoft®SysCtrOrchestratorSvr SoftwareAssurance Government OLP 1License NoLevel PerUsr"/>
    <s v="Unidad"/>
    <s v="Und"/>
    <s v="Producto"/>
    <s v="N/A"/>
    <s v="N/A"/>
    <s v="N/A"/>
    <s v="3ZK-00168"/>
    <s v="Licencia"/>
    <n v="11.79"/>
    <n v="1"/>
    <s v="Por definición del partner"/>
    <n v="0"/>
    <n v="43215.183899999996"/>
    <n v="43215.18"/>
    <n v="0"/>
  </r>
  <r>
    <s v="Catalogo principalOPEN-CSP GOBIERNO5A5-00006"/>
    <s v="5A5-00006OPEN-CSP GOBIERNO"/>
    <m/>
    <x v="0"/>
    <s v="5A5-00006"/>
    <x v="0"/>
    <s v="Catalogo principal"/>
    <s v="USD"/>
    <s v="N/A"/>
    <s v="Microsoft®O365ExtraFileStorageOpen ShrdSvr MonthlySubscriptions-VolumeLicense Government OLP 1License NoLevel Addon Qualified Annual"/>
    <s v="Unidad"/>
    <s v="Und"/>
    <s v="Producto"/>
    <s v="N/A"/>
    <s v="N/A"/>
    <s v="N/A"/>
    <s v="5A5-00006"/>
    <s v="Suscripción Anual"/>
    <n v="2.9"/>
    <n v="1"/>
    <s v="Por definición del partner"/>
    <n v="0"/>
    <n v="10629.688999999998"/>
    <n v="10629.69"/>
    <n v="0"/>
  </r>
  <r>
    <s v="Catalogo principalOPEN-CSP GOBIERNO5A9-00006"/>
    <s v="5A9-00006OPEN-CSP GOBIERNO"/>
    <m/>
    <x v="0"/>
    <s v="5A9-00006"/>
    <x v="0"/>
    <s v="Catalogo principal"/>
    <s v="USD"/>
    <s v="N/A"/>
    <s v="Microsoft®EOAforExchangeOnlineOpen ShrdSvr MonthlySubscriptions-VolumeLicense Government OLP 1License NoLevel Addon Qualified Annual"/>
    <s v="Unidad"/>
    <s v="Und"/>
    <s v="Producto"/>
    <s v="N/A"/>
    <s v="N/A"/>
    <s v="N/A"/>
    <s v="5A9-00006"/>
    <s v="Suscripción Anual"/>
    <n v="31.6"/>
    <n v="1"/>
    <s v="Por definición del partner"/>
    <n v="0"/>
    <n v="115826.95600000001"/>
    <n v="115826.96"/>
    <n v="0"/>
  </r>
  <r>
    <s v="Catalogo principalOPEN-CSP GOBIERNO5HK-00288"/>
    <s v="5HK-00288OPEN-CSP GOBIERNO"/>
    <m/>
    <x v="0"/>
    <s v="5HK-00288"/>
    <x v="0"/>
    <s v="Catalogo principal"/>
    <s v="USD"/>
    <s v="N/A"/>
    <s v="Microsoft®LyncMac License/SoftwareAssurancePack Government OLP 1License NoLevel"/>
    <s v="Unidad"/>
    <s v="Und"/>
    <s v="Producto"/>
    <s v="N/A"/>
    <s v="N/A"/>
    <s v="N/A"/>
    <s v="5HK-00288"/>
    <s v="Licencia"/>
    <n v="48.33"/>
    <n v="1"/>
    <s v="Por definición del partner"/>
    <n v="0"/>
    <n v="177149.2653"/>
    <n v="177149.27"/>
    <n v="0"/>
  </r>
  <r>
    <s v="Catalogo principalOPEN-CSP GOBIERNO5HK-00289"/>
    <s v="5HK-00289OPEN-CSP GOBIERNO"/>
    <m/>
    <x v="0"/>
    <s v="5HK-00289"/>
    <x v="0"/>
    <s v="Catalogo principal"/>
    <s v="USD"/>
    <s v="N/A"/>
    <s v="Microsoft®LyncMac SoftwareAssurance Government OLP 1License NoLevel"/>
    <s v="Unidad"/>
    <s v="Und"/>
    <s v="Producto"/>
    <s v="N/A"/>
    <s v="N/A"/>
    <s v="N/A"/>
    <s v="5HK-00289"/>
    <s v="Licencia"/>
    <n v="17.649999999999999"/>
    <n v="1"/>
    <s v="Por definición del partner"/>
    <n v="0"/>
    <n v="64694.486499999992"/>
    <n v="64694.49"/>
    <n v="0"/>
  </r>
  <r>
    <s v="Catalogo principalOPEN-CSP GOBIERNO5HK-00290"/>
    <s v="5HK-00290OPEN-CSP GOBIERNO"/>
    <m/>
    <x v="0"/>
    <s v="5HK-00290"/>
    <x v="0"/>
    <s v="Catalogo principal"/>
    <s v="USD"/>
    <s v="N/A"/>
    <s v="Microsoft®LyncMac 2011 Government OLP 1License NoLevel"/>
    <s v="Unidad"/>
    <s v="Und"/>
    <s v="Producto"/>
    <s v="N/A"/>
    <s v="N/A"/>
    <s v="N/A"/>
    <s v="5HK-00290"/>
    <s v="Licencia"/>
    <n v="30.68"/>
    <n v="1"/>
    <s v="Por definición del partner"/>
    <n v="0"/>
    <n v="112454.7788"/>
    <n v="112454.78"/>
    <n v="0"/>
  </r>
  <r>
    <s v="Catalogo principalOPEN-CSP GOBIERNO5HU-00285"/>
    <s v="5HU-00285OPEN-CSP GOBIERNO"/>
    <m/>
    <x v="0"/>
    <s v="5HU-00285"/>
    <x v="0"/>
    <s v="Catalogo principal"/>
    <s v="USD"/>
    <s v="N/A"/>
    <s v="Microsoft®SfBServer License/SoftwareAssurancePack Government OLP 1License NoLevel"/>
    <s v="Unidad"/>
    <s v="Und"/>
    <s v="Producto"/>
    <s v="N/A"/>
    <s v="N/A"/>
    <s v="N/A"/>
    <s v="5HU-00285"/>
    <s v="Licencia"/>
    <n v="5509.21"/>
    <n v="1"/>
    <s v="Por definición del partner"/>
    <n v="0"/>
    <n v="20193513.426100001"/>
    <n v="20193513.43"/>
    <n v="0"/>
  </r>
  <r>
    <s v="Catalogo principalOPEN-CSP GOBIERNO5HU-00286"/>
    <s v="5HU-00286OPEN-CSP GOBIERNO"/>
    <m/>
    <x v="0"/>
    <s v="5HU-00286"/>
    <x v="0"/>
    <s v="Catalogo principal"/>
    <s v="USD"/>
    <s v="N/A"/>
    <s v="Microsoft®SfBServer SoftwareAssurance Government OLP 1License NoLevel"/>
    <s v="Unidad"/>
    <s v="Und"/>
    <s v="Producto"/>
    <s v="N/A"/>
    <s v="N/A"/>
    <s v="N/A"/>
    <s v="5HU-00286"/>
    <s v="Licencia"/>
    <n v="1836.48"/>
    <n v="1"/>
    <s v="Por definición del partner"/>
    <n v="0"/>
    <n v="6731452.1568"/>
    <n v="6731452.1600000001"/>
    <n v="0"/>
  </r>
  <r>
    <s v="Catalogo principalOPEN-CSP GOBIERNO5HU-00418"/>
    <s v="5HU-00418OPEN-CSP GOBIERNO"/>
    <m/>
    <x v="0"/>
    <s v="5HU-00418"/>
    <x v="0"/>
    <s v="Catalogo principal"/>
    <s v="USD"/>
    <s v="N/A"/>
    <s v="Microsoft®SfBServer 2019 Government OLP 1License NoLevel"/>
    <s v="Unidad"/>
    <s v="Und"/>
    <s v="Producto"/>
    <s v="N/A"/>
    <s v="N/A"/>
    <s v="N/A"/>
    <s v="5HU-00418"/>
    <s v="Licencia"/>
    <n v="3672.72"/>
    <n v="1"/>
    <s v="Por definición del partner"/>
    <n v="0"/>
    <n v="13462024.615199998"/>
    <n v="13462024.619999999"/>
    <n v="0"/>
  </r>
  <r>
    <s v="Catalogo principalOPEN-CSP GOBIERNO6VC-01217"/>
    <s v="6VC-01217OPEN-CSP GOBIERNO"/>
    <m/>
    <x v="0"/>
    <s v="6VC-01217"/>
    <x v="0"/>
    <s v="Catalogo principal"/>
    <s v="USD"/>
    <s v="N/A"/>
    <s v="Microsoft®WinRmtDsktpSvcsCAL License/SoftwareAssurancePack Government OLP 1License NoLevel DvcCAL"/>
    <s v="Unidad"/>
    <s v="Und"/>
    <s v="Producto"/>
    <s v="N/A"/>
    <s v="N/A"/>
    <s v="N/A"/>
    <s v="6VC-01217"/>
    <s v="Licencia"/>
    <n v="164.31"/>
    <n v="1"/>
    <s v="Por definición del partner"/>
    <n v="0"/>
    <n v="602263.51709999994"/>
    <n v="602263.52"/>
    <n v="0"/>
  </r>
  <r>
    <s v="Catalogo principalOPEN-CSP GOBIERNO6VC-01218"/>
    <s v="6VC-01218OPEN-CSP GOBIERNO"/>
    <m/>
    <x v="0"/>
    <s v="6VC-01218"/>
    <x v="0"/>
    <s v="Catalogo principal"/>
    <s v="USD"/>
    <s v="N/A"/>
    <s v="Microsoft®WinRmtDsktpSvcsCAL License/SoftwareAssurancePack Government OLP 1License NoLevel UsrCAL"/>
    <s v="Unidad"/>
    <s v="Und"/>
    <s v="Producto"/>
    <s v="N/A"/>
    <s v="N/A"/>
    <s v="N/A"/>
    <s v="6VC-01218"/>
    <s v="Licencia"/>
    <n v="197.64"/>
    <n v="1"/>
    <s v="Por definición del partner"/>
    <n v="0"/>
    <n v="724431.63239999989"/>
    <n v="724431.63"/>
    <n v="0"/>
  </r>
  <r>
    <s v="Catalogo principalOPEN-CSP GOBIERNO6VC-01219"/>
    <s v="6VC-01219OPEN-CSP GOBIERNO"/>
    <m/>
    <x v="0"/>
    <s v="6VC-01219"/>
    <x v="0"/>
    <s v="Catalogo principal"/>
    <s v="USD"/>
    <s v="N/A"/>
    <s v="Microsoft®WinRmtDsktpSvcsCAL SoftwareAssurance Government OLP 1License NoLevel DvcCAL"/>
    <s v="Unidad"/>
    <s v="Und"/>
    <s v="Producto"/>
    <s v="N/A"/>
    <s v="N/A"/>
    <s v="N/A"/>
    <s v="6VC-01219"/>
    <s v="Licencia"/>
    <n v="54.81"/>
    <n v="1"/>
    <s v="Por definición del partner"/>
    <n v="0"/>
    <n v="200901.12210000001"/>
    <n v="200901.12"/>
    <n v="0"/>
  </r>
  <r>
    <s v="Catalogo principalOPEN-CSP GOBIERNO6VC-01220"/>
    <s v="6VC-01220OPEN-CSP GOBIERNO"/>
    <m/>
    <x v="0"/>
    <s v="6VC-01220"/>
    <x v="0"/>
    <s v="Catalogo principal"/>
    <s v="USD"/>
    <s v="N/A"/>
    <s v="Microsoft®WinRmtDsktpSvcsCAL SoftwareAssurance Government OLP 1License NoLevel UsrCAL"/>
    <s v="Unidad"/>
    <s v="Und"/>
    <s v="Producto"/>
    <s v="N/A"/>
    <s v="N/A"/>
    <s v="N/A"/>
    <s v="6VC-01220"/>
    <s v="Licencia"/>
    <n v="65.92"/>
    <n v="1"/>
    <s v="Por definición del partner"/>
    <n v="0"/>
    <n v="241623.8272"/>
    <n v="241623.83"/>
    <n v="0"/>
  </r>
  <r>
    <s v="Catalogo principalOPEN-CSP GOBIERNO6VC-03765"/>
    <s v="6VC-03765OPEN-CSP GOBIERNO"/>
    <m/>
    <x v="0"/>
    <s v="6VC-03765"/>
    <x v="0"/>
    <s v="Catalogo principal"/>
    <s v="USD"/>
    <s v="N/A"/>
    <s v="Microsoft®WinRmtDsktpSvcsCAL 2019 Government OLP 1License NoLevel DvcCAL"/>
    <s v="Unidad"/>
    <s v="Und"/>
    <s v="Producto"/>
    <s v="N/A"/>
    <s v="N/A"/>
    <s v="N/A"/>
    <s v="6VC-03765"/>
    <s v="Licencia"/>
    <n v="109.5"/>
    <n v="1"/>
    <s v="Por definición del partner"/>
    <n v="0"/>
    <n v="401362.39499999996"/>
    <n v="401362.4"/>
    <n v="0"/>
  </r>
  <r>
    <s v="Catalogo principalOPEN-CSP GOBIERNO6VC-03766"/>
    <s v="6VC-03766OPEN-CSP GOBIERNO"/>
    <m/>
    <x v="0"/>
    <s v="6VC-03766"/>
    <x v="0"/>
    <s v="Catalogo principal"/>
    <s v="USD"/>
    <s v="N/A"/>
    <s v="Microsoft®WinRmtDsktpSvcsCAL 2019 Government OLP 1License NoLevel UsrCAL"/>
    <s v="Unidad"/>
    <s v="Und"/>
    <s v="Producto"/>
    <s v="N/A"/>
    <s v="N/A"/>
    <s v="N/A"/>
    <s v="6VC-03766"/>
    <s v="Licencia"/>
    <n v="131.72"/>
    <n v="1"/>
    <s v="Por definición del partner"/>
    <n v="0"/>
    <n v="482807.8052"/>
    <n v="482807.81"/>
    <n v="0"/>
  </r>
  <r>
    <s v="Catalogo principalOPEN-CSP GOBIERNO6XC-00281"/>
    <s v="6XC-00281OPEN-CSP GOBIERNO"/>
    <m/>
    <x v="0"/>
    <s v="6XC-00281"/>
    <x v="0"/>
    <s v="Catalogo principal"/>
    <s v="USD"/>
    <s v="N/A"/>
    <s v="Microsoft®WinRmtDsktpSvcsExtConn License/SoftwareAssurancePack Government OLP 1License NoLevel Qualified"/>
    <s v="Unidad"/>
    <s v="Und"/>
    <s v="Producto"/>
    <s v="N/A"/>
    <s v="N/A"/>
    <s v="N/A"/>
    <s v="6XC-00281"/>
    <s v="Licencia"/>
    <n v="16626.259999999998"/>
    <n v="1"/>
    <s v="Por definición del partner"/>
    <n v="0"/>
    <n v="60942059.666599989"/>
    <n v="60942059.670000002"/>
    <n v="0"/>
  </r>
  <r>
    <s v="Catalogo principalOPEN-CSP GOBIERNO6XC-00282"/>
    <s v="6XC-00282OPEN-CSP GOBIERNO"/>
    <m/>
    <x v="0"/>
    <s v="6XC-00282"/>
    <x v="0"/>
    <s v="Catalogo principal"/>
    <s v="USD"/>
    <s v="N/A"/>
    <s v="Microsoft®WinRmtDsktpSvcsExtConn SoftwareAssurance Government OLP 1License NoLevel Qualified"/>
    <s v="Unidad"/>
    <s v="Und"/>
    <s v="Producto"/>
    <s v="N/A"/>
    <s v="N/A"/>
    <s v="N/A"/>
    <s v="6XC-00282"/>
    <s v="Licencia"/>
    <n v="5542.04"/>
    <n v="1"/>
    <s v="Por definición del partner"/>
    <n v="0"/>
    <n v="20313848.836399999"/>
    <n v="20313848.84"/>
    <n v="0"/>
  </r>
  <r>
    <s v="Catalogo principalOPEN-CSP GOBIERNO6XC-00446"/>
    <s v="6XC-00446OPEN-CSP GOBIERNO"/>
    <m/>
    <x v="0"/>
    <s v="6XC-00446"/>
    <x v="0"/>
    <s v="Catalogo principal"/>
    <s v="USD"/>
    <s v="N/A"/>
    <s v="Microsoft®WinRmtDsktpSvcsExtConn 2019 Government OLP 1License NoLevel Qualified"/>
    <s v="Unidad"/>
    <s v="Und"/>
    <s v="Producto"/>
    <s v="N/A"/>
    <s v="N/A"/>
    <s v="N/A"/>
    <s v="6XC-00446"/>
    <s v="Licencia"/>
    <n v="11084.22"/>
    <n v="1"/>
    <s v="Por definición del partner"/>
    <n v="0"/>
    <n v="40628210.830199994"/>
    <n v="40628210.829999998"/>
    <n v="0"/>
  </r>
  <r>
    <s v="Catalogo principalOPEN-CSP GOBIERNO6YH-00528"/>
    <s v="6YH-00528OPEN-CSP GOBIERNO"/>
    <m/>
    <x v="0"/>
    <s v="6YH-00528"/>
    <x v="0"/>
    <s v="Catalogo principal"/>
    <s v="USD"/>
    <s v="N/A"/>
    <s v="Microsoft®SkypeforBusiness License/SoftwareAssurancePack Government OLP 1License NoLevel"/>
    <s v="Unidad"/>
    <s v="Und"/>
    <s v="Producto"/>
    <s v="N/A"/>
    <s v="N/A"/>
    <s v="N/A"/>
    <s v="6YH-00528"/>
    <s v="Licencia"/>
    <n v="48.05"/>
    <n v="1"/>
    <s v="Por definición del partner"/>
    <n v="0"/>
    <n v="176122.95049999998"/>
    <n v="176122.95"/>
    <n v="0"/>
  </r>
  <r>
    <s v="Catalogo principalOPEN-CSP GOBIERNO6YH-00529"/>
    <s v="6YH-00529OPEN-CSP GOBIERNO"/>
    <m/>
    <x v="0"/>
    <s v="6YH-00529"/>
    <x v="0"/>
    <s v="Catalogo principal"/>
    <s v="USD"/>
    <s v="N/A"/>
    <s v="Microsoft®SkypeforBusiness SoftwareAssurance Government OLP 1License NoLevel"/>
    <s v="Unidad"/>
    <s v="Und"/>
    <s v="Producto"/>
    <s v="N/A"/>
    <s v="N/A"/>
    <s v="N/A"/>
    <s v="6YH-00529"/>
    <s v="Licencia"/>
    <n v="17.649999999999999"/>
    <n v="1"/>
    <s v="Por definición del partner"/>
    <n v="0"/>
    <n v="64694.486499999992"/>
    <n v="64694.49"/>
    <n v="0"/>
  </r>
  <r>
    <s v="Catalogo principalOPEN-CSP GOBIERNO6YH-01188"/>
    <s v="6YH-01188OPEN-CSP GOBIERNO"/>
    <m/>
    <x v="0"/>
    <s v="6YH-01188"/>
    <x v="0"/>
    <s v="Catalogo principal"/>
    <s v="USD"/>
    <s v="N/A"/>
    <s v="Microsoft®SkypeforBusiness 2019 Government OLP 1License NoLevel"/>
    <s v="Unidad"/>
    <s v="Und"/>
    <s v="Producto"/>
    <s v="N/A"/>
    <s v="N/A"/>
    <s v="N/A"/>
    <s v="6YH-01188"/>
    <s v="Licencia"/>
    <n v="30.39"/>
    <n v="1"/>
    <s v="Por definición del partner"/>
    <n v="0"/>
    <n v="111391.80989999999"/>
    <n v="111391.81"/>
    <n v="0"/>
  </r>
  <r>
    <s v="Catalogo principalOPEN-CSP GOBIERNO6ZH-00350"/>
    <s v="6ZH-00350OPEN-CSP GOBIERNO"/>
    <m/>
    <x v="0"/>
    <s v="6ZH-00350"/>
    <x v="0"/>
    <s v="Catalogo principal"/>
    <s v="USD"/>
    <s v="N/A"/>
    <s v="Microsoft®SfBServerStdCAL License/SoftwareAssurancePack Government OLP 1License NoLevel DvcCAL"/>
    <s v="Unidad"/>
    <s v="Und"/>
    <s v="Producto"/>
    <s v="N/A"/>
    <s v="N/A"/>
    <s v="N/A"/>
    <s v="6ZH-00350"/>
    <s v="Licencia"/>
    <n v="46.25"/>
    <n v="1"/>
    <s v="Por definición del partner"/>
    <n v="0"/>
    <n v="169525.21249999999"/>
    <n v="169525.21"/>
    <n v="0"/>
  </r>
  <r>
    <s v="Catalogo principalOPEN-CSP GOBIERNO6ZH-00371"/>
    <s v="6ZH-00371OPEN-CSP GOBIERNO"/>
    <m/>
    <x v="0"/>
    <s v="6ZH-00371"/>
    <x v="0"/>
    <s v="Catalogo principal"/>
    <s v="USD"/>
    <s v="N/A"/>
    <s v="Microsoft®SfBServerStdCAL License/SoftwareAssurancePack Government OLP 1License NoLevel UsrCAL"/>
    <s v="Unidad"/>
    <s v="Und"/>
    <s v="Producto"/>
    <s v="N/A"/>
    <s v="N/A"/>
    <s v="N/A"/>
    <s v="6ZH-00371"/>
    <s v="Licencia"/>
    <n v="59.55"/>
    <n v="1"/>
    <s v="Por definición del partner"/>
    <n v="0"/>
    <n v="218275.16549999997"/>
    <n v="218275.17"/>
    <n v="0"/>
  </r>
  <r>
    <s v="Catalogo principalOPEN-CSP GOBIERNO6ZH-00372"/>
    <s v="6ZH-00372OPEN-CSP GOBIERNO"/>
    <m/>
    <x v="0"/>
    <s v="6ZH-00372"/>
    <x v="0"/>
    <s v="Catalogo principal"/>
    <s v="USD"/>
    <s v="N/A"/>
    <s v="Microsoft®SfBServerStdCAL SoftwareAssurance Government OLP 1License NoLevel DvcCAL"/>
    <s v="Unidad"/>
    <s v="Und"/>
    <s v="Producto"/>
    <s v="N/A"/>
    <s v="N/A"/>
    <s v="N/A"/>
    <s v="6ZH-00372"/>
    <s v="Licencia"/>
    <n v="15.42"/>
    <n v="1"/>
    <s v="Por definición del partner"/>
    <n v="0"/>
    <n v="56520.622199999998"/>
    <n v="56520.62"/>
    <n v="0"/>
  </r>
  <r>
    <s v="Catalogo principalOPEN-CSP GOBIERNO6ZH-00373"/>
    <s v="6ZH-00373OPEN-CSP GOBIERNO"/>
    <m/>
    <x v="0"/>
    <s v="6ZH-00373"/>
    <x v="0"/>
    <s v="Catalogo principal"/>
    <s v="USD"/>
    <s v="N/A"/>
    <s v="Microsoft®SfBServerStdCAL SoftwareAssurance Government OLP 1License NoLevel UsrCAL"/>
    <s v="Unidad"/>
    <s v="Und"/>
    <s v="Producto"/>
    <s v="N/A"/>
    <s v="N/A"/>
    <s v="N/A"/>
    <s v="6ZH-00373"/>
    <s v="Licencia"/>
    <n v="19.89"/>
    <n v="1"/>
    <s v="Por definición del partner"/>
    <n v="0"/>
    <n v="72905.0049"/>
    <n v="72905"/>
    <n v="0"/>
  </r>
  <r>
    <s v="Catalogo principalOPEN-CSP GOBIERNO6ZH-00747"/>
    <s v="6ZH-00747OPEN-CSP GOBIERNO"/>
    <m/>
    <x v="0"/>
    <s v="6ZH-00747"/>
    <x v="0"/>
    <s v="Catalogo principal"/>
    <s v="USD"/>
    <s v="N/A"/>
    <s v="Microsoft®SfBServerStdCAL 2019 Government OLP 1License NoLevel DvcCAL"/>
    <s v="Unidad"/>
    <s v="Und"/>
    <s v="Producto"/>
    <s v="N/A"/>
    <s v="N/A"/>
    <s v="N/A"/>
    <s v="6ZH-00747"/>
    <s v="Licencia"/>
    <n v="30.84"/>
    <n v="1"/>
    <s v="Por definición del partner"/>
    <n v="0"/>
    <n v="113041.2444"/>
    <n v="113041.24"/>
    <n v="0"/>
  </r>
  <r>
    <s v="Catalogo principalOPEN-CSP GOBIERNO6ZH-00748"/>
    <s v="6ZH-00748OPEN-CSP GOBIERNO"/>
    <m/>
    <x v="0"/>
    <s v="6ZH-00748"/>
    <x v="0"/>
    <s v="Catalogo principal"/>
    <s v="USD"/>
    <s v="N/A"/>
    <s v="Microsoft®SfBServerStdCAL 2019 Government OLP 1License NoLevel UsrCAL"/>
    <s v="Unidad"/>
    <s v="Und"/>
    <s v="Producto"/>
    <s v="N/A"/>
    <s v="N/A"/>
    <s v="N/A"/>
    <s v="6ZH-00748"/>
    <s v="Licencia"/>
    <n v="39.659999999999997"/>
    <n v="1"/>
    <s v="Por definición del partner"/>
    <n v="0"/>
    <n v="145370.16059999997"/>
    <n v="145370.16"/>
    <n v="0"/>
  </r>
  <r>
    <s v="Catalogo principalOPEN-CSP GOBIERNO76M-01706"/>
    <s v="76M-01706OPEN-CSP GOBIERNO"/>
    <m/>
    <x v="0"/>
    <s v="76M-01706"/>
    <x v="0"/>
    <s v="Catalogo principal"/>
    <s v="USD"/>
    <s v="N/A"/>
    <s v="Microsoft®SharePointStandardCAL 2019 Government OLP 1License NoLevel DvcCAL"/>
    <s v="Unidad"/>
    <s v="Und"/>
    <s v="Producto"/>
    <s v="N/A"/>
    <s v="N/A"/>
    <s v="N/A"/>
    <s v="76M-01706"/>
    <s v="Licencia"/>
    <n v="94.48"/>
    <n v="1"/>
    <s v="Por definición del partner"/>
    <n v="0"/>
    <n v="346307.93680000002"/>
    <n v="346307.94"/>
    <n v="0"/>
  </r>
  <r>
    <s v="Catalogo principalOPEN-CSP GOBIERNO76M-01707"/>
    <s v="76M-01707OPEN-CSP GOBIERNO"/>
    <m/>
    <x v="0"/>
    <s v="76M-01707"/>
    <x v="0"/>
    <s v="Catalogo principal"/>
    <s v="USD"/>
    <s v="N/A"/>
    <s v="Microsoft®SharePointStandardCAL 2019 Government OLP 1License NoLevel UsrCAL"/>
    <s v="Unidad"/>
    <s v="Und"/>
    <s v="Producto"/>
    <s v="N/A"/>
    <s v="N/A"/>
    <s v="N/A"/>
    <s v="76M-01707"/>
    <s v="Licencia"/>
    <n v="121.41"/>
    <n v="1"/>
    <s v="Por definición del partner"/>
    <n v="0"/>
    <n v="445017.42809999996"/>
    <n v="445017.43"/>
    <n v="0"/>
  </r>
  <r>
    <s v="Catalogo principalOPEN-CSP GOBIERNO76N-00597"/>
    <s v="76N-00597OPEN-CSP GOBIERNO"/>
    <m/>
    <x v="0"/>
    <s v="76N-00597"/>
    <x v="0"/>
    <s v="Catalogo principal"/>
    <s v="USD"/>
    <s v="N/A"/>
    <s v="Microsoft®SharePointEnterpriseCAL License/SoftwareAssurancePack Government OLP 1License NoLevel DvcCAL"/>
    <s v="Unidad"/>
    <s v="Und"/>
    <s v="Producto"/>
    <s v="N/A"/>
    <s v="N/A"/>
    <s v="N/A"/>
    <s v="76N-00597"/>
    <s v="Licencia"/>
    <n v="123.68"/>
    <n v="1"/>
    <s v="Por definición del partner"/>
    <n v="0"/>
    <n v="453337.90880000003"/>
    <n v="453337.91"/>
    <n v="0"/>
  </r>
  <r>
    <s v="Catalogo principalOPEN-CSP GOBIERNO76N-00603"/>
    <s v="76N-00603OPEN-CSP GOBIERNO"/>
    <m/>
    <x v="0"/>
    <s v="76N-00603"/>
    <x v="0"/>
    <s v="Catalogo principal"/>
    <s v="USD"/>
    <s v="N/A"/>
    <s v="Microsoft®SharePointEnterpriseCAL License/SoftwareAssurancePack Government OLP 1License NoLevel UsrCAL"/>
    <s v="Unidad"/>
    <s v="Und"/>
    <s v="Producto"/>
    <s v="N/A"/>
    <s v="N/A"/>
    <s v="N/A"/>
    <s v="76N-00603"/>
    <s v="Licencia"/>
    <n v="161.80000000000001"/>
    <n v="1"/>
    <s v="Por definición del partner"/>
    <n v="0"/>
    <n v="593063.33799999999"/>
    <n v="593063.34"/>
    <n v="0"/>
  </r>
  <r>
    <s v="Catalogo principalOPEN-CSP GOBIERNO76N-00654"/>
    <s v="76N-00654OPEN-CSP GOBIERNO"/>
    <m/>
    <x v="0"/>
    <s v="76N-00654"/>
    <x v="0"/>
    <s v="Catalogo principal"/>
    <s v="USD"/>
    <s v="N/A"/>
    <s v="Microsoft®SharePointEnterpriseCAL SoftwareAssurance Government OLP 1License NoLevel DvcCAL"/>
    <s v="Unidad"/>
    <s v="Und"/>
    <s v="Producto"/>
    <s v="N/A"/>
    <s v="N/A"/>
    <s v="N/A"/>
    <s v="76N-00654"/>
    <s v="Licencia"/>
    <n v="41.18"/>
    <n v="1"/>
    <s v="Por definición del partner"/>
    <n v="0"/>
    <n v="150941.58379999999"/>
    <n v="150941.57999999999"/>
    <n v="0"/>
  </r>
  <r>
    <s v="Catalogo principalOPEN-CSP GOBIERNO76N-00660"/>
    <s v="76N-00660OPEN-CSP GOBIERNO"/>
    <m/>
    <x v="0"/>
    <s v="76N-00660"/>
    <x v="0"/>
    <s v="Catalogo principal"/>
    <s v="USD"/>
    <s v="N/A"/>
    <s v="Microsoft®SharePointEnterpriseCAL SoftwareAssurance Government OLP 1License NoLevel UsrCAL"/>
    <s v="Unidad"/>
    <s v="Und"/>
    <s v="Producto"/>
    <s v="N/A"/>
    <s v="N/A"/>
    <s v="N/A"/>
    <s v="76N-00660"/>
    <s v="Licencia"/>
    <n v="53.98"/>
    <n v="1"/>
    <s v="Por definición del partner"/>
    <n v="0"/>
    <n v="197858.83179999999"/>
    <n v="197858.83"/>
    <n v="0"/>
  </r>
  <r>
    <s v="Catalogo principalOPEN-CSP GOBIERNO76N-03869"/>
    <s v="76N-03869OPEN-CSP GOBIERNO"/>
    <m/>
    <x v="0"/>
    <s v="76N-03869"/>
    <x v="0"/>
    <s v="Catalogo principal"/>
    <s v="USD"/>
    <s v="N/A"/>
    <s v="Microsoft®SharePointEnterpriseCAL 2019 Government OLP 1License NoLevel DvcCAL"/>
    <s v="Unidad"/>
    <s v="Und"/>
    <s v="Producto"/>
    <s v="N/A"/>
    <s v="N/A"/>
    <s v="N/A"/>
    <s v="76N-03869"/>
    <s v="Licencia"/>
    <n v="82.5"/>
    <n v="1"/>
    <s v="Por definición del partner"/>
    <n v="0"/>
    <n v="302396.32500000001"/>
    <n v="302396.33"/>
    <n v="0"/>
  </r>
  <r>
    <s v="Catalogo principalOPEN-CSP GOBIERNO76N-03870"/>
    <s v="76N-03870OPEN-CSP GOBIERNO"/>
    <m/>
    <x v="0"/>
    <s v="76N-03870"/>
    <x v="0"/>
    <s v="Catalogo principal"/>
    <s v="USD"/>
    <s v="N/A"/>
    <s v="Microsoft®SharePointEnterpriseCAL 2019 Government OLP 1License NoLevel UsrCAL"/>
    <s v="Unidad"/>
    <s v="Und"/>
    <s v="Producto"/>
    <s v="N/A"/>
    <s v="N/A"/>
    <s v="N/A"/>
    <s v="76N-03870"/>
    <s v="Licencia"/>
    <n v="107.82"/>
    <n v="1"/>
    <s v="Por definición del partner"/>
    <n v="0"/>
    <n v="395204.50619999995"/>
    <n v="395204.51"/>
    <n v="0"/>
  </r>
  <r>
    <s v="Catalogo principalOPEN-CSP GOBIERNO76P-02040"/>
    <s v="76P-02040OPEN-CSP GOBIERNO"/>
    <m/>
    <x v="0"/>
    <s v="76P-02040"/>
    <x v="0"/>
    <s v="Catalogo principal"/>
    <s v="USD"/>
    <s v="N/A"/>
    <s v="Microsoft®SharePointServer 2019 Government OLP 1License NoLevel"/>
    <s v="Unidad"/>
    <s v="Und"/>
    <s v="Producto"/>
    <s v="N/A"/>
    <s v="N/A"/>
    <s v="N/A"/>
    <s v="76P-02040"/>
    <s v="Licencia"/>
    <n v="6850.06"/>
    <n v="1"/>
    <s v="Por definición del partner"/>
    <n v="0"/>
    <n v="25108278.424600001"/>
    <n v="25108278.420000002"/>
    <n v="0"/>
  </r>
  <r>
    <s v="Catalogo principalOPEN-CSP GOBIERNO77D-00105"/>
    <s v="77D-00105OPEN-CSP GOBIERNO"/>
    <m/>
    <x v="0"/>
    <s v="77D-00105"/>
    <x v="0"/>
    <s v="Catalogo principal"/>
    <s v="USD"/>
    <s v="N/A"/>
    <s v="Microsoft®VisualStudioProSubMSDN License/SoftwareAssurancePack Government OLP 1License NoLevel Qualified"/>
    <s v="Unidad"/>
    <s v="Und"/>
    <s v="Producto"/>
    <s v="N/A"/>
    <s v="N/A"/>
    <s v="N/A"/>
    <s v="77D-00105"/>
    <s v="Licencia"/>
    <n v="1146.1300000000001"/>
    <n v="1"/>
    <s v="Por definición del partner"/>
    <n v="0"/>
    <n v="4201036.3633000003"/>
    <n v="4201036.3600000003"/>
    <n v="0"/>
  </r>
  <r>
    <s v="Catalogo principalOPEN-CSP GOBIERNO77D-00106"/>
    <s v="77D-00106OPEN-CSP GOBIERNO"/>
    <m/>
    <x v="0"/>
    <s v="77D-00106"/>
    <x v="0"/>
    <s v="Catalogo principal"/>
    <s v="USD"/>
    <s v="N/A"/>
    <s v="Microsoft®VisualStudioProSubMSDN SoftwareAssurance Government OLP 1License NoLevel Qualified"/>
    <s v="Unidad"/>
    <s v="Und"/>
    <s v="Producto"/>
    <s v="N/A"/>
    <s v="N/A"/>
    <s v="N/A"/>
    <s v="77D-00106"/>
    <s v="Licencia"/>
    <n v="945.8"/>
    <n v="1"/>
    <s v="Por definición del partner"/>
    <n v="0"/>
    <n v="3466744.7779999995"/>
    <n v="3466744.78"/>
    <n v="0"/>
  </r>
  <r>
    <s v="Catalogo principalOPEN-CSP GOBIERNO79P-05738"/>
    <s v="79P-05738OPEN-CSP GOBIERNO"/>
    <m/>
    <x v="0"/>
    <s v="79P-05738"/>
    <x v="0"/>
    <s v="Catalogo principal"/>
    <s v="USD"/>
    <s v="N/A"/>
    <s v="Microsoft®OfficeProfessionalPlus 2019 Government OLP 1License NoLevel"/>
    <s v="Unidad"/>
    <s v="Und"/>
    <s v="Producto"/>
    <s v="N/A"/>
    <s v="N/A"/>
    <s v="N/A"/>
    <s v="79P-05738"/>
    <s v="Licencia"/>
    <n v="510.94"/>
    <n v="1"/>
    <s v="Por definición del partner"/>
    <n v="0"/>
    <n v="1872804.5854"/>
    <n v="1872804.59"/>
    <n v="0"/>
  </r>
  <r>
    <s v="Catalogo principalOPEN-CSP GOBIERNO7AH-00419"/>
    <s v="7AH-00419OPEN-CSP GOBIERNO"/>
    <m/>
    <x v="0"/>
    <s v="7AH-00419"/>
    <x v="0"/>
    <s v="Catalogo principal"/>
    <s v="USD"/>
    <s v="N/A"/>
    <s v="Microsoft®SfBServerEntCAL License/SoftwareAssurancePack Government OLP 1License NoLevel DvcCAL"/>
    <s v="Unidad"/>
    <s v="Und"/>
    <s v="Producto"/>
    <s v="N/A"/>
    <s v="N/A"/>
    <s v="N/A"/>
    <s v="7AH-00419"/>
    <s v="Licencia"/>
    <n v="161.80000000000001"/>
    <n v="1"/>
    <s v="Por definición del partner"/>
    <n v="0"/>
    <n v="593063.33799999999"/>
    <n v="593063.34"/>
    <n v="0"/>
  </r>
  <r>
    <s v="Catalogo principalOPEN-CSP GOBIERNO7AH-00420"/>
    <s v="7AH-00420OPEN-CSP GOBIERNO"/>
    <m/>
    <x v="0"/>
    <s v="7AH-00420"/>
    <x v="0"/>
    <s v="Catalogo principal"/>
    <s v="USD"/>
    <s v="N/A"/>
    <s v="Microsoft®SfBServerEntCAL License/SoftwareAssurancePack Government OLP 1License NoLevel UsrCAL"/>
    <s v="Unidad"/>
    <s v="Und"/>
    <s v="Producto"/>
    <s v="N/A"/>
    <s v="N/A"/>
    <s v="N/A"/>
    <s v="7AH-00420"/>
    <s v="Licencia"/>
    <n v="209.38"/>
    <n v="1"/>
    <s v="Por definición del partner"/>
    <n v="0"/>
    <n v="767463.54579999996"/>
    <n v="767463.55"/>
    <n v="0"/>
  </r>
  <r>
    <s v="Catalogo principalOPEN-CSP GOBIERNO7AH-00421"/>
    <s v="7AH-00421OPEN-CSP GOBIERNO"/>
    <m/>
    <x v="0"/>
    <s v="7AH-00421"/>
    <x v="0"/>
    <s v="Catalogo principal"/>
    <s v="USD"/>
    <s v="N/A"/>
    <s v="Microsoft®SfBServerEntCAL SoftwareAssurance Government OLP 1License NoLevel DvcCAL"/>
    <s v="Unidad"/>
    <s v="Und"/>
    <s v="Producto"/>
    <s v="N/A"/>
    <s v="N/A"/>
    <s v="N/A"/>
    <s v="7AH-00421"/>
    <s v="Licencia"/>
    <n v="53.98"/>
    <n v="1"/>
    <s v="Por definición del partner"/>
    <n v="0"/>
    <n v="197858.83179999999"/>
    <n v="197858.83"/>
    <n v="0"/>
  </r>
  <r>
    <s v="Catalogo principalOPEN-CSP GOBIERNO7AH-00422"/>
    <s v="7AH-00422OPEN-CSP GOBIERNO"/>
    <m/>
    <x v="0"/>
    <s v="7AH-00422"/>
    <x v="0"/>
    <s v="Catalogo principal"/>
    <s v="USD"/>
    <s v="N/A"/>
    <s v="Microsoft®SfBServerEntCAL SoftwareAssurance Government OLP 1License NoLevel UsrCAL"/>
    <s v="Unidad"/>
    <s v="Und"/>
    <s v="Producto"/>
    <s v="N/A"/>
    <s v="N/A"/>
    <s v="N/A"/>
    <s v="7AH-00422"/>
    <s v="Licencia"/>
    <n v="69.84"/>
    <n v="1"/>
    <s v="Por definición del partner"/>
    <n v="0"/>
    <n v="255992.23440000002"/>
    <n v="255992.23"/>
    <n v="0"/>
  </r>
  <r>
    <s v="Catalogo principalOPEN-CSP GOBIERNO7AH-00754"/>
    <s v="7AH-00754OPEN-CSP GOBIERNO"/>
    <m/>
    <x v="0"/>
    <s v="7AH-00754"/>
    <x v="0"/>
    <s v="Catalogo principal"/>
    <s v="USD"/>
    <s v="N/A"/>
    <s v="Microsoft®SfBServerEntCAL 2019 Government OLP 1License NoLevel DvcCAL"/>
    <s v="Unidad"/>
    <s v="Und"/>
    <s v="Producto"/>
    <s v="N/A"/>
    <s v="N/A"/>
    <s v="N/A"/>
    <s v="7AH-00754"/>
    <s v="Licencia"/>
    <n v="107.82"/>
    <n v="1"/>
    <s v="Por definición del partner"/>
    <n v="0"/>
    <n v="395204.50619999995"/>
    <n v="395204.51"/>
    <n v="0"/>
  </r>
  <r>
    <s v="Catalogo principalOPEN-CSP GOBIERNO7AH-00755"/>
    <s v="7AH-00755OPEN-CSP GOBIERNO"/>
    <m/>
    <x v="0"/>
    <s v="7AH-00755"/>
    <x v="0"/>
    <s v="Catalogo principal"/>
    <s v="USD"/>
    <s v="N/A"/>
    <s v="Microsoft®SfBServerEntCAL 2019 Government OLP 1License NoLevel UsrCAL"/>
    <s v="Unidad"/>
    <s v="Und"/>
    <s v="Producto"/>
    <s v="N/A"/>
    <s v="N/A"/>
    <s v="N/A"/>
    <s v="7AH-00755"/>
    <s v="Licencia"/>
    <n v="139.54"/>
    <n v="1"/>
    <s v="Por definición del partner"/>
    <n v="0"/>
    <n v="511471.31139999995"/>
    <n v="511471.31"/>
    <n v="0"/>
  </r>
  <r>
    <s v="Catalogo principalOPEN-CSP GOBIERNO7JQ-00314"/>
    <s v="7JQ-00314OPEN-CSP GOBIERNO"/>
    <m/>
    <x v="0"/>
    <s v="7JQ-00314"/>
    <x v="0"/>
    <s v="Catalogo principal"/>
    <s v="USD"/>
    <s v="N/A"/>
    <s v="Microsoft®SQLSvrEnterpriseCore License/SoftwareAssurancePack Government OLP 2Licenses NoLevel CoreLic Qualified"/>
    <s v="Unidad"/>
    <s v="Und"/>
    <s v="Producto"/>
    <s v="N/A"/>
    <s v="N/A"/>
    <s v="N/A"/>
    <s v="7JQ-00314"/>
    <s v="Licencia"/>
    <n v="20780.73"/>
    <n v="1"/>
    <s v="Por definición del partner"/>
    <n v="0"/>
    <n v="76169895.5493"/>
    <n v="76169895.549999997"/>
    <n v="0"/>
  </r>
  <r>
    <s v="Catalogo principalOPEN-CSP GOBIERNO7JQ-00315"/>
    <s v="7JQ-00315OPEN-CSP GOBIERNO"/>
    <m/>
    <x v="0"/>
    <s v="7JQ-00315"/>
    <x v="0"/>
    <s v="Catalogo principal"/>
    <s v="USD"/>
    <s v="N/A"/>
    <s v="Microsoft®SQLSvrEnterpriseCore SoftwareAssurance Government OLP 2Licenses NoLevel CoreLic Qualified"/>
    <s v="Unidad"/>
    <s v="Und"/>
    <s v="Producto"/>
    <s v="N/A"/>
    <s v="N/A"/>
    <s v="N/A"/>
    <s v="7JQ-00315"/>
    <s v="Licencia"/>
    <n v="6926.87"/>
    <n v="1"/>
    <s v="Por definición del partner"/>
    <n v="0"/>
    <n v="25389818.5667"/>
    <n v="25389818.57"/>
    <n v="0"/>
  </r>
  <r>
    <s v="Catalogo principalOPEN-CSP GOBIERNO7JQ-01624"/>
    <s v="7JQ-01624OPEN-CSP GOBIERNO"/>
    <m/>
    <x v="0"/>
    <s v="7JQ-01624"/>
    <x v="0"/>
    <s v="Catalogo principal"/>
    <s v="USD"/>
    <s v="N/A"/>
    <s v="Microsoft®SQLSvrEnterpriseCore 2019 Government OLP 2Licenses NoLevel CoreLic Qualified"/>
    <s v="Unidad"/>
    <s v="Und"/>
    <s v="Producto"/>
    <s v="N/A"/>
    <s v="N/A"/>
    <s v="N/A"/>
    <s v="7JQ-01624"/>
    <s v="Licencia"/>
    <n v="13853.87"/>
    <n v="1"/>
    <s v="Por definición del partner"/>
    <n v="0"/>
    <n v="50780113.636700004"/>
    <n v="50780113.640000001"/>
    <n v="0"/>
  </r>
  <r>
    <s v="Catalogo principalOPEN-CSP GOBIERNO7JT-00003"/>
    <s v="7JT-00003OPEN-CSP GOBIERNO"/>
    <m/>
    <x v="0"/>
    <s v="7JT-00003"/>
    <x v="0"/>
    <s v="Catalogo principal"/>
    <s v="USD"/>
    <s v="N/A"/>
    <s v="Microsoft®O365PlanE1Archiving ShrdSvr MonthlySubscriptions-VolumeLicense Government OLP 1License NoLevel Qualified Annual"/>
    <s v="Unidad"/>
    <s v="Und"/>
    <s v="Producto"/>
    <s v="N/A"/>
    <s v="N/A"/>
    <s v="N/A"/>
    <s v="7JT-00003"/>
    <s v="Suscripción Anual"/>
    <n v="109.6"/>
    <n v="1"/>
    <s v="Por definición del partner"/>
    <n v="0"/>
    <n v="401728.93599999999"/>
    <n v="401728.94"/>
    <n v="0"/>
  </r>
  <r>
    <s v="Catalogo principalOPEN-CSP GOBIERNO7NQ-00266"/>
    <s v="7NQ-00266OPEN-CSP GOBIERNO"/>
    <m/>
    <x v="0"/>
    <s v="7NQ-00266"/>
    <x v="0"/>
    <s v="Catalogo principal"/>
    <s v="USD"/>
    <s v="N/A"/>
    <s v="Microsoft®SQLSvrStandardCore License/SoftwareAssurancePack Government OLP 2Licenses NoLevel CoreLic Qualified"/>
    <s v="Unidad"/>
    <s v="Und"/>
    <s v="Producto"/>
    <s v="N/A"/>
    <s v="N/A"/>
    <s v="N/A"/>
    <s v="7NQ-00266"/>
    <s v="Licencia"/>
    <n v="5418.37"/>
    <n v="1"/>
    <s v="Por definición del partner"/>
    <n v="0"/>
    <n v="19860547.581699997"/>
    <n v="19860547.579999998"/>
    <n v="0"/>
  </r>
  <r>
    <s v="Catalogo principalOPEN-CSP GOBIERNO7NQ-00267"/>
    <s v="7NQ-00267OPEN-CSP GOBIERNO"/>
    <m/>
    <x v="0"/>
    <s v="7NQ-00267"/>
    <x v="0"/>
    <s v="Catalogo principal"/>
    <s v="USD"/>
    <s v="N/A"/>
    <s v="Microsoft®SQLSvrStandardCore SoftwareAssurance Government OLP 2Licenses NoLevel CoreLic Qualified"/>
    <s v="Unidad"/>
    <s v="Und"/>
    <s v="Producto"/>
    <s v="N/A"/>
    <s v="N/A"/>
    <s v="N/A"/>
    <s v="7NQ-00267"/>
    <s v="Licencia"/>
    <n v="1806.17"/>
    <n v="1"/>
    <s v="Por definición del partner"/>
    <n v="0"/>
    <n v="6620353.5796999997"/>
    <n v="6620353.5800000001"/>
    <n v="0"/>
  </r>
  <r>
    <s v="Catalogo principalOPEN-CSP GOBIERNO7NQ-01581"/>
    <s v="7NQ-01581OPEN-CSP GOBIERNO"/>
    <m/>
    <x v="0"/>
    <s v="7NQ-01581"/>
    <x v="0"/>
    <s v="Catalogo principal"/>
    <s v="USD"/>
    <s v="N/A"/>
    <s v="Microsoft®SQLSvrStandardCore 2019 Government OLP 2Licenses NoLevel CoreLic Qualified"/>
    <s v="Unidad"/>
    <s v="Und"/>
    <s v="Producto"/>
    <s v="N/A"/>
    <s v="N/A"/>
    <s v="N/A"/>
    <s v="7NQ-01581"/>
    <s v="Licencia"/>
    <n v="3612.21"/>
    <n v="1"/>
    <s v="Por definición del partner"/>
    <n v="0"/>
    <n v="13240230.656099999"/>
    <n v="13240230.66"/>
    <n v="0"/>
  </r>
  <r>
    <s v="Catalogo principalOPEN-CSP GOBIERNO7NS-00006"/>
    <s v="7NS-00006OPEN-CSP GOBIERNO"/>
    <m/>
    <x v="0"/>
    <s v="7NS-00006"/>
    <x v="0"/>
    <s v="Catalogo principal"/>
    <s v="USD"/>
    <s v="N/A"/>
    <s v="Microsoft®ProjectPlan3Open ShrdSvr MonthlySubscriptions-VolumeLicense Government OLP 1License NoLevel Qualified Annual"/>
    <s v="Unidad"/>
    <s v="Und"/>
    <s v="Producto"/>
    <s v="N/A"/>
    <s v="N/A"/>
    <s v="N/A"/>
    <s v="7NS-00006"/>
    <s v="Suscripción Anual"/>
    <n v="360.1"/>
    <n v="1"/>
    <s v="Por definición del partner"/>
    <n v="0"/>
    <n v="1319914.1410000001"/>
    <n v="1319914.1399999999"/>
    <n v="0"/>
  </r>
  <r>
    <s v="Catalogo principalOPEN-CSP GOBIERNO7YC-00006"/>
    <s v="7YC-00006OPEN-CSP GOBIERNO"/>
    <m/>
    <x v="0"/>
    <s v="7YC-00006"/>
    <x v="0"/>
    <s v="Catalogo principal"/>
    <s v="USD"/>
    <s v="N/A"/>
    <s v="Microsoft®ProjectPlan5Open ShrdSvr MonthlySubscriptions-VolumeLicense Government OLP 1License NoLevel Qualified Annual"/>
    <s v="Unidad"/>
    <s v="Und"/>
    <s v="Producto"/>
    <s v="N/A"/>
    <s v="N/A"/>
    <s v="N/A"/>
    <s v="7YC-00006"/>
    <s v="Suscripción Anual"/>
    <n v="660.1"/>
    <n v="1"/>
    <s v="Por definición del partner"/>
    <n v="0"/>
    <n v="2419537.1409999998"/>
    <n v="2419537.14"/>
    <n v="0"/>
  </r>
  <r>
    <s v="Catalogo principalOPEN-CSP GOBIERNO810-04848"/>
    <s v="810-04848OPEN-CSP GOBIERNO"/>
    <m/>
    <x v="0"/>
    <s v="810-04848"/>
    <x v="0"/>
    <s v="Catalogo principal"/>
    <s v="USD"/>
    <s v="N/A"/>
    <s v="Microsoft®SQLServerEnterpriseEdition SoftwareAssurance Government OLP 1License NoLevel"/>
    <s v="Unidad"/>
    <s v="Und"/>
    <s v="Producto"/>
    <s v="N/A"/>
    <s v="N/A"/>
    <s v="N/A"/>
    <s v="810-04848"/>
    <s v="Licencia"/>
    <n v="4328.4799999999996"/>
    <n v="1"/>
    <s v="Por definición del partner"/>
    <n v="0"/>
    <n v="15865653.876799997"/>
    <n v="15865653.880000001"/>
    <n v="0"/>
  </r>
  <r>
    <s v="Catalogo principalOPEN-CSP GOBIERNO9EA-00229"/>
    <s v="9EA-00229OPEN-CSP GOBIERNO"/>
    <m/>
    <x v="0"/>
    <s v="9EA-00229"/>
    <x v="0"/>
    <s v="Catalogo principal"/>
    <s v="USD"/>
    <s v="N/A"/>
    <s v="Microsoft®WindowsServerDCCore License/SoftwareAssurancePack Government OLP 16Licenses NoLevel CoreLic Qualified"/>
    <s v="Unidad"/>
    <s v="Und"/>
    <s v="Producto"/>
    <s v="N/A"/>
    <s v="N/A"/>
    <s v="N/A"/>
    <s v="9EA-00229"/>
    <s v="Licencia"/>
    <n v="9268.06"/>
    <n v="1"/>
    <s v="Por definición del partner"/>
    <n v="0"/>
    <n v="33971239.8046"/>
    <n v="33971239.799999997"/>
    <n v="0"/>
  </r>
  <r>
    <s v="Catalogo principalOPEN-CSP GOBIERNO9EA-00230"/>
    <s v="9EA-00230OPEN-CSP GOBIERNO"/>
    <m/>
    <x v="0"/>
    <s v="9EA-00230"/>
    <x v="0"/>
    <s v="Catalogo principal"/>
    <s v="USD"/>
    <s v="N/A"/>
    <s v="Microsoft®WindowsServerDCCore SoftwareAssurance Government OLP 16Licenses NoLevel CoreLic Qualified"/>
    <s v="Unidad"/>
    <s v="Und"/>
    <s v="Producto"/>
    <s v="N/A"/>
    <s v="N/A"/>
    <s v="N/A"/>
    <s v="9EA-00230"/>
    <s v="Licencia"/>
    <n v="3089.4"/>
    <n v="1"/>
    <s v="Por definición del partner"/>
    <n v="0"/>
    <n v="11323917.653999999"/>
    <n v="11323917.65"/>
    <n v="0"/>
  </r>
  <r>
    <s v="Catalogo principalOPEN-CSP GOBIERNO9EA-00232"/>
    <s v="9EA-00232OPEN-CSP GOBIERNO"/>
    <m/>
    <x v="0"/>
    <s v="9EA-00232"/>
    <x v="0"/>
    <s v="Catalogo principal"/>
    <s v="USD"/>
    <s v="N/A"/>
    <s v="Microsoft®WindowsServerDCCore License/SoftwareAssurancePack Government OLP 2Licenses NoLevel CoreLic Qualified"/>
    <s v="Unidad"/>
    <s v="Und"/>
    <s v="Producto"/>
    <s v="N/A"/>
    <s v="N/A"/>
    <s v="N/A"/>
    <s v="9EA-00232"/>
    <s v="Licencia"/>
    <n v="1159.1300000000001"/>
    <n v="1"/>
    <s v="Por definición del partner"/>
    <n v="0"/>
    <n v="4248686.6933000004"/>
    <n v="4248686.6900000004"/>
    <n v="0"/>
  </r>
  <r>
    <s v="Catalogo principalOPEN-CSP GOBIERNO9EA-00233"/>
    <s v="9EA-00233OPEN-CSP GOBIERNO"/>
    <m/>
    <x v="0"/>
    <s v="9EA-00233"/>
    <x v="0"/>
    <s v="Catalogo principal"/>
    <s v="USD"/>
    <s v="N/A"/>
    <s v="Microsoft®WindowsServerDCCore SoftwareAssurance Government OLP 2Licenses NoLevel CoreLic Qualified"/>
    <s v="Unidad"/>
    <s v="Und"/>
    <s v="Producto"/>
    <s v="N/A"/>
    <s v="N/A"/>
    <s v="N/A"/>
    <s v="9EA-00233"/>
    <s v="Licencia"/>
    <n v="386.28"/>
    <n v="1"/>
    <s v="Por definición del partner"/>
    <n v="0"/>
    <n v="1415874.5747999998"/>
    <n v="1415874.57"/>
    <n v="0"/>
  </r>
  <r>
    <s v="Catalogo principalOPEN-CSP GOBIERNO9EA-01062"/>
    <s v="9EA-01062OPEN-CSP GOBIERNO"/>
    <m/>
    <x v="0"/>
    <s v="9EA-01062"/>
    <x v="0"/>
    <s v="Catalogo principal"/>
    <s v="USD"/>
    <s v="N/A"/>
    <s v="Microsoft®WindowsServerDCCore 2019 Government OLP 16Licenses NoLevel CoreLic Qualified"/>
    <s v="Unidad"/>
    <s v="Und"/>
    <s v="Producto"/>
    <s v="N/A"/>
    <s v="N/A"/>
    <s v="N/A"/>
    <s v="9EA-01062"/>
    <s v="Licencia"/>
    <n v="6178.65"/>
    <n v="1"/>
    <s v="Por definición del partner"/>
    <n v="0"/>
    <n v="22647285.496499997"/>
    <n v="22647285.5"/>
    <n v="0"/>
  </r>
  <r>
    <s v="Catalogo principalOPEN-CSP GOBIERNO9EA-01063"/>
    <s v="9EA-01063OPEN-CSP GOBIERNO"/>
    <m/>
    <x v="0"/>
    <s v="9EA-01063"/>
    <x v="0"/>
    <s v="Catalogo principal"/>
    <s v="USD"/>
    <s v="N/A"/>
    <s v="Microsoft®WindowsServerDCCore 2019 Government OLP 2Licenses NoLevel CoreLic Qualified"/>
    <s v="Unidad"/>
    <s v="Und"/>
    <s v="Producto"/>
    <s v="N/A"/>
    <s v="N/A"/>
    <s v="N/A"/>
    <s v="9EA-01063"/>
    <s v="Licencia"/>
    <n v="772.85"/>
    <n v="1"/>
    <s v="Por definición del partner"/>
    <n v="0"/>
    <n v="2832812.1184999999"/>
    <n v="2832812.12"/>
    <n v="0"/>
  </r>
  <r>
    <s v="Catalogo principalOPEN-CSP GOBIERNO9EM-00225"/>
    <s v="9EM-00225OPEN-CSP GOBIERNO"/>
    <m/>
    <x v="0"/>
    <s v="9EM-00225"/>
    <x v="0"/>
    <s v="Catalogo principal"/>
    <s v="USD"/>
    <s v="N/A"/>
    <s v="Microsoft®WindowsServerSTDCORE License/SoftwareAssurancePack Government OLP 16Licenses NoLevel CoreLic"/>
    <s v="Unidad"/>
    <s v="Und"/>
    <s v="Producto"/>
    <s v="N/A"/>
    <s v="N/A"/>
    <s v="N/A"/>
    <s v="9EM-00225"/>
    <s v="Licencia"/>
    <n v="1297.56"/>
    <n v="1"/>
    <s v="Por definición del partner"/>
    <n v="0"/>
    <n v="4756089.3995999992"/>
    <n v="4756089.4000000004"/>
    <n v="0"/>
  </r>
  <r>
    <s v="Catalogo principalOPEN-CSP GOBIERNO9EM-00226"/>
    <s v="9EM-00226OPEN-CSP GOBIERNO"/>
    <m/>
    <x v="0"/>
    <s v="9EM-00226"/>
    <x v="0"/>
    <s v="Catalogo principal"/>
    <s v="USD"/>
    <s v="N/A"/>
    <s v="Microsoft®WindowsServerSTDCORE SoftwareAssurance Government OLP 16Licenses NoLevel CoreLic"/>
    <s v="Unidad"/>
    <s v="Und"/>
    <s v="Producto"/>
    <s v="N/A"/>
    <s v="N/A"/>
    <s v="N/A"/>
    <s v="9EM-00226"/>
    <s v="Licencia"/>
    <n v="432.47"/>
    <n v="1"/>
    <s v="Por definición del partner"/>
    <n v="0"/>
    <n v="1585179.8626999999"/>
    <n v="1585179.86"/>
    <n v="0"/>
  </r>
  <r>
    <s v="Catalogo principalOPEN-CSP GOBIERNO9EM-00228"/>
    <s v="9EM-00228OPEN-CSP GOBIERNO"/>
    <m/>
    <x v="0"/>
    <s v="9EM-00228"/>
    <x v="0"/>
    <s v="Catalogo principal"/>
    <s v="USD"/>
    <s v="N/A"/>
    <s v="Microsoft®WindowsServerSTDCORE License/SoftwareAssurancePack Government OLP 2Licenses NoLevel CoreLic"/>
    <s v="Unidad"/>
    <s v="Und"/>
    <s v="Producto"/>
    <s v="N/A"/>
    <s v="N/A"/>
    <s v="N/A"/>
    <s v="9EM-00228"/>
    <s v="Licencia"/>
    <n v="164.22"/>
    <n v="1"/>
    <s v="Por definición del partner"/>
    <n v="0"/>
    <n v="601933.63020000001"/>
    <n v="601933.63"/>
    <n v="0"/>
  </r>
  <r>
    <s v="Catalogo principalOPEN-CSP GOBIERNO9EM-00229"/>
    <s v="9EM-00229OPEN-CSP GOBIERNO"/>
    <m/>
    <x v="0"/>
    <s v="9EM-00229"/>
    <x v="0"/>
    <s v="Catalogo principal"/>
    <s v="USD"/>
    <s v="N/A"/>
    <s v="Microsoft®WindowsServerSTDCORE SoftwareAssurance Government OLP 2Licenses NoLevel CoreLic"/>
    <s v="Unidad"/>
    <s v="Und"/>
    <s v="Producto"/>
    <s v="N/A"/>
    <s v="N/A"/>
    <s v="N/A"/>
    <s v="9EM-00229"/>
    <s v="Licencia"/>
    <n v="54.78"/>
    <n v="1"/>
    <s v="Por definición del partner"/>
    <n v="0"/>
    <n v="200791.15979999999"/>
    <n v="200791.16"/>
    <n v="0"/>
  </r>
  <r>
    <s v="Catalogo principalOPEN-CSP GOBIERNO9EM-00670"/>
    <s v="9EM-00670OPEN-CSP GOBIERNO"/>
    <m/>
    <x v="0"/>
    <s v="9EM-00670"/>
    <x v="0"/>
    <s v="Catalogo principal"/>
    <s v="USD"/>
    <s v="N/A"/>
    <s v="Microsoft®WindowsServerSTDCORE 2019 Government OLP 16Licenses NoLevel CoreLic"/>
    <s v="Unidad"/>
    <s v="Und"/>
    <s v="Producto"/>
    <s v="N/A"/>
    <s v="N/A"/>
    <s v="N/A"/>
    <s v="9EM-00670"/>
    <s v="Licencia"/>
    <n v="865.09"/>
    <n v="1"/>
    <s v="Por definición del partner"/>
    <n v="0"/>
    <n v="3170909.5369000002"/>
    <n v="3170909.54"/>
    <n v="0"/>
  </r>
  <r>
    <s v="Catalogo principalOPEN-CSP GOBIERNO9EM-00671"/>
    <s v="9EM-00671OPEN-CSP GOBIERNO"/>
    <m/>
    <x v="0"/>
    <s v="9EM-00671"/>
    <x v="0"/>
    <s v="Catalogo principal"/>
    <s v="USD"/>
    <s v="N/A"/>
    <s v="Microsoft®WindowsServerSTDCORE 2019 Government OLP 2Licenses NoLevel CoreLic"/>
    <s v="Unidad"/>
    <s v="Und"/>
    <s v="Producto"/>
    <s v="N/A"/>
    <s v="N/A"/>
    <s v="N/A"/>
    <s v="9EM-00671"/>
    <s v="Licencia"/>
    <n v="109.43"/>
    <n v="1"/>
    <s v="Por definición del partner"/>
    <n v="0"/>
    <n v="401105.81630000001"/>
    <n v="401105.82"/>
    <n v="0"/>
  </r>
  <r>
    <s v="Catalogo principalOPEN-CSP GOBIERNO9EN-00165"/>
    <s v="9EN-00165OPEN-CSP GOBIERNO"/>
    <m/>
    <x v="0"/>
    <s v="9EN-00165"/>
    <x v="0"/>
    <s v="Catalogo principal"/>
    <s v="USD"/>
    <s v="N/A"/>
    <s v="Microsoft®SysCtrStandardCore License/SoftwareAssurancePack Government OLP 16Licenses NoLevel CoreLic Qualified"/>
    <s v="Unidad"/>
    <s v="Und"/>
    <s v="Producto"/>
    <s v="N/A"/>
    <s v="N/A"/>
    <s v="N/A"/>
    <s v="9EN-00165"/>
    <s v="Licencia"/>
    <n v="1324.25"/>
    <n v="1"/>
    <s v="Por definición del partner"/>
    <n v="0"/>
    <n v="4853919.1924999999"/>
    <n v="4853919.1900000004"/>
    <n v="0"/>
  </r>
  <r>
    <s v="Catalogo principalOPEN-CSP GOBIERNO9EN-00166"/>
    <s v="9EN-00166OPEN-CSP GOBIERNO"/>
    <m/>
    <x v="0"/>
    <s v="9EN-00166"/>
    <x v="0"/>
    <s v="Catalogo principal"/>
    <s v="USD"/>
    <s v="N/A"/>
    <s v="Microsoft®SysCtrStandardCore SoftwareAssurance Government OLP 16Licenses NoLevel CoreLic Qualified"/>
    <s v="Unidad"/>
    <s v="Und"/>
    <s v="Producto"/>
    <s v="N/A"/>
    <s v="N/A"/>
    <s v="N/A"/>
    <s v="9EN-00166"/>
    <s v="Licencia"/>
    <n v="441.32"/>
    <n v="1"/>
    <s v="Por definición del partner"/>
    <n v="0"/>
    <n v="1617618.7411999998"/>
    <n v="1617618.74"/>
    <n v="0"/>
  </r>
  <r>
    <s v="Catalogo principalOPEN-CSP GOBIERNO9EN-00167"/>
    <s v="9EN-00167OPEN-CSP GOBIERNO"/>
    <m/>
    <x v="0"/>
    <s v="9EN-00167"/>
    <x v="0"/>
    <s v="Catalogo principal"/>
    <s v="USD"/>
    <s v="N/A"/>
    <s v="Microsoft®SysCtrStandardCore License/SoftwareAssurancePack Government OLP 2Licenses NoLevel CoreLic Qualified"/>
    <s v="Unidad"/>
    <s v="Und"/>
    <s v="Producto"/>
    <s v="N/A"/>
    <s v="N/A"/>
    <s v="N/A"/>
    <s v="9EN-00167"/>
    <s v="Licencia"/>
    <n v="165.43"/>
    <n v="1"/>
    <s v="Por definición del partner"/>
    <n v="0"/>
    <n v="606368.77630000003"/>
    <n v="606368.78"/>
    <n v="0"/>
  </r>
  <r>
    <s v="Catalogo principalOPEN-CSP GOBIERNO9EN-00168"/>
    <s v="9EN-00168OPEN-CSP GOBIERNO"/>
    <m/>
    <x v="0"/>
    <s v="9EN-00168"/>
    <x v="0"/>
    <s v="Catalogo principal"/>
    <s v="USD"/>
    <s v="N/A"/>
    <s v="Microsoft®SysCtrStandardCore SoftwareAssurance Government OLP 2Licenses NoLevel CoreLic Qualified"/>
    <s v="Unidad"/>
    <s v="Und"/>
    <s v="Producto"/>
    <s v="N/A"/>
    <s v="N/A"/>
    <s v="N/A"/>
    <s v="9EN-00168"/>
    <s v="Licencia"/>
    <n v="55.09"/>
    <n v="1"/>
    <s v="Por definición del partner"/>
    <n v="0"/>
    <n v="201927.4369"/>
    <n v="201927.44"/>
    <n v="0"/>
  </r>
  <r>
    <s v="Catalogo principalOPEN-CSP GOBIERNO9EP-00171"/>
    <s v="9EP-00171OPEN-CSP GOBIERNO"/>
    <m/>
    <x v="0"/>
    <s v="9EP-00171"/>
    <x v="0"/>
    <s v="Catalogo principal"/>
    <s v="USD"/>
    <s v="N/A"/>
    <s v="Microsoft®SysCtrDataCenterCore License/SoftwareAssurancePack Government OLP 16Licenses NoLevel CoreLic Qualified"/>
    <s v="Unidad"/>
    <s v="Und"/>
    <s v="Producto"/>
    <s v="N/A"/>
    <s v="N/A"/>
    <s v="N/A"/>
    <s v="9EP-00171"/>
    <s v="Licencia"/>
    <n v="3624.79"/>
    <n v="1"/>
    <s v="Por definición del partner"/>
    <n v="0"/>
    <n v="13286341.513899999"/>
    <n v="13286341.51"/>
    <n v="0"/>
  </r>
  <r>
    <s v="Catalogo principalOPEN-CSP GOBIERNO9EP-00172"/>
    <s v="9EP-00172OPEN-CSP GOBIERNO"/>
    <m/>
    <x v="0"/>
    <s v="9EP-00172"/>
    <x v="0"/>
    <s v="Catalogo principal"/>
    <s v="USD"/>
    <s v="N/A"/>
    <s v="Microsoft®SysCtrDataCenterCore SoftwareAssurance Government OLP 16Licenses NoLevel CoreLic Qualified"/>
    <s v="Unidad"/>
    <s v="Und"/>
    <s v="Producto"/>
    <s v="N/A"/>
    <s v="N/A"/>
    <s v="N/A"/>
    <s v="9EP-00172"/>
    <s v="Licencia"/>
    <n v="1208.22"/>
    <n v="1"/>
    <s v="Por definición del partner"/>
    <n v="0"/>
    <n v="4428621.6701999996"/>
    <n v="4428621.67"/>
    <n v="0"/>
  </r>
  <r>
    <s v="Catalogo principalOPEN-CSP GOBIERNO9EP-00173"/>
    <s v="9EP-00173OPEN-CSP GOBIERNO"/>
    <m/>
    <x v="0"/>
    <s v="9EP-00173"/>
    <x v="0"/>
    <s v="Catalogo principal"/>
    <s v="USD"/>
    <s v="N/A"/>
    <s v="Microsoft®SysCtrDataCenterCore License/SoftwareAssurancePack Government OLP 2Licenses NoLevel CoreLic Qualified"/>
    <s v="Unidad"/>
    <s v="Und"/>
    <s v="Producto"/>
    <s v="N/A"/>
    <s v="N/A"/>
    <s v="N/A"/>
    <s v="9EP-00173"/>
    <s v="Licencia"/>
    <n v="453.01"/>
    <n v="1"/>
    <s v="Por definición del partner"/>
    <n v="0"/>
    <n v="1660467.3840999999"/>
    <n v="1660467.38"/>
    <n v="0"/>
  </r>
  <r>
    <s v="Catalogo principalOPEN-CSP GOBIERNO9EP-00174"/>
    <s v="9EP-00174OPEN-CSP GOBIERNO"/>
    <m/>
    <x v="0"/>
    <s v="9EP-00174"/>
    <x v="0"/>
    <s v="Catalogo principal"/>
    <s v="USD"/>
    <s v="N/A"/>
    <s v="Microsoft®SysCtrDataCenterCore SoftwareAssurance Government OLP 2Licenses NoLevel CoreLic Qualified"/>
    <s v="Unidad"/>
    <s v="Und"/>
    <s v="Producto"/>
    <s v="N/A"/>
    <s v="N/A"/>
    <s v="N/A"/>
    <s v="9EP-00174"/>
    <s v="Licencia"/>
    <n v="150.96"/>
    <n v="1"/>
    <s v="Por definición del partner"/>
    <n v="0"/>
    <n v="553330.29359999998"/>
    <n v="553330.29"/>
    <n v="0"/>
  </r>
  <r>
    <s v="Catalogo principalOPEN-CSP GOBIERNO9GA-00056"/>
    <s v="9GA-00056OPEN-CSP GOBIERNO"/>
    <m/>
    <x v="0"/>
    <s v="9GA-00056"/>
    <x v="0"/>
    <s v="Catalogo principal"/>
    <s v="USD"/>
    <s v="N/A"/>
    <s v="Microsoft®CoreInfraSvrSteStdCore License/SoftwareAssurancePack Government OLP 16Licenses NoLevel W/OSYSCTRSERVERLICENSE CoreLic Qualified"/>
    <s v="Unidad"/>
    <s v="Und"/>
    <s v="Producto"/>
    <s v="N/A"/>
    <s v="N/A"/>
    <s v="N/A"/>
    <s v="9GA-00056"/>
    <s v="Licencia"/>
    <n v="1669.85"/>
    <n v="1"/>
    <s v="Por definición del partner"/>
    <n v="0"/>
    <n v="6120684.8884999994"/>
    <n v="6120684.8899999997"/>
    <n v="0"/>
  </r>
  <r>
    <s v="Catalogo principalOPEN-CSP GOBIERNO9GA-00057"/>
    <s v="9GA-00057OPEN-CSP GOBIERNO"/>
    <m/>
    <x v="0"/>
    <s v="9GA-00057"/>
    <x v="0"/>
    <s v="Catalogo principal"/>
    <s v="USD"/>
    <s v="N/A"/>
    <s v="Microsoft®CoreInfraSvrSteStdCore License/SoftwareAssurancePack Government OLP 2Licenses NoLevel W/OSYSCTRSERVERLICENSE CoreLic Qualified"/>
    <s v="Unidad"/>
    <s v="Und"/>
    <s v="Producto"/>
    <s v="N/A"/>
    <s v="N/A"/>
    <s v="N/A"/>
    <s v="9GA-00057"/>
    <s v="Licencia"/>
    <n v="210.65"/>
    <n v="1"/>
    <s v="Por definición del partner"/>
    <n v="0"/>
    <n v="772118.6165"/>
    <n v="772118.62"/>
    <n v="0"/>
  </r>
  <r>
    <s v="Catalogo principalOPEN-CSP GOBIERNO9GA-00292"/>
    <s v="9GA-00292OPEN-CSP GOBIERNO"/>
    <m/>
    <x v="0"/>
    <s v="9GA-00292"/>
    <x v="0"/>
    <s v="Catalogo principal"/>
    <s v="USD"/>
    <s v="N/A"/>
    <s v="Microsoft®CoreInfraSvrSteStdCore License/SoftwareAssurancePack Government OLP 16Licenses NoLevel CoreLic Qualified"/>
    <s v="Unidad"/>
    <s v="Und"/>
    <s v="Producto"/>
    <s v="N/A"/>
    <s v="N/A"/>
    <s v="N/A"/>
    <s v="9GA-00292"/>
    <s v="Licencia"/>
    <n v="2445.6999999999998"/>
    <n v="1"/>
    <s v="Por definición del partner"/>
    <n v="0"/>
    <n v="8964493.2369999997"/>
    <n v="8964493.2400000002"/>
    <n v="0"/>
  </r>
  <r>
    <s v="Catalogo principalOPEN-CSP GOBIERNO9GA-00293"/>
    <s v="9GA-00293OPEN-CSP GOBIERNO"/>
    <m/>
    <x v="0"/>
    <s v="9GA-00293"/>
    <x v="0"/>
    <s v="Catalogo principal"/>
    <s v="USD"/>
    <s v="N/A"/>
    <s v="Microsoft®CoreInfraSvrSteStdCore SoftwareAssurance Government OLP 16Licenses NoLevel CoreLic Qualified"/>
    <s v="Unidad"/>
    <s v="Und"/>
    <s v="Producto"/>
    <s v="N/A"/>
    <s v="N/A"/>
    <s v="N/A"/>
    <s v="9GA-00293"/>
    <s v="Licencia"/>
    <n v="815.19"/>
    <n v="1"/>
    <s v="Por definición del partner"/>
    <n v="0"/>
    <n v="2988005.5778999999"/>
    <n v="2988005.58"/>
    <n v="0"/>
  </r>
  <r>
    <s v="Catalogo principalOPEN-CSP GOBIERNO9GA-00294"/>
    <s v="9GA-00294OPEN-CSP GOBIERNO"/>
    <m/>
    <x v="0"/>
    <s v="9GA-00294"/>
    <x v="0"/>
    <s v="Catalogo principal"/>
    <s v="USD"/>
    <s v="N/A"/>
    <s v="Microsoft®CoreInfraSvrSteStdCore License/SoftwareAssurancePack Government OLP 2Licenses NoLevel CoreLic Qualified"/>
    <s v="Unidad"/>
    <s v="Und"/>
    <s v="Producto"/>
    <s v="N/A"/>
    <s v="N/A"/>
    <s v="N/A"/>
    <s v="9GA-00294"/>
    <s v="Licencia"/>
    <n v="307.62"/>
    <n v="1"/>
    <s v="Por definición del partner"/>
    <n v="0"/>
    <n v="1127553.4242"/>
    <n v="1127553.42"/>
    <n v="0"/>
  </r>
  <r>
    <s v="Catalogo principalOPEN-CSP GOBIERNO9GA-00295"/>
    <s v="9GA-00295OPEN-CSP GOBIERNO"/>
    <m/>
    <x v="0"/>
    <s v="9GA-00295"/>
    <x v="0"/>
    <s v="Catalogo principal"/>
    <s v="USD"/>
    <s v="N/A"/>
    <s v="Microsoft®CoreInfraSvrSteStdCore SoftwareAssurance Government OLP 2Licenses NoLevel CoreLic Qualified"/>
    <s v="Unidad"/>
    <s v="Und"/>
    <s v="Producto"/>
    <s v="N/A"/>
    <s v="N/A"/>
    <s v="N/A"/>
    <s v="9GA-00295"/>
    <s v="Licencia"/>
    <n v="102.45"/>
    <n v="1"/>
    <s v="Por definición del partner"/>
    <n v="0"/>
    <n v="375521.25449999998"/>
    <n v="375521.25"/>
    <n v="0"/>
  </r>
  <r>
    <s v="Catalogo principalOPEN-CSP GOBIERNO9GA-00601"/>
    <s v="9GA-00601OPEN-CSP GOBIERNO"/>
    <m/>
    <x v="0"/>
    <s v="9GA-00601"/>
    <x v="0"/>
    <s v="Catalogo principal"/>
    <s v="USD"/>
    <s v="N/A"/>
    <s v="Microsoft®CoreInfraSvrSteStdCore License/SoftwareAssurancePack Government OLP 16Licenses NoLevel W/OWinServerLicense CoreLic Qualified"/>
    <s v="Unidad"/>
    <s v="Und"/>
    <s v="Producto"/>
    <s v="N/A"/>
    <s v="N/A"/>
    <s v="N/A"/>
    <s v="9GA-00601"/>
    <s v="Licencia"/>
    <n v="1591.04"/>
    <n v="1"/>
    <s v="Por definición del partner"/>
    <n v="0"/>
    <n v="5831813.9263999993"/>
    <n v="5831813.9299999997"/>
    <n v="0"/>
  </r>
  <r>
    <s v="Catalogo principalOPEN-CSP GOBIERNO9GA-00602"/>
    <s v="9GA-00602OPEN-CSP GOBIERNO"/>
    <m/>
    <x v="0"/>
    <s v="9GA-00602"/>
    <x v="0"/>
    <s v="Catalogo principal"/>
    <s v="USD"/>
    <s v="N/A"/>
    <s v="Microsoft®CoreInfraSvrSteStdCore License/SoftwareAssurancePack Government OLP 2Licenses NoLevel W/OWinServerLicense CoreLic Qualified"/>
    <s v="Unidad"/>
    <s v="Und"/>
    <s v="Producto"/>
    <s v="N/A"/>
    <s v="N/A"/>
    <s v="N/A"/>
    <s v="9GA-00602"/>
    <s v="Licencia"/>
    <n v="199.42"/>
    <n v="1"/>
    <s v="Por definición del partner"/>
    <n v="0"/>
    <n v="730956.06219999993"/>
    <n v="730956.06"/>
    <n v="0"/>
  </r>
  <r>
    <s v="Catalogo principalOPEN-CSP GOBIERNO9GS-00110"/>
    <s v="9GS-00110OPEN-CSP GOBIERNO"/>
    <m/>
    <x v="0"/>
    <s v="9GS-00110"/>
    <x v="0"/>
    <s v="Catalogo principal"/>
    <s v="USD"/>
    <s v="N/A"/>
    <s v="Microsoft®CoreInfrastructureSvrSteDCCore License/SoftwareAssurancePack Government OLP 16Licenses NoLevel CoreLic Qualified"/>
    <s v="Unidad"/>
    <s v="Und"/>
    <s v="Producto"/>
    <s v="N/A"/>
    <s v="N/A"/>
    <s v="N/A"/>
    <s v="9GS-00110"/>
    <s v="Licencia"/>
    <n v="12258.65"/>
    <n v="1"/>
    <s v="Por definición del partner"/>
    <n v="0"/>
    <n v="44932978.296499997"/>
    <n v="44932978.299999997"/>
    <n v="0"/>
  </r>
  <r>
    <s v="Catalogo principalOPEN-CSP GOBIERNO9GS-00111"/>
    <s v="9GS-00111OPEN-CSP GOBIERNO"/>
    <m/>
    <x v="0"/>
    <s v="9GS-00111"/>
    <x v="0"/>
    <s v="Catalogo principal"/>
    <s v="USD"/>
    <s v="N/A"/>
    <s v="Microsoft®CoreInfrastructureSvrSteDCCore SoftwareAssurance Government OLP 16Licenses NoLevel CoreLic Qualified"/>
    <s v="Unidad"/>
    <s v="Und"/>
    <s v="Producto"/>
    <s v="N/A"/>
    <s v="N/A"/>
    <s v="N/A"/>
    <s v="9GS-00111"/>
    <s v="Licencia"/>
    <n v="4086.21"/>
    <n v="1"/>
    <s v="Por definición del partner"/>
    <n v="0"/>
    <n v="14977634.996099999"/>
    <n v="14977635"/>
    <n v="0"/>
  </r>
  <r>
    <s v="Catalogo principalOPEN-CSP GOBIERNO9GS-00112"/>
    <s v="9GS-00112OPEN-CSP GOBIERNO"/>
    <m/>
    <x v="0"/>
    <s v="9GS-00112"/>
    <x v="0"/>
    <s v="Catalogo principal"/>
    <s v="USD"/>
    <s v="N/A"/>
    <s v="Microsoft®CoreInfrastructureSvrSteDCCore License/SoftwareAssurancePack Government OLP 2Licenses NoLevel CoreLic Qualified"/>
    <s v="Unidad"/>
    <s v="Und"/>
    <s v="Producto"/>
    <s v="N/A"/>
    <s v="N/A"/>
    <s v="N/A"/>
    <s v="9GS-00112"/>
    <s v="Licencia"/>
    <n v="1533.08"/>
    <n v="1"/>
    <s v="Por definición del partner"/>
    <n v="0"/>
    <n v="5619366.7627999997"/>
    <n v="5619366.7599999998"/>
    <n v="0"/>
  </r>
  <r>
    <s v="Catalogo principalOPEN-CSP GOBIERNO9GS-00113"/>
    <s v="9GS-00113OPEN-CSP GOBIERNO"/>
    <m/>
    <x v="0"/>
    <s v="9GS-00113"/>
    <x v="0"/>
    <s v="Catalogo principal"/>
    <s v="USD"/>
    <s v="N/A"/>
    <s v="Microsoft®CoreInfrastructureSvrSteDCCore SoftwareAssurance Government OLP 2Licenses NoLevel CoreLic Qualified"/>
    <s v="Unidad"/>
    <s v="Und"/>
    <s v="Producto"/>
    <s v="N/A"/>
    <s v="N/A"/>
    <s v="N/A"/>
    <s v="9GS-00113"/>
    <s v="Licencia"/>
    <n v="511.03"/>
    <n v="1"/>
    <s v="Por definición del partner"/>
    <n v="0"/>
    <n v="1873134.4722999998"/>
    <n v="1873134.47"/>
    <n v="0"/>
  </r>
  <r>
    <s v="Catalogo principalOPEN-CSP GOBIERNO9GS-00545"/>
    <s v="9GS-00545OPEN-CSP GOBIERNO"/>
    <m/>
    <x v="0"/>
    <s v="9GS-00545"/>
    <x v="0"/>
    <s v="Catalogo principal"/>
    <s v="USD"/>
    <s v="N/A"/>
    <s v="Microsoft®CoreInfrastructureSvrSteDCCore License/SoftwareAssurancePack Government OLP 16Licenses NoLevel W/OSYSCTRSERVERLICENSE CoreLic Qualified"/>
    <s v="Unidad"/>
    <s v="Und"/>
    <s v="Producto"/>
    <s v="N/A"/>
    <s v="N/A"/>
    <s v="N/A"/>
    <s v="9GS-00545"/>
    <s v="Licencia"/>
    <n v="9963.01"/>
    <n v="1"/>
    <s v="Por definición del partner"/>
    <n v="0"/>
    <n v="36518516.484099999"/>
    <n v="36518516.479999997"/>
    <n v="0"/>
  </r>
  <r>
    <s v="Catalogo principalOPEN-CSP GOBIERNO9GS-00546"/>
    <s v="9GS-00546OPEN-CSP GOBIERNO"/>
    <m/>
    <x v="0"/>
    <s v="9GS-00546"/>
    <x v="0"/>
    <s v="Catalogo principal"/>
    <s v="USD"/>
    <s v="N/A"/>
    <s v="Microsoft®CoreInfrastructureSvrSteDCCore License/SoftwareAssurancePack Government OLP 2Licenses NoLevel W/OSYSCTRSERVERLICENSE CoreLic Qualified"/>
    <s v="Unidad"/>
    <s v="Und"/>
    <s v="Producto"/>
    <s v="N/A"/>
    <s v="N/A"/>
    <s v="N/A"/>
    <s v="9GS-00546"/>
    <s v="Licencia"/>
    <n v="1246.06"/>
    <n v="1"/>
    <s v="Por definición del partner"/>
    <n v="0"/>
    <n v="4567320.7845999999"/>
    <n v="4567320.78"/>
    <n v="0"/>
  </r>
  <r>
    <s v="Catalogo principalOPEN-CSP GOBIERNO9GS-00725"/>
    <s v="9GS-00725OPEN-CSP GOBIERNO"/>
    <m/>
    <x v="0"/>
    <s v="9GS-00725"/>
    <x v="0"/>
    <s v="Catalogo principal"/>
    <s v="USD"/>
    <s v="N/A"/>
    <s v="Microsoft®CoreInfrastructureSvrSteDCCore License/SoftwareAssurancePack Government OLP 16Licenses NoLevel W/OWinServerLicense CoreLic Qualified"/>
    <s v="Unidad"/>
    <s v="Und"/>
    <s v="Producto"/>
    <s v="N/A"/>
    <s v="N/A"/>
    <s v="N/A"/>
    <s v="9GS-00725"/>
    <s v="Licencia"/>
    <n v="6381.86"/>
    <n v="1"/>
    <s v="Por definición del partner"/>
    <n v="0"/>
    <n v="23392133.462599996"/>
    <n v="23392133.460000001"/>
    <n v="0"/>
  </r>
  <r>
    <s v="Catalogo principalOPEN-CSP GOBIERNO9GS-00726"/>
    <s v="9GS-00726OPEN-CSP GOBIERNO"/>
    <m/>
    <x v="0"/>
    <s v="9GS-00726"/>
    <x v="0"/>
    <s v="Catalogo principal"/>
    <s v="USD"/>
    <s v="N/A"/>
    <s v="Microsoft®CoreInfrastructureSvrSteDCCore License/SoftwareAssurancePack Government OLP 2Licenses NoLevel W/OWinServerLicense CoreLic Qualified"/>
    <s v="Unidad"/>
    <s v="Und"/>
    <s v="Producto"/>
    <s v="N/A"/>
    <s v="N/A"/>
    <s v="N/A"/>
    <s v="9GS-00726"/>
    <s v="Licencia"/>
    <n v="798.03"/>
    <n v="1"/>
    <s v="Por definición del partner"/>
    <n v="0"/>
    <n v="2925107.1422999999"/>
    <n v="2925107.14"/>
    <n v="0"/>
  </r>
  <r>
    <s v="Catalogo principalOPEN-CSP GOBIERNO9TX-00209"/>
    <s v="9TX-00209OPEN-CSP GOBIERNO"/>
    <m/>
    <x v="0"/>
    <s v="9TX-00209"/>
    <x v="0"/>
    <s v="Catalogo principal"/>
    <s v="USD"/>
    <s v="N/A"/>
    <s v="Microsoft®SysCtrOpsMgrCltMgmtLic License/SoftwareAssurancePack Government OLP 1License NoLevel PerUsr"/>
    <s v="Unidad"/>
    <s v="Und"/>
    <s v="Producto"/>
    <s v="N/A"/>
    <s v="N/A"/>
    <s v="N/A"/>
    <s v="9TX-00209"/>
    <s v="Licencia"/>
    <n v="35.5"/>
    <n v="1"/>
    <s v="Por definición del partner"/>
    <n v="0"/>
    <n v="130122.05499999999"/>
    <n v="130122.06"/>
    <n v="0"/>
  </r>
  <r>
    <s v="Catalogo principalOPEN-CSP GOBIERNO9TX-00226"/>
    <s v="9TX-00226OPEN-CSP GOBIERNO"/>
    <m/>
    <x v="0"/>
    <s v="9TX-00226"/>
    <x v="0"/>
    <s v="Catalogo principal"/>
    <s v="USD"/>
    <s v="N/A"/>
    <s v="Microsoft®SysCtrOpsMgrCltMgmtLic SoftwareAssurance Government OLP 1License NoLevel PerUsr"/>
    <s v="Unidad"/>
    <s v="Und"/>
    <s v="Producto"/>
    <s v="N/A"/>
    <s v="N/A"/>
    <s v="N/A"/>
    <s v="9TX-00226"/>
    <s v="Licencia"/>
    <n v="11.79"/>
    <n v="1"/>
    <s v="Por definición del partner"/>
    <n v="0"/>
    <n v="43215.183899999996"/>
    <n v="43215.18"/>
    <n v="0"/>
  </r>
  <r>
    <s v="Catalogo principalOPEN-CSP GOBIERNO9TX-00605"/>
    <s v="9TX-00605OPEN-CSP GOBIERNO"/>
    <m/>
    <x v="0"/>
    <s v="9TX-00605"/>
    <x v="0"/>
    <s v="Catalogo principal"/>
    <s v="USD"/>
    <s v="N/A"/>
    <s v="Microsoft®SysCtrOpsMgrCltMgmtLic SoftwareAssurance Government OLP 1License NoLevel PerOSE"/>
    <s v="Unidad"/>
    <s v="Und"/>
    <s v="Producto"/>
    <s v="N/A"/>
    <s v="N/A"/>
    <s v="N/A"/>
    <s v="9TX-00605"/>
    <s v="Licencia"/>
    <n v="9.0500000000000007"/>
    <n v="1"/>
    <s v="Por definición del partner"/>
    <n v="0"/>
    <n v="33171.960500000001"/>
    <n v="33171.96"/>
    <n v="0"/>
  </r>
  <r>
    <s v="Catalogo principalOPEN-CSP GOBIERNO9TX-00606"/>
    <s v="9TX-00606OPEN-CSP GOBIERNO"/>
    <m/>
    <x v="0"/>
    <s v="9TX-00606"/>
    <x v="0"/>
    <s v="Catalogo principal"/>
    <s v="USD"/>
    <s v="N/A"/>
    <s v="Microsoft®SysCtrOpsMgrCltMgmtLic License/SoftwareAssurancePack Government OLP 1License NoLevel PerOSE"/>
    <s v="Unidad"/>
    <s v="Und"/>
    <s v="Producto"/>
    <s v="N/A"/>
    <s v="N/A"/>
    <s v="N/A"/>
    <s v="9TX-00606"/>
    <s v="Licencia"/>
    <n v="27.29"/>
    <n v="1"/>
    <s v="Por definición del partner"/>
    <n v="0"/>
    <n v="100029.0389"/>
    <n v="100029.04"/>
    <n v="0"/>
  </r>
  <r>
    <s v="Catalogo principalOPEN-CSP GOBIERNOC5E-01388"/>
    <s v="C5E-01388OPEN-CSP GOBIERNO"/>
    <m/>
    <x v="0"/>
    <s v="C5E-01388"/>
    <x v="0"/>
    <s v="Catalogo principal"/>
    <s v="USD"/>
    <s v="N/A"/>
    <s v="Microsoft®VisualStudio®Professional 2019 Government OLP 1License NoLevel"/>
    <s v="Unidad"/>
    <s v="Und"/>
    <s v="Producto"/>
    <s v="N/A"/>
    <s v="N/A"/>
    <s v="N/A"/>
    <s v="C5E-01388"/>
    <s v="Licencia"/>
    <n v="500.59"/>
    <n v="1"/>
    <s v="Por definición del partner"/>
    <n v="0"/>
    <n v="1834867.5918999999"/>
    <n v="1834867.59"/>
    <n v="0"/>
  </r>
  <r>
    <s v="Catalogo principalOPEN-CSP GOBIERNOCF3-00007"/>
    <s v="CF3-00007OPEN-CSP GOBIERNO"/>
    <m/>
    <x v="0"/>
    <s v="CF3-00007"/>
    <x v="0"/>
    <s v="Catalogo principal"/>
    <s v="USD"/>
    <s v="N/A"/>
    <s v="Microsoft®EntMobandSecurityE5Open ShrdSvr MonthlySubscriptions-VolumeLicense Government OLP 1License NoLevel Qualified Annual"/>
    <s v="Unidad"/>
    <s v="Und"/>
    <s v="Producto"/>
    <s v="N/A"/>
    <s v="N/A"/>
    <s v="N/A"/>
    <s v="CF3-00007"/>
    <s v="Suscripción Anual"/>
    <n v="177.6"/>
    <n v="1"/>
    <s v="Por definición del partner"/>
    <n v="0"/>
    <n v="650976.81599999999"/>
    <n v="650976.81999999995"/>
    <n v="0"/>
  </r>
  <r>
    <s v="Catalogo principalOPEN-CSP GOBIERNOCGJ-00006"/>
    <s v="CGJ-00006OPEN-CSP GOBIERNO"/>
    <m/>
    <x v="0"/>
    <s v="CGJ-00006"/>
    <x v="0"/>
    <s v="Catalogo principal"/>
    <s v="USD"/>
    <s v="N/A"/>
    <s v="Microsoft®AzureInfoProtPremP2Open ShrdSvr MonthlySubscriptions-VolumeLicense Government OLP 1License NoLevel Qualified Annual"/>
    <s v="Unidad"/>
    <s v="Und"/>
    <s v="Producto"/>
    <s v="N/A"/>
    <s v="N/A"/>
    <s v="N/A"/>
    <s v="CGJ-00006"/>
    <s v="Suscripción Anual"/>
    <n v="60"/>
    <n v="1"/>
    <s v="Por definición del partner"/>
    <n v="0"/>
    <n v="219924.59999999998"/>
    <n v="219924.6"/>
    <n v="0"/>
  </r>
  <r>
    <s v="Catalogo principalOPEN-CSP GOBIERNOD75-01971"/>
    <s v="D75-01971OPEN-CSP GOBIERNO"/>
    <m/>
    <x v="0"/>
    <s v="D75-01971"/>
    <x v="0"/>
    <s v="Catalogo principal"/>
    <s v="USD"/>
    <s v="N/A"/>
    <s v="Microsoft®BizTalk®ServerStandard License/SoftwareAssurancePack Government OLP 2Licenses NoLevel CoreLic Qualified"/>
    <s v="Unidad"/>
    <s v="Und"/>
    <s v="Producto"/>
    <s v="N/A"/>
    <s v="N/A"/>
    <s v="N/A"/>
    <s v="D75-01971"/>
    <s v="Licencia"/>
    <n v="7661.41"/>
    <n v="1"/>
    <s v="Por definición del partner"/>
    <n v="0"/>
    <n v="28082208.8281"/>
    <n v="28082208.829999998"/>
    <n v="0"/>
  </r>
  <r>
    <s v="Catalogo principalOPEN-CSP GOBIERNOD75-01972"/>
    <s v="D75-01972OPEN-CSP GOBIERNO"/>
    <m/>
    <x v="0"/>
    <s v="D75-01972"/>
    <x v="0"/>
    <s v="Catalogo principal"/>
    <s v="USD"/>
    <s v="N/A"/>
    <s v="Microsoft®BizTalk®ServerStandard SoftwareAssurance Government OLP 2Licenses NoLevel CoreLic Qualified"/>
    <s v="Unidad"/>
    <s v="Und"/>
    <s v="Producto"/>
    <s v="N/A"/>
    <s v="N/A"/>
    <s v="N/A"/>
    <s v="D75-01972"/>
    <s v="Licencia"/>
    <n v="2553.85"/>
    <n v="1"/>
    <s v="Por definición del partner"/>
    <n v="0"/>
    <n v="9360907.3284999989"/>
    <n v="9360907.3300000001"/>
    <n v="0"/>
  </r>
  <r>
    <s v="Catalogo principalOPEN-CSP GOBIERNOD75-02468"/>
    <s v="D75-02468OPEN-CSP GOBIERNO"/>
    <m/>
    <x v="0"/>
    <s v="D75-02468"/>
    <x v="0"/>
    <s v="Catalogo principal"/>
    <s v="USD"/>
    <s v="N/A"/>
    <s v="Microsoft®BizTalk®ServerStandard 2020 Government OLP 2Licenses NoLevel CoreLic Qualified"/>
    <s v="Unidad"/>
    <s v="Und"/>
    <s v="Producto"/>
    <s v="N/A"/>
    <s v="N/A"/>
    <s v="N/A"/>
    <s v="D75-02468"/>
    <s v="Licencia"/>
    <n v="5107.5600000000004"/>
    <n v="1"/>
    <s v="Por definición del partner"/>
    <n v="0"/>
    <n v="18721301.499600001"/>
    <n v="18721301.5"/>
    <n v="0"/>
  </r>
  <r>
    <s v="Catalogo principalOPEN-CSP GOBIERNOD86-02331"/>
    <s v="D86-02331OPEN-CSP GOBIERNO"/>
    <m/>
    <x v="0"/>
    <s v="D86-02331"/>
    <x v="0"/>
    <s v="Catalogo principal"/>
    <s v="USD"/>
    <s v="N/A"/>
    <s v="Microsoft®Visio®Standard License/SoftwareAssurancePack Government OLP 1License NoLevel"/>
    <s v="Unidad"/>
    <s v="Und"/>
    <s v="Producto"/>
    <s v="N/A"/>
    <s v="N/A"/>
    <s v="N/A"/>
    <s v="D86-02331"/>
    <s v="Licencia"/>
    <n v="395.89"/>
    <n v="1"/>
    <s v="Por definición del partner"/>
    <n v="0"/>
    <n v="1451099.1649"/>
    <n v="1451099.16"/>
    <n v="0"/>
  </r>
  <r>
    <s v="Catalogo principalOPEN-CSP GOBIERNOD86-02333"/>
    <s v="D86-02333OPEN-CSP GOBIERNO"/>
    <m/>
    <x v="0"/>
    <s v="D86-02333"/>
    <x v="0"/>
    <s v="Catalogo principal"/>
    <s v="USD"/>
    <s v="N/A"/>
    <s v="Microsoft®Visio®Standard SoftwareAssurance Government OLP 1License NoLevel"/>
    <s v="Unidad"/>
    <s v="Und"/>
    <s v="Producto"/>
    <s v="N/A"/>
    <s v="N/A"/>
    <s v="N/A"/>
    <s v="D86-02333"/>
    <s v="Licencia"/>
    <n v="145.34"/>
    <n v="1"/>
    <s v="Por definición del partner"/>
    <n v="0"/>
    <n v="532730.68940000003"/>
    <n v="532730.68999999994"/>
    <n v="0"/>
  </r>
  <r>
    <s v="Catalogo principalOPEN-CSP GOBIERNOD86-05877"/>
    <s v="D86-05877OPEN-CSP GOBIERNO"/>
    <m/>
    <x v="0"/>
    <s v="D86-05877"/>
    <x v="0"/>
    <s v="Catalogo principal"/>
    <s v="USD"/>
    <s v="N/A"/>
    <s v="Microsoft®Visio®Standard 2019 Government OLP 1License NoLevel"/>
    <s v="Unidad"/>
    <s v="Und"/>
    <s v="Producto"/>
    <s v="N/A"/>
    <s v="N/A"/>
    <s v="N/A"/>
    <s v="D86-05877"/>
    <s v="Licencia"/>
    <n v="250.55"/>
    <n v="1"/>
    <s v="Por definición del partner"/>
    <n v="0"/>
    <n v="918368.47550000006"/>
    <n v="918368.48"/>
    <n v="0"/>
  </r>
  <r>
    <s v="Catalogo principalOPEN-CSP GOBIERNOD87-02285"/>
    <s v="D87-02285OPEN-CSP GOBIERNO"/>
    <m/>
    <x v="0"/>
    <s v="D87-02285"/>
    <x v="0"/>
    <s v="Catalogo principal"/>
    <s v="USD"/>
    <s v="N/A"/>
    <s v="Microsoft®Visio®Professional License/SoftwareAssurancePack Government OLP 1License NoLevel"/>
    <s v="Unidad"/>
    <s v="Und"/>
    <s v="Producto"/>
    <s v="N/A"/>
    <s v="N/A"/>
    <s v="N/A"/>
    <s v="D87-02285"/>
    <s v="Licencia"/>
    <n v="765.96"/>
    <n v="1"/>
    <s v="Por definición del partner"/>
    <n v="0"/>
    <n v="2807557.4435999999"/>
    <n v="2807557.44"/>
    <n v="0"/>
  </r>
  <r>
    <s v="Catalogo principalOPEN-CSP GOBIERNOD87-02286"/>
    <s v="D87-02286OPEN-CSP GOBIERNO"/>
    <m/>
    <x v="0"/>
    <s v="D87-02286"/>
    <x v="0"/>
    <s v="Catalogo principal"/>
    <s v="USD"/>
    <s v="N/A"/>
    <s v="Microsoft®Visio®Professional SoftwareAssurance Government OLP 1License NoLevel"/>
    <s v="Unidad"/>
    <s v="Und"/>
    <s v="Producto"/>
    <s v="N/A"/>
    <s v="N/A"/>
    <s v="N/A"/>
    <s v="D87-02286"/>
    <s v="Licencia"/>
    <n v="281.24"/>
    <n v="1"/>
    <s v="Por definición del partner"/>
    <n v="0"/>
    <n v="1030859.9084"/>
    <n v="1030859.91"/>
    <n v="0"/>
  </r>
  <r>
    <s v="Catalogo principalOPEN-CSP GOBIERNOD87-07508"/>
    <s v="D87-07508OPEN-CSP GOBIERNO"/>
    <m/>
    <x v="0"/>
    <s v="D87-07508"/>
    <x v="0"/>
    <s v="Catalogo principal"/>
    <s v="USD"/>
    <s v="N/A"/>
    <s v="Microsoft®Visio®Professional 2019 Government OLP 1License NoLevel"/>
    <s v="Unidad"/>
    <s v="Und"/>
    <s v="Producto"/>
    <s v="N/A"/>
    <s v="N/A"/>
    <s v="N/A"/>
    <s v="D87-07508"/>
    <s v="Licencia"/>
    <n v="484.72"/>
    <n v="1"/>
    <s v="Por definición del partner"/>
    <n v="0"/>
    <n v="1776697.5352"/>
    <n v="1776697.54"/>
    <n v="0"/>
  </r>
  <r>
    <s v="Catalogo principalOPEN-CSP GOBIERNODW6-00006"/>
    <s v="DW6-00006OPEN-CSP GOBIERNO"/>
    <m/>
    <x v="0"/>
    <s v="DW6-00006"/>
    <x v="0"/>
    <s v="Catalogo principal"/>
    <s v="USD"/>
    <s v="N/A"/>
    <s v="Microsoft®PowerBIProOpen ShrdSvr MonthlySubscriptions-VolumeLicense Government OLP 1License NoLevel Qualified Annual"/>
    <s v="Unidad"/>
    <s v="Und"/>
    <s v="Producto"/>
    <s v="N/A"/>
    <s v="N/A"/>
    <s v="N/A"/>
    <s v="DW6-00006"/>
    <s v="Suscripción Anual"/>
    <n v="119.9"/>
    <n v="1"/>
    <s v="Por definición del partner"/>
    <n v="0"/>
    <n v="439482.65899999999"/>
    <n v="439482.66"/>
    <n v="0"/>
  </r>
  <r>
    <s v="Catalogo principalOPEN-CSP GOBIERNOEMJ-00129"/>
    <s v="EMJ-00129OPEN-CSP GOBIERNO"/>
    <m/>
    <x v="0"/>
    <s v="EMJ-00129"/>
    <x v="0"/>
    <s v="Catalogo principal"/>
    <s v="USD"/>
    <s v="N/A"/>
    <s v="Microsoft®Dyn365TeamMembers License/SoftwareAssurancePack Government OLP 1License NoLevel DvcCAL Qualified"/>
    <s v="Unidad"/>
    <s v="Und"/>
    <s v="Producto"/>
    <s v="N/A"/>
    <s v="N/A"/>
    <s v="N/A"/>
    <s v="EMJ-00129"/>
    <s v="Licencia"/>
    <n v="295.01"/>
    <n v="1"/>
    <s v="Por definición del partner"/>
    <n v="0"/>
    <n v="1081332.6040999999"/>
    <n v="1081332.6000000001"/>
    <n v="0"/>
  </r>
  <r>
    <s v="Catalogo principalOPEN-CSP GOBIERNOEMJ-00130"/>
    <s v="EMJ-00130OPEN-CSP GOBIERNO"/>
    <m/>
    <x v="0"/>
    <s v="EMJ-00130"/>
    <x v="0"/>
    <s v="Catalogo principal"/>
    <s v="USD"/>
    <s v="N/A"/>
    <s v="Microsoft®Dyn365TeamMembers License/SoftwareAssurancePack Government OLP 1License NoLevel UsrCAL Qualified"/>
    <s v="Unidad"/>
    <s v="Und"/>
    <s v="Producto"/>
    <s v="N/A"/>
    <s v="N/A"/>
    <s v="N/A"/>
    <s v="EMJ-00130"/>
    <s v="Licencia"/>
    <n v="196.57"/>
    <n v="1"/>
    <s v="Por definición del partner"/>
    <n v="0"/>
    <n v="720509.6436999999"/>
    <n v="720509.64"/>
    <n v="0"/>
  </r>
  <r>
    <s v="Catalogo principalOPEN-CSP GOBIERNOEMJ-00131"/>
    <s v="EMJ-00131OPEN-CSP GOBIERNO"/>
    <m/>
    <x v="0"/>
    <s v="EMJ-00131"/>
    <x v="0"/>
    <s v="Catalogo principal"/>
    <s v="USD"/>
    <s v="N/A"/>
    <s v="Microsoft®Dyn365TeamMembers SoftwareAssurance Government OLP 1License NoLevel DvcCAL Qualified"/>
    <s v="Unidad"/>
    <s v="Und"/>
    <s v="Producto"/>
    <s v="N/A"/>
    <s v="N/A"/>
    <s v="N/A"/>
    <s v="EMJ-00131"/>
    <s v="Licencia"/>
    <n v="98.29"/>
    <n v="1"/>
    <s v="Por definición del partner"/>
    <n v="0"/>
    <n v="360273.14890000003"/>
    <n v="360273.15"/>
    <n v="0"/>
  </r>
  <r>
    <s v="Catalogo principalOPEN-CSP GOBIERNOEMJ-00132"/>
    <s v="EMJ-00132OPEN-CSP GOBIERNO"/>
    <m/>
    <x v="0"/>
    <s v="EMJ-00132"/>
    <x v="0"/>
    <s v="Catalogo principal"/>
    <s v="USD"/>
    <s v="N/A"/>
    <s v="Microsoft®Dyn365TeamMembers SoftwareAssurance Government OLP 1License NoLevel UsrCAL Qualified"/>
    <s v="Unidad"/>
    <s v="Und"/>
    <s v="Producto"/>
    <s v="N/A"/>
    <s v="N/A"/>
    <s v="N/A"/>
    <s v="EMJ-00132"/>
    <s v="Licencia"/>
    <n v="65.430000000000007"/>
    <n v="1"/>
    <s v="Por definición del partner"/>
    <n v="0"/>
    <n v="239827.77630000003"/>
    <n v="239827.78"/>
    <n v="0"/>
  </r>
  <r>
    <s v="Catalogo principalOPEN-CSP GOBIERNOEMT-00129"/>
    <s v="EMT-00129OPEN-CSP GOBIERNO"/>
    <m/>
    <x v="0"/>
    <s v="EMT-00129"/>
    <x v="0"/>
    <s v="Catalogo principal"/>
    <s v="USD"/>
    <s v="N/A"/>
    <s v="Microsoft®Dyn365CustomerService License/SoftwareAssurancePack Government OLP 1License NoLevel DvcCAL Qualified"/>
    <s v="Unidad"/>
    <s v="Und"/>
    <s v="Producto"/>
    <s v="N/A"/>
    <s v="N/A"/>
    <s v="N/A"/>
    <s v="EMT-00129"/>
    <s v="Licencia"/>
    <n v="3699.31"/>
    <n v="1"/>
    <s v="Por definición del partner"/>
    <n v="0"/>
    <n v="13559487.867099999"/>
    <n v="13559487.869999999"/>
    <n v="0"/>
  </r>
  <r>
    <s v="Catalogo principalOPEN-CSP GOBIERNOEMT-00130"/>
    <s v="EMT-00130OPEN-CSP GOBIERNO"/>
    <m/>
    <x v="0"/>
    <s v="EMT-00130"/>
    <x v="0"/>
    <s v="Catalogo principal"/>
    <s v="USD"/>
    <s v="N/A"/>
    <s v="Microsoft®Dyn365CustomerService License/SoftwareAssurancePack Government OLP 1License NoLevel UsrCAL Qualified"/>
    <s v="Unidad"/>
    <s v="Und"/>
    <s v="Producto"/>
    <s v="N/A"/>
    <s v="N/A"/>
    <s v="N/A"/>
    <s v="EMT-00130"/>
    <s v="Licencia"/>
    <n v="2466.39"/>
    <n v="1"/>
    <s v="Por definición del partner"/>
    <n v="0"/>
    <n v="9040330.5698999986"/>
    <n v="9040330.5700000003"/>
    <n v="0"/>
  </r>
  <r>
    <s v="Catalogo principalOPEN-CSP GOBIERNOEMT-00131"/>
    <s v="EMT-00131OPEN-CSP GOBIERNO"/>
    <m/>
    <x v="0"/>
    <s v="EMT-00131"/>
    <x v="0"/>
    <s v="Catalogo principal"/>
    <s v="USD"/>
    <s v="N/A"/>
    <s v="Microsoft®Dyn365CustomerService SoftwareAssurance Government OLP 1License NoLevel DvcCAL Qualified"/>
    <s v="Unidad"/>
    <s v="Und"/>
    <s v="Producto"/>
    <s v="N/A"/>
    <s v="N/A"/>
    <s v="N/A"/>
    <s v="EMT-00131"/>
    <s v="Licencia"/>
    <n v="1233.05"/>
    <n v="1"/>
    <s v="Por definición del partner"/>
    <n v="0"/>
    <n v="4519633.8004999999"/>
    <n v="4519633.8"/>
    <n v="0"/>
  </r>
  <r>
    <s v="Catalogo principalOPEN-CSP GOBIERNOEMT-00132"/>
    <s v="EMT-00132OPEN-CSP GOBIERNO"/>
    <m/>
    <x v="0"/>
    <s v="EMT-00132"/>
    <x v="0"/>
    <s v="Catalogo principal"/>
    <s v="USD"/>
    <s v="N/A"/>
    <s v="Microsoft®Dyn365CustomerService SoftwareAssurance Government OLP 1License NoLevel UsrCAL Qualified"/>
    <s v="Unidad"/>
    <s v="Und"/>
    <s v="Producto"/>
    <s v="N/A"/>
    <s v="N/A"/>
    <s v="N/A"/>
    <s v="EMT-00132"/>
    <s v="Licencia"/>
    <n v="822.13"/>
    <n v="1"/>
    <s v="Por definición del partner"/>
    <n v="0"/>
    <n v="3013443.5233"/>
    <n v="3013443.52"/>
    <n v="0"/>
  </r>
  <r>
    <s v="Catalogo principalOPEN-CSP GOBIERNOENJ-00129"/>
    <s v="ENJ-00129OPEN-CSP GOBIERNO"/>
    <m/>
    <x v="0"/>
    <s v="ENJ-00129"/>
    <x v="0"/>
    <s v="Catalogo principal"/>
    <s v="USD"/>
    <s v="N/A"/>
    <s v="Microsoft®Dyn365Sales License/SoftwareAssurancePack Government OLP 1License NoLevel DvcCAL Qualified"/>
    <s v="Unidad"/>
    <s v="Und"/>
    <s v="Producto"/>
    <s v="N/A"/>
    <s v="N/A"/>
    <s v="N/A"/>
    <s v="ENJ-00129"/>
    <s v="Licencia"/>
    <n v="3699.31"/>
    <n v="1"/>
    <s v="Por definición del partner"/>
    <n v="0"/>
    <n v="13559487.867099999"/>
    <n v="13559487.869999999"/>
    <n v="0"/>
  </r>
  <r>
    <s v="Catalogo principalOPEN-CSP GOBIERNOENJ-00130"/>
    <s v="ENJ-00130OPEN-CSP GOBIERNO"/>
    <m/>
    <x v="0"/>
    <s v="ENJ-00130"/>
    <x v="0"/>
    <s v="Catalogo principal"/>
    <s v="USD"/>
    <s v="N/A"/>
    <s v="Microsoft®Dyn365Sales License/SoftwareAssurancePack Government OLP 1License NoLevel UsrCAL Qualified"/>
    <s v="Unidad"/>
    <s v="Und"/>
    <s v="Producto"/>
    <s v="N/A"/>
    <s v="N/A"/>
    <s v="N/A"/>
    <s v="ENJ-00130"/>
    <s v="Licencia"/>
    <n v="2466.39"/>
    <n v="1"/>
    <s v="Por definición del partner"/>
    <n v="0"/>
    <n v="9040330.5698999986"/>
    <n v="9040330.5700000003"/>
    <n v="0"/>
  </r>
  <r>
    <s v="Catalogo principalOPEN-CSP GOBIERNOENJ-00131"/>
    <s v="ENJ-00131OPEN-CSP GOBIERNO"/>
    <m/>
    <x v="0"/>
    <s v="ENJ-00131"/>
    <x v="0"/>
    <s v="Catalogo principal"/>
    <s v="USD"/>
    <s v="N/A"/>
    <s v="Microsoft®Dyn365Sales SoftwareAssurance Government OLP 1License NoLevel DvcCAL Qualified"/>
    <s v="Unidad"/>
    <s v="Und"/>
    <s v="Producto"/>
    <s v="N/A"/>
    <s v="N/A"/>
    <s v="N/A"/>
    <s v="ENJ-00131"/>
    <s v="Licencia"/>
    <n v="1233.05"/>
    <n v="1"/>
    <s v="Por definición del partner"/>
    <n v="0"/>
    <n v="4519633.8004999999"/>
    <n v="4519633.8"/>
    <n v="0"/>
  </r>
  <r>
    <s v="Catalogo principalOPEN-CSP GOBIERNOENJ-00132"/>
    <s v="ENJ-00132OPEN-CSP GOBIERNO"/>
    <m/>
    <x v="0"/>
    <s v="ENJ-00132"/>
    <x v="0"/>
    <s v="Catalogo principal"/>
    <s v="USD"/>
    <s v="N/A"/>
    <s v="Microsoft®Dyn365Sales SoftwareAssurance Government OLP 1License NoLevel UsrCAL Qualified"/>
    <s v="Unidad"/>
    <s v="Und"/>
    <s v="Producto"/>
    <s v="N/A"/>
    <s v="N/A"/>
    <s v="N/A"/>
    <s v="ENJ-00132"/>
    <s v="Licencia"/>
    <n v="822.13"/>
    <n v="1"/>
    <s v="Por definición del partner"/>
    <n v="0"/>
    <n v="3013443.5233"/>
    <n v="3013443.52"/>
    <n v="0"/>
  </r>
  <r>
    <s v="Catalogo principalOPEN-CSP GOBIERNOEVQ-00006"/>
    <s v="EVQ-00006OPEN-CSP GOBIERNO"/>
    <m/>
    <x v="0"/>
    <s v="EVQ-00006"/>
    <x v="0"/>
    <s v="Catalogo principal"/>
    <s v="USD"/>
    <s v="N/A"/>
    <s v="Microsoft®StreamPlan1OPEN ShrdSvr MonthlySubscriptions-VolumeLicense Government OLP 1License NoLevel RenewalOnly Qualified Annual"/>
    <s v="Unidad"/>
    <s v="Und"/>
    <s v="Producto"/>
    <s v="N/A"/>
    <s v="N/A"/>
    <s v="N/A"/>
    <s v="EVQ-00006"/>
    <s v="Suscripción Anual"/>
    <n v="36"/>
    <n v="1"/>
    <s v="Por definición del partner"/>
    <n v="0"/>
    <n v="131954.76"/>
    <n v="131954.76"/>
    <n v="0"/>
  </r>
  <r>
    <s v="Catalogo principalOPEN-CSP GOBIERNOEVY-00006"/>
    <s v="EVY-00006OPEN-CSP GOBIERNO"/>
    <m/>
    <x v="0"/>
    <s v="EVY-00006"/>
    <x v="0"/>
    <s v="Catalogo principal"/>
    <s v="USD"/>
    <s v="N/A"/>
    <s v="Microsoft®StreamStorageOPEN ShrdSvr MonthlySubscriptions-VolumeLicense Government OLP 1License NoLevel ExtraStorage500GB AddOn Qualified Annual"/>
    <s v="Unidad"/>
    <s v="Und"/>
    <s v="Producto"/>
    <s v="N/A"/>
    <s v="N/A"/>
    <s v="N/A"/>
    <s v="EVY-00006"/>
    <s v="Suscripción Anual"/>
    <n v="1200.0999999999999"/>
    <n v="1"/>
    <s v="Por definición del partner"/>
    <n v="0"/>
    <n v="4398858.5409999993"/>
    <n v="4398858.54"/>
    <n v="0"/>
  </r>
  <r>
    <s v="Catalogo principalOPEN-CSP GOBIERNOEWH-00006"/>
    <s v="EWH-00006OPEN-CSP GOBIERNO"/>
    <m/>
    <x v="0"/>
    <s v="EWH-00006"/>
    <x v="0"/>
    <s v="Catalogo principal"/>
    <s v="USD"/>
    <s v="N/A"/>
    <s v="Microsoft®MSStreamOPEN ShrdSvr MonthlySubscriptions-VolumeLicense Government OLP 1License NoLevel Qualified Annual"/>
    <s v="Unidad"/>
    <s v="Und"/>
    <s v="Producto"/>
    <s v="N/A"/>
    <s v="N/A"/>
    <s v="N/A"/>
    <s v="EWH-00006"/>
    <s v="Suscripción Anual"/>
    <n v="60"/>
    <n v="1"/>
    <s v="Por definición del partner"/>
    <n v="0"/>
    <n v="219924.59999999998"/>
    <n v="219924.6"/>
    <n v="0"/>
  </r>
  <r>
    <s v="Catalogo principalOPEN-CSP GOBIERNOF52-02136"/>
    <s v="F52-02136OPEN-CSP GOBIERNO"/>
    <m/>
    <x v="0"/>
    <s v="F52-02136"/>
    <x v="0"/>
    <s v="Catalogo principal"/>
    <s v="USD"/>
    <s v="N/A"/>
    <s v="Microsoft®BizTalk®ServerEnterprise License/SoftwareAssurancePack Government OLP 2Licenses NoLevel CoreLic Qualified"/>
    <s v="Unidad"/>
    <s v="Und"/>
    <s v="Producto"/>
    <s v="N/A"/>
    <s v="N/A"/>
    <s v="N/A"/>
    <s v="F52-02136"/>
    <s v="Licencia"/>
    <n v="33426.5"/>
    <n v="1"/>
    <s v="Por definición del partner"/>
    <n v="0"/>
    <n v="122521827.36499999"/>
    <n v="122521827.37"/>
    <n v="0"/>
  </r>
  <r>
    <s v="Catalogo principalOPEN-CSP GOBIERNOF52-02137"/>
    <s v="F52-02137OPEN-CSP GOBIERNO"/>
    <m/>
    <x v="0"/>
    <s v="F52-02137"/>
    <x v="0"/>
    <s v="Catalogo principal"/>
    <s v="USD"/>
    <s v="N/A"/>
    <s v="Microsoft®BizTalk®ServerEnterprise SoftwareAssurance Government OLP 2Licenses NoLevel CoreLic Qualified"/>
    <s v="Unidad"/>
    <s v="Und"/>
    <s v="Producto"/>
    <s v="N/A"/>
    <s v="N/A"/>
    <s v="N/A"/>
    <s v="F52-02137"/>
    <s v="Licencia"/>
    <n v="11142.21"/>
    <n v="1"/>
    <s v="Por definición del partner"/>
    <n v="0"/>
    <n v="40840767.956099994"/>
    <n v="40840767.960000001"/>
    <n v="0"/>
  </r>
  <r>
    <s v="Catalogo principalOPEN-CSP GOBIERNOF52-02765"/>
    <s v="F52-02765OPEN-CSP GOBIERNO"/>
    <m/>
    <x v="0"/>
    <s v="F52-02765"/>
    <x v="0"/>
    <s v="Catalogo principal"/>
    <s v="USD"/>
    <s v="N/A"/>
    <s v="Microsoft®BizTalk®ServerEnterprise 2020 Government OLP 2Licenses NoLevel CoreLic Qualified"/>
    <s v="Unidad"/>
    <s v="Und"/>
    <s v="Producto"/>
    <s v="N/A"/>
    <s v="N/A"/>
    <s v="N/A"/>
    <s v="F52-02765"/>
    <s v="Licencia"/>
    <n v="22284.29"/>
    <n v="1"/>
    <s v="Por definición del partner"/>
    <n v="0"/>
    <n v="81681059.408899993"/>
    <n v="81681059.409999996"/>
    <n v="0"/>
  </r>
  <r>
    <s v="Catalogo principalOPEN-CSP GOBIERNOFQC-09478"/>
    <s v="FQC-09478OPEN-CSP GOBIERNO"/>
    <m/>
    <x v="0"/>
    <s v="FQC-09478"/>
    <x v="0"/>
    <s v="Catalogo principal"/>
    <s v="USD"/>
    <s v="N/A"/>
    <s v="Microsoft®WindowsProfessional 10 Sngl OLP 1License NoLevel Legalization GetGenuine"/>
    <s v="Unidad"/>
    <s v="Und"/>
    <s v="Producto"/>
    <s v="N/A"/>
    <s v="N/A"/>
    <s v="N/A"/>
    <s v="FQC-09478"/>
    <s v="Licencia"/>
    <n v="217.04"/>
    <n v="1"/>
    <s v="Por definición del partner"/>
    <n v="0"/>
    <n v="795540.58639999991"/>
    <n v="795540.59"/>
    <n v="0"/>
  </r>
  <r>
    <s v="Catalogo principalOPEN-CSP GOBIERNOFQC-09543"/>
    <s v="FQC-09543OPEN-CSP GOBIERNO"/>
    <m/>
    <x v="0"/>
    <s v="FQC-09543"/>
    <x v="0"/>
    <s v="Catalogo principal"/>
    <s v="USD"/>
    <s v="N/A"/>
    <s v="Microsoft®WindowsProfessional 10 Upgrade Government OLP 1License NoLevel"/>
    <s v="Unidad"/>
    <s v="Und"/>
    <s v="Producto"/>
    <s v="N/A"/>
    <s v="N/A"/>
    <s v="N/A"/>
    <s v="FQC-09543"/>
    <s v="Licencia"/>
    <n v="187.92"/>
    <n v="1"/>
    <s v="Por definición del partner"/>
    <n v="0"/>
    <n v="688803.84719999996"/>
    <n v="688803.85"/>
    <n v="0"/>
  </r>
  <r>
    <s v="Catalogo principalOPEN-CSP GOBIERNOFTH-00006"/>
    <s v="FTH-00006OPEN-CSP GOBIERNO"/>
    <m/>
    <x v="0"/>
    <s v="FTH-00006"/>
    <x v="0"/>
    <s v="Catalogo principal"/>
    <s v="USD"/>
    <s v="N/A"/>
    <s v="Microsoft® Defender for O365 Plan 2 Open Monthly Subscriptions-Volume License Government OLP 1 License No Level Qualified Annual"/>
    <s v="Unidad"/>
    <s v="Und"/>
    <s v="Producto"/>
    <s v="N/A"/>
    <s v="N/A"/>
    <s v="N/A"/>
    <s v="FTH-00006"/>
    <s v="Suscripción Anual"/>
    <n v="60"/>
    <n v="1"/>
    <s v="Por definición del partner"/>
    <n v="0"/>
    <n v="219924.59999999998"/>
    <n v="219924.6"/>
    <n v="0"/>
  </r>
  <r>
    <s v="Catalogo principalOPEN-CSP GOBIERNOG3S-00505"/>
    <s v="G3S-00505OPEN-CSP GOBIERNO"/>
    <m/>
    <x v="0"/>
    <s v="G3S-00505"/>
    <x v="0"/>
    <s v="Catalogo principal"/>
    <s v="USD"/>
    <s v="N/A"/>
    <s v="Microsoft®WindowsServerEssentials License/SoftwareAssurancePack Government OLP 1License NoLevel"/>
    <s v="Unidad"/>
    <s v="Und"/>
    <s v="Producto"/>
    <s v="N/A"/>
    <s v="N/A"/>
    <s v="N/A"/>
    <s v="G3S-00505"/>
    <s v="Licencia"/>
    <n v="755.11"/>
    <n v="1"/>
    <s v="Por definición del partner"/>
    <n v="0"/>
    <n v="2767787.7450999999"/>
    <n v="2767787.75"/>
    <n v="0"/>
  </r>
  <r>
    <s v="Catalogo principalOPEN-CSP GOBIERNOG3S-00506"/>
    <s v="G3S-00506OPEN-CSP GOBIERNO"/>
    <m/>
    <x v="0"/>
    <s v="G3S-00506"/>
    <x v="0"/>
    <s v="Catalogo principal"/>
    <s v="USD"/>
    <s v="N/A"/>
    <s v="Microsoft®WindowsServerEssentials SoftwareAssurance Government OLP 1License NoLevel"/>
    <s v="Unidad"/>
    <s v="Und"/>
    <s v="Producto"/>
    <s v="N/A"/>
    <s v="N/A"/>
    <s v="N/A"/>
    <s v="G3S-00506"/>
    <s v="Licencia"/>
    <n v="251.65"/>
    <n v="1"/>
    <s v="Por definición del partner"/>
    <n v="0"/>
    <n v="922400.42649999994"/>
    <n v="922400.43"/>
    <n v="0"/>
  </r>
  <r>
    <s v="Catalogo principalOPEN-CSP GOBIERNOG3S-01268"/>
    <s v="G3S-01268OPEN-CSP GOBIERNO"/>
    <m/>
    <x v="0"/>
    <s v="G3S-01268"/>
    <x v="0"/>
    <s v="Catalogo principal"/>
    <s v="USD"/>
    <s v="N/A"/>
    <s v="Microsoft®WindowsServerEssentials 2019 Government OLP 1License NoLevel"/>
    <s v="Unidad"/>
    <s v="Und"/>
    <s v="Producto"/>
    <s v="N/A"/>
    <s v="N/A"/>
    <s v="N/A"/>
    <s v="G3S-01268"/>
    <s v="Licencia"/>
    <n v="503.45"/>
    <n v="1"/>
    <s v="Por definición del partner"/>
    <n v="0"/>
    <n v="1845350.6645"/>
    <n v="1845350.66"/>
    <n v="0"/>
  </r>
  <r>
    <s v="Catalogo principalOPEN-CSP GOBIERNOGLX-00002"/>
    <s v="GLX-00002OPEN-CSP GOBIERNO"/>
    <m/>
    <x v="0"/>
    <s v="GLX-00002"/>
    <x v="0"/>
    <s v="Catalogo principal"/>
    <s v="USD"/>
    <s v="N/A"/>
    <s v="Microsoft®Dyn365ProDirectSupportOpen ShrdSvr MonthlySubscriptions-VolumeLicense Government OLP 1License NoLevel PerUsr FORAPPS/CEPL/UNIOPSPL Annual"/>
    <s v="Unidad"/>
    <s v="Und"/>
    <s v="Producto"/>
    <s v="N/A"/>
    <s v="N/A"/>
    <s v="N/A"/>
    <s v="GLX-00002"/>
    <s v="Suscripción Anual"/>
    <n v="108"/>
    <n v="1"/>
    <s v="Por definición del partner"/>
    <n v="0"/>
    <n v="395864.27999999997"/>
    <n v="395864.28"/>
    <n v="0"/>
  </r>
  <r>
    <s v="Catalogo principalOPEN-CSP GOBIERNOGMG-00004"/>
    <s v="GMG-00004OPEN-CSP GOBIERNO"/>
    <m/>
    <x v="0"/>
    <s v="GMG-00004"/>
    <x v="0"/>
    <s v="Catalogo principal"/>
    <s v="USD"/>
    <s v="N/A"/>
    <s v="Microsoft®Dyn365ECstEngAddlDBStorOpen ShrdSvr MonthlySubscriptions-VolumeLicense Government OLP 1License NoLevel AddOn ExtraStorage1GB Annual"/>
    <s v="Unidad"/>
    <s v="Und"/>
    <s v="Producto"/>
    <s v="N/A"/>
    <s v="N/A"/>
    <s v="N/A"/>
    <s v="GMG-00004"/>
    <s v="Suscripción Anual"/>
    <n v="60"/>
    <n v="1"/>
    <s v="Por definición del partner"/>
    <n v="0"/>
    <n v="219924.59999999998"/>
    <n v="219924.6"/>
    <n v="0"/>
  </r>
  <r>
    <s v="Catalogo principalOPEN-CSP GOBIERNOGMS-00007"/>
    <s v="GMS-00007OPEN-CSP GOBIERNO"/>
    <m/>
    <x v="0"/>
    <s v="GMS-00007"/>
    <x v="0"/>
    <s v="Catalogo principal"/>
    <s v="USD"/>
    <s v="N/A"/>
    <s v="Microsoft®Dyn365EforCustServAddOnOpen ShrdSvr MonthlySubscriptions-VolumeLicense Government OLP 1License NoLevel PerDvc Annual"/>
    <s v="Unidad"/>
    <s v="Und"/>
    <s v="Producto"/>
    <s v="N/A"/>
    <s v="N/A"/>
    <s v="N/A"/>
    <s v="GMS-00007"/>
    <s v="Suscripción Anual"/>
    <n v="1740"/>
    <n v="1"/>
    <s v="Por definición del partner"/>
    <n v="0"/>
    <n v="6377813.3999999994"/>
    <n v="6377813.4000000004"/>
    <n v="0"/>
  </r>
  <r>
    <s v="Catalogo principalOPEN-CSP GOBIERNOGMS-00008"/>
    <s v="GMS-00008OPEN-CSP GOBIERNO"/>
    <m/>
    <x v="0"/>
    <s v="GMS-00008"/>
    <x v="0"/>
    <s v="Catalogo principal"/>
    <s v="USD"/>
    <s v="N/A"/>
    <s v="Microsoft®Dyn365EforCustServAddOnOpen ShrdSvr MonthlySubscriptions-VolumeLicense Government OLP 1License NoLevel PerUsr Annual"/>
    <s v="Unidad"/>
    <s v="Und"/>
    <s v="Producto"/>
    <s v="N/A"/>
    <s v="N/A"/>
    <s v="N/A"/>
    <s v="GMS-00008"/>
    <s v="Suscripción Anual"/>
    <n v="1140"/>
    <n v="1"/>
    <s v="Por definición del partner"/>
    <n v="0"/>
    <n v="4178567.4"/>
    <n v="4178567.4"/>
    <n v="0"/>
  </r>
  <r>
    <s v="Catalogo principalOPEN-CSP GOBIERNOGMS-00020"/>
    <s v="GMS-00020OPEN-CSP GOBIERNO"/>
    <m/>
    <x v="0"/>
    <s v="GMS-00020"/>
    <x v="0"/>
    <s v="Catalogo principal"/>
    <s v="USD"/>
    <s v="N/A"/>
    <s v="Microsoft®Dyn365EforCustServAddOnOpen ShrdSvr MonthlySubscriptions-VolumeLicense Government OLP 1License NoLevel PerDvc toCustService Annual"/>
    <s v="Unidad"/>
    <s v="Und"/>
    <s v="Producto"/>
    <s v="N/A"/>
    <s v="N/A"/>
    <s v="N/A"/>
    <s v="GMS-00020"/>
    <s v="Suscripción Anual"/>
    <n v="958.32"/>
    <n v="1"/>
    <s v="Por definición del partner"/>
    <n v="0"/>
    <n v="3512635.7112000003"/>
    <n v="3512635.71"/>
    <n v="0"/>
  </r>
  <r>
    <s v="Catalogo principalOPEN-CSP GOBIERNOGMS-00021"/>
    <s v="GMS-00021OPEN-CSP GOBIERNO"/>
    <m/>
    <x v="0"/>
    <s v="GMS-00021"/>
    <x v="0"/>
    <s v="Catalogo principal"/>
    <s v="USD"/>
    <s v="N/A"/>
    <s v="Microsoft®Dyn365EforCustServAddOnOpen ShrdSvr MonthlySubscriptions-VolumeLicense Government OLP 1License NoLevel PerUsr toCustService Annual"/>
    <s v="Unidad"/>
    <s v="Und"/>
    <s v="Producto"/>
    <s v="N/A"/>
    <s v="N/A"/>
    <s v="N/A"/>
    <s v="GMS-00021"/>
    <s v="Suscripción Anual"/>
    <n v="621.84"/>
    <n v="1"/>
    <s v="Por definición del partner"/>
    <n v="0"/>
    <n v="2279298.5544000003"/>
    <n v="2279298.5499999998"/>
    <n v="0"/>
  </r>
  <r>
    <s v="Catalogo principalOPEN-CSP GOBIERNOGMV-00012"/>
    <s v="GMV-00012OPEN-CSP GOBIERNO"/>
    <m/>
    <x v="0"/>
    <s v="GMV-00012"/>
    <x v="0"/>
    <s v="Catalogo principal"/>
    <s v="USD"/>
    <s v="N/A"/>
    <s v="Microsoft®Dyn365EforCustServFromSAOpen ShrdSvr MonthlySubscriptions-VolumeLicense Government OLP 1License NoLevel PerDvc Annual"/>
    <s v="Unidad"/>
    <s v="Und"/>
    <s v="Producto"/>
    <s v="N/A"/>
    <s v="N/A"/>
    <s v="N/A"/>
    <s v="GMV-00012"/>
    <s v="Suscripción Anual"/>
    <n v="1479"/>
    <n v="1"/>
    <s v="Por definición del partner"/>
    <n v="0"/>
    <n v="5421141.3899999997"/>
    <n v="5421141.3899999997"/>
    <n v="0"/>
  </r>
  <r>
    <s v="Catalogo principalOPEN-CSP GOBIERNOGMV-00013"/>
    <s v="GMV-00013OPEN-CSP GOBIERNO"/>
    <m/>
    <x v="0"/>
    <s v="GMV-00013"/>
    <x v="0"/>
    <s v="Catalogo principal"/>
    <s v="USD"/>
    <s v="N/A"/>
    <s v="Microsoft®Dyn365EforCustServFromSAOpen ShrdSvr MonthlySubscriptions-VolumeLicense Government OLP 1License NoLevel PerUsr Annual"/>
    <s v="Unidad"/>
    <s v="Und"/>
    <s v="Producto"/>
    <s v="N/A"/>
    <s v="N/A"/>
    <s v="N/A"/>
    <s v="GMV-00013"/>
    <s v="Suscripción Anual"/>
    <n v="969"/>
    <n v="1"/>
    <s v="Por definición del partner"/>
    <n v="0"/>
    <n v="3551782.29"/>
    <n v="3551782.29"/>
    <n v="0"/>
  </r>
  <r>
    <s v="Catalogo principalOPEN-CSP GOBIERNOGMY-00007"/>
    <s v="GMY-00007OPEN-CSP GOBIERNO"/>
    <m/>
    <x v="0"/>
    <s v="GMY-00007"/>
    <x v="0"/>
    <s v="Catalogo principal"/>
    <s v="USD"/>
    <s v="N/A"/>
    <s v="Microsoft®Dyn365EforCustomerServiceOpen ShrdSvr MonthlySubscriptions-VolumeLicense Government OLP 1License NoLevel PerDvc Annual"/>
    <s v="Unidad"/>
    <s v="Und"/>
    <s v="Producto"/>
    <s v="N/A"/>
    <s v="N/A"/>
    <s v="N/A"/>
    <s v="GMY-00007"/>
    <s v="Suscripción Anual"/>
    <n v="1740"/>
    <n v="1"/>
    <s v="Por definición del partner"/>
    <n v="0"/>
    <n v="6377813.3999999994"/>
    <n v="6377813.4000000004"/>
    <n v="0"/>
  </r>
  <r>
    <s v="Catalogo principalOPEN-CSP GOBIERNOGMY-00008"/>
    <s v="GMY-00008OPEN-CSP GOBIERNO"/>
    <m/>
    <x v="0"/>
    <s v="GMY-00008"/>
    <x v="0"/>
    <s v="Catalogo principal"/>
    <s v="USD"/>
    <s v="N/A"/>
    <s v="Microsoft®Dyn365EforCustomerServiceOpen ShrdSvr MonthlySubscriptions-VolumeLicense Government OLP 1License NoLevel PerUsr Annual"/>
    <s v="Unidad"/>
    <s v="Und"/>
    <s v="Producto"/>
    <s v="N/A"/>
    <s v="N/A"/>
    <s v="N/A"/>
    <s v="GMY-00008"/>
    <s v="Suscripción Anual"/>
    <n v="1140"/>
    <n v="1"/>
    <s v="Por definición del partner"/>
    <n v="0"/>
    <n v="4178567.4"/>
    <n v="4178567.4"/>
    <n v="0"/>
  </r>
  <r>
    <s v="Catalogo principalOPEN-CSP GOBIERNOGMY-00014"/>
    <s v="GMY-00014OPEN-CSP GOBIERNO"/>
    <m/>
    <x v="0"/>
    <s v="GMY-00014"/>
    <x v="0"/>
    <s v="Catalogo principal"/>
    <s v="USD"/>
    <s v="N/A"/>
    <s v="Microsoft®Dyn365EforCustomerServiceOpen ShrdSvr MonthlySubscriptions-VolumeLicense Government OLP 1Lic NL QualifiedOffer PerUsr CRMProtoO365 Annual"/>
    <s v="Unidad"/>
    <s v="Und"/>
    <s v="Producto"/>
    <s v="N/A"/>
    <s v="N/A"/>
    <s v="N/A"/>
    <s v="GMY-00014"/>
    <s v="Suscripción Anual"/>
    <n v="702.24"/>
    <n v="1"/>
    <s v="Por definición del partner"/>
    <n v="0"/>
    <n v="2573997.5183999999"/>
    <n v="2573997.52"/>
    <n v="0"/>
  </r>
  <r>
    <s v="Catalogo principalOPEN-CSP GOBIERNOGMY-00019"/>
    <s v="GMY-00019OPEN-CSP GOBIERNO"/>
    <m/>
    <x v="0"/>
    <s v="GMY-00019"/>
    <x v="0"/>
    <s v="Catalogo principal"/>
    <s v="USD"/>
    <s v="N/A"/>
    <s v="Microsoft®Dyn365EforCustomerServiceOpen ShrdSvr MonthlySubscriptions-VolumeLicense Government OLP 1Lic NL QualifiedOffer PerUsr forCRMOLBasic Annual"/>
    <s v="Unidad"/>
    <s v="Und"/>
    <s v="Producto"/>
    <s v="N/A"/>
    <s v="N/A"/>
    <s v="N/A"/>
    <s v="GMY-00019"/>
    <s v="Suscripción Anual"/>
    <n v="600"/>
    <n v="1"/>
    <s v="Por definición del partner"/>
    <n v="0"/>
    <n v="2199246"/>
    <n v="2199246"/>
    <n v="0"/>
  </r>
  <r>
    <s v="Catalogo principalOPEN-CSP GOBIERNOGMY-00024"/>
    <s v="GMY-00024OPEN-CSP GOBIERNO"/>
    <m/>
    <x v="0"/>
    <s v="GMY-00024"/>
    <x v="0"/>
    <s v="Catalogo principal"/>
    <s v="USD"/>
    <s v="N/A"/>
    <s v="Microsoft®Dyn365EforCustomerServiceOpen ShrdSvr MonthlySubscriptions-VolumeLicense Government OLP 1Lic NL QualifiedOffer PerUsr forCRMOLPro Annual"/>
    <s v="Unidad"/>
    <s v="Und"/>
    <s v="Producto"/>
    <s v="N/A"/>
    <s v="N/A"/>
    <s v="N/A"/>
    <s v="GMY-00024"/>
    <s v="Suscripción Anual"/>
    <n v="912"/>
    <n v="1"/>
    <s v="Por definición del partner"/>
    <n v="0"/>
    <n v="3342853.92"/>
    <n v="3342853.92"/>
    <n v="0"/>
  </r>
  <r>
    <s v="Catalogo principalOPEN-CSP GOBIERNOGNJ-00007"/>
    <s v="GNJ-00007OPEN-CSP GOBIERNO"/>
    <m/>
    <x v="0"/>
    <s v="GNJ-00007"/>
    <x v="0"/>
    <s v="Catalogo principal"/>
    <s v="USD"/>
    <s v="N/A"/>
    <s v="Microsoft®Dyn365EforFieldServiceOpen ShrdSvr MonthlySubscriptions-VolumeLicense Government OLP 1License NoLevel PerDvc Annual"/>
    <s v="Unidad"/>
    <s v="Und"/>
    <s v="Producto"/>
    <s v="N/A"/>
    <s v="N/A"/>
    <s v="N/A"/>
    <s v="GNJ-00007"/>
    <s v="Suscripción Anual"/>
    <n v="1740"/>
    <n v="1"/>
    <s v="Por definición del partner"/>
    <n v="0"/>
    <n v="6377813.3999999994"/>
    <n v="6377813.4000000004"/>
    <n v="0"/>
  </r>
  <r>
    <s v="Catalogo principalOPEN-CSP GOBIERNOGNJ-00008"/>
    <s v="GNJ-00008OPEN-CSP GOBIERNO"/>
    <m/>
    <x v="0"/>
    <s v="GNJ-00008"/>
    <x v="0"/>
    <s v="Catalogo principal"/>
    <s v="USD"/>
    <s v="N/A"/>
    <s v="Microsoft®Dyn365EforFieldServiceOpen ShrdSvr MonthlySubscriptions-VolumeLicense Government OLP 1License NoLevel PerUsr Annual"/>
    <s v="Unidad"/>
    <s v="Und"/>
    <s v="Producto"/>
    <s v="N/A"/>
    <s v="N/A"/>
    <s v="N/A"/>
    <s v="GNJ-00008"/>
    <s v="Suscripción Anual"/>
    <n v="1140"/>
    <n v="1"/>
    <s v="Por definición del partner"/>
    <n v="0"/>
    <n v="4178567.4"/>
    <n v="4178567.4"/>
    <n v="0"/>
  </r>
  <r>
    <s v="Catalogo principalOPEN-CSP GOBIERNOGNQ-00004"/>
    <s v="GNQ-00004OPEN-CSP GOBIERNO"/>
    <m/>
    <x v="0"/>
    <s v="GNQ-00004"/>
    <x v="0"/>
    <s v="Catalogo principal"/>
    <s v="USD"/>
    <s v="N/A"/>
    <s v="Microsoft®Dyn365EforProjServAutoOpen ShrdSvr MonthlySubscriptions-VolumeLicense Government OLP 1License NoLevel PerUsr Annual"/>
    <s v="Unidad"/>
    <s v="Und"/>
    <s v="Producto"/>
    <s v="N/A"/>
    <s v="N/A"/>
    <s v="N/A"/>
    <s v="GNQ-00004"/>
    <s v="Suscripción Anual"/>
    <n v="1140"/>
    <n v="1"/>
    <s v="Por definición del partner"/>
    <n v="0"/>
    <n v="4178567.4"/>
    <n v="4178567.4"/>
    <n v="0"/>
  </r>
  <r>
    <s v="Catalogo principalOPEN-CSP GOBIERNOGNT-00007"/>
    <s v="GNT-00007OPEN-CSP GOBIERNO"/>
    <m/>
    <x v="0"/>
    <s v="GNT-00007"/>
    <x v="0"/>
    <s v="Catalogo principal"/>
    <s v="USD"/>
    <s v="N/A"/>
    <s v="Microsoft®Dyn365EforSalesOpen ShrdSvr MonthlySubscriptions-VolumeLicense Government OLP 1License NoLevel PerDvc Annual"/>
    <s v="Unidad"/>
    <s v="Und"/>
    <s v="Producto"/>
    <s v="N/A"/>
    <s v="N/A"/>
    <s v="N/A"/>
    <s v="GNT-00007"/>
    <s v="Suscripción Anual"/>
    <n v="1740"/>
    <n v="1"/>
    <s v="Por definición del partner"/>
    <n v="0"/>
    <n v="6377813.3999999994"/>
    <n v="6377813.4000000004"/>
    <n v="0"/>
  </r>
  <r>
    <s v="Catalogo principalOPEN-CSP GOBIERNOGNT-00008"/>
    <s v="GNT-00008OPEN-CSP GOBIERNO"/>
    <m/>
    <x v="0"/>
    <s v="GNT-00008"/>
    <x v="0"/>
    <s v="Catalogo principal"/>
    <s v="USD"/>
    <s v="N/A"/>
    <s v="Microsoft®Dyn365EforSalesOpen ShrdSvr MonthlySubscriptions-VolumeLicense Government OLP 1License NoLevel PerUsr Annual"/>
    <s v="Unidad"/>
    <s v="Und"/>
    <s v="Producto"/>
    <s v="N/A"/>
    <s v="N/A"/>
    <s v="N/A"/>
    <s v="GNT-00008"/>
    <s v="Suscripción Anual"/>
    <n v="1140"/>
    <n v="1"/>
    <s v="Por definición del partner"/>
    <n v="0"/>
    <n v="4178567.4"/>
    <n v="4178567.4"/>
    <n v="0"/>
  </r>
  <r>
    <s v="Catalogo principalOPEN-CSP GOBIERNOGNT-00011"/>
    <s v="GNT-00011OPEN-CSP GOBIERNO"/>
    <m/>
    <x v="0"/>
    <s v="GNT-00011"/>
    <x v="0"/>
    <s v="Catalogo principal"/>
    <s v="USD"/>
    <s v="N/A"/>
    <s v="Microsoft®Dyn365EforSalesOpen ShrdSvr MonthlySubscriptions-VolumeLicense Government OLP 1License NoLevel QualifiedOffer PerUsr CRMProtoO365 Annual"/>
    <s v="Unidad"/>
    <s v="Und"/>
    <s v="Producto"/>
    <s v="N/A"/>
    <s v="N/A"/>
    <s v="N/A"/>
    <s v="GNT-00011"/>
    <s v="Suscripción Anual"/>
    <n v="702.24"/>
    <n v="1"/>
    <s v="Por definición del partner"/>
    <n v="0"/>
    <n v="2573997.5183999999"/>
    <n v="2573997.52"/>
    <n v="0"/>
  </r>
  <r>
    <s v="Catalogo principalOPEN-CSP GOBIERNOGNT-00015"/>
    <s v="GNT-00015OPEN-CSP GOBIERNO"/>
    <m/>
    <x v="0"/>
    <s v="GNT-00015"/>
    <x v="0"/>
    <s v="Catalogo principal"/>
    <s v="USD"/>
    <s v="N/A"/>
    <s v="Microsoft®Dyn365EforSalesOpen ShrdSvr MonthlySubscriptions-VolumeLicense Government OLP 1License NoLevel QualifiedOffer PerUsr forCRMOLBasic Annual"/>
    <s v="Unidad"/>
    <s v="Und"/>
    <s v="Producto"/>
    <s v="N/A"/>
    <s v="N/A"/>
    <s v="N/A"/>
    <s v="GNT-00015"/>
    <s v="Suscripción Anual"/>
    <n v="600"/>
    <n v="1"/>
    <s v="Por definición del partner"/>
    <n v="0"/>
    <n v="2199246"/>
    <n v="2199246"/>
    <n v="0"/>
  </r>
  <r>
    <s v="Catalogo principalOPEN-CSP GOBIERNOGNT-00020"/>
    <s v="GNT-00020OPEN-CSP GOBIERNO"/>
    <m/>
    <x v="0"/>
    <s v="GNT-00020"/>
    <x v="0"/>
    <s v="Catalogo principal"/>
    <s v="USD"/>
    <s v="N/A"/>
    <s v="Microsoft®Dyn365EforSalesOpen ShrdSvr MonthlySubscriptions-VolumeLicense Government OLP 1License NoLevel QualifiedOffer PerUsr forCRMOLPro Annual"/>
    <s v="Unidad"/>
    <s v="Und"/>
    <s v="Producto"/>
    <s v="N/A"/>
    <s v="N/A"/>
    <s v="N/A"/>
    <s v="GNT-00020"/>
    <s v="Suscripción Anual"/>
    <n v="912"/>
    <n v="1"/>
    <s v="Por definición del partner"/>
    <n v="0"/>
    <n v="3342853.92"/>
    <n v="3342853.92"/>
    <n v="0"/>
  </r>
  <r>
    <s v="Catalogo principalOPEN-CSP GOBIERNOGNW-00009"/>
    <s v="GNW-00009OPEN-CSP GOBIERNO"/>
    <m/>
    <x v="0"/>
    <s v="GNW-00009"/>
    <x v="0"/>
    <s v="Catalogo principal"/>
    <s v="USD"/>
    <s v="N/A"/>
    <s v="Microsoft®Dyn365EforSalesAdd-OnOpen ShrdSvr MonthlySubscriptions-VolumeLicense Government OLP 1License NoLevel PerDvc Annual"/>
    <s v="Unidad"/>
    <s v="Und"/>
    <s v="Producto"/>
    <s v="N/A"/>
    <s v="N/A"/>
    <s v="N/A"/>
    <s v="GNW-00009"/>
    <s v="Suscripción Anual"/>
    <n v="1740"/>
    <n v="1"/>
    <s v="Por definición del partner"/>
    <n v="0"/>
    <n v="6377813.3999999994"/>
    <n v="6377813.4000000004"/>
    <n v="0"/>
  </r>
  <r>
    <s v="Catalogo principalOPEN-CSP GOBIERNOGNW-00010"/>
    <s v="GNW-00010OPEN-CSP GOBIERNO"/>
    <m/>
    <x v="0"/>
    <s v="GNW-00010"/>
    <x v="0"/>
    <s v="Catalogo principal"/>
    <s v="USD"/>
    <s v="N/A"/>
    <s v="Microsoft®Dyn365EforSalesAdd-OnOpen ShrdSvr MonthlySubscriptions-VolumeLicense Government OLP 1License NoLevel PerUsr Annual"/>
    <s v="Unidad"/>
    <s v="Und"/>
    <s v="Producto"/>
    <s v="N/A"/>
    <s v="N/A"/>
    <s v="N/A"/>
    <s v="GNW-00010"/>
    <s v="Suscripción Anual"/>
    <n v="1140"/>
    <n v="1"/>
    <s v="Por definición del partner"/>
    <n v="0"/>
    <n v="4178567.4"/>
    <n v="4178567.4"/>
    <n v="0"/>
  </r>
  <r>
    <s v="Catalogo principalOPEN-CSP GOBIERNOGNZ-00012"/>
    <s v="GNZ-00012OPEN-CSP GOBIERNO"/>
    <m/>
    <x v="0"/>
    <s v="GNZ-00012"/>
    <x v="0"/>
    <s v="Catalogo principal"/>
    <s v="USD"/>
    <s v="N/A"/>
    <s v="Microsoft®Dyn365EforSalesFromSAOpen ShrdSvr MonthlySubscriptions-VolumeLicense Government OLP 1License NoLevel PerDvc Annual"/>
    <s v="Unidad"/>
    <s v="Und"/>
    <s v="Producto"/>
    <s v="N/A"/>
    <s v="N/A"/>
    <s v="N/A"/>
    <s v="GNZ-00012"/>
    <s v="Suscripción Anual"/>
    <n v="1479"/>
    <n v="1"/>
    <s v="Por definición del partner"/>
    <n v="0"/>
    <n v="5421141.3899999997"/>
    <n v="5421141.3899999997"/>
    <n v="0"/>
  </r>
  <r>
    <s v="Catalogo principalOPEN-CSP GOBIERNOGNZ-00013"/>
    <s v="GNZ-00013OPEN-CSP GOBIERNO"/>
    <m/>
    <x v="0"/>
    <s v="GNZ-00013"/>
    <x v="0"/>
    <s v="Catalogo principal"/>
    <s v="USD"/>
    <s v="N/A"/>
    <s v="Microsoft®Dyn365EforSalesFromSAOpen ShrdSvr MonthlySubscriptions-VolumeLicense Government OLP 1License NoLevel PerUsr Annual"/>
    <s v="Unidad"/>
    <s v="Und"/>
    <s v="Producto"/>
    <s v="N/A"/>
    <s v="N/A"/>
    <s v="N/A"/>
    <s v="GNZ-00013"/>
    <s v="Suscripción Anual"/>
    <n v="969"/>
    <n v="1"/>
    <s v="Por definición del partner"/>
    <n v="0"/>
    <n v="3551782.29"/>
    <n v="3551782.29"/>
    <n v="0"/>
  </r>
  <r>
    <s v="Catalogo principalOPEN-CSP GOBIERNOGPJ-00004"/>
    <s v="GPJ-00004OPEN-CSP GOBIERNO"/>
    <m/>
    <x v="0"/>
    <s v="GPJ-00004"/>
    <x v="0"/>
    <s v="Catalogo principal"/>
    <s v="USD"/>
    <s v="N/A"/>
    <s v="Microsoft®Dyn365ETeamMemAddOnOpenOld ShrdSvr SubscriptionVL Government OLP 1License NoLevel PerUsr toTeamMember Annual"/>
    <s v="Unidad"/>
    <s v="Und"/>
    <s v="Producto"/>
    <s v="N/A"/>
    <s v="N/A"/>
    <s v="N/A"/>
    <s v="GPJ-00004"/>
    <s v="Suscripción Anual"/>
    <n v="54.12"/>
    <n v="1"/>
    <s v="Por definición del partner"/>
    <n v="0"/>
    <n v="198371.98919999998"/>
    <n v="198371.99"/>
    <n v="0"/>
  </r>
  <r>
    <s v="Catalogo principalOPEN-CSP GOBIERNOGPQ-00004"/>
    <s v="GPQ-00004OPEN-CSP GOBIERNO"/>
    <m/>
    <x v="0"/>
    <s v="GPQ-00004"/>
    <x v="0"/>
    <s v="Catalogo principal"/>
    <s v="USD"/>
    <s v="N/A"/>
    <s v="Microsoft®Dyn365ETeamMembersOpenOld ShrdSvr MonthlySubscriptions-VolumeLicense Government OLP 1License NoLevel PerUsr Annual"/>
    <s v="Unidad"/>
    <s v="Und"/>
    <s v="Producto"/>
    <s v="N/A"/>
    <s v="N/A"/>
    <s v="N/A"/>
    <s v="GPQ-00004"/>
    <s v="Suscripción Anual"/>
    <n v="96"/>
    <n v="1"/>
    <s v="Por definición del partner"/>
    <n v="0"/>
    <n v="351879.36"/>
    <n v="351879.36"/>
    <n v="0"/>
  </r>
  <r>
    <s v="Catalogo principalOPEN-CSP GOBIERNOGPQ-00009"/>
    <s v="GPQ-00009OPEN-CSP GOBIERNO"/>
    <m/>
    <x v="0"/>
    <s v="GPQ-00009"/>
    <x v="0"/>
    <s v="Catalogo principal"/>
    <s v="USD"/>
    <s v="N/A"/>
    <s v="Microsoft®Dyn365ETeamMembersOpenOld ShrdSvr SubscriptionVL Government OLP 1License NoLevel QualifiedOffer PerUsr Annual"/>
    <s v="Unidad"/>
    <s v="Und"/>
    <s v="Producto"/>
    <s v="N/A"/>
    <s v="N/A"/>
    <s v="N/A"/>
    <s v="GPQ-00009"/>
    <s v="Suscripción Anual"/>
    <n v="96"/>
    <n v="1"/>
    <s v="Por definición del partner"/>
    <n v="0"/>
    <n v="351879.36"/>
    <n v="351879.36"/>
    <n v="0"/>
  </r>
  <r>
    <s v="Catalogo principalOPEN-CSP GOBIERNOGPT-00004"/>
    <s v="GPT-00004OPEN-CSP GOBIERNO"/>
    <m/>
    <x v="0"/>
    <s v="GPT-00004"/>
    <x v="0"/>
    <s v="Catalogo principal"/>
    <s v="USD"/>
    <s v="N/A"/>
    <s v="Microsoft®Dyn365ECstEngNonProdInstOpen ShrdSvr MonthlySubscriptions-VolumeLicense Government OLP 1License NoLevel Srvcs Annual"/>
    <s v="Unidad"/>
    <s v="Und"/>
    <s v="Producto"/>
    <s v="N/A"/>
    <s v="N/A"/>
    <s v="N/A"/>
    <s v="GPT-00004"/>
    <s v="Suscripción Anual"/>
    <n v="1800"/>
    <n v="1"/>
    <s v="Por definición del partner"/>
    <n v="0"/>
    <n v="6597738"/>
    <n v="6597738"/>
    <n v="0"/>
  </r>
  <r>
    <s v="Catalogo principalOPEN-CSP GOBIERNOGPW-00002"/>
    <s v="GPW-00002OPEN-CSP GOBIERNO"/>
    <m/>
    <x v="0"/>
    <s v="GPW-00002"/>
    <x v="0"/>
    <s v="Catalogo principal"/>
    <s v="USD"/>
    <s v="N/A"/>
    <s v="Microsoft®Dyn365ECstEngAddlSclPostOpen ShrdSvr MonthlySubscriptions-VolumeLicense Government OLP 1License NoLevel AddOn Posts(10k) Annual"/>
    <s v="Unidad"/>
    <s v="Und"/>
    <s v="Producto"/>
    <s v="N/A"/>
    <s v="N/A"/>
    <s v="N/A"/>
    <s v="GPW-00002"/>
    <s v="Suscripción Anual"/>
    <n v="1200"/>
    <n v="1"/>
    <s v="Por definición del partner"/>
    <n v="0"/>
    <n v="4398492"/>
    <n v="4398492"/>
    <n v="0"/>
  </r>
  <r>
    <s v="Catalogo principalOPEN-CSP GOBIERNOGPW-00004"/>
    <s v="GPW-00004OPEN-CSP GOBIERNO"/>
    <m/>
    <x v="0"/>
    <s v="GPW-00004"/>
    <x v="0"/>
    <s v="Catalogo principal"/>
    <s v="USD"/>
    <s v="N/A"/>
    <s v="Microsoft®Dyn365ECstEngAddlSclPostOpen ShrdSvr MonthlySubscriptions-VolumeLicense Government OLP 1License NoLevel AddOn Posts(100k) Annual"/>
    <s v="Unidad"/>
    <s v="Und"/>
    <s v="Producto"/>
    <s v="N/A"/>
    <s v="N/A"/>
    <s v="N/A"/>
    <s v="GPW-00004"/>
    <s v="Suscripción Anual"/>
    <n v="8400"/>
    <n v="1"/>
    <s v="Por definición del partner"/>
    <n v="0"/>
    <n v="30789444"/>
    <n v="30789444"/>
    <n v="0"/>
  </r>
  <r>
    <s v="Catalogo principalOPEN-CSP GOBIERNOGPW-00006"/>
    <s v="GPW-00006OPEN-CSP GOBIERNO"/>
    <m/>
    <x v="0"/>
    <s v="GPW-00006"/>
    <x v="0"/>
    <s v="Catalogo principal"/>
    <s v="USD"/>
    <s v="N/A"/>
    <s v="Microsoft®Dyn365ECstEngAddlSclPostOpen ShrdSvr MonthlySubscriptions-VolumeLicense Government OLP 1License NoLevel AddOn Posts(1M) Annual"/>
    <s v="Unidad"/>
    <s v="Und"/>
    <s v="Producto"/>
    <s v="N/A"/>
    <s v="N/A"/>
    <s v="N/A"/>
    <s v="GPW-00006"/>
    <s v="Suscripción Anual"/>
    <n v="48000"/>
    <n v="1"/>
    <s v="Por definición del partner"/>
    <n v="0"/>
    <n v="175939680"/>
    <n v="175939680"/>
    <n v="0"/>
  </r>
  <r>
    <s v="Catalogo principalOPEN-CSP GOBIERNOGQP-00004"/>
    <s v="GQP-00004OPEN-CSP GOBIERNO"/>
    <m/>
    <x v="0"/>
    <s v="GQP-00004"/>
    <x v="0"/>
    <s v="Catalogo principal"/>
    <s v="USD"/>
    <s v="N/A"/>
    <s v="Microsoft®Dyn365ECstEngProdInstOpen ShrdSvr MonthlySubscriptions-VolumeLicense Government OLP 1License NoLevel Srvcs Annual"/>
    <s v="Unidad"/>
    <s v="Und"/>
    <s v="Producto"/>
    <s v="N/A"/>
    <s v="N/A"/>
    <s v="N/A"/>
    <s v="GQP-00004"/>
    <s v="Suscripción Anual"/>
    <n v="6600"/>
    <n v="1"/>
    <s v="Por definición del partner"/>
    <n v="0"/>
    <n v="24191706"/>
    <n v="24191706"/>
    <n v="0"/>
  </r>
  <r>
    <s v="Catalogo principalOPEN-CSP GOBIERNOGR5-00006"/>
    <s v="GR5-00006OPEN-CSP GOBIERNO"/>
    <m/>
    <x v="0"/>
    <s v="GR5-00006"/>
    <x v="0"/>
    <s v="Catalogo principal"/>
    <s v="USD"/>
    <s v="N/A"/>
    <s v="Microsoft®EOAforExchangeServerOpen ShrdSvr MonthlySubscriptions-VolumeLicense Government OLP 1License NoLevel Qualified Annual"/>
    <s v="Unidad"/>
    <s v="Und"/>
    <s v="Producto"/>
    <s v="N/A"/>
    <s v="N/A"/>
    <s v="N/A"/>
    <s v="GR5-00006"/>
    <s v="Suscripción Anual"/>
    <n v="31.6"/>
    <n v="1"/>
    <s v="Por definición del partner"/>
    <n v="0"/>
    <n v="115826.95600000001"/>
    <n v="115826.96"/>
    <n v="0"/>
  </r>
  <r>
    <s v="Catalogo principalOPEN-CSP GOBIERNOGS7-00006"/>
    <s v="GS7-00006OPEN-CSP GOBIERNO"/>
    <m/>
    <x v="0"/>
    <s v="GS7-00006"/>
    <x v="0"/>
    <s v="Catalogo principal"/>
    <s v="USD"/>
    <s v="N/A"/>
    <s v="Microsoft®EntMobandSecurityE3Open ShrdSvr MonthlySubscriptions-VolumeLicense Government OLP 1License NoLevel Qualified Annual"/>
    <s v="Unidad"/>
    <s v="Und"/>
    <s v="Producto"/>
    <s v="N/A"/>
    <s v="N/A"/>
    <s v="N/A"/>
    <s v="GS7-00006"/>
    <s v="Suscripción Anual"/>
    <n v="104.9"/>
    <n v="1"/>
    <s v="Por definición del partner"/>
    <n v="0"/>
    <n v="384501.50900000002"/>
    <n v="384501.51"/>
    <n v="0"/>
  </r>
  <r>
    <s v="Catalogo principalOPEN-CSP GOBIERNOH04-01233"/>
    <s v="H04-01233OPEN-CSP GOBIERNO"/>
    <m/>
    <x v="0"/>
    <s v="H04-01233"/>
    <x v="0"/>
    <s v="Catalogo principal"/>
    <s v="USD"/>
    <s v="N/A"/>
    <s v="Microsoft®SharePointServer License/SoftwareAssurancePack Government OLP 1License NoLevel"/>
    <s v="Unidad"/>
    <s v="Und"/>
    <s v="Producto"/>
    <s v="N/A"/>
    <s v="N/A"/>
    <s v="N/A"/>
    <s v="H04-01233"/>
    <s v="Licencia"/>
    <n v="10275.17"/>
    <n v="1"/>
    <s v="Por definición del partner"/>
    <n v="0"/>
    <n v="37662710.8697"/>
    <n v="37662710.869999997"/>
    <n v="0"/>
  </r>
  <r>
    <s v="Catalogo principalOPEN-CSP GOBIERNOH04-01234"/>
    <s v="H04-01234OPEN-CSP GOBIERNO"/>
    <m/>
    <x v="0"/>
    <s v="H04-01234"/>
    <x v="0"/>
    <s v="Catalogo principal"/>
    <s v="USD"/>
    <s v="N/A"/>
    <s v="Microsoft®SharePointServer SoftwareAssurance Government OLP 1License NoLevel"/>
    <s v="Unidad"/>
    <s v="Und"/>
    <s v="Producto"/>
    <s v="N/A"/>
    <s v="N/A"/>
    <s v="N/A"/>
    <s v="H04-01234"/>
    <s v="Licencia"/>
    <n v="3425.1"/>
    <n v="1"/>
    <s v="Por definición del partner"/>
    <n v="0"/>
    <n v="12554395.790999999"/>
    <n v="12554395.789999999"/>
    <n v="0"/>
  </r>
  <r>
    <s v="Catalogo principalOPEN-CSP GOBIERNOH05-01578"/>
    <s v="H05-01578OPEN-CSP GOBIERNO"/>
    <m/>
    <x v="0"/>
    <s v="H05-01578"/>
    <x v="0"/>
    <s v="Catalogo principal"/>
    <s v="USD"/>
    <s v="N/A"/>
    <s v="Microsoft®SharePointStandardCAL SoftwareAssurance Government OLP 1License NoLevel DvcCAL"/>
    <s v="Unidad"/>
    <s v="Und"/>
    <s v="Producto"/>
    <s v="N/A"/>
    <s v="N/A"/>
    <s v="N/A"/>
    <s v="H05-01578"/>
    <s v="Licencia"/>
    <n v="47.24"/>
    <n v="1"/>
    <s v="Por definición del partner"/>
    <n v="0"/>
    <n v="173153.96840000001"/>
    <n v="173153.97"/>
    <n v="0"/>
  </r>
  <r>
    <s v="Catalogo principalOPEN-CSP GOBIERNOH05-01579"/>
    <s v="H05-01579OPEN-CSP GOBIERNO"/>
    <m/>
    <x v="0"/>
    <s v="H05-01579"/>
    <x v="0"/>
    <s v="Catalogo principal"/>
    <s v="USD"/>
    <s v="N/A"/>
    <s v="Microsoft®SharePointStandardCAL License/SoftwareAssurancePack Government OLP 1License NoLevel DvcCAL"/>
    <s v="Unidad"/>
    <s v="Und"/>
    <s v="Producto"/>
    <s v="N/A"/>
    <s v="N/A"/>
    <s v="N/A"/>
    <s v="H05-01579"/>
    <s v="Licencia"/>
    <n v="141.72999999999999"/>
    <n v="1"/>
    <s v="Por definición del partner"/>
    <n v="0"/>
    <n v="519498.55929999996"/>
    <n v="519498.56"/>
    <n v="0"/>
  </r>
  <r>
    <s v="Catalogo principalOPEN-CSP GOBIERNOH05-01580"/>
    <s v="H05-01580OPEN-CSP GOBIERNO"/>
    <m/>
    <x v="0"/>
    <s v="H05-01580"/>
    <x v="0"/>
    <s v="Catalogo principal"/>
    <s v="USD"/>
    <s v="N/A"/>
    <s v="Microsoft®SharePointStandardCAL License/SoftwareAssurancePack Government OLP 1License NoLevel UsrCAL"/>
    <s v="Unidad"/>
    <s v="Und"/>
    <s v="Producto"/>
    <s v="N/A"/>
    <s v="N/A"/>
    <s v="N/A"/>
    <s v="H05-01580"/>
    <s v="Licencia"/>
    <n v="182.12"/>
    <n v="1"/>
    <s v="Por definición del partner"/>
    <n v="0"/>
    <n v="667544.46919999993"/>
    <n v="667544.47"/>
    <n v="0"/>
  </r>
  <r>
    <s v="Catalogo principalOPEN-CSP GOBIERNOH05-01581"/>
    <s v="H05-01581OPEN-CSP GOBIERNO"/>
    <m/>
    <x v="0"/>
    <s v="H05-01581"/>
    <x v="0"/>
    <s v="Catalogo principal"/>
    <s v="USD"/>
    <s v="N/A"/>
    <s v="Microsoft®SharePointStandardCAL SoftwareAssurance Government OLP 1License NoLevel UsrCAL"/>
    <s v="Unidad"/>
    <s v="Und"/>
    <s v="Producto"/>
    <s v="N/A"/>
    <s v="N/A"/>
    <s v="N/A"/>
    <s v="H05-01581"/>
    <s v="Licencia"/>
    <n v="60.71"/>
    <n v="1"/>
    <s v="Por definición del partner"/>
    <n v="0"/>
    <n v="222527.0411"/>
    <n v="222527.04"/>
    <n v="0"/>
  </r>
  <r>
    <s v="Catalogo principalOPEN-CSP GOBIERNOH21-01609"/>
    <s v="H21-01609OPEN-CSP GOBIERNO"/>
    <m/>
    <x v="0"/>
    <s v="H21-01609"/>
    <x v="0"/>
    <s v="Catalogo principal"/>
    <s v="USD"/>
    <s v="N/A"/>
    <s v="Microsoft®ProjectServerCAL SoftwareAssurance Government OLP 1License NoLevel UsrCAL"/>
    <s v="Unidad"/>
    <s v="Und"/>
    <s v="Producto"/>
    <s v="N/A"/>
    <s v="N/A"/>
    <s v="N/A"/>
    <s v="H21-01609"/>
    <s v="Licencia"/>
    <n v="110.14"/>
    <n v="1"/>
    <s v="Por definición del partner"/>
    <n v="0"/>
    <n v="403708.2574"/>
    <n v="403708.26"/>
    <n v="0"/>
  </r>
  <r>
    <s v="Catalogo principalOPEN-CSP GOBIERNOH21-01610"/>
    <s v="H21-01610OPEN-CSP GOBIERNO"/>
    <m/>
    <x v="0"/>
    <s v="H21-01610"/>
    <x v="0"/>
    <s v="Catalogo principal"/>
    <s v="USD"/>
    <s v="N/A"/>
    <s v="Microsoft®ProjectServerCAL License/SoftwareAssurancePack Government OLP 1License NoLevel DvcCAL"/>
    <s v="Unidad"/>
    <s v="Und"/>
    <s v="Producto"/>
    <s v="N/A"/>
    <s v="N/A"/>
    <s v="N/A"/>
    <s v="H21-01610"/>
    <s v="Licencia"/>
    <n v="254.11"/>
    <n v="1"/>
    <s v="Por definición del partner"/>
    <n v="0"/>
    <n v="931417.33510000003"/>
    <n v="931417.34"/>
    <n v="0"/>
  </r>
  <r>
    <s v="Catalogo principalOPEN-CSP GOBIERNOH21-01611"/>
    <s v="H21-01611OPEN-CSP GOBIERNO"/>
    <m/>
    <x v="0"/>
    <s v="H21-01611"/>
    <x v="0"/>
    <s v="Catalogo principal"/>
    <s v="USD"/>
    <s v="N/A"/>
    <s v="Microsoft®ProjectServerCAL SoftwareAssurance Government OLP 1License NoLevel DvcCAL"/>
    <s v="Unidad"/>
    <s v="Und"/>
    <s v="Producto"/>
    <s v="N/A"/>
    <s v="N/A"/>
    <s v="N/A"/>
    <s v="H21-01611"/>
    <s v="Licencia"/>
    <n v="84.66"/>
    <n v="1"/>
    <s v="Por definición del partner"/>
    <n v="0"/>
    <n v="310313.61059999996"/>
    <n v="310313.61"/>
    <n v="0"/>
  </r>
  <r>
    <s v="Catalogo principalOPEN-CSP GOBIERNOH21-01612"/>
    <s v="H21-01612OPEN-CSP GOBIERNO"/>
    <m/>
    <x v="0"/>
    <s v="H21-01612"/>
    <x v="0"/>
    <s v="Catalogo principal"/>
    <s v="USD"/>
    <s v="N/A"/>
    <s v="Microsoft®ProjectServerCAL License/SoftwareAssurancePack Government OLP 1License NoLevel UsrCAL"/>
    <s v="Unidad"/>
    <s v="Und"/>
    <s v="Producto"/>
    <s v="N/A"/>
    <s v="N/A"/>
    <s v="N/A"/>
    <s v="H21-01612"/>
    <s v="Licencia"/>
    <n v="330.67"/>
    <n v="1"/>
    <s v="Por definición del partner"/>
    <n v="0"/>
    <n v="1212041.1247"/>
    <n v="1212041.1200000001"/>
    <n v="0"/>
  </r>
  <r>
    <s v="Catalogo principalOPEN-CSP GOBIERNOH21-03568"/>
    <s v="H21-03568OPEN-CSP GOBIERNO"/>
    <m/>
    <x v="0"/>
    <s v="H21-03568"/>
    <x v="0"/>
    <s v="Catalogo principal"/>
    <s v="USD"/>
    <s v="N/A"/>
    <s v="Microsoft®ProjectServerCAL 2019 Government OLP 1License NoLevel DvcCAL"/>
    <s v="Unidad"/>
    <s v="Und"/>
    <s v="Producto"/>
    <s v="N/A"/>
    <s v="N/A"/>
    <s v="N/A"/>
    <s v="H21-03568"/>
    <s v="Licencia"/>
    <n v="169.46"/>
    <n v="1"/>
    <s v="Por definición del partner"/>
    <n v="0"/>
    <n v="621140.37860000005"/>
    <n v="621140.38"/>
    <n v="0"/>
  </r>
  <r>
    <s v="Catalogo principalOPEN-CSP GOBIERNOH21-03569"/>
    <s v="H21-03569OPEN-CSP GOBIERNO"/>
    <m/>
    <x v="0"/>
    <s v="H21-03569"/>
    <x v="0"/>
    <s v="Catalogo principal"/>
    <s v="USD"/>
    <s v="N/A"/>
    <s v="Microsoft®ProjectServerCAL 2019 Government OLP 1License NoLevel UsrCAL"/>
    <s v="Unidad"/>
    <s v="Und"/>
    <s v="Producto"/>
    <s v="N/A"/>
    <s v="N/A"/>
    <s v="N/A"/>
    <s v="H21-03569"/>
    <s v="Licencia"/>
    <n v="220.53"/>
    <n v="1"/>
    <s v="Por definición del partner"/>
    <n v="0"/>
    <n v="808332.86729999993"/>
    <n v="808332.87"/>
    <n v="0"/>
  </r>
  <r>
    <s v="Catalogo principalOPEN-CSP GOBIERNOH22-01205"/>
    <s v="H22-01205OPEN-CSP GOBIERNO"/>
    <m/>
    <x v="0"/>
    <s v="H22-01205"/>
    <x v="0"/>
    <s v="Catalogo principal"/>
    <s v="USD"/>
    <s v="N/A"/>
    <s v="Microsoft®ProjectServer License/SoftwareAssurancePack Government OLP 1License NoLevel"/>
    <s v="Unidad"/>
    <s v="Und"/>
    <s v="Producto"/>
    <s v="N/A"/>
    <s v="N/A"/>
    <s v="N/A"/>
    <s v="H22-01205"/>
    <s v="Licencia"/>
    <n v="8562.59"/>
    <n v="1"/>
    <s v="Por definición del partner"/>
    <n v="0"/>
    <n v="31385403.0119"/>
    <n v="31385403.010000002"/>
    <n v="0"/>
  </r>
  <r>
    <s v="Catalogo principalOPEN-CSP GOBIERNOH22-01207"/>
    <s v="H22-01207OPEN-CSP GOBIERNO"/>
    <m/>
    <x v="0"/>
    <s v="H22-01207"/>
    <x v="0"/>
    <s v="Catalogo principal"/>
    <s v="USD"/>
    <s v="N/A"/>
    <s v="Microsoft®ProjectServer SoftwareAssurance Government OLP 1License NoLevel"/>
    <s v="Unidad"/>
    <s v="Und"/>
    <s v="Producto"/>
    <s v="N/A"/>
    <s v="N/A"/>
    <s v="N/A"/>
    <s v="H22-01207"/>
    <s v="Licencia"/>
    <n v="2854.11"/>
    <n v="1"/>
    <s v="Por definición del partner"/>
    <n v="0"/>
    <n v="10461483.335100001"/>
    <n v="10461483.34"/>
    <n v="0"/>
  </r>
  <r>
    <s v="Catalogo principalOPEN-CSP GOBIERNOH22-02797"/>
    <s v="H22-02797OPEN-CSP GOBIERNO"/>
    <m/>
    <x v="0"/>
    <s v="H22-02797"/>
    <x v="0"/>
    <s v="Catalogo principal"/>
    <s v="USD"/>
    <s v="N/A"/>
    <s v="Microsoft®ProjectServer 2019 Government OLP 1License NoLevel"/>
    <s v="Unidad"/>
    <s v="Und"/>
    <s v="Producto"/>
    <s v="N/A"/>
    <s v="N/A"/>
    <s v="N/A"/>
    <s v="H22-02797"/>
    <s v="Licencia"/>
    <n v="5708.48"/>
    <n v="1"/>
    <s v="Por definición del partner"/>
    <n v="0"/>
    <n v="20923919.676799998"/>
    <n v="20923919.68"/>
    <n v="0"/>
  </r>
  <r>
    <s v="Catalogo principalOPEN-CSP GOBIERNOH30-01277"/>
    <s v="H30-01277OPEN-CSP GOBIERNO"/>
    <m/>
    <x v="0"/>
    <s v="H30-01277"/>
    <x v="0"/>
    <s v="Catalogo principal"/>
    <s v="USD"/>
    <s v="N/A"/>
    <s v="Microsoft®ProjectProfessional SoftwareAssurance Government OLP 1License NoLevel w/1ProjectSvrCAL"/>
    <s v="Unidad"/>
    <s v="Und"/>
    <s v="Producto"/>
    <s v="N/A"/>
    <s v="N/A"/>
    <s v="N/A"/>
    <s v="H30-01277"/>
    <s v="Licencia"/>
    <n v="548.17999999999995"/>
    <n v="1"/>
    <s v="Por definición del partner"/>
    <n v="0"/>
    <n v="2009304.4537999998"/>
    <n v="2009304.45"/>
    <n v="0"/>
  </r>
  <r>
    <s v="Catalogo principalOPEN-CSP GOBIERNOH30-01279"/>
    <s v="H30-01279OPEN-CSP GOBIERNO"/>
    <m/>
    <x v="0"/>
    <s v="H30-01279"/>
    <x v="0"/>
    <s v="Catalogo principal"/>
    <s v="USD"/>
    <s v="N/A"/>
    <s v="Microsoft®ProjectProfessional License/SoftwareAssurancePack Government OLP 1License NoLevel w/1ProjectSvrCAL"/>
    <s v="Unidad"/>
    <s v="Und"/>
    <s v="Producto"/>
    <s v="N/A"/>
    <s v="N/A"/>
    <s v="N/A"/>
    <s v="H30-01279"/>
    <s v="Licencia"/>
    <n v="1493.31"/>
    <n v="1"/>
    <s v="Por definición del partner"/>
    <n v="0"/>
    <n v="5473593.4070999995"/>
    <n v="5473593.4100000001"/>
    <n v="0"/>
  </r>
  <r>
    <s v="Catalogo principalOPEN-CSP GOBIERNOH30-05839"/>
    <s v="H30-05839OPEN-CSP GOBIERNO"/>
    <m/>
    <x v="0"/>
    <s v="H30-05839"/>
    <x v="0"/>
    <s v="Catalogo principal"/>
    <s v="USD"/>
    <s v="N/A"/>
    <s v="Microsoft®ProjectProfessional 2019 Government OLP 1License NoLevel w/1ProjectSvrCAL"/>
    <s v="Unidad"/>
    <s v="Und"/>
    <s v="Producto"/>
    <s v="N/A"/>
    <s v="N/A"/>
    <s v="N/A"/>
    <s v="H30-05839"/>
    <s v="Licencia"/>
    <n v="945.13"/>
    <n v="1"/>
    <s v="Por definición del partner"/>
    <n v="0"/>
    <n v="3464288.9532999997"/>
    <n v="3464288.95"/>
    <n v="0"/>
  </r>
  <r>
    <s v="Catalogo principalOPEN-CSP GOBIERNOHJA-00756"/>
    <s v="HJA-00756OPEN-CSP GOBIERNO"/>
    <m/>
    <x v="0"/>
    <s v="HJA-00756"/>
    <x v="0"/>
    <s v="Catalogo principal"/>
    <s v="USD"/>
    <s v="N/A"/>
    <s v="Microsoft®BizTalkServerBranch License/SoftwareAssurancePack Government OLP 2Licenses NoLevel CoreLic Qualified"/>
    <s v="Unidad"/>
    <s v="Und"/>
    <s v="Producto"/>
    <s v="N/A"/>
    <s v="N/A"/>
    <s v="N/A"/>
    <s v="HJA-00756"/>
    <s v="Licencia"/>
    <n v="1909.74"/>
    <n v="1"/>
    <s v="Por definición del partner"/>
    <n v="0"/>
    <n v="6999980.0933999997"/>
    <n v="6999980.0899999999"/>
    <n v="0"/>
  </r>
  <r>
    <s v="Catalogo principalOPEN-CSP GOBIERNOHJA-00757"/>
    <s v="HJA-00757OPEN-CSP GOBIERNO"/>
    <m/>
    <x v="0"/>
    <s v="HJA-00757"/>
    <x v="0"/>
    <s v="Catalogo principal"/>
    <s v="USD"/>
    <s v="N/A"/>
    <s v="Microsoft®BizTalkServerBranch SoftwareAssurance Government OLP 2Licenses NoLevel CoreLic Qualified"/>
    <s v="Unidad"/>
    <s v="Und"/>
    <s v="Producto"/>
    <s v="N/A"/>
    <s v="N/A"/>
    <s v="N/A"/>
    <s v="HJA-00757"/>
    <s v="Licencia"/>
    <n v="636.53"/>
    <n v="1"/>
    <s v="Por definición del partner"/>
    <n v="0"/>
    <n v="2333143.4272999996"/>
    <n v="2333143.4300000002"/>
    <n v="0"/>
  </r>
  <r>
    <s v="Catalogo principalOPEN-CSP GOBIERNOHJA-01184"/>
    <s v="HJA-01184OPEN-CSP GOBIERNO"/>
    <m/>
    <x v="0"/>
    <s v="HJA-01184"/>
    <x v="0"/>
    <s v="Catalogo principal"/>
    <s v="USD"/>
    <s v="N/A"/>
    <s v="Microsoft®BizTalkServerBranch 2020 Government OLP 2Licenses NoLevel CoreLic Qualified"/>
    <s v="Unidad"/>
    <s v="Und"/>
    <s v="Producto"/>
    <s v="N/A"/>
    <s v="N/A"/>
    <s v="N/A"/>
    <s v="HJA-01184"/>
    <s v="Licencia"/>
    <n v="1273.21"/>
    <n v="1"/>
    <s v="Por definición del partner"/>
    <n v="0"/>
    <n v="4666836.6661"/>
    <n v="4666836.67"/>
    <n v="0"/>
  </r>
  <r>
    <s v="Catalogo principalOPEN-CSP GOBIERNOHWV-00006"/>
    <s v="HWV-00006OPEN-CSP GOBIERNO"/>
    <m/>
    <x v="0"/>
    <s v="HWV-00006"/>
    <x v="0"/>
    <s v="Catalogo principal"/>
    <s v="USD"/>
    <s v="N/A"/>
    <s v="Microsoft®VisioPlan1Open ShrdSvr MonthlySubscriptions-VolumeLicense Government OLP 1License NoLevel Qualified Annual"/>
    <s v="Unidad"/>
    <s v="Und"/>
    <s v="Producto"/>
    <s v="N/A"/>
    <s v="N/A"/>
    <s v="N/A"/>
    <s v="HWV-00006"/>
    <s v="Suscripción Anual"/>
    <n v="60"/>
    <n v="1"/>
    <s v="Por definición del partner"/>
    <n v="0"/>
    <n v="219924.59999999998"/>
    <n v="219924.6"/>
    <n v="0"/>
  </r>
  <r>
    <s v="Catalogo principalOPEN-CSP GOBIERNOJ5A-00147"/>
    <s v="J5A-00147OPEN-CSP GOBIERNO"/>
    <m/>
    <x v="0"/>
    <s v="J5A-00147"/>
    <x v="0"/>
    <s v="Catalogo principal"/>
    <s v="USD"/>
    <s v="N/A"/>
    <s v="Microsoft®MSEndptConfigmgrCltMgmtLic SoftwareAssurance Government OLP 1License NoLevel PerOSE"/>
    <s v="Unidad"/>
    <s v="Und"/>
    <s v="Producto"/>
    <s v="N/A"/>
    <s v="N/A"/>
    <s v="N/A"/>
    <s v="J5A-00147"/>
    <s v="Licencia"/>
    <n v="20.309999999999999"/>
    <n v="1"/>
    <s v="Por definición del partner"/>
    <n v="0"/>
    <n v="74444.477099999989"/>
    <n v="74444.479999999996"/>
    <n v="0"/>
  </r>
  <r>
    <s v="Catalogo principalOPEN-CSP GOBIERNOJ5A-00148"/>
    <s v="J5A-00148OPEN-CSP GOBIERNO"/>
    <m/>
    <x v="0"/>
    <s v="J5A-00148"/>
    <x v="0"/>
    <s v="Catalogo principal"/>
    <s v="USD"/>
    <s v="N/A"/>
    <s v="Microsoft®MSEndptConfigmgrCltMgmtLic License/SoftwareAssurancePack Government OLP 1License NoLevel PerOSE"/>
    <s v="Unidad"/>
    <s v="Und"/>
    <s v="Producto"/>
    <s v="N/A"/>
    <s v="N/A"/>
    <s v="N/A"/>
    <s v="J5A-00148"/>
    <s v="Licencia"/>
    <n v="61.17"/>
    <n v="1"/>
    <s v="Por definición del partner"/>
    <n v="0"/>
    <n v="224213.12969999999"/>
    <n v="224213.13"/>
    <n v="0"/>
  </r>
  <r>
    <s v="Catalogo principalOPEN-CSP GOBIERNOJ5A-00356"/>
    <s v="J5A-00356OPEN-CSP GOBIERNO"/>
    <m/>
    <x v="0"/>
    <s v="J5A-00356"/>
    <x v="0"/>
    <s v="Catalogo principal"/>
    <s v="USD"/>
    <s v="N/A"/>
    <s v="Microsoft®MSEndptConfigmgrCltMgmtLic SoftwareAssurance Government OLP 1License NoLevel PerUsr"/>
    <s v="Unidad"/>
    <s v="Und"/>
    <s v="Producto"/>
    <s v="N/A"/>
    <s v="N/A"/>
    <s v="N/A"/>
    <s v="J5A-00356"/>
    <s v="Licencia"/>
    <n v="26.65"/>
    <n v="1"/>
    <s v="Por definición del partner"/>
    <n v="0"/>
    <n v="97683.176499999987"/>
    <n v="97683.18"/>
    <n v="0"/>
  </r>
  <r>
    <s v="Catalogo principalOPEN-CSP GOBIERNOJ5A-00357"/>
    <s v="J5A-00357OPEN-CSP GOBIERNO"/>
    <m/>
    <x v="0"/>
    <s v="J5A-00357"/>
    <x v="0"/>
    <s v="Catalogo principal"/>
    <s v="USD"/>
    <s v="N/A"/>
    <s v="Microsoft®MSEndptConfigmgrCltMgmtLic License/SoftwareAssurancePack Government OLP 1License NoLevel PerUsr"/>
    <s v="Unidad"/>
    <s v="Und"/>
    <s v="Producto"/>
    <s v="N/A"/>
    <s v="N/A"/>
    <s v="N/A"/>
    <s v="J5A-00357"/>
    <s v="Licencia"/>
    <n v="79.69"/>
    <n v="1"/>
    <s v="Por definición del partner"/>
    <n v="0"/>
    <n v="292096.52289999998"/>
    <n v="292096.52"/>
    <n v="0"/>
  </r>
  <r>
    <s v="Catalogo principalOPEN-CSP GOBIERNOKF4-00006"/>
    <s v="KF4-00006OPEN-CSP GOBIERNO"/>
    <m/>
    <x v="0"/>
    <s v="KF4-00006"/>
    <x v="0"/>
    <s v="Catalogo principal"/>
    <s v="USD"/>
    <s v="N/A"/>
    <s v="Microsoft® Defender for O365 Plan 1 Open Monthly Subscriptions-Volume License Government OLP 1 License No Level Qualified Annual"/>
    <s v="Unidad"/>
    <s v="Und"/>
    <s v="Producto"/>
    <s v="N/A"/>
    <s v="N/A"/>
    <s v="N/A"/>
    <s v="KF4-00006"/>
    <s v="Suscripción Anual"/>
    <n v="24"/>
    <n v="1"/>
    <s v="Por definición del partner"/>
    <n v="0"/>
    <n v="87969.84"/>
    <n v="87969.84"/>
    <n v="0"/>
  </r>
  <r>
    <s v="Catalogo principalOPEN-CSP GOBIERNOKLS-00006"/>
    <s v="KLS-00006OPEN-CSP GOBIERNO"/>
    <m/>
    <x v="0"/>
    <s v="KLS-00006"/>
    <x v="0"/>
    <s v="Catalogo principal"/>
    <s v="USD"/>
    <s v="N/A"/>
    <s v="Microsoft®BusinessAppsAdd-onOpen ShrdSvr MonthlySubscriptions-VolumeLicense Government OLP 1License NoLevel forO365E3/E5 Qualified Annual"/>
    <s v="Unidad"/>
    <s v="Und"/>
    <s v="Producto"/>
    <s v="N/A"/>
    <s v="N/A"/>
    <s v="N/A"/>
    <s v="KLS-00006"/>
    <s v="Suscripción Anual"/>
    <n v="0.2"/>
    <n v="1"/>
    <s v="Por definición del partner"/>
    <n v="0"/>
    <n v="733.08199999999999"/>
    <n v="733.08"/>
    <n v="0"/>
  </r>
  <r>
    <s v="Catalogo principalOPEN-CSP GOBIERNOKV3-00301"/>
    <s v="KV3-00301OPEN-CSP GOBIERNO"/>
    <m/>
    <x v="0"/>
    <s v="KV3-00301"/>
    <x v="0"/>
    <s v="Catalogo principal"/>
    <s v="USD"/>
    <s v="N/A"/>
    <s v="Microsoft®WINENTperDVC SoftwareAssurance Government OLP 1License NoLevel"/>
    <s v="Unidad"/>
    <s v="Und"/>
    <s v="Producto"/>
    <s v="N/A"/>
    <s v="N/A"/>
    <s v="N/A"/>
    <s v="KV3-00301"/>
    <s v="Licencia"/>
    <n v="141.47"/>
    <n v="1"/>
    <s v="Por definición del partner"/>
    <n v="0"/>
    <n v="518545.5527"/>
    <n v="518545.55"/>
    <n v="0"/>
  </r>
  <r>
    <s v="Catalogo principalOPEN-CSP GOBIERNOKV3-00302"/>
    <s v="KV3-00302OPEN-CSP GOBIERNO"/>
    <m/>
    <x v="0"/>
    <s v="KV3-00302"/>
    <x v="0"/>
    <s v="Catalogo principal"/>
    <s v="USD"/>
    <s v="N/A"/>
    <s v="Microsoft®WINENTperDVC Upgrade/SoftwareAssurancePack Government OLP 1License NoLevel"/>
    <s v="Unidad"/>
    <s v="Und"/>
    <s v="Producto"/>
    <s v="N/A"/>
    <s v="N/A"/>
    <s v="N/A"/>
    <s v="KV3-00302"/>
    <s v="Licencia"/>
    <n v="320.54000000000002"/>
    <n v="1"/>
    <s v="Por definición del partner"/>
    <n v="0"/>
    <n v="1174910.5214"/>
    <n v="1174910.52"/>
    <n v="0"/>
  </r>
  <r>
    <s v="Catalogo principalOPEN-CSP GOBIERNOKW4-00199"/>
    <s v="KW4-00199OPEN-CSP GOBIERNO"/>
    <m/>
    <x v="0"/>
    <s v="KW4-00199"/>
    <x v="0"/>
    <s v="Catalogo principal"/>
    <s v="USD"/>
    <s v="N/A"/>
    <s v="Microsoft®WINENTLTSC 2019 Upgrade Government OLP 1License NoLevel"/>
    <s v="Unidad"/>
    <s v="Und"/>
    <s v="Producto"/>
    <s v="N/A"/>
    <s v="N/A"/>
    <s v="N/A"/>
    <s v="KW4-00199"/>
    <s v="Licencia"/>
    <n v="295.69"/>
    <n v="1"/>
    <s v="Por definición del partner"/>
    <n v="0"/>
    <n v="1083825.0829"/>
    <n v="1083825.08"/>
    <n v="0"/>
  </r>
  <r>
    <s v="Catalogo principalOPEN-CSP GOBIERNOL5D-00156"/>
    <s v="L5D-00156OPEN-CSP GOBIERNO"/>
    <m/>
    <x v="0"/>
    <s v="L5D-00156"/>
    <x v="0"/>
    <s v="Catalogo principal"/>
    <s v="USD"/>
    <s v="N/A"/>
    <s v="Microsoft®VisualStudioTestProSubMSDN License/SoftwareAssurancePack Government OLP 1License NoLevel Qualified"/>
    <s v="Unidad"/>
    <s v="Und"/>
    <s v="Producto"/>
    <s v="N/A"/>
    <s v="N/A"/>
    <s v="N/A"/>
    <s v="L5D-00156"/>
    <s v="Licencia"/>
    <n v="2589.5700000000002"/>
    <n v="1"/>
    <s v="Por definición del partner"/>
    <n v="0"/>
    <n v="9491835.7737000007"/>
    <n v="9491835.7699999996"/>
    <n v="0"/>
  </r>
  <r>
    <s v="Catalogo principalOPEN-CSP GOBIERNOL5D-00157"/>
    <s v="L5D-00157OPEN-CSP GOBIERNO"/>
    <m/>
    <x v="0"/>
    <s v="L5D-00157"/>
    <x v="0"/>
    <s v="Catalogo principal"/>
    <s v="USD"/>
    <s v="N/A"/>
    <s v="Microsoft®VisualStudioTestProSubMSDN SoftwareAssurance Government OLP 1License NoLevel Qualified"/>
    <s v="Unidad"/>
    <s v="Und"/>
    <s v="Producto"/>
    <s v="N/A"/>
    <s v="N/A"/>
    <s v="N/A"/>
    <s v="L5D-00157"/>
    <s v="Licencia"/>
    <n v="950.66"/>
    <n v="1"/>
    <s v="Por definición del partner"/>
    <n v="0"/>
    <n v="3484558.6705999998"/>
    <n v="3484558.67"/>
    <n v="0"/>
  </r>
  <r>
    <s v="Catalogo principalOPEN-CSP GOBIERNOLJ7-00006"/>
    <s v="LJ7-00006OPEN-CSP GOBIERNO"/>
    <m/>
    <x v="0"/>
    <s v="LJ7-00006"/>
    <x v="0"/>
    <s v="Catalogo principal"/>
    <s v="USD"/>
    <s v="N/A"/>
    <s v="Microsoft®AudioConferencingOpen ShrdSvr MonthlySubscriptions-VolumeLicense Government OLP 1License NoLevel Qualified Annual"/>
    <s v="Unidad"/>
    <s v="Und"/>
    <s v="Producto"/>
    <s v="N/A"/>
    <s v="N/A"/>
    <s v="N/A"/>
    <s v="LJ7-00006"/>
    <s v="Suscripción Anual"/>
    <n v="48"/>
    <n v="1"/>
    <s v="Por definición del partner"/>
    <n v="0"/>
    <n v="175939.68"/>
    <n v="175939.68"/>
    <n v="0"/>
  </r>
  <r>
    <s v="Catalogo principalOPEN-CSP GOBIERNOMX3-00110"/>
    <s v="MX3-00110OPEN-CSP GOBIERNO"/>
    <m/>
    <x v="0"/>
    <s v="MX3-00110"/>
    <x v="0"/>
    <s v="Catalogo principal"/>
    <s v="USD"/>
    <s v="N/A"/>
    <s v="Microsoft®VisualStudioEnterpriseSubMSDN License/SoftwareAssurancePack Government OLP 1License NoLevel Qualified"/>
    <s v="Unidad"/>
    <s v="Und"/>
    <s v="Producto"/>
    <s v="N/A"/>
    <s v="N/A"/>
    <s v="N/A"/>
    <s v="MX3-00110"/>
    <s v="Licencia"/>
    <n v="8998.8700000000008"/>
    <n v="1"/>
    <s v="Por definición del partner"/>
    <n v="0"/>
    <n v="32984548.0867"/>
    <n v="32984548.09"/>
    <n v="0"/>
  </r>
  <r>
    <s v="Catalogo principalOPEN-CSP GOBIERNOMX3-00111"/>
    <s v="MX3-00111OPEN-CSP GOBIERNO"/>
    <m/>
    <x v="0"/>
    <s v="MX3-00111"/>
    <x v="0"/>
    <s v="Catalogo principal"/>
    <s v="USD"/>
    <s v="N/A"/>
    <s v="Microsoft®VisualStudioEnterpriseSubMSDN SoftwareAssurance Government OLP 1License NoLevel Qualified"/>
    <s v="Unidad"/>
    <s v="Und"/>
    <s v="Producto"/>
    <s v="N/A"/>
    <s v="N/A"/>
    <s v="N/A"/>
    <s v="MX3-00111"/>
    <s v="Licencia"/>
    <n v="3303.42"/>
    <n v="1"/>
    <s v="Por definición del partner"/>
    <n v="0"/>
    <n v="12108388.702199999"/>
    <n v="12108388.699999999"/>
    <n v="0"/>
  </r>
  <r>
    <s v="Catalogo principalOPEN-CSP GOBIERNONH3-00103"/>
    <s v="NH3-00103OPEN-CSP GOBIERNO"/>
    <m/>
    <x v="0"/>
    <s v="NH3-00103"/>
    <x v="0"/>
    <s v="Catalogo principal"/>
    <s v="USD"/>
    <s v="N/A"/>
    <s v="Microsoft®AdvancedThreatAnalyticsCltMgtLic License/SoftwareAssurancePack Government OLP 1License NoLevel PerOSE"/>
    <s v="Unidad"/>
    <s v="Und"/>
    <s v="Producto"/>
    <s v="N/A"/>
    <s v="N/A"/>
    <s v="N/A"/>
    <s v="NH3-00103"/>
    <s v="Licencia"/>
    <n v="111.67"/>
    <n v="1"/>
    <s v="Por definición del partner"/>
    <n v="0"/>
    <n v="409316.33470000001"/>
    <n v="409316.33"/>
    <n v="0"/>
  </r>
  <r>
    <s v="Catalogo principalOPEN-CSP GOBIERNONH3-00104"/>
    <s v="NH3-00104OPEN-CSP GOBIERNO"/>
    <m/>
    <x v="0"/>
    <s v="NH3-00104"/>
    <x v="0"/>
    <s v="Catalogo principal"/>
    <s v="USD"/>
    <s v="N/A"/>
    <s v="Microsoft®AdvancedThreatAnalyticsCltMgtLic License/SoftwareAssurancePack Government OLP 1License NoLevel PerUsr"/>
    <s v="Unidad"/>
    <s v="Und"/>
    <s v="Producto"/>
    <s v="N/A"/>
    <s v="N/A"/>
    <s v="N/A"/>
    <s v="NH3-00104"/>
    <s v="Licencia"/>
    <n v="144.91999999999999"/>
    <n v="1"/>
    <s v="Por definición del partner"/>
    <n v="0"/>
    <n v="531191.21719999996"/>
    <n v="531191.22"/>
    <n v="0"/>
  </r>
  <r>
    <s v="Catalogo principalOPEN-CSP GOBIERNONH3-00105"/>
    <s v="NH3-00105OPEN-CSP GOBIERNO"/>
    <m/>
    <x v="0"/>
    <s v="NH3-00105"/>
    <x v="0"/>
    <s v="Catalogo principal"/>
    <s v="USD"/>
    <s v="N/A"/>
    <s v="Microsoft®AdvancedThreatAnalyticsCltMgtLic SoftwareAssurance Government OLP 1License NoLevel PerOSE"/>
    <s v="Unidad"/>
    <s v="Und"/>
    <s v="Producto"/>
    <s v="N/A"/>
    <s v="N/A"/>
    <s v="N/A"/>
    <s v="NH3-00105"/>
    <s v="Licencia"/>
    <n v="37.31"/>
    <n v="1"/>
    <s v="Por definición del partner"/>
    <n v="0"/>
    <n v="136756.44709999999"/>
    <n v="136756.45000000001"/>
    <n v="0"/>
  </r>
  <r>
    <s v="Catalogo principalOPEN-CSP GOBIERNONH3-00106"/>
    <s v="NH3-00106OPEN-CSP GOBIERNO"/>
    <m/>
    <x v="0"/>
    <s v="NH3-00106"/>
    <x v="0"/>
    <s v="Catalogo principal"/>
    <s v="USD"/>
    <s v="N/A"/>
    <s v="Microsoft®AdvancedThreatAnalyticsCltMgtLic SoftwareAssurance Government OLP 1License NoLevel PerUsr"/>
    <s v="Unidad"/>
    <s v="Und"/>
    <s v="Producto"/>
    <s v="N/A"/>
    <s v="N/A"/>
    <s v="N/A"/>
    <s v="NH3-00106"/>
    <s v="Licencia"/>
    <n v="48.22"/>
    <n v="1"/>
    <s v="Por definición del partner"/>
    <n v="0"/>
    <n v="176746.07019999999"/>
    <n v="176746.07"/>
    <n v="0"/>
  </r>
  <r>
    <s v="Catalogo principalOPEN-CSP GOBIERNONK7-00053"/>
    <s v="NK7-00053OPEN-CSP GOBIERNO"/>
    <m/>
    <x v="0"/>
    <s v="NK7-00053"/>
    <x v="0"/>
    <s v="Catalogo principal"/>
    <s v="USD"/>
    <s v="N/A"/>
    <s v="Microsoft®IdentityManager-CAL License/SoftwareAssurancePack Government OLP 1License NoLevel UsrCAL"/>
    <s v="Unidad"/>
    <s v="Und"/>
    <s v="Producto"/>
    <s v="N/A"/>
    <s v="N/A"/>
    <s v="N/A"/>
    <s v="NK7-00053"/>
    <s v="Licencia"/>
    <n v="26.34"/>
    <n v="1"/>
    <s v="Por definición del partner"/>
    <n v="0"/>
    <n v="96546.899399999995"/>
    <n v="96546.9"/>
    <n v="0"/>
  </r>
  <r>
    <s v="Catalogo principalOPEN-CSP GOBIERNONK7-00054"/>
    <s v="NK7-00054OPEN-CSP GOBIERNO"/>
    <m/>
    <x v="0"/>
    <s v="NK7-00054"/>
    <x v="0"/>
    <s v="Catalogo principal"/>
    <s v="USD"/>
    <s v="N/A"/>
    <s v="Microsoft®IdentityManager-CAL SoftwareAssurance Government OLP 1License NoLevel UsrCAL"/>
    <s v="Unidad"/>
    <s v="Und"/>
    <s v="Producto"/>
    <s v="N/A"/>
    <s v="N/A"/>
    <s v="N/A"/>
    <s v="NK7-00054"/>
    <s v="Licencia"/>
    <n v="8.68"/>
    <n v="1"/>
    <s v="Por definición del partner"/>
    <n v="0"/>
    <n v="31815.758799999996"/>
    <n v="31815.759999999998"/>
    <n v="0"/>
  </r>
  <r>
    <s v="Catalogo principalOPEN-CSP GOBIERNONK7-00055"/>
    <s v="NK7-00055OPEN-CSP GOBIERNO"/>
    <m/>
    <x v="0"/>
    <s v="NK7-00055"/>
    <x v="0"/>
    <s v="Catalogo principal"/>
    <s v="USD"/>
    <s v="N/A"/>
    <s v="Microsoft®IdentityManager-CAL 2016 Government OLP 1License NoLevel UsrCAL"/>
    <s v="Unidad"/>
    <s v="Und"/>
    <s v="Producto"/>
    <s v="N/A"/>
    <s v="N/A"/>
    <s v="N/A"/>
    <s v="NK7-00055"/>
    <s v="Licencia"/>
    <n v="17.649999999999999"/>
    <n v="1"/>
    <s v="Por definición del partner"/>
    <n v="0"/>
    <n v="64694.486499999992"/>
    <n v="64694.49"/>
    <n v="0"/>
  </r>
  <r>
    <s v="Catalogo principalOPEN-CSP GOBIERNONMG-00006"/>
    <s v="NMG-00006OPEN-CSP GOBIERNO"/>
    <m/>
    <x v="0"/>
    <s v="NMG-00006"/>
    <x v="0"/>
    <s v="Catalogo principal"/>
    <s v="USD"/>
    <s v="N/A"/>
    <s v="Microsoft® Intune Device Open Shared Monthly Subscriptions-VolumeLicense Government OPEN 1 License No Level Per Device Qualified Annual"/>
    <s v="Unidad"/>
    <s v="Und"/>
    <s v="Producto"/>
    <s v="N/A"/>
    <s v="N/A"/>
    <s v="N/A"/>
    <s v="NMG-00006"/>
    <s v="Suscripción Anual"/>
    <n v="24"/>
    <n v="1"/>
    <s v="Por definición del partner"/>
    <n v="0"/>
    <n v="87969.84"/>
    <n v="87969.84"/>
    <n v="0"/>
  </r>
  <r>
    <s v="Catalogo principalOPEN-CSP GOBIERNOPGI-00491"/>
    <s v="PGI-00491OPEN-CSP GOBIERNO"/>
    <m/>
    <x v="0"/>
    <s v="PGI-00491"/>
    <x v="0"/>
    <s v="Catalogo principal"/>
    <s v="USD"/>
    <s v="N/A"/>
    <s v="Microsoft®ExchangeEnterpriseCAL License/SoftwareAssurancePack Government OLP 1License NoLevel DvcCAL WithoutServices"/>
    <s v="Unidad"/>
    <s v="Und"/>
    <s v="Producto"/>
    <s v="N/A"/>
    <s v="N/A"/>
    <s v="N/A"/>
    <s v="PGI-00491"/>
    <s v="Licencia"/>
    <n v="62.47"/>
    <n v="1"/>
    <s v="Por definición del partner"/>
    <n v="0"/>
    <n v="228978.16269999999"/>
    <n v="228978.16"/>
    <n v="0"/>
  </r>
  <r>
    <s v="Catalogo principalOPEN-CSP GOBIERNOPGI-00492"/>
    <s v="PGI-00492OPEN-CSP GOBIERNO"/>
    <m/>
    <x v="0"/>
    <s v="PGI-00492"/>
    <x v="0"/>
    <s v="Catalogo principal"/>
    <s v="USD"/>
    <s v="N/A"/>
    <s v="Microsoft®ExchangeEnterpriseCAL License/SoftwareAssurancePack Government OLP 1License NoLevel UsrCAL WithoutServices"/>
    <s v="Unidad"/>
    <s v="Und"/>
    <s v="Producto"/>
    <s v="N/A"/>
    <s v="N/A"/>
    <s v="N/A"/>
    <s v="PGI-00492"/>
    <s v="Licencia"/>
    <n v="80.13"/>
    <n v="1"/>
    <s v="Por definición del partner"/>
    <n v="0"/>
    <n v="293709.30329999997"/>
    <n v="293709.3"/>
    <n v="0"/>
  </r>
  <r>
    <s v="Catalogo principalOPEN-CSP GOBIERNOPGI-00493"/>
    <s v="PGI-00493OPEN-CSP GOBIERNO"/>
    <m/>
    <x v="0"/>
    <s v="PGI-00493"/>
    <x v="0"/>
    <s v="Catalogo principal"/>
    <s v="USD"/>
    <s v="N/A"/>
    <s v="Microsoft®ExchangeEnterpriseCAL SoftwareAssurance Government OLP 1License NoLevel DvcCAL WithoutServices"/>
    <s v="Unidad"/>
    <s v="Und"/>
    <s v="Producto"/>
    <s v="N/A"/>
    <s v="N/A"/>
    <s v="N/A"/>
    <s v="PGI-00493"/>
    <s v="Licencia"/>
    <n v="20.74"/>
    <n v="1"/>
    <s v="Por definición del partner"/>
    <n v="0"/>
    <n v="76020.603399999993"/>
    <n v="76020.600000000006"/>
    <n v="0"/>
  </r>
  <r>
    <s v="Catalogo principalOPEN-CSP GOBIERNOPGI-00494"/>
    <s v="PGI-00494OPEN-CSP GOBIERNO"/>
    <m/>
    <x v="0"/>
    <s v="PGI-00494"/>
    <x v="0"/>
    <s v="Catalogo principal"/>
    <s v="USD"/>
    <s v="N/A"/>
    <s v="Microsoft®ExchangeEnterpriseCAL SoftwareAssurance Government OLP 1License NoLevel UsrCAL WithoutServices"/>
    <s v="Unidad"/>
    <s v="Und"/>
    <s v="Producto"/>
    <s v="N/A"/>
    <s v="N/A"/>
    <s v="N/A"/>
    <s v="PGI-00494"/>
    <s v="Licencia"/>
    <n v="26.62"/>
    <n v="1"/>
    <s v="Por definición del partner"/>
    <n v="0"/>
    <n v="97573.214200000002"/>
    <n v="97573.21"/>
    <n v="0"/>
  </r>
  <r>
    <s v="Catalogo principalOPEN-CSP GOBIERNOPGI-00894"/>
    <s v="PGI-00894OPEN-CSP GOBIERNO"/>
    <m/>
    <x v="0"/>
    <s v="PGI-00894"/>
    <x v="0"/>
    <s v="Catalogo principal"/>
    <s v="USD"/>
    <s v="N/A"/>
    <s v="Microsoft®ExchangeEnterpriseCAL 2019 Government OLP 1License NoLevel DvcCAL WithoutServices"/>
    <s v="Unidad"/>
    <s v="Und"/>
    <s v="Producto"/>
    <s v="N/A"/>
    <s v="N/A"/>
    <s v="N/A"/>
    <s v="PGI-00894"/>
    <s v="Licencia"/>
    <n v="41.73"/>
    <n v="1"/>
    <s v="Por definición del partner"/>
    <n v="0"/>
    <n v="152957.55929999999"/>
    <n v="152957.56"/>
    <n v="0"/>
  </r>
  <r>
    <s v="Catalogo principalOPEN-CSP GOBIERNOPGI-00895"/>
    <s v="PGI-00895OPEN-CSP GOBIERNO"/>
    <m/>
    <x v="0"/>
    <s v="PGI-00895"/>
    <x v="0"/>
    <s v="Catalogo principal"/>
    <s v="USD"/>
    <s v="N/A"/>
    <s v="Microsoft®ExchangeEnterpriseCAL 2019 Government OLP 1License NoLevel UsrCAL WithoutServices"/>
    <s v="Unidad"/>
    <s v="Und"/>
    <s v="Producto"/>
    <s v="N/A"/>
    <s v="N/A"/>
    <s v="N/A"/>
    <s v="PGI-00895"/>
    <s v="Licencia"/>
    <n v="53.51"/>
    <n v="1"/>
    <s v="Por definición del partner"/>
    <n v="0"/>
    <n v="196136.08909999998"/>
    <n v="196136.09"/>
    <n v="0"/>
  </r>
  <r>
    <s v="Catalogo principalOPEN-CSP GOBIERNOPL7-00047"/>
    <s v="PL7-00047OPEN-CSP GOBIERNO"/>
    <m/>
    <x v="0"/>
    <s v="PL7-00047"/>
    <x v="0"/>
    <s v="Catalogo principal"/>
    <s v="USD"/>
    <s v="N/A"/>
    <s v="Microsoft®IdentityManagerExternalConnector License/SoftwareAssurancePack Government OLP 1License NoLevel Qualified"/>
    <s v="Unidad"/>
    <s v="Und"/>
    <s v="Producto"/>
    <s v="N/A"/>
    <s v="N/A"/>
    <s v="N/A"/>
    <s v="PL7-00047"/>
    <s v="Licencia"/>
    <n v="27666.99"/>
    <n v="1"/>
    <s v="Por definición del partner"/>
    <n v="0"/>
    <n v="101410861.8159"/>
    <n v="101410861.81999999"/>
    <n v="0"/>
  </r>
  <r>
    <s v="Catalogo principalOPEN-CSP GOBIERNOPL7-00048"/>
    <s v="PL7-00048OPEN-CSP GOBIERNO"/>
    <m/>
    <x v="0"/>
    <s v="PL7-00048"/>
    <x v="0"/>
    <s v="Catalogo principal"/>
    <s v="USD"/>
    <s v="N/A"/>
    <s v="Microsoft®IdentityManagerExternalConnector SoftwareAssurance Government OLP 1License NoLevel Qualified"/>
    <s v="Unidad"/>
    <s v="Und"/>
    <s v="Producto"/>
    <s v="N/A"/>
    <s v="N/A"/>
    <s v="N/A"/>
    <s v="PL7-00048"/>
    <s v="Licencia"/>
    <n v="9222.24"/>
    <n v="1"/>
    <s v="Por definición del partner"/>
    <n v="0"/>
    <n v="33803290.718400002"/>
    <n v="33803290.719999999"/>
    <n v="0"/>
  </r>
  <r>
    <s v="Catalogo principalOPEN-CSP GOBIERNOPL7-00049"/>
    <s v="PL7-00049OPEN-CSP GOBIERNO"/>
    <m/>
    <x v="0"/>
    <s v="PL7-00049"/>
    <x v="0"/>
    <s v="Catalogo principal"/>
    <s v="USD"/>
    <s v="N/A"/>
    <s v="Microsoft®IdentityManagerExternalConnector 2016 Government OLP 1License NoLevel Qualified"/>
    <s v="Unidad"/>
    <s v="Und"/>
    <s v="Producto"/>
    <s v="N/A"/>
    <s v="N/A"/>
    <s v="N/A"/>
    <s v="PL7-00049"/>
    <s v="Licencia"/>
    <n v="18444.75"/>
    <n v="1"/>
    <s v="Por definición del partner"/>
    <n v="0"/>
    <n v="67607571.097499996"/>
    <n v="67607571.099999994"/>
    <n v="0"/>
  </r>
  <r>
    <s v="Catalogo principalOPEN-CSP GOBIERNOQ4Y-00006"/>
    <s v="Q4Y-00006OPEN-CSP GOBIERNO"/>
    <m/>
    <x v="0"/>
    <s v="Q4Y-00006"/>
    <x v="0"/>
    <s v="Catalogo principal"/>
    <s v="USD"/>
    <s v="N/A"/>
    <s v="Microsoft®O365E1Open ShrdSvr MonthlySubscriptions-VolumeLicense Government OLP 1License NoLevel Qualified Annual"/>
    <s v="Unidad"/>
    <s v="Und"/>
    <s v="Producto"/>
    <s v="N/A"/>
    <s v="N/A"/>
    <s v="N/A"/>
    <s v="Q4Y-00006"/>
    <s v="Suscripción Anual"/>
    <n v="96"/>
    <n v="1"/>
    <s v="Por definición del partner"/>
    <n v="70"/>
    <n v="351879.36"/>
    <n v="351879.36"/>
    <n v="24631555.199999999"/>
  </r>
  <r>
    <s v="Catalogo principalOPEN-CSP GOBIERNOQ5Y-00006"/>
    <s v="Q5Y-00006OPEN-CSP GOBIERNO"/>
    <m/>
    <x v="0"/>
    <s v="Q5Y-00006"/>
    <x v="0"/>
    <s v="Catalogo principal"/>
    <s v="USD"/>
    <s v="N/A"/>
    <s v="Microsoft®O365E3Open ShrdSvr MonthlySubscriptions-VolumeLicense Government OLP 1License NoLevel Qualified Annual"/>
    <s v="Unidad"/>
    <s v="Und"/>
    <s v="Producto"/>
    <s v="N/A"/>
    <s v="N/A"/>
    <s v="N/A"/>
    <s v="Q5Y-00006"/>
    <s v="Suscripción Anual"/>
    <n v="240.1"/>
    <n v="1"/>
    <s v="Por definición del partner"/>
    <n v="240"/>
    <n v="880064.94099999999"/>
    <n v="880064.94"/>
    <n v="211215585.59999999"/>
  </r>
  <r>
    <s v="Catalogo principalOPEN-CSP GOBIERNOQ6Y-00006"/>
    <s v="Q6Y-00006OPEN-CSP GOBIERNO"/>
    <m/>
    <x v="0"/>
    <s v="Q6Y-00006"/>
    <x v="0"/>
    <s v="Catalogo principal"/>
    <s v="USD"/>
    <s v="N/A"/>
    <s v="Microsoft®ExchangeOnlinePlan1Open ShrdSvr MonthlySubscriptions-VolumeLicense Government OLP 1License NoLevel Qualified Annual"/>
    <s v="Unidad"/>
    <s v="Und"/>
    <s v="Producto"/>
    <s v="N/A"/>
    <s v="N/A"/>
    <s v="N/A"/>
    <s v="Q6Y-00006"/>
    <s v="Suscripción Anual"/>
    <n v="48"/>
    <n v="1"/>
    <s v="Por definición del partner"/>
    <n v="0"/>
    <n v="175939.68"/>
    <n v="175939.68"/>
    <n v="0"/>
  </r>
  <r>
    <s v="Catalogo principalOPEN-CSP GOBIERNOQ6Z-00006"/>
    <s v="Q6Z-00006OPEN-CSP GOBIERNO"/>
    <m/>
    <x v="0"/>
    <s v="Q6Z-00006"/>
    <x v="0"/>
    <s v="Catalogo principal"/>
    <s v="USD"/>
    <s v="N/A"/>
    <s v="Microsoft®ExchangeOnlinePlan2Open ShrdSvr MonthlySubscriptions-VolumeLicense Government OLP 1License NoLevel Qualified Annual"/>
    <s v="Unidad"/>
    <s v="Und"/>
    <s v="Producto"/>
    <s v="N/A"/>
    <s v="N/A"/>
    <s v="N/A"/>
    <s v="Q6Z-00006"/>
    <s v="Suscripción Anual"/>
    <n v="96"/>
    <n v="1"/>
    <s v="Por definición del partner"/>
    <n v="0"/>
    <n v="351879.36"/>
    <n v="351879.36"/>
    <n v="0"/>
  </r>
  <r>
    <s v="Catalogo principalOPEN-CSP GOBIERNOQ7Y-00006"/>
    <s v="Q7Y-00006OPEN-CSP GOBIERNO"/>
    <m/>
    <x v="0"/>
    <s v="Q7Y-00006"/>
    <x v="0"/>
    <s v="Catalogo principal"/>
    <s v="USD"/>
    <s v="N/A"/>
    <s v="Microsoft®M365AppsforenterpriseOpen ShrdSvr MonthlySubscriptions-VolumeLicense Government OLP 1License NoLevel Qualified Annual"/>
    <s v="Unidad"/>
    <s v="Und"/>
    <s v="Producto"/>
    <s v="N/A"/>
    <s v="N/A"/>
    <s v="N/A"/>
    <s v="Q7Y-00006"/>
    <s v="Suscripción Anual"/>
    <n v="126.2"/>
    <n v="1"/>
    <s v="Por definición del partner"/>
    <n v="0"/>
    <n v="462574.74199999997"/>
    <n v="462574.74"/>
    <n v="0"/>
  </r>
  <r>
    <s v="Catalogo principalOPEN-CSP GOBIERNOQ9Z-00006"/>
    <s v="Q9Z-00006OPEN-CSP GOBIERNO"/>
    <m/>
    <x v="0"/>
    <s v="Q9Z-00006"/>
    <x v="0"/>
    <s v="Catalogo principal"/>
    <s v="USD"/>
    <s v="N/A"/>
    <s v="Microsoft®SharePointPlan1Open ShrdSvr MonthlySubscriptions-VolumeLicense Government OLP 1License NoLevel Qualified Annual"/>
    <s v="Unidad"/>
    <s v="Und"/>
    <s v="Producto"/>
    <s v="N/A"/>
    <s v="N/A"/>
    <s v="N/A"/>
    <s v="Q9Z-00006"/>
    <s v="Suscripción Anual"/>
    <n v="60"/>
    <n v="1"/>
    <s v="Por definición del partner"/>
    <n v="0"/>
    <n v="219924.59999999998"/>
    <n v="219924.6"/>
    <n v="0"/>
  </r>
  <r>
    <s v="Catalogo principalOPEN-CSP GOBIERNOQD3-00006"/>
    <s v="QD3-00006OPEN-CSP GOBIERNO"/>
    <m/>
    <x v="0"/>
    <s v="QD3-00006"/>
    <x v="0"/>
    <s v="Catalogo principal"/>
    <s v="USD"/>
    <s v="N/A"/>
    <s v="Microsoft®AzureInfoProtPremP1Open ShrdSvr MonthlySubscriptions-VolumeLicense Government OLP 1License NoLevel Qualified Annual"/>
    <s v="Unidad"/>
    <s v="Und"/>
    <s v="Producto"/>
    <s v="N/A"/>
    <s v="N/A"/>
    <s v="N/A"/>
    <s v="QD3-00006"/>
    <s v="Suscripción Anual"/>
    <n v="24"/>
    <n v="1"/>
    <s v="Por definición del partner"/>
    <n v="0"/>
    <n v="87969.84"/>
    <n v="87969.84"/>
    <n v="0"/>
  </r>
  <r>
    <s v="Catalogo principalOPEN-CSP GOBIERNOR18-01633"/>
    <s v="R18-01633OPEN-CSP GOBIERNO"/>
    <m/>
    <x v="0"/>
    <s v="R18-01633"/>
    <x v="0"/>
    <s v="Catalogo principal"/>
    <s v="USD"/>
    <s v="N/A"/>
    <s v="Microsoft®Windows®ServerCAL License/SoftwareAssurancePack Government OLP 1License NoLevel UsrCAL"/>
    <s v="Unidad"/>
    <s v="Und"/>
    <s v="Producto"/>
    <s v="N/A"/>
    <s v="N/A"/>
    <s v="N/A"/>
    <s v="R18-01633"/>
    <s v="Licencia"/>
    <n v="54.86"/>
    <n v="1"/>
    <s v="Por definición del partner"/>
    <n v="0"/>
    <n v="201084.39259999999"/>
    <n v="201084.39"/>
    <n v="0"/>
  </r>
  <r>
    <s v="Catalogo principalOPEN-CSP GOBIERNOR18-01634"/>
    <s v="R18-01634OPEN-CSP GOBIERNO"/>
    <m/>
    <x v="0"/>
    <s v="R18-01634"/>
    <x v="0"/>
    <s v="Catalogo principal"/>
    <s v="USD"/>
    <s v="N/A"/>
    <s v="Microsoft®Windows®ServerCAL License/SoftwareAssurancePack Government OLP 1License NoLevel DvcCAL"/>
    <s v="Unidad"/>
    <s v="Und"/>
    <s v="Producto"/>
    <s v="N/A"/>
    <s v="N/A"/>
    <s v="N/A"/>
    <s v="R18-01634"/>
    <s v="Licencia"/>
    <n v="43.15"/>
    <n v="1"/>
    <s v="Por definición del partner"/>
    <n v="0"/>
    <n v="158162.44149999999"/>
    <n v="158162.44"/>
    <n v="0"/>
  </r>
  <r>
    <s v="Catalogo principalOPEN-CSP GOBIERNOR18-01635"/>
    <s v="R18-01635OPEN-CSP GOBIERNO"/>
    <m/>
    <x v="0"/>
    <s v="R18-01635"/>
    <x v="0"/>
    <s v="Catalogo principal"/>
    <s v="USD"/>
    <s v="N/A"/>
    <s v="Microsoft®Windows®ServerCAL SoftwareAssurance Government OLP 1License NoLevel UsrCAL"/>
    <s v="Unidad"/>
    <s v="Und"/>
    <s v="Producto"/>
    <s v="N/A"/>
    <s v="N/A"/>
    <s v="N/A"/>
    <s v="R18-01635"/>
    <s v="Licencia"/>
    <n v="18.239999999999998"/>
    <n v="1"/>
    <s v="Por definición del partner"/>
    <n v="0"/>
    <n v="66857.078399999999"/>
    <n v="66857.08"/>
    <n v="0"/>
  </r>
  <r>
    <s v="Catalogo principalOPEN-CSP GOBIERNOR18-01636"/>
    <s v="R18-01636OPEN-CSP GOBIERNO"/>
    <m/>
    <x v="0"/>
    <s v="R18-01636"/>
    <x v="0"/>
    <s v="Catalogo principal"/>
    <s v="USD"/>
    <s v="N/A"/>
    <s v="Microsoft®Windows®ServerCAL SoftwareAssurance Government OLP 1License NoLevel DvcCAL"/>
    <s v="Unidad"/>
    <s v="Und"/>
    <s v="Producto"/>
    <s v="N/A"/>
    <s v="N/A"/>
    <s v="N/A"/>
    <s v="R18-01636"/>
    <s v="Licencia"/>
    <n v="14.3"/>
    <n v="1"/>
    <s v="Por definición del partner"/>
    <n v="0"/>
    <n v="52415.362999999998"/>
    <n v="52415.360000000001"/>
    <n v="0"/>
  </r>
  <r>
    <s v="Catalogo principalOPEN-CSP GOBIERNOR18-05785"/>
    <s v="R18-05785OPEN-CSP GOBIERNO"/>
    <m/>
    <x v="0"/>
    <s v="R18-05785"/>
    <x v="0"/>
    <s v="Catalogo principal"/>
    <s v="USD"/>
    <s v="N/A"/>
    <s v="Microsoft®Windows®ServerCAL 2019 Government OLP 1License NoLevel DvcCAL"/>
    <s v="Unidad"/>
    <s v="Und"/>
    <s v="Producto"/>
    <s v="N/A"/>
    <s v="N/A"/>
    <s v="N/A"/>
    <s v="R18-05785"/>
    <s v="Licencia"/>
    <n v="28.85"/>
    <n v="1"/>
    <s v="Por definición del partner"/>
    <n v="0"/>
    <n v="105747.0785"/>
    <n v="105747.08"/>
    <n v="0"/>
  </r>
  <r>
    <s v="Catalogo principalOPEN-CSP GOBIERNOR18-05786"/>
    <s v="R18-05786OPEN-CSP GOBIERNO"/>
    <m/>
    <x v="0"/>
    <s v="R18-05786"/>
    <x v="0"/>
    <s v="Catalogo principal"/>
    <s v="USD"/>
    <s v="N/A"/>
    <s v="Microsoft®Windows®ServerCAL 2019 Government OLP 1License NoLevel UsrCAL"/>
    <s v="Unidad"/>
    <s v="Und"/>
    <s v="Producto"/>
    <s v="N/A"/>
    <s v="N/A"/>
    <s v="N/A"/>
    <s v="R18-05786"/>
    <s v="Licencia"/>
    <n v="36.61"/>
    <n v="1"/>
    <s v="Por definición del partner"/>
    <n v="0"/>
    <n v="134190.66009999998"/>
    <n v="134190.66"/>
    <n v="0"/>
  </r>
  <r>
    <s v="Catalogo principalOPEN-CSP GOBIERNOR2Z-00006"/>
    <s v="R2Z-00006OPEN-CSP GOBIERNO"/>
    <m/>
    <x v="0"/>
    <s v="R2Z-00006"/>
    <x v="0"/>
    <s v="Catalogo principal"/>
    <s v="USD"/>
    <s v="N/A"/>
    <s v="Microsoft®SharePointPlan2Open ShrdSvr MonthlySubscriptions-VolumeLicense Government OLP 1License NoLevel Qualified Annual"/>
    <s v="Unidad"/>
    <s v="Und"/>
    <s v="Producto"/>
    <s v="N/A"/>
    <s v="N/A"/>
    <s v="N/A"/>
    <s v="R2Z-00006"/>
    <s v="Suscripción Anual"/>
    <n v="120"/>
    <n v="1"/>
    <s v="Por definición del partner"/>
    <n v="0"/>
    <n v="439849.19999999995"/>
    <n v="439849.2"/>
    <n v="0"/>
  </r>
  <r>
    <s v="Catalogo principalOPEN-CSP GOBIERNOR39-00557"/>
    <s v="R39-00557OPEN-CSP GOBIERNO"/>
    <m/>
    <x v="0"/>
    <s v="R39-00557"/>
    <x v="0"/>
    <s v="Catalogo principal"/>
    <s v="USD"/>
    <s v="N/A"/>
    <s v="Microsoft®Windows®ServerExternalConnector License/SoftwareAssurancePack Government OLP 1License NoLevel Qualified"/>
    <s v="Unidad"/>
    <s v="Und"/>
    <s v="Producto"/>
    <s v="N/A"/>
    <s v="N/A"/>
    <s v="N/A"/>
    <s v="R39-00557"/>
    <s v="Licencia"/>
    <n v="3041.36"/>
    <n v="1"/>
    <s v="Por definición del partner"/>
    <n v="0"/>
    <n v="11147831.3576"/>
    <n v="11147831.359999999"/>
    <n v="0"/>
  </r>
  <r>
    <s v="Catalogo principalOPEN-CSP GOBIERNOR39-00558"/>
    <s v="R39-00558OPEN-CSP GOBIERNO"/>
    <m/>
    <x v="0"/>
    <s v="R39-00558"/>
    <x v="0"/>
    <s v="Catalogo principal"/>
    <s v="USD"/>
    <s v="N/A"/>
    <s v="Microsoft®Windows®ServerExternalConnector SoftwareAssurance Government OLP 1License NoLevel Qualified"/>
    <s v="Unidad"/>
    <s v="Und"/>
    <s v="Producto"/>
    <s v="N/A"/>
    <s v="N/A"/>
    <s v="N/A"/>
    <s v="R39-00558"/>
    <s v="Licencia"/>
    <n v="1013.74"/>
    <n v="1"/>
    <s v="Por definición del partner"/>
    <n v="0"/>
    <n v="3715772.7333999998"/>
    <n v="3715772.73"/>
    <n v="0"/>
  </r>
  <r>
    <s v="Catalogo principalOPEN-CSP GOBIERNOR39-01236"/>
    <s v="R39-01236OPEN-CSP GOBIERNO"/>
    <m/>
    <x v="0"/>
    <s v="R39-01236"/>
    <x v="0"/>
    <s v="Catalogo principal"/>
    <s v="USD"/>
    <s v="N/A"/>
    <s v="Microsoft®Windows®ServerExternalConnector 2019 Government OLP 1License NoLevel Qualified"/>
    <s v="Unidad"/>
    <s v="Und"/>
    <s v="Producto"/>
    <s v="N/A"/>
    <s v="N/A"/>
    <s v="N/A"/>
    <s v="R39-01236"/>
    <s v="Licencia"/>
    <n v="2027.62"/>
    <n v="1"/>
    <s v="Por definición del partner"/>
    <n v="0"/>
    <n v="7432058.6241999995"/>
    <n v="7432058.6200000001"/>
    <n v="0"/>
  </r>
  <r>
    <s v="Catalogo principalOPEN-CSP GOBIERNOR9Y-00006"/>
    <s v="R9Y-00006OPEN-CSP GOBIERNO"/>
    <m/>
    <x v="0"/>
    <s v="R9Y-00006"/>
    <x v="0"/>
    <s v="Catalogo principal"/>
    <s v="USD"/>
    <s v="N/A"/>
    <s v="Microsoft®ExchangeOnlineProtectionOpen ShrdSvr MonthlySubscriptions-VolumeLicense Government OLP 1License NoLevel Qualified Annual"/>
    <s v="Unidad"/>
    <s v="Und"/>
    <s v="Producto"/>
    <s v="N/A"/>
    <s v="N/A"/>
    <s v="N/A"/>
    <s v="R9Y-00006"/>
    <s v="Suscripción Anual"/>
    <n v="10.6"/>
    <n v="1"/>
    <s v="Por definición del partner"/>
    <n v="0"/>
    <n v="38853.345999999998"/>
    <n v="38853.35"/>
    <n v="0"/>
  </r>
  <r>
    <s v="Catalogo principalOPEN-CSP GOBIERNOR9Z-00006"/>
    <s v="R9Z-00006OPEN-CSP GOBIERNO"/>
    <m/>
    <x v="0"/>
    <s v="R9Z-00006"/>
    <x v="0"/>
    <s v="Catalogo principal"/>
    <s v="USD"/>
    <s v="N/A"/>
    <s v="Microsoft®VisioPlan2Open ShrdSvr MonthlySubscriptions-VolumeLicense Government OLP 1License NoLevel Qualified Annual"/>
    <s v="Unidad"/>
    <s v="Und"/>
    <s v="Producto"/>
    <s v="N/A"/>
    <s v="N/A"/>
    <s v="N/A"/>
    <s v="R9Z-00006"/>
    <s v="Suscripción Anual"/>
    <n v="180"/>
    <n v="1"/>
    <s v="Por definición del partner"/>
    <n v="0"/>
    <n v="659773.79999999993"/>
    <n v="659773.80000000005"/>
    <n v="0"/>
  </r>
  <r>
    <s v="Catalogo principalOPEN-CSP GOBIERNOSXA-00029"/>
    <s v="SXA-00029OPEN-CSP GOBIERNO"/>
    <m/>
    <x v="0"/>
    <s v="SXA-00029"/>
    <x v="0"/>
    <s v="Catalogo principal"/>
    <s v="USD"/>
    <s v="N/A"/>
    <s v="Microsoft®SQLServerBigDataNodeCores MonthlySubscriptions-VolumeLicense Government OLP 2Licenses NoLevel CoreLic Qualified Annual"/>
    <s v="Unidad"/>
    <s v="Und"/>
    <s v="Producto"/>
    <s v="N/A"/>
    <s v="N/A"/>
    <s v="N/A"/>
    <s v="SXA-00029"/>
    <s v="Suscripción Anual"/>
    <n v="442"/>
    <n v="1"/>
    <s v="Por definición del partner"/>
    <n v="0"/>
    <n v="1620111.22"/>
    <n v="1620111.22"/>
    <n v="0"/>
  </r>
  <r>
    <s v="Catalogo principalOPEN-CSP GOBIERNOSY7-00006"/>
    <s v="SY7-00006OPEN-CSP GOBIERNO"/>
    <m/>
    <x v="0"/>
    <s v="SY7-00006"/>
    <x v="0"/>
    <s v="Catalogo principal"/>
    <s v="USD"/>
    <s v="N/A"/>
    <s v="Microsoft®PhoneSystemOpen ShrdSvr MonthlySubscriptions-VolumeLicense Government OLP 1License NoLevel AddOn Qualified Annual"/>
    <s v="Unidad"/>
    <s v="Und"/>
    <s v="Producto"/>
    <s v="N/A"/>
    <s v="N/A"/>
    <s v="N/A"/>
    <s v="SY7-00006"/>
    <s v="Suscripción Anual"/>
    <n v="96"/>
    <n v="1"/>
    <s v="Por definición del partner"/>
    <n v="0"/>
    <n v="351879.36"/>
    <n v="351879.36"/>
    <n v="0"/>
  </r>
  <r>
    <s v="Catalogo principalOPEN-CSP GOBIERNOT98-01066"/>
    <s v="T98-01066OPEN-CSP GOBIERNO"/>
    <m/>
    <x v="0"/>
    <s v="T98-01066"/>
    <x v="0"/>
    <s v="Catalogo principal"/>
    <s v="USD"/>
    <s v="N/A"/>
    <s v="Microsoft®WindowsRightsMgtServicesCAL WinNT License/SoftwareAssurancePack Government OLP 1License NoLevel DvcCAL"/>
    <s v="Unidad"/>
    <s v="Und"/>
    <s v="Producto"/>
    <s v="N/A"/>
    <s v="N/A"/>
    <s v="N/A"/>
    <s v="T98-01066"/>
    <s v="Licencia"/>
    <n v="53.61"/>
    <n v="1"/>
    <s v="Por definición del partner"/>
    <n v="0"/>
    <n v="196502.63009999998"/>
    <n v="196502.63"/>
    <n v="0"/>
  </r>
  <r>
    <s v="Catalogo principalOPEN-CSP GOBIERNOT98-01067"/>
    <s v="T98-01067OPEN-CSP GOBIERNO"/>
    <m/>
    <x v="0"/>
    <s v="T98-01067"/>
    <x v="0"/>
    <s v="Catalogo principal"/>
    <s v="USD"/>
    <s v="N/A"/>
    <s v="Microsoft®WindowsRightsMgtServicesCAL WinNT SoftwareAssurance Government OLP 1License NoLevel DvcCAL"/>
    <s v="Unidad"/>
    <s v="Und"/>
    <s v="Producto"/>
    <s v="N/A"/>
    <s v="N/A"/>
    <s v="N/A"/>
    <s v="T98-01067"/>
    <s v="Licencia"/>
    <n v="17.95"/>
    <n v="1"/>
    <s v="Por definición del partner"/>
    <n v="0"/>
    <n v="65794.109499999991"/>
    <n v="65794.11"/>
    <n v="0"/>
  </r>
  <r>
    <s v="Catalogo principalOPEN-CSP GOBIERNOT98-01068"/>
    <s v="T98-01068OPEN-CSP GOBIERNO"/>
    <m/>
    <x v="0"/>
    <s v="T98-01068"/>
    <x v="0"/>
    <s v="Catalogo principal"/>
    <s v="USD"/>
    <s v="N/A"/>
    <s v="Microsoft®WindowsRightsMgtServicesCAL WinNT License/SoftwareAssurancePack Government OLP 1License NoLevel UsrCAL"/>
    <s v="Unidad"/>
    <s v="Und"/>
    <s v="Producto"/>
    <s v="N/A"/>
    <s v="N/A"/>
    <s v="N/A"/>
    <s v="T98-01068"/>
    <s v="Licencia"/>
    <n v="69.23"/>
    <n v="1"/>
    <s v="Por definición del partner"/>
    <n v="0"/>
    <n v="253756.33430000002"/>
    <n v="253756.33"/>
    <n v="0"/>
  </r>
  <r>
    <s v="Catalogo principalOPEN-CSP GOBIERNOT98-01069"/>
    <s v="T98-01069OPEN-CSP GOBIERNO"/>
    <m/>
    <x v="0"/>
    <s v="T98-01069"/>
    <x v="0"/>
    <s v="Catalogo principal"/>
    <s v="USD"/>
    <s v="N/A"/>
    <s v="Microsoft®WindowsRightsMgtServicesCAL WinNT SoftwareAssurance Government OLP 1License NoLevel UsrCAL"/>
    <s v="Unidad"/>
    <s v="Und"/>
    <s v="Producto"/>
    <s v="N/A"/>
    <s v="N/A"/>
    <s v="N/A"/>
    <s v="T98-01069"/>
    <s v="Licencia"/>
    <n v="23.11"/>
    <n v="1"/>
    <s v="Por definición del partner"/>
    <n v="0"/>
    <n v="84707.62509999999"/>
    <n v="84707.63"/>
    <n v="0"/>
  </r>
  <r>
    <s v="Catalogo principalOPEN-CSP GOBIERNOT98-02918"/>
    <s v="T98-02918OPEN-CSP GOBIERNO"/>
    <m/>
    <x v="0"/>
    <s v="T98-02918"/>
    <x v="0"/>
    <s v="Catalogo principal"/>
    <s v="USD"/>
    <s v="N/A"/>
    <s v="Microsoft®WindowsRightsMgtServicesCAL 2019 Government OLP 1License NoLevel DvcCAL"/>
    <s v="Unidad"/>
    <s v="Und"/>
    <s v="Producto"/>
    <s v="N/A"/>
    <s v="N/A"/>
    <s v="N/A"/>
    <s v="T98-02918"/>
    <s v="Licencia"/>
    <n v="35.659999999999997"/>
    <n v="1"/>
    <s v="Por definición del partner"/>
    <n v="0"/>
    <n v="130708.52059999999"/>
    <n v="130708.52"/>
    <n v="0"/>
  </r>
  <r>
    <s v="Catalogo principalOPEN-CSP GOBIERNOT98-02919"/>
    <s v="T98-02919OPEN-CSP GOBIERNO"/>
    <m/>
    <x v="0"/>
    <s v="T98-02919"/>
    <x v="0"/>
    <s v="Catalogo principal"/>
    <s v="USD"/>
    <s v="N/A"/>
    <s v="Microsoft®WindowsRightsMgtServicesCAL 2019 Government OLP 1License NoLevel UsrCAL"/>
    <s v="Unidad"/>
    <s v="Und"/>
    <s v="Producto"/>
    <s v="N/A"/>
    <s v="N/A"/>
    <s v="N/A"/>
    <s v="T98-02919"/>
    <s v="Licencia"/>
    <n v="46.11"/>
    <n v="1"/>
    <s v="Por definición del partner"/>
    <n v="0"/>
    <n v="169012.0551"/>
    <n v="169012.06"/>
    <n v="0"/>
  </r>
  <r>
    <s v="Catalogo principalOPEN-CSP GOBIERNOT99-00476"/>
    <s v="T99-00476OPEN-CSP GOBIERNO"/>
    <m/>
    <x v="0"/>
    <s v="T99-00476"/>
    <x v="0"/>
    <s v="Catalogo principal"/>
    <s v="USD"/>
    <s v="N/A"/>
    <s v="Microsoft®WindowsRightsMgtServicesExternalConnector WinNT SoftwareAssurance Government OLP 1License NoLevel Qualified"/>
    <s v="Unidad"/>
    <s v="Und"/>
    <s v="Producto"/>
    <s v="N/A"/>
    <s v="N/A"/>
    <s v="N/A"/>
    <s v="T99-00476"/>
    <s v="Licencia"/>
    <n v="9182.9699999999993"/>
    <n v="1"/>
    <s v="Por definición del partner"/>
    <n v="0"/>
    <n v="33659350.067699999"/>
    <n v="33659350.07"/>
    <n v="0"/>
  </r>
  <r>
    <s v="Catalogo principalOPEN-CSP GOBIERNOT99-00478"/>
    <s v="T99-00478OPEN-CSP GOBIERNO"/>
    <m/>
    <x v="0"/>
    <s v="T99-00478"/>
    <x v="0"/>
    <s v="Catalogo principal"/>
    <s v="USD"/>
    <s v="N/A"/>
    <s v="Microsoft®WindowsRightsMgtServicesExternalConnector WinNT License/SoftwareAssurancePack Government OLP 1License NoLevel Qualified"/>
    <s v="Unidad"/>
    <s v="Und"/>
    <s v="Producto"/>
    <s v="N/A"/>
    <s v="N/A"/>
    <s v="N/A"/>
    <s v="T99-00478"/>
    <s v="Licencia"/>
    <n v="27548.91"/>
    <n v="1"/>
    <s v="Por definición del partner"/>
    <n v="0"/>
    <n v="100978050.2031"/>
    <n v="100978050.2"/>
    <n v="0"/>
  </r>
  <r>
    <s v="Catalogo principalOPEN-CSP GOBIERNOT99-01172"/>
    <s v="T99-01172OPEN-CSP GOBIERNO"/>
    <m/>
    <x v="0"/>
    <s v="T99-01172"/>
    <x v="0"/>
    <s v="Catalogo principal"/>
    <s v="USD"/>
    <s v="N/A"/>
    <s v="Microsoft®WindowsRightsMgtServicesExternalConnector 2019 Government OLP 1License NoLevel Qualified"/>
    <s v="Unidad"/>
    <s v="Und"/>
    <s v="Producto"/>
    <s v="N/A"/>
    <s v="N/A"/>
    <s v="N/A"/>
    <s v="T99-01172"/>
    <s v="Licencia"/>
    <n v="18365.95"/>
    <n v="1"/>
    <s v="Por definición del partner"/>
    <n v="0"/>
    <n v="67318736.789499998"/>
    <n v="67318736.790000007"/>
    <n v="0"/>
  </r>
  <r>
    <s v="Catalogo principalOPEN-CSP GOBIERNOTK9-00006"/>
    <s v="TK9-00006OPEN-CSP GOBIERNO"/>
    <m/>
    <x v="0"/>
    <s v="TK9-00006"/>
    <x v="0"/>
    <s v="Catalogo principal"/>
    <s v="USD"/>
    <s v="N/A"/>
    <s v="Microsoft®O365 AdvComplianceOpen ShrdSvr SubscriptionVL Government OLP 1License NoLevel Qualified Annual"/>
    <s v="Unidad"/>
    <s v="Und"/>
    <s v="Producto"/>
    <s v="N/A"/>
    <s v="N/A"/>
    <s v="N/A"/>
    <s v="TK9-00006"/>
    <s v="Suscripción Anual"/>
    <n v="96"/>
    <n v="1"/>
    <s v="Por definición del partner"/>
    <n v="0"/>
    <n v="351879.36"/>
    <n v="351879.36"/>
    <n v="0"/>
  </r>
  <r>
    <s v="Catalogo principalOPEN-CSP GOBIERNOTL4-00006"/>
    <s v="TL4-00006OPEN-CSP GOBIERNO"/>
    <m/>
    <x v="0"/>
    <s v="TL4-00006"/>
    <x v="0"/>
    <s v="Catalogo principal"/>
    <s v="USD"/>
    <s v="N/A"/>
    <s v="Microsoft®OneDriveforBusinessPlan2Open ShrdSvr MonthlySubscriptions-VolumeLicense Government OLP 1License NoLevel Qualified Annual"/>
    <s v="Unidad"/>
    <s v="Und"/>
    <s v="Producto"/>
    <s v="N/A"/>
    <s v="N/A"/>
    <s v="N/A"/>
    <s v="TL4-00006"/>
    <s v="Suscripción Anual"/>
    <n v="120"/>
    <n v="1"/>
    <s v="Por definición del partner"/>
    <n v="0"/>
    <n v="439849.19999999995"/>
    <n v="439849.2"/>
    <n v="0"/>
  </r>
  <r>
    <s v="Catalogo principalOPEN-CSP GOBIERNOTSC-00652"/>
    <s v="TSC-00652OPEN-CSP GOBIERNO"/>
    <m/>
    <x v="0"/>
    <s v="TSC-00652"/>
    <x v="0"/>
    <s v="Catalogo principal"/>
    <s v="USD"/>
    <s v="N/A"/>
    <s v="Microsoft®SysCtrDataPrtcnMgrCltMgmtLic License/SoftwareAssurancePack Government OLP 1License NoLevel PerOSE"/>
    <s v="Unidad"/>
    <s v="Und"/>
    <s v="Producto"/>
    <s v="N/A"/>
    <s v="N/A"/>
    <s v="N/A"/>
    <s v="TSC-00652"/>
    <s v="Licencia"/>
    <n v="27.29"/>
    <n v="1"/>
    <s v="Por definición del partner"/>
    <n v="0"/>
    <n v="100029.0389"/>
    <n v="100029.04"/>
    <n v="0"/>
  </r>
  <r>
    <s v="Catalogo principalOPEN-CSP GOBIERNOTSC-00654"/>
    <s v="TSC-00654OPEN-CSP GOBIERNO"/>
    <m/>
    <x v="0"/>
    <s v="TSC-00654"/>
    <x v="0"/>
    <s v="Catalogo principal"/>
    <s v="USD"/>
    <s v="N/A"/>
    <s v="Microsoft®SysCtrDataPrtcnMgrCltMgmtLic SoftwareAssurance Government OLP 1License NoLevel PerOSE"/>
    <s v="Unidad"/>
    <s v="Und"/>
    <s v="Producto"/>
    <s v="N/A"/>
    <s v="N/A"/>
    <s v="N/A"/>
    <s v="TSC-00654"/>
    <s v="Licencia"/>
    <n v="9.0500000000000007"/>
    <n v="1"/>
    <s v="Por definición del partner"/>
    <n v="0"/>
    <n v="33171.960500000001"/>
    <n v="33171.96"/>
    <n v="0"/>
  </r>
  <r>
    <s v="Catalogo principalOPEN-CSP GOBIERNOTSC-00957"/>
    <s v="TSC-00957OPEN-CSP GOBIERNO"/>
    <m/>
    <x v="0"/>
    <s v="TSC-00957"/>
    <x v="0"/>
    <s v="Catalogo principal"/>
    <s v="USD"/>
    <s v="N/A"/>
    <s v="Microsoft®SysCtrDataPrtcnMgrCltMgmtLic License/SoftwareAssurancePack Government OLP 1License NoLevel PerUsr"/>
    <s v="Unidad"/>
    <s v="Und"/>
    <s v="Producto"/>
    <s v="N/A"/>
    <s v="N/A"/>
    <s v="N/A"/>
    <s v="TSC-00957"/>
    <s v="Licencia"/>
    <n v="35.5"/>
    <n v="1"/>
    <s v="Por definición del partner"/>
    <n v="0"/>
    <n v="130122.05499999999"/>
    <n v="130122.06"/>
    <n v="0"/>
  </r>
  <r>
    <s v="Catalogo principalOPEN-CSP GOBIERNOTSC-00958"/>
    <s v="TSC-00958OPEN-CSP GOBIERNO"/>
    <m/>
    <x v="0"/>
    <s v="TSC-00958"/>
    <x v="0"/>
    <s v="Catalogo principal"/>
    <s v="USD"/>
    <s v="N/A"/>
    <s v="Microsoft®SysCtrDataPrtcnMgrCltMgmtLic SoftwareAssurance Government OLP 1License NoLevel PerUsr"/>
    <s v="Unidad"/>
    <s v="Und"/>
    <s v="Producto"/>
    <s v="N/A"/>
    <s v="N/A"/>
    <s v="N/A"/>
    <s v="TSC-00958"/>
    <s v="Licencia"/>
    <n v="11.79"/>
    <n v="1"/>
    <s v="Por definición del partner"/>
    <n v="0"/>
    <n v="43215.183899999996"/>
    <n v="43215.18"/>
    <n v="0"/>
  </r>
  <r>
    <s v="Catalogo principalOPEN-CSP GOBIERNOW06-00621"/>
    <s v="W06-00621OPEN-CSP GOBIERNO"/>
    <m/>
    <x v="0"/>
    <s v="W06-00621"/>
    <x v="0"/>
    <s v="Catalogo principal"/>
    <s v="USD"/>
    <s v="N/A"/>
    <s v="Microsoft®CoreCALClientAccessLicense SoftwareAssurance Government OLP 1License NoLevel DvcCAL"/>
    <s v="Unidad"/>
    <s v="Und"/>
    <s v="Producto"/>
    <s v="N/A"/>
    <s v="N/A"/>
    <s v="N/A"/>
    <s v="W06-00621"/>
    <s v="Licencia"/>
    <n v="115.09"/>
    <n v="1"/>
    <s v="Por definición del partner"/>
    <n v="0"/>
    <n v="421852.03690000001"/>
    <n v="421852.04"/>
    <n v="0"/>
  </r>
  <r>
    <s v="Catalogo principalOPEN-CSP GOBIERNOW06-00622"/>
    <s v="W06-00622OPEN-CSP GOBIERNO"/>
    <m/>
    <x v="0"/>
    <s v="W06-00622"/>
    <x v="0"/>
    <s v="Catalogo principal"/>
    <s v="USD"/>
    <s v="N/A"/>
    <s v="Microsoft®CoreCALClientAccessLicense License/SoftwareAssurancePack Government OLP 1License NoLevel DvcCAL"/>
    <s v="Unidad"/>
    <s v="Und"/>
    <s v="Producto"/>
    <s v="N/A"/>
    <s v="N/A"/>
    <s v="N/A"/>
    <s v="W06-00622"/>
    <s v="Licencia"/>
    <n v="328.29"/>
    <n v="1"/>
    <s v="Por definición del partner"/>
    <n v="0"/>
    <n v="1203317.4489"/>
    <n v="1203317.45"/>
    <n v="0"/>
  </r>
  <r>
    <s v="Catalogo principalOPEN-CSP GOBIERNOW06-00623"/>
    <s v="W06-00623OPEN-CSP GOBIERNO"/>
    <m/>
    <x v="0"/>
    <s v="W06-00623"/>
    <x v="0"/>
    <s v="Catalogo principal"/>
    <s v="USD"/>
    <s v="N/A"/>
    <s v="Microsoft®CoreCALClientAccessLicense License/SoftwareAssurancePack Government OLP 1License NoLevel UsrCAL"/>
    <s v="Unidad"/>
    <s v="Und"/>
    <s v="Producto"/>
    <s v="N/A"/>
    <s v="N/A"/>
    <s v="N/A"/>
    <s v="W06-00623"/>
    <s v="Licencia"/>
    <n v="423.23"/>
    <n v="1"/>
    <s v="Por definición del partner"/>
    <n v="0"/>
    <n v="1551311.4743000001"/>
    <n v="1551311.47"/>
    <n v="0"/>
  </r>
  <r>
    <s v="Catalogo principalOPEN-CSP GOBIERNOW06-00624"/>
    <s v="W06-00624OPEN-CSP GOBIERNO"/>
    <m/>
    <x v="0"/>
    <s v="W06-00624"/>
    <x v="0"/>
    <s v="Catalogo principal"/>
    <s v="USD"/>
    <s v="N/A"/>
    <s v="Microsoft®CoreCALClientAccessLicense SoftwareAssurance Government OLP 1License NoLevel UsrCAL"/>
    <s v="Unidad"/>
    <s v="Und"/>
    <s v="Producto"/>
    <s v="N/A"/>
    <s v="N/A"/>
    <s v="N/A"/>
    <s v="W06-00624"/>
    <s v="Licencia"/>
    <n v="148.51"/>
    <n v="1"/>
    <s v="Por definición del partner"/>
    <n v="0"/>
    <n v="544350.03909999994"/>
    <n v="544350.04"/>
    <n v="0"/>
  </r>
  <r>
    <s v="Catalogo principalOPEN-CSP GOBIERNOW35-00006"/>
    <s v="W35-00006OPEN-CSP GOBIERNO"/>
    <m/>
    <x v="0"/>
    <s v="W35-00006"/>
    <x v="0"/>
    <s v="Catalogo principal"/>
    <s v="USD"/>
    <s v="N/A"/>
    <s v="Microsoft®SfBPlusCALOpen ShrdSvr SubscriptionVL Government OLP 1License NoLevel  Qualified Annual"/>
    <s v="Unidad"/>
    <s v="Und"/>
    <s v="Producto"/>
    <s v="N/A"/>
    <s v="N/A"/>
    <s v="N/A"/>
    <s v="W35-00006"/>
    <s v="Suscripción Anual"/>
    <n v="24"/>
    <n v="1"/>
    <s v="Por definición del partner"/>
    <n v="0"/>
    <n v="87969.84"/>
    <n v="87969.84"/>
    <n v="0"/>
  </r>
  <r>
    <s v="Catalogo principalOPEN-CSP GOBIERNOWC2-00006"/>
    <s v="WC2-00006OPEN-CSP GOBIERNO"/>
    <m/>
    <x v="0"/>
    <s v="WC2-00006"/>
    <x v="0"/>
    <s v="Catalogo principal"/>
    <s v="USD"/>
    <s v="N/A"/>
    <s v="Microsoft®MultiFactorAuthenticationOpen ShrdSvr SubscriptionVL Government OLP 1License NoLevel Qualified Annual RenewalOnly"/>
    <s v="Unidad"/>
    <s v="Und"/>
    <s v="Producto"/>
    <s v="N/A"/>
    <s v="N/A"/>
    <s v="N/A"/>
    <s v="WC2-00006"/>
    <s v="Suscripción Anual"/>
    <n v="15.2"/>
    <n v="1"/>
    <s v="Por definición del partner"/>
    <n v="0"/>
    <n v="55714.231999999996"/>
    <n v="55714.23"/>
    <n v="0"/>
  </r>
  <r>
    <s v="Catalogo principalOPEN-CSP GOBIERNOYEG-00360"/>
    <s v="YEG-00360OPEN-CSP GOBIERNO"/>
    <m/>
    <x v="0"/>
    <s v="YEG-00360"/>
    <x v="0"/>
    <s v="Catalogo principal"/>
    <s v="USD"/>
    <s v="N/A"/>
    <s v="Microsoft®SfBServerPlusCAL License/SoftwareAssurancePack Government OLP 1License NoLevel DvcCAL"/>
    <s v="Unidad"/>
    <s v="Und"/>
    <s v="Producto"/>
    <s v="N/A"/>
    <s v="N/A"/>
    <s v="N/A"/>
    <s v="YEG-00360"/>
    <s v="Licencia"/>
    <n v="160.99"/>
    <n v="1"/>
    <s v="Por definición del partner"/>
    <n v="0"/>
    <n v="590094.35589999997"/>
    <n v="590094.36"/>
    <n v="0"/>
  </r>
  <r>
    <s v="Catalogo principalOPEN-CSP GOBIERNOYEG-00371"/>
    <s v="YEG-00371OPEN-CSP GOBIERNO"/>
    <m/>
    <x v="0"/>
    <s v="YEG-00371"/>
    <x v="0"/>
    <s v="Catalogo principal"/>
    <s v="USD"/>
    <s v="N/A"/>
    <s v="Microsoft®SfBServerPlusCAL License/SoftwareAssurancePack Government OLP 1License NoLevel UsrCAL"/>
    <s v="Unidad"/>
    <s v="Und"/>
    <s v="Producto"/>
    <s v="N/A"/>
    <s v="N/A"/>
    <s v="N/A"/>
    <s v="YEG-00371"/>
    <s v="Licencia"/>
    <n v="208.33"/>
    <n v="1"/>
    <s v="Por definición del partner"/>
    <n v="0"/>
    <n v="763614.86530000006"/>
    <n v="763614.87"/>
    <n v="0"/>
  </r>
  <r>
    <s v="Catalogo principalOPEN-CSP GOBIERNOYEG-00372"/>
    <s v="YEG-00372OPEN-CSP GOBIERNO"/>
    <m/>
    <x v="0"/>
    <s v="YEG-00372"/>
    <x v="0"/>
    <s v="Catalogo principal"/>
    <s v="USD"/>
    <s v="N/A"/>
    <s v="Microsoft®SfBServerPlusCAL SoftwareAssurance Government OLP 1License NoLevel DvcCAL"/>
    <s v="Unidad"/>
    <s v="Und"/>
    <s v="Producto"/>
    <s v="N/A"/>
    <s v="N/A"/>
    <s v="N/A"/>
    <s v="YEG-00372"/>
    <s v="Licencia"/>
    <n v="53.7"/>
    <n v="1"/>
    <s v="Por definición del partner"/>
    <n v="0"/>
    <n v="196832.51699999999"/>
    <n v="196832.52"/>
    <n v="0"/>
  </r>
  <r>
    <s v="Catalogo principalOPEN-CSP GOBIERNOYEG-00373"/>
    <s v="YEG-00373OPEN-CSP GOBIERNO"/>
    <m/>
    <x v="0"/>
    <s v="YEG-00373"/>
    <x v="0"/>
    <s v="Catalogo principal"/>
    <s v="USD"/>
    <s v="N/A"/>
    <s v="Microsoft®SfBServerPlusCAL SoftwareAssurance Government OLP 1License NoLevel UsrCAL"/>
    <s v="Unidad"/>
    <s v="Und"/>
    <s v="Producto"/>
    <s v="N/A"/>
    <s v="N/A"/>
    <s v="N/A"/>
    <s v="YEG-00373"/>
    <s v="Licencia"/>
    <n v="69.489999999999995"/>
    <n v="1"/>
    <s v="Por definición del partner"/>
    <n v="0"/>
    <n v="254709.34089999998"/>
    <n v="254709.34"/>
    <n v="0"/>
  </r>
  <r>
    <s v="Catalogo principalOPEN-CSP GOBIERNOYEG-01687"/>
    <s v="YEG-01687OPEN-CSP GOBIERNO"/>
    <m/>
    <x v="0"/>
    <s v="YEG-01687"/>
    <x v="0"/>
    <s v="Catalogo principal"/>
    <s v="USD"/>
    <s v="N/A"/>
    <s v="Microsoft®SfBServerPlusCAL 2019 Government OLP 1License NoLevel DvcCAL"/>
    <s v="Unidad"/>
    <s v="Und"/>
    <s v="Producto"/>
    <s v="N/A"/>
    <s v="N/A"/>
    <s v="N/A"/>
    <s v="YEG-01687"/>
    <s v="Licencia"/>
    <n v="107.29"/>
    <n v="1"/>
    <s v="Por definición del partner"/>
    <n v="0"/>
    <n v="393261.83890000003"/>
    <n v="393261.84"/>
    <n v="0"/>
  </r>
  <r>
    <s v="Catalogo principalOPEN-CSP GOBIERNOYEG-01688"/>
    <s v="YEG-01688OPEN-CSP GOBIERNO"/>
    <m/>
    <x v="0"/>
    <s v="YEG-01688"/>
    <x v="0"/>
    <s v="Catalogo principal"/>
    <s v="USD"/>
    <s v="N/A"/>
    <s v="Microsoft®SfBServerPlusCAL 2019 Government OLP 1License NoLevel UsrCAL"/>
    <s v="Unidad"/>
    <s v="Und"/>
    <s v="Producto"/>
    <s v="N/A"/>
    <s v="N/A"/>
    <s v="N/A"/>
    <s v="YEG-01688"/>
    <s v="Licencia"/>
    <n v="138.84"/>
    <n v="1"/>
    <s v="Por definición del partner"/>
    <n v="0"/>
    <n v="508905.52439999999"/>
    <n v="508905.52"/>
    <n v="0"/>
  </r>
  <r>
    <s v="Catalogo principalOPEN-CSP ACADEMICO77D-00085"/>
    <s v="77D-00085OPEN-CSP ACADEMICO"/>
    <m/>
    <x v="0"/>
    <s v="77D-00085"/>
    <x v="1"/>
    <s v="Catalogo principal"/>
    <s v="USD"/>
    <s v="N/A"/>
    <s v="Microsoft®VisualStudioProSubMSDN AllLng License/SoftwareAssurancePack Academic OLP 1License NoLevel Qualified"/>
    <s v="Unidad"/>
    <s v="Und"/>
    <s v="Producto"/>
    <s v="N/A"/>
    <s v="N/A"/>
    <s v="N/A"/>
    <s v="77D-00085"/>
    <s v="Licencia"/>
    <n v="188.6"/>
    <n v="1"/>
    <s v="Por definición del partner"/>
    <n v="0"/>
    <n v="691296.326"/>
    <n v="691296.33"/>
    <n v="0"/>
  </r>
  <r>
    <s v="Catalogo principalOPEN-CSP ACADEMICO77D-00087"/>
    <s v="77D-00087OPEN-CSP ACADEMICO"/>
    <m/>
    <x v="0"/>
    <s v="77D-00087"/>
    <x v="1"/>
    <s v="Catalogo principal"/>
    <s v="USD"/>
    <s v="N/A"/>
    <s v="Microsoft®VisualStudioProSubMSDN AllLng SoftwareAssurance Academic OLP 1License NoLevel Qualified"/>
    <s v="Unidad"/>
    <s v="Und"/>
    <s v="Producto"/>
    <s v="N/A"/>
    <s v="N/A"/>
    <s v="N/A"/>
    <s v="77D-00087"/>
    <s v="Licencia"/>
    <n v="155.69"/>
    <n v="1"/>
    <s v="Por definición del partner"/>
    <n v="0"/>
    <n v="570667.68290000001"/>
    <n v="570667.68000000005"/>
    <n v="0"/>
  </r>
  <r>
    <s v="Catalogo principalOPEN-CSP ACADEMICOC5E-01372"/>
    <s v="C5E-01372OPEN-CSP ACADEMICO"/>
    <m/>
    <x v="0"/>
    <s v="C5E-01372"/>
    <x v="1"/>
    <s v="Catalogo principal"/>
    <s v="USD"/>
    <s v="N/A"/>
    <s v="Microsoft®VisualStudio®Professional 2019 Sngl Academic OLP 1License NoLevel"/>
    <s v="Unidad"/>
    <s v="Und"/>
    <s v="Producto"/>
    <s v="N/A"/>
    <s v="N/A"/>
    <s v="N/A"/>
    <s v="C5E-01372"/>
    <s v="Licencia"/>
    <n v="82.52"/>
    <n v="1"/>
    <s v="Por definición del partner"/>
    <n v="0"/>
    <n v="302469.63319999998"/>
    <n v="302469.63"/>
    <n v="0"/>
  </r>
  <r>
    <s v="Catalogo principalOPEN-CSP ACADEMICOFYS-00005"/>
    <s v="FYS-00005OPEN-CSP ACADEMICO"/>
    <m/>
    <x v="0"/>
    <s v="FYS-00005"/>
    <x v="1"/>
    <s v="Catalogo principal"/>
    <s v="USD"/>
    <s v="N/A"/>
    <s v="Microsoft®IntuneOpenFaculty ShrdSvr Sngl MonthlySubscriptions-VolumeLicense Academic OLP 1License NoLevel Qualified Annual"/>
    <s v="Unidad"/>
    <s v="Und"/>
    <s v="Producto"/>
    <s v="N/A"/>
    <s v="N/A"/>
    <s v="N/A"/>
    <s v="FYS-00005"/>
    <s v="Suscripción Anual"/>
    <n v="8.4"/>
    <n v="1"/>
    <s v="Por definición del partner"/>
    <n v="0"/>
    <n v="30789.444"/>
    <n v="30789.439999999999"/>
    <n v="0"/>
  </r>
  <r>
    <s v="Catalogo principalOPEN-CSP ACADEMICOGMJ-00003"/>
    <s v="GMJ-00003OPEN-CSP ACADEMICO"/>
    <m/>
    <x v="0"/>
    <s v="GMJ-00003"/>
    <x v="1"/>
    <s v="Catalogo principal"/>
    <s v="USD"/>
    <s v="N/A"/>
    <s v="Microsoft®Dyn365ECstEngAddlDBStorOpenFac ShrdSvr Sngl MonthlySubscriptions-VolumeLicense Academic OLP 1License NoLevel AddOn ExtraStorage1GB Annual"/>
    <s v="Unidad"/>
    <s v="Und"/>
    <s v="Producto"/>
    <s v="N/A"/>
    <s v="N/A"/>
    <s v="N/A"/>
    <s v="GMJ-00003"/>
    <s v="Suscripción Anual"/>
    <n v="46.2"/>
    <n v="1"/>
    <s v="Por definición del partner"/>
    <n v="0"/>
    <n v="169341.94200000001"/>
    <n v="169341.94"/>
    <n v="0"/>
  </r>
  <r>
    <s v="Catalogo principalOPEN-CSP ACADEMICOGNH-00010"/>
    <s v="GNH-00010OPEN-CSP ACADEMICO"/>
    <m/>
    <x v="0"/>
    <s v="GNH-00010"/>
    <x v="1"/>
    <s v="Catalogo principal"/>
    <s v="USD"/>
    <s v="N/A"/>
    <s v="Microsoft®Dyn365EforCustServOpenFac ShrdSvr Sngl MonthlySubscriptions-VolumeLicense Academic OLP 1License NoLevel PerDvc Annual"/>
    <s v="Unidad"/>
    <s v="Und"/>
    <s v="Producto"/>
    <s v="N/A"/>
    <s v="N/A"/>
    <s v="N/A"/>
    <s v="GNH-00010"/>
    <s v="Suscripción Anual"/>
    <n v="765.6"/>
    <n v="1"/>
    <s v="Por definición del partner"/>
    <n v="0"/>
    <n v="2806237.8960000002"/>
    <n v="2806237.9"/>
    <n v="0"/>
  </r>
  <r>
    <s v="Catalogo principalOPEN-CSP ACADEMICOGNH-00011"/>
    <s v="GNH-00011OPEN-CSP ACADEMICO"/>
    <m/>
    <x v="0"/>
    <s v="GNH-00011"/>
    <x v="1"/>
    <s v="Catalogo principal"/>
    <s v="USD"/>
    <s v="N/A"/>
    <s v="Microsoft®Dyn365EforCustServOpenFac ShrdSvr Sngl MonthlySubscriptions-VolumeLicense Academic OLP 1License NoLevel PerUsr Annual"/>
    <s v="Unidad"/>
    <s v="Und"/>
    <s v="Producto"/>
    <s v="N/A"/>
    <s v="N/A"/>
    <s v="N/A"/>
    <s v="GNH-00011"/>
    <s v="Suscripción Anual"/>
    <n v="501.6"/>
    <n v="1"/>
    <s v="Por definición del partner"/>
    <n v="0"/>
    <n v="1838569.656"/>
    <n v="1838569.66"/>
    <n v="0"/>
  </r>
  <r>
    <s v="Catalogo principalOPEN-CSP ACADEMICOGPS-00003"/>
    <s v="GPS-00003OPEN-CSP ACADEMICO"/>
    <m/>
    <x v="0"/>
    <s v="GPS-00003"/>
    <x v="1"/>
    <s v="Catalogo principal"/>
    <s v="USD"/>
    <s v="N/A"/>
    <s v="Microsoft®Dyn365ETeamMembersOpenFacOld ShrdSvr Sngl MonthlySubscriptions-VolumeLicense Academic OLP 1License NoLevel PerUsr Annual"/>
    <s v="Unidad"/>
    <s v="Und"/>
    <s v="Producto"/>
    <s v="N/A"/>
    <s v="N/A"/>
    <s v="N/A"/>
    <s v="GPS-00003"/>
    <s v="Suscripción Anual"/>
    <n v="42.3"/>
    <n v="1"/>
    <s v="Por definición del partner"/>
    <n v="0"/>
    <n v="155046.84299999999"/>
    <n v="155046.84"/>
    <n v="0"/>
  </r>
  <r>
    <s v="Catalogo principalOPEN-CSP ACADEMICOL5D-00136"/>
    <s v="L5D-00136OPEN-CSP ACADEMICO"/>
    <m/>
    <x v="0"/>
    <s v="L5D-00136"/>
    <x v="1"/>
    <s v="Catalogo principal"/>
    <s v="USD"/>
    <s v="N/A"/>
    <s v="Microsoft®VisualStudioTestProSubMSDN AllLng License/SoftwareAssurancePack Academic OLP 1License NoLevel Qualified"/>
    <s v="Unidad"/>
    <s v="Und"/>
    <s v="Producto"/>
    <s v="N/A"/>
    <s v="N/A"/>
    <s v="N/A"/>
    <s v="L5D-00136"/>
    <s v="Licencia"/>
    <n v="425.88"/>
    <n v="1"/>
    <s v="Por definición del partner"/>
    <n v="0"/>
    <n v="1561024.8107999999"/>
    <n v="1561024.81"/>
    <n v="0"/>
  </r>
  <r>
    <s v="Catalogo principalOPEN-CSP ACADEMICOL5D-00138"/>
    <s v="L5D-00138OPEN-CSP ACADEMICO"/>
    <m/>
    <x v="0"/>
    <s v="L5D-00138"/>
    <x v="1"/>
    <s v="Catalogo principal"/>
    <s v="USD"/>
    <s v="N/A"/>
    <s v="Microsoft®VisualStudioTestProSubMSDN AllLng SoftwareAssurance Academic OLP 1License NoLevel Qualified"/>
    <s v="Unidad"/>
    <s v="Und"/>
    <s v="Producto"/>
    <s v="N/A"/>
    <s v="N/A"/>
    <s v="N/A"/>
    <s v="L5D-00138"/>
    <s v="Licencia"/>
    <n v="156.31"/>
    <n v="1"/>
    <s v="Por definición del partner"/>
    <n v="0"/>
    <n v="572940.23710000003"/>
    <n v="572940.24"/>
    <n v="0"/>
  </r>
  <r>
    <s v="Catalogo principalOPEN-CSP ACADEMICOMX3-00092"/>
    <s v="MX3-00092OPEN-CSP ACADEMICO"/>
    <m/>
    <x v="0"/>
    <s v="MX3-00092"/>
    <x v="1"/>
    <s v="Catalogo principal"/>
    <s v="USD"/>
    <s v="N/A"/>
    <s v="Microsoft®VisualStudioEnterpriseSubMSDN AllLng License/SoftwareAssurancePack Academic OLP 1License NoLevel Qualified"/>
    <s v="Unidad"/>
    <s v="Und"/>
    <s v="Producto"/>
    <s v="N/A"/>
    <s v="N/A"/>
    <s v="N/A"/>
    <s v="MX3-00092"/>
    <s v="Licencia"/>
    <n v="1480.28"/>
    <n v="1"/>
    <s v="Por definición del partner"/>
    <n v="0"/>
    <n v="5425833.1147999996"/>
    <n v="5425833.1100000003"/>
    <n v="0"/>
  </r>
  <r>
    <s v="Catalogo principalOPEN-CSP ACADEMICOMX3-00094"/>
    <s v="MX3-00094OPEN-CSP ACADEMICO"/>
    <m/>
    <x v="0"/>
    <s v="MX3-00094"/>
    <x v="1"/>
    <s v="Catalogo principal"/>
    <s v="USD"/>
    <s v="N/A"/>
    <s v="Microsoft®VisualStudioEnterpriseSubMSDN AllLng SoftwareAssurance Academic OLP 1License NoLevel Qualified"/>
    <s v="Unidad"/>
    <s v="Und"/>
    <s v="Producto"/>
    <s v="N/A"/>
    <s v="N/A"/>
    <s v="N/A"/>
    <s v="MX3-00094"/>
    <s v="Licencia"/>
    <n v="543.5"/>
    <n v="1"/>
    <s v="Por definición del partner"/>
    <n v="0"/>
    <n v="1992150.335"/>
    <n v="1992150.34"/>
    <n v="0"/>
  </r>
  <r>
    <s v="Catalogo principalOPEN-CSP ACADEMICOKW9-00311"/>
    <s v="KW9-00311OPEN-CSP ACADEMICO"/>
    <m/>
    <x v="0"/>
    <s v="KW9-00311"/>
    <x v="1"/>
    <s v="Catalogo principal"/>
    <s v="USD"/>
    <s v="N/A"/>
    <s v="Microsoft®WINHOME 10 Sngl Academic OLP 1License NoLevel Legalization GetGenuine"/>
    <s v="Unidad"/>
    <s v="Und"/>
    <s v="Producto"/>
    <s v="N/A"/>
    <s v="N/A"/>
    <s v="N/A"/>
    <s v="KW9-00311"/>
    <s v="Licencia"/>
    <n v="144.30000000000001"/>
    <n v="1"/>
    <s v="Por definición del partner"/>
    <n v="0"/>
    <n v="528918.66300000006"/>
    <n v="528918.66"/>
    <n v="0"/>
  </r>
  <r>
    <s v="Catalogo principalOVS_ES ACADEMICO125-01037"/>
    <s v="125-01037OVS_ES ACADEMICO"/>
    <m/>
    <x v="0"/>
    <s v="125-01037"/>
    <x v="2"/>
    <s v="Catalogo principal"/>
    <s v="USD"/>
    <s v="N/A"/>
    <s v="Microsoft®AzureDevOpsServer AllLng License/SoftwareAssurancePack Academic OLV 1License LevelE AdditionalProduct 1Year"/>
    <s v="Unidad"/>
    <s v="Und"/>
    <s v="Producto"/>
    <s v="N/A"/>
    <s v="N/A"/>
    <s v="N/A"/>
    <s v="125-01037"/>
    <s v="Suscripción Anual"/>
    <n v="41"/>
    <n v="1"/>
    <s v="Por definición del partner"/>
    <n v="0"/>
    <n v="150281.81"/>
    <n v="150281.81"/>
    <n v="0"/>
  </r>
  <r>
    <s v="Catalogo principalOVS_ES ACADEMICO125-01038"/>
    <s v="125-01038OVS_ES ACADEMICO"/>
    <m/>
    <x v="0"/>
    <s v="125-01038"/>
    <x v="2"/>
    <s v="Catalogo principal"/>
    <s v="USD"/>
    <s v="N/A"/>
    <s v="Microsoft®AzureDevOpsServer AllLng License/SoftwareAssurancePack Academic OLV 1License LevelF AdditionalProduct 1Year"/>
    <s v="Unidad"/>
    <s v="Und"/>
    <s v="Producto"/>
    <s v="N/A"/>
    <s v="N/A"/>
    <s v="N/A"/>
    <s v="125-01038"/>
    <s v="Suscripción Anual"/>
    <n v="41"/>
    <n v="1"/>
    <s v="Por definición del partner"/>
    <n v="0"/>
    <n v="150281.81"/>
    <n v="150281.81"/>
    <n v="0"/>
  </r>
  <r>
    <s v="Catalogo principalOVS_ES ACADEMICO126-01617"/>
    <s v="126-01617OVS_ES ACADEMICO"/>
    <m/>
    <x v="0"/>
    <s v="126-01617"/>
    <x v="2"/>
    <s v="Catalogo principal"/>
    <s v="USD"/>
    <s v="N/A"/>
    <s v="Microsoft®AzureDevOpsServerCAL AllLng License/SoftwareAssurancePack Academic OLV 1License LevelE AdditionalProduct DvcCAL 1Year"/>
    <s v="Unidad"/>
    <s v="Und"/>
    <s v="Producto"/>
    <s v="N/A"/>
    <s v="N/A"/>
    <s v="N/A"/>
    <s v="126-01617"/>
    <s v="Suscripción Anual"/>
    <n v="41"/>
    <n v="1"/>
    <s v="Por definición del partner"/>
    <n v="0"/>
    <n v="150281.81"/>
    <n v="150281.81"/>
    <n v="0"/>
  </r>
  <r>
    <s v="Catalogo principalOVS_ES ACADEMICO126-01618"/>
    <s v="126-01618OVS_ES ACADEMICO"/>
    <m/>
    <x v="0"/>
    <s v="126-01618"/>
    <x v="2"/>
    <s v="Catalogo principal"/>
    <s v="USD"/>
    <s v="N/A"/>
    <s v="Microsoft®AzureDevOpsServerCAL AllLng License/SoftwareAssurancePack Academic OLV 1License LevelF AdditionalProduct DvcCAL 1Year"/>
    <s v="Unidad"/>
    <s v="Und"/>
    <s v="Producto"/>
    <s v="N/A"/>
    <s v="N/A"/>
    <s v="N/A"/>
    <s v="126-01618"/>
    <s v="Suscripción Anual"/>
    <n v="41"/>
    <n v="1"/>
    <s v="Por definición del partner"/>
    <n v="0"/>
    <n v="150281.81"/>
    <n v="150281.81"/>
    <n v="0"/>
  </r>
  <r>
    <s v="Catalogo principalOVS_ES ACADEMICO126-01619"/>
    <s v="126-01619OVS_ES ACADEMICO"/>
    <m/>
    <x v="0"/>
    <s v="126-01619"/>
    <x v="2"/>
    <s v="Catalogo principal"/>
    <s v="USD"/>
    <s v="N/A"/>
    <s v="Microsoft®AzureDevOpsServerCAL AllLng License/SoftwareAssurancePack Academic OLV 1License LevelE AdditionalProduct UsrCAL 1Year"/>
    <s v="Unidad"/>
    <s v="Und"/>
    <s v="Producto"/>
    <s v="N/A"/>
    <s v="N/A"/>
    <s v="N/A"/>
    <s v="126-01619"/>
    <s v="Suscripción Anual"/>
    <n v="41"/>
    <n v="1"/>
    <s v="Por definición del partner"/>
    <n v="0"/>
    <n v="150281.81"/>
    <n v="150281.81"/>
    <n v="0"/>
  </r>
  <r>
    <s v="Catalogo principalOVS_ES ACADEMICO126-01620"/>
    <s v="126-01620OVS_ES ACADEMICO"/>
    <m/>
    <x v="0"/>
    <s v="126-01620"/>
    <x v="2"/>
    <s v="Catalogo principal"/>
    <s v="USD"/>
    <s v="N/A"/>
    <s v="Microsoft®AzureDevOpsServerCAL AllLng License/SoftwareAssurancePack Academic OLV 1License LevelF AdditionalProduct UsrCAL 1Year"/>
    <s v="Unidad"/>
    <s v="Und"/>
    <s v="Producto"/>
    <s v="N/A"/>
    <s v="N/A"/>
    <s v="N/A"/>
    <s v="126-01620"/>
    <s v="Suscripción Anual"/>
    <n v="41"/>
    <n v="1"/>
    <s v="Por definición del partner"/>
    <n v="0"/>
    <n v="150281.81"/>
    <n v="150281.81"/>
    <n v="0"/>
  </r>
  <r>
    <s v="Catalogo principalOVS_ES ACADEMICO228-09538"/>
    <s v="228-09538OVS_ES ACADEMICO"/>
    <m/>
    <x v="0"/>
    <s v="228-09538"/>
    <x v="2"/>
    <s v="Catalogo principal"/>
    <s v="USD"/>
    <s v="N/A"/>
    <s v="Microsoft®SQLServerStandardEdition AllLng License/SoftwareAssurancePack Academic OLV 1License LevelE AdditionalProduct 1Year"/>
    <s v="Unidad"/>
    <s v="Und"/>
    <s v="Producto"/>
    <s v="N/A"/>
    <s v="N/A"/>
    <s v="N/A"/>
    <s v="228-09538"/>
    <s v="Suscripción Anual"/>
    <n v="95"/>
    <n v="1"/>
    <s v="Por definición del partner"/>
    <n v="0"/>
    <n v="348213.95"/>
    <n v="348213.95"/>
    <n v="0"/>
  </r>
  <r>
    <s v="Catalogo principalOVS_ES ACADEMICO228-09539"/>
    <s v="228-09539OVS_ES ACADEMICO"/>
    <m/>
    <x v="0"/>
    <s v="228-09539"/>
    <x v="2"/>
    <s v="Catalogo principal"/>
    <s v="USD"/>
    <s v="N/A"/>
    <s v="Microsoft®SQLServerStandardEdition AllLng License/SoftwareAssurancePack Academic OLV 1License LevelF AdditionalProduct 1Year"/>
    <s v="Unidad"/>
    <s v="Und"/>
    <s v="Producto"/>
    <s v="N/A"/>
    <s v="N/A"/>
    <s v="N/A"/>
    <s v="228-09539"/>
    <s v="Suscripción Anual"/>
    <n v="95"/>
    <n v="1"/>
    <s v="Por definición del partner"/>
    <n v="0"/>
    <n v="348213.95"/>
    <n v="348213.95"/>
    <n v="0"/>
  </r>
  <r>
    <s v="Catalogo principalOVS_ES ACADEMICO2FJ-00005"/>
    <s v="2FJ-00005OVS_ES ACADEMICO"/>
    <m/>
    <x v="0"/>
    <s v="2FJ-00005"/>
    <x v="2"/>
    <s v="Catalogo principal"/>
    <s v="USD"/>
    <s v="N/A"/>
    <s v="Microsoft®OfficeProPlusEducation AllLng License/SoftwareAssurancePack Academic OLV 1License LevelE Enterprise 1Year"/>
    <s v="Unidad"/>
    <s v="Und"/>
    <s v="Producto"/>
    <s v="N/A"/>
    <s v="N/A"/>
    <s v="N/A"/>
    <s v="2FJ-00005"/>
    <s v="Suscripción Anual"/>
    <n v="34"/>
    <n v="1"/>
    <s v="Por definición del partner"/>
    <n v="0"/>
    <n v="124623.94"/>
    <n v="124623.94"/>
    <n v="0"/>
  </r>
  <r>
    <s v="Catalogo principalOVS_ES ACADEMICO2FJ-00006"/>
    <s v="2FJ-00006OVS_ES ACADEMICO"/>
    <m/>
    <x v="0"/>
    <s v="2FJ-00006"/>
    <x v="2"/>
    <s v="Catalogo principal"/>
    <s v="USD"/>
    <s v="N/A"/>
    <s v="Microsoft®OfficeProPlusEducation AllLng License/SoftwareAssurancePack Academic OLV 1License LevelF Enterprise 1Year"/>
    <s v="Unidad"/>
    <s v="Und"/>
    <s v="Producto"/>
    <s v="N/A"/>
    <s v="N/A"/>
    <s v="N/A"/>
    <s v="2FJ-00006"/>
    <s v="Suscripción Anual"/>
    <n v="32"/>
    <n v="1"/>
    <s v="Por definición del partner"/>
    <n v="0"/>
    <n v="117293.12"/>
    <n v="117293.12"/>
    <n v="0"/>
  </r>
  <r>
    <s v="Catalogo principalOVS_ES ACADEMICO2FJ-00007"/>
    <s v="2FJ-00007OVS_ES ACADEMICO"/>
    <m/>
    <x v="0"/>
    <s v="2FJ-00007"/>
    <x v="2"/>
    <s v="Catalogo principal"/>
    <s v="USD"/>
    <s v="N/A"/>
    <s v="Microsoft®OfficeProPlusEducation AllLng License/SoftwareAssurancePack Academic OLV 1License NoLevel Student 1Year"/>
    <s v="Unidad"/>
    <s v="Und"/>
    <s v="Producto"/>
    <s v="N/A"/>
    <s v="N/A"/>
    <s v="N/A"/>
    <s v="2FJ-00007"/>
    <s v="Suscripción Anual"/>
    <n v="21"/>
    <n v="1"/>
    <s v="Por definición del partner"/>
    <n v="0"/>
    <n v="76973.61"/>
    <n v="76973.61"/>
    <n v="0"/>
  </r>
  <r>
    <s v="Catalogo principalOVS_ES ACADEMICO2FJ-00010"/>
    <s v="2FJ-00010OVS_ES ACADEMICO"/>
    <m/>
    <x v="0"/>
    <s v="2FJ-00010"/>
    <x v="2"/>
    <s v="Catalogo principal"/>
    <s v="USD"/>
    <s v="N/A"/>
    <s v="Microsoft®OfficeProPlusEducation AllLng License/SoftwareAssurancePack Academic OLV 1License NoLevel PlatformStudent 1Year"/>
    <s v="Unidad"/>
    <s v="Und"/>
    <s v="Producto"/>
    <s v="N/A"/>
    <s v="N/A"/>
    <s v="N/A"/>
    <s v="2FJ-00010"/>
    <s v="Suscripción Anual"/>
    <n v="20"/>
    <n v="1"/>
    <s v="Por definición del partner"/>
    <n v="0"/>
    <n v="73308.2"/>
    <n v="73308.2"/>
    <n v="0"/>
  </r>
  <r>
    <s v="Catalogo principalOVS_ES ACADEMICO2FJ-00013"/>
    <s v="2FJ-00013OVS_ES ACADEMICO"/>
    <m/>
    <x v="0"/>
    <s v="2FJ-00013"/>
    <x v="2"/>
    <s v="Catalogo principal"/>
    <s v="USD"/>
    <s v="N/A"/>
    <s v="Microsoft®OfficeProPlusEducation AllLng License/SoftwareAssurancePack Academic OLV 1License LevelE PlatformUTD 1Year"/>
    <s v="Unidad"/>
    <s v="Und"/>
    <s v="Producto"/>
    <s v="N/A"/>
    <s v="N/A"/>
    <s v="N/A"/>
    <s v="2FJ-00013"/>
    <s v="Suscripción Anual"/>
    <n v="16"/>
    <n v="1"/>
    <s v="Por definición del partner"/>
    <n v="0"/>
    <n v="58646.559999999998"/>
    <n v="58646.559999999998"/>
    <n v="0"/>
  </r>
  <r>
    <s v="Catalogo principalOVS_ES ACADEMICO2FJ-00014"/>
    <s v="2FJ-00014OVS_ES ACADEMICO"/>
    <m/>
    <x v="0"/>
    <s v="2FJ-00014"/>
    <x v="2"/>
    <s v="Catalogo principal"/>
    <s v="USD"/>
    <s v="N/A"/>
    <s v="Microsoft®OfficeProPlusEducation AllLng License/SoftwareAssurancePack Academic OLV 1License LevelF PlatformUTD 1Year"/>
    <s v="Unidad"/>
    <s v="Und"/>
    <s v="Producto"/>
    <s v="N/A"/>
    <s v="N/A"/>
    <s v="N/A"/>
    <s v="2FJ-00014"/>
    <s v="Suscripción Anual"/>
    <n v="16"/>
    <n v="1"/>
    <s v="Por definición del partner"/>
    <n v="0"/>
    <n v="58646.559999999998"/>
    <n v="58646.559999999998"/>
    <n v="0"/>
  </r>
  <r>
    <s v="Catalogo principalOVS_ES ACADEMICO2FJ-00015"/>
    <s v="2FJ-00015OVS_ES ACADEMICO"/>
    <m/>
    <x v="0"/>
    <s v="2FJ-00015"/>
    <x v="2"/>
    <s v="Catalogo principal"/>
    <s v="USD"/>
    <s v="N/A"/>
    <s v="Microsoft®OfficeProPlusEducation AllLng License/SoftwareAssurancePack Academic OLV 1License NoLevel PlatformUTDStudent 1Year"/>
    <s v="Unidad"/>
    <s v="Und"/>
    <s v="Producto"/>
    <s v="N/A"/>
    <s v="N/A"/>
    <s v="N/A"/>
    <s v="2FJ-00015"/>
    <s v="Suscripción Anual"/>
    <n v="10"/>
    <n v="1"/>
    <s v="Por definición del partner"/>
    <n v="0"/>
    <n v="36654.1"/>
    <n v="36654.1"/>
    <n v="0"/>
  </r>
  <r>
    <s v="Catalogo principalOVS_ES ACADEMICO2FJ-00019"/>
    <s v="2FJ-00019OVS_ES ACADEMICO"/>
    <m/>
    <x v="0"/>
    <s v="2FJ-00019"/>
    <x v="2"/>
    <s v="Catalogo principal"/>
    <s v="USD"/>
    <s v="N/A"/>
    <s v="Microsoft®OfficeProPlusEducation AllLng License/SoftwareAssurancePack Academic OLV 1License NoLevel UTDStudent 1Year"/>
    <s v="Unidad"/>
    <s v="Und"/>
    <s v="Producto"/>
    <s v="N/A"/>
    <s v="N/A"/>
    <s v="N/A"/>
    <s v="2FJ-00019"/>
    <s v="Suscripción Anual"/>
    <n v="11"/>
    <n v="1"/>
    <s v="Por definición del partner"/>
    <n v="0"/>
    <n v="40319.509999999995"/>
    <n v="40319.51"/>
    <n v="0"/>
  </r>
  <r>
    <s v="Catalogo principalOVS_ES ACADEMICO2FJ-00020"/>
    <s v="2FJ-00020OVS_ES ACADEMICO"/>
    <m/>
    <x v="0"/>
    <s v="2FJ-00020"/>
    <x v="2"/>
    <s v="Catalogo principal"/>
    <s v="USD"/>
    <s v="N/A"/>
    <s v="Microsoft®OfficeProPlusEducation AllLng License/SoftwareAssurancePack Academic OLV 1License LevelE UTD 1Year"/>
    <s v="Unidad"/>
    <s v="Und"/>
    <s v="Producto"/>
    <s v="N/A"/>
    <s v="N/A"/>
    <s v="N/A"/>
    <s v="2FJ-00020"/>
    <s v="Suscripción Anual"/>
    <n v="17"/>
    <n v="1"/>
    <s v="Por definición del partner"/>
    <n v="0"/>
    <n v="62311.97"/>
    <n v="62311.97"/>
    <n v="0"/>
  </r>
  <r>
    <s v="Catalogo principalOVS_ES ACADEMICO2FJ-00021"/>
    <s v="2FJ-00021OVS_ES ACADEMICO"/>
    <m/>
    <x v="0"/>
    <s v="2FJ-00021"/>
    <x v="2"/>
    <s v="Catalogo principal"/>
    <s v="USD"/>
    <s v="N/A"/>
    <s v="Microsoft®OfficeProPlusEducation AllLng License/SoftwareAssurancePack Academic OLV 1License LevelF UTD 1Year"/>
    <s v="Unidad"/>
    <s v="Und"/>
    <s v="Producto"/>
    <s v="N/A"/>
    <s v="N/A"/>
    <s v="N/A"/>
    <s v="2FJ-00021"/>
    <s v="Suscripción Anual"/>
    <n v="16"/>
    <n v="1"/>
    <s v="Por definición del partner"/>
    <n v="0"/>
    <n v="58646.559999999998"/>
    <n v="58646.559999999998"/>
    <n v="0"/>
  </r>
  <r>
    <s v="Catalogo principalOVS_ES ACADEMICO2FJ-00025"/>
    <s v="2FJ-00025OVS_ES ACADEMICO"/>
    <m/>
    <x v="0"/>
    <s v="2FJ-00025"/>
    <x v="2"/>
    <s v="Catalogo principal"/>
    <s v="USD"/>
    <s v="N/A"/>
    <s v="Microsoft®OfficeProPlusEducation AllLng License/SoftwareAssurancePack Academic OLV 1License LevelE Platform 1Year"/>
    <s v="Unidad"/>
    <s v="Und"/>
    <s v="Producto"/>
    <s v="N/A"/>
    <s v="N/A"/>
    <s v="N/A"/>
    <s v="2FJ-00025"/>
    <s v="Suscripción Anual"/>
    <n v="32"/>
    <n v="1"/>
    <s v="Por definición del partner"/>
    <n v="0"/>
    <n v="117293.12"/>
    <n v="117293.12"/>
    <n v="0"/>
  </r>
  <r>
    <s v="Catalogo principalOVS_ES ACADEMICO2FJ-00026"/>
    <s v="2FJ-00026OVS_ES ACADEMICO"/>
    <m/>
    <x v="0"/>
    <s v="2FJ-00026"/>
    <x v="2"/>
    <s v="Catalogo principal"/>
    <s v="USD"/>
    <s v="N/A"/>
    <s v="Microsoft®OfficeProPlusEducation AllLng License/SoftwareAssurancePack Academic OLV 1License LevelF Platform 1Year"/>
    <s v="Unidad"/>
    <s v="Und"/>
    <s v="Producto"/>
    <s v="N/A"/>
    <s v="N/A"/>
    <s v="N/A"/>
    <s v="2FJ-00026"/>
    <s v="Suscripción Anual"/>
    <n v="31"/>
    <n v="1"/>
    <s v="Por definición del partner"/>
    <n v="0"/>
    <n v="113627.70999999999"/>
    <n v="113627.71"/>
    <n v="0"/>
  </r>
  <r>
    <s v="Catalogo principalOVS_ES ACADEMICO2PM-00008"/>
    <s v="2PM-00008OVS_ES ACADEMICO"/>
    <m/>
    <x v="0"/>
    <s v="2PM-00008"/>
    <x v="2"/>
    <s v="Catalogo principal"/>
    <s v="USD"/>
    <s v="N/A"/>
    <s v="Microsoft®CloudAppSecurityOpen ShrdSvr AllLng MonthlySubscriptions-VolumeLicense Academic OLV 1License LevelE AdditionalProduct Faculty 1Month"/>
    <s v="Unidad"/>
    <s v="Und"/>
    <s v="Producto"/>
    <s v="N/A"/>
    <s v="N/A"/>
    <s v="N/A"/>
    <s v="2PM-00008"/>
    <s v="Suscripción mensual con pago anual"/>
    <n v="0.9"/>
    <n v="1"/>
    <s v="Por definición del partner"/>
    <n v="0"/>
    <n v="3298.8690000000001"/>
    <n v="3298.87"/>
    <n v="0"/>
  </r>
  <r>
    <s v="Catalogo principalOVS_ES ACADEMICO2PM-00009"/>
    <s v="2PM-00009OVS_ES ACADEMICO"/>
    <m/>
    <x v="0"/>
    <s v="2PM-00009"/>
    <x v="2"/>
    <s v="Catalogo principal"/>
    <s v="USD"/>
    <s v="N/A"/>
    <s v="Microsoft®CloudAppSecurityOpen ShrdSvr AllLng MonthlySubscriptions-VolumeLicense Academic OLV 1License LevelF AdditionalProduct Faculty 1Month"/>
    <s v="Unidad"/>
    <s v="Und"/>
    <s v="Producto"/>
    <s v="N/A"/>
    <s v="N/A"/>
    <s v="N/A"/>
    <s v="2PM-00009"/>
    <s v="Suscripción mensual con pago anual"/>
    <n v="0.9"/>
    <n v="1"/>
    <s v="Por definición del partner"/>
    <n v="0"/>
    <n v="3298.8690000000001"/>
    <n v="3298.87"/>
    <n v="0"/>
  </r>
  <r>
    <s v="Catalogo principalOVS_ES ACADEMICO2PM-00011"/>
    <s v="2PM-00011OVS_ES ACADEMICO"/>
    <m/>
    <x v="0"/>
    <s v="2PM-00011"/>
    <x v="2"/>
    <s v="Catalogo principal"/>
    <s v="USD"/>
    <s v="N/A"/>
    <s v="Microsoft®CloudAppSecurityOpen ShrdSvr AllLng MonthlySubscriptions-VolumeLicense Academic OLV 1License NoLevel Student Student 1Month"/>
    <s v="Unidad"/>
    <s v="Und"/>
    <s v="Producto"/>
    <s v="N/A"/>
    <s v="N/A"/>
    <s v="N/A"/>
    <s v="2PM-00011"/>
    <s v="Suscripción mensual con pago anual"/>
    <n v="0.5"/>
    <n v="1"/>
    <s v="Por definición del partner"/>
    <n v="0"/>
    <n v="1832.7049999999999"/>
    <n v="1832.71"/>
    <n v="0"/>
  </r>
  <r>
    <s v="Catalogo principalOVS_ES ACADEMICO2UJ-00007"/>
    <s v="2UJ-00007OVS_ES ACADEMICO"/>
    <m/>
    <x v="0"/>
    <s v="2UJ-00007"/>
    <x v="2"/>
    <s v="Catalogo principal"/>
    <s v="USD"/>
    <s v="N/A"/>
    <s v="Microsoft®DesktopEducation AllLng License/SoftwareAssurancePack Academic OLV 1License LevelE Enterprise ECAL 1Year"/>
    <s v="Unidad"/>
    <s v="Und"/>
    <s v="Producto"/>
    <s v="N/A"/>
    <s v="N/A"/>
    <s v="N/A"/>
    <s v="2UJ-00007"/>
    <s v="Suscripción Anual"/>
    <n v="83"/>
    <n v="1"/>
    <s v="Por definición del partner"/>
    <n v="0"/>
    <n v="304229.02999999997"/>
    <n v="304229.03000000003"/>
    <n v="0"/>
  </r>
  <r>
    <s v="Catalogo principalOVS_ES ACADEMICO2UJ-00008"/>
    <s v="2UJ-00008OVS_ES ACADEMICO"/>
    <m/>
    <x v="0"/>
    <s v="2UJ-00008"/>
    <x v="2"/>
    <s v="Catalogo principal"/>
    <s v="USD"/>
    <s v="N/A"/>
    <s v="Microsoft®DesktopEducation AllLng License/SoftwareAssurancePack Academic OLV 1License LevelF Enterprise ECAL 1Year"/>
    <s v="Unidad"/>
    <s v="Und"/>
    <s v="Producto"/>
    <s v="N/A"/>
    <s v="N/A"/>
    <s v="N/A"/>
    <s v="2UJ-00008"/>
    <s v="Suscripción Anual"/>
    <n v="80"/>
    <n v="1"/>
    <s v="Por definición del partner"/>
    <n v="0"/>
    <n v="293232.8"/>
    <n v="293232.8"/>
    <n v="0"/>
  </r>
  <r>
    <s v="Catalogo principalOVS_ES ACADEMICO2UJ-00009"/>
    <s v="2UJ-00009OVS_ES ACADEMICO"/>
    <m/>
    <x v="0"/>
    <s v="2UJ-00009"/>
    <x v="2"/>
    <s v="Catalogo principal"/>
    <s v="USD"/>
    <s v="N/A"/>
    <s v="Microsoft®DesktopEducation AllLng SAStepUp Academic OLV 1License LevelE Enterprise ECAL 1Year"/>
    <s v="Unidad"/>
    <s v="Und"/>
    <s v="Producto"/>
    <s v="N/A"/>
    <s v="N/A"/>
    <s v="N/A"/>
    <s v="2UJ-00009"/>
    <s v="Suscripción Anual"/>
    <n v="13"/>
    <n v="1"/>
    <s v="Por definición del partner"/>
    <n v="0"/>
    <n v="47650.33"/>
    <n v="47650.33"/>
    <n v="0"/>
  </r>
  <r>
    <s v="Catalogo principalOVS_ES ACADEMICO2UJ-00010"/>
    <s v="2UJ-00010OVS_ES ACADEMICO"/>
    <m/>
    <x v="0"/>
    <s v="2UJ-00010"/>
    <x v="2"/>
    <s v="Catalogo principal"/>
    <s v="USD"/>
    <s v="N/A"/>
    <s v="Microsoft®DesktopEducation AllLng SAStepUp Academic OLV 1License LevelF Enterprise ECAL 1Year"/>
    <s v="Unidad"/>
    <s v="Und"/>
    <s v="Producto"/>
    <s v="N/A"/>
    <s v="N/A"/>
    <s v="N/A"/>
    <s v="2UJ-00010"/>
    <s v="Suscripción Anual"/>
    <n v="13"/>
    <n v="1"/>
    <s v="Por definición del partner"/>
    <n v="0"/>
    <n v="47650.33"/>
    <n v="47650.33"/>
    <n v="0"/>
  </r>
  <r>
    <s v="Catalogo principalOVS_ES ACADEMICO2UJ-00011"/>
    <s v="2UJ-00011OVS_ES ACADEMICO"/>
    <m/>
    <x v="0"/>
    <s v="2UJ-00011"/>
    <x v="2"/>
    <s v="Catalogo principal"/>
    <s v="USD"/>
    <s v="N/A"/>
    <s v="Microsoft®DesktopEducation AllLng License/SoftwareAssurancePack Academic OLV 1License LevelE Enterprise 1Year"/>
    <s v="Unidad"/>
    <s v="Und"/>
    <s v="Producto"/>
    <s v="N/A"/>
    <s v="N/A"/>
    <s v="N/A"/>
    <s v="2UJ-00011"/>
    <s v="Suscripción Anual"/>
    <n v="70"/>
    <n v="1"/>
    <s v="Por definición del partner"/>
    <n v="0"/>
    <n v="256578.69999999998"/>
    <n v="256578.7"/>
    <n v="0"/>
  </r>
  <r>
    <s v="Catalogo principalOVS_ES ACADEMICO2UJ-00012"/>
    <s v="2UJ-00012OVS_ES ACADEMICO"/>
    <m/>
    <x v="0"/>
    <s v="2UJ-00012"/>
    <x v="2"/>
    <s v="Catalogo principal"/>
    <s v="USD"/>
    <s v="N/A"/>
    <s v="Microsoft®DesktopEducation AllLng License/SoftwareAssurancePack Academic OLV 1License LevelF Enterprise 1Year"/>
    <s v="Unidad"/>
    <s v="Und"/>
    <s v="Producto"/>
    <s v="N/A"/>
    <s v="N/A"/>
    <s v="N/A"/>
    <s v="2UJ-00012"/>
    <s v="Suscripción Anual"/>
    <n v="68"/>
    <n v="1"/>
    <s v="Por definición del partner"/>
    <n v="0"/>
    <n v="249247.88"/>
    <n v="249247.88"/>
    <n v="0"/>
  </r>
  <r>
    <s v="Catalogo principalOVS_ES ACADEMICO2UJ-00015"/>
    <s v="2UJ-00015OVS_ES ACADEMICO"/>
    <m/>
    <x v="0"/>
    <s v="2UJ-00015"/>
    <x v="2"/>
    <s v="Catalogo principal"/>
    <s v="USD"/>
    <s v="N/A"/>
    <s v="Microsoft®DesktopEducation AllLng License/SoftwareAssurancePack Academic OLV 1License NoLevel Student ECAL 1Year"/>
    <s v="Unidad"/>
    <s v="Und"/>
    <s v="Producto"/>
    <s v="N/A"/>
    <s v="N/A"/>
    <s v="N/A"/>
    <s v="2UJ-00015"/>
    <s v="Suscripción Anual"/>
    <n v="38"/>
    <n v="1"/>
    <s v="Por definición del partner"/>
    <n v="0"/>
    <n v="139285.57999999999"/>
    <n v="139285.57999999999"/>
    <n v="0"/>
  </r>
  <r>
    <s v="Catalogo principalOVS_ES ACADEMICO2UJ-00016"/>
    <s v="2UJ-00016OVS_ES ACADEMICO"/>
    <m/>
    <x v="0"/>
    <s v="2UJ-00016"/>
    <x v="2"/>
    <s v="Catalogo principal"/>
    <s v="USD"/>
    <s v="N/A"/>
    <s v="Microsoft®DesktopEducation AllLng SAStepUp Academic OLV 1License NoLevel Student ECAL 1Year"/>
    <s v="Unidad"/>
    <s v="Und"/>
    <s v="Producto"/>
    <s v="N/A"/>
    <s v="N/A"/>
    <s v="N/A"/>
    <s v="2UJ-00016"/>
    <s v="Suscripción Anual"/>
    <n v="13"/>
    <n v="1"/>
    <s v="Por definición del partner"/>
    <n v="0"/>
    <n v="47650.33"/>
    <n v="47650.33"/>
    <n v="0"/>
  </r>
  <r>
    <s v="Catalogo principalOVS_ES ACADEMICO2UJ-00017"/>
    <s v="2UJ-00017OVS_ES ACADEMICO"/>
    <m/>
    <x v="0"/>
    <s v="2UJ-00017"/>
    <x v="2"/>
    <s v="Catalogo principal"/>
    <s v="USD"/>
    <s v="N/A"/>
    <s v="Microsoft®DesktopEducation AllLng License/SoftwareAssurancePack Academic OLV 1License NoLevel Student 1Year"/>
    <s v="Unidad"/>
    <s v="Und"/>
    <s v="Producto"/>
    <s v="N/A"/>
    <s v="N/A"/>
    <s v="N/A"/>
    <s v="2UJ-00017"/>
    <s v="Suscripción Anual"/>
    <n v="26"/>
    <n v="1"/>
    <s v="Por definición del partner"/>
    <n v="0"/>
    <n v="95300.66"/>
    <n v="95300.66"/>
    <n v="0"/>
  </r>
  <r>
    <s v="Catalogo principalOVS_ES ACADEMICO2UJ-00025"/>
    <s v="2UJ-00025OVS_ES ACADEMICO"/>
    <m/>
    <x v="0"/>
    <s v="2UJ-00025"/>
    <x v="2"/>
    <s v="Catalogo principal"/>
    <s v="USD"/>
    <s v="N/A"/>
    <s v="Microsoft®DesktopEducation AllLng License/SoftwareAssurancePack Academic OLV 1License LevelE UTD ECAL 1Year"/>
    <s v="Unidad"/>
    <s v="Und"/>
    <s v="Producto"/>
    <s v="N/A"/>
    <s v="N/A"/>
    <s v="N/A"/>
    <s v="2UJ-00025"/>
    <s v="Suscripción Anual"/>
    <n v="42"/>
    <n v="1"/>
    <s v="Por definición del partner"/>
    <n v="0"/>
    <n v="153947.22"/>
    <n v="153947.22"/>
    <n v="0"/>
  </r>
  <r>
    <s v="Catalogo principalOVS_ES ACADEMICO2UJ-00026"/>
    <s v="2UJ-00026OVS_ES ACADEMICO"/>
    <m/>
    <x v="0"/>
    <s v="2UJ-00026"/>
    <x v="2"/>
    <s v="Catalogo principal"/>
    <s v="USD"/>
    <s v="N/A"/>
    <s v="Microsoft®DesktopEducation AllLng License/SoftwareAssurancePack Academic OLV 1License LevelF UTD ECAL 1Year"/>
    <s v="Unidad"/>
    <s v="Und"/>
    <s v="Producto"/>
    <s v="N/A"/>
    <s v="N/A"/>
    <s v="N/A"/>
    <s v="2UJ-00026"/>
    <s v="Suscripción Anual"/>
    <n v="40"/>
    <n v="1"/>
    <s v="Por definición del partner"/>
    <n v="0"/>
    <n v="146616.4"/>
    <n v="146616.4"/>
    <n v="0"/>
  </r>
  <r>
    <s v="Catalogo principalOVS_ES ACADEMICO2UJ-00027"/>
    <s v="2UJ-00027OVS_ES ACADEMICO"/>
    <m/>
    <x v="0"/>
    <s v="2UJ-00027"/>
    <x v="2"/>
    <s v="Catalogo principal"/>
    <s v="USD"/>
    <s v="N/A"/>
    <s v="Microsoft®DesktopEducation AllLng License/SoftwareAssurancePack Academic OLV 1License LevelE UTD 1Year"/>
    <s v="Unidad"/>
    <s v="Und"/>
    <s v="Producto"/>
    <s v="N/A"/>
    <s v="N/A"/>
    <s v="N/A"/>
    <s v="2UJ-00027"/>
    <s v="Suscripción Anual"/>
    <n v="35"/>
    <n v="1"/>
    <s v="Por definición del partner"/>
    <n v="0"/>
    <n v="128289.34999999999"/>
    <n v="128289.35"/>
    <n v="0"/>
  </r>
  <r>
    <s v="Catalogo principalOVS_ES ACADEMICO2UJ-00028"/>
    <s v="2UJ-00028OVS_ES ACADEMICO"/>
    <m/>
    <x v="0"/>
    <s v="2UJ-00028"/>
    <x v="2"/>
    <s v="Catalogo principal"/>
    <s v="USD"/>
    <s v="N/A"/>
    <s v="Microsoft®DesktopEducation AllLng License/SoftwareAssurancePack Academic OLV 1License LevelF UTD 1Year"/>
    <s v="Unidad"/>
    <s v="Und"/>
    <s v="Producto"/>
    <s v="N/A"/>
    <s v="N/A"/>
    <s v="N/A"/>
    <s v="2UJ-00028"/>
    <s v="Suscripción Anual"/>
    <n v="34"/>
    <n v="1"/>
    <s v="Por definición del partner"/>
    <n v="0"/>
    <n v="124623.94"/>
    <n v="124623.94"/>
    <n v="0"/>
  </r>
  <r>
    <s v="Catalogo principalOVS_ES ACADEMICO2UJ-00033"/>
    <s v="2UJ-00033OVS_ES ACADEMICO"/>
    <m/>
    <x v="0"/>
    <s v="2UJ-00033"/>
    <x v="2"/>
    <s v="Catalogo principal"/>
    <s v="USD"/>
    <s v="N/A"/>
    <s v="Microsoft®DesktopEducation AllLng License/SoftwareAssurancePack Academic OLV 1License NoLevel UTDStudent ECAL 1Year"/>
    <s v="Unidad"/>
    <s v="Und"/>
    <s v="Producto"/>
    <s v="N/A"/>
    <s v="N/A"/>
    <s v="N/A"/>
    <s v="2UJ-00033"/>
    <s v="Suscripción Anual"/>
    <n v="19"/>
    <n v="1"/>
    <s v="Por definición del partner"/>
    <n v="0"/>
    <n v="69642.789999999994"/>
    <n v="69642.789999999994"/>
    <n v="0"/>
  </r>
  <r>
    <s v="Catalogo principalOVS_ES ACADEMICO2UJ-00034"/>
    <s v="2UJ-00034OVS_ES ACADEMICO"/>
    <m/>
    <x v="0"/>
    <s v="2UJ-00034"/>
    <x v="2"/>
    <s v="Catalogo principal"/>
    <s v="USD"/>
    <s v="N/A"/>
    <s v="Microsoft®DesktopEducation AllLng License/SoftwareAssurancePack Academic OLV 1License NoLevel UTDStudent 1Year"/>
    <s v="Unidad"/>
    <s v="Und"/>
    <s v="Producto"/>
    <s v="N/A"/>
    <s v="N/A"/>
    <s v="N/A"/>
    <s v="2UJ-00034"/>
    <s v="Suscripción Anual"/>
    <n v="13"/>
    <n v="1"/>
    <s v="Por definición del partner"/>
    <n v="0"/>
    <n v="47650.33"/>
    <n v="47650.33"/>
    <n v="0"/>
  </r>
  <r>
    <s v="Catalogo principalOVS_ES ACADEMICO2UJ-00037"/>
    <s v="2UJ-00037OVS_ES ACADEMICO"/>
    <m/>
    <x v="0"/>
    <s v="2UJ-00037"/>
    <x v="2"/>
    <s v="Catalogo principal"/>
    <s v="USD"/>
    <s v="N/A"/>
    <s v="Microsoft®DesktopEducation AllLng SAStepUp Academic OLV 1License LevelE UTD ECAL 1Year"/>
    <s v="Unidad"/>
    <s v="Und"/>
    <s v="Producto"/>
    <s v="N/A"/>
    <s v="N/A"/>
    <s v="N/A"/>
    <s v="2UJ-00037"/>
    <s v="Suscripción Anual"/>
    <n v="7"/>
    <n v="1"/>
    <s v="Por definición del partner"/>
    <n v="0"/>
    <n v="25657.87"/>
    <n v="25657.87"/>
    <n v="0"/>
  </r>
  <r>
    <s v="Catalogo principalOVS_ES ACADEMICO2UJ-00038"/>
    <s v="2UJ-00038OVS_ES ACADEMICO"/>
    <m/>
    <x v="0"/>
    <s v="2UJ-00038"/>
    <x v="2"/>
    <s v="Catalogo principal"/>
    <s v="USD"/>
    <s v="N/A"/>
    <s v="Microsoft®DesktopEducation AllLng SAStepUp Academic OLV 1License LevelF UTD ECAL 1Year"/>
    <s v="Unidad"/>
    <s v="Und"/>
    <s v="Producto"/>
    <s v="N/A"/>
    <s v="N/A"/>
    <s v="N/A"/>
    <s v="2UJ-00038"/>
    <s v="Suscripción Anual"/>
    <n v="7"/>
    <n v="1"/>
    <s v="Por definición del partner"/>
    <n v="0"/>
    <n v="25657.87"/>
    <n v="25657.87"/>
    <n v="0"/>
  </r>
  <r>
    <s v="Catalogo principalOVS_ES ACADEMICO2UJ-00041"/>
    <s v="2UJ-00041OVS_ES ACADEMICO"/>
    <m/>
    <x v="0"/>
    <s v="2UJ-00041"/>
    <x v="2"/>
    <s v="Catalogo principal"/>
    <s v="USD"/>
    <s v="N/A"/>
    <s v="Microsoft®DesktopEducation AllLng SAStepUp Academic OLV 1License NoLevel UTDStudent ECAL 1Year"/>
    <s v="Unidad"/>
    <s v="Und"/>
    <s v="Producto"/>
    <s v="N/A"/>
    <s v="N/A"/>
    <s v="N/A"/>
    <s v="2UJ-00041"/>
    <s v="Suscripción Anual"/>
    <n v="7"/>
    <n v="1"/>
    <s v="Por definición del partner"/>
    <n v="0"/>
    <n v="25657.87"/>
    <n v="25657.87"/>
    <n v="0"/>
  </r>
  <r>
    <s v="Catalogo principalOVS_ES ACADEMICO2ZW-00001"/>
    <s v="2ZW-00001OVS_ES ACADEMICO"/>
    <m/>
    <x v="0"/>
    <s v="2ZW-00001"/>
    <x v="2"/>
    <s v="Catalogo principal"/>
    <s v="USD"/>
    <s v="N/A"/>
    <s v="Microsoft®O365AdvancedComplianceOpenStu ShrdSvr AllLng MonthlySubscriptions-VolumeLicense Academic OLV 1License NoLevel Student 1Month"/>
    <s v="Unidad"/>
    <s v="Und"/>
    <s v="Producto"/>
    <s v="N/A"/>
    <s v="N/A"/>
    <s v="N/A"/>
    <s v="2ZW-00001"/>
    <s v="Suscripción mensual con pago anual"/>
    <n v="2.2000000000000002"/>
    <n v="1"/>
    <s v="Por definición del partner"/>
    <n v="0"/>
    <n v="8063.902"/>
    <n v="8063.9"/>
    <n v="0"/>
  </r>
  <r>
    <s v="Catalogo principalOVS_ES ACADEMICO312-04097"/>
    <s v="312-04097OVS_ES ACADEMICO"/>
    <m/>
    <x v="0"/>
    <s v="312-04097"/>
    <x v="2"/>
    <s v="Catalogo principal"/>
    <s v="USD"/>
    <s v="N/A"/>
    <s v="Microsoft®ExchangeServerStandard AllLng License/SoftwareAssurancePack Academic OLV 1License LevelE AdditionalProduct 1Year"/>
    <s v="Unidad"/>
    <s v="Und"/>
    <s v="Producto"/>
    <s v="N/A"/>
    <s v="N/A"/>
    <s v="N/A"/>
    <s v="312-04097"/>
    <s v="Suscripción Anual"/>
    <n v="82"/>
    <n v="1"/>
    <s v="Por definición del partner"/>
    <n v="0"/>
    <n v="300563.62"/>
    <n v="300563.62"/>
    <n v="0"/>
  </r>
  <r>
    <s v="Catalogo principalOVS_ES ACADEMICO312-04098"/>
    <s v="312-04098OVS_ES ACADEMICO"/>
    <m/>
    <x v="0"/>
    <s v="312-04098"/>
    <x v="2"/>
    <s v="Catalogo principal"/>
    <s v="USD"/>
    <s v="N/A"/>
    <s v="Microsoft®ExchangeServerStandard AllLng License/SoftwareAssurancePack Academic OLV 1License LevelF AdditionalProduct 1Year"/>
    <s v="Unidad"/>
    <s v="Und"/>
    <s v="Producto"/>
    <s v="N/A"/>
    <s v="N/A"/>
    <s v="N/A"/>
    <s v="312-04098"/>
    <s v="Suscripción Anual"/>
    <n v="82"/>
    <n v="1"/>
    <s v="Por definición del partner"/>
    <n v="0"/>
    <n v="300563.62"/>
    <n v="300563.62"/>
    <n v="0"/>
  </r>
  <r>
    <s v="Catalogo principalOVS_ES ACADEMICO32L-00001"/>
    <s v="32L-00001OVS_ES ACADEMICO"/>
    <m/>
    <x v="0"/>
    <s v="32L-00001"/>
    <x v="2"/>
    <s v="Catalogo principal"/>
    <s v="USD"/>
    <s v="N/A"/>
    <s v="Microsoft®O365AdvancedComplianceOpenFac ShrdSvr AllLng MonthlySubscriptions-VL Academic OLV 1License LevelE AdditionalProduct 1Month"/>
    <s v="Unidad"/>
    <s v="Und"/>
    <s v="Producto"/>
    <s v="N/A"/>
    <s v="N/A"/>
    <s v="N/A"/>
    <s v="32L-00001"/>
    <s v="Suscripción mensual con pago anual"/>
    <n v="2.5"/>
    <n v="1"/>
    <s v="Por definición del partner"/>
    <n v="0"/>
    <n v="9163.5249999999996"/>
    <n v="9163.5300000000007"/>
    <n v="0"/>
  </r>
  <r>
    <s v="Catalogo principalOVS_ES ACADEMICO32L-00002"/>
    <s v="32L-00002OVS_ES ACADEMICO"/>
    <m/>
    <x v="0"/>
    <s v="32L-00002"/>
    <x v="2"/>
    <s v="Catalogo principal"/>
    <s v="USD"/>
    <s v="N/A"/>
    <s v="Microsoft®O365AdvancedComplianceOpenFac ShrdSvr AllLng MonthlySubscriptions-VL Academic OLV 1License LevelF AdditionalProduct 1Month"/>
    <s v="Unidad"/>
    <s v="Und"/>
    <s v="Producto"/>
    <s v="N/A"/>
    <s v="N/A"/>
    <s v="N/A"/>
    <s v="32L-00002"/>
    <s v="Suscripción mensual con pago anual"/>
    <n v="2.5"/>
    <n v="1"/>
    <s v="Por definición del partner"/>
    <n v="0"/>
    <n v="9163.5249999999996"/>
    <n v="9163.5300000000007"/>
    <n v="0"/>
  </r>
  <r>
    <s v="Catalogo principalOVS_ES ACADEMICO32N-00001"/>
    <s v="32N-00001OVS_ES ACADEMICO"/>
    <m/>
    <x v="0"/>
    <s v="32N-00001"/>
    <x v="2"/>
    <s v="Catalogo principal"/>
    <s v="USD"/>
    <s v="N/A"/>
    <s v="Microsoft®MSMyAnalyticsOpenStu ShrdSvr AllLng MonthlySubscriptions-VolumeLicense Academic OLV 1License NoLevel Student 1Month"/>
    <s v="Unidad"/>
    <s v="Und"/>
    <s v="Producto"/>
    <s v="N/A"/>
    <s v="N/A"/>
    <s v="N/A"/>
    <s v="32N-00001"/>
    <s v="Suscripción mensual con pago anual"/>
    <n v="1.2"/>
    <n v="1"/>
    <s v="Por definición del partner"/>
    <n v="0"/>
    <n v="4398.4919999999993"/>
    <n v="4398.49"/>
    <n v="0"/>
  </r>
  <r>
    <s v="Catalogo principalOVS_ES ACADEMICO32P-00001"/>
    <s v="32P-00001OVS_ES ACADEMICO"/>
    <m/>
    <x v="0"/>
    <s v="32P-00001"/>
    <x v="2"/>
    <s v="Catalogo principal"/>
    <s v="USD"/>
    <s v="N/A"/>
    <s v="Microsoft®MSMyAnalyticsOpenFac ShrdSvr AllLng MonthlySubscriptions-VL Academic OLV 1License LevelE AdditionalProduct 1Month"/>
    <s v="Unidad"/>
    <s v="Und"/>
    <s v="Producto"/>
    <s v="N/A"/>
    <s v="N/A"/>
    <s v="N/A"/>
    <s v="32P-00001"/>
    <s v="Suscripción mensual con pago anual"/>
    <n v="1.5"/>
    <n v="1"/>
    <s v="Por definición del partner"/>
    <n v="0"/>
    <n v="5498.1149999999998"/>
    <n v="5498.12"/>
    <n v="0"/>
  </r>
  <r>
    <s v="Catalogo principalOVS_ES ACADEMICO32P-00002"/>
    <s v="32P-00002OVS_ES ACADEMICO"/>
    <m/>
    <x v="0"/>
    <s v="32P-00002"/>
    <x v="2"/>
    <s v="Catalogo principal"/>
    <s v="USD"/>
    <s v="N/A"/>
    <s v="Microsoft®MSMyAnalyticsOpenFac ShrdSvr AllLng MonthlySubscriptions-VL Academic OLV 1License LevelF AdditionalProduct 1Month"/>
    <s v="Unidad"/>
    <s v="Und"/>
    <s v="Producto"/>
    <s v="N/A"/>
    <s v="N/A"/>
    <s v="N/A"/>
    <s v="32P-00002"/>
    <s v="Suscripción mensual con pago anual"/>
    <n v="1.5"/>
    <n v="1"/>
    <s v="Por definición del partner"/>
    <n v="0"/>
    <n v="5498.1149999999998"/>
    <n v="5498.12"/>
    <n v="0"/>
  </r>
  <r>
    <s v="Catalogo principalOVS_ES ACADEMICO32S-00001"/>
    <s v="32S-00001OVS_ES ACADEMICO"/>
    <m/>
    <x v="0"/>
    <s v="32S-00001"/>
    <x v="2"/>
    <s v="Catalogo principal"/>
    <s v="USD"/>
    <s v="N/A"/>
    <s v="Microsoft®PhoneSystemOpenStudents ShrdSvr AllLng MonthlySubscriptions-VolumeLicense Academic OLV 1License NoLevel Student  1Month"/>
    <s v="Unidad"/>
    <s v="Und"/>
    <s v="Producto"/>
    <s v="N/A"/>
    <s v="N/A"/>
    <s v="N/A"/>
    <s v="32S-00001"/>
    <s v="Suscripción mensual con pago anual"/>
    <n v="2.2999999999999998"/>
    <n v="1"/>
    <s v="Por definición del partner"/>
    <n v="0"/>
    <n v="8430.4429999999993"/>
    <n v="8430.44"/>
    <n v="0"/>
  </r>
  <r>
    <s v="Catalogo principalOVS_ES ACADEMICO32V-00001"/>
    <s v="32V-00001OVS_ES ACADEMICO"/>
    <m/>
    <x v="0"/>
    <s v="32V-00001"/>
    <x v="2"/>
    <s v="Catalogo principal"/>
    <s v="USD"/>
    <s v="N/A"/>
    <s v="Microsoft®PhoneSystemOpenFaculty ShrdSvr AllLng MonthlySubscriptions-VolumeLicense Academic OLV 1License LevelE AdditionalProduct  1M"/>
    <s v="Unidad"/>
    <s v="Und"/>
    <s v="Producto"/>
    <s v="N/A"/>
    <s v="N/A"/>
    <s v="N/A"/>
    <s v="32V-00001"/>
    <s v="Suscripción mensual con pago anual"/>
    <n v="3"/>
    <n v="1"/>
    <s v="Por definición del partner"/>
    <n v="0"/>
    <n v="10996.23"/>
    <n v="10996.23"/>
    <n v="0"/>
  </r>
  <r>
    <s v="Catalogo principalOVS_ES ACADEMICO32V-00002"/>
    <s v="32V-00002OVS_ES ACADEMICO"/>
    <m/>
    <x v="0"/>
    <s v="32V-00002"/>
    <x v="2"/>
    <s v="Catalogo principal"/>
    <s v="USD"/>
    <s v="N/A"/>
    <s v="Microsoft®PhoneSystemOpenFaculty ShrdSvr AllLng MonthlySubscriptions-VolumeLicense Academic OLV 1License LevelF AdditionalProduct  1M"/>
    <s v="Unidad"/>
    <s v="Und"/>
    <s v="Producto"/>
    <s v="N/A"/>
    <s v="N/A"/>
    <s v="N/A"/>
    <s v="32V-00002"/>
    <s v="Suscripción mensual con pago anual"/>
    <n v="3"/>
    <n v="1"/>
    <s v="Por definición del partner"/>
    <n v="0"/>
    <n v="10996.23"/>
    <n v="10996.23"/>
    <n v="0"/>
  </r>
  <r>
    <s v="Catalogo principalOVS_ES ACADEMICO359-05410"/>
    <s v="359-05410OVS_ES ACADEMICO"/>
    <m/>
    <x v="0"/>
    <s v="359-05410"/>
    <x v="2"/>
    <s v="Catalogo principal"/>
    <s v="USD"/>
    <s v="N/A"/>
    <s v="Microsoft®SQLCAL AllLng License/SoftwareAssurancePack Academic OLV 1License LevelE AdditionalProduct DvcCAL 1Year"/>
    <s v="Unidad"/>
    <s v="Und"/>
    <s v="Producto"/>
    <s v="N/A"/>
    <s v="N/A"/>
    <s v="N/A"/>
    <s v="359-05410"/>
    <s v="Suscripción Anual"/>
    <n v="22"/>
    <n v="1"/>
    <s v="Por definición del partner"/>
    <n v="0"/>
    <n v="80639.01999999999"/>
    <n v="80639.02"/>
    <n v="0"/>
  </r>
  <r>
    <s v="Catalogo principalOVS_ES ACADEMICO359-05411"/>
    <s v="359-05411OVS_ES ACADEMICO"/>
    <m/>
    <x v="0"/>
    <s v="359-05411"/>
    <x v="2"/>
    <s v="Catalogo principal"/>
    <s v="USD"/>
    <s v="N/A"/>
    <s v="Microsoft®SQLCAL AllLng License/SoftwareAssurancePack Academic OLV 1License LevelF AdditionalProduct DvcCAL 1Year"/>
    <s v="Unidad"/>
    <s v="Und"/>
    <s v="Producto"/>
    <s v="N/A"/>
    <s v="N/A"/>
    <s v="N/A"/>
    <s v="359-05411"/>
    <s v="Suscripción Anual"/>
    <n v="22"/>
    <n v="1"/>
    <s v="Por definición del partner"/>
    <n v="0"/>
    <n v="80639.01999999999"/>
    <n v="80639.02"/>
    <n v="0"/>
  </r>
  <r>
    <s v="Catalogo principalOVS_ES ACADEMICO359-05412"/>
    <s v="359-05412OVS_ES ACADEMICO"/>
    <m/>
    <x v="0"/>
    <s v="359-05412"/>
    <x v="2"/>
    <s v="Catalogo principal"/>
    <s v="USD"/>
    <s v="N/A"/>
    <s v="Microsoft®SQLCAL AllLng License/SoftwareAssurancePack Academic OLV 1License LevelE AdditionalProduct UsrCAL 1Year"/>
    <s v="Unidad"/>
    <s v="Und"/>
    <s v="Producto"/>
    <s v="N/A"/>
    <s v="N/A"/>
    <s v="N/A"/>
    <s v="359-05412"/>
    <s v="Suscripción Anual"/>
    <n v="22"/>
    <n v="1"/>
    <s v="Por definición del partner"/>
    <n v="0"/>
    <n v="80639.01999999999"/>
    <n v="80639.02"/>
    <n v="0"/>
  </r>
  <r>
    <s v="Catalogo principalOVS_ES ACADEMICO359-05413"/>
    <s v="359-05413OVS_ES ACADEMICO"/>
    <m/>
    <x v="0"/>
    <s v="359-05413"/>
    <x v="2"/>
    <s v="Catalogo principal"/>
    <s v="USD"/>
    <s v="N/A"/>
    <s v="Microsoft®SQLCAL AllLng License/SoftwareAssurancePack Academic OLV 1License LevelF AdditionalProduct UsrCAL 1Year"/>
    <s v="Unidad"/>
    <s v="Und"/>
    <s v="Producto"/>
    <s v="N/A"/>
    <s v="N/A"/>
    <s v="N/A"/>
    <s v="359-05413"/>
    <s v="Suscripción Anual"/>
    <n v="22"/>
    <n v="1"/>
    <s v="Por definición del partner"/>
    <n v="0"/>
    <n v="80639.01999999999"/>
    <n v="80639.02"/>
    <n v="0"/>
  </r>
  <r>
    <s v="Catalogo principalOVS_ES ACADEMICO359-05414"/>
    <s v="359-05414OVS_ES ACADEMICO"/>
    <m/>
    <x v="0"/>
    <s v="359-05414"/>
    <x v="2"/>
    <s v="Catalogo principal"/>
    <s v="USD"/>
    <s v="N/A"/>
    <s v="Microsoft®SQLCAL AllLng License/SoftwareAssurancePack Academic OLV 1License LevelE Enterprise DvcCAL 1Year"/>
    <s v="Unidad"/>
    <s v="Und"/>
    <s v="Producto"/>
    <s v="N/A"/>
    <s v="N/A"/>
    <s v="N/A"/>
    <s v="359-05414"/>
    <s v="Suscripción Anual"/>
    <n v="8"/>
    <n v="1"/>
    <s v="Por definición del partner"/>
    <n v="0"/>
    <n v="29323.279999999999"/>
    <n v="29323.279999999999"/>
    <n v="0"/>
  </r>
  <r>
    <s v="Catalogo principalOVS_ES ACADEMICO359-05415"/>
    <s v="359-05415OVS_ES ACADEMICO"/>
    <m/>
    <x v="0"/>
    <s v="359-05415"/>
    <x v="2"/>
    <s v="Catalogo principal"/>
    <s v="USD"/>
    <s v="N/A"/>
    <s v="Microsoft®SQLCAL AllLng License/SoftwareAssurancePack Academic OLV 1License LevelF Enterprise DvcCAL 1Year"/>
    <s v="Unidad"/>
    <s v="Und"/>
    <s v="Producto"/>
    <s v="N/A"/>
    <s v="N/A"/>
    <s v="N/A"/>
    <s v="359-05415"/>
    <s v="Suscripción Anual"/>
    <n v="8"/>
    <n v="1"/>
    <s v="Por definición del partner"/>
    <n v="0"/>
    <n v="29323.279999999999"/>
    <n v="29323.279999999999"/>
    <n v="0"/>
  </r>
  <r>
    <s v="Catalogo principalOVS_ES ACADEMICO359-05416"/>
    <s v="359-05416OVS_ES ACADEMICO"/>
    <m/>
    <x v="0"/>
    <s v="359-05416"/>
    <x v="2"/>
    <s v="Catalogo principal"/>
    <s v="USD"/>
    <s v="N/A"/>
    <s v="Microsoft®SQLCAL AllLng License/SoftwareAssurancePack Academic OLV 1License LevelE Enterprise UsrCAL 1Year"/>
    <s v="Unidad"/>
    <s v="Und"/>
    <s v="Producto"/>
    <s v="N/A"/>
    <s v="N/A"/>
    <s v="N/A"/>
    <s v="359-05416"/>
    <s v="Suscripción Anual"/>
    <n v="8"/>
    <n v="1"/>
    <s v="Por definición del partner"/>
    <n v="0"/>
    <n v="29323.279999999999"/>
    <n v="29323.279999999999"/>
    <n v="0"/>
  </r>
  <r>
    <s v="Catalogo principalOVS_ES ACADEMICO359-05417"/>
    <s v="359-05417OVS_ES ACADEMICO"/>
    <m/>
    <x v="0"/>
    <s v="359-05417"/>
    <x v="2"/>
    <s v="Catalogo principal"/>
    <s v="USD"/>
    <s v="N/A"/>
    <s v="Microsoft®SQLCAL AllLng License/SoftwareAssurancePack Academic OLV 1License LevelF Enterprise UsrCAL 1Year"/>
    <s v="Unidad"/>
    <s v="Und"/>
    <s v="Producto"/>
    <s v="N/A"/>
    <s v="N/A"/>
    <s v="N/A"/>
    <s v="359-05417"/>
    <s v="Suscripción Anual"/>
    <n v="8"/>
    <n v="1"/>
    <s v="Por definición del partner"/>
    <n v="0"/>
    <n v="29323.279999999999"/>
    <n v="29323.279999999999"/>
    <n v="0"/>
  </r>
  <r>
    <s v="Catalogo principalOVS_ES ACADEMICO359-05418"/>
    <s v="359-05418OVS_ES ACADEMICO"/>
    <m/>
    <x v="0"/>
    <s v="359-05418"/>
    <x v="2"/>
    <s v="Catalogo principal"/>
    <s v="USD"/>
    <s v="N/A"/>
    <s v="Microsoft®SQLCAL AllLng License/SoftwareAssurancePack Academic OLV 1License NoLevel Student DvcCAL 1Year"/>
    <s v="Unidad"/>
    <s v="Und"/>
    <s v="Producto"/>
    <s v="N/A"/>
    <s v="N/A"/>
    <s v="N/A"/>
    <s v="359-05418"/>
    <s v="Suscripción Anual"/>
    <n v="8"/>
    <n v="1"/>
    <s v="Por definición del partner"/>
    <n v="0"/>
    <n v="29323.279999999999"/>
    <n v="29323.279999999999"/>
    <n v="0"/>
  </r>
  <r>
    <s v="Catalogo principalOVS_ES ACADEMICO359-05419"/>
    <s v="359-05419OVS_ES ACADEMICO"/>
    <m/>
    <x v="0"/>
    <s v="359-05419"/>
    <x v="2"/>
    <s v="Catalogo principal"/>
    <s v="USD"/>
    <s v="N/A"/>
    <s v="Microsoft®SQLCAL AllLng License/SoftwareAssurancePack Academic OLV 1License NoLevel Student UsrCAL 1Year"/>
    <s v="Unidad"/>
    <s v="Und"/>
    <s v="Producto"/>
    <s v="N/A"/>
    <s v="N/A"/>
    <s v="N/A"/>
    <s v="359-05419"/>
    <s v="Suscripción Anual"/>
    <n v="8"/>
    <n v="1"/>
    <s v="Por definición del partner"/>
    <n v="0"/>
    <n v="29323.279999999999"/>
    <n v="29323.279999999999"/>
    <n v="0"/>
  </r>
  <r>
    <s v="Catalogo principalOVS_ES ACADEMICO381-04234"/>
    <s v="381-04234OVS_ES ACADEMICO"/>
    <m/>
    <x v="0"/>
    <s v="381-04234"/>
    <x v="2"/>
    <s v="Catalogo principal"/>
    <s v="USD"/>
    <s v="N/A"/>
    <s v="Microsoft®ExchangeStandardCAL AllLng License/SoftwareAssurancePack Academic OLV 1License LevelE Enterprise DvcCAL 1Year"/>
    <s v="Unidad"/>
    <s v="Und"/>
    <s v="Producto"/>
    <s v="N/A"/>
    <s v="N/A"/>
    <s v="N/A"/>
    <s v="381-04234"/>
    <s v="Suscripción Anual"/>
    <n v="3.28"/>
    <n v="1"/>
    <s v="Por definición del partner"/>
    <n v="0"/>
    <n v="12022.5448"/>
    <n v="12022.54"/>
    <n v="0"/>
  </r>
  <r>
    <s v="Catalogo principalOVS_ES ACADEMICO381-04235"/>
    <s v="381-04235OVS_ES ACADEMICO"/>
    <m/>
    <x v="0"/>
    <s v="381-04235"/>
    <x v="2"/>
    <s v="Catalogo principal"/>
    <s v="USD"/>
    <s v="N/A"/>
    <s v="Microsoft®ExchangeStandardCAL AllLng License/SoftwareAssurancePack Academic OLV 1License LevelF Enterprise DvcCAL 1Year"/>
    <s v="Unidad"/>
    <s v="Und"/>
    <s v="Producto"/>
    <s v="N/A"/>
    <s v="N/A"/>
    <s v="N/A"/>
    <s v="381-04235"/>
    <s v="Suscripción Anual"/>
    <n v="3.28"/>
    <n v="1"/>
    <s v="Por definición del partner"/>
    <n v="0"/>
    <n v="12022.5448"/>
    <n v="12022.54"/>
    <n v="0"/>
  </r>
  <r>
    <s v="Catalogo principalOVS_ES ACADEMICO381-04236"/>
    <s v="381-04236OVS_ES ACADEMICO"/>
    <m/>
    <x v="0"/>
    <s v="381-04236"/>
    <x v="2"/>
    <s v="Catalogo principal"/>
    <s v="USD"/>
    <s v="N/A"/>
    <s v="Microsoft®ExchangeStandardCAL AllLng License/SoftwareAssurancePack Academic OLV 1License LevelE Enterprise UsrCAL 1Year"/>
    <s v="Unidad"/>
    <s v="Und"/>
    <s v="Producto"/>
    <s v="N/A"/>
    <s v="N/A"/>
    <s v="N/A"/>
    <s v="381-04236"/>
    <s v="Suscripción Anual"/>
    <n v="3.12"/>
    <n v="1"/>
    <s v="Por definición del partner"/>
    <n v="0"/>
    <n v="11436.0792"/>
    <n v="11436.08"/>
    <n v="0"/>
  </r>
  <r>
    <s v="Catalogo principalOVS_ES ACADEMICO381-04237"/>
    <s v="381-04237OVS_ES ACADEMICO"/>
    <m/>
    <x v="0"/>
    <s v="381-04237"/>
    <x v="2"/>
    <s v="Catalogo principal"/>
    <s v="USD"/>
    <s v="N/A"/>
    <s v="Microsoft®ExchangeStandardCAL AllLng License/SoftwareAssurancePack Academic OLV 1License LevelF Enterprise UsrCAL 1Year"/>
    <s v="Unidad"/>
    <s v="Und"/>
    <s v="Producto"/>
    <s v="N/A"/>
    <s v="N/A"/>
    <s v="N/A"/>
    <s v="381-04237"/>
    <s v="Suscripción Anual"/>
    <n v="3.12"/>
    <n v="1"/>
    <s v="Por definición del partner"/>
    <n v="0"/>
    <n v="11436.0792"/>
    <n v="11436.08"/>
    <n v="0"/>
  </r>
  <r>
    <s v="Catalogo principalOVS_ES ACADEMICO381-04238"/>
    <s v="381-04238OVS_ES ACADEMICO"/>
    <m/>
    <x v="0"/>
    <s v="381-04238"/>
    <x v="2"/>
    <s v="Catalogo principal"/>
    <s v="USD"/>
    <s v="N/A"/>
    <s v="Microsoft®ExchangeStandardCAL AllLng License/SoftwareAssurancePack Academic OLV 1License NoLevel Student DvcCAL 1Year"/>
    <s v="Unidad"/>
    <s v="Und"/>
    <s v="Producto"/>
    <s v="N/A"/>
    <s v="N/A"/>
    <s v="N/A"/>
    <s v="381-04238"/>
    <s v="Suscripción Anual"/>
    <n v="0.78"/>
    <n v="1"/>
    <s v="Por definición del partner"/>
    <n v="0"/>
    <n v="2859.0198"/>
    <n v="2859.02"/>
    <n v="0"/>
  </r>
  <r>
    <s v="Catalogo principalOVS_ES ACADEMICO381-04239"/>
    <s v="381-04239OVS_ES ACADEMICO"/>
    <m/>
    <x v="0"/>
    <s v="381-04239"/>
    <x v="2"/>
    <s v="Catalogo principal"/>
    <s v="USD"/>
    <s v="N/A"/>
    <s v="Microsoft®ExchangeStandardCAL AllLng License/SoftwareAssurancePack Academic OLV 1License NoLevel Student UsrCAL 1Year"/>
    <s v="Unidad"/>
    <s v="Und"/>
    <s v="Producto"/>
    <s v="N/A"/>
    <s v="N/A"/>
    <s v="N/A"/>
    <s v="381-04239"/>
    <s v="Suscripción Anual"/>
    <n v="0.78"/>
    <n v="1"/>
    <s v="Por definición del partner"/>
    <n v="0"/>
    <n v="2859.0198"/>
    <n v="2859.02"/>
    <n v="0"/>
  </r>
  <r>
    <s v="Catalogo principalOVS_ES ACADEMICO395-04412"/>
    <s v="395-04412OVS_ES ACADEMICO"/>
    <m/>
    <x v="0"/>
    <s v="395-04412"/>
    <x v="2"/>
    <s v="Catalogo principal"/>
    <s v="USD"/>
    <s v="N/A"/>
    <s v="Microsoft®ExchangeServerEnterprise AllLng License/SoftwareAssurancePack Academic OLV 1License LevelE AdditionalProduct 1Year"/>
    <s v="Unidad"/>
    <s v="Und"/>
    <s v="Producto"/>
    <s v="N/A"/>
    <s v="N/A"/>
    <s v="N/A"/>
    <s v="395-04412"/>
    <s v="Suscripción Anual"/>
    <n v="469"/>
    <n v="1"/>
    <s v="Por definición del partner"/>
    <n v="0"/>
    <n v="1719077.29"/>
    <n v="1719077.29"/>
    <n v="0"/>
  </r>
  <r>
    <s v="Catalogo principalOVS_ES ACADEMICO395-04413"/>
    <s v="395-04413OVS_ES ACADEMICO"/>
    <m/>
    <x v="0"/>
    <s v="395-04413"/>
    <x v="2"/>
    <s v="Catalogo principal"/>
    <s v="USD"/>
    <s v="N/A"/>
    <s v="Microsoft®ExchangeServerEnterprise AllLng License/SoftwareAssurancePack Academic OLV 1License LevelF AdditionalProduct 1Year"/>
    <s v="Unidad"/>
    <s v="Und"/>
    <s v="Producto"/>
    <s v="N/A"/>
    <s v="N/A"/>
    <s v="N/A"/>
    <s v="395-04413"/>
    <s v="Suscripción Anual"/>
    <n v="469"/>
    <n v="1"/>
    <s v="Por definición del partner"/>
    <n v="0"/>
    <n v="1719077.29"/>
    <n v="1719077.29"/>
    <n v="0"/>
  </r>
  <r>
    <s v="Catalogo principalOVS_ES ACADEMICO395-04414"/>
    <s v="395-04414OVS_ES ACADEMICO"/>
    <m/>
    <x v="0"/>
    <s v="395-04414"/>
    <x v="2"/>
    <s v="Catalogo principal"/>
    <s v="USD"/>
    <s v="N/A"/>
    <s v="Microsoft®ExchangeServerEnterprise AllLng SAStepUp Academic OLV 1License LevelE ExchangeServer-Standard AdditionalProduct 1Year"/>
    <s v="Unidad"/>
    <s v="Und"/>
    <s v="Producto"/>
    <s v="N/A"/>
    <s v="N/A"/>
    <s v="N/A"/>
    <s v="395-04414"/>
    <s v="Suscripción Anual"/>
    <n v="387"/>
    <n v="1"/>
    <s v="Por definición del partner"/>
    <n v="0"/>
    <n v="1418513.67"/>
    <n v="1418513.67"/>
    <n v="0"/>
  </r>
  <r>
    <s v="Catalogo principalOVS_ES ACADEMICO395-04415"/>
    <s v="395-04415OVS_ES ACADEMICO"/>
    <m/>
    <x v="0"/>
    <s v="395-04415"/>
    <x v="2"/>
    <s v="Catalogo principal"/>
    <s v="USD"/>
    <s v="N/A"/>
    <s v="Microsoft®ExchangeServerEnterprise AllLng SAStepUp Academic OLV 1License LevelF ExchangeServer-Standard AdditionalProduct 1Year"/>
    <s v="Unidad"/>
    <s v="Und"/>
    <s v="Producto"/>
    <s v="N/A"/>
    <s v="N/A"/>
    <s v="N/A"/>
    <s v="395-04415"/>
    <s v="Suscripción Anual"/>
    <n v="387"/>
    <n v="1"/>
    <s v="Por definición del partner"/>
    <n v="0"/>
    <n v="1418513.67"/>
    <n v="1418513.67"/>
    <n v="0"/>
  </r>
  <r>
    <s v="Catalogo principalOVS_ES ACADEMICO3LN-00001"/>
    <s v="3LN-00001OVS_ES ACADEMICO"/>
    <m/>
    <x v="0"/>
    <s v="3LN-00001"/>
    <x v="2"/>
    <s v="Catalogo principal"/>
    <s v="USD"/>
    <s v="N/A"/>
    <s v="Microsoft®IntuneOpen ShrdSvr AllLngMonthlySubscriptions-VolumeLicense Academic OLV 1License LevelE AdditionalProduct Faculty 1Month Renewal Only"/>
    <s v="Unidad"/>
    <s v="Und"/>
    <s v="Producto"/>
    <s v="N/A"/>
    <s v="N/A"/>
    <s v="N/A"/>
    <s v="3LN-00001"/>
    <s v="Suscripción mensual con pago anual"/>
    <n v="0.6"/>
    <n v="1"/>
    <s v="Por definición del partner"/>
    <n v="0"/>
    <n v="2199.2459999999996"/>
    <n v="2199.25"/>
    <n v="0"/>
  </r>
  <r>
    <s v="Catalogo principalOVS_ES ACADEMICO3LN-00002"/>
    <s v="3LN-00002OVS_ES ACADEMICO"/>
    <m/>
    <x v="0"/>
    <s v="3LN-00002"/>
    <x v="2"/>
    <s v="Catalogo principal"/>
    <s v="USD"/>
    <s v="N/A"/>
    <s v="Microsoft®IntuneOpen ShrdSvr AllLng MonthlySubscriptions-VolumeLicense Academic OLV 1License LevelF AdditionalProduct Faculty 1Month RenewalOnly"/>
    <s v="Unidad"/>
    <s v="Und"/>
    <s v="Producto"/>
    <s v="N/A"/>
    <s v="N/A"/>
    <s v="N/A"/>
    <s v="3LN-00002"/>
    <s v="Suscripción mensual con pago anual"/>
    <n v="0.6"/>
    <n v="1"/>
    <s v="Por definición del partner"/>
    <n v="0"/>
    <n v="2199.2459999999996"/>
    <n v="2199.25"/>
    <n v="0"/>
  </r>
  <r>
    <s v="Catalogo principalOVS_ES ACADEMICO3LN-00004"/>
    <s v="3LN-00004OVS_ES ACADEMICO"/>
    <m/>
    <x v="0"/>
    <s v="3LN-00004"/>
    <x v="2"/>
    <s v="Catalogo principal"/>
    <s v="USD"/>
    <s v="N/A"/>
    <s v="Microsoft®IntuneOpen ShrdSvr AllLng MonthlySubscriptions-VolumeLicense Academic OLV 1License NoLevel Student Student 1Month RenewalOnly"/>
    <s v="Unidad"/>
    <s v="Und"/>
    <s v="Producto"/>
    <s v="N/A"/>
    <s v="N/A"/>
    <s v="N/A"/>
    <s v="3LN-00004"/>
    <s v="Suscripción mensual con pago anual"/>
    <n v="0.6"/>
    <n v="1"/>
    <s v="Por definición del partner"/>
    <n v="0"/>
    <n v="2199.2459999999996"/>
    <n v="2199.25"/>
    <n v="0"/>
  </r>
  <r>
    <s v="Catalogo principalOVS_ES ACADEMICO3LN-00012"/>
    <s v="3LN-00012OVS_ES ACADEMICO"/>
    <m/>
    <x v="0"/>
    <s v="3LN-00012"/>
    <x v="2"/>
    <s v="Catalogo principal"/>
    <s v="USD"/>
    <s v="N/A"/>
    <s v="Microsoft®IntuneOpen ShrdSvr AllLng MonthlySubscriptions-VolumeLicense Academic OLV 1License NoLevel Student OLSStud 1Month RenewalOnly"/>
    <s v="Unidad"/>
    <s v="Und"/>
    <s v="Producto"/>
    <s v="N/A"/>
    <s v="N/A"/>
    <s v="N/A"/>
    <s v="3LN-00012"/>
    <s v="Suscripción mensual con pago anual"/>
    <n v="0.6"/>
    <n v="1"/>
    <s v="Por definición del partner"/>
    <n v="0"/>
    <n v="2199.2459999999996"/>
    <n v="2199.25"/>
    <n v="0"/>
  </r>
  <r>
    <s v="Catalogo principalOVS_ES ACADEMICO3LN-00013"/>
    <s v="3LN-00013OVS_ES ACADEMICO"/>
    <m/>
    <x v="0"/>
    <s v="3LN-00013"/>
    <x v="2"/>
    <s v="Catalogo principal"/>
    <s v="USD"/>
    <s v="N/A"/>
    <s v="Microsoft®IntuneOpen ShrdSvr AllLngMonthlySubscriptions-VolumeLicense Academic OLV 1License LevelE AdditionalProduct OLSFac 1Month Renewal Only"/>
    <s v="Unidad"/>
    <s v="Und"/>
    <s v="Producto"/>
    <s v="N/A"/>
    <s v="N/A"/>
    <s v="N/A"/>
    <s v="3LN-00013"/>
    <s v="Suscripción mensual con pago anual"/>
    <n v="0.6"/>
    <n v="1"/>
    <s v="Por definición del partner"/>
    <n v="0"/>
    <n v="2199.2459999999996"/>
    <n v="2199.25"/>
    <n v="0"/>
  </r>
  <r>
    <s v="Catalogo principalOVS_ES ACADEMICO3LN-00014"/>
    <s v="3LN-00014OVS_ES ACADEMICO"/>
    <m/>
    <x v="0"/>
    <s v="3LN-00014"/>
    <x v="2"/>
    <s v="Catalogo principal"/>
    <s v="USD"/>
    <s v="N/A"/>
    <s v="Microsoft®IntuneOpen ShrdSvr AllLng MonthlySubscriptions-VolumeLicense Academic OLV 1License LevelF AdditionalProduct OLSFac 1Month RenewalOnly"/>
    <s v="Unidad"/>
    <s v="Und"/>
    <s v="Producto"/>
    <s v="N/A"/>
    <s v="N/A"/>
    <s v="N/A"/>
    <s v="3LN-00014"/>
    <s v="Suscripción mensual con pago anual"/>
    <n v="0.6"/>
    <n v="1"/>
    <s v="Por definición del partner"/>
    <n v="0"/>
    <n v="2199.2459999999996"/>
    <n v="2199.25"/>
    <n v="0"/>
  </r>
  <r>
    <s v="Catalogo principalOVS_ES ACADEMICO3LN-00016"/>
    <s v="3LN-00016OVS_ES ACADEMICO"/>
    <m/>
    <x v="0"/>
    <s v="3LN-00016"/>
    <x v="2"/>
    <s v="Catalogo principal"/>
    <s v="USD"/>
    <s v="N/A"/>
    <s v="Microsoft®IntuneOpen ShrdSvr AllLngMonthlySubscriptions-VolumeLicense Academic OLV 1License LevelE AdditionalProduct STUUseBnft 1Month Renewal Only"/>
    <s v="Unidad"/>
    <s v="Und"/>
    <s v="Producto"/>
    <s v="N/A"/>
    <s v="N/A"/>
    <s v="N/A"/>
    <s v="3LN-00016"/>
    <s v="Suscripción mensual con pago anual"/>
    <n v="0"/>
    <n v="1"/>
    <s v="Por definición del partner"/>
    <n v="0"/>
    <n v="0"/>
    <n v="0"/>
    <n v="0"/>
  </r>
  <r>
    <s v="Catalogo principalOVS_ES ACADEMICO3LN-00017"/>
    <s v="3LN-00017OVS_ES ACADEMICO"/>
    <m/>
    <x v="0"/>
    <s v="3LN-00017"/>
    <x v="2"/>
    <s v="Catalogo principal"/>
    <s v="USD"/>
    <s v="N/A"/>
    <s v="Microsoft®IntuneOpen ShrdSvr AllLng MonthlySubscriptions-VolumeLicense Academic OLV 1License LevelF AdditionalProduct STUUseBnft 1Month RenewalOnly"/>
    <s v="Unidad"/>
    <s v="Und"/>
    <s v="Producto"/>
    <s v="N/A"/>
    <s v="N/A"/>
    <s v="N/A"/>
    <s v="3LN-00017"/>
    <s v="Suscripción mensual con pago anual"/>
    <n v="0"/>
    <n v="1"/>
    <s v="Por definición del partner"/>
    <n v="0"/>
    <n v="0"/>
    <n v="0"/>
    <n v="0"/>
  </r>
  <r>
    <s v="Catalogo principalOVS_ES ACADEMICO3LN-00018"/>
    <s v="3LN-00018OVS_ES ACADEMICO"/>
    <m/>
    <x v="0"/>
    <s v="3LN-00018"/>
    <x v="2"/>
    <s v="Catalogo principal"/>
    <s v="USD"/>
    <s v="N/A"/>
    <s v="Microsoft®IntuneOpen ShrdSvr AllLng MonthlySubscriptions-VolumeLicense Academic OLV 1License NoLevel Student STUUseBnft 1Month RenewalOnly"/>
    <s v="Unidad"/>
    <s v="Und"/>
    <s v="Producto"/>
    <s v="N/A"/>
    <s v="N/A"/>
    <s v="N/A"/>
    <s v="3LN-00018"/>
    <s v="Suscripción mensual con pago anual"/>
    <n v="0"/>
    <n v="1"/>
    <s v="Por definición del partner"/>
    <n v="0"/>
    <n v="0"/>
    <n v="0"/>
    <n v="0"/>
  </r>
  <r>
    <s v="Catalogo principalOVS_ES ACADEMICO3ND-00739"/>
    <s v="3ND-00739OVS_ES ACADEMICO"/>
    <m/>
    <x v="0"/>
    <s v="3ND-00739"/>
    <x v="2"/>
    <s v="Catalogo principal"/>
    <s v="USD"/>
    <s v="N/A"/>
    <s v="Microsoft®SysCtrServiceMgrCltMgmtLic AllLng License/SoftwareAssurancePack Academic OLV 1License LevelE Enterprise PerOSE 1Year"/>
    <s v="Unidad"/>
    <s v="Und"/>
    <s v="Producto"/>
    <s v="N/A"/>
    <s v="N/A"/>
    <s v="N/A"/>
    <s v="3ND-00739"/>
    <s v="Suscripción Anual"/>
    <n v="1.25"/>
    <n v="1"/>
    <s v="Por definición del partner"/>
    <n v="0"/>
    <n v="4581.7624999999998"/>
    <n v="4581.76"/>
    <n v="0"/>
  </r>
  <r>
    <s v="Catalogo principalOVS_ES ACADEMICO3ND-00740"/>
    <s v="3ND-00740OVS_ES ACADEMICO"/>
    <m/>
    <x v="0"/>
    <s v="3ND-00740"/>
    <x v="2"/>
    <s v="Catalogo principal"/>
    <s v="USD"/>
    <s v="N/A"/>
    <s v="Microsoft®SysCtrServiceMgrCltMgmtLic AllLng License/SoftwareAssurancePack Academic OLV 1License LevelF Enterprise PerOSE 1Year"/>
    <s v="Unidad"/>
    <s v="Und"/>
    <s v="Producto"/>
    <s v="N/A"/>
    <s v="N/A"/>
    <s v="N/A"/>
    <s v="3ND-00740"/>
    <s v="Suscripción Anual"/>
    <n v="1.25"/>
    <n v="1"/>
    <s v="Por definición del partner"/>
    <n v="0"/>
    <n v="4581.7624999999998"/>
    <n v="4581.76"/>
    <n v="0"/>
  </r>
  <r>
    <s v="Catalogo principalOVS_ES ACADEMICO3ND-00741"/>
    <s v="3ND-00741OVS_ES ACADEMICO"/>
    <m/>
    <x v="0"/>
    <s v="3ND-00741"/>
    <x v="2"/>
    <s v="Catalogo principal"/>
    <s v="USD"/>
    <s v="N/A"/>
    <s v="Microsoft®SysCtrServiceMgrCltMgmtLic AllLng License/SoftwareAssurancePack Academic OLV 1License LevelE Enterprise PerUsr 1Year"/>
    <s v="Unidad"/>
    <s v="Und"/>
    <s v="Producto"/>
    <s v="N/A"/>
    <s v="N/A"/>
    <s v="N/A"/>
    <s v="3ND-00741"/>
    <s v="Suscripción Anual"/>
    <n v="1.25"/>
    <n v="1"/>
    <s v="Por definición del partner"/>
    <n v="0"/>
    <n v="4581.7624999999998"/>
    <n v="4581.76"/>
    <n v="0"/>
  </r>
  <r>
    <s v="Catalogo principalOVS_ES ACADEMICO3ND-00742"/>
    <s v="3ND-00742OVS_ES ACADEMICO"/>
    <m/>
    <x v="0"/>
    <s v="3ND-00742"/>
    <x v="2"/>
    <s v="Catalogo principal"/>
    <s v="USD"/>
    <s v="N/A"/>
    <s v="Microsoft®SysCtrServiceMgrCltMgmtLic AllLng License/SoftwareAssurancePack Academic OLV 1License LevelF Enterprise PerUsr 1Year"/>
    <s v="Unidad"/>
    <s v="Und"/>
    <s v="Producto"/>
    <s v="N/A"/>
    <s v="N/A"/>
    <s v="N/A"/>
    <s v="3ND-00742"/>
    <s v="Suscripción Anual"/>
    <n v="1.25"/>
    <n v="1"/>
    <s v="Por definición del partner"/>
    <n v="0"/>
    <n v="4581.7624999999998"/>
    <n v="4581.76"/>
    <n v="0"/>
  </r>
  <r>
    <s v="Catalogo principalOVS_ES ACADEMICO3ND-00743"/>
    <s v="3ND-00743OVS_ES ACADEMICO"/>
    <m/>
    <x v="0"/>
    <s v="3ND-00743"/>
    <x v="2"/>
    <s v="Catalogo principal"/>
    <s v="USD"/>
    <s v="N/A"/>
    <s v="Microsoft®SysCtrServiceMgrCltMgmtLic AllLng License/SoftwareAssurancePack Academic OLV 1License NoLevel Student PerOSE 1Year"/>
    <s v="Unidad"/>
    <s v="Und"/>
    <s v="Producto"/>
    <s v="N/A"/>
    <s v="N/A"/>
    <s v="N/A"/>
    <s v="3ND-00743"/>
    <s v="Suscripción Anual"/>
    <n v="0.94"/>
    <n v="1"/>
    <s v="Por definición del partner"/>
    <n v="0"/>
    <n v="3445.4853999999996"/>
    <n v="3445.49"/>
    <n v="0"/>
  </r>
  <r>
    <s v="Catalogo principalOVS_ES ACADEMICO3ND-00744"/>
    <s v="3ND-00744OVS_ES ACADEMICO"/>
    <m/>
    <x v="0"/>
    <s v="3ND-00744"/>
    <x v="2"/>
    <s v="Catalogo principal"/>
    <s v="USD"/>
    <s v="N/A"/>
    <s v="Microsoft®SysCtrServiceMgrCltMgmtLic AllLng License/SoftwareAssurancePack Academic OLV 1License NoLevel Student PerUsr 1Year"/>
    <s v="Unidad"/>
    <s v="Und"/>
    <s v="Producto"/>
    <s v="N/A"/>
    <s v="N/A"/>
    <s v="N/A"/>
    <s v="3ND-00744"/>
    <s v="Suscripción Anual"/>
    <n v="0.94"/>
    <n v="1"/>
    <s v="Por definición del partner"/>
    <n v="0"/>
    <n v="3445.4853999999996"/>
    <n v="3445.49"/>
    <n v="0"/>
  </r>
  <r>
    <s v="Catalogo principalOVS_ES ACADEMICO3VU-00001"/>
    <s v="3VU-00001OVS_ES ACADEMICO"/>
    <m/>
    <x v="0"/>
    <s v="3VU-00001"/>
    <x v="2"/>
    <s v="Catalogo principal"/>
    <s v="USD"/>
    <s v="N/A"/>
    <s v="Microsoft®MSDNPlatforms AllLng License/SoftwareAssurancePack Academic OLV 1License LevelE AdditionalProduct 1Year"/>
    <s v="Unidad"/>
    <s v="Und"/>
    <s v="Producto"/>
    <s v="N/A"/>
    <s v="N/A"/>
    <s v="N/A"/>
    <s v="3VU-00001"/>
    <s v="Suscripción Anual"/>
    <n v="156"/>
    <n v="1"/>
    <s v="Por definición del partner"/>
    <n v="0"/>
    <n v="571803.96"/>
    <n v="571803.96"/>
    <n v="0"/>
  </r>
  <r>
    <s v="Catalogo principalOVS_ES ACADEMICO3VU-00002"/>
    <s v="3VU-00002OVS_ES ACADEMICO"/>
    <m/>
    <x v="0"/>
    <s v="3VU-00002"/>
    <x v="2"/>
    <s v="Catalogo principal"/>
    <s v="USD"/>
    <s v="N/A"/>
    <s v="Microsoft®MSDNPlatforms AllLng License/SoftwareAssurancePack Academic OLV 1License LevelF AdditionalProduct 1Year"/>
    <s v="Unidad"/>
    <s v="Und"/>
    <s v="Producto"/>
    <s v="N/A"/>
    <s v="N/A"/>
    <s v="N/A"/>
    <s v="3VU-00002"/>
    <s v="Suscripción Anual"/>
    <n v="156"/>
    <n v="1"/>
    <s v="Por definición del partner"/>
    <n v="0"/>
    <n v="571803.96"/>
    <n v="571803.96"/>
    <n v="0"/>
  </r>
  <r>
    <s v="Catalogo principalOVS_ES ACADEMICO3ZK-00219"/>
    <s v="3ZK-00219OVS_ES ACADEMICO"/>
    <m/>
    <x v="0"/>
    <s v="3ZK-00219"/>
    <x v="2"/>
    <s v="Catalogo principal"/>
    <s v="USD"/>
    <s v="N/A"/>
    <s v="Microsoft®SysCtrOrchestratorSvr AllLng License/SoftwareAssurancePack Academic OLV 1License LevelE Enterprise PerOSE 1Year"/>
    <s v="Unidad"/>
    <s v="Und"/>
    <s v="Producto"/>
    <s v="N/A"/>
    <s v="N/A"/>
    <s v="N/A"/>
    <s v="3ZK-00219"/>
    <s v="Suscripción Anual"/>
    <n v="1.25"/>
    <n v="1"/>
    <s v="Por definición del partner"/>
    <n v="0"/>
    <n v="4581.7624999999998"/>
    <n v="4581.76"/>
    <n v="0"/>
  </r>
  <r>
    <s v="Catalogo principalOVS_ES ACADEMICO3ZK-00220"/>
    <s v="3ZK-00220OVS_ES ACADEMICO"/>
    <m/>
    <x v="0"/>
    <s v="3ZK-00220"/>
    <x v="2"/>
    <s v="Catalogo principal"/>
    <s v="USD"/>
    <s v="N/A"/>
    <s v="Microsoft®SysCtrOrchestratorSvr AllLng License/SoftwareAssurancePack Academic OLV 1License LevelF Enterprise PerOSE 1Year"/>
    <s v="Unidad"/>
    <s v="Und"/>
    <s v="Producto"/>
    <s v="N/A"/>
    <s v="N/A"/>
    <s v="N/A"/>
    <s v="3ZK-00220"/>
    <s v="Suscripción Anual"/>
    <n v="1.25"/>
    <n v="1"/>
    <s v="Por definición del partner"/>
    <n v="0"/>
    <n v="4581.7624999999998"/>
    <n v="4581.76"/>
    <n v="0"/>
  </r>
  <r>
    <s v="Catalogo principalOVS_ES ACADEMICO3ZK-00221"/>
    <s v="3ZK-00221OVS_ES ACADEMICO"/>
    <m/>
    <x v="0"/>
    <s v="3ZK-00221"/>
    <x v="2"/>
    <s v="Catalogo principal"/>
    <s v="USD"/>
    <s v="N/A"/>
    <s v="Microsoft®SysCtrOrchestratorSvr AllLng License/SoftwareAssurancePack Academic OLV 1License LevelE Enterprise PerUsr 1Year"/>
    <s v="Unidad"/>
    <s v="Und"/>
    <s v="Producto"/>
    <s v="N/A"/>
    <s v="N/A"/>
    <s v="N/A"/>
    <s v="3ZK-00221"/>
    <s v="Suscripción Anual"/>
    <n v="1.25"/>
    <n v="1"/>
    <s v="Por definición del partner"/>
    <n v="0"/>
    <n v="4581.7624999999998"/>
    <n v="4581.76"/>
    <n v="0"/>
  </r>
  <r>
    <s v="Catalogo principalOVS_ES ACADEMICO3ZK-00222"/>
    <s v="3ZK-00222OVS_ES ACADEMICO"/>
    <m/>
    <x v="0"/>
    <s v="3ZK-00222"/>
    <x v="2"/>
    <s v="Catalogo principal"/>
    <s v="USD"/>
    <s v="N/A"/>
    <s v="Microsoft®SysCtrOrchestratorSvr AllLng License/SoftwareAssurancePack Academic OLV 1License LevelF Enterprise PerUsr 1Year"/>
    <s v="Unidad"/>
    <s v="Und"/>
    <s v="Producto"/>
    <s v="N/A"/>
    <s v="N/A"/>
    <s v="N/A"/>
    <s v="3ZK-00222"/>
    <s v="Suscripción Anual"/>
    <n v="1.25"/>
    <n v="1"/>
    <s v="Por definición del partner"/>
    <n v="0"/>
    <n v="4581.7624999999998"/>
    <n v="4581.76"/>
    <n v="0"/>
  </r>
  <r>
    <s v="Catalogo principalOVS_ES ACADEMICO3ZK-00378"/>
    <s v="3ZK-00378OVS_ES ACADEMICO"/>
    <m/>
    <x v="0"/>
    <s v="3ZK-00378"/>
    <x v="2"/>
    <s v="Catalogo principal"/>
    <s v="USD"/>
    <s v="N/A"/>
    <s v="Microsoft®SysCtrOrchestratorSvr AllLng License/SoftwareAssurancePack Academic OLV 1License NoLevel Student PerOSE 1Year"/>
    <s v="Unidad"/>
    <s v="Und"/>
    <s v="Producto"/>
    <s v="N/A"/>
    <s v="N/A"/>
    <s v="N/A"/>
    <s v="3ZK-00378"/>
    <s v="Suscripción Anual"/>
    <n v="0.94"/>
    <n v="1"/>
    <s v="Por definición del partner"/>
    <n v="0"/>
    <n v="3445.4853999999996"/>
    <n v="3445.49"/>
    <n v="0"/>
  </r>
  <r>
    <s v="Catalogo principalOVS_ES ACADEMICO3ZK-00379"/>
    <s v="3ZK-00379OVS_ES ACADEMICO"/>
    <m/>
    <x v="0"/>
    <s v="3ZK-00379"/>
    <x v="2"/>
    <s v="Catalogo principal"/>
    <s v="USD"/>
    <s v="N/A"/>
    <s v="Microsoft®SysCtrOrchestratorSvr AllLng License/SoftwareAssurancePack Academic OLV 1License NoLevel Student PerUsr 1Year"/>
    <s v="Unidad"/>
    <s v="Und"/>
    <s v="Producto"/>
    <s v="N/A"/>
    <s v="N/A"/>
    <s v="N/A"/>
    <s v="3ZK-00379"/>
    <s v="Suscripción Anual"/>
    <n v="0.94"/>
    <n v="1"/>
    <s v="Por definición del partner"/>
    <n v="0"/>
    <n v="3445.4853999999996"/>
    <n v="3445.49"/>
    <n v="0"/>
  </r>
  <r>
    <s v="Catalogo principalOVS_ES ACADEMICO4ZF-00177"/>
    <s v="4ZF-00177OVS_ES ACADEMICO"/>
    <m/>
    <x v="0"/>
    <s v="4ZF-00177"/>
    <x v="2"/>
    <s v="Catalogo principal"/>
    <s v="USD"/>
    <s v="N/A"/>
    <s v="Microsoft®WINVDAPerDevice AllLng MonthlySubscriptions-VolumeLicense Academic OLV 1License LevelE AdditionalProduct PerDvc 1Month"/>
    <s v="Unidad"/>
    <s v="Und"/>
    <s v="Producto"/>
    <s v="N/A"/>
    <s v="N/A"/>
    <s v="N/A"/>
    <s v="4ZF-00177"/>
    <s v="Suscripción mensual con pago anual"/>
    <n v="3.34"/>
    <n v="1"/>
    <s v="Por definición del partner"/>
    <n v="0"/>
    <n v="12242.469399999998"/>
    <n v="12242.47"/>
    <n v="0"/>
  </r>
  <r>
    <s v="Catalogo principalOVS_ES ACADEMICO4ZF-00178"/>
    <s v="4ZF-00178OVS_ES ACADEMICO"/>
    <m/>
    <x v="0"/>
    <s v="4ZF-00178"/>
    <x v="2"/>
    <s v="Catalogo principal"/>
    <s v="USD"/>
    <s v="N/A"/>
    <s v="Microsoft®WINVDAPerDevice AllLng MonthlySubscriptions-VolumeLicense Academic OLV 1License LevelF AdditionalProduct PerDvc 1Month"/>
    <s v="Unidad"/>
    <s v="Und"/>
    <s v="Producto"/>
    <s v="N/A"/>
    <s v="N/A"/>
    <s v="N/A"/>
    <s v="4ZF-00178"/>
    <s v="Suscripción mensual con pago anual"/>
    <n v="3.34"/>
    <n v="1"/>
    <s v="Por definición del partner"/>
    <n v="0"/>
    <n v="12242.469399999998"/>
    <n v="12242.47"/>
    <n v="0"/>
  </r>
  <r>
    <s v="Catalogo principalOVS_ES ACADEMICO5A4-00001"/>
    <s v="5A4-00001OVS_ES ACADEMICO"/>
    <m/>
    <x v="0"/>
    <s v="5A4-00001"/>
    <x v="2"/>
    <s v="Catalogo principal"/>
    <s v="USD"/>
    <s v="N/A"/>
    <s v="Microsoft®O365ExtraFileStorageOpenFAC ShrdSvr AllLng MonthlySubscriptions-VolumeLicense Academic OLV 1License LevelE AdditionalProduct Addon 1Month"/>
    <s v="Unidad"/>
    <s v="Und"/>
    <s v="Producto"/>
    <s v="N/A"/>
    <s v="N/A"/>
    <s v="N/A"/>
    <s v="5A4-00001"/>
    <s v="Suscripción mensual con pago anual"/>
    <n v="0.3"/>
    <n v="1"/>
    <s v="Por definición del partner"/>
    <n v="0"/>
    <n v="1099.6229999999998"/>
    <n v="1099.6199999999999"/>
    <n v="0"/>
  </r>
  <r>
    <s v="Catalogo principalOVS_ES ACADEMICO5A4-00002"/>
    <s v="5A4-00002OVS_ES ACADEMICO"/>
    <m/>
    <x v="0"/>
    <s v="5A4-00002"/>
    <x v="2"/>
    <s v="Catalogo principal"/>
    <s v="USD"/>
    <s v="N/A"/>
    <s v="Microsoft®O365ExtraFileStorageOpenFAC ShrdSvr AllLng MonthlySubscriptions-VolumeLicense Academic OLV 1License LevelF AdditionalProduct Addon 1Month"/>
    <s v="Unidad"/>
    <s v="Und"/>
    <s v="Producto"/>
    <s v="N/A"/>
    <s v="N/A"/>
    <s v="N/A"/>
    <s v="5A4-00002"/>
    <s v="Suscripción mensual con pago anual"/>
    <n v="0.3"/>
    <n v="1"/>
    <s v="Por definición del partner"/>
    <n v="0"/>
    <n v="1099.6229999999998"/>
    <n v="1099.6199999999999"/>
    <n v="0"/>
  </r>
  <r>
    <s v="Catalogo principalOVS_ES ACADEMICO5A6-00001"/>
    <s v="5A6-00001OVS_ES ACADEMICO"/>
    <m/>
    <x v="0"/>
    <s v="5A6-00001"/>
    <x v="2"/>
    <s v="Catalogo principal"/>
    <s v="USD"/>
    <s v="N/A"/>
    <s v="Microsoft®EOAforExchangeOnlineOpenSTU ShrdSvr AllLng MonthlySubscriptions-VolumeLicense Academic OLV 1License NoLevel Student Addon 1Month"/>
    <s v="Unidad"/>
    <s v="Und"/>
    <s v="Producto"/>
    <s v="N/A"/>
    <s v="N/A"/>
    <s v="N/A"/>
    <s v="5A6-00001"/>
    <s v="Suscripción mensual con pago anual"/>
    <n v="1"/>
    <n v="1"/>
    <s v="Por definición del partner"/>
    <n v="0"/>
    <n v="3665.41"/>
    <n v="3665.41"/>
    <n v="0"/>
  </r>
  <r>
    <s v="Catalogo principalOVS_ES ACADEMICO5A7-00001"/>
    <s v="5A7-00001OVS_ES ACADEMICO"/>
    <m/>
    <x v="0"/>
    <s v="5A7-00001"/>
    <x v="2"/>
    <s v="Catalogo principal"/>
    <s v="USD"/>
    <s v="N/A"/>
    <s v="Microsoft®EOAforExchangeOnlineOpenFAC ShrdSvr AllLng MonthlySubscriptions-VolumeLicense Academic OLV 1License LevelE AdditionalProduct Addon 1Month"/>
    <s v="Unidad"/>
    <s v="Und"/>
    <s v="Producto"/>
    <s v="N/A"/>
    <s v="N/A"/>
    <s v="N/A"/>
    <s v="5A7-00001"/>
    <s v="Suscripción mensual con pago anual"/>
    <n v="1"/>
    <n v="1"/>
    <s v="Por definición del partner"/>
    <n v="0"/>
    <n v="3665.41"/>
    <n v="3665.41"/>
    <n v="0"/>
  </r>
  <r>
    <s v="Catalogo principalOVS_ES ACADEMICO5A7-00002"/>
    <s v="5A7-00002OVS_ES ACADEMICO"/>
    <m/>
    <x v="0"/>
    <s v="5A7-00002"/>
    <x v="2"/>
    <s v="Catalogo principal"/>
    <s v="USD"/>
    <s v="N/A"/>
    <s v="Microsoft®EOAforExchangeOnlineOpenFAC ShrdSvr AllLng MonthlySubscriptions-VolumeLicense Academic OLV 1License LevelF AdditionalProduct Addon 1Month"/>
    <s v="Unidad"/>
    <s v="Und"/>
    <s v="Producto"/>
    <s v="N/A"/>
    <s v="N/A"/>
    <s v="N/A"/>
    <s v="5A7-00002"/>
    <s v="Suscripción mensual con pago anual"/>
    <n v="1"/>
    <n v="1"/>
    <s v="Por definición del partner"/>
    <n v="0"/>
    <n v="3665.41"/>
    <n v="3665.41"/>
    <n v="0"/>
  </r>
  <r>
    <s v="Catalogo principalOVS_ES ACADEMICO5CN-00001"/>
    <s v="5CN-00001OVS_ES ACADEMICO"/>
    <m/>
    <x v="0"/>
    <s v="5CN-00001"/>
    <x v="2"/>
    <s v="Catalogo principal"/>
    <s v="USD"/>
    <s v="N/A"/>
    <s v="Microsoft®O365ExtraFileStorageOpenSTU ShrdSvr AllLng MonthlySubscriptions-VolumeLicense Academic OLV 1License NoLevel Student Addon 1Month"/>
    <s v="Unidad"/>
    <s v="Und"/>
    <s v="Producto"/>
    <s v="N/A"/>
    <s v="N/A"/>
    <s v="N/A"/>
    <s v="5CN-00001"/>
    <s v="Suscripción mensual con pago anual"/>
    <n v="0.3"/>
    <n v="1"/>
    <s v="Por definición del partner"/>
    <n v="0"/>
    <n v="1099.6229999999998"/>
    <n v="1099.6199999999999"/>
    <n v="0"/>
  </r>
  <r>
    <s v="Catalogo principalOVS_ES ACADEMICO5FV-00001"/>
    <s v="5FV-00001OVS_ES ACADEMICO"/>
    <m/>
    <x v="0"/>
    <s v="5FV-00001"/>
    <x v="2"/>
    <s v="Catalogo principal"/>
    <s v="USD"/>
    <s v="N/A"/>
    <s v="Microsoft®Office365EDUE3forFacultyOpen ShrdSvr AllLng MonthlySubscriptions-VolumeLicense Academic OLV 1License LevelE AdditionalProduct 1MonthRenewal"/>
    <s v="Unidad"/>
    <s v="Und"/>
    <s v="Producto"/>
    <s v="N/A"/>
    <s v="N/A"/>
    <s v="N/A"/>
    <s v="5FV-00001"/>
    <s v="Suscripción mensual con pago anual"/>
    <n v="2.2999999999999998"/>
    <n v="1"/>
    <s v="Por definición del partner"/>
    <n v="0"/>
    <n v="8430.4429999999993"/>
    <n v="8430.44"/>
    <n v="0"/>
  </r>
  <r>
    <s v="Catalogo principalOVS_ES ACADEMICO5FV-00002"/>
    <s v="5FV-00002OVS_ES ACADEMICO"/>
    <m/>
    <x v="0"/>
    <s v="5FV-00002"/>
    <x v="2"/>
    <s v="Catalogo principal"/>
    <s v="USD"/>
    <s v="N/A"/>
    <s v="Microsoft®Office365EDUE3forFacultyOpen ShrdSvr AllLng MonthlySubscriptions-VolumeLicense Academic OLV 1License LevelF AdditionalProduct 1MonthRenewal"/>
    <s v="Unidad"/>
    <s v="Und"/>
    <s v="Producto"/>
    <s v="N/A"/>
    <s v="N/A"/>
    <s v="N/A"/>
    <s v="5FV-00002"/>
    <s v="Suscripción mensual con pago anual"/>
    <n v="2.2999999999999998"/>
    <n v="1"/>
    <s v="Por definición del partner"/>
    <n v="0"/>
    <n v="8430.4429999999993"/>
    <n v="8430.44"/>
    <n v="0"/>
  </r>
  <r>
    <s v="Catalogo principalOVS_ES ACADEMICO5FV-00004"/>
    <s v="5FV-00004OVS_ES ACADEMICO"/>
    <m/>
    <x v="0"/>
    <s v="5FV-00004"/>
    <x v="2"/>
    <s v="Catalogo principal"/>
    <s v="USD"/>
    <s v="N/A"/>
    <s v="Microsoft®O365EDUE3forFcltyOpn ShrdSvr AllLng MonthlySubscriptions Academic OLV 1License E AdditionalProduct AddOn frmCoreCAL/ECAL/OffProPlus 1MRenewa"/>
    <s v="Unidad"/>
    <s v="Und"/>
    <s v="Producto"/>
    <s v="N/A"/>
    <s v="N/A"/>
    <s v="N/A"/>
    <s v="5FV-00004"/>
    <s v="Suscripción mensual con pago anual"/>
    <n v="0"/>
    <n v="1"/>
    <s v="Por definición del partner"/>
    <n v="0"/>
    <n v="0"/>
    <n v="0"/>
    <n v="0"/>
  </r>
  <r>
    <s v="Catalogo principalOVS_ES ACADEMICO5FV-00005"/>
    <s v="5FV-00005OVS_ES ACADEMICO"/>
    <m/>
    <x v="0"/>
    <s v="5FV-00005"/>
    <x v="2"/>
    <s v="Catalogo principal"/>
    <s v="USD"/>
    <s v="N/A"/>
    <s v="Microsoft®O365EDUE3forFcltyOpn ShrdSvr AllLng MonthlySubscriptions Academic OLV 1License F AdditionalProduct AddOn frmCoreCAL/ECAL/OffProPlus 1MRenewa"/>
    <s v="Unidad"/>
    <s v="Und"/>
    <s v="Producto"/>
    <s v="N/A"/>
    <s v="N/A"/>
    <s v="N/A"/>
    <s v="5FV-00005"/>
    <s v="Suscripción mensual con pago anual"/>
    <n v="0"/>
    <n v="1"/>
    <s v="Por definición del partner"/>
    <n v="0"/>
    <n v="0"/>
    <n v="0"/>
    <n v="0"/>
  </r>
  <r>
    <s v="Catalogo principalOVS_ES ACADEMICO5FV-00007"/>
    <s v="5FV-00007OVS_ES ACADEMICO"/>
    <m/>
    <x v="0"/>
    <s v="5FV-00007"/>
    <x v="2"/>
    <s v="Catalogo principal"/>
    <s v="USD"/>
    <s v="N/A"/>
    <s v="Microsoft®O365EDUE3forFcltyOpn ShrdSvr AllLng MonthlySubscriptions Academic OLV 1License LevelE AdditionalProduct AddOn fromCoreCAL/ECAL 1MonthRenewal"/>
    <s v="Unidad"/>
    <s v="Und"/>
    <s v="Producto"/>
    <s v="N/A"/>
    <s v="N/A"/>
    <s v="N/A"/>
    <s v="5FV-00007"/>
    <s v="Suscripción mensual con pago anual"/>
    <n v="2.2999999999999998"/>
    <n v="1"/>
    <s v="Por definición del partner"/>
    <n v="0"/>
    <n v="8430.4429999999993"/>
    <n v="8430.44"/>
    <n v="0"/>
  </r>
  <r>
    <s v="Catalogo principalOVS_ES ACADEMICO5FV-00008"/>
    <s v="5FV-00008OVS_ES ACADEMICO"/>
    <m/>
    <x v="0"/>
    <s v="5FV-00008"/>
    <x v="2"/>
    <s v="Catalogo principal"/>
    <s v="USD"/>
    <s v="N/A"/>
    <s v="Microsoft®O365EDUE3forFcltyOpn ShrdSvr AllLng MonthlySubscriptions Academic OLV 1License LevelF AdditionalProduct AddOn fromCoreCAL/ECAL 1MonthRenewal"/>
    <s v="Unidad"/>
    <s v="Und"/>
    <s v="Producto"/>
    <s v="N/A"/>
    <s v="N/A"/>
    <s v="N/A"/>
    <s v="5FV-00008"/>
    <s v="Suscripción mensual con pago anual"/>
    <n v="2.2999999999999998"/>
    <n v="1"/>
    <s v="Por definición del partner"/>
    <n v="0"/>
    <n v="8430.4429999999993"/>
    <n v="8430.44"/>
    <n v="0"/>
  </r>
  <r>
    <s v="Catalogo principalOVS_ES ACADEMICO5FV-00009"/>
    <s v="5FV-00009OVS_ES ACADEMICO"/>
    <m/>
    <x v="0"/>
    <s v="5FV-00009"/>
    <x v="2"/>
    <s v="Catalogo principal"/>
    <s v="USD"/>
    <s v="N/A"/>
    <s v="Microsoft®O365EDUE3forFcltyOpn ShrdSvr AllLng MonthlySubscriptions Academic OLV 1License LevelE AdditionalProduct AddOn fromOfficeProPlus 1MonthRenewa"/>
    <s v="Unidad"/>
    <s v="Und"/>
    <s v="Producto"/>
    <s v="N/A"/>
    <s v="N/A"/>
    <s v="N/A"/>
    <s v="5FV-00009"/>
    <s v="Suscripción mensual con pago anual"/>
    <n v="0"/>
    <n v="1"/>
    <s v="Por definición del partner"/>
    <n v="0"/>
    <n v="0"/>
    <n v="0"/>
    <n v="0"/>
  </r>
  <r>
    <s v="Catalogo principalOVS_ES ACADEMICO5FV-00010"/>
    <s v="5FV-00010OVS_ES ACADEMICO"/>
    <m/>
    <x v="0"/>
    <s v="5FV-00010"/>
    <x v="2"/>
    <s v="Catalogo principal"/>
    <s v="USD"/>
    <s v="N/A"/>
    <s v="Microsoft®O365EDUE3forFcltyOpn ShrdSvr AllLng MonthlySubscriptions Academic OLV 1License LevelF AdditionalProduct AddOn fromOfficeProPlus 1MonthRenewa"/>
    <s v="Unidad"/>
    <s v="Und"/>
    <s v="Producto"/>
    <s v="N/A"/>
    <s v="N/A"/>
    <s v="N/A"/>
    <s v="5FV-00010"/>
    <s v="Suscripción mensual con pago anual"/>
    <n v="0"/>
    <n v="1"/>
    <s v="Por definición del partner"/>
    <n v="0"/>
    <n v="0"/>
    <n v="0"/>
    <n v="0"/>
  </r>
  <r>
    <s v="Catalogo principalOVS_ES ACADEMICO5HU-00035"/>
    <s v="5HU-00035OVS_ES ACADEMICO"/>
    <m/>
    <x v="0"/>
    <s v="5HU-00035"/>
    <x v="2"/>
    <s v="Catalogo principal"/>
    <s v="USD"/>
    <s v="N/A"/>
    <s v="Microsoft®SfBServer AllLng License/SoftwareAssurancePack Academic OLV 1License LevelE AdditionalProduct 1Year"/>
    <s v="Unidad"/>
    <s v="Und"/>
    <s v="Producto"/>
    <s v="N/A"/>
    <s v="N/A"/>
    <s v="N/A"/>
    <s v="5HU-00035"/>
    <s v="Suscripción Anual"/>
    <n v="422"/>
    <n v="1"/>
    <s v="Por definición del partner"/>
    <n v="0"/>
    <n v="1546803.02"/>
    <n v="1546803.02"/>
    <n v="0"/>
  </r>
  <r>
    <s v="Catalogo principalOVS_ES ACADEMICO5HU-00036"/>
    <s v="5HU-00036OVS_ES ACADEMICO"/>
    <m/>
    <x v="0"/>
    <s v="5HU-00036"/>
    <x v="2"/>
    <s v="Catalogo principal"/>
    <s v="USD"/>
    <s v="N/A"/>
    <s v="Microsoft®SfBServer AllLng License/SoftwareAssurancePack Academic OLV 1License LevelF AdditionalProduct 1Year"/>
    <s v="Unidad"/>
    <s v="Und"/>
    <s v="Producto"/>
    <s v="N/A"/>
    <s v="N/A"/>
    <s v="N/A"/>
    <s v="5HU-00036"/>
    <s v="Suscripción Anual"/>
    <n v="422"/>
    <n v="1"/>
    <s v="Por definición del partner"/>
    <n v="0"/>
    <n v="1546803.02"/>
    <n v="1546803.02"/>
    <n v="0"/>
  </r>
  <r>
    <s v="Catalogo principalOVS_ES ACADEMICO6EM-00001"/>
    <s v="6EM-00001OVS_ES ACADEMICO"/>
    <m/>
    <x v="0"/>
    <s v="6EM-00001"/>
    <x v="2"/>
    <s v="Catalogo principal"/>
    <s v="USD"/>
    <s v="N/A"/>
    <s v="Microsoft®AzureActiveDirectoryPremP2Open ShrdSvr AllLng MonthlySubscriptions-VolumeLicense Academic OLV 1License LevelE AdditionalProduct Faculty 1Mth"/>
    <s v="Unidad"/>
    <s v="Und"/>
    <s v="Producto"/>
    <s v="N/A"/>
    <s v="N/A"/>
    <s v="N/A"/>
    <s v="6EM-00001"/>
    <s v="Suscripción mensual con pago anual"/>
    <n v="1.1000000000000001"/>
    <n v="1"/>
    <s v="Por definición del partner"/>
    <n v="0"/>
    <n v="4031.951"/>
    <n v="4031.95"/>
    <n v="0"/>
  </r>
  <r>
    <s v="Catalogo principalOVS_ES ACADEMICO6EM-00002"/>
    <s v="6EM-00002OVS_ES ACADEMICO"/>
    <m/>
    <x v="0"/>
    <s v="6EM-00002"/>
    <x v="2"/>
    <s v="Catalogo principal"/>
    <s v="USD"/>
    <s v="N/A"/>
    <s v="Microsoft®AzureActiveDirectoryPremP2Open ShrdSvr AllLng MonthlySubscriptions-VolumeLicense Academic OLV 1License LevelF AdditionalProduct Faculty 1Mth"/>
    <s v="Unidad"/>
    <s v="Und"/>
    <s v="Producto"/>
    <s v="N/A"/>
    <s v="N/A"/>
    <s v="N/A"/>
    <s v="6EM-00002"/>
    <s v="Suscripción mensual con pago anual"/>
    <n v="1.1000000000000001"/>
    <n v="1"/>
    <s v="Por definición del partner"/>
    <n v="0"/>
    <n v="4031.951"/>
    <n v="4031.95"/>
    <n v="0"/>
  </r>
  <r>
    <s v="Catalogo principalOVS_ES ACADEMICO6EM-00011"/>
    <s v="6EM-00011OVS_ES ACADEMICO"/>
    <m/>
    <x v="0"/>
    <s v="6EM-00011"/>
    <x v="2"/>
    <s v="Catalogo principal"/>
    <s v="USD"/>
    <s v="N/A"/>
    <s v="Microsoft®AzureActiveDirectoryPremP2Open ShrdSvr AllLng MonthlySubscriptions-VolumeLicense Academic OLV 1License NoLevel Student Student 1Month"/>
    <s v="Unidad"/>
    <s v="Und"/>
    <s v="Producto"/>
    <s v="N/A"/>
    <s v="N/A"/>
    <s v="N/A"/>
    <s v="6EM-00011"/>
    <s v="Suscripción mensual con pago anual"/>
    <n v="0.9"/>
    <n v="1"/>
    <s v="Por definición del partner"/>
    <n v="0"/>
    <n v="3298.8690000000001"/>
    <n v="3298.87"/>
    <n v="0"/>
  </r>
  <r>
    <s v="Catalogo principalOVS_ES ACADEMICO6MV-00001"/>
    <s v="6MV-00001OVS_ES ACADEMICO"/>
    <m/>
    <x v="0"/>
    <s v="6MV-00001"/>
    <x v="2"/>
    <s v="Catalogo principal"/>
    <s v="USD"/>
    <s v="N/A"/>
    <s v="Microsoft®ExchangeEntCALSrvcsforEdu AllLng MonthlySubscriptions-VolumeLicense Academic OLV 1License LevelE AdditionalProduct PerUsr 1Month"/>
    <s v="Unidad"/>
    <s v="Und"/>
    <s v="Producto"/>
    <s v="N/A"/>
    <s v="N/A"/>
    <s v="N/A"/>
    <s v="6MV-00001"/>
    <s v="Suscripción mensual con pago anual"/>
    <n v="0"/>
    <n v="1"/>
    <s v="Por definición del partner"/>
    <n v="0"/>
    <n v="0"/>
    <n v="0"/>
    <n v="0"/>
  </r>
  <r>
    <s v="Catalogo principalOVS_ES ACADEMICO6MV-00002"/>
    <s v="6MV-00002OVS_ES ACADEMICO"/>
    <m/>
    <x v="0"/>
    <s v="6MV-00002"/>
    <x v="2"/>
    <s v="Catalogo principal"/>
    <s v="USD"/>
    <s v="N/A"/>
    <s v="Microsoft®ExchangeEntCALSrvcsforEdu AllLng MonthlySubscriptions-VolumeLicense Academic OLV 1License LevelF AdditionalProduct PerUsr 1Month"/>
    <s v="Unidad"/>
    <s v="Und"/>
    <s v="Producto"/>
    <s v="N/A"/>
    <s v="N/A"/>
    <s v="N/A"/>
    <s v="6MV-00002"/>
    <s v="Suscripción mensual con pago anual"/>
    <n v="0"/>
    <n v="1"/>
    <s v="Por definición del partner"/>
    <n v="0"/>
    <n v="0"/>
    <n v="0"/>
    <n v="0"/>
  </r>
  <r>
    <s v="Catalogo principalOVS_ES ACADEMICO6MV-00005"/>
    <s v="6MV-00005OVS_ES ACADEMICO"/>
    <m/>
    <x v="0"/>
    <s v="6MV-00005"/>
    <x v="2"/>
    <s v="Catalogo principal"/>
    <s v="USD"/>
    <s v="N/A"/>
    <s v="Microsoft®ExchangeEntCALSrvcsforEdu AllLng MonthlySubscriptions-VolumeLicense Academic OLV 1License NoLevel Student PerUsr ForStudent 1Month"/>
    <s v="Unidad"/>
    <s v="Und"/>
    <s v="Producto"/>
    <s v="N/A"/>
    <s v="N/A"/>
    <s v="N/A"/>
    <s v="6MV-00005"/>
    <s v="Suscripción mensual con pago anual"/>
    <n v="0"/>
    <n v="1"/>
    <s v="Por definición del partner"/>
    <n v="0"/>
    <n v="0"/>
    <n v="0"/>
    <n v="0"/>
  </r>
  <r>
    <s v="Catalogo principalOVS_ES ACADEMICO6QV-00001"/>
    <s v="6QV-00001OVS_ES ACADEMICO"/>
    <m/>
    <x v="0"/>
    <s v="6QV-00001"/>
    <x v="2"/>
    <s v="Catalogo principal"/>
    <s v="USD"/>
    <s v="N/A"/>
    <s v="Microsoft®EnterpriseCALSrvcsforEdu AllLng MonthlySubscriptions-VolumeLicense Academic OLV 1License LevelE AdditionalProduct PerUsr 1Month"/>
    <s v="Unidad"/>
    <s v="Und"/>
    <s v="Producto"/>
    <s v="N/A"/>
    <s v="N/A"/>
    <s v="N/A"/>
    <s v="6QV-00001"/>
    <s v="Suscripción mensual con pago anual"/>
    <n v="0"/>
    <n v="1"/>
    <s v="Por definición del partner"/>
    <n v="0"/>
    <n v="0"/>
    <n v="0"/>
    <n v="0"/>
  </r>
  <r>
    <s v="Catalogo principalOVS_ES ACADEMICO6QV-00002"/>
    <s v="6QV-00002OVS_ES ACADEMICO"/>
    <m/>
    <x v="0"/>
    <s v="6QV-00002"/>
    <x v="2"/>
    <s v="Catalogo principal"/>
    <s v="USD"/>
    <s v="N/A"/>
    <s v="Microsoft®EnterpriseCALSrvcsforEdu AllLng MonthlySubscriptions-VolumeLicense Academic OLV 1License LevelF AdditionalProduct PerUsr 1Month"/>
    <s v="Unidad"/>
    <s v="Und"/>
    <s v="Producto"/>
    <s v="N/A"/>
    <s v="N/A"/>
    <s v="N/A"/>
    <s v="6QV-00002"/>
    <s v="Suscripción mensual con pago anual"/>
    <n v="0"/>
    <n v="1"/>
    <s v="Por definición del partner"/>
    <n v="0"/>
    <n v="0"/>
    <n v="0"/>
    <n v="0"/>
  </r>
  <r>
    <s v="Catalogo principalOVS_ES ACADEMICO6QV-00005"/>
    <s v="6QV-00005OVS_ES ACADEMICO"/>
    <m/>
    <x v="0"/>
    <s v="6QV-00005"/>
    <x v="2"/>
    <s v="Catalogo principal"/>
    <s v="USD"/>
    <s v="N/A"/>
    <s v="Microsoft®EnterpriseCALSrvcsforEdu AllLng MonthlySubscriptions-VolumeLicense Academic OLV 1License NoLevel Student PerUsr ForStudent 1Month"/>
    <s v="Unidad"/>
    <s v="Und"/>
    <s v="Producto"/>
    <s v="N/A"/>
    <s v="N/A"/>
    <s v="N/A"/>
    <s v="6QV-00005"/>
    <s v="Suscripción mensual con pago anual"/>
    <n v="0"/>
    <n v="1"/>
    <s v="Por definición del partner"/>
    <n v="0"/>
    <n v="0"/>
    <n v="0"/>
    <n v="0"/>
  </r>
  <r>
    <s v="Catalogo principalOVS_ES ACADEMICO6VC-01516"/>
    <s v="6VC-01516OVS_ES ACADEMICO"/>
    <m/>
    <x v="0"/>
    <s v="6VC-01516"/>
    <x v="2"/>
    <s v="Catalogo principal"/>
    <s v="USD"/>
    <s v="N/A"/>
    <s v="Microsoft®WinRmtDsktpSvcsCAL AllLng License/SoftwareAssurancePack Academic OLV 1License LevelE Enterprise DvcCAL 1Year"/>
    <s v="Unidad"/>
    <s v="Und"/>
    <s v="Producto"/>
    <s v="N/A"/>
    <s v="N/A"/>
    <s v="N/A"/>
    <s v="6VC-01516"/>
    <s v="Suscripción Anual"/>
    <n v="8"/>
    <n v="1"/>
    <s v="Por definición del partner"/>
    <n v="0"/>
    <n v="29323.279999999999"/>
    <n v="29323.279999999999"/>
    <n v="0"/>
  </r>
  <r>
    <s v="Catalogo principalOVS_ES ACADEMICO6VC-01517"/>
    <s v="6VC-01517OVS_ES ACADEMICO"/>
    <m/>
    <x v="0"/>
    <s v="6VC-01517"/>
    <x v="2"/>
    <s v="Catalogo principal"/>
    <s v="USD"/>
    <s v="N/A"/>
    <s v="Microsoft®WinRmtDsktpSvcsCAL AllLng License/SoftwareAssurancePack Academic OLV 1License LevelF Enterprise DvcCAL 1Year"/>
    <s v="Unidad"/>
    <s v="Und"/>
    <s v="Producto"/>
    <s v="N/A"/>
    <s v="N/A"/>
    <s v="N/A"/>
    <s v="6VC-01517"/>
    <s v="Suscripción Anual"/>
    <n v="8"/>
    <n v="1"/>
    <s v="Por definición del partner"/>
    <n v="0"/>
    <n v="29323.279999999999"/>
    <n v="29323.279999999999"/>
    <n v="0"/>
  </r>
  <r>
    <s v="Catalogo principalOVS_ES ACADEMICO6VC-01518"/>
    <s v="6VC-01518OVS_ES ACADEMICO"/>
    <m/>
    <x v="0"/>
    <s v="6VC-01518"/>
    <x v="2"/>
    <s v="Catalogo principal"/>
    <s v="USD"/>
    <s v="N/A"/>
    <s v="Microsoft®WinRmtDsktpSvcsCAL AllLng License/SoftwareAssurancePack Academic OLV 1License LevelE Enterprise UsrCAL 1Year"/>
    <s v="Unidad"/>
    <s v="Und"/>
    <s v="Producto"/>
    <s v="N/A"/>
    <s v="N/A"/>
    <s v="N/A"/>
    <s v="6VC-01518"/>
    <s v="Suscripción Anual"/>
    <n v="8"/>
    <n v="1"/>
    <s v="Por definición del partner"/>
    <n v="0"/>
    <n v="29323.279999999999"/>
    <n v="29323.279999999999"/>
    <n v="0"/>
  </r>
  <r>
    <s v="Catalogo principalOVS_ES ACADEMICO6VC-01519"/>
    <s v="6VC-01519OVS_ES ACADEMICO"/>
    <m/>
    <x v="0"/>
    <s v="6VC-01519"/>
    <x v="2"/>
    <s v="Catalogo principal"/>
    <s v="USD"/>
    <s v="N/A"/>
    <s v="Microsoft®WinRmtDsktpSvcsCAL AllLng License/SoftwareAssurancePack Academic OLV 1License LevelF Enterprise UsrCAL 1Year"/>
    <s v="Unidad"/>
    <s v="Und"/>
    <s v="Producto"/>
    <s v="N/A"/>
    <s v="N/A"/>
    <s v="N/A"/>
    <s v="6VC-01519"/>
    <s v="Suscripción Anual"/>
    <n v="8"/>
    <n v="1"/>
    <s v="Por definición del partner"/>
    <n v="0"/>
    <n v="29323.279999999999"/>
    <n v="29323.279999999999"/>
    <n v="0"/>
  </r>
  <r>
    <s v="Catalogo principalOVS_ES ACADEMICO6VC-01520"/>
    <s v="6VC-01520OVS_ES ACADEMICO"/>
    <m/>
    <x v="0"/>
    <s v="6VC-01520"/>
    <x v="2"/>
    <s v="Catalogo principal"/>
    <s v="USD"/>
    <s v="N/A"/>
    <s v="Microsoft®WinRmtDsktpSvcsCAL AllLng License/SoftwareAssurancePack Academic OLV 1License NoLevel Student DvcCAL 1Year"/>
    <s v="Unidad"/>
    <s v="Und"/>
    <s v="Producto"/>
    <s v="N/A"/>
    <s v="N/A"/>
    <s v="N/A"/>
    <s v="6VC-01520"/>
    <s v="Suscripción Anual"/>
    <n v="4.5199999999999996"/>
    <n v="1"/>
    <s v="Por definición del partner"/>
    <n v="0"/>
    <n v="16567.653199999997"/>
    <n v="16567.650000000001"/>
    <n v="0"/>
  </r>
  <r>
    <s v="Catalogo principalOVS_ES ACADEMICO6VC-01521"/>
    <s v="6VC-01521OVS_ES ACADEMICO"/>
    <m/>
    <x v="0"/>
    <s v="6VC-01521"/>
    <x v="2"/>
    <s v="Catalogo principal"/>
    <s v="USD"/>
    <s v="N/A"/>
    <s v="Microsoft®WinRmtDsktpSvcsCAL AllLng License/SoftwareAssurancePack Academic OLV 1License NoLevel Student UsrCAL 1Year"/>
    <s v="Unidad"/>
    <s v="Und"/>
    <s v="Producto"/>
    <s v="N/A"/>
    <s v="N/A"/>
    <s v="N/A"/>
    <s v="6VC-01521"/>
    <s v="Suscripción Anual"/>
    <n v="4.5199999999999996"/>
    <n v="1"/>
    <s v="Por definición del partner"/>
    <n v="0"/>
    <n v="16567.653199999997"/>
    <n v="16567.650000000001"/>
    <n v="0"/>
  </r>
  <r>
    <s v="Catalogo principalOVS_ES ACADEMICO6VC-01522"/>
    <s v="6VC-01522OVS_ES ACADEMICO"/>
    <m/>
    <x v="0"/>
    <s v="6VC-01522"/>
    <x v="2"/>
    <s v="Catalogo principal"/>
    <s v="USD"/>
    <s v="N/A"/>
    <s v="Microsoft®WinRmtDsktpSvcsCAL AllLng License/SoftwareAssurancePack Academic OLV 1License LevelE AdditionalProduct DvcCAL 1Year"/>
    <s v="Unidad"/>
    <s v="Und"/>
    <s v="Producto"/>
    <s v="N/A"/>
    <s v="N/A"/>
    <s v="N/A"/>
    <s v="6VC-01522"/>
    <s v="Suscripción Anual"/>
    <n v="11"/>
    <n v="1"/>
    <s v="Por definición del partner"/>
    <n v="0"/>
    <n v="40319.509999999995"/>
    <n v="40319.51"/>
    <n v="0"/>
  </r>
  <r>
    <s v="Catalogo principalOVS_ES ACADEMICO6VC-01523"/>
    <s v="6VC-01523OVS_ES ACADEMICO"/>
    <m/>
    <x v="0"/>
    <s v="6VC-01523"/>
    <x v="2"/>
    <s v="Catalogo principal"/>
    <s v="USD"/>
    <s v="N/A"/>
    <s v="Microsoft®WinRmtDsktpSvcsCAL AllLng License/SoftwareAssurancePack Academic OLV 1License LevelF AdditionalProduct DvcCAL 1Year"/>
    <s v="Unidad"/>
    <s v="Und"/>
    <s v="Producto"/>
    <s v="N/A"/>
    <s v="N/A"/>
    <s v="N/A"/>
    <s v="6VC-01523"/>
    <s v="Suscripción Anual"/>
    <n v="11"/>
    <n v="1"/>
    <s v="Por definición del partner"/>
    <n v="0"/>
    <n v="40319.509999999995"/>
    <n v="40319.51"/>
    <n v="0"/>
  </r>
  <r>
    <s v="Catalogo principalOVS_ES ACADEMICO6VC-01524"/>
    <s v="6VC-01524OVS_ES ACADEMICO"/>
    <m/>
    <x v="0"/>
    <s v="6VC-01524"/>
    <x v="2"/>
    <s v="Catalogo principal"/>
    <s v="USD"/>
    <s v="N/A"/>
    <s v="Microsoft®WinRmtDsktpSvcsCAL AllLng License/SoftwareAssurancePack Academic OLV 1License LevelE AdditionalProduct UsrCAL 1Year"/>
    <s v="Unidad"/>
    <s v="Und"/>
    <s v="Producto"/>
    <s v="N/A"/>
    <s v="N/A"/>
    <s v="N/A"/>
    <s v="6VC-01524"/>
    <s v="Suscripción Anual"/>
    <n v="11"/>
    <n v="1"/>
    <s v="Por definición del partner"/>
    <n v="0"/>
    <n v="40319.509999999995"/>
    <n v="40319.51"/>
    <n v="0"/>
  </r>
  <r>
    <s v="Catalogo principalOVS_ES ACADEMICO6VC-01525"/>
    <s v="6VC-01525OVS_ES ACADEMICO"/>
    <m/>
    <x v="0"/>
    <s v="6VC-01525"/>
    <x v="2"/>
    <s v="Catalogo principal"/>
    <s v="USD"/>
    <s v="N/A"/>
    <s v="Microsoft®WinRmtDsktpSvcsCAL AllLng License/SoftwareAssurancePack Academic OLV 1License LevelF AdditionalProduct UsrCAL 1Year"/>
    <s v="Unidad"/>
    <s v="Und"/>
    <s v="Producto"/>
    <s v="N/A"/>
    <s v="N/A"/>
    <s v="N/A"/>
    <s v="6VC-01525"/>
    <s v="Suscripción Anual"/>
    <n v="11"/>
    <n v="1"/>
    <s v="Por definición del partner"/>
    <n v="0"/>
    <n v="40319.509999999995"/>
    <n v="40319.51"/>
    <n v="0"/>
  </r>
  <r>
    <s v="Catalogo principalOVS_ES ACADEMICO6XC-00319"/>
    <s v="6XC-00319OVS_ES ACADEMICO"/>
    <m/>
    <x v="0"/>
    <s v="6XC-00319"/>
    <x v="2"/>
    <s v="Catalogo principal"/>
    <s v="USD"/>
    <s v="N/A"/>
    <s v="Microsoft®WinRmtDsktpSvcsExtConn AllLng License/SoftwareAssurancePack Academic OLV 1License LevelE AdditionalProduct 1Year"/>
    <s v="Unidad"/>
    <s v="Und"/>
    <s v="Producto"/>
    <s v="N/A"/>
    <s v="N/A"/>
    <s v="N/A"/>
    <s v="6XC-00319"/>
    <s v="Suscripción Anual"/>
    <n v="1392"/>
    <n v="1"/>
    <s v="Por definición del partner"/>
    <n v="0"/>
    <n v="5102250.72"/>
    <n v="5102250.72"/>
    <n v="0"/>
  </r>
  <r>
    <s v="Catalogo principalOVS_ES ACADEMICO6XC-00320"/>
    <s v="6XC-00320OVS_ES ACADEMICO"/>
    <m/>
    <x v="0"/>
    <s v="6XC-00320"/>
    <x v="2"/>
    <s v="Catalogo principal"/>
    <s v="USD"/>
    <s v="N/A"/>
    <s v="Microsoft®WinRmtDsktpSvcsExtConn AllLng License/SoftwareAssurancePack Academic OLV 1License LevelF AdditionalProduct 1Year"/>
    <s v="Unidad"/>
    <s v="Und"/>
    <s v="Producto"/>
    <s v="N/A"/>
    <s v="N/A"/>
    <s v="N/A"/>
    <s v="6XC-00320"/>
    <s v="Suscripción Anual"/>
    <n v="1392"/>
    <n v="1"/>
    <s v="Por definición del partner"/>
    <n v="0"/>
    <n v="5102250.72"/>
    <n v="5102250.72"/>
    <n v="0"/>
  </r>
  <r>
    <s v="Catalogo principalOVS_ES ACADEMICO6YH-00603"/>
    <s v="6YH-00603OVS_ES ACADEMICO"/>
    <m/>
    <x v="0"/>
    <s v="6YH-00603"/>
    <x v="2"/>
    <s v="Catalogo principal"/>
    <s v="USD"/>
    <s v="N/A"/>
    <s v="Microsoft®SkypeforBusiness AllLng License/SoftwareAssurancePack Academic OLV 1License LevelE AdditionalProduct 1Year"/>
    <s v="Unidad"/>
    <s v="Und"/>
    <s v="Producto"/>
    <s v="N/A"/>
    <s v="N/A"/>
    <s v="N/A"/>
    <s v="6YH-00603"/>
    <s v="Suscripción Anual"/>
    <n v="2.5"/>
    <n v="1"/>
    <s v="Por definición del partner"/>
    <n v="0"/>
    <n v="9163.5249999999996"/>
    <n v="9163.5300000000007"/>
    <n v="0"/>
  </r>
  <r>
    <s v="Catalogo principalOVS_ES ACADEMICO6YH-00604"/>
    <s v="6YH-00604OVS_ES ACADEMICO"/>
    <m/>
    <x v="0"/>
    <s v="6YH-00604"/>
    <x v="2"/>
    <s v="Catalogo principal"/>
    <s v="USD"/>
    <s v="N/A"/>
    <s v="Microsoft®SkypeforBusiness AllLng License/SoftwareAssurancePack Academic OLV 1License LevelF AdditionalProduct 1Year"/>
    <s v="Unidad"/>
    <s v="Und"/>
    <s v="Producto"/>
    <s v="N/A"/>
    <s v="N/A"/>
    <s v="N/A"/>
    <s v="6YH-00604"/>
    <s v="Suscripción Anual"/>
    <n v="2.5"/>
    <n v="1"/>
    <s v="Por definición del partner"/>
    <n v="0"/>
    <n v="9163.5249999999996"/>
    <n v="9163.5300000000007"/>
    <n v="0"/>
  </r>
  <r>
    <s v="Catalogo principalOVS_ES ACADEMICO6YH-00605"/>
    <s v="6YH-00605OVS_ES ACADEMICO"/>
    <m/>
    <x v="0"/>
    <s v="6YH-00605"/>
    <x v="2"/>
    <s v="Catalogo principal"/>
    <s v="USD"/>
    <s v="N/A"/>
    <s v="Microsoft®SkypeforBusiness AllLng License/SoftwareAssurancePack Academic OLV 1License NoLevel Student 1Year"/>
    <s v="Unidad"/>
    <s v="Und"/>
    <s v="Producto"/>
    <s v="N/A"/>
    <s v="N/A"/>
    <s v="N/A"/>
    <s v="6YH-00605"/>
    <s v="Suscripción Anual"/>
    <n v="1.56"/>
    <n v="1"/>
    <s v="Por definición del partner"/>
    <n v="0"/>
    <n v="5718.0396000000001"/>
    <n v="5718.04"/>
    <n v="0"/>
  </r>
  <r>
    <s v="Catalogo principalOVS_ES ACADEMICO6ZH-00447"/>
    <s v="6ZH-00447OVS_ES ACADEMICO"/>
    <m/>
    <x v="0"/>
    <s v="6ZH-00447"/>
    <x v="2"/>
    <s v="Catalogo principal"/>
    <s v="USD"/>
    <s v="N/A"/>
    <s v="Microsoft®SfBServerStdCAL AllLng License/SoftwareAssurancePack Academic OLV 1License LevelE Enterprise DvcCAL 1Year"/>
    <s v="Unidad"/>
    <s v="Und"/>
    <s v="Producto"/>
    <s v="N/A"/>
    <s v="N/A"/>
    <s v="N/A"/>
    <s v="6ZH-00447"/>
    <s v="Suscripción Anual"/>
    <n v="3.74"/>
    <n v="1"/>
    <s v="Por definición del partner"/>
    <n v="0"/>
    <n v="13708.633400000001"/>
    <n v="13708.63"/>
    <n v="0"/>
  </r>
  <r>
    <s v="Catalogo principalOVS_ES ACADEMICO6ZH-00448"/>
    <s v="6ZH-00448OVS_ES ACADEMICO"/>
    <m/>
    <x v="0"/>
    <s v="6ZH-00448"/>
    <x v="2"/>
    <s v="Catalogo principal"/>
    <s v="USD"/>
    <s v="N/A"/>
    <s v="Microsoft®SfBServerStdCAL AllLng License/SoftwareAssurancePack Academic OLV 1License LevelF Enterprise DvcCAL 1Year"/>
    <s v="Unidad"/>
    <s v="Und"/>
    <s v="Producto"/>
    <s v="N/A"/>
    <s v="N/A"/>
    <s v="N/A"/>
    <s v="6ZH-00448"/>
    <s v="Suscripción Anual"/>
    <n v="3.74"/>
    <n v="1"/>
    <s v="Por definición del partner"/>
    <n v="0"/>
    <n v="13708.633400000001"/>
    <n v="13708.63"/>
    <n v="0"/>
  </r>
  <r>
    <s v="Catalogo principalOVS_ES ACADEMICO6ZH-00449"/>
    <s v="6ZH-00449OVS_ES ACADEMICO"/>
    <m/>
    <x v="0"/>
    <s v="6ZH-00449"/>
    <x v="2"/>
    <s v="Catalogo principal"/>
    <s v="USD"/>
    <s v="N/A"/>
    <s v="Microsoft®SfBServerStdCAL AllLng License/SoftwareAssurancePack Academic OLV 1License LevelE Enterprise UsrCAL 1Year"/>
    <s v="Unidad"/>
    <s v="Und"/>
    <s v="Producto"/>
    <s v="N/A"/>
    <s v="N/A"/>
    <s v="N/A"/>
    <s v="6ZH-00449"/>
    <s v="Suscripción Anual"/>
    <n v="3.74"/>
    <n v="1"/>
    <s v="Por definición del partner"/>
    <n v="0"/>
    <n v="13708.633400000001"/>
    <n v="13708.63"/>
    <n v="0"/>
  </r>
  <r>
    <s v="Catalogo principalOVS_ES ACADEMICO6ZH-00450"/>
    <s v="6ZH-00450OVS_ES ACADEMICO"/>
    <m/>
    <x v="0"/>
    <s v="6ZH-00450"/>
    <x v="2"/>
    <s v="Catalogo principal"/>
    <s v="USD"/>
    <s v="N/A"/>
    <s v="Microsoft®SfBServerStdCAL AllLng License/SoftwareAssurancePack Academic OLV 1License LevelF Enterprise UsrCAL 1Year"/>
    <s v="Unidad"/>
    <s v="Und"/>
    <s v="Producto"/>
    <s v="N/A"/>
    <s v="N/A"/>
    <s v="N/A"/>
    <s v="6ZH-00450"/>
    <s v="Suscripción Anual"/>
    <n v="3.74"/>
    <n v="1"/>
    <s v="Por definición del partner"/>
    <n v="0"/>
    <n v="13708.633400000001"/>
    <n v="13708.63"/>
    <n v="0"/>
  </r>
  <r>
    <s v="Catalogo principalOVS_ES ACADEMICO6ZH-00451"/>
    <s v="6ZH-00451OVS_ES ACADEMICO"/>
    <m/>
    <x v="0"/>
    <s v="6ZH-00451"/>
    <x v="2"/>
    <s v="Catalogo principal"/>
    <s v="USD"/>
    <s v="N/A"/>
    <s v="Microsoft®SfBServerStdCAL AllLng License/SoftwareAssurancePack Academic OLV 1License NoLevel Student DvcCAL 1Year"/>
    <s v="Unidad"/>
    <s v="Und"/>
    <s v="Producto"/>
    <s v="N/A"/>
    <s v="N/A"/>
    <s v="N/A"/>
    <s v="6ZH-00451"/>
    <s v="Suscripción Anual"/>
    <n v="2.34"/>
    <n v="1"/>
    <s v="Por definición del partner"/>
    <n v="0"/>
    <n v="8577.0593999999983"/>
    <n v="8577.06"/>
    <n v="0"/>
  </r>
  <r>
    <s v="Catalogo principalOVS_ES ACADEMICO6ZH-00452"/>
    <s v="6ZH-00452OVS_ES ACADEMICO"/>
    <m/>
    <x v="0"/>
    <s v="6ZH-00452"/>
    <x v="2"/>
    <s v="Catalogo principal"/>
    <s v="USD"/>
    <s v="N/A"/>
    <s v="Microsoft®SfBServerStdCAL AllLng License/SoftwareAssurancePack Academic OLV 1License NoLevel Student UsrCAL 1Year"/>
    <s v="Unidad"/>
    <s v="Und"/>
    <s v="Producto"/>
    <s v="N/A"/>
    <s v="N/A"/>
    <s v="N/A"/>
    <s v="6ZH-00452"/>
    <s v="Suscripción Anual"/>
    <n v="2.34"/>
    <n v="1"/>
    <s v="Por definición del partner"/>
    <n v="0"/>
    <n v="8577.0593999999983"/>
    <n v="8577.06"/>
    <n v="0"/>
  </r>
  <r>
    <s v="Catalogo principalOVS_ES ACADEMICO76A-00917"/>
    <s v="76A-00917OVS_ES ACADEMICO"/>
    <m/>
    <x v="0"/>
    <s v="76A-00917"/>
    <x v="2"/>
    <s v="Catalogo principal"/>
    <s v="USD"/>
    <s v="N/A"/>
    <s v="Microsoft®EnterpriseCAL AllLng License/SoftwareAssurancePack Academic OLV 1License LevelE Enterprise DvcCAL w/Services 1Year"/>
    <s v="Unidad"/>
    <s v="Und"/>
    <s v="Producto"/>
    <s v="N/A"/>
    <s v="N/A"/>
    <s v="N/A"/>
    <s v="76A-00917"/>
    <s v="Suscripción Anual"/>
    <n v="30"/>
    <n v="1"/>
    <s v="Por definición del partner"/>
    <n v="0"/>
    <n v="109962.29999999999"/>
    <n v="109962.3"/>
    <n v="0"/>
  </r>
  <r>
    <s v="Catalogo principalOVS_ES ACADEMICO76A-00918"/>
    <s v="76A-00918OVS_ES ACADEMICO"/>
    <m/>
    <x v="0"/>
    <s v="76A-00918"/>
    <x v="2"/>
    <s v="Catalogo principal"/>
    <s v="USD"/>
    <s v="N/A"/>
    <s v="Microsoft®EnterpriseCAL AllLng License/SoftwareAssurancePack Academic OLV 1License LevelF Enterprise DvcCAL w/Services 1Year"/>
    <s v="Unidad"/>
    <s v="Und"/>
    <s v="Producto"/>
    <s v="N/A"/>
    <s v="N/A"/>
    <s v="N/A"/>
    <s v="76A-00918"/>
    <s v="Suscripción Anual"/>
    <n v="28"/>
    <n v="1"/>
    <s v="Por definición del partner"/>
    <n v="0"/>
    <n v="102631.48"/>
    <n v="102631.48"/>
    <n v="0"/>
  </r>
  <r>
    <s v="Catalogo principalOVS_ES ACADEMICO76A-00919"/>
    <s v="76A-00919OVS_ES ACADEMICO"/>
    <m/>
    <x v="0"/>
    <s v="76A-00919"/>
    <x v="2"/>
    <s v="Catalogo principal"/>
    <s v="USD"/>
    <s v="N/A"/>
    <s v="Microsoft®EnterpriseCAL AllLng License/SoftwareAssurancePack Academic OLV 1License LevelE Enterprise UsrCAL w/Services 1Year"/>
    <s v="Unidad"/>
    <s v="Und"/>
    <s v="Producto"/>
    <s v="N/A"/>
    <s v="N/A"/>
    <s v="N/A"/>
    <s v="76A-00919"/>
    <s v="Suscripción Anual"/>
    <n v="30"/>
    <n v="1"/>
    <s v="Por definición del partner"/>
    <n v="0"/>
    <n v="109962.29999999999"/>
    <n v="109962.3"/>
    <n v="0"/>
  </r>
  <r>
    <s v="Catalogo principalOVS_ES ACADEMICO76A-00920"/>
    <s v="76A-00920OVS_ES ACADEMICO"/>
    <m/>
    <x v="0"/>
    <s v="76A-00920"/>
    <x v="2"/>
    <s v="Catalogo principal"/>
    <s v="USD"/>
    <s v="N/A"/>
    <s v="Microsoft®EnterpriseCAL AllLng License/SoftwareAssurancePack Academic OLV 1License LevelF Enterprise UsrCAL w/Services 1Year"/>
    <s v="Unidad"/>
    <s v="Und"/>
    <s v="Producto"/>
    <s v="N/A"/>
    <s v="N/A"/>
    <s v="N/A"/>
    <s v="76A-00920"/>
    <s v="Suscripción Anual"/>
    <n v="28"/>
    <n v="1"/>
    <s v="Por definición del partner"/>
    <n v="0"/>
    <n v="102631.48"/>
    <n v="102631.48"/>
    <n v="0"/>
  </r>
  <r>
    <s v="Catalogo principalOVS_ES ACADEMICO76A-00921"/>
    <s v="76A-00921OVS_ES ACADEMICO"/>
    <m/>
    <x v="0"/>
    <s v="76A-00921"/>
    <x v="2"/>
    <s v="Catalogo principal"/>
    <s v="USD"/>
    <s v="N/A"/>
    <s v="Microsoft®EnterpriseCAL AllLng SAStepUp Academic OLV 1License LevelE CoreClientAccessLicense Enterprise DvcCAL w/Services 1Year"/>
    <s v="Unidad"/>
    <s v="Und"/>
    <s v="Producto"/>
    <s v="N/A"/>
    <s v="N/A"/>
    <s v="N/A"/>
    <s v="76A-00921"/>
    <s v="Suscripción Anual"/>
    <n v="14"/>
    <n v="1"/>
    <s v="Por definición del partner"/>
    <n v="0"/>
    <n v="51315.74"/>
    <n v="51315.74"/>
    <n v="0"/>
  </r>
  <r>
    <s v="Catalogo principalOVS_ES ACADEMICO76A-00922"/>
    <s v="76A-00922OVS_ES ACADEMICO"/>
    <m/>
    <x v="0"/>
    <s v="76A-00922"/>
    <x v="2"/>
    <s v="Catalogo principal"/>
    <s v="USD"/>
    <s v="N/A"/>
    <s v="Microsoft®EnterpriseCAL AllLng SAStepUp Academic OLV 1License LevelF CoreClientAccessLicense Enterprise DvcCAL w/Services 1Year"/>
    <s v="Unidad"/>
    <s v="Und"/>
    <s v="Producto"/>
    <s v="N/A"/>
    <s v="N/A"/>
    <s v="N/A"/>
    <s v="76A-00922"/>
    <s v="Suscripción Anual"/>
    <n v="14"/>
    <n v="1"/>
    <s v="Por definición del partner"/>
    <n v="0"/>
    <n v="51315.74"/>
    <n v="51315.74"/>
    <n v="0"/>
  </r>
  <r>
    <s v="Catalogo principalOVS_ES ACADEMICO76A-00923"/>
    <s v="76A-00923OVS_ES ACADEMICO"/>
    <m/>
    <x v="0"/>
    <s v="76A-00923"/>
    <x v="2"/>
    <s v="Catalogo principal"/>
    <s v="USD"/>
    <s v="N/A"/>
    <s v="Microsoft®EnterpriseCAL AllLng SAStepUp Academic OLV 1License LevelE CoreClientAccessLicense Enterprise UsrCAL w/Services 1Year"/>
    <s v="Unidad"/>
    <s v="Und"/>
    <s v="Producto"/>
    <s v="N/A"/>
    <s v="N/A"/>
    <s v="N/A"/>
    <s v="76A-00923"/>
    <s v="Suscripción Anual"/>
    <n v="14"/>
    <n v="1"/>
    <s v="Por definición del partner"/>
    <n v="0"/>
    <n v="51315.74"/>
    <n v="51315.74"/>
    <n v="0"/>
  </r>
  <r>
    <s v="Catalogo principalOVS_ES ACADEMICO76A-00924"/>
    <s v="76A-00924OVS_ES ACADEMICO"/>
    <m/>
    <x v="0"/>
    <s v="76A-00924"/>
    <x v="2"/>
    <s v="Catalogo principal"/>
    <s v="USD"/>
    <s v="N/A"/>
    <s v="Microsoft®EnterpriseCAL AllLng SAStepUp Academic OLV 1License LevelF CoreClientAccessLicense Enterprise UsrCAL w/Services 1Year"/>
    <s v="Unidad"/>
    <s v="Und"/>
    <s v="Producto"/>
    <s v="N/A"/>
    <s v="N/A"/>
    <s v="N/A"/>
    <s v="76A-00924"/>
    <s v="Suscripción Anual"/>
    <n v="14"/>
    <n v="1"/>
    <s v="Por definición del partner"/>
    <n v="0"/>
    <n v="51315.74"/>
    <n v="51315.74"/>
    <n v="0"/>
  </r>
  <r>
    <s v="Catalogo principalOVS_ES ACADEMICO76A-00925"/>
    <s v="76A-00925OVS_ES ACADEMICO"/>
    <m/>
    <x v="0"/>
    <s v="76A-00925"/>
    <x v="2"/>
    <s v="Catalogo principal"/>
    <s v="USD"/>
    <s v="N/A"/>
    <s v="Microsoft®EnterpriseCAL AllLng License/SoftwareAssurancePack Academic OLV 1License NoLevel Student DvcCAL w/Services 1Year"/>
    <s v="Unidad"/>
    <s v="Und"/>
    <s v="Producto"/>
    <s v="N/A"/>
    <s v="N/A"/>
    <s v="N/A"/>
    <s v="76A-00925"/>
    <s v="Suscripción Anual"/>
    <n v="17"/>
    <n v="1"/>
    <s v="Por definición del partner"/>
    <n v="0"/>
    <n v="62311.97"/>
    <n v="62311.97"/>
    <n v="0"/>
  </r>
  <r>
    <s v="Catalogo principalOVS_ES ACADEMICO76A-00926"/>
    <s v="76A-00926OVS_ES ACADEMICO"/>
    <m/>
    <x v="0"/>
    <s v="76A-00926"/>
    <x v="2"/>
    <s v="Catalogo principal"/>
    <s v="USD"/>
    <s v="N/A"/>
    <s v="Microsoft®EnterpriseCAL AllLng License/SoftwareAssurancePack Academic OLV 1License NoLevel Student UsrCAL w/Services 1Year"/>
    <s v="Unidad"/>
    <s v="Und"/>
    <s v="Producto"/>
    <s v="N/A"/>
    <s v="N/A"/>
    <s v="N/A"/>
    <s v="76A-00926"/>
    <s v="Suscripción Anual"/>
    <n v="17"/>
    <n v="1"/>
    <s v="Por definición del partner"/>
    <n v="0"/>
    <n v="62311.97"/>
    <n v="62311.97"/>
    <n v="0"/>
  </r>
  <r>
    <s v="Catalogo principalOVS_ES ACADEMICO76A-00927"/>
    <s v="76A-00927OVS_ES ACADEMICO"/>
    <m/>
    <x v="0"/>
    <s v="76A-00927"/>
    <x v="2"/>
    <s v="Catalogo principal"/>
    <s v="USD"/>
    <s v="N/A"/>
    <s v="Microsoft®EnterpriseCAL AllLng SAStepUp Academic OLV 1License NoLevel CoreClientAccessLicense Student DvcCAL w/Services 1Year"/>
    <s v="Unidad"/>
    <s v="Und"/>
    <s v="Producto"/>
    <s v="N/A"/>
    <s v="N/A"/>
    <s v="N/A"/>
    <s v="76A-00927"/>
    <s v="Suscripción Anual"/>
    <n v="15"/>
    <n v="1"/>
    <s v="Por definición del partner"/>
    <n v="0"/>
    <n v="54981.149999999994"/>
    <n v="54981.15"/>
    <n v="0"/>
  </r>
  <r>
    <s v="Catalogo principalOVS_ES ACADEMICO76A-00928"/>
    <s v="76A-00928OVS_ES ACADEMICO"/>
    <m/>
    <x v="0"/>
    <s v="76A-00928"/>
    <x v="2"/>
    <s v="Catalogo principal"/>
    <s v="USD"/>
    <s v="N/A"/>
    <s v="Microsoft®EnterpriseCAL AllLng SAStepUp Academic OLV 1License NoLevel CoreClientAccessLicense Student UsrCAL w/Services 1Year"/>
    <s v="Unidad"/>
    <s v="Und"/>
    <s v="Producto"/>
    <s v="N/A"/>
    <s v="N/A"/>
    <s v="N/A"/>
    <s v="76A-00928"/>
    <s v="Suscripción Anual"/>
    <n v="15"/>
    <n v="1"/>
    <s v="Por definición del partner"/>
    <n v="0"/>
    <n v="54981.149999999994"/>
    <n v="54981.15"/>
    <n v="0"/>
  </r>
  <r>
    <s v="Catalogo principalOVS_ES ACADEMICO76A-00937"/>
    <s v="76A-00937OVS_ES ACADEMICO"/>
    <m/>
    <x v="0"/>
    <s v="76A-00937"/>
    <x v="2"/>
    <s v="Catalogo principal"/>
    <s v="USD"/>
    <s v="N/A"/>
    <s v="Microsoft®EnterpriseCAL AllLng SAStepUp Academic OLV 1License LevelF CoreClientAccessLicense Platform DvcCAL w/Services 1Year"/>
    <s v="Unidad"/>
    <s v="Und"/>
    <s v="Producto"/>
    <s v="N/A"/>
    <s v="N/A"/>
    <s v="N/A"/>
    <s v="76A-00937"/>
    <s v="Suscripción Anual"/>
    <n v="11"/>
    <n v="1"/>
    <s v="Por definición del partner"/>
    <n v="0"/>
    <n v="40319.509999999995"/>
    <n v="40319.51"/>
    <n v="0"/>
  </r>
  <r>
    <s v="Catalogo principalOVS_ES ACADEMICO76A-00938"/>
    <s v="76A-00938OVS_ES ACADEMICO"/>
    <m/>
    <x v="0"/>
    <s v="76A-00938"/>
    <x v="2"/>
    <s v="Catalogo principal"/>
    <s v="USD"/>
    <s v="N/A"/>
    <s v="Microsoft®EnterpriseCAL AllLng SAStepUp Academic OLV 1License LevelE CoreClientAccessLicense Platform UsrCAL w/Services 1Year"/>
    <s v="Unidad"/>
    <s v="Und"/>
    <s v="Producto"/>
    <s v="N/A"/>
    <s v="N/A"/>
    <s v="N/A"/>
    <s v="76A-00938"/>
    <s v="Suscripción Anual"/>
    <n v="12"/>
    <n v="1"/>
    <s v="Por definición del partner"/>
    <n v="0"/>
    <n v="43984.92"/>
    <n v="43984.92"/>
    <n v="0"/>
  </r>
  <r>
    <s v="Catalogo principalOVS_ES ACADEMICO76A-00939"/>
    <s v="76A-00939OVS_ES ACADEMICO"/>
    <m/>
    <x v="0"/>
    <s v="76A-00939"/>
    <x v="2"/>
    <s v="Catalogo principal"/>
    <s v="USD"/>
    <s v="N/A"/>
    <s v="Microsoft®EnterpriseCAL AllLng SAStepUp Academic OLV 1License LevelF CoreClientAccessLicense Platform UsrCAL w/Services 1Year"/>
    <s v="Unidad"/>
    <s v="Und"/>
    <s v="Producto"/>
    <s v="N/A"/>
    <s v="N/A"/>
    <s v="N/A"/>
    <s v="76A-00939"/>
    <s v="Suscripción Anual"/>
    <n v="11"/>
    <n v="1"/>
    <s v="Por definición del partner"/>
    <n v="0"/>
    <n v="40319.509999999995"/>
    <n v="40319.51"/>
    <n v="0"/>
  </r>
  <r>
    <s v="Catalogo principalOVS_ES ACADEMICO76A-00946"/>
    <s v="76A-00946OVS_ES ACADEMICO"/>
    <m/>
    <x v="0"/>
    <s v="76A-00946"/>
    <x v="2"/>
    <s v="Catalogo principal"/>
    <s v="USD"/>
    <s v="N/A"/>
    <s v="Microsoft®EnterpriseCAL AllLng License/SoftwareAssurancePack Academic OLV 1License NoLevel PlatformStudent DvcCAL w/Services 1Year"/>
    <s v="Unidad"/>
    <s v="Und"/>
    <s v="Producto"/>
    <s v="N/A"/>
    <s v="N/A"/>
    <s v="N/A"/>
    <s v="76A-00946"/>
    <s v="Suscripción Anual"/>
    <n v="16"/>
    <n v="1"/>
    <s v="Por definición del partner"/>
    <n v="0"/>
    <n v="58646.559999999998"/>
    <n v="58646.559999999998"/>
    <n v="0"/>
  </r>
  <r>
    <s v="Catalogo principalOVS_ES ACADEMICO76A-00947"/>
    <s v="76A-00947OVS_ES ACADEMICO"/>
    <m/>
    <x v="0"/>
    <s v="76A-00947"/>
    <x v="2"/>
    <s v="Catalogo principal"/>
    <s v="USD"/>
    <s v="N/A"/>
    <s v="Microsoft®EnterpriseCAL AllLng License/SoftwareAssurancePack Academic OLV 1License NoLevel PlatformStudent UsrCAL w/Services 1Year"/>
    <s v="Unidad"/>
    <s v="Und"/>
    <s v="Producto"/>
    <s v="N/A"/>
    <s v="N/A"/>
    <s v="N/A"/>
    <s v="76A-00947"/>
    <s v="Suscripción Anual"/>
    <n v="16"/>
    <n v="1"/>
    <s v="Por definición del partner"/>
    <n v="0"/>
    <n v="58646.559999999998"/>
    <n v="58646.559999999998"/>
    <n v="0"/>
  </r>
  <r>
    <s v="Catalogo principalOVS_ES ACADEMICO76A-00948"/>
    <s v="76A-00948OVS_ES ACADEMICO"/>
    <m/>
    <x v="0"/>
    <s v="76A-00948"/>
    <x v="2"/>
    <s v="Catalogo principal"/>
    <s v="USD"/>
    <s v="N/A"/>
    <s v="Microsoft®EnterpriseCAL AllLng SAStepUp Academic OLV 1License NoLevel CoreClientAccessLicense PlatformStudent DvcCAL w/Services 1Year"/>
    <s v="Unidad"/>
    <s v="Und"/>
    <s v="Producto"/>
    <s v="N/A"/>
    <s v="N/A"/>
    <s v="N/A"/>
    <s v="76A-00948"/>
    <s v="Suscripción Anual"/>
    <n v="13"/>
    <n v="1"/>
    <s v="Por definición del partner"/>
    <n v="0"/>
    <n v="47650.33"/>
    <n v="47650.33"/>
    <n v="0"/>
  </r>
  <r>
    <s v="Catalogo principalOVS_ES ACADEMICO76A-00949"/>
    <s v="76A-00949OVS_ES ACADEMICO"/>
    <m/>
    <x v="0"/>
    <s v="76A-00949"/>
    <x v="2"/>
    <s v="Catalogo principal"/>
    <s v="USD"/>
    <s v="N/A"/>
    <s v="Microsoft®EnterpriseCAL AllLng SAStepUp Academic OLV 1License NoLevel CoreClientAccessLicense PlatformStudent UsrCAL w/Services 1Year"/>
    <s v="Unidad"/>
    <s v="Und"/>
    <s v="Producto"/>
    <s v="N/A"/>
    <s v="N/A"/>
    <s v="N/A"/>
    <s v="76A-00949"/>
    <s v="Suscripción Anual"/>
    <n v="13"/>
    <n v="1"/>
    <s v="Por definición del partner"/>
    <n v="0"/>
    <n v="47650.33"/>
    <n v="47650.33"/>
    <n v="0"/>
  </r>
  <r>
    <s v="Catalogo principalOVS_ES ACADEMICO76A-00958"/>
    <s v="76A-00958OVS_ES ACADEMICO"/>
    <m/>
    <x v="0"/>
    <s v="76A-00958"/>
    <x v="2"/>
    <s v="Catalogo principal"/>
    <s v="USD"/>
    <s v="N/A"/>
    <s v="Microsoft®EnterpriseCAL AllLng License/SoftwareAssurancePack Academic OLV 1License LevelE PlatformUTD DvcCAL w/Services 1Year"/>
    <s v="Unidad"/>
    <s v="Und"/>
    <s v="Producto"/>
    <s v="N/A"/>
    <s v="N/A"/>
    <s v="N/A"/>
    <s v="76A-00958"/>
    <s v="Suscripción Anual"/>
    <n v="14"/>
    <n v="1"/>
    <s v="Por definición del partner"/>
    <n v="0"/>
    <n v="51315.74"/>
    <n v="51315.74"/>
    <n v="0"/>
  </r>
  <r>
    <s v="Catalogo principalOVS_ES ACADEMICO76A-00959"/>
    <s v="76A-00959OVS_ES ACADEMICO"/>
    <m/>
    <x v="0"/>
    <s v="76A-00959"/>
    <x v="2"/>
    <s v="Catalogo principal"/>
    <s v="USD"/>
    <s v="N/A"/>
    <s v="Microsoft®EnterpriseCAL AllLng License/SoftwareAssurancePack Academic OLV 1License LevelF PlatformUTD DvcCAL w/Services 1Year"/>
    <s v="Unidad"/>
    <s v="Und"/>
    <s v="Producto"/>
    <s v="N/A"/>
    <s v="N/A"/>
    <s v="N/A"/>
    <s v="76A-00959"/>
    <s v="Suscripción Anual"/>
    <n v="13"/>
    <n v="1"/>
    <s v="Por definición del partner"/>
    <n v="0"/>
    <n v="47650.33"/>
    <n v="47650.33"/>
    <n v="0"/>
  </r>
  <r>
    <s v="Catalogo principalOVS_ES ACADEMICO76A-00960"/>
    <s v="76A-00960OVS_ES ACADEMICO"/>
    <m/>
    <x v="0"/>
    <s v="76A-00960"/>
    <x v="2"/>
    <s v="Catalogo principal"/>
    <s v="USD"/>
    <s v="N/A"/>
    <s v="Microsoft®EnterpriseCAL AllLng License/SoftwareAssurancePack Academic OLV 1License LevelE PlatformUTD UsrCAL w/Services 1Year"/>
    <s v="Unidad"/>
    <s v="Und"/>
    <s v="Producto"/>
    <s v="N/A"/>
    <s v="N/A"/>
    <s v="N/A"/>
    <s v="76A-00960"/>
    <s v="Suscripción Anual"/>
    <n v="14"/>
    <n v="1"/>
    <s v="Por definición del partner"/>
    <n v="0"/>
    <n v="51315.74"/>
    <n v="51315.74"/>
    <n v="0"/>
  </r>
  <r>
    <s v="Catalogo principalOVS_ES ACADEMICO76A-00961"/>
    <s v="76A-00961OVS_ES ACADEMICO"/>
    <m/>
    <x v="0"/>
    <s v="76A-00961"/>
    <x v="2"/>
    <s v="Catalogo principal"/>
    <s v="USD"/>
    <s v="N/A"/>
    <s v="Microsoft®EnterpriseCAL AllLng License/SoftwareAssurancePack Academic OLV 1License LevelF PlatformUTD UsrCAL w/Services 1Year"/>
    <s v="Unidad"/>
    <s v="Und"/>
    <s v="Producto"/>
    <s v="N/A"/>
    <s v="N/A"/>
    <s v="N/A"/>
    <s v="76A-00961"/>
    <s v="Suscripción Anual"/>
    <n v="13"/>
    <n v="1"/>
    <s v="Por definición del partner"/>
    <n v="0"/>
    <n v="47650.33"/>
    <n v="47650.33"/>
    <n v="0"/>
  </r>
  <r>
    <s v="Catalogo principalOVS_ES ACADEMICO76A-00962"/>
    <s v="76A-00962OVS_ES ACADEMICO"/>
    <m/>
    <x v="0"/>
    <s v="76A-00962"/>
    <x v="2"/>
    <s v="Catalogo principal"/>
    <s v="USD"/>
    <s v="N/A"/>
    <s v="Microsoft®EnterpriseCAL AllLng SAStepUp Academic OLV 1License LevelE CoreClientAccessLicense PlatformUTD DvcCAL w/Services 1Year"/>
    <s v="Unidad"/>
    <s v="Und"/>
    <s v="Producto"/>
    <s v="N/A"/>
    <s v="N/A"/>
    <s v="N/A"/>
    <s v="76A-00962"/>
    <s v="Suscripción Anual"/>
    <n v="6"/>
    <n v="1"/>
    <s v="Por definición del partner"/>
    <n v="0"/>
    <n v="21992.46"/>
    <n v="21992.46"/>
    <n v="0"/>
  </r>
  <r>
    <s v="Catalogo principalOVS_ES ACADEMICO76A-00963"/>
    <s v="76A-00963OVS_ES ACADEMICO"/>
    <m/>
    <x v="0"/>
    <s v="76A-00963"/>
    <x v="2"/>
    <s v="Catalogo principal"/>
    <s v="USD"/>
    <s v="N/A"/>
    <s v="Microsoft®EnterpriseCAL AllLng SAStepUp Academic OLV 1License LevelF CoreClientAccessLicense PlatformUTD DvcCAL w/Services 1Year"/>
    <s v="Unidad"/>
    <s v="Und"/>
    <s v="Producto"/>
    <s v="N/A"/>
    <s v="N/A"/>
    <s v="N/A"/>
    <s v="76A-00963"/>
    <s v="Suscripción Anual"/>
    <n v="6"/>
    <n v="1"/>
    <s v="Por definición del partner"/>
    <n v="0"/>
    <n v="21992.46"/>
    <n v="21992.46"/>
    <n v="0"/>
  </r>
  <r>
    <s v="Catalogo principalOVS_ES ACADEMICO76A-00964"/>
    <s v="76A-00964OVS_ES ACADEMICO"/>
    <m/>
    <x v="0"/>
    <s v="76A-00964"/>
    <x v="2"/>
    <s v="Catalogo principal"/>
    <s v="USD"/>
    <s v="N/A"/>
    <s v="Microsoft®EnterpriseCAL AllLng SAStepUp Academic OLV 1License LevelE CoreClientAccessLicense PlatformUTD UsrCAL w/Services 1Year"/>
    <s v="Unidad"/>
    <s v="Und"/>
    <s v="Producto"/>
    <s v="N/A"/>
    <s v="N/A"/>
    <s v="N/A"/>
    <s v="76A-00964"/>
    <s v="Suscripción Anual"/>
    <n v="6"/>
    <n v="1"/>
    <s v="Por definición del partner"/>
    <n v="0"/>
    <n v="21992.46"/>
    <n v="21992.46"/>
    <n v="0"/>
  </r>
  <r>
    <s v="Catalogo principalOVS_ES ACADEMICO76A-00965"/>
    <s v="76A-00965OVS_ES ACADEMICO"/>
    <m/>
    <x v="0"/>
    <s v="76A-00965"/>
    <x v="2"/>
    <s v="Catalogo principal"/>
    <s v="USD"/>
    <s v="N/A"/>
    <s v="Microsoft®EnterpriseCAL AllLng SAStepUp Academic OLV 1License LevelF CoreClientAccessLicense PlatformUTD UsrCAL w/Services 1Year"/>
    <s v="Unidad"/>
    <s v="Und"/>
    <s v="Producto"/>
    <s v="N/A"/>
    <s v="N/A"/>
    <s v="N/A"/>
    <s v="76A-00965"/>
    <s v="Suscripción Anual"/>
    <n v="6"/>
    <n v="1"/>
    <s v="Por definición del partner"/>
    <n v="0"/>
    <n v="21992.46"/>
    <n v="21992.46"/>
    <n v="0"/>
  </r>
  <r>
    <s v="Catalogo principalOVS_ES ACADEMICO76A-00971"/>
    <s v="76A-00971OVS_ES ACADEMICO"/>
    <m/>
    <x v="0"/>
    <s v="76A-00971"/>
    <x v="2"/>
    <s v="Catalogo principal"/>
    <s v="USD"/>
    <s v="N/A"/>
    <s v="Microsoft®EnterpriseCAL AllLng License/SoftwareAssurancePack Academic OLV 1License NoLevel PlatformUTDStudent DvcCAL w/Services 1Year"/>
    <s v="Unidad"/>
    <s v="Und"/>
    <s v="Producto"/>
    <s v="N/A"/>
    <s v="N/A"/>
    <s v="N/A"/>
    <s v="76A-00971"/>
    <s v="Suscripción Anual"/>
    <n v="8"/>
    <n v="1"/>
    <s v="Por definición del partner"/>
    <n v="0"/>
    <n v="29323.279999999999"/>
    <n v="29323.279999999999"/>
    <n v="0"/>
  </r>
  <r>
    <s v="Catalogo principalOVS_ES ACADEMICO76A-00972"/>
    <s v="76A-00972OVS_ES ACADEMICO"/>
    <m/>
    <x v="0"/>
    <s v="76A-00972"/>
    <x v="2"/>
    <s v="Catalogo principal"/>
    <s v="USD"/>
    <s v="N/A"/>
    <s v="Microsoft®EnterpriseCAL AllLng License/SoftwareAssurancePack Academic OLV 1License NoLevel PlatformUTDStudent UsrCAL w/Services 1Year"/>
    <s v="Unidad"/>
    <s v="Und"/>
    <s v="Producto"/>
    <s v="N/A"/>
    <s v="N/A"/>
    <s v="N/A"/>
    <s v="76A-00972"/>
    <s v="Suscripción Anual"/>
    <n v="8"/>
    <n v="1"/>
    <s v="Por definición del partner"/>
    <n v="0"/>
    <n v="29323.279999999999"/>
    <n v="29323.279999999999"/>
    <n v="0"/>
  </r>
  <r>
    <s v="Catalogo principalOVS_ES ACADEMICO76A-00973"/>
    <s v="76A-00973OVS_ES ACADEMICO"/>
    <m/>
    <x v="0"/>
    <s v="76A-00973"/>
    <x v="2"/>
    <s v="Catalogo principal"/>
    <s v="USD"/>
    <s v="N/A"/>
    <s v="Microsoft®EnterpriseCAL AllLng SAStepUp Academic OLV 1License NoLevel CoreClientAccessLicense PlatformUTDStudent DvcCAL w/Services 1Year"/>
    <s v="Unidad"/>
    <s v="Und"/>
    <s v="Producto"/>
    <s v="N/A"/>
    <s v="N/A"/>
    <s v="N/A"/>
    <s v="76A-00973"/>
    <s v="Suscripción Anual"/>
    <n v="7"/>
    <n v="1"/>
    <s v="Por definición del partner"/>
    <n v="0"/>
    <n v="25657.87"/>
    <n v="25657.87"/>
    <n v="0"/>
  </r>
  <r>
    <s v="Catalogo principalOVS_ES ACADEMICO76A-00974"/>
    <s v="76A-00974OVS_ES ACADEMICO"/>
    <m/>
    <x v="0"/>
    <s v="76A-00974"/>
    <x v="2"/>
    <s v="Catalogo principal"/>
    <s v="USD"/>
    <s v="N/A"/>
    <s v="Microsoft®EnterpriseCAL AllLng SAStepUp Academic OLV 1License NoLevel CoreClientAccessLicense PlatformUTDStudent UsrCAL w/Services 1Year"/>
    <s v="Unidad"/>
    <s v="Und"/>
    <s v="Producto"/>
    <s v="N/A"/>
    <s v="N/A"/>
    <s v="N/A"/>
    <s v="76A-00974"/>
    <s v="Suscripción Anual"/>
    <n v="7"/>
    <n v="1"/>
    <s v="Por definición del partner"/>
    <n v="0"/>
    <n v="25657.87"/>
    <n v="25657.87"/>
    <n v="0"/>
  </r>
  <r>
    <s v="Catalogo principalOVS_ES ACADEMICO76A-00986"/>
    <s v="76A-00986OVS_ES ACADEMICO"/>
    <m/>
    <x v="0"/>
    <s v="76A-00986"/>
    <x v="2"/>
    <s v="Catalogo principal"/>
    <s v="USD"/>
    <s v="N/A"/>
    <s v="Microsoft®EnterpriseCAL AllLng License/SoftwareAssurancePack Academic OLV 1License NoLevel UTDStudent DvcCAL w/Services 1Year"/>
    <s v="Unidad"/>
    <s v="Und"/>
    <s v="Producto"/>
    <s v="N/A"/>
    <s v="N/A"/>
    <s v="N/A"/>
    <s v="76A-00986"/>
    <s v="Suscripción Anual"/>
    <n v="9"/>
    <n v="1"/>
    <s v="Por definición del partner"/>
    <n v="0"/>
    <n v="32988.69"/>
    <n v="32988.69"/>
    <n v="0"/>
  </r>
  <r>
    <s v="Catalogo principalOVS_ES ACADEMICO76A-00987"/>
    <s v="76A-00987OVS_ES ACADEMICO"/>
    <m/>
    <x v="0"/>
    <s v="76A-00987"/>
    <x v="2"/>
    <s v="Catalogo principal"/>
    <s v="USD"/>
    <s v="N/A"/>
    <s v="Microsoft®EnterpriseCAL AllLng License/SoftwareAssurancePack Academic OLV 1License NoLevel UTDStudent UsrCAL w/Services 1Year"/>
    <s v="Unidad"/>
    <s v="Und"/>
    <s v="Producto"/>
    <s v="N/A"/>
    <s v="N/A"/>
    <s v="N/A"/>
    <s v="76A-00987"/>
    <s v="Suscripción Anual"/>
    <n v="9"/>
    <n v="1"/>
    <s v="Por definición del partner"/>
    <n v="0"/>
    <n v="32988.69"/>
    <n v="32988.69"/>
    <n v="0"/>
  </r>
  <r>
    <s v="Catalogo principalOVS_ES ACADEMICO76A-00988"/>
    <s v="76A-00988OVS_ES ACADEMICO"/>
    <m/>
    <x v="0"/>
    <s v="76A-00988"/>
    <x v="2"/>
    <s v="Catalogo principal"/>
    <s v="USD"/>
    <s v="N/A"/>
    <s v="Microsoft®EnterpriseCAL AllLng License/SoftwareAssurancePack Academic OLV 1License LevelE UTD DvcCAL w/Services 1Year"/>
    <s v="Unidad"/>
    <s v="Und"/>
    <s v="Producto"/>
    <s v="N/A"/>
    <s v="N/A"/>
    <s v="N/A"/>
    <s v="76A-00988"/>
    <s v="Suscripción Anual"/>
    <n v="15"/>
    <n v="1"/>
    <s v="Por definición del partner"/>
    <n v="0"/>
    <n v="54981.149999999994"/>
    <n v="54981.15"/>
    <n v="0"/>
  </r>
  <r>
    <s v="Catalogo principalOVS_ES ACADEMICO76A-00989"/>
    <s v="76A-00989OVS_ES ACADEMICO"/>
    <m/>
    <x v="0"/>
    <s v="76A-00989"/>
    <x v="2"/>
    <s v="Catalogo principal"/>
    <s v="USD"/>
    <s v="N/A"/>
    <s v="Microsoft®EnterpriseCAL AllLng License/SoftwareAssurancePack Academic OLV 1License LevelF UTD DvcCAL w/Services 1Year"/>
    <s v="Unidad"/>
    <s v="Und"/>
    <s v="Producto"/>
    <s v="N/A"/>
    <s v="N/A"/>
    <s v="N/A"/>
    <s v="76A-00989"/>
    <s v="Suscripción Anual"/>
    <n v="14"/>
    <n v="1"/>
    <s v="Por definición del partner"/>
    <n v="0"/>
    <n v="51315.74"/>
    <n v="51315.74"/>
    <n v="0"/>
  </r>
  <r>
    <s v="Catalogo principalOVS_ES ACADEMICO76A-00990"/>
    <s v="76A-00990OVS_ES ACADEMICO"/>
    <m/>
    <x v="0"/>
    <s v="76A-00990"/>
    <x v="2"/>
    <s v="Catalogo principal"/>
    <s v="USD"/>
    <s v="N/A"/>
    <s v="Microsoft®EnterpriseCAL AllLng License/SoftwareAssurancePack Academic OLV 1License LevelE UTD UsrCAL w/Services 1Year"/>
    <s v="Unidad"/>
    <s v="Und"/>
    <s v="Producto"/>
    <s v="N/A"/>
    <s v="N/A"/>
    <s v="N/A"/>
    <s v="76A-00990"/>
    <s v="Suscripción Anual"/>
    <n v="15"/>
    <n v="1"/>
    <s v="Por definición del partner"/>
    <n v="0"/>
    <n v="54981.149999999994"/>
    <n v="54981.15"/>
    <n v="0"/>
  </r>
  <r>
    <s v="Catalogo principalOVS_ES ACADEMICO76A-00991"/>
    <s v="76A-00991OVS_ES ACADEMICO"/>
    <m/>
    <x v="0"/>
    <s v="76A-00991"/>
    <x v="2"/>
    <s v="Catalogo principal"/>
    <s v="USD"/>
    <s v="N/A"/>
    <s v="Microsoft®EnterpriseCAL AllLng SAStepUp Academic OLV 1License NoLevel CoreClientAccessLicense UTDStudent DvcCAL w/Services 1Year"/>
    <s v="Unidad"/>
    <s v="Und"/>
    <s v="Producto"/>
    <s v="N/A"/>
    <s v="N/A"/>
    <s v="N/A"/>
    <s v="76A-00991"/>
    <s v="Suscripción Anual"/>
    <n v="8"/>
    <n v="1"/>
    <s v="Por definición del partner"/>
    <n v="0"/>
    <n v="29323.279999999999"/>
    <n v="29323.279999999999"/>
    <n v="0"/>
  </r>
  <r>
    <s v="Catalogo principalOVS_ES ACADEMICO76A-00992"/>
    <s v="76A-00992OVS_ES ACADEMICO"/>
    <m/>
    <x v="0"/>
    <s v="76A-00992"/>
    <x v="2"/>
    <s v="Catalogo principal"/>
    <s v="USD"/>
    <s v="N/A"/>
    <s v="Microsoft®EnterpriseCAL AllLng SAStepUp Academic OLV 1License NoLevel CoreClientAccessLicense UTDStudent UsrCAL w/Services 1Year"/>
    <s v="Unidad"/>
    <s v="Und"/>
    <s v="Producto"/>
    <s v="N/A"/>
    <s v="N/A"/>
    <s v="N/A"/>
    <s v="76A-00992"/>
    <s v="Suscripción Anual"/>
    <n v="8"/>
    <n v="1"/>
    <s v="Por definición del partner"/>
    <n v="0"/>
    <n v="29323.279999999999"/>
    <n v="29323.279999999999"/>
    <n v="0"/>
  </r>
  <r>
    <s v="Catalogo principalOVS_ES ACADEMICO76A-00996"/>
    <s v="76A-00996OVS_ES ACADEMICO"/>
    <m/>
    <x v="0"/>
    <s v="76A-00996"/>
    <x v="2"/>
    <s v="Catalogo principal"/>
    <s v="USD"/>
    <s v="N/A"/>
    <s v="Microsoft®EnterpriseCAL AllLng License/SoftwareAssurancePack Academic OLV 1License LevelF UTD UsrCAL w/Services 1Year"/>
    <s v="Unidad"/>
    <s v="Und"/>
    <s v="Producto"/>
    <s v="N/A"/>
    <s v="N/A"/>
    <s v="N/A"/>
    <s v="76A-00996"/>
    <s v="Suscripción Anual"/>
    <n v="14"/>
    <n v="1"/>
    <s v="Por definición del partner"/>
    <n v="0"/>
    <n v="51315.74"/>
    <n v="51315.74"/>
    <n v="0"/>
  </r>
  <r>
    <s v="Catalogo principalOVS_ES ACADEMICO76A-00997"/>
    <s v="76A-00997OVS_ES ACADEMICO"/>
    <m/>
    <x v="0"/>
    <s v="76A-00997"/>
    <x v="2"/>
    <s v="Catalogo principal"/>
    <s v="USD"/>
    <s v="N/A"/>
    <s v="Microsoft®EnterpriseCAL AllLng SAStepUp Academic OLV 1License LevelE CoreClientAccessLicense UTD DvcCAL w/Services 1Year"/>
    <s v="Unidad"/>
    <s v="Und"/>
    <s v="Producto"/>
    <s v="N/A"/>
    <s v="N/A"/>
    <s v="N/A"/>
    <s v="76A-00997"/>
    <s v="Suscripción Anual"/>
    <n v="7"/>
    <n v="1"/>
    <s v="Por definición del partner"/>
    <n v="0"/>
    <n v="25657.87"/>
    <n v="25657.87"/>
    <n v="0"/>
  </r>
  <r>
    <s v="Catalogo principalOVS_ES ACADEMICO76A-00998"/>
    <s v="76A-00998OVS_ES ACADEMICO"/>
    <m/>
    <x v="0"/>
    <s v="76A-00998"/>
    <x v="2"/>
    <s v="Catalogo principal"/>
    <s v="USD"/>
    <s v="N/A"/>
    <s v="Microsoft®EnterpriseCAL AllLng SAStepUp Academic OLV 1License LevelF CoreClientAccessLicense UTD DvcCAL w/Services 1Year"/>
    <s v="Unidad"/>
    <s v="Und"/>
    <s v="Producto"/>
    <s v="N/A"/>
    <s v="N/A"/>
    <s v="N/A"/>
    <s v="76A-00998"/>
    <s v="Suscripción Anual"/>
    <n v="7"/>
    <n v="1"/>
    <s v="Por definición del partner"/>
    <n v="0"/>
    <n v="25657.87"/>
    <n v="25657.87"/>
    <n v="0"/>
  </r>
  <r>
    <s v="Catalogo principalOVS_ES ACADEMICO76A-00999"/>
    <s v="76A-00999OVS_ES ACADEMICO"/>
    <m/>
    <x v="0"/>
    <s v="76A-00999"/>
    <x v="2"/>
    <s v="Catalogo principal"/>
    <s v="USD"/>
    <s v="N/A"/>
    <s v="Microsoft®EnterpriseCAL AllLng SAStepUp Academic OLV 1License LevelE CoreClientAccessLicense UTD UsrCAL w/Services 1Year"/>
    <s v="Unidad"/>
    <s v="Und"/>
    <s v="Producto"/>
    <s v="N/A"/>
    <s v="N/A"/>
    <s v="N/A"/>
    <s v="76A-00999"/>
    <s v="Suscripción Anual"/>
    <n v="7"/>
    <n v="1"/>
    <s v="Por definición del partner"/>
    <n v="0"/>
    <n v="25657.87"/>
    <n v="25657.87"/>
    <n v="0"/>
  </r>
  <r>
    <s v="Catalogo principalOVS_ES ACADEMICO76A-01000"/>
    <s v="76A-01000OVS_ES ACADEMICO"/>
    <m/>
    <x v="0"/>
    <s v="76A-01000"/>
    <x v="2"/>
    <s v="Catalogo principal"/>
    <s v="USD"/>
    <s v="N/A"/>
    <s v="Microsoft®EnterpriseCAL AllLng SAStepUp Academic OLV 1License LevelF CoreClientAccessLicense UTD UsrCAL w/Services 1Year"/>
    <s v="Unidad"/>
    <s v="Und"/>
    <s v="Producto"/>
    <s v="N/A"/>
    <s v="N/A"/>
    <s v="N/A"/>
    <s v="76A-01000"/>
    <s v="Suscripción Anual"/>
    <n v="7"/>
    <n v="1"/>
    <s v="Por definición del partner"/>
    <n v="0"/>
    <n v="25657.87"/>
    <n v="25657.87"/>
    <n v="0"/>
  </r>
  <r>
    <s v="Catalogo principalOVS_ES ACADEMICO76A-01004"/>
    <s v="76A-01004OVS_ES ACADEMICO"/>
    <m/>
    <x v="0"/>
    <s v="76A-01004"/>
    <x v="2"/>
    <s v="Catalogo principal"/>
    <s v="USD"/>
    <s v="N/A"/>
    <s v="Microsoft®EnterpriseCAL AllLng License/SoftwareAssurancePack Academic OLV 1License LevelE Platform DvcCAL w/Services 1Year"/>
    <s v="Unidad"/>
    <s v="Und"/>
    <s v="Producto"/>
    <s v="N/A"/>
    <s v="N/A"/>
    <s v="N/A"/>
    <s v="76A-01004"/>
    <s v="Suscripción Anual"/>
    <n v="27"/>
    <n v="1"/>
    <s v="Por definición del partner"/>
    <n v="0"/>
    <n v="98966.069999999992"/>
    <n v="98966.07"/>
    <n v="0"/>
  </r>
  <r>
    <s v="Catalogo principalOVS_ES ACADEMICO76A-01005"/>
    <s v="76A-01005OVS_ES ACADEMICO"/>
    <m/>
    <x v="0"/>
    <s v="76A-01005"/>
    <x v="2"/>
    <s v="Catalogo principal"/>
    <s v="USD"/>
    <s v="N/A"/>
    <s v="Microsoft®EnterpriseCAL AllLng License/SoftwareAssurancePack Academic OLV 1License LevelF Platform DvcCAL w/Services 1Year"/>
    <s v="Unidad"/>
    <s v="Und"/>
    <s v="Producto"/>
    <s v="N/A"/>
    <s v="N/A"/>
    <s v="N/A"/>
    <s v="76A-01005"/>
    <s v="Suscripción Anual"/>
    <n v="26"/>
    <n v="1"/>
    <s v="Por definición del partner"/>
    <n v="0"/>
    <n v="95300.66"/>
    <n v="95300.66"/>
    <n v="0"/>
  </r>
  <r>
    <s v="Catalogo principalOVS_ES ACADEMICO76A-01006"/>
    <s v="76A-01006OVS_ES ACADEMICO"/>
    <m/>
    <x v="0"/>
    <s v="76A-01006"/>
    <x v="2"/>
    <s v="Catalogo principal"/>
    <s v="USD"/>
    <s v="N/A"/>
    <s v="Microsoft®EnterpriseCAL AllLng License/SoftwareAssurancePack Academic OLV 1License LevelE Platform UsrCAL w/Services 1Year"/>
    <s v="Unidad"/>
    <s v="Und"/>
    <s v="Producto"/>
    <s v="N/A"/>
    <s v="N/A"/>
    <s v="N/A"/>
    <s v="76A-01006"/>
    <s v="Suscripción Anual"/>
    <n v="27"/>
    <n v="1"/>
    <s v="Por definición del partner"/>
    <n v="0"/>
    <n v="98966.069999999992"/>
    <n v="98966.07"/>
    <n v="0"/>
  </r>
  <r>
    <s v="Catalogo principalOVS_ES ACADEMICO76A-01007"/>
    <s v="76A-01007OVS_ES ACADEMICO"/>
    <m/>
    <x v="0"/>
    <s v="76A-01007"/>
    <x v="2"/>
    <s v="Catalogo principal"/>
    <s v="USD"/>
    <s v="N/A"/>
    <s v="Microsoft®EnterpriseCAL AllLng License/SoftwareAssurancePack Academic OLV 1License LevelF Platform UsrCAL w/Services 1Year"/>
    <s v="Unidad"/>
    <s v="Und"/>
    <s v="Producto"/>
    <s v="N/A"/>
    <s v="N/A"/>
    <s v="N/A"/>
    <s v="76A-01007"/>
    <s v="Suscripción Anual"/>
    <n v="26"/>
    <n v="1"/>
    <s v="Por definición del partner"/>
    <n v="0"/>
    <n v="95300.66"/>
    <n v="95300.66"/>
    <n v="0"/>
  </r>
  <r>
    <s v="Catalogo principalOVS_ES ACADEMICO76A-01008"/>
    <s v="76A-01008OVS_ES ACADEMICO"/>
    <m/>
    <x v="0"/>
    <s v="76A-01008"/>
    <x v="2"/>
    <s v="Catalogo principal"/>
    <s v="USD"/>
    <s v="N/A"/>
    <s v="Microsoft®EnterpriseCAL AllLng SAStepUp Academic OLV 1License LevelE CoreClientAccessLicense Platform DvcCAL w/Services 1Year"/>
    <s v="Unidad"/>
    <s v="Und"/>
    <s v="Producto"/>
    <s v="N/A"/>
    <s v="N/A"/>
    <s v="N/A"/>
    <s v="76A-01008"/>
    <s v="Suscripción Anual"/>
    <n v="12"/>
    <n v="1"/>
    <s v="Por definición del partner"/>
    <n v="0"/>
    <n v="43984.92"/>
    <n v="43984.92"/>
    <n v="0"/>
  </r>
  <r>
    <s v="Catalogo principalOVS_ES ACADEMICO76M-01415"/>
    <s v="76M-01415OVS_ES ACADEMICO"/>
    <m/>
    <x v="0"/>
    <s v="76M-01415"/>
    <x v="2"/>
    <s v="Catalogo principal"/>
    <s v="USD"/>
    <s v="N/A"/>
    <s v="Microsoft®SharePointStandardCAL AllLng License/SoftwareAssurancePack Academic OLV 1License LevelE Enterprise DvcCAL 1Year"/>
    <s v="Unidad"/>
    <s v="Und"/>
    <s v="Producto"/>
    <s v="N/A"/>
    <s v="N/A"/>
    <s v="N/A"/>
    <s v="76M-01415"/>
    <s v="Suscripción Anual"/>
    <n v="8"/>
    <n v="1"/>
    <s v="Por definición del partner"/>
    <n v="0"/>
    <n v="29323.279999999999"/>
    <n v="29323.279999999999"/>
    <n v="0"/>
  </r>
  <r>
    <s v="Catalogo principalOVS_ES ACADEMICO76M-01416"/>
    <s v="76M-01416OVS_ES ACADEMICO"/>
    <m/>
    <x v="0"/>
    <s v="76M-01416"/>
    <x v="2"/>
    <s v="Catalogo principal"/>
    <s v="USD"/>
    <s v="N/A"/>
    <s v="Microsoft®SharePointStandardCAL AllLng License/SoftwareAssurancePack Academic OLV 1License LevelF Enterprise DvcCAL 1Year"/>
    <s v="Unidad"/>
    <s v="Und"/>
    <s v="Producto"/>
    <s v="N/A"/>
    <s v="N/A"/>
    <s v="N/A"/>
    <s v="76M-01416"/>
    <s v="Suscripción Anual"/>
    <n v="8"/>
    <n v="1"/>
    <s v="Por definición del partner"/>
    <n v="0"/>
    <n v="29323.279999999999"/>
    <n v="29323.279999999999"/>
    <n v="0"/>
  </r>
  <r>
    <s v="Catalogo principalOVS_ES ACADEMICO76M-01417"/>
    <s v="76M-01417OVS_ES ACADEMICO"/>
    <m/>
    <x v="0"/>
    <s v="76M-01417"/>
    <x v="2"/>
    <s v="Catalogo principal"/>
    <s v="USD"/>
    <s v="N/A"/>
    <s v="Microsoft®SharePointStandardCAL AllLng License/SoftwareAssurancePack Academic OLV 1License LevelE Enterprise UsrCAL 1Year"/>
    <s v="Unidad"/>
    <s v="Und"/>
    <s v="Producto"/>
    <s v="N/A"/>
    <s v="N/A"/>
    <s v="N/A"/>
    <s v="76M-01417"/>
    <s v="Suscripción Anual"/>
    <n v="8"/>
    <n v="1"/>
    <s v="Por definición del partner"/>
    <n v="0"/>
    <n v="29323.279999999999"/>
    <n v="29323.279999999999"/>
    <n v="0"/>
  </r>
  <r>
    <s v="Catalogo principalOVS_ES ACADEMICO76M-01418"/>
    <s v="76M-01418OVS_ES ACADEMICO"/>
    <m/>
    <x v="0"/>
    <s v="76M-01418"/>
    <x v="2"/>
    <s v="Catalogo principal"/>
    <s v="USD"/>
    <s v="N/A"/>
    <s v="Microsoft®SharePointStandardCAL AllLng License/SoftwareAssurancePack Academic OLV 1License LevelF Enterprise UsrCAL 1Year"/>
    <s v="Unidad"/>
    <s v="Und"/>
    <s v="Producto"/>
    <s v="N/A"/>
    <s v="N/A"/>
    <s v="N/A"/>
    <s v="76M-01418"/>
    <s v="Suscripción Anual"/>
    <n v="8"/>
    <n v="1"/>
    <s v="Por definición del partner"/>
    <n v="0"/>
    <n v="29323.279999999999"/>
    <n v="29323.279999999999"/>
    <n v="0"/>
  </r>
  <r>
    <s v="Catalogo principalOVS_ES ACADEMICO76M-01419"/>
    <s v="76M-01419OVS_ES ACADEMICO"/>
    <m/>
    <x v="0"/>
    <s v="76M-01419"/>
    <x v="2"/>
    <s v="Catalogo principal"/>
    <s v="USD"/>
    <s v="N/A"/>
    <s v="Microsoft®SharePointStandardCAL AllLng License/SoftwareAssurancePack Academic OLV 1License NoLevel Student DvcCAL 1Year"/>
    <s v="Unidad"/>
    <s v="Und"/>
    <s v="Producto"/>
    <s v="N/A"/>
    <s v="N/A"/>
    <s v="N/A"/>
    <s v="76M-01419"/>
    <s v="Suscripción Anual"/>
    <n v="0.94"/>
    <n v="1"/>
    <s v="Por definición del partner"/>
    <n v="0"/>
    <n v="3445.4853999999996"/>
    <n v="3445.49"/>
    <n v="0"/>
  </r>
  <r>
    <s v="Catalogo principalOVS_ES ACADEMICO76M-01420"/>
    <s v="76M-01420OVS_ES ACADEMICO"/>
    <m/>
    <x v="0"/>
    <s v="76M-01420"/>
    <x v="2"/>
    <s v="Catalogo principal"/>
    <s v="USD"/>
    <s v="N/A"/>
    <s v="Microsoft®SharePointStandardCAL AllLng License/SoftwareAssurancePack Academic OLV 1License NoLevel Student UsrCAL 1Year"/>
    <s v="Unidad"/>
    <s v="Und"/>
    <s v="Producto"/>
    <s v="N/A"/>
    <s v="N/A"/>
    <s v="N/A"/>
    <s v="76M-01420"/>
    <s v="Suscripción Anual"/>
    <n v="0.94"/>
    <n v="1"/>
    <s v="Por definición del partner"/>
    <n v="0"/>
    <n v="3445.4853999999996"/>
    <n v="3445.49"/>
    <n v="0"/>
  </r>
  <r>
    <s v="Catalogo principalOVS_ES ACADEMICO76N-03594"/>
    <s v="76N-03594OVS_ES ACADEMICO"/>
    <m/>
    <x v="0"/>
    <s v="76N-03594"/>
    <x v="2"/>
    <s v="Catalogo principal"/>
    <s v="USD"/>
    <s v="N/A"/>
    <s v="Microsoft®SharePointEnterpriseCAL AllLng License/SoftwareAssurancePack Academic OLV 1License LevelE Enterprise DvcCAL 1Year"/>
    <s v="Unidad"/>
    <s v="Und"/>
    <s v="Producto"/>
    <s v="N/A"/>
    <s v="N/A"/>
    <s v="N/A"/>
    <s v="76N-03594"/>
    <s v="Suscripción Anual"/>
    <n v="10"/>
    <n v="1"/>
    <s v="Por definición del partner"/>
    <n v="0"/>
    <n v="36654.1"/>
    <n v="36654.1"/>
    <n v="0"/>
  </r>
  <r>
    <s v="Catalogo principalOVS_ES ACADEMICO76N-03595"/>
    <s v="76N-03595OVS_ES ACADEMICO"/>
    <m/>
    <x v="0"/>
    <s v="76N-03595"/>
    <x v="2"/>
    <s v="Catalogo principal"/>
    <s v="USD"/>
    <s v="N/A"/>
    <s v="Microsoft®SharePointEnterpriseCAL AllLng License/SoftwareAssurancePack Academic OLV 1License LevelF Enterprise DvcCAL 1Year"/>
    <s v="Unidad"/>
    <s v="Und"/>
    <s v="Producto"/>
    <s v="N/A"/>
    <s v="N/A"/>
    <s v="N/A"/>
    <s v="76N-03595"/>
    <s v="Suscripción Anual"/>
    <n v="10"/>
    <n v="1"/>
    <s v="Por definición del partner"/>
    <n v="0"/>
    <n v="36654.1"/>
    <n v="36654.1"/>
    <n v="0"/>
  </r>
  <r>
    <s v="Catalogo principalOVS_ES ACADEMICO76N-03596"/>
    <s v="76N-03596OVS_ES ACADEMICO"/>
    <m/>
    <x v="0"/>
    <s v="76N-03596"/>
    <x v="2"/>
    <s v="Catalogo principal"/>
    <s v="USD"/>
    <s v="N/A"/>
    <s v="Microsoft®SharePointEnterpriseCAL AllLng License/SoftwareAssurancePack Academic OLV 1License LevelE Enterprise UsrCAL 1Year"/>
    <s v="Unidad"/>
    <s v="Und"/>
    <s v="Producto"/>
    <s v="N/A"/>
    <s v="N/A"/>
    <s v="N/A"/>
    <s v="76N-03596"/>
    <s v="Suscripción Anual"/>
    <n v="10"/>
    <n v="1"/>
    <s v="Por definición del partner"/>
    <n v="0"/>
    <n v="36654.1"/>
    <n v="36654.1"/>
    <n v="0"/>
  </r>
  <r>
    <s v="Catalogo principalOVS_ES ACADEMICO76N-03597"/>
    <s v="76N-03597OVS_ES ACADEMICO"/>
    <m/>
    <x v="0"/>
    <s v="76N-03597"/>
    <x v="2"/>
    <s v="Catalogo principal"/>
    <s v="USD"/>
    <s v="N/A"/>
    <s v="Microsoft®SharePointEnterpriseCAL AllLng License/SoftwareAssurancePack Academic OLV 1License LevelF Enterprise UsrCAL 1Year"/>
    <s v="Unidad"/>
    <s v="Und"/>
    <s v="Producto"/>
    <s v="N/A"/>
    <s v="N/A"/>
    <s v="N/A"/>
    <s v="76N-03597"/>
    <s v="Suscripción Anual"/>
    <n v="10"/>
    <n v="1"/>
    <s v="Por definición del partner"/>
    <n v="0"/>
    <n v="36654.1"/>
    <n v="36654.1"/>
    <n v="0"/>
  </r>
  <r>
    <s v="Catalogo principalOVS_ES ACADEMICO76N-03598"/>
    <s v="76N-03598OVS_ES ACADEMICO"/>
    <m/>
    <x v="0"/>
    <s v="76N-03598"/>
    <x v="2"/>
    <s v="Catalogo principal"/>
    <s v="USD"/>
    <s v="N/A"/>
    <s v="Microsoft®SharePointEnterpriseCAL AllLng License/SoftwareAssurancePack Academic OLV 1License NoLevel Student DvcCAL 1Year"/>
    <s v="Unidad"/>
    <s v="Und"/>
    <s v="Producto"/>
    <s v="N/A"/>
    <s v="N/A"/>
    <s v="N/A"/>
    <s v="76N-03598"/>
    <s v="Suscripción Anual"/>
    <n v="7"/>
    <n v="1"/>
    <s v="Por definición del partner"/>
    <n v="0"/>
    <n v="25657.87"/>
    <n v="25657.87"/>
    <n v="0"/>
  </r>
  <r>
    <s v="Catalogo principalOVS_ES ACADEMICO76N-03599"/>
    <s v="76N-03599OVS_ES ACADEMICO"/>
    <m/>
    <x v="0"/>
    <s v="76N-03599"/>
    <x v="2"/>
    <s v="Catalogo principal"/>
    <s v="USD"/>
    <s v="N/A"/>
    <s v="Microsoft®SharePointEnterpriseCAL AllLng License/SoftwareAssurancePack Academic OLV 1License NoLevel Student UsrCAL 1Year"/>
    <s v="Unidad"/>
    <s v="Und"/>
    <s v="Producto"/>
    <s v="N/A"/>
    <s v="N/A"/>
    <s v="N/A"/>
    <s v="76N-03599"/>
    <s v="Suscripción Anual"/>
    <n v="7"/>
    <n v="1"/>
    <s v="Por definición del partner"/>
    <n v="0"/>
    <n v="25657.87"/>
    <n v="25657.87"/>
    <n v="0"/>
  </r>
  <r>
    <s v="Catalogo principalOVS_ES ACADEMICO76P-01359"/>
    <s v="76P-01359OVS_ES ACADEMICO"/>
    <m/>
    <x v="0"/>
    <s v="76P-01359"/>
    <x v="2"/>
    <s v="Catalogo principal"/>
    <s v="USD"/>
    <s v="N/A"/>
    <s v="Microsoft®SharePointServer AllLng License/SoftwareAssurancePack Academic OLV 1License LevelE AdditionalProduct 1Year"/>
    <s v="Unidad"/>
    <s v="Und"/>
    <s v="Producto"/>
    <s v="N/A"/>
    <s v="N/A"/>
    <s v="N/A"/>
    <s v="76P-01359"/>
    <s v="Suscripción Anual"/>
    <n v="629"/>
    <n v="1"/>
    <s v="Por definición del partner"/>
    <n v="0"/>
    <n v="2305542.89"/>
    <n v="2305542.89"/>
    <n v="0"/>
  </r>
  <r>
    <s v="Catalogo principalOVS_ES ACADEMICO76P-01360"/>
    <s v="76P-01360OVS_ES ACADEMICO"/>
    <m/>
    <x v="0"/>
    <s v="76P-01360"/>
    <x v="2"/>
    <s v="Catalogo principal"/>
    <s v="USD"/>
    <s v="N/A"/>
    <s v="Microsoft®SharePointServer AllLng License/SoftwareAssurancePack Academic OLV 1License LevelF AdditionalProduct 1Year"/>
    <s v="Unidad"/>
    <s v="Und"/>
    <s v="Producto"/>
    <s v="N/A"/>
    <s v="N/A"/>
    <s v="N/A"/>
    <s v="76P-01360"/>
    <s v="Suscripción Anual"/>
    <n v="629"/>
    <n v="1"/>
    <s v="Por definición del partner"/>
    <n v="0"/>
    <n v="2305542.89"/>
    <n v="2305542.89"/>
    <n v="0"/>
  </r>
  <r>
    <s v="Catalogo principalOVS_ES ACADEMICO77D-00161"/>
    <s v="77D-00161OVS_ES ACADEMICO"/>
    <m/>
    <x v="0"/>
    <s v="77D-00161"/>
    <x v="2"/>
    <s v="Catalogo principal"/>
    <s v="USD"/>
    <s v="N/A"/>
    <s v="Microsoft®VisualStudioProSubMSDN AllLng License/SoftwareAssurancePack Academic OLV 1License LevelE AdditionalProduct 1Year"/>
    <s v="Unidad"/>
    <s v="Und"/>
    <s v="Producto"/>
    <s v="N/A"/>
    <s v="N/A"/>
    <s v="N/A"/>
    <s v="77D-00161"/>
    <s v="Suscripción Anual"/>
    <n v="69"/>
    <n v="1"/>
    <s v="Por definición del partner"/>
    <n v="0"/>
    <n v="252913.28999999998"/>
    <n v="252913.29"/>
    <n v="0"/>
  </r>
  <r>
    <s v="Catalogo principalOVS_ES ACADEMICO77D-00162"/>
    <s v="77D-00162OVS_ES ACADEMICO"/>
    <m/>
    <x v="0"/>
    <s v="77D-00162"/>
    <x v="2"/>
    <s v="Catalogo principal"/>
    <s v="USD"/>
    <s v="N/A"/>
    <s v="Microsoft®VisualStudioProSubMSDN AllLng License/SoftwareAssurancePack Academic OLV 1License LevelF AdditionalProduct 1Year"/>
    <s v="Unidad"/>
    <s v="Und"/>
    <s v="Producto"/>
    <s v="N/A"/>
    <s v="N/A"/>
    <s v="N/A"/>
    <s v="77D-00162"/>
    <s v="Suscripción Anual"/>
    <n v="69"/>
    <n v="1"/>
    <s v="Por definición del partner"/>
    <n v="0"/>
    <n v="252913.28999999998"/>
    <n v="252913.29"/>
    <n v="0"/>
  </r>
  <r>
    <s v="Catalogo principalOVS_ES ACADEMICO7AH-00437"/>
    <s v="7AH-00437OVS_ES ACADEMICO"/>
    <m/>
    <x v="0"/>
    <s v="7AH-00437"/>
    <x v="2"/>
    <s v="Catalogo principal"/>
    <s v="USD"/>
    <s v="N/A"/>
    <s v="Microsoft®SfBServerEntCAL AllLng License/SoftwareAssurancePack Academic OLV 1License LevelE Enterprise DvcCAL 1Year"/>
    <s v="Unidad"/>
    <s v="Und"/>
    <s v="Producto"/>
    <s v="N/A"/>
    <s v="N/A"/>
    <s v="N/A"/>
    <s v="7AH-00437"/>
    <s v="Suscripción Anual"/>
    <n v="13"/>
    <n v="1"/>
    <s v="Por definición del partner"/>
    <n v="0"/>
    <n v="47650.33"/>
    <n v="47650.33"/>
    <n v="0"/>
  </r>
  <r>
    <s v="Catalogo principalOVS_ES ACADEMICO7AH-00438"/>
    <s v="7AH-00438OVS_ES ACADEMICO"/>
    <m/>
    <x v="0"/>
    <s v="7AH-00438"/>
    <x v="2"/>
    <s v="Catalogo principal"/>
    <s v="USD"/>
    <s v="N/A"/>
    <s v="Microsoft®SfBServerEntCAL AllLng License/SoftwareAssurancePack Academic OLV 1License LevelF Enterprise DvcCAL 1Year"/>
    <s v="Unidad"/>
    <s v="Und"/>
    <s v="Producto"/>
    <s v="N/A"/>
    <s v="N/A"/>
    <s v="N/A"/>
    <s v="7AH-00438"/>
    <s v="Suscripción Anual"/>
    <n v="13"/>
    <n v="1"/>
    <s v="Por definición del partner"/>
    <n v="0"/>
    <n v="47650.33"/>
    <n v="47650.33"/>
    <n v="0"/>
  </r>
  <r>
    <s v="Catalogo principalOVS_ES ACADEMICO7AH-00439"/>
    <s v="7AH-00439OVS_ES ACADEMICO"/>
    <m/>
    <x v="0"/>
    <s v="7AH-00439"/>
    <x v="2"/>
    <s v="Catalogo principal"/>
    <s v="USD"/>
    <s v="N/A"/>
    <s v="Microsoft®SfBServerEntCAL AllLng License/SoftwareAssurancePack Academic OLV 1License LevelE Enterprise UsrCAL 1Year"/>
    <s v="Unidad"/>
    <s v="Und"/>
    <s v="Producto"/>
    <s v="N/A"/>
    <s v="N/A"/>
    <s v="N/A"/>
    <s v="7AH-00439"/>
    <s v="Suscripción Anual"/>
    <n v="13"/>
    <n v="1"/>
    <s v="Por definición del partner"/>
    <n v="0"/>
    <n v="47650.33"/>
    <n v="47650.33"/>
    <n v="0"/>
  </r>
  <r>
    <s v="Catalogo principalOVS_ES ACADEMICO7AH-00440"/>
    <s v="7AH-00440OVS_ES ACADEMICO"/>
    <m/>
    <x v="0"/>
    <s v="7AH-00440"/>
    <x v="2"/>
    <s v="Catalogo principal"/>
    <s v="USD"/>
    <s v="N/A"/>
    <s v="Microsoft®SfBServerEntCAL AllLng License/SoftwareAssurancePack Academic OLV 1License LevelF Enterprise UsrCAL 1Year"/>
    <s v="Unidad"/>
    <s v="Und"/>
    <s v="Producto"/>
    <s v="N/A"/>
    <s v="N/A"/>
    <s v="N/A"/>
    <s v="7AH-00440"/>
    <s v="Suscripción Anual"/>
    <n v="13"/>
    <n v="1"/>
    <s v="Por definición del partner"/>
    <n v="0"/>
    <n v="47650.33"/>
    <n v="47650.33"/>
    <n v="0"/>
  </r>
  <r>
    <s v="Catalogo principalOVS_ES ACADEMICO7AH-00441"/>
    <s v="7AH-00441OVS_ES ACADEMICO"/>
    <m/>
    <x v="0"/>
    <s v="7AH-00441"/>
    <x v="2"/>
    <s v="Catalogo principal"/>
    <s v="USD"/>
    <s v="N/A"/>
    <s v="Microsoft®SfBServerEntCAL AllLng License/SoftwareAssurancePack Academic OLV 1License NoLevel Student DvcCAL 1Year"/>
    <s v="Unidad"/>
    <s v="Und"/>
    <s v="Producto"/>
    <s v="N/A"/>
    <s v="N/A"/>
    <s v="N/A"/>
    <s v="7AH-00441"/>
    <s v="Suscripción Anual"/>
    <n v="9"/>
    <n v="1"/>
    <s v="Por definición del partner"/>
    <n v="0"/>
    <n v="32988.69"/>
    <n v="32988.69"/>
    <n v="0"/>
  </r>
  <r>
    <s v="Catalogo principalOVS_ES ACADEMICO7AH-00442"/>
    <s v="7AH-00442OVS_ES ACADEMICO"/>
    <m/>
    <x v="0"/>
    <s v="7AH-00442"/>
    <x v="2"/>
    <s v="Catalogo principal"/>
    <s v="USD"/>
    <s v="N/A"/>
    <s v="Microsoft®SfBServerEntCAL AllLng License/SoftwareAssurancePack Academic OLV 1License NoLevel Student UsrCAL 1Year"/>
    <s v="Unidad"/>
    <s v="Und"/>
    <s v="Producto"/>
    <s v="N/A"/>
    <s v="N/A"/>
    <s v="N/A"/>
    <s v="7AH-00442"/>
    <s v="Suscripción Anual"/>
    <n v="9"/>
    <n v="1"/>
    <s v="Por definición del partner"/>
    <n v="0"/>
    <n v="32988.69"/>
    <n v="32988.69"/>
    <n v="0"/>
  </r>
  <r>
    <s v="Catalogo principalOVS_ES ACADEMICO7JD-00001"/>
    <s v="7JD-00001OVS_ES ACADEMICO"/>
    <m/>
    <x v="0"/>
    <s v="7JD-00001"/>
    <x v="2"/>
    <s v="Catalogo principal"/>
    <s v="USD"/>
    <s v="N/A"/>
    <s v="Microsoft®ProjOnlineEssentialsOpenFac ShrdSvr AllLng MonthlySubscriptions-VolumeLicense Academic OLV 1License LevelE AdditionalProduct 1Month"/>
    <s v="Unidad"/>
    <s v="Und"/>
    <s v="Producto"/>
    <s v="N/A"/>
    <s v="N/A"/>
    <s v="N/A"/>
    <s v="7JD-00001"/>
    <s v="Suscripción mensual con pago anual"/>
    <n v="0"/>
    <n v="1"/>
    <s v="Por definición del partner"/>
    <n v="0"/>
    <n v="0"/>
    <n v="0"/>
    <n v="0"/>
  </r>
  <r>
    <s v="Catalogo principalOVS_ES ACADEMICO7JD-00002"/>
    <s v="7JD-00002OVS_ES ACADEMICO"/>
    <m/>
    <x v="0"/>
    <s v="7JD-00002"/>
    <x v="2"/>
    <s v="Catalogo principal"/>
    <s v="USD"/>
    <s v="N/A"/>
    <s v="Microsoft®ProjOnlineEssentialsOpenFac ShrdSvr AllLng MonthlySubscriptions-VolumeLicense Academic OLV 1License LevelF AdditionalProduct 1Month"/>
    <s v="Unidad"/>
    <s v="Und"/>
    <s v="Producto"/>
    <s v="N/A"/>
    <s v="N/A"/>
    <s v="N/A"/>
    <s v="7JD-00002"/>
    <s v="Suscripción mensual con pago anual"/>
    <n v="0"/>
    <n v="1"/>
    <s v="Por definición del partner"/>
    <n v="0"/>
    <n v="0"/>
    <n v="0"/>
    <n v="0"/>
  </r>
  <r>
    <s v="Catalogo principalOVS_ES ACADEMICO7JQ-00038"/>
    <s v="7JQ-00038OVS_ES ACADEMICO"/>
    <m/>
    <x v="0"/>
    <s v="7JQ-00038"/>
    <x v="2"/>
    <s v="Catalogo principal"/>
    <s v="USD"/>
    <s v="N/A"/>
    <s v="Microsoft®SQLSvrEnterpriseCore AllLng License/SoftwareAssurancePack Academic OLV 2Licenses LevelE AdditionalProduct CoreLic 1Year"/>
    <s v="Unidad"/>
    <s v="Und"/>
    <s v="Producto"/>
    <s v="N/A"/>
    <s v="N/A"/>
    <s v="N/A"/>
    <s v="7JQ-00038"/>
    <s v="Suscripción Anual"/>
    <n v="1446"/>
    <n v="1"/>
    <s v="Por definición del partner"/>
    <n v="0"/>
    <n v="5300182.8599999994"/>
    <n v="5300182.8600000003"/>
    <n v="0"/>
  </r>
  <r>
    <s v="Catalogo principalOVS_ES ACADEMICO7JQ-00039"/>
    <s v="7JQ-00039OVS_ES ACADEMICO"/>
    <m/>
    <x v="0"/>
    <s v="7JQ-00039"/>
    <x v="2"/>
    <s v="Catalogo principal"/>
    <s v="USD"/>
    <s v="N/A"/>
    <s v="Microsoft®SQLSvrEnterpriseCore AllLng License/SoftwareAssurancePack Academic OLV 2Licenses LevelF AdditionalProduct CoreLic 1Year"/>
    <s v="Unidad"/>
    <s v="Und"/>
    <s v="Producto"/>
    <s v="N/A"/>
    <s v="N/A"/>
    <s v="N/A"/>
    <s v="7JQ-00039"/>
    <s v="Suscripción Anual"/>
    <n v="1446"/>
    <n v="1"/>
    <s v="Por definición del partner"/>
    <n v="0"/>
    <n v="5300182.8599999994"/>
    <n v="5300182.8600000003"/>
    <n v="0"/>
  </r>
  <r>
    <s v="Catalogo principalOVS_ES ACADEMICO7JQ-00383"/>
    <s v="7JQ-00383OVS_ES ACADEMICO"/>
    <m/>
    <x v="0"/>
    <s v="7JQ-00383"/>
    <x v="2"/>
    <s v="Catalogo principal"/>
    <s v="USD"/>
    <s v="N/A"/>
    <s v="Microsoft®SQLSvrEnterpriseCore AllLng SAStepUp Academic OLV 2Licenses LevelE SQLSvrStandardCore AdditionalProduct CoreLic 1Year"/>
    <s v="Unidad"/>
    <s v="Und"/>
    <s v="Producto"/>
    <s v="N/A"/>
    <s v="N/A"/>
    <s v="N/A"/>
    <s v="7JQ-00383"/>
    <s v="Suscripción Anual"/>
    <n v="1069"/>
    <n v="1"/>
    <s v="Por definición del partner"/>
    <n v="0"/>
    <n v="3918323.29"/>
    <n v="3918323.29"/>
    <n v="0"/>
  </r>
  <r>
    <s v="Catalogo principalOVS_ES ACADEMICO7JQ-00384"/>
    <s v="7JQ-00384OVS_ES ACADEMICO"/>
    <m/>
    <x v="0"/>
    <s v="7JQ-00384"/>
    <x v="2"/>
    <s v="Catalogo principal"/>
    <s v="USD"/>
    <s v="N/A"/>
    <s v="Microsoft®SQLSvrEnterpriseCore AllLng SAStepUp Academic OLV 2Licenses LevelF SQLSvrStandardCore AdditionalProduct CoreLic 1Year"/>
    <s v="Unidad"/>
    <s v="Und"/>
    <s v="Producto"/>
    <s v="N/A"/>
    <s v="N/A"/>
    <s v="N/A"/>
    <s v="7JQ-00384"/>
    <s v="Suscripción Anual"/>
    <n v="1069"/>
    <n v="1"/>
    <s v="Por definición del partner"/>
    <n v="0"/>
    <n v="3918323.29"/>
    <n v="3918323.29"/>
    <n v="0"/>
  </r>
  <r>
    <s v="Catalogo principalOVS_ES ACADEMICO7JS-00001"/>
    <s v="7JS-00001OVS_ES ACADEMICO"/>
    <m/>
    <x v="0"/>
    <s v="7JS-00001"/>
    <x v="2"/>
    <s v="Catalogo principal"/>
    <s v="USD"/>
    <s v="N/A"/>
    <s v="Microsoft®ProjOnlineEssentialsOpenStu ShrdSvr AllLng MonthlySubscriptions-VolumeLicense Academic OLV 1License NoLevel Student 1Month"/>
    <s v="Unidad"/>
    <s v="Und"/>
    <s v="Producto"/>
    <s v="N/A"/>
    <s v="N/A"/>
    <s v="N/A"/>
    <s v="7JS-00001"/>
    <s v="Suscripción mensual con pago anual"/>
    <n v="0"/>
    <n v="1"/>
    <s v="Por definición del partner"/>
    <n v="0"/>
    <n v="0"/>
    <n v="0"/>
    <n v="0"/>
  </r>
  <r>
    <s v="Catalogo principalOVS_ES ACADEMICO7LA-00001"/>
    <s v="7LA-00001OVS_ES ACADEMICO"/>
    <m/>
    <x v="0"/>
    <s v="7LA-00001"/>
    <x v="2"/>
    <s v="Catalogo principal"/>
    <s v="USD"/>
    <s v="N/A"/>
    <s v="Microsoft®ProjectPlan3OpenFac ShrdSvr AllLng MonthlySubscriptions-VolumeLicense Academic OLV 1License LevelE AdditionalProduct 1Month"/>
    <s v="Unidad"/>
    <s v="Und"/>
    <s v="Producto"/>
    <s v="N/A"/>
    <s v="N/A"/>
    <s v="N/A"/>
    <s v="7LA-00001"/>
    <s v="Suscripción mensual con pago anual"/>
    <n v="5.7"/>
    <n v="1"/>
    <s v="Por definición del partner"/>
    <n v="0"/>
    <n v="20892.837"/>
    <n v="20892.84"/>
    <n v="0"/>
  </r>
  <r>
    <s v="Catalogo principalOVS_ES ACADEMICO7LA-00002"/>
    <s v="7LA-00002OVS_ES ACADEMICO"/>
    <m/>
    <x v="0"/>
    <s v="7LA-00002"/>
    <x v="2"/>
    <s v="Catalogo principal"/>
    <s v="USD"/>
    <s v="N/A"/>
    <s v="Microsoft®ProjectPlan3OpenFac ShrdSvr AllLng MonthlySubscriptions-VolumeLicense Academic OLV 1License LevelF AdditionalProduct 1Month"/>
    <s v="Unidad"/>
    <s v="Und"/>
    <s v="Producto"/>
    <s v="N/A"/>
    <s v="N/A"/>
    <s v="N/A"/>
    <s v="7LA-00002"/>
    <s v="Suscripción mensual con pago anual"/>
    <n v="5.7"/>
    <n v="1"/>
    <s v="Por definición del partner"/>
    <n v="0"/>
    <n v="20892.837"/>
    <n v="20892.84"/>
    <n v="0"/>
  </r>
  <r>
    <s v="Catalogo principalOVS_ES ACADEMICO7LG-00001"/>
    <s v="7LG-00001OVS_ES ACADEMICO"/>
    <m/>
    <x v="0"/>
    <s v="7LG-00001"/>
    <x v="2"/>
    <s v="Catalogo principal"/>
    <s v="USD"/>
    <s v="N/A"/>
    <s v="Microsoft®ProjectPlan3OpenStud ShrdSvr AllLng MonthlySubscriptions-VolumeLicense Academic OLV 1License NoLevel Student 1Month"/>
    <s v="Unidad"/>
    <s v="Und"/>
    <s v="Producto"/>
    <s v="N/A"/>
    <s v="N/A"/>
    <s v="N/A"/>
    <s v="7LG-00001"/>
    <s v="Suscripción mensual con pago anual"/>
    <n v="4.3"/>
    <n v="1"/>
    <s v="Por definición del partner"/>
    <n v="0"/>
    <n v="15761.262999999999"/>
    <n v="15761.26"/>
    <n v="0"/>
  </r>
  <r>
    <s v="Catalogo principalOVS_ES ACADEMICO7NQ-00050"/>
    <s v="7NQ-00050OVS_ES ACADEMICO"/>
    <m/>
    <x v="0"/>
    <s v="7NQ-00050"/>
    <x v="2"/>
    <s v="Catalogo principal"/>
    <s v="USD"/>
    <s v="N/A"/>
    <s v="Microsoft®SQLSvrStandardCore AllLng License/SoftwareAssurancePack Academic OLV 2Licenses LevelE AdditionalProduct CoreLic 1Year"/>
    <s v="Unidad"/>
    <s v="Und"/>
    <s v="Producto"/>
    <s v="N/A"/>
    <s v="N/A"/>
    <s v="N/A"/>
    <s v="7NQ-00050"/>
    <s v="Suscripción Anual"/>
    <n v="377"/>
    <n v="1"/>
    <s v="Por definición del partner"/>
    <n v="0"/>
    <n v="1381859.5699999998"/>
    <n v="1381859.57"/>
    <n v="0"/>
  </r>
  <r>
    <s v="Catalogo principalOVS_ES ACADEMICO7NQ-00051"/>
    <s v="7NQ-00051OVS_ES ACADEMICO"/>
    <m/>
    <x v="0"/>
    <s v="7NQ-00051"/>
    <x v="2"/>
    <s v="Catalogo principal"/>
    <s v="USD"/>
    <s v="N/A"/>
    <s v="Microsoft®SQLSvrStandardCore AllLng License/SoftwareAssurancePack Academic OLV 2Licenses LevelF AdditionalProduct CoreLic 1Year"/>
    <s v="Unidad"/>
    <s v="Und"/>
    <s v="Producto"/>
    <s v="N/A"/>
    <s v="N/A"/>
    <s v="N/A"/>
    <s v="7NQ-00051"/>
    <s v="Suscripción Anual"/>
    <n v="377"/>
    <n v="1"/>
    <s v="Por definición del partner"/>
    <n v="0"/>
    <n v="1381859.5699999998"/>
    <n v="1381859.57"/>
    <n v="0"/>
  </r>
  <r>
    <s v="Catalogo principalOVS_ES ACADEMICO7RJ-00001"/>
    <s v="7RJ-00001OVS_ES ACADEMICO"/>
    <m/>
    <x v="0"/>
    <s v="7RJ-00001"/>
    <x v="2"/>
    <s v="Catalogo principal"/>
    <s v="USD"/>
    <s v="N/A"/>
    <s v="Microsoft®ProjectPlan5OpenFac ShrdSvr AllLng MonthlySubscriptions-VolumeLicense Academic OLV 1License LevelE AdditionalProduct 1Month"/>
    <s v="Unidad"/>
    <s v="Und"/>
    <s v="Producto"/>
    <s v="N/A"/>
    <s v="N/A"/>
    <s v="N/A"/>
    <s v="7RJ-00001"/>
    <s v="Suscripción mensual con pago anual"/>
    <n v="10.3"/>
    <n v="1"/>
    <s v="Por definición del partner"/>
    <n v="0"/>
    <n v="37753.722999999998"/>
    <n v="37753.72"/>
    <n v="0"/>
  </r>
  <r>
    <s v="Catalogo principalOVS_ES ACADEMICO7RJ-00002"/>
    <s v="7RJ-00002OVS_ES ACADEMICO"/>
    <m/>
    <x v="0"/>
    <s v="7RJ-00002"/>
    <x v="2"/>
    <s v="Catalogo principal"/>
    <s v="USD"/>
    <s v="N/A"/>
    <s v="Microsoft®ProjectPlan5OpenFac ShrdSvr AllLng MonthlySubscriptions-VolumeLicense Academic OLV 1License LevelF AdditionalProduct 1Month"/>
    <s v="Unidad"/>
    <s v="Und"/>
    <s v="Producto"/>
    <s v="N/A"/>
    <s v="N/A"/>
    <s v="N/A"/>
    <s v="7RJ-00002"/>
    <s v="Suscripción mensual con pago anual"/>
    <n v="10.3"/>
    <n v="1"/>
    <s v="Por definición del partner"/>
    <n v="0"/>
    <n v="37753.722999999998"/>
    <n v="37753.72"/>
    <n v="0"/>
  </r>
  <r>
    <s v="Catalogo principalOVS_ES ACADEMICO7RS-00001"/>
    <s v="7RS-00001OVS_ES ACADEMICO"/>
    <m/>
    <x v="0"/>
    <s v="7RS-00001"/>
    <x v="2"/>
    <s v="Catalogo principal"/>
    <s v="USD"/>
    <s v="N/A"/>
    <s v="Microsoft®ProjectPlan5OpenStud ShrdSvr AllLng MonthlySubscriptions-VolumeLicense Academic OLV 1License NoLevel Student 1Month"/>
    <s v="Unidad"/>
    <s v="Und"/>
    <s v="Producto"/>
    <s v="N/A"/>
    <s v="N/A"/>
    <s v="N/A"/>
    <s v="7RS-00001"/>
    <s v="Suscripción mensual con pago anual"/>
    <n v="8"/>
    <n v="1"/>
    <s v="Por definición del partner"/>
    <n v="0"/>
    <n v="29323.279999999999"/>
    <n v="29323.279999999999"/>
    <n v="0"/>
  </r>
  <r>
    <s v="Catalogo principalOVS_ES ACADEMICO7U6-00008"/>
    <s v="7U6-00008OVS_ES ACADEMICO"/>
    <m/>
    <x v="0"/>
    <s v="7U6-00008"/>
    <x v="2"/>
    <s v="Catalogo principal"/>
    <s v="USD"/>
    <s v="N/A"/>
    <s v="Microsoft®IntuneOPENAdd-On ShrdSvr AllLngMonthlySubscriptions-VolumeLicense Academic OLV 1License LevelE AdditionalProduct Faculty 1Month Renewal Only"/>
    <s v="Unidad"/>
    <s v="Und"/>
    <s v="Producto"/>
    <s v="N/A"/>
    <s v="N/A"/>
    <s v="N/A"/>
    <s v="7U6-00008"/>
    <s v="Suscripción mensual con pago anual"/>
    <n v="0.5"/>
    <n v="1"/>
    <s v="Por definición del partner"/>
    <n v="0"/>
    <n v="1832.7049999999999"/>
    <n v="1832.71"/>
    <n v="0"/>
  </r>
  <r>
    <s v="Catalogo principalOVS_ES ACADEMICO7U6-00009"/>
    <s v="7U6-00009OVS_ES ACADEMICO"/>
    <m/>
    <x v="0"/>
    <s v="7U6-00009"/>
    <x v="2"/>
    <s v="Catalogo principal"/>
    <s v="USD"/>
    <s v="N/A"/>
    <s v="Microsoft®IntuneOPENAdd-On ShrdSvr AllLng MonthlySubscriptions-VolumeLicense Academic OLV 1License LevelF AdditionalProduct Faculty 1Month RenewalOnly"/>
    <s v="Unidad"/>
    <s v="Und"/>
    <s v="Producto"/>
    <s v="N/A"/>
    <s v="N/A"/>
    <s v="N/A"/>
    <s v="7U6-00009"/>
    <s v="Suscripción mensual con pago anual"/>
    <n v="0.5"/>
    <n v="1"/>
    <s v="Por definición del partner"/>
    <n v="0"/>
    <n v="1832.7049999999999"/>
    <n v="1832.71"/>
    <n v="0"/>
  </r>
  <r>
    <s v="Catalogo principalOVS_ES ACADEMICO7U6-00011"/>
    <s v="7U6-00011OVS_ES ACADEMICO"/>
    <m/>
    <x v="0"/>
    <s v="7U6-00011"/>
    <x v="2"/>
    <s v="Catalogo principal"/>
    <s v="USD"/>
    <s v="N/A"/>
    <s v="Microsoft®IntuneOPENAdd-On ShrdSvr AllLng MonthlySubscriptions-VolumeLicense Academic OLV 1License NoLevel Student Student 1Month RenewalOnly"/>
    <s v="Unidad"/>
    <s v="Und"/>
    <s v="Producto"/>
    <s v="N/A"/>
    <s v="N/A"/>
    <s v="N/A"/>
    <s v="7U6-00011"/>
    <s v="Suscripción mensual con pago anual"/>
    <n v="0.5"/>
    <n v="1"/>
    <s v="Por definición del partner"/>
    <n v="0"/>
    <n v="1832.7049999999999"/>
    <n v="1832.71"/>
    <n v="0"/>
  </r>
  <r>
    <s v="Catalogo principalOVS_ES ACADEMICO7VC-00171"/>
    <s v="7VC-00171OVS_ES ACADEMICO"/>
    <m/>
    <x v="0"/>
    <s v="7VC-00171"/>
    <x v="2"/>
    <s v="Catalogo principal"/>
    <s v="USD"/>
    <s v="N/A"/>
    <s v="Microsoft®FrfrntIdentityMgr AllLng License/SoftwareAssurancePack Academic OLV 1License LevelE AdditionalProduct LiveEdition 1Year"/>
    <s v="Unidad"/>
    <s v="Und"/>
    <s v="Producto"/>
    <s v="N/A"/>
    <s v="N/A"/>
    <s v="N/A"/>
    <s v="7VC-00171"/>
    <s v="Suscripción Anual"/>
    <n v="212"/>
    <n v="1"/>
    <s v="Por definición del partner"/>
    <n v="0"/>
    <n v="777066.91999999993"/>
    <n v="777066.92"/>
    <n v="0"/>
  </r>
  <r>
    <s v="Catalogo principalOVS_ES ACADEMICO7VC-00172"/>
    <s v="7VC-00172OVS_ES ACADEMICO"/>
    <m/>
    <x v="0"/>
    <s v="7VC-00172"/>
    <x v="2"/>
    <s v="Catalogo principal"/>
    <s v="USD"/>
    <s v="N/A"/>
    <s v="Microsoft®FrfrntIdentityMgr AllLng License/SoftwareAssurancePack Academic OLV 1License LevelF AdditionalProduct LiveEdition 1Year"/>
    <s v="Unidad"/>
    <s v="Und"/>
    <s v="Producto"/>
    <s v="N/A"/>
    <s v="N/A"/>
    <s v="N/A"/>
    <s v="7VC-00172"/>
    <s v="Suscripción Anual"/>
    <n v="212"/>
    <n v="1"/>
    <s v="Por definición del partner"/>
    <n v="0"/>
    <n v="777066.91999999993"/>
    <n v="777066.92"/>
    <n v="0"/>
  </r>
  <r>
    <s v="Catalogo principalOVS_ES ACADEMICO9EA-00310"/>
    <s v="9EA-00310OVS_ES ACADEMICO"/>
    <m/>
    <x v="0"/>
    <s v="9EA-00310"/>
    <x v="2"/>
    <s v="Catalogo principal"/>
    <s v="USD"/>
    <s v="N/A"/>
    <s v="Microsoft®WindowsServerDCCore AllLng License/SoftwareAssurancePack Academic OLV 16Licenses LevelE AdditionalProduct CoreLic 1Year"/>
    <s v="Unidad"/>
    <s v="Und"/>
    <s v="Producto"/>
    <s v="N/A"/>
    <s v="N/A"/>
    <s v="N/A"/>
    <s v="9EA-00310"/>
    <s v="Suscripción Anual"/>
    <n v="389"/>
    <n v="1"/>
    <s v="Por definición del partner"/>
    <n v="0"/>
    <n v="1425844.49"/>
    <n v="1425844.49"/>
    <n v="0"/>
  </r>
  <r>
    <s v="Catalogo principalOVS_ES ACADEMICO9EA-00311"/>
    <s v="9EA-00311OVS_ES ACADEMICO"/>
    <m/>
    <x v="0"/>
    <s v="9EA-00311"/>
    <x v="2"/>
    <s v="Catalogo principal"/>
    <s v="USD"/>
    <s v="N/A"/>
    <s v="Microsoft®WindowsServerDCCore AllLng License/SoftwareAssurancePack Academic OLV 16Licenses LevelF AdditionalProduct CoreLic 1Year"/>
    <s v="Unidad"/>
    <s v="Und"/>
    <s v="Producto"/>
    <s v="N/A"/>
    <s v="N/A"/>
    <s v="N/A"/>
    <s v="9EA-00311"/>
    <s v="Suscripción Anual"/>
    <n v="389"/>
    <n v="1"/>
    <s v="Por definición del partner"/>
    <n v="0"/>
    <n v="1425844.49"/>
    <n v="1425844.49"/>
    <n v="0"/>
  </r>
  <r>
    <s v="Catalogo principalOVS_ES ACADEMICO9EA-00312"/>
    <s v="9EA-00312OVS_ES ACADEMICO"/>
    <m/>
    <x v="0"/>
    <s v="9EA-00312"/>
    <x v="2"/>
    <s v="Catalogo principal"/>
    <s v="USD"/>
    <s v="N/A"/>
    <s v="Microsoft®WindowsServerDCCore AllLng SAStepUp Academic OLV 16Licenses LevelE WindowsServerStandardCore AdditionalProduct CoreLic 1Year"/>
    <s v="Unidad"/>
    <s v="Und"/>
    <s v="Producto"/>
    <s v="N/A"/>
    <s v="N/A"/>
    <s v="N/A"/>
    <s v="9EA-00312"/>
    <s v="Suscripción Anual"/>
    <n v="327"/>
    <n v="1"/>
    <s v="Por definición del partner"/>
    <n v="0"/>
    <n v="1198589.07"/>
    <n v="1198589.07"/>
    <n v="0"/>
  </r>
  <r>
    <s v="Catalogo principalOVS_ES ACADEMICO9EA-00313"/>
    <s v="9EA-00313OVS_ES ACADEMICO"/>
    <m/>
    <x v="0"/>
    <s v="9EA-00313"/>
    <x v="2"/>
    <s v="Catalogo principal"/>
    <s v="USD"/>
    <s v="N/A"/>
    <s v="Microsoft®WindowsServerDCCore AllLng SAStepUp Academic OLV 16Licenses LevelF WindowsServerStandardCore AdditionalProduct CoreLic 1Year"/>
    <s v="Unidad"/>
    <s v="Und"/>
    <s v="Producto"/>
    <s v="N/A"/>
    <s v="N/A"/>
    <s v="N/A"/>
    <s v="9EA-00313"/>
    <s v="Suscripción Anual"/>
    <n v="327"/>
    <n v="1"/>
    <s v="Por definición del partner"/>
    <n v="0"/>
    <n v="1198589.07"/>
    <n v="1198589.07"/>
    <n v="0"/>
  </r>
  <r>
    <s v="Catalogo principalOVS_ES ACADEMICO9EA-00314"/>
    <s v="9EA-00314OVS_ES ACADEMICO"/>
    <m/>
    <x v="0"/>
    <s v="9EA-00314"/>
    <x v="2"/>
    <s v="Catalogo principal"/>
    <s v="USD"/>
    <s v="N/A"/>
    <s v="Microsoft®WindowsServerDCCore AllLng License/SoftwareAssurancePack Academic OLV 2Licenses LevelE AdditionalProduct CoreLic 1Year"/>
    <s v="Unidad"/>
    <s v="Und"/>
    <s v="Producto"/>
    <s v="N/A"/>
    <s v="N/A"/>
    <s v="N/A"/>
    <s v="9EA-00314"/>
    <s v="Suscripción Anual"/>
    <n v="49"/>
    <n v="1"/>
    <s v="Por definición del partner"/>
    <n v="0"/>
    <n v="179605.09"/>
    <n v="179605.09"/>
    <n v="0"/>
  </r>
  <r>
    <s v="Catalogo principalOVS_ES ACADEMICO9EA-00315"/>
    <s v="9EA-00315OVS_ES ACADEMICO"/>
    <m/>
    <x v="0"/>
    <s v="9EA-00315"/>
    <x v="2"/>
    <s v="Catalogo principal"/>
    <s v="USD"/>
    <s v="N/A"/>
    <s v="Microsoft®WindowsServerDCCore AllLng License/SoftwareAssurancePack Academic OLV 2Licenses LevelF AdditionalProduct CoreLic 1Year"/>
    <s v="Unidad"/>
    <s v="Und"/>
    <s v="Producto"/>
    <s v="N/A"/>
    <s v="N/A"/>
    <s v="N/A"/>
    <s v="9EA-00315"/>
    <s v="Suscripción Anual"/>
    <n v="49"/>
    <n v="1"/>
    <s v="Por definición del partner"/>
    <n v="0"/>
    <n v="179605.09"/>
    <n v="179605.09"/>
    <n v="0"/>
  </r>
  <r>
    <s v="Catalogo principalOVS_ES ACADEMICO9EA-00316"/>
    <s v="9EA-00316OVS_ES ACADEMICO"/>
    <m/>
    <x v="0"/>
    <s v="9EA-00316"/>
    <x v="2"/>
    <s v="Catalogo principal"/>
    <s v="USD"/>
    <s v="N/A"/>
    <s v="Microsoft®WindowsServerDCCore AllLng SAStepUp Academic OLV 2Licenses LevelE WindowsServerStandardCore AdditionalProduct CoreLic 1Year"/>
    <s v="Unidad"/>
    <s v="Und"/>
    <s v="Producto"/>
    <s v="N/A"/>
    <s v="N/A"/>
    <s v="N/A"/>
    <s v="9EA-00316"/>
    <s v="Suscripción Anual"/>
    <n v="41"/>
    <n v="1"/>
    <s v="Por definición del partner"/>
    <n v="0"/>
    <n v="150281.81"/>
    <n v="150281.81"/>
    <n v="0"/>
  </r>
  <r>
    <s v="Catalogo principalOVS_ES ACADEMICO9EA-00317"/>
    <s v="9EA-00317OVS_ES ACADEMICO"/>
    <m/>
    <x v="0"/>
    <s v="9EA-00317"/>
    <x v="2"/>
    <s v="Catalogo principal"/>
    <s v="USD"/>
    <s v="N/A"/>
    <s v="Microsoft®WindowsServerDCCore AllLng SAStepUp Academic OLV 2Licenses LevelF WindowsServerStandardCore AdditionalProduct CoreLic 1Year"/>
    <s v="Unidad"/>
    <s v="Und"/>
    <s v="Producto"/>
    <s v="N/A"/>
    <s v="N/A"/>
    <s v="N/A"/>
    <s v="9EA-00317"/>
    <s v="Suscripción Anual"/>
    <n v="41"/>
    <n v="1"/>
    <s v="Por definición del partner"/>
    <n v="0"/>
    <n v="150281.81"/>
    <n v="150281.81"/>
    <n v="0"/>
  </r>
  <r>
    <s v="Catalogo principalOVS_ES ACADEMICO9EM-00292"/>
    <s v="9EM-00292OVS_ES ACADEMICO"/>
    <m/>
    <x v="0"/>
    <s v="9EM-00292"/>
    <x v="2"/>
    <s v="Catalogo principal"/>
    <s v="USD"/>
    <s v="N/A"/>
    <s v="Microsoft®WindowsServerSTDCORE AllLng License/SoftwareAssurancePack Academic OLV 16Licenses LevelE AdditionalProduct CoreLic 1Year"/>
    <s v="Unidad"/>
    <s v="Und"/>
    <s v="Producto"/>
    <s v="N/A"/>
    <s v="N/A"/>
    <s v="N/A"/>
    <s v="9EM-00292"/>
    <s v="Suscripción Anual"/>
    <n v="62"/>
    <n v="1"/>
    <s v="Por definición del partner"/>
    <n v="0"/>
    <n v="227255.41999999998"/>
    <n v="227255.42"/>
    <n v="0"/>
  </r>
  <r>
    <s v="Catalogo principalOVS_ES ACADEMICO9EM-00293"/>
    <s v="9EM-00293OVS_ES ACADEMICO"/>
    <m/>
    <x v="0"/>
    <s v="9EM-00293"/>
    <x v="2"/>
    <s v="Catalogo principal"/>
    <s v="USD"/>
    <s v="N/A"/>
    <s v="Microsoft®WindowsServerSTDCORE AllLng License/SoftwareAssurancePack Academic OLV 16Licenses LevelF AdditionalProduct CoreLic 1Year"/>
    <s v="Unidad"/>
    <s v="Und"/>
    <s v="Producto"/>
    <s v="N/A"/>
    <s v="N/A"/>
    <s v="N/A"/>
    <s v="9EM-00293"/>
    <s v="Suscripción Anual"/>
    <n v="62"/>
    <n v="1"/>
    <s v="Por definición del partner"/>
    <n v="0"/>
    <n v="227255.41999999998"/>
    <n v="227255.42"/>
    <n v="0"/>
  </r>
  <r>
    <s v="Catalogo principalOVS_ES ACADEMICO9EM-00294"/>
    <s v="9EM-00294OVS_ES ACADEMICO"/>
    <m/>
    <x v="0"/>
    <s v="9EM-00294"/>
    <x v="2"/>
    <s v="Catalogo principal"/>
    <s v="USD"/>
    <s v="N/A"/>
    <s v="Microsoft®WindowsServerSTDCORE AllLng License/SoftwareAssurancePack Academic OLV 2Licenses LevelE AdditionalProduct CoreLic 1Year"/>
    <s v="Unidad"/>
    <s v="Und"/>
    <s v="Producto"/>
    <s v="N/A"/>
    <s v="N/A"/>
    <s v="N/A"/>
    <s v="9EM-00294"/>
    <s v="Suscripción Anual"/>
    <n v="8"/>
    <n v="1"/>
    <s v="Por definición del partner"/>
    <n v="0"/>
    <n v="29323.279999999999"/>
    <n v="29323.279999999999"/>
    <n v="0"/>
  </r>
  <r>
    <s v="Catalogo principalOVS_ES ACADEMICO9EM-00295"/>
    <s v="9EM-00295OVS_ES ACADEMICO"/>
    <m/>
    <x v="0"/>
    <s v="9EM-00295"/>
    <x v="2"/>
    <s v="Catalogo principal"/>
    <s v="USD"/>
    <s v="N/A"/>
    <s v="Microsoft®WindowsServerSTDCORE AllLng License/SoftwareAssurancePack Academic OLV 2Licenses LevelF AdditionalProduct CoreLic 1Year"/>
    <s v="Unidad"/>
    <s v="Und"/>
    <s v="Producto"/>
    <s v="N/A"/>
    <s v="N/A"/>
    <s v="N/A"/>
    <s v="9EM-00295"/>
    <s v="Suscripción Anual"/>
    <n v="8"/>
    <n v="1"/>
    <s v="Por definición del partner"/>
    <n v="0"/>
    <n v="29323.279999999999"/>
    <n v="29323.279999999999"/>
    <n v="0"/>
  </r>
  <r>
    <s v="Catalogo principalOVS_ES ACADEMICO9EN-00220"/>
    <s v="9EN-00220OVS_ES ACADEMICO"/>
    <m/>
    <x v="0"/>
    <s v="9EN-00220"/>
    <x v="2"/>
    <s v="Catalogo principal"/>
    <s v="USD"/>
    <s v="N/A"/>
    <s v="Microsoft®SysCtrStandardCore AllLng License/SoftwareAssurancePack Academic OLV 16Licenses LevelE AdditionalProduct CoreLic 1Year"/>
    <s v="Unidad"/>
    <s v="Und"/>
    <s v="Producto"/>
    <s v="N/A"/>
    <s v="N/A"/>
    <s v="N/A"/>
    <s v="9EN-00220"/>
    <s v="Suscripción Anual"/>
    <n v="93"/>
    <n v="1"/>
    <s v="Por definición del partner"/>
    <n v="0"/>
    <n v="340883.13"/>
    <n v="340883.13"/>
    <n v="0"/>
  </r>
  <r>
    <s v="Catalogo principalOVS_ES ACADEMICO9EN-00221"/>
    <s v="9EN-00221OVS_ES ACADEMICO"/>
    <m/>
    <x v="0"/>
    <s v="9EN-00221"/>
    <x v="2"/>
    <s v="Catalogo principal"/>
    <s v="USD"/>
    <s v="N/A"/>
    <s v="Microsoft®SysCtrStandardCore AllLng License/SoftwareAssurancePack Academic OLV 16Licenses LevelF AdditionalProduct CoreLic 1Year"/>
    <s v="Unidad"/>
    <s v="Und"/>
    <s v="Producto"/>
    <s v="N/A"/>
    <s v="N/A"/>
    <s v="N/A"/>
    <s v="9EN-00221"/>
    <s v="Suscripción Anual"/>
    <n v="93"/>
    <n v="1"/>
    <s v="Por definición del partner"/>
    <n v="0"/>
    <n v="340883.13"/>
    <n v="340883.13"/>
    <n v="0"/>
  </r>
  <r>
    <s v="Catalogo principalOVS_ES ACADEMICO9EN-00222"/>
    <s v="9EN-00222OVS_ES ACADEMICO"/>
    <m/>
    <x v="0"/>
    <s v="9EN-00222"/>
    <x v="2"/>
    <s v="Catalogo principal"/>
    <s v="USD"/>
    <s v="N/A"/>
    <s v="Microsoft®SysCtrStandardCore AllLng License/SoftwareAssurancePack Academic OLV 2Licenses LevelE AdditionalProduct CoreLic 1Year"/>
    <s v="Unidad"/>
    <s v="Und"/>
    <s v="Producto"/>
    <s v="N/A"/>
    <s v="N/A"/>
    <s v="N/A"/>
    <s v="9EN-00222"/>
    <s v="Suscripción Anual"/>
    <n v="12"/>
    <n v="1"/>
    <s v="Por definición del partner"/>
    <n v="0"/>
    <n v="43984.92"/>
    <n v="43984.92"/>
    <n v="0"/>
  </r>
  <r>
    <s v="Catalogo principalOVS_ES ACADEMICO9EN-00223"/>
    <s v="9EN-00223OVS_ES ACADEMICO"/>
    <m/>
    <x v="0"/>
    <s v="9EN-00223"/>
    <x v="2"/>
    <s v="Catalogo principal"/>
    <s v="USD"/>
    <s v="N/A"/>
    <s v="Microsoft®SysCtrStandardCore AllLng License/SoftwareAssurancePack Academic OLV 2Licenses LevelF AdditionalProduct CoreLic 1Year"/>
    <s v="Unidad"/>
    <s v="Und"/>
    <s v="Producto"/>
    <s v="N/A"/>
    <s v="N/A"/>
    <s v="N/A"/>
    <s v="9EN-00223"/>
    <s v="Suscripción Anual"/>
    <n v="12"/>
    <n v="1"/>
    <s v="Por definición del partner"/>
    <n v="0"/>
    <n v="43984.92"/>
    <n v="43984.92"/>
    <n v="0"/>
  </r>
  <r>
    <s v="Catalogo principalOVS_ES ACADEMICO9EP-00240"/>
    <s v="9EP-00240OVS_ES ACADEMICO"/>
    <m/>
    <x v="0"/>
    <s v="9EP-00240"/>
    <x v="2"/>
    <s v="Catalogo principal"/>
    <s v="USD"/>
    <s v="N/A"/>
    <s v="Microsoft®SysCtrDataCenterCore AllLng License/SoftwareAssurancePack Academic OLV 16Licenses LevelE AdditionalProduct CoreLic 1Year"/>
    <s v="Unidad"/>
    <s v="Und"/>
    <s v="Producto"/>
    <s v="N/A"/>
    <s v="N/A"/>
    <s v="N/A"/>
    <s v="9EP-00240"/>
    <s v="Suscripción Anual"/>
    <n v="253"/>
    <n v="1"/>
    <s v="Por definición del partner"/>
    <n v="0"/>
    <n v="927348.73"/>
    <n v="927348.73"/>
    <n v="0"/>
  </r>
  <r>
    <s v="Catalogo principalOVS_ES ACADEMICO9EP-00241"/>
    <s v="9EP-00241OVS_ES ACADEMICO"/>
    <m/>
    <x v="0"/>
    <s v="9EP-00241"/>
    <x v="2"/>
    <s v="Catalogo principal"/>
    <s v="USD"/>
    <s v="N/A"/>
    <s v="Microsoft®SysCtrDataCenterCore AllLng License/SoftwareAssurancePack Academic OLV 16Licenses LevelF AdditionalProduct CoreLic 1Year"/>
    <s v="Unidad"/>
    <s v="Und"/>
    <s v="Producto"/>
    <s v="N/A"/>
    <s v="N/A"/>
    <s v="N/A"/>
    <s v="9EP-00241"/>
    <s v="Suscripción Anual"/>
    <n v="253"/>
    <n v="1"/>
    <s v="Por definición del partner"/>
    <n v="0"/>
    <n v="927348.73"/>
    <n v="927348.73"/>
    <n v="0"/>
  </r>
  <r>
    <s v="Catalogo principalOVS_ES ACADEMICO9EP-00242"/>
    <s v="9EP-00242OVS_ES ACADEMICO"/>
    <m/>
    <x v="0"/>
    <s v="9EP-00242"/>
    <x v="2"/>
    <s v="Catalogo principal"/>
    <s v="USD"/>
    <s v="N/A"/>
    <s v="Microsoft®SysCtrDataCenterCore AllLng SAStepUp Academic OLV 16Licenses LevelE SystemCenterServerStandardCore AdditionalProduct CoreLic 1Year"/>
    <s v="Unidad"/>
    <s v="Und"/>
    <s v="Producto"/>
    <s v="N/A"/>
    <s v="N/A"/>
    <s v="N/A"/>
    <s v="9EP-00242"/>
    <s v="Suscripción Anual"/>
    <n v="161"/>
    <n v="1"/>
    <s v="Por definición del partner"/>
    <n v="0"/>
    <n v="590131.01"/>
    <n v="590131.01"/>
    <n v="0"/>
  </r>
  <r>
    <s v="Catalogo principalOVS_ES ACADEMICO9EP-00243"/>
    <s v="9EP-00243OVS_ES ACADEMICO"/>
    <m/>
    <x v="0"/>
    <s v="9EP-00243"/>
    <x v="2"/>
    <s v="Catalogo principal"/>
    <s v="USD"/>
    <s v="N/A"/>
    <s v="Microsoft®SysCtrDataCenterCore AllLng SAStepUp Academic OLV 16Licenses LevelF SystemCenterServerStandardCore AdditionalProduct CoreLic 1Year"/>
    <s v="Unidad"/>
    <s v="Und"/>
    <s v="Producto"/>
    <s v="N/A"/>
    <s v="N/A"/>
    <s v="N/A"/>
    <s v="9EP-00243"/>
    <s v="Suscripción Anual"/>
    <n v="161"/>
    <n v="1"/>
    <s v="Por definición del partner"/>
    <n v="0"/>
    <n v="590131.01"/>
    <n v="590131.01"/>
    <n v="0"/>
  </r>
  <r>
    <s v="Catalogo principalOVS_ES ACADEMICO9EP-00244"/>
    <s v="9EP-00244OVS_ES ACADEMICO"/>
    <m/>
    <x v="0"/>
    <s v="9EP-00244"/>
    <x v="2"/>
    <s v="Catalogo principal"/>
    <s v="USD"/>
    <s v="N/A"/>
    <s v="Microsoft®SysCtrDataCenterCore AllLng License/SoftwareAssurancePack Academic OLV 2Licenses LevelE AdditionalProduct CoreLic 1Year"/>
    <s v="Unidad"/>
    <s v="Und"/>
    <s v="Producto"/>
    <s v="N/A"/>
    <s v="N/A"/>
    <s v="N/A"/>
    <s v="9EP-00244"/>
    <s v="Suscripción Anual"/>
    <n v="32"/>
    <n v="1"/>
    <s v="Por definición del partner"/>
    <n v="0"/>
    <n v="117293.12"/>
    <n v="117293.12"/>
    <n v="0"/>
  </r>
  <r>
    <s v="Catalogo principalOVS_ES ACADEMICO9EP-00245"/>
    <s v="9EP-00245OVS_ES ACADEMICO"/>
    <m/>
    <x v="0"/>
    <s v="9EP-00245"/>
    <x v="2"/>
    <s v="Catalogo principal"/>
    <s v="USD"/>
    <s v="N/A"/>
    <s v="Microsoft®SysCtrDataCenterCore AllLng License/SoftwareAssurancePack Academic OLV 2Licenses LevelF AdditionalProduct CoreLic 1Year"/>
    <s v="Unidad"/>
    <s v="Und"/>
    <s v="Producto"/>
    <s v="N/A"/>
    <s v="N/A"/>
    <s v="N/A"/>
    <s v="9EP-00245"/>
    <s v="Suscripción Anual"/>
    <n v="32"/>
    <n v="1"/>
    <s v="Por definición del partner"/>
    <n v="0"/>
    <n v="117293.12"/>
    <n v="117293.12"/>
    <n v="0"/>
  </r>
  <r>
    <s v="Catalogo principalOVS_ES ACADEMICO9EP-00246"/>
    <s v="9EP-00246OVS_ES ACADEMICO"/>
    <m/>
    <x v="0"/>
    <s v="9EP-00246"/>
    <x v="2"/>
    <s v="Catalogo principal"/>
    <s v="USD"/>
    <s v="N/A"/>
    <s v="Microsoft®SysCtrDataCenterCore AllLng SAStepUp Academic OLV 2Licenses LevelE SystemCenterServerStandardCore AdditionalProduct CoreLic 1Year"/>
    <s v="Unidad"/>
    <s v="Und"/>
    <s v="Producto"/>
    <s v="N/A"/>
    <s v="N/A"/>
    <s v="N/A"/>
    <s v="9EP-00246"/>
    <s v="Suscripción Anual"/>
    <n v="21"/>
    <n v="1"/>
    <s v="Por definición del partner"/>
    <n v="0"/>
    <n v="76973.61"/>
    <n v="76973.61"/>
    <n v="0"/>
  </r>
  <r>
    <s v="Catalogo principalOVS_ES ACADEMICO9EP-00247"/>
    <s v="9EP-00247OVS_ES ACADEMICO"/>
    <m/>
    <x v="0"/>
    <s v="9EP-00247"/>
    <x v="2"/>
    <s v="Catalogo principal"/>
    <s v="USD"/>
    <s v="N/A"/>
    <s v="Microsoft®SysCtrDataCenterCore AllLng SAStepUp Academic OLV 2Licenses LevelF SystemCenterServerStandardCore AdditionalProduct CoreLic 1Year"/>
    <s v="Unidad"/>
    <s v="Und"/>
    <s v="Producto"/>
    <s v="N/A"/>
    <s v="N/A"/>
    <s v="N/A"/>
    <s v="9EP-00247"/>
    <s v="Suscripción Anual"/>
    <n v="21"/>
    <n v="1"/>
    <s v="Por definición del partner"/>
    <n v="0"/>
    <n v="76973.61"/>
    <n v="76973.61"/>
    <n v="0"/>
  </r>
  <r>
    <s v="Catalogo principalOVS_ES ACADEMICO9GA-00327"/>
    <s v="9GA-00327OVS_ES ACADEMICO"/>
    <m/>
    <x v="0"/>
    <s v="9GA-00327"/>
    <x v="2"/>
    <s v="Catalogo principal"/>
    <s v="USD"/>
    <s v="N/A"/>
    <s v="Microsoft®CoreInfraSvrSteStdCore AllLng License/SoftwareAssurancePack Academic OLV 16Licenses LevelE AdditionalProduct CoreLic 1Year"/>
    <s v="Unidad"/>
    <s v="Und"/>
    <s v="Producto"/>
    <s v="N/A"/>
    <s v="N/A"/>
    <s v="N/A"/>
    <s v="9GA-00327"/>
    <s v="Suscripción Anual"/>
    <n v="147"/>
    <n v="1"/>
    <s v="Por definición del partner"/>
    <n v="0"/>
    <n v="538815.27"/>
    <n v="538815.27"/>
    <n v="0"/>
  </r>
  <r>
    <s v="Catalogo principalOVS_ES ACADEMICO9GA-00328"/>
    <s v="9GA-00328OVS_ES ACADEMICO"/>
    <m/>
    <x v="0"/>
    <s v="9GA-00328"/>
    <x v="2"/>
    <s v="Catalogo principal"/>
    <s v="USD"/>
    <s v="N/A"/>
    <s v="Microsoft®CoreInfraSvrSteStdCore AllLng License/SoftwareAssurancePack Academic OLV 16Licenses LevelF AdditionalProduct CoreLic 1Year"/>
    <s v="Unidad"/>
    <s v="Und"/>
    <s v="Producto"/>
    <s v="N/A"/>
    <s v="N/A"/>
    <s v="N/A"/>
    <s v="9GA-00328"/>
    <s v="Suscripción Anual"/>
    <n v="147"/>
    <n v="1"/>
    <s v="Por definición del partner"/>
    <n v="0"/>
    <n v="538815.27"/>
    <n v="538815.27"/>
    <n v="0"/>
  </r>
  <r>
    <s v="Catalogo principalOVS_ES ACADEMICO9GA-00329"/>
    <s v="9GA-00329OVS_ES ACADEMICO"/>
    <m/>
    <x v="0"/>
    <s v="9GA-00329"/>
    <x v="2"/>
    <s v="Catalogo principal"/>
    <s v="USD"/>
    <s v="N/A"/>
    <s v="Microsoft®CoreInfraSvrSteStdCore AllLng License/SoftwareAssurancePack Academic OLV 2Licenses LevelE AdditionalProduct CoreLic 1Year"/>
    <s v="Unidad"/>
    <s v="Und"/>
    <s v="Producto"/>
    <s v="N/A"/>
    <s v="N/A"/>
    <s v="N/A"/>
    <s v="9GA-00329"/>
    <s v="Suscripción Anual"/>
    <n v="19"/>
    <n v="1"/>
    <s v="Por definición del partner"/>
    <n v="0"/>
    <n v="69642.789999999994"/>
    <n v="69642.789999999994"/>
    <n v="0"/>
  </r>
  <r>
    <s v="Catalogo principalOVS_ES ACADEMICO9GA-00330"/>
    <s v="9GA-00330OVS_ES ACADEMICO"/>
    <m/>
    <x v="0"/>
    <s v="9GA-00330"/>
    <x v="2"/>
    <s v="Catalogo principal"/>
    <s v="USD"/>
    <s v="N/A"/>
    <s v="Microsoft®CoreInfraSvrSteStdCore AllLng License/SoftwareAssurancePack Academic OLV 2Licenses LevelF AdditionalProduct CoreLic 1Year"/>
    <s v="Unidad"/>
    <s v="Und"/>
    <s v="Producto"/>
    <s v="N/A"/>
    <s v="N/A"/>
    <s v="N/A"/>
    <s v="9GA-00330"/>
    <s v="Suscripción Anual"/>
    <n v="19"/>
    <n v="1"/>
    <s v="Por definición del partner"/>
    <n v="0"/>
    <n v="69642.789999999994"/>
    <n v="69642.789999999994"/>
    <n v="0"/>
  </r>
  <r>
    <s v="Catalogo principalOVS_ES ACADEMICO9GS-00155"/>
    <s v="9GS-00155OVS_ES ACADEMICO"/>
    <m/>
    <x v="0"/>
    <s v="9GS-00155"/>
    <x v="2"/>
    <s v="Catalogo principal"/>
    <s v="USD"/>
    <s v="N/A"/>
    <s v="Microsoft®CoreInfrastructureSvrSteDCCore AllLng License/SoftwareAssurancePack Academic OLV 16Licenses LevelE AdditionalProduct CoreLic 1Year"/>
    <s v="Unidad"/>
    <s v="Und"/>
    <s v="Producto"/>
    <s v="N/A"/>
    <s v="N/A"/>
    <s v="N/A"/>
    <s v="9GS-00155"/>
    <s v="Suscripción Anual"/>
    <n v="610"/>
    <n v="1"/>
    <s v="Por definición del partner"/>
    <n v="0"/>
    <n v="2235900.1"/>
    <n v="2235900.1"/>
    <n v="0"/>
  </r>
  <r>
    <s v="Catalogo principalOVS_ES ACADEMICO9GS-00156"/>
    <s v="9GS-00156OVS_ES ACADEMICO"/>
    <m/>
    <x v="0"/>
    <s v="9GS-00156"/>
    <x v="2"/>
    <s v="Catalogo principal"/>
    <s v="USD"/>
    <s v="N/A"/>
    <s v="Microsoft®CoreInfrastructureSvrSteDCCore AllLng License/SoftwareAssurancePack Academic OLV 16Licenses LevelF AdditionalProduct CoreLic 1Year"/>
    <s v="Unidad"/>
    <s v="Und"/>
    <s v="Producto"/>
    <s v="N/A"/>
    <s v="N/A"/>
    <s v="N/A"/>
    <s v="9GS-00156"/>
    <s v="Suscripción Anual"/>
    <n v="610"/>
    <n v="1"/>
    <s v="Por definición del partner"/>
    <n v="0"/>
    <n v="2235900.1"/>
    <n v="2235900.1"/>
    <n v="0"/>
  </r>
  <r>
    <s v="Catalogo principalOVS_ES ACADEMICO9GS-00157"/>
    <s v="9GS-00157OVS_ES ACADEMICO"/>
    <m/>
    <x v="0"/>
    <s v="9GS-00157"/>
    <x v="2"/>
    <s v="Catalogo principal"/>
    <s v="USD"/>
    <s v="N/A"/>
    <s v="Microsoft®CoreInfrastructureSvrSteDCCore AllLng SAStepUp Academic OLV 16Licenses LevelE CoreInfrastructureServerStdCore AP CoreLic 1Year"/>
    <s v="Unidad"/>
    <s v="Und"/>
    <s v="Producto"/>
    <s v="N/A"/>
    <s v="N/A"/>
    <s v="N/A"/>
    <s v="9GS-00157"/>
    <s v="Suscripción Anual"/>
    <n v="463"/>
    <n v="1"/>
    <s v="Por definición del partner"/>
    <n v="0"/>
    <n v="1697084.8299999998"/>
    <n v="1697084.83"/>
    <n v="0"/>
  </r>
  <r>
    <s v="Catalogo principalOVS_ES ACADEMICO9GS-00158"/>
    <s v="9GS-00158OVS_ES ACADEMICO"/>
    <m/>
    <x v="0"/>
    <s v="9GS-00158"/>
    <x v="2"/>
    <s v="Catalogo principal"/>
    <s v="USD"/>
    <s v="N/A"/>
    <s v="Microsoft®CoreInfrastructureSvrSteDCCore AllLng SAStepUp Academic OLV 16Licenses LevelF CoreInfrastructureServerStdCore AP CoreLic 1Year"/>
    <s v="Unidad"/>
    <s v="Und"/>
    <s v="Producto"/>
    <s v="N/A"/>
    <s v="N/A"/>
    <s v="N/A"/>
    <s v="9GS-00158"/>
    <s v="Suscripción Anual"/>
    <n v="463"/>
    <n v="1"/>
    <s v="Por definición del partner"/>
    <n v="0"/>
    <n v="1697084.8299999998"/>
    <n v="1697084.83"/>
    <n v="0"/>
  </r>
  <r>
    <s v="Catalogo principalOVS_ES ACADEMICO9GS-00159"/>
    <s v="9GS-00159OVS_ES ACADEMICO"/>
    <m/>
    <x v="0"/>
    <s v="9GS-00159"/>
    <x v="2"/>
    <s v="Catalogo principal"/>
    <s v="USD"/>
    <s v="N/A"/>
    <s v="Microsoft®CoreInfrastructureSvrSteDCCore AllLng License/SoftwareAssurancePack Academic OLV 2Licenses LevelE AdditionalProduct CoreLic 1Year"/>
    <s v="Unidad"/>
    <s v="Und"/>
    <s v="Producto"/>
    <s v="N/A"/>
    <s v="N/A"/>
    <s v="N/A"/>
    <s v="9GS-00159"/>
    <s v="Suscripción Anual"/>
    <n v="77"/>
    <n v="1"/>
    <s v="Por definición del partner"/>
    <n v="0"/>
    <n v="282236.57"/>
    <n v="282236.57"/>
    <n v="0"/>
  </r>
  <r>
    <s v="Catalogo principalOVS_ES ACADEMICO9GS-00160"/>
    <s v="9GS-00160OVS_ES ACADEMICO"/>
    <m/>
    <x v="0"/>
    <s v="9GS-00160"/>
    <x v="2"/>
    <s v="Catalogo principal"/>
    <s v="USD"/>
    <s v="N/A"/>
    <s v="Microsoft®CoreInfrastructureSvrSteDCCore AllLng License/SoftwareAssurancePack Academic OLV 2Licenses LevelF AdditionalProduct CoreLic 1Year"/>
    <s v="Unidad"/>
    <s v="Und"/>
    <s v="Producto"/>
    <s v="N/A"/>
    <s v="N/A"/>
    <s v="N/A"/>
    <s v="9GS-00160"/>
    <s v="Suscripción Anual"/>
    <n v="77"/>
    <n v="1"/>
    <s v="Por definición del partner"/>
    <n v="0"/>
    <n v="282236.57"/>
    <n v="282236.57"/>
    <n v="0"/>
  </r>
  <r>
    <s v="Catalogo principalOVS_ES ACADEMICO9GS-00161"/>
    <s v="9GS-00161OVS_ES ACADEMICO"/>
    <m/>
    <x v="0"/>
    <s v="9GS-00161"/>
    <x v="2"/>
    <s v="Catalogo principal"/>
    <s v="USD"/>
    <s v="N/A"/>
    <s v="Microsoft®CoreInfrastructureSvrSteDCCore AllLng SAStepUp Academic OLV 2Licenses LevelE CoreInfrastructureServerStdCore AdditionalProduct CoreLic 1Year"/>
    <s v="Unidad"/>
    <s v="Und"/>
    <s v="Producto"/>
    <s v="N/A"/>
    <s v="N/A"/>
    <s v="N/A"/>
    <s v="9GS-00161"/>
    <s v="Suscripción Anual"/>
    <n v="58"/>
    <n v="1"/>
    <s v="Por definición del partner"/>
    <n v="0"/>
    <n v="212593.78"/>
    <n v="212593.78"/>
    <n v="0"/>
  </r>
  <r>
    <s v="Catalogo principalOVS_ES ACADEMICO9GS-00162"/>
    <s v="9GS-00162OVS_ES ACADEMICO"/>
    <m/>
    <x v="0"/>
    <s v="9GS-00162"/>
    <x v="2"/>
    <s v="Catalogo principal"/>
    <s v="USD"/>
    <s v="N/A"/>
    <s v="Microsoft®CoreInfrastructureSvrSteDCCore AllLng SAStepUp Academic OLV 2Licenses LevelF CoreInfrastructureServerStdCore AdditionalProduct CoreLic 1Year"/>
    <s v="Unidad"/>
    <s v="Und"/>
    <s v="Producto"/>
    <s v="N/A"/>
    <s v="N/A"/>
    <s v="N/A"/>
    <s v="9GS-00162"/>
    <s v="Suscripción Anual"/>
    <n v="58"/>
    <n v="1"/>
    <s v="Por definición del partner"/>
    <n v="0"/>
    <n v="212593.78"/>
    <n v="212593.78"/>
    <n v="0"/>
  </r>
  <r>
    <s v="Catalogo principalOVS_ES ACADEMICO9ST-00077"/>
    <s v="9ST-00077OVS_ES ACADEMICO"/>
    <m/>
    <x v="0"/>
    <s v="9ST-00077"/>
    <x v="2"/>
    <s v="Catalogo principal"/>
    <s v="USD"/>
    <s v="N/A"/>
    <s v="Microsoft®OfficeAuditandControlManagement AllLng License/SoftwareAssurancePack Academic OLV 1License LevelE AdditionalProduct 1Year"/>
    <s v="Unidad"/>
    <s v="Und"/>
    <s v="Producto"/>
    <s v="N/A"/>
    <s v="N/A"/>
    <s v="N/A"/>
    <s v="9ST-00077"/>
    <s v="Suscripción Anual"/>
    <n v="285"/>
    <n v="1"/>
    <s v="Por definición del partner"/>
    <n v="0"/>
    <n v="1044641.85"/>
    <n v="1044641.85"/>
    <n v="0"/>
  </r>
  <r>
    <s v="Catalogo principalOVS_ES ACADEMICO9ST-00078"/>
    <s v="9ST-00078OVS_ES ACADEMICO"/>
    <m/>
    <x v="0"/>
    <s v="9ST-00078"/>
    <x v="2"/>
    <s v="Catalogo principal"/>
    <s v="USD"/>
    <s v="N/A"/>
    <s v="Microsoft®OfficeAuditandControlManagement AllLng License/SoftwareAssurancePack Academic OLV 1License LevelF AdditionalProduct 1Year"/>
    <s v="Unidad"/>
    <s v="Und"/>
    <s v="Producto"/>
    <s v="N/A"/>
    <s v="N/A"/>
    <s v="N/A"/>
    <s v="9ST-00078"/>
    <s v="Suscripción Anual"/>
    <n v="285"/>
    <n v="1"/>
    <s v="Por definición del partner"/>
    <n v="0"/>
    <n v="1044641.85"/>
    <n v="1044641.85"/>
    <n v="0"/>
  </r>
  <r>
    <s v="Catalogo principalOVS_ES ACADEMICO9SU-00001"/>
    <s v="9SU-00001OVS_ES ACADEMICO"/>
    <m/>
    <x v="0"/>
    <s v="9SU-00001"/>
    <x v="2"/>
    <s v="Catalogo principal"/>
    <s v="USD"/>
    <s v="N/A"/>
    <s v="Microsoft®AudioConferencingOpenFac ShrdSvr AllLng MonthlySubscriptions-VolumeLicense Academic OLV 1License LevelE AdditionalProduct 1Month"/>
    <s v="Unidad"/>
    <s v="Und"/>
    <s v="Producto"/>
    <s v="N/A"/>
    <s v="N/A"/>
    <s v="N/A"/>
    <s v="9SU-00001"/>
    <s v="Suscripción mensual con pago anual"/>
    <n v="1.5"/>
    <n v="1"/>
    <s v="Por definición del partner"/>
    <n v="0"/>
    <n v="5498.1149999999998"/>
    <n v="5498.12"/>
    <n v="0"/>
  </r>
  <r>
    <s v="Catalogo principalOVS_ES ACADEMICO9SU-00002"/>
    <s v="9SU-00002OVS_ES ACADEMICO"/>
    <m/>
    <x v="0"/>
    <s v="9SU-00002"/>
    <x v="2"/>
    <s v="Catalogo principal"/>
    <s v="USD"/>
    <s v="N/A"/>
    <s v="Microsoft®AudioConferencingOpenFac ShrdSvr AllLng MonthlySubscriptions-VolumeLicense Academic OLV 1License LevelF AdditionalProduct 1Month"/>
    <s v="Unidad"/>
    <s v="Und"/>
    <s v="Producto"/>
    <s v="N/A"/>
    <s v="N/A"/>
    <s v="N/A"/>
    <s v="9SU-00002"/>
    <s v="Suscripción mensual con pago anual"/>
    <n v="1.5"/>
    <n v="1"/>
    <s v="Por definición del partner"/>
    <n v="0"/>
    <n v="5498.1149999999998"/>
    <n v="5498.12"/>
    <n v="0"/>
  </r>
  <r>
    <s v="Catalogo principalOVS_ES ACADEMICO9TX-01348"/>
    <s v="9TX-01348OVS_ES ACADEMICO"/>
    <m/>
    <x v="0"/>
    <s v="9TX-01348"/>
    <x v="2"/>
    <s v="Catalogo principal"/>
    <s v="USD"/>
    <s v="N/A"/>
    <s v="Microsoft®SysCtrOpsMgrCltMgmtLic AllLng License/SoftwareAssurancePack Academic OLV 1License LevelE Enterprise PerOSE 1Year"/>
    <s v="Unidad"/>
    <s v="Und"/>
    <s v="Producto"/>
    <s v="N/A"/>
    <s v="N/A"/>
    <s v="N/A"/>
    <s v="9TX-01348"/>
    <s v="Suscripción Anual"/>
    <n v="1.25"/>
    <n v="1"/>
    <s v="Por definición del partner"/>
    <n v="0"/>
    <n v="4581.7624999999998"/>
    <n v="4581.76"/>
    <n v="0"/>
  </r>
  <r>
    <s v="Catalogo principalOVS_ES ACADEMICO9TX-01349"/>
    <s v="9TX-01349OVS_ES ACADEMICO"/>
    <m/>
    <x v="0"/>
    <s v="9TX-01349"/>
    <x v="2"/>
    <s v="Catalogo principal"/>
    <s v="USD"/>
    <s v="N/A"/>
    <s v="Microsoft®SysCtrOpsMgrCltMgmtLic AllLng License/SoftwareAssurancePack Academic OLV 1License LevelF Enterprise PerOSE 1Year"/>
    <s v="Unidad"/>
    <s v="Und"/>
    <s v="Producto"/>
    <s v="N/A"/>
    <s v="N/A"/>
    <s v="N/A"/>
    <s v="9TX-01349"/>
    <s v="Suscripción Anual"/>
    <n v="1.25"/>
    <n v="1"/>
    <s v="Por definición del partner"/>
    <n v="0"/>
    <n v="4581.7624999999998"/>
    <n v="4581.76"/>
    <n v="0"/>
  </r>
  <r>
    <s v="Catalogo principalOVS_ES ACADEMICO9TX-01350"/>
    <s v="9TX-01350OVS_ES ACADEMICO"/>
    <m/>
    <x v="0"/>
    <s v="9TX-01350"/>
    <x v="2"/>
    <s v="Catalogo principal"/>
    <s v="USD"/>
    <s v="N/A"/>
    <s v="Microsoft®SysCtrOpsMgrCltMgmtLic AllLng License/SoftwareAssurancePack Academic OLV 1License LevelE Enterprise PerUsr 1Year"/>
    <s v="Unidad"/>
    <s v="Und"/>
    <s v="Producto"/>
    <s v="N/A"/>
    <s v="N/A"/>
    <s v="N/A"/>
    <s v="9TX-01350"/>
    <s v="Suscripción Anual"/>
    <n v="1.25"/>
    <n v="1"/>
    <s v="Por definición del partner"/>
    <n v="0"/>
    <n v="4581.7624999999998"/>
    <n v="4581.76"/>
    <n v="0"/>
  </r>
  <r>
    <s v="Catalogo principalOVS_ES ACADEMICO9TX-01351"/>
    <s v="9TX-01351OVS_ES ACADEMICO"/>
    <m/>
    <x v="0"/>
    <s v="9TX-01351"/>
    <x v="2"/>
    <s v="Catalogo principal"/>
    <s v="USD"/>
    <s v="N/A"/>
    <s v="Microsoft®SysCtrOpsMgrCltMgmtLic AllLng License/SoftwareAssurancePack Academic OLV 1License LevelF Enterprise PerUsr 1Year"/>
    <s v="Unidad"/>
    <s v="Und"/>
    <s v="Producto"/>
    <s v="N/A"/>
    <s v="N/A"/>
    <s v="N/A"/>
    <s v="9TX-01351"/>
    <s v="Suscripción Anual"/>
    <n v="1.25"/>
    <n v="1"/>
    <s v="Por definición del partner"/>
    <n v="0"/>
    <n v="4581.7624999999998"/>
    <n v="4581.76"/>
    <n v="0"/>
  </r>
  <r>
    <s v="Catalogo principalOVS_ES ACADEMICO9TX-01352"/>
    <s v="9TX-01352OVS_ES ACADEMICO"/>
    <m/>
    <x v="0"/>
    <s v="9TX-01352"/>
    <x v="2"/>
    <s v="Catalogo principal"/>
    <s v="USD"/>
    <s v="N/A"/>
    <s v="Microsoft®SysCtrOpsMgrCltMgmtLic AllLng License/SoftwareAssurancePack Academic OLV 1License NoLevel Student PerOSE 1Year"/>
    <s v="Unidad"/>
    <s v="Und"/>
    <s v="Producto"/>
    <s v="N/A"/>
    <s v="N/A"/>
    <s v="N/A"/>
    <s v="9TX-01352"/>
    <s v="Suscripción Anual"/>
    <n v="0.94"/>
    <n v="1"/>
    <s v="Por definición del partner"/>
    <n v="0"/>
    <n v="3445.4853999999996"/>
    <n v="3445.49"/>
    <n v="0"/>
  </r>
  <r>
    <s v="Catalogo principalOVS_ES ACADEMICO9TX-01353"/>
    <s v="9TX-01353OVS_ES ACADEMICO"/>
    <m/>
    <x v="0"/>
    <s v="9TX-01353"/>
    <x v="2"/>
    <s v="Catalogo principal"/>
    <s v="USD"/>
    <s v="N/A"/>
    <s v="Microsoft®SysCtrOpsMgrCltMgmtLic AllLng License/SoftwareAssurancePack Academic OLV 1License NoLevel Student PerUsr 1Year"/>
    <s v="Unidad"/>
    <s v="Und"/>
    <s v="Producto"/>
    <s v="N/A"/>
    <s v="N/A"/>
    <s v="N/A"/>
    <s v="9TX-01353"/>
    <s v="Suscripción Anual"/>
    <n v="0.94"/>
    <n v="1"/>
    <s v="Por definición del partner"/>
    <n v="0"/>
    <n v="3445.4853999999996"/>
    <n v="3445.49"/>
    <n v="0"/>
  </r>
  <r>
    <s v="Catalogo principalOVS_ES ACADEMICO9US-00002"/>
    <s v="9US-00002OVS_ES ACADEMICO"/>
    <m/>
    <x v="0"/>
    <s v="9US-00002"/>
    <x v="2"/>
    <s v="Catalogo principal"/>
    <s v="USD"/>
    <s v="N/A"/>
    <s v="Microsoft®AudioConferencingOpenStudent ShrdSvr AllLng MonthlySubscriptions-VolumeLicense Academic OLV 1License NoLevel Student 1Month"/>
    <s v="Unidad"/>
    <s v="Und"/>
    <s v="Producto"/>
    <s v="N/A"/>
    <s v="N/A"/>
    <s v="N/A"/>
    <s v="9US-00002"/>
    <s v="Suscripción mensual con pago anual"/>
    <n v="1.2"/>
    <n v="1"/>
    <s v="Por definición del partner"/>
    <n v="0"/>
    <n v="4398.4919999999993"/>
    <n v="4398.49"/>
    <n v="0"/>
  </r>
  <r>
    <s v="Catalogo principalOVS_ES ACADEMICOCE4-00008"/>
    <s v="CE4-00008OVS_ES ACADEMICO"/>
    <m/>
    <x v="0"/>
    <s v="CE4-00008"/>
    <x v="2"/>
    <s v="Catalogo principal"/>
    <s v="USD"/>
    <s v="N/A"/>
    <s v="Microsoft®EntMobandSecurityE5 Open Add-on ShrdSvr AllLng MonthlySubscriptions-VolumeLicense Academic OLV 1License LevelE AP Faculty AddOn 1M Orgnl"/>
    <s v="Unidad"/>
    <s v="Und"/>
    <s v="Producto"/>
    <s v="N/A"/>
    <s v="N/A"/>
    <s v="N/A"/>
    <s v="CE4-00008"/>
    <s v="Suscripción mensual con pago anual"/>
    <n v="2.5"/>
    <n v="1"/>
    <s v="Por definición del partner"/>
    <n v="0"/>
    <n v="9163.5249999999996"/>
    <n v="9163.5300000000007"/>
    <n v="0"/>
  </r>
  <r>
    <s v="Catalogo principalOVS_ES ACADEMICOCE4-00009"/>
    <s v="CE4-00009OVS_ES ACADEMICO"/>
    <m/>
    <x v="0"/>
    <s v="CE4-00009"/>
    <x v="2"/>
    <s v="Catalogo principal"/>
    <s v="USD"/>
    <s v="N/A"/>
    <s v="Microsoft®EntMobandSecurityE5 Open Add-on ShrdSvr AllLng MonthlySubscriptions-VolumeLicense Academic OLV 1License LevelF AP Faculty AddOn 1M Orgnl"/>
    <s v="Unidad"/>
    <s v="Und"/>
    <s v="Producto"/>
    <s v="N/A"/>
    <s v="N/A"/>
    <s v="N/A"/>
    <s v="CE4-00009"/>
    <s v="Suscripción mensual con pago anual"/>
    <n v="2.5"/>
    <n v="1"/>
    <s v="Por definición del partner"/>
    <n v="0"/>
    <n v="9163.5249999999996"/>
    <n v="9163.5300000000007"/>
    <n v="0"/>
  </r>
  <r>
    <s v="Catalogo principalOVS_ES ACADEMICOCE4-00011"/>
    <s v="CE4-00011OVS_ES ACADEMICO"/>
    <m/>
    <x v="0"/>
    <s v="CE4-00011"/>
    <x v="2"/>
    <s v="Catalogo principal"/>
    <s v="USD"/>
    <s v="N/A"/>
    <s v="Microsoft®EntMobandSecurityE5OpenAdd-on ShrdSvr AllLng MonthlySubscriptions-VolumeLicense Academic OLV 1License NoLevel Student Student AddOn 1Month"/>
    <s v="Unidad"/>
    <s v="Und"/>
    <s v="Producto"/>
    <s v="N/A"/>
    <s v="N/A"/>
    <s v="N/A"/>
    <s v="CE4-00011"/>
    <s v="Suscripción mensual con pago anual"/>
    <n v="2.5"/>
    <n v="1"/>
    <s v="Por definición del partner"/>
    <n v="0"/>
    <n v="9163.5249999999996"/>
    <n v="9163.5300000000007"/>
    <n v="0"/>
  </r>
  <r>
    <s v="Catalogo principalOVS_ES ACADEMICOCF3-00001"/>
    <s v="CF3-00001OVS_ES ACADEMICO"/>
    <m/>
    <x v="0"/>
    <s v="CF3-00001"/>
    <x v="2"/>
    <s v="Catalogo principal"/>
    <s v="USD"/>
    <s v="N/A"/>
    <s v="Microsoft®EntMobandSecurityE5Open ShrdSvr AllLng MonthlySubscriptions-VolumeLicense Academic OLV 1License NoLevel Student Student 1Month"/>
    <s v="Unidad"/>
    <s v="Und"/>
    <s v="Producto"/>
    <s v="N/A"/>
    <s v="N/A"/>
    <s v="N/A"/>
    <s v="CF3-00001"/>
    <s v="Suscripción mensual con pago anual"/>
    <n v="3.3"/>
    <n v="1"/>
    <s v="Por definición del partner"/>
    <n v="0"/>
    <n v="12095.852999999999"/>
    <n v="12095.85"/>
    <n v="0"/>
  </r>
  <r>
    <s v="Catalogo principalOVS_ES ACADEMICOCF3-00009"/>
    <s v="CF3-00009OVS_ES ACADEMICO"/>
    <m/>
    <x v="0"/>
    <s v="CF3-00009"/>
    <x v="2"/>
    <s v="Catalogo principal"/>
    <s v="USD"/>
    <s v="N/A"/>
    <s v="Microsoft®EntMobandSecurityE5Open ShrdSvr AllLng MonthlySubscriptions-VolumeLicense Academic OLV 1License LevelE AdditionalProduct Faculty 1Month"/>
    <s v="Unidad"/>
    <s v="Und"/>
    <s v="Producto"/>
    <s v="N/A"/>
    <s v="N/A"/>
    <s v="N/A"/>
    <s v="CF3-00009"/>
    <s v="Suscripción mensual con pago anual"/>
    <n v="3.3"/>
    <n v="1"/>
    <s v="Por definición del partner"/>
    <n v="0"/>
    <n v="12095.852999999999"/>
    <n v="12095.85"/>
    <n v="0"/>
  </r>
  <r>
    <s v="Catalogo principalOVS_ES ACADEMICOCF3-00010"/>
    <s v="CF3-00010OVS_ES ACADEMICO"/>
    <m/>
    <x v="0"/>
    <s v="CF3-00010"/>
    <x v="2"/>
    <s v="Catalogo principal"/>
    <s v="USD"/>
    <s v="N/A"/>
    <s v="Microsoft®EntMobandSecurityE5Open ShrdSvr AllLng MonthlySubscriptions-VolumeLicense Academic OLV 1License LevelF AdditionalProduct Faculty 1Month"/>
    <s v="Unidad"/>
    <s v="Und"/>
    <s v="Producto"/>
    <s v="N/A"/>
    <s v="N/A"/>
    <s v="N/A"/>
    <s v="CF3-00010"/>
    <s v="Suscripción mensual con pago anual"/>
    <n v="3.3"/>
    <n v="1"/>
    <s v="Por definición del partner"/>
    <n v="0"/>
    <n v="12095.852999999999"/>
    <n v="12095.85"/>
    <n v="0"/>
  </r>
  <r>
    <s v="Catalogo principalOVS_ES ACADEMICOCGS-00001"/>
    <s v="CGS-00001OVS_ES ACADEMICO"/>
    <m/>
    <x v="0"/>
    <s v="CGS-00001"/>
    <x v="2"/>
    <s v="Catalogo principal"/>
    <s v="USD"/>
    <s v="N/A"/>
    <s v="Microsoft®AzureInfoProtPremP2OpenFclty ShrdSvr AllLng MonthlySubscriptions-VolumeLicense Academic OLV 1License LevelE AdditionalProduct 1Month"/>
    <s v="Unidad"/>
    <s v="Und"/>
    <s v="Producto"/>
    <s v="N/A"/>
    <s v="N/A"/>
    <s v="N/A"/>
    <s v="CGS-00001"/>
    <s v="Suscripción mensual con pago anual"/>
    <n v="1.1000000000000001"/>
    <n v="1"/>
    <s v="Por definición del partner"/>
    <n v="0"/>
    <n v="4031.951"/>
    <n v="4031.95"/>
    <n v="0"/>
  </r>
  <r>
    <s v="Catalogo principalOVS_ES ACADEMICOCGS-00002"/>
    <s v="CGS-00002OVS_ES ACADEMICO"/>
    <m/>
    <x v="0"/>
    <s v="CGS-00002"/>
    <x v="2"/>
    <s v="Catalogo principal"/>
    <s v="USD"/>
    <s v="N/A"/>
    <s v="Microsoft®AzureInfoProtPremP2OpenFclty ShrdSvr AllLng MonthlySubscriptions-VolumeLicense Academic OLV 1License LevelF AdditionalProduct 1Month"/>
    <s v="Unidad"/>
    <s v="Und"/>
    <s v="Producto"/>
    <s v="N/A"/>
    <s v="N/A"/>
    <s v="N/A"/>
    <s v="CGS-00002"/>
    <s v="Suscripción mensual con pago anual"/>
    <n v="1.1000000000000001"/>
    <n v="1"/>
    <s v="Por definición del partner"/>
    <n v="0"/>
    <n v="4031.951"/>
    <n v="4031.95"/>
    <n v="0"/>
  </r>
  <r>
    <s v="Catalogo principalOVS_ES ACADEMICOCHL-00001"/>
    <s v="CHL-00001OVS_ES ACADEMICO"/>
    <m/>
    <x v="0"/>
    <s v="CHL-00001"/>
    <x v="2"/>
    <s v="Catalogo principal"/>
    <s v="USD"/>
    <s v="N/A"/>
    <s v="Microsoft®AzureInfoProtPremP2OpenStd ShrdSvr AllLng MonthlySubscriptions-VolumeLicense Academic OLV 1License NoLevel Student 1Month"/>
    <s v="Unidad"/>
    <s v="Und"/>
    <s v="Producto"/>
    <s v="N/A"/>
    <s v="N/A"/>
    <s v="N/A"/>
    <s v="CHL-00001"/>
    <s v="Suscripción mensual con pago anual"/>
    <n v="0.9"/>
    <n v="1"/>
    <s v="Por definición del partner"/>
    <n v="0"/>
    <n v="3298.8690000000001"/>
    <n v="3298.87"/>
    <n v="0"/>
  </r>
  <r>
    <s v="Catalogo principalOVS_ES ACADEMICOD75-01755"/>
    <s v="D75-01755OVS_ES ACADEMICO"/>
    <m/>
    <x v="0"/>
    <s v="D75-01755"/>
    <x v="2"/>
    <s v="Catalogo principal"/>
    <s v="USD"/>
    <s v="N/A"/>
    <s v="Microsoft®BizTalk®ServerStandard AllLng License/SoftwareAssurancePack Academic OLV 2Licenses LevelE AdditionalProduct CoreLic 1Year"/>
    <s v="Unidad"/>
    <s v="Und"/>
    <s v="Producto"/>
    <s v="N/A"/>
    <s v="N/A"/>
    <s v="N/A"/>
    <s v="D75-01755"/>
    <s v="Suscripción Anual"/>
    <n v="497"/>
    <n v="1"/>
    <s v="Por definición del partner"/>
    <n v="0"/>
    <n v="1821708.77"/>
    <n v="1821708.77"/>
    <n v="0"/>
  </r>
  <r>
    <s v="Catalogo principalOVS_ES ACADEMICOD75-01756"/>
    <s v="D75-01756OVS_ES ACADEMICO"/>
    <m/>
    <x v="0"/>
    <s v="D75-01756"/>
    <x v="2"/>
    <s v="Catalogo principal"/>
    <s v="USD"/>
    <s v="N/A"/>
    <s v="Microsoft®BizTalk®ServerStandard AllLng License/SoftwareAssurancePack Academic OLV 2Licenses LevelF AdditionalProduct CoreLic 1Year"/>
    <s v="Unidad"/>
    <s v="Und"/>
    <s v="Producto"/>
    <s v="N/A"/>
    <s v="N/A"/>
    <s v="N/A"/>
    <s v="D75-01756"/>
    <s v="Suscripción Anual"/>
    <n v="497"/>
    <n v="1"/>
    <s v="Por definición del partner"/>
    <n v="0"/>
    <n v="1821708.77"/>
    <n v="1821708.77"/>
    <n v="0"/>
  </r>
  <r>
    <s v="Catalogo principalOVS_ES ACADEMICOD75-01757"/>
    <s v="D75-01757OVS_ES ACADEMICO"/>
    <m/>
    <x v="0"/>
    <s v="D75-01757"/>
    <x v="2"/>
    <s v="Catalogo principal"/>
    <s v="USD"/>
    <s v="N/A"/>
    <s v="Microsoft®BizTalk®ServerStandard AllLng SAStepUp Academic OLV 2Licenses LevelE BizTalkServerBranch AdditionalProduct CoreLic 1Year"/>
    <s v="Unidad"/>
    <s v="Und"/>
    <s v="Producto"/>
    <s v="N/A"/>
    <s v="N/A"/>
    <s v="N/A"/>
    <s v="D75-01757"/>
    <s v="Suscripción Anual"/>
    <n v="392"/>
    <n v="1"/>
    <s v="Por definición del partner"/>
    <n v="0"/>
    <n v="1436840.72"/>
    <n v="1436840.72"/>
    <n v="0"/>
  </r>
  <r>
    <s v="Catalogo principalOVS_ES ACADEMICOD75-01758"/>
    <s v="D75-01758OVS_ES ACADEMICO"/>
    <m/>
    <x v="0"/>
    <s v="D75-01758"/>
    <x v="2"/>
    <s v="Catalogo principal"/>
    <s v="USD"/>
    <s v="N/A"/>
    <s v="Microsoft®BizTalk®ServerStandard AllLng SAStepUp Academic OLV 2Licenses LevelF BizTalkServerBranch AdditionalProduct CoreLic 1Year"/>
    <s v="Unidad"/>
    <s v="Und"/>
    <s v="Producto"/>
    <s v="N/A"/>
    <s v="N/A"/>
    <s v="N/A"/>
    <s v="D75-01758"/>
    <s v="Suscripción Anual"/>
    <n v="392"/>
    <n v="1"/>
    <s v="Por definición del partner"/>
    <n v="0"/>
    <n v="1436840.72"/>
    <n v="1436840.72"/>
    <n v="0"/>
  </r>
  <r>
    <s v="Catalogo principalOVS_ES ACADEMICOD87-06005"/>
    <s v="D87-06005OVS_ES ACADEMICO"/>
    <m/>
    <x v="0"/>
    <s v="D87-06005"/>
    <x v="2"/>
    <s v="Catalogo principal"/>
    <s v="USD"/>
    <s v="N/A"/>
    <s v="Microsoft®Visio®Professional AllLng License/SoftwareAssurancePack Academic OLV 1License LevelE AdditionalProduct 1Year"/>
    <s v="Unidad"/>
    <s v="Und"/>
    <s v="Producto"/>
    <s v="N/A"/>
    <s v="N/A"/>
    <s v="N/A"/>
    <s v="D87-06005"/>
    <s v="Suscripción Anual"/>
    <n v="66"/>
    <n v="1"/>
    <s v="Por definición del partner"/>
    <n v="0"/>
    <n v="241917.06"/>
    <n v="241917.06"/>
    <n v="0"/>
  </r>
  <r>
    <s v="Catalogo principalOVS_ES ACADEMICOD87-06006"/>
    <s v="D87-06006OVS_ES ACADEMICO"/>
    <m/>
    <x v="0"/>
    <s v="D87-06006"/>
    <x v="2"/>
    <s v="Catalogo principal"/>
    <s v="USD"/>
    <s v="N/A"/>
    <s v="Microsoft®Visio®Professional AllLng License/SoftwareAssurancePack Academic OLV 1License LevelF AdditionalProduct 1Year"/>
    <s v="Unidad"/>
    <s v="Und"/>
    <s v="Producto"/>
    <s v="N/A"/>
    <s v="N/A"/>
    <s v="N/A"/>
    <s v="D87-06006"/>
    <s v="Suscripción Anual"/>
    <n v="66"/>
    <n v="1"/>
    <s v="Por definición del partner"/>
    <n v="0"/>
    <n v="241917.06"/>
    <n v="241917.06"/>
    <n v="0"/>
  </r>
  <r>
    <s v="Catalogo principalOVS_ES ACADEMICOD87-06007"/>
    <s v="D87-06007OVS_ES ACADEMICO"/>
    <m/>
    <x v="0"/>
    <s v="D87-06007"/>
    <x v="2"/>
    <s v="Catalogo principal"/>
    <s v="USD"/>
    <s v="N/A"/>
    <s v="Microsoft®Visio®Professional AllLng License/SoftwareAssurancePack Academic OLV 1License LevelE Enterprise 1Year"/>
    <s v="Unidad"/>
    <s v="Und"/>
    <s v="Producto"/>
    <s v="N/A"/>
    <s v="N/A"/>
    <s v="N/A"/>
    <s v="D87-06007"/>
    <s v="Suscripción Anual"/>
    <n v="7"/>
    <n v="1"/>
    <s v="Por definición del partner"/>
    <n v="0"/>
    <n v="25657.87"/>
    <n v="25657.87"/>
    <n v="0"/>
  </r>
  <r>
    <s v="Catalogo principalOVS_ES ACADEMICOD87-06008"/>
    <s v="D87-06008OVS_ES ACADEMICO"/>
    <m/>
    <x v="0"/>
    <s v="D87-06008"/>
    <x v="2"/>
    <s v="Catalogo principal"/>
    <s v="USD"/>
    <s v="N/A"/>
    <s v="Microsoft®Visio®Professional AllLng License/SoftwareAssurancePack Academic OLV 1License LevelF Enterprise 1Year"/>
    <s v="Unidad"/>
    <s v="Und"/>
    <s v="Producto"/>
    <s v="N/A"/>
    <s v="N/A"/>
    <s v="N/A"/>
    <s v="D87-06008"/>
    <s v="Suscripción Anual"/>
    <n v="7"/>
    <n v="1"/>
    <s v="Por definición del partner"/>
    <n v="0"/>
    <n v="25657.87"/>
    <n v="25657.87"/>
    <n v="0"/>
  </r>
  <r>
    <s v="Catalogo principalOVS_ES ACADEMICOD87-06010"/>
    <s v="D87-06010OVS_ES ACADEMICO"/>
    <m/>
    <x v="0"/>
    <s v="D87-06010"/>
    <x v="2"/>
    <s v="Catalogo principal"/>
    <s v="USD"/>
    <s v="N/A"/>
    <s v="Microsoft®Visio®Professional AllLng License/SoftwareAssurancePack Academic OLV 1License NoLevel Student 1Year"/>
    <s v="Unidad"/>
    <s v="Und"/>
    <s v="Producto"/>
    <s v="N/A"/>
    <s v="N/A"/>
    <s v="N/A"/>
    <s v="D87-06010"/>
    <s v="Suscripción Anual"/>
    <n v="4.0599999999999996"/>
    <n v="1"/>
    <s v="Por definición del partner"/>
    <n v="0"/>
    <n v="14881.564599999998"/>
    <n v="14881.56"/>
    <n v="0"/>
  </r>
  <r>
    <s v="Catalogo principalOVS_ES ACADEMICODR2-00001"/>
    <s v="DR2-00001OVS_ES ACADEMICO"/>
    <m/>
    <x v="0"/>
    <s v="DR2-00001"/>
    <x v="2"/>
    <s v="Catalogo principal"/>
    <s v="USD"/>
    <s v="N/A"/>
    <s v="Microsoft®ExchangeOnlinePlan2OpenStudent ShrdSvr AllLng MonthlySubscriptions-VolumeLicense Academic OLV 1License NoLevel Student Qualified 1MonthRenew"/>
    <s v="Unidad"/>
    <s v="Und"/>
    <s v="Producto"/>
    <s v="N/A"/>
    <s v="N/A"/>
    <s v="N/A"/>
    <s v="DR2-00001"/>
    <s v="Suscripción mensual con pago anual"/>
    <n v="0"/>
    <n v="1"/>
    <s v="Por definición del partner"/>
    <n v="0"/>
    <n v="0"/>
    <n v="0"/>
    <n v="0"/>
  </r>
  <r>
    <s v="Catalogo principalOVS_ES ACADEMICODS2-00001"/>
    <s v="DS2-00001OVS_ES ACADEMICO"/>
    <m/>
    <x v="0"/>
    <s v="DS2-00001"/>
    <x v="2"/>
    <s v="Catalogo principal"/>
    <s v="USD"/>
    <s v="N/A"/>
    <s v="Microsoft®ExchangeOnlinePlan2OpenFaculty ShrdSvr AllLng MonthlySubscriptions-VolumeLicense Academic OLV 1License LevelE AdditionalProduct 1MonthRenewa"/>
    <s v="Unidad"/>
    <s v="Und"/>
    <s v="Producto"/>
    <s v="N/A"/>
    <s v="N/A"/>
    <s v="N/A"/>
    <s v="DS2-00001"/>
    <s v="Suscripción mensual con pago anual"/>
    <n v="0"/>
    <n v="1"/>
    <s v="Por definición del partner"/>
    <n v="0"/>
    <n v="0"/>
    <n v="0"/>
    <n v="0"/>
  </r>
  <r>
    <s v="Catalogo principalOVS_ES ACADEMICODS2-00002"/>
    <s v="DS2-00002OVS_ES ACADEMICO"/>
    <m/>
    <x v="0"/>
    <s v="DS2-00002"/>
    <x v="2"/>
    <s v="Catalogo principal"/>
    <s v="USD"/>
    <s v="N/A"/>
    <s v="Microsoft®ExchangeOnlinePlan2OpenFaculty ShrdSvr AllLng MonthlySubscriptions-VolumeLicense Academic OLV 1License LevelF AdditionalProduct 1MonthRenewa"/>
    <s v="Unidad"/>
    <s v="Und"/>
    <s v="Producto"/>
    <s v="N/A"/>
    <s v="N/A"/>
    <s v="N/A"/>
    <s v="DS2-00002"/>
    <s v="Suscripción mensual con pago anual"/>
    <n v="0"/>
    <n v="1"/>
    <s v="Por definición del partner"/>
    <n v="0"/>
    <n v="0"/>
    <n v="0"/>
    <n v="0"/>
  </r>
  <r>
    <s v="Catalogo principalOVS_ES ACADEMICODV2-00001"/>
    <s v="DV2-00001OVS_ES ACADEMICO"/>
    <m/>
    <x v="0"/>
    <s v="DV2-00001"/>
    <x v="2"/>
    <s v="Catalogo principal"/>
    <s v="USD"/>
    <s v="N/A"/>
    <s v="Microsoft®VisioPlan2OpenFaculty ShrdSvr AllLng MonthlySubscriptions-VolumeLicense Academic OLV 1License LevelE AdditionalProduct 1Month"/>
    <s v="Unidad"/>
    <s v="Und"/>
    <s v="Producto"/>
    <s v="N/A"/>
    <s v="N/A"/>
    <s v="N/A"/>
    <s v="DV2-00001"/>
    <s v="Suscripción mensual con pago anual"/>
    <n v="2.2000000000000002"/>
    <n v="1"/>
    <s v="Por definición del partner"/>
    <n v="0"/>
    <n v="8063.902"/>
    <n v="8063.9"/>
    <n v="0"/>
  </r>
  <r>
    <s v="Catalogo principalOVS_ES ACADEMICODV2-00002"/>
    <s v="DV2-00002OVS_ES ACADEMICO"/>
    <m/>
    <x v="0"/>
    <s v="DV2-00002"/>
    <x v="2"/>
    <s v="Catalogo principal"/>
    <s v="USD"/>
    <s v="N/A"/>
    <s v="Microsoft®VisioPlan2OpenFaculty ShrdSvr AllLng MonthlySubscriptions-VolumeLicense Academic OLV 1License LevelF AdditionalProduct 1Month"/>
    <s v="Unidad"/>
    <s v="Und"/>
    <s v="Producto"/>
    <s v="N/A"/>
    <s v="N/A"/>
    <s v="N/A"/>
    <s v="DV2-00002"/>
    <s v="Suscripción mensual con pago anual"/>
    <n v="2.2000000000000002"/>
    <n v="1"/>
    <s v="Por definición del partner"/>
    <n v="0"/>
    <n v="8063.902"/>
    <n v="8063.9"/>
    <n v="0"/>
  </r>
  <r>
    <s v="Catalogo principalOVS_ES ACADEMICODW7-00001"/>
    <s v="DW7-00001OVS_ES ACADEMICO"/>
    <m/>
    <x v="0"/>
    <s v="DW7-00001"/>
    <x v="2"/>
    <s v="Catalogo principal"/>
    <s v="USD"/>
    <s v="N/A"/>
    <s v="Microsoft®PowerBIProOpenFac ShrdSvr AllLng MonthlySubscriptions-VolumeLicense Academic OLV 1License LevelE AdditionalProduct 1Month"/>
    <s v="Unidad"/>
    <s v="Und"/>
    <s v="Producto"/>
    <s v="N/A"/>
    <s v="N/A"/>
    <s v="N/A"/>
    <s v="DW7-00001"/>
    <s v="Suscripción mensual con pago anual"/>
    <n v="2.1"/>
    <n v="1"/>
    <s v="Por definición del partner"/>
    <n v="0"/>
    <n v="7697.3609999999999"/>
    <n v="7697.36"/>
    <n v="0"/>
  </r>
  <r>
    <s v="Catalogo principalOVS_ES ACADEMICODW7-00002"/>
    <s v="DW7-00002OVS_ES ACADEMICO"/>
    <m/>
    <x v="0"/>
    <s v="DW7-00002"/>
    <x v="2"/>
    <s v="Catalogo principal"/>
    <s v="USD"/>
    <s v="N/A"/>
    <s v="Microsoft®PowerBIProOpenFac ShrdSvr AllLng MonthlySubscriptions-VolumeLicense Academic OLV 1License LevelF AdditionalProduct 1Month"/>
    <s v="Unidad"/>
    <s v="Und"/>
    <s v="Producto"/>
    <s v="N/A"/>
    <s v="N/A"/>
    <s v="N/A"/>
    <s v="DW7-00002"/>
    <s v="Suscripción mensual con pago anual"/>
    <n v="2.1"/>
    <n v="1"/>
    <s v="Por definición del partner"/>
    <n v="0"/>
    <n v="7697.3609999999999"/>
    <n v="7697.36"/>
    <n v="0"/>
  </r>
  <r>
    <s v="Catalogo principalOVS_ES ACADEMICODW9-00001"/>
    <s v="DW9-00001OVS_ES ACADEMICO"/>
    <m/>
    <x v="0"/>
    <s v="DW9-00001"/>
    <x v="2"/>
    <s v="Catalogo principal"/>
    <s v="USD"/>
    <s v="N/A"/>
    <s v="Microsoft®PowerBIProOpenStd ShrdSvr AllLng MonthlySubscriptions-VolumeLicense Academic OLV 1License NoLevel Student 1Month"/>
    <s v="Unidad"/>
    <s v="Und"/>
    <s v="Producto"/>
    <s v="N/A"/>
    <s v="N/A"/>
    <s v="N/A"/>
    <s v="DW9-00001"/>
    <s v="Suscripción mensual con pago anual"/>
    <n v="1.2"/>
    <n v="1"/>
    <s v="Por definición del partner"/>
    <n v="0"/>
    <n v="4398.4919999999993"/>
    <n v="4398.49"/>
    <n v="0"/>
  </r>
  <r>
    <s v="Catalogo principalOVS_ES ACADEMICOE9R-00001"/>
    <s v="E9R-00001OVS_ES ACADEMICO"/>
    <m/>
    <x v="0"/>
    <s v="E9R-00001"/>
    <x v="2"/>
    <s v="Catalogo principal"/>
    <s v="USD"/>
    <s v="N/A"/>
    <s v="Microsoft®VDISuitew/MDOP AllLng MonthlySubscriptions-VolumeLicense Academic OLV 1License LevelE AdditionalProduct PerDvc 1Month"/>
    <s v="Unidad"/>
    <s v="Und"/>
    <s v="Producto"/>
    <s v="N/A"/>
    <s v="N/A"/>
    <s v="N/A"/>
    <s v="E9R-00001"/>
    <s v="Suscripción mensual con pago anual"/>
    <n v="0.44"/>
    <n v="1"/>
    <s v="Por definición del partner"/>
    <n v="0"/>
    <n v="1612.7803999999999"/>
    <n v="1612.78"/>
    <n v="0"/>
  </r>
  <r>
    <s v="Catalogo principalOVS_ES ACADEMICOE9R-00002"/>
    <s v="E9R-00002OVS_ES ACADEMICO"/>
    <m/>
    <x v="0"/>
    <s v="E9R-00002"/>
    <x v="2"/>
    <s v="Catalogo principal"/>
    <s v="USD"/>
    <s v="N/A"/>
    <s v="Microsoft®VDISuitew/MDOP AllLng MonthlySubscriptions-VolumeLicense Academic OLV 1License LevelF AdditionalProduct PerDvc 1Month"/>
    <s v="Unidad"/>
    <s v="Und"/>
    <s v="Producto"/>
    <s v="N/A"/>
    <s v="N/A"/>
    <s v="N/A"/>
    <s v="E9R-00002"/>
    <s v="Suscripción mensual con pago anual"/>
    <n v="0.44"/>
    <n v="1"/>
    <s v="Por definición del partner"/>
    <n v="0"/>
    <n v="1612.7803999999999"/>
    <n v="1612.78"/>
    <n v="0"/>
  </r>
  <r>
    <s v="Catalogo principalOVS_ES ACADEMICOE9R-00009"/>
    <s v="E9R-00009OVS_ES ACADEMICO"/>
    <m/>
    <x v="0"/>
    <s v="E9R-00009"/>
    <x v="2"/>
    <s v="Catalogo principal"/>
    <s v="USD"/>
    <s v="N/A"/>
    <s v="Microsoft®VDISuitew/MDOP AllLng MonthlySubscriptions-VolumeLicense Academic OLV 1License NoLevel Student PerDvc 1Month"/>
    <s v="Unidad"/>
    <s v="Und"/>
    <s v="Producto"/>
    <s v="N/A"/>
    <s v="N/A"/>
    <s v="N/A"/>
    <s v="E9R-00009"/>
    <s v="Suscripción mensual con pago anual"/>
    <n v="0.28999999999999998"/>
    <n v="1"/>
    <s v="Por definición del partner"/>
    <n v="0"/>
    <n v="1062.9688999999998"/>
    <n v="1062.97"/>
    <n v="0"/>
  </r>
  <r>
    <s v="Catalogo principalOVS_ES ACADEMICOEMJ-00159"/>
    <s v="EMJ-00159OVS_ES ACADEMICO"/>
    <m/>
    <x v="0"/>
    <s v="EMJ-00159"/>
    <x v="2"/>
    <s v="Catalogo principal"/>
    <s v="USD"/>
    <s v="N/A"/>
    <s v="Microsoft®Dyn365TeamMembers AllLng License/SoftwareAssurancePack Academic OLV 1License LevelE AdditionalProduct DvcCAL 1Year"/>
    <s v="Unidad"/>
    <s v="Und"/>
    <s v="Producto"/>
    <s v="N/A"/>
    <s v="N/A"/>
    <s v="N/A"/>
    <s v="EMJ-00159"/>
    <s v="Suscripción Anual"/>
    <n v="21"/>
    <n v="1"/>
    <s v="Por definición del partner"/>
    <n v="0"/>
    <n v="76973.61"/>
    <n v="76973.61"/>
    <n v="0"/>
  </r>
  <r>
    <s v="Catalogo principalOVS_ES ACADEMICOEMJ-00160"/>
    <s v="EMJ-00160OVS_ES ACADEMICO"/>
    <m/>
    <x v="0"/>
    <s v="EMJ-00160"/>
    <x v="2"/>
    <s v="Catalogo principal"/>
    <s v="USD"/>
    <s v="N/A"/>
    <s v="Microsoft®Dyn365TeamMembers AllLng License/SoftwareAssurancePack Academic OLV 1License LevelF AdditionalProduct DvcCAL 1Year"/>
    <s v="Unidad"/>
    <s v="Und"/>
    <s v="Producto"/>
    <s v="N/A"/>
    <s v="N/A"/>
    <s v="N/A"/>
    <s v="EMJ-00160"/>
    <s v="Suscripción Anual"/>
    <n v="21"/>
    <n v="1"/>
    <s v="Por definición del partner"/>
    <n v="0"/>
    <n v="76973.61"/>
    <n v="76973.61"/>
    <n v="0"/>
  </r>
  <r>
    <s v="Catalogo principalOVS_ES ACADEMICOEMJ-00161"/>
    <s v="EMJ-00161OVS_ES ACADEMICO"/>
    <m/>
    <x v="0"/>
    <s v="EMJ-00161"/>
    <x v="2"/>
    <s v="Catalogo principal"/>
    <s v="USD"/>
    <s v="N/A"/>
    <s v="Microsoft®Dyn365TeamMembers AllLng License/SoftwareAssurancePack Academic OLV 1License LevelE AdditionalProduct UsrCAL 1Year"/>
    <s v="Unidad"/>
    <s v="Und"/>
    <s v="Producto"/>
    <s v="N/A"/>
    <s v="N/A"/>
    <s v="N/A"/>
    <s v="EMJ-00161"/>
    <s v="Suscripción Anual"/>
    <n v="21"/>
    <n v="1"/>
    <s v="Por definición del partner"/>
    <n v="0"/>
    <n v="76973.61"/>
    <n v="76973.61"/>
    <n v="0"/>
  </r>
  <r>
    <s v="Catalogo principalOVS_ES ACADEMICOEMJ-00162"/>
    <s v="EMJ-00162OVS_ES ACADEMICO"/>
    <m/>
    <x v="0"/>
    <s v="EMJ-00162"/>
    <x v="2"/>
    <s v="Catalogo principal"/>
    <s v="USD"/>
    <s v="N/A"/>
    <s v="Microsoft®Dyn365TeamMembers AllLng License/SoftwareAssurancePack Academic OLV 1License LevelF AdditionalProduct UsrCAL 1Year"/>
    <s v="Unidad"/>
    <s v="Und"/>
    <s v="Producto"/>
    <s v="N/A"/>
    <s v="N/A"/>
    <s v="N/A"/>
    <s v="EMJ-00162"/>
    <s v="Suscripción Anual"/>
    <n v="21"/>
    <n v="1"/>
    <s v="Por definición del partner"/>
    <n v="0"/>
    <n v="76973.61"/>
    <n v="76973.61"/>
    <n v="0"/>
  </r>
  <r>
    <s v="Catalogo principalOVS_ES ACADEMICOEMJ-00330"/>
    <s v="EMJ-00330OVS_ES ACADEMICO"/>
    <m/>
    <x v="0"/>
    <s v="EMJ-00330"/>
    <x v="2"/>
    <s v="Catalogo principal"/>
    <s v="USD"/>
    <s v="N/A"/>
    <s v="Microsoft®Dyn365TeamMembers AllLng License/SoftwareAssurancePack Academic OLV 1License NoLevel Student DvcCAL 1Year"/>
    <s v="Unidad"/>
    <s v="Und"/>
    <s v="Producto"/>
    <s v="N/A"/>
    <s v="N/A"/>
    <s v="N/A"/>
    <s v="EMJ-00330"/>
    <s v="Suscripción Anual"/>
    <n v="14"/>
    <n v="1"/>
    <s v="Por definición del partner"/>
    <n v="0"/>
    <n v="51315.74"/>
    <n v="51315.74"/>
    <n v="0"/>
  </r>
  <r>
    <s v="Catalogo principalOVS_ES ACADEMICOEMJ-00331"/>
    <s v="EMJ-00331OVS_ES ACADEMICO"/>
    <m/>
    <x v="0"/>
    <s v="EMJ-00331"/>
    <x v="2"/>
    <s v="Catalogo principal"/>
    <s v="USD"/>
    <s v="N/A"/>
    <s v="Microsoft®Dyn365TeamMembers AllLng License/SoftwareAssurancePack Academic OLV 1License NoLevel Student UsrCAL 1Year"/>
    <s v="Unidad"/>
    <s v="Und"/>
    <s v="Producto"/>
    <s v="N/A"/>
    <s v="N/A"/>
    <s v="N/A"/>
    <s v="EMJ-00331"/>
    <s v="Suscripción Anual"/>
    <n v="14"/>
    <n v="1"/>
    <s v="Por definición del partner"/>
    <n v="0"/>
    <n v="51315.74"/>
    <n v="51315.74"/>
    <n v="0"/>
  </r>
  <r>
    <s v="Catalogo principalOVS_ES ACADEMICOEMT-00159"/>
    <s v="EMT-00159OVS_ES ACADEMICO"/>
    <m/>
    <x v="0"/>
    <s v="EMT-00159"/>
    <x v="2"/>
    <s v="Catalogo principal"/>
    <s v="USD"/>
    <s v="N/A"/>
    <s v="Microsoft®Dyn365CustomerService AllLng License/SoftwareAssurancePack Academic OLV 1License LevelE AdditionalProduct DvcCAL 1Year"/>
    <s v="Unidad"/>
    <s v="Und"/>
    <s v="Producto"/>
    <s v="N/A"/>
    <s v="N/A"/>
    <s v="N/A"/>
    <s v="EMT-00159"/>
    <s v="Suscripción Anual"/>
    <n v="258"/>
    <n v="1"/>
    <s v="Por definición del partner"/>
    <n v="0"/>
    <n v="945675.77999999991"/>
    <n v="945675.78"/>
    <n v="0"/>
  </r>
  <r>
    <s v="Catalogo principalOVS_ES ACADEMICOEMT-00160"/>
    <s v="EMT-00160OVS_ES ACADEMICO"/>
    <m/>
    <x v="0"/>
    <s v="EMT-00160"/>
    <x v="2"/>
    <s v="Catalogo principal"/>
    <s v="USD"/>
    <s v="N/A"/>
    <s v="Microsoft®Dyn365CustomerService AllLng License/SoftwareAssurancePack Academic OLV 1License LevelF AdditionalProduct DvcCAL 1Year"/>
    <s v="Unidad"/>
    <s v="Und"/>
    <s v="Producto"/>
    <s v="N/A"/>
    <s v="N/A"/>
    <s v="N/A"/>
    <s v="EMT-00160"/>
    <s v="Suscripción Anual"/>
    <n v="258"/>
    <n v="1"/>
    <s v="Por definición del partner"/>
    <n v="0"/>
    <n v="945675.77999999991"/>
    <n v="945675.78"/>
    <n v="0"/>
  </r>
  <r>
    <s v="Catalogo principalOVS_ES ACADEMICOEMT-00161"/>
    <s v="EMT-00161OVS_ES ACADEMICO"/>
    <m/>
    <x v="0"/>
    <s v="EMT-00161"/>
    <x v="2"/>
    <s v="Catalogo principal"/>
    <s v="USD"/>
    <s v="N/A"/>
    <s v="Microsoft®Dyn365CustomerService AllLng License/SoftwareAssurancePack Academic OLV 1License LevelE AdditionalProduct UsrCAL 1Year"/>
    <s v="Unidad"/>
    <s v="Und"/>
    <s v="Producto"/>
    <s v="N/A"/>
    <s v="N/A"/>
    <s v="N/A"/>
    <s v="EMT-00161"/>
    <s v="Suscripción Anual"/>
    <n v="258"/>
    <n v="1"/>
    <s v="Por definición del partner"/>
    <n v="0"/>
    <n v="945675.77999999991"/>
    <n v="945675.78"/>
    <n v="0"/>
  </r>
  <r>
    <s v="Catalogo principalOVS_ES ACADEMICOEMT-00162"/>
    <s v="EMT-00162OVS_ES ACADEMICO"/>
    <m/>
    <x v="0"/>
    <s v="EMT-00162"/>
    <x v="2"/>
    <s v="Catalogo principal"/>
    <s v="USD"/>
    <s v="N/A"/>
    <s v="Microsoft®Dyn365CustomerService AllLng License/SoftwareAssurancePack Academic OLV 1License LevelF AdditionalProduct UsrCAL 1Year"/>
    <s v="Unidad"/>
    <s v="Und"/>
    <s v="Producto"/>
    <s v="N/A"/>
    <s v="N/A"/>
    <s v="N/A"/>
    <s v="EMT-00162"/>
    <s v="Suscripción Anual"/>
    <n v="258"/>
    <n v="1"/>
    <s v="Por definición del partner"/>
    <n v="0"/>
    <n v="945675.77999999991"/>
    <n v="945675.78"/>
    <n v="0"/>
  </r>
  <r>
    <s v="Catalogo principalOVS_ES ACADEMICOEMT-00330"/>
    <s v="EMT-00330OVS_ES ACADEMICO"/>
    <m/>
    <x v="0"/>
    <s v="EMT-00330"/>
    <x v="2"/>
    <s v="Catalogo principal"/>
    <s v="USD"/>
    <s v="N/A"/>
    <s v="Microsoft®Dyn365CustomerService AllLng License/SoftwareAssurancePack Academic OLV 1License NoLevel Student DvcCAL 1Year"/>
    <s v="Unidad"/>
    <s v="Und"/>
    <s v="Producto"/>
    <s v="N/A"/>
    <s v="N/A"/>
    <s v="N/A"/>
    <s v="EMT-00330"/>
    <s v="Suscripción Anual"/>
    <n v="168"/>
    <n v="1"/>
    <s v="Por definición del partner"/>
    <n v="0"/>
    <n v="615788.88"/>
    <n v="615788.88"/>
    <n v="0"/>
  </r>
  <r>
    <s v="Catalogo principalOVS_ES ACADEMICOEMT-00331"/>
    <s v="EMT-00331OVS_ES ACADEMICO"/>
    <m/>
    <x v="0"/>
    <s v="EMT-00331"/>
    <x v="2"/>
    <s v="Catalogo principal"/>
    <s v="USD"/>
    <s v="N/A"/>
    <s v="Microsoft®Dyn365CustomerService AllLng License/SoftwareAssurancePack Academic OLV 1License NoLevel Student UsrCAL 1Year"/>
    <s v="Unidad"/>
    <s v="Und"/>
    <s v="Producto"/>
    <s v="N/A"/>
    <s v="N/A"/>
    <s v="N/A"/>
    <s v="EMT-00331"/>
    <s v="Suscripción Anual"/>
    <n v="168"/>
    <n v="1"/>
    <s v="Por definición del partner"/>
    <n v="0"/>
    <n v="615788.88"/>
    <n v="615788.88"/>
    <n v="0"/>
  </r>
  <r>
    <s v="Catalogo principalOVS_ES ACADEMICOEMT-00433"/>
    <s v="EMT-00433OVS_ES ACADEMICO"/>
    <m/>
    <x v="0"/>
    <s v="EMT-00433"/>
    <x v="2"/>
    <s v="Catalogo principal"/>
    <s v="USD"/>
    <s v="N/A"/>
    <s v="Microsoft®Dyn365CustomerService AllLng SAStepUp Academic OLV 1License LevelE DYN365TeamMembers AdditionalProduct DvcCAL 1Year"/>
    <s v="Unidad"/>
    <s v="Und"/>
    <s v="Producto"/>
    <s v="N/A"/>
    <s v="N/A"/>
    <s v="N/A"/>
    <s v="EMT-00433"/>
    <s v="Suscripción Anual"/>
    <n v="238"/>
    <n v="1"/>
    <s v="Por definición del partner"/>
    <n v="0"/>
    <n v="872367.58"/>
    <n v="872367.58"/>
    <n v="0"/>
  </r>
  <r>
    <s v="Catalogo principalOVS_ES ACADEMICOEMT-00434"/>
    <s v="EMT-00434OVS_ES ACADEMICO"/>
    <m/>
    <x v="0"/>
    <s v="EMT-00434"/>
    <x v="2"/>
    <s v="Catalogo principal"/>
    <s v="USD"/>
    <s v="N/A"/>
    <s v="Microsoft®Dyn365CustomerService AllLng SAStepUp Academic OLV 1License LevelF DYN365TeamMembers AdditionalProduct DvcCAL 1Year"/>
    <s v="Unidad"/>
    <s v="Und"/>
    <s v="Producto"/>
    <s v="N/A"/>
    <s v="N/A"/>
    <s v="N/A"/>
    <s v="EMT-00434"/>
    <s v="Suscripción Anual"/>
    <n v="238"/>
    <n v="1"/>
    <s v="Por definición del partner"/>
    <n v="0"/>
    <n v="872367.58"/>
    <n v="872367.58"/>
    <n v="0"/>
  </r>
  <r>
    <s v="Catalogo principalOVS_ES ACADEMICOEMT-00435"/>
    <s v="EMT-00435OVS_ES ACADEMICO"/>
    <m/>
    <x v="0"/>
    <s v="EMT-00435"/>
    <x v="2"/>
    <s v="Catalogo principal"/>
    <s v="USD"/>
    <s v="N/A"/>
    <s v="Microsoft®Dyn365CustomerService AllLng SAStepUp Academic OLV 1License LevelE DYN365TeamMembers AdditionalProduct UsrCAL 1Year"/>
    <s v="Unidad"/>
    <s v="Und"/>
    <s v="Producto"/>
    <s v="N/A"/>
    <s v="N/A"/>
    <s v="N/A"/>
    <s v="EMT-00435"/>
    <s v="Suscripción Anual"/>
    <n v="238"/>
    <n v="1"/>
    <s v="Por definición del partner"/>
    <n v="0"/>
    <n v="872367.58"/>
    <n v="872367.58"/>
    <n v="0"/>
  </r>
  <r>
    <s v="Catalogo principalOVS_ES ACADEMICOEMT-00436"/>
    <s v="EMT-00436OVS_ES ACADEMICO"/>
    <m/>
    <x v="0"/>
    <s v="EMT-00436"/>
    <x v="2"/>
    <s v="Catalogo principal"/>
    <s v="USD"/>
    <s v="N/A"/>
    <s v="Microsoft®Dyn365CustomerService AllLng SAStepUp Academic OLV 1License LevelF DYN365TeamMembers AdditionalProduct UsrCAL 1Year"/>
    <s v="Unidad"/>
    <s v="Und"/>
    <s v="Producto"/>
    <s v="N/A"/>
    <s v="N/A"/>
    <s v="N/A"/>
    <s v="EMT-00436"/>
    <s v="Suscripción Anual"/>
    <n v="238"/>
    <n v="1"/>
    <s v="Por definición del partner"/>
    <n v="0"/>
    <n v="872367.58"/>
    <n v="872367.58"/>
    <n v="0"/>
  </r>
  <r>
    <s v="Catalogo principalOVS_ES ACADEMICOEMT-00515"/>
    <s v="EMT-00515OVS_ES ACADEMICO"/>
    <m/>
    <x v="0"/>
    <s v="EMT-00515"/>
    <x v="2"/>
    <s v="Catalogo principal"/>
    <s v="USD"/>
    <s v="N/A"/>
    <s v="Microsoft®Dyn365CustomerService AllLng SAStepUp Academic OLV 1License NoLevel DYN365TeamMembers Student DvcCAL 1Year"/>
    <s v="Unidad"/>
    <s v="Und"/>
    <s v="Producto"/>
    <s v="N/A"/>
    <s v="N/A"/>
    <s v="N/A"/>
    <s v="EMT-00515"/>
    <s v="Suscripción Anual"/>
    <n v="155"/>
    <n v="1"/>
    <s v="Por definición del partner"/>
    <n v="0"/>
    <n v="568138.54999999993"/>
    <n v="568138.55000000005"/>
    <n v="0"/>
  </r>
  <r>
    <s v="Catalogo principalOVS_ES ACADEMICOEMT-00516"/>
    <s v="EMT-00516OVS_ES ACADEMICO"/>
    <m/>
    <x v="0"/>
    <s v="EMT-00516"/>
    <x v="2"/>
    <s v="Catalogo principal"/>
    <s v="USD"/>
    <s v="N/A"/>
    <s v="Microsoft®Dyn365CustomerService AllLng SAStepUp Academic OLV 1License NoLevel DYN365TeamMembers Student UsrCAL 1Year"/>
    <s v="Unidad"/>
    <s v="Und"/>
    <s v="Producto"/>
    <s v="N/A"/>
    <s v="N/A"/>
    <s v="N/A"/>
    <s v="EMT-00516"/>
    <s v="Suscripción Anual"/>
    <n v="155"/>
    <n v="1"/>
    <s v="Por definición del partner"/>
    <n v="0"/>
    <n v="568138.54999999993"/>
    <n v="568138.55000000005"/>
    <n v="0"/>
  </r>
  <r>
    <s v="Catalogo principalOVS_ES ACADEMICOENJ-00159"/>
    <s v="ENJ-00159OVS_ES ACADEMICO"/>
    <m/>
    <x v="0"/>
    <s v="ENJ-00159"/>
    <x v="2"/>
    <s v="Catalogo principal"/>
    <s v="USD"/>
    <s v="N/A"/>
    <s v="Microsoft®Dyn365Sales AllLng License/SoftwareAssurancePack Academic OLV 1License LevelE AdditionalProduct DvcCAL 1Year"/>
    <s v="Unidad"/>
    <s v="Und"/>
    <s v="Producto"/>
    <s v="N/A"/>
    <s v="N/A"/>
    <s v="N/A"/>
    <s v="ENJ-00159"/>
    <s v="Suscripción Anual"/>
    <n v="258"/>
    <n v="1"/>
    <s v="Por definición del partner"/>
    <n v="0"/>
    <n v="945675.77999999991"/>
    <n v="945675.78"/>
    <n v="0"/>
  </r>
  <r>
    <s v="Catalogo principalOVS_ES ACADEMICOENJ-00160"/>
    <s v="ENJ-00160OVS_ES ACADEMICO"/>
    <m/>
    <x v="0"/>
    <s v="ENJ-00160"/>
    <x v="2"/>
    <s v="Catalogo principal"/>
    <s v="USD"/>
    <s v="N/A"/>
    <s v="Microsoft®Dyn365Sales AllLng License/SoftwareAssurancePack Academic OLV 1License LevelF AdditionalProduct DvcCAL 1Year"/>
    <s v="Unidad"/>
    <s v="Und"/>
    <s v="Producto"/>
    <s v="N/A"/>
    <s v="N/A"/>
    <s v="N/A"/>
    <s v="ENJ-00160"/>
    <s v="Suscripción Anual"/>
    <n v="258"/>
    <n v="1"/>
    <s v="Por definición del partner"/>
    <n v="0"/>
    <n v="945675.77999999991"/>
    <n v="945675.78"/>
    <n v="0"/>
  </r>
  <r>
    <s v="Catalogo principalOVS_ES ACADEMICOENJ-00161"/>
    <s v="ENJ-00161OVS_ES ACADEMICO"/>
    <m/>
    <x v="0"/>
    <s v="ENJ-00161"/>
    <x v="2"/>
    <s v="Catalogo principal"/>
    <s v="USD"/>
    <s v="N/A"/>
    <s v="Microsoft®Dyn365Sales AllLng License/SoftwareAssurancePack Academic OLV 1License LevelE AdditionalProduct UsrCAL 1Year"/>
    <s v="Unidad"/>
    <s v="Und"/>
    <s v="Producto"/>
    <s v="N/A"/>
    <s v="N/A"/>
    <s v="N/A"/>
    <s v="ENJ-00161"/>
    <s v="Suscripción Anual"/>
    <n v="258"/>
    <n v="1"/>
    <s v="Por definición del partner"/>
    <n v="0"/>
    <n v="945675.77999999991"/>
    <n v="945675.78"/>
    <n v="0"/>
  </r>
  <r>
    <s v="Catalogo principalOVS_ES ACADEMICOENJ-00162"/>
    <s v="ENJ-00162OVS_ES ACADEMICO"/>
    <m/>
    <x v="0"/>
    <s v="ENJ-00162"/>
    <x v="2"/>
    <s v="Catalogo principal"/>
    <s v="USD"/>
    <s v="N/A"/>
    <s v="Microsoft®Dyn365Sales AllLng License/SoftwareAssurancePack Academic OLV 1License LevelF AdditionalProduct UsrCAL 1Year"/>
    <s v="Unidad"/>
    <s v="Und"/>
    <s v="Producto"/>
    <s v="N/A"/>
    <s v="N/A"/>
    <s v="N/A"/>
    <s v="ENJ-00162"/>
    <s v="Suscripción Anual"/>
    <n v="258"/>
    <n v="1"/>
    <s v="Por definición del partner"/>
    <n v="0"/>
    <n v="945675.77999999991"/>
    <n v="945675.78"/>
    <n v="0"/>
  </r>
  <r>
    <s v="Catalogo principalOVS_ES ACADEMICOENJ-00330"/>
    <s v="ENJ-00330OVS_ES ACADEMICO"/>
    <m/>
    <x v="0"/>
    <s v="ENJ-00330"/>
    <x v="2"/>
    <s v="Catalogo principal"/>
    <s v="USD"/>
    <s v="N/A"/>
    <s v="Microsoft®Dyn365Sales AllLng License/SoftwareAssurancePack Academic OLV 1License NoLevel Student DvcCAL 1Year"/>
    <s v="Unidad"/>
    <s v="Und"/>
    <s v="Producto"/>
    <s v="N/A"/>
    <s v="N/A"/>
    <s v="N/A"/>
    <s v="ENJ-00330"/>
    <s v="Suscripción Anual"/>
    <n v="168"/>
    <n v="1"/>
    <s v="Por definición del partner"/>
    <n v="0"/>
    <n v="615788.88"/>
    <n v="615788.88"/>
    <n v="0"/>
  </r>
  <r>
    <s v="Catalogo principalOVS_ES ACADEMICOENJ-00331"/>
    <s v="ENJ-00331OVS_ES ACADEMICO"/>
    <m/>
    <x v="0"/>
    <s v="ENJ-00331"/>
    <x v="2"/>
    <s v="Catalogo principal"/>
    <s v="USD"/>
    <s v="N/A"/>
    <s v="Microsoft®Dyn365Sales AllLng License/SoftwareAssurancePack Academic OLV 1License NoLevel Student UsrCAL 1Year"/>
    <s v="Unidad"/>
    <s v="Und"/>
    <s v="Producto"/>
    <s v="N/A"/>
    <s v="N/A"/>
    <s v="N/A"/>
    <s v="ENJ-00331"/>
    <s v="Suscripción Anual"/>
    <n v="168"/>
    <n v="1"/>
    <s v="Por definición del partner"/>
    <n v="0"/>
    <n v="615788.88"/>
    <n v="615788.88"/>
    <n v="0"/>
  </r>
  <r>
    <s v="Catalogo principalOVS_ES ACADEMICOENJ-00569"/>
    <s v="ENJ-00569OVS_ES ACADEMICO"/>
    <m/>
    <x v="0"/>
    <s v="ENJ-00569"/>
    <x v="2"/>
    <s v="Catalogo principal"/>
    <s v="USD"/>
    <s v="N/A"/>
    <s v="Microsoft®Dyn365Sales AllLng SAStepUp Academic OLV 1License LevelE DYN365TeamMembers AdditionalProduct DvcCAL 1Year"/>
    <s v="Unidad"/>
    <s v="Und"/>
    <s v="Producto"/>
    <s v="N/A"/>
    <s v="N/A"/>
    <s v="N/A"/>
    <s v="ENJ-00569"/>
    <s v="Suscripción Anual"/>
    <n v="238"/>
    <n v="1"/>
    <s v="Por definición del partner"/>
    <n v="0"/>
    <n v="872367.58"/>
    <n v="872367.58"/>
    <n v="0"/>
  </r>
  <r>
    <s v="Catalogo principalOVS_ES ACADEMICOENJ-00570"/>
    <s v="ENJ-00570OVS_ES ACADEMICO"/>
    <m/>
    <x v="0"/>
    <s v="ENJ-00570"/>
    <x v="2"/>
    <s v="Catalogo principal"/>
    <s v="USD"/>
    <s v="N/A"/>
    <s v="Microsoft®Dyn365Sales AllLng SAStepUp Academic OLV 1License LevelF DYN365TeamMembers AdditionalProduct DvcCAL 1Year"/>
    <s v="Unidad"/>
    <s v="Und"/>
    <s v="Producto"/>
    <s v="N/A"/>
    <s v="N/A"/>
    <s v="N/A"/>
    <s v="ENJ-00570"/>
    <s v="Suscripción Anual"/>
    <n v="238"/>
    <n v="1"/>
    <s v="Por definición del partner"/>
    <n v="0"/>
    <n v="872367.58"/>
    <n v="872367.58"/>
    <n v="0"/>
  </r>
  <r>
    <s v="Catalogo principalOVS_ES ACADEMICOENJ-00571"/>
    <s v="ENJ-00571OVS_ES ACADEMICO"/>
    <m/>
    <x v="0"/>
    <s v="ENJ-00571"/>
    <x v="2"/>
    <s v="Catalogo principal"/>
    <s v="USD"/>
    <s v="N/A"/>
    <s v="Microsoft®Dyn365Sales AllLng SAStepUp Academic OLV 1License LevelE Dyn365ForTeamMembers AdditionalProduct UsrCAL 1Year"/>
    <s v="Unidad"/>
    <s v="Und"/>
    <s v="Producto"/>
    <s v="N/A"/>
    <s v="N/A"/>
    <s v="N/A"/>
    <s v="ENJ-00571"/>
    <s v="Suscripción Anual"/>
    <n v="238"/>
    <n v="1"/>
    <s v="Por definición del partner"/>
    <n v="0"/>
    <n v="872367.58"/>
    <n v="872367.58"/>
    <n v="0"/>
  </r>
  <r>
    <s v="Catalogo principalOVS_ES ACADEMICOENJ-00572"/>
    <s v="ENJ-00572OVS_ES ACADEMICO"/>
    <m/>
    <x v="0"/>
    <s v="ENJ-00572"/>
    <x v="2"/>
    <s v="Catalogo principal"/>
    <s v="USD"/>
    <s v="N/A"/>
    <s v="Microsoft®Dyn365Sales AllLng SAStepUp Academic OLV 1License LevelF DYN365TeamMembers AdditionalProduct UsrCAL 1Year"/>
    <s v="Unidad"/>
    <s v="Und"/>
    <s v="Producto"/>
    <s v="N/A"/>
    <s v="N/A"/>
    <s v="N/A"/>
    <s v="ENJ-00572"/>
    <s v="Suscripción Anual"/>
    <n v="238"/>
    <n v="1"/>
    <s v="Por definición del partner"/>
    <n v="0"/>
    <n v="872367.58"/>
    <n v="872367.58"/>
    <n v="0"/>
  </r>
  <r>
    <s v="Catalogo principalOVS_ES ACADEMICOENJ-00651"/>
    <s v="ENJ-00651OVS_ES ACADEMICO"/>
    <m/>
    <x v="0"/>
    <s v="ENJ-00651"/>
    <x v="2"/>
    <s v="Catalogo principal"/>
    <s v="USD"/>
    <s v="N/A"/>
    <s v="Microsoft®Dyn365Sales AllLng SAStepUp Academic OLV 1License NoLevel DYN365TeamMembers Student DvcCAL 1Year"/>
    <s v="Unidad"/>
    <s v="Und"/>
    <s v="Producto"/>
    <s v="N/A"/>
    <s v="N/A"/>
    <s v="N/A"/>
    <s v="ENJ-00651"/>
    <s v="Suscripción Anual"/>
    <n v="155"/>
    <n v="1"/>
    <s v="Por definición del partner"/>
    <n v="0"/>
    <n v="568138.54999999993"/>
    <n v="568138.55000000005"/>
    <n v="0"/>
  </r>
  <r>
    <s v="Catalogo principalOVS_ES ACADEMICOENJ-00652"/>
    <s v="ENJ-00652OVS_ES ACADEMICO"/>
    <m/>
    <x v="0"/>
    <s v="ENJ-00652"/>
    <x v="2"/>
    <s v="Catalogo principal"/>
    <s v="USD"/>
    <s v="N/A"/>
    <s v="Microsoft®Dyn365Sales AllLng SAStepUp Academic OLV 1License NoLevel DYN365TeamMembers Student UsrCAL 1Year"/>
    <s v="Unidad"/>
    <s v="Und"/>
    <s v="Producto"/>
    <s v="N/A"/>
    <s v="N/A"/>
    <s v="N/A"/>
    <s v="ENJ-00652"/>
    <s v="Suscripción Anual"/>
    <n v="155"/>
    <n v="1"/>
    <s v="Por definición del partner"/>
    <n v="0"/>
    <n v="568138.54999999993"/>
    <n v="568138.55000000005"/>
    <n v="0"/>
  </r>
  <r>
    <s v="Catalogo principalOVS_ES ACADEMICOEWA-00001"/>
    <s v="EWA-00001OVS_ES ACADEMICO"/>
    <m/>
    <x v="0"/>
    <s v="EWA-00001"/>
    <x v="2"/>
    <s v="Catalogo principal"/>
    <s v="USD"/>
    <s v="N/A"/>
    <s v="Microsoft®StreamStorageOPENFAC ShrdSvr AllLng MonthlySubscriptions-VolumeLicense Academic OLV 1License LevelE AP ExtraStorage500GB AddOn 1Month"/>
    <s v="Unidad"/>
    <s v="Und"/>
    <s v="Producto"/>
    <s v="N/A"/>
    <s v="N/A"/>
    <s v="N/A"/>
    <s v="EWA-00001"/>
    <s v="Suscripción mensual con pago anual"/>
    <n v="21.1"/>
    <n v="1"/>
    <s v="Por definición del partner"/>
    <n v="0"/>
    <n v="77340.150999999998"/>
    <n v="77340.149999999994"/>
    <n v="0"/>
  </r>
  <r>
    <s v="Catalogo principalOVS_ES ACADEMICOEWA-00002"/>
    <s v="EWA-00002OVS_ES ACADEMICO"/>
    <m/>
    <x v="0"/>
    <s v="EWA-00002"/>
    <x v="2"/>
    <s v="Catalogo principal"/>
    <s v="USD"/>
    <s v="N/A"/>
    <s v="Microsoft®StreamStorageOPENFAC ShrdSvr AllLng MonthlySubscriptions-VolumeLicense Academic OLV 1License LevelF AP ExtraStorage500GB AddOn 1Month"/>
    <s v="Unidad"/>
    <s v="Und"/>
    <s v="Producto"/>
    <s v="N/A"/>
    <s v="N/A"/>
    <s v="N/A"/>
    <s v="EWA-00002"/>
    <s v="Suscripción mensual con pago anual"/>
    <n v="21.1"/>
    <n v="1"/>
    <s v="Por definición del partner"/>
    <n v="0"/>
    <n v="77340.150999999998"/>
    <n v="77340.149999999994"/>
    <n v="0"/>
  </r>
  <r>
    <s v="Catalogo principalOVS_ES ACADEMICOEWJ-00002"/>
    <s v="EWJ-00002OVS_ES ACADEMICO"/>
    <m/>
    <x v="0"/>
    <s v="EWJ-00002"/>
    <x v="2"/>
    <s v="Catalogo principal"/>
    <s v="USD"/>
    <s v="N/A"/>
    <s v="Microsoft®StreamStorageOPENSTU ShrdSvr AllLng MonthlySubscriptions-VolumeLicense Academic OLV 1License NoLevel Student AddOn ExtraStorage500GB 1Month"/>
    <s v="Unidad"/>
    <s v="Und"/>
    <s v="Producto"/>
    <s v="N/A"/>
    <s v="N/A"/>
    <s v="N/A"/>
    <s v="EWJ-00002"/>
    <s v="Suscripción mensual con pago anual"/>
    <n v="11.7"/>
    <n v="1"/>
    <s v="Por definición del partner"/>
    <n v="0"/>
    <n v="42885.296999999999"/>
    <n v="42885.3"/>
    <n v="0"/>
  </r>
  <r>
    <s v="Catalogo principalOVS_ES ACADEMICOEWK-00001"/>
    <s v="EWK-00001OVS_ES ACADEMICO"/>
    <m/>
    <x v="0"/>
    <s v="EWK-00001"/>
    <x v="2"/>
    <s v="Catalogo principal"/>
    <s v="USD"/>
    <s v="N/A"/>
    <s v="Microsoft®MSStreamOPENFAC ShrdSvr AllLng MonthlySubscriptions-VolumeLicense Academic OLV 1License LevelE AdditionalProduct 1Month"/>
    <s v="Unidad"/>
    <s v="Und"/>
    <s v="Producto"/>
    <s v="N/A"/>
    <s v="N/A"/>
    <s v="N/A"/>
    <s v="EWK-00001"/>
    <s v="Suscripción mensual con pago anual"/>
    <n v="1.1000000000000001"/>
    <n v="1"/>
    <s v="Por definición del partner"/>
    <n v="0"/>
    <n v="4031.951"/>
    <n v="4031.95"/>
    <n v="0"/>
  </r>
  <r>
    <s v="Catalogo principalOVS_ES ACADEMICOEWK-00002"/>
    <s v="EWK-00002OVS_ES ACADEMICO"/>
    <m/>
    <x v="0"/>
    <s v="EWK-00002"/>
    <x v="2"/>
    <s v="Catalogo principal"/>
    <s v="USD"/>
    <s v="N/A"/>
    <s v="Microsoft®MSStreamOPENFAC ShrdSvr AllLng MonthlySubscriptions-VolumeLicense Academic OLV 1License LevelF AdditionalProduct 1Month"/>
    <s v="Unidad"/>
    <s v="Und"/>
    <s v="Producto"/>
    <s v="N/A"/>
    <s v="N/A"/>
    <s v="N/A"/>
    <s v="EWK-00002"/>
    <s v="Suscripción mensual con pago anual"/>
    <n v="1.1000000000000001"/>
    <n v="1"/>
    <s v="Por definición del partner"/>
    <n v="0"/>
    <n v="4031.951"/>
    <n v="4031.95"/>
    <n v="0"/>
  </r>
  <r>
    <s v="Catalogo principalOVS_ES ACADEMICOEWL-00001"/>
    <s v="EWL-00001OVS_ES ACADEMICO"/>
    <m/>
    <x v="0"/>
    <s v="EWL-00001"/>
    <x v="2"/>
    <s v="Catalogo principal"/>
    <s v="USD"/>
    <s v="N/A"/>
    <s v="Microsoft®MSStreamOPENSTU ShrdSvr AllLng MonthlySubscriptions-VolumeLicense Academic OLV 1License NoLevel Student 1Month"/>
    <s v="Unidad"/>
    <s v="Und"/>
    <s v="Producto"/>
    <s v="N/A"/>
    <s v="N/A"/>
    <s v="N/A"/>
    <s v="EWL-00001"/>
    <s v="Suscripción mensual con pago anual"/>
    <n v="0.6"/>
    <n v="1"/>
    <s v="Por definición del partner"/>
    <n v="0"/>
    <n v="2199.2459999999996"/>
    <n v="2199.25"/>
    <n v="0"/>
  </r>
  <r>
    <s v="Catalogo principalOVS_ES ACADEMICOF2R-00001"/>
    <s v="F2R-00001OVS_ES ACADEMICO"/>
    <m/>
    <x v="0"/>
    <s v="F2R-00001"/>
    <x v="2"/>
    <s v="Catalogo principal"/>
    <s v="USD"/>
    <s v="N/A"/>
    <s v="Microsoft®VDISuitew/oMDOP AllLng MonthlySubscriptions-VolumeLicense Academic OLV 1License LevelE AdditionalProduct PerDvc 1Month"/>
    <s v="Unidad"/>
    <s v="Und"/>
    <s v="Producto"/>
    <s v="N/A"/>
    <s v="N/A"/>
    <s v="N/A"/>
    <s v="F2R-00001"/>
    <s v="Suscripción mensual con pago anual"/>
    <n v="0.25"/>
    <n v="1"/>
    <s v="Por definición del partner"/>
    <n v="0"/>
    <n v="916.35249999999996"/>
    <n v="916.35"/>
    <n v="0"/>
  </r>
  <r>
    <s v="Catalogo principalOVS_ES ACADEMICOF2R-00002"/>
    <s v="F2R-00002OVS_ES ACADEMICO"/>
    <m/>
    <x v="0"/>
    <s v="F2R-00002"/>
    <x v="2"/>
    <s v="Catalogo principal"/>
    <s v="USD"/>
    <s v="N/A"/>
    <s v="Microsoft®VDISuitew/oMDOP AllLng MonthlySubscriptions-VolumeLicense Academic OLV 1License LevelF AdditionalProduct PerDvc 1Month"/>
    <s v="Unidad"/>
    <s v="Und"/>
    <s v="Producto"/>
    <s v="N/A"/>
    <s v="N/A"/>
    <s v="N/A"/>
    <s v="F2R-00002"/>
    <s v="Suscripción mensual con pago anual"/>
    <n v="0.25"/>
    <n v="1"/>
    <s v="Por definición del partner"/>
    <n v="0"/>
    <n v="916.35249999999996"/>
    <n v="916.35"/>
    <n v="0"/>
  </r>
  <r>
    <s v="Catalogo principalOVS_ES ACADEMICOF2R-00009"/>
    <s v="F2R-00009OVS_ES ACADEMICO"/>
    <m/>
    <x v="0"/>
    <s v="F2R-00009"/>
    <x v="2"/>
    <s v="Catalogo principal"/>
    <s v="USD"/>
    <s v="N/A"/>
    <s v="Microsoft®VDISuitew/oMDOP AllLng MonthlySubscriptions-VolumeLicense Academic OLV 1License NoLevel Student PerDvc 1Month"/>
    <s v="Unidad"/>
    <s v="Und"/>
    <s v="Producto"/>
    <s v="N/A"/>
    <s v="N/A"/>
    <s v="N/A"/>
    <s v="F2R-00009"/>
    <s v="Suscripción mensual con pago anual"/>
    <n v="0.17"/>
    <n v="1"/>
    <s v="Por definición del partner"/>
    <n v="0"/>
    <n v="623.11969999999997"/>
    <n v="623.12"/>
    <n v="0"/>
  </r>
  <r>
    <s v="Catalogo principalOVS_ES ACADEMICOF3X-00001"/>
    <s v="F3X-00001OVS_ES ACADEMICO"/>
    <m/>
    <x v="0"/>
    <s v="F3X-00001"/>
    <x v="2"/>
    <s v="Catalogo principal"/>
    <s v="USD"/>
    <s v="N/A"/>
    <s v="Microsoft®Office365EDUE3forStudentsOpen ShrdSvr AllLng MonthlySubscriptions-VolumeLicense Academic OLV 1License NoLevel Student 1Month Renewal"/>
    <s v="Unidad"/>
    <s v="Und"/>
    <s v="Producto"/>
    <s v="N/A"/>
    <s v="N/A"/>
    <s v="N/A"/>
    <s v="F3X-00001"/>
    <s v="Suscripción mensual con pago anual"/>
    <n v="2"/>
    <n v="1"/>
    <s v="Por definición del partner"/>
    <n v="0"/>
    <n v="7330.82"/>
    <n v="7330.82"/>
    <n v="0"/>
  </r>
  <r>
    <s v="Catalogo principalOVS_ES ACADEMICOF3X-00002"/>
    <s v="F3X-00002OVS_ES ACADEMICO"/>
    <m/>
    <x v="0"/>
    <s v="F3X-00002"/>
    <x v="2"/>
    <s v="Catalogo principal"/>
    <s v="USD"/>
    <s v="N/A"/>
    <s v="Microsoft®Office365EDUE3ForStudentsOpen ShrdSvr AllLng MonthlySubscriptions Academic OLV 1License NoLevel Student AddOn fromCoreCAL/ECAL/OffProPlus 1M"/>
    <s v="Unidad"/>
    <s v="Und"/>
    <s v="Producto"/>
    <s v="N/A"/>
    <s v="N/A"/>
    <s v="N/A"/>
    <s v="F3X-00002"/>
    <s v="Suscripción mensual con pago anual"/>
    <n v="0"/>
    <n v="1"/>
    <s v="Por definición del partner"/>
    <n v="0"/>
    <n v="0"/>
    <n v="0"/>
    <n v="0"/>
  </r>
  <r>
    <s v="Catalogo principalOVS_ES ACADEMICOF3X-00003"/>
    <s v="F3X-00003OVS_ES ACADEMICO"/>
    <m/>
    <x v="0"/>
    <s v="F3X-00003"/>
    <x v="2"/>
    <s v="Catalogo principal"/>
    <s v="USD"/>
    <s v="N/A"/>
    <s v="Microsoft®Office365EDUE3ForStudentsOpen ShrdSvr AllLng MonthlySubscriptions Academic OLV 1License NoLevel Student AddOn fromOfficeProPlus 1MonthRenewa"/>
    <s v="Unidad"/>
    <s v="Und"/>
    <s v="Producto"/>
    <s v="N/A"/>
    <s v="N/A"/>
    <s v="N/A"/>
    <s v="F3X-00003"/>
    <s v="Suscripción mensual con pago anual"/>
    <n v="0"/>
    <n v="1"/>
    <s v="Por definición del partner"/>
    <n v="0"/>
    <n v="0"/>
    <n v="0"/>
    <n v="0"/>
  </r>
  <r>
    <s v="Catalogo principalOVS_ES ACADEMICOF3X-00004"/>
    <s v="F3X-00004OVS_ES ACADEMICO"/>
    <m/>
    <x v="0"/>
    <s v="F3X-00004"/>
    <x v="2"/>
    <s v="Catalogo principal"/>
    <s v="USD"/>
    <s v="N/A"/>
    <s v="Microsoft®Office365EDUE3ForStudentsOpen ShrdSvr AllLng MonthlySubscriptions Academic OLV 1License NoLevel Student AddOn fromCoreCAL/ECAL 1MonthRenewal"/>
    <s v="Unidad"/>
    <s v="Und"/>
    <s v="Producto"/>
    <s v="N/A"/>
    <s v="N/A"/>
    <s v="N/A"/>
    <s v="F3X-00004"/>
    <s v="Suscripción mensual con pago anual"/>
    <n v="1.5"/>
    <n v="1"/>
    <s v="Por definición del partner"/>
    <n v="0"/>
    <n v="5498.1149999999998"/>
    <n v="5498.12"/>
    <n v="0"/>
  </r>
  <r>
    <s v="Catalogo principalOVS_ES ACADEMICOF52-01945"/>
    <s v="F52-01945OVS_ES ACADEMICO"/>
    <m/>
    <x v="0"/>
    <s v="F52-01945"/>
    <x v="2"/>
    <s v="Catalogo principal"/>
    <s v="USD"/>
    <s v="N/A"/>
    <s v="Microsoft®BizTalk®ServerEnterprise AllLng License/SoftwareAssurancePack Academic OLV 2Licenses LevelE AdditionalProduct CoreLic 1Year"/>
    <s v="Unidad"/>
    <s v="Und"/>
    <s v="Producto"/>
    <s v="N/A"/>
    <s v="N/A"/>
    <s v="N/A"/>
    <s v="F52-01945"/>
    <s v="Suscripción Anual"/>
    <n v="2047"/>
    <n v="1"/>
    <s v="Por definición del partner"/>
    <n v="0"/>
    <n v="7503094.2699999996"/>
    <n v="7503094.2699999996"/>
    <n v="0"/>
  </r>
  <r>
    <s v="Catalogo principalOVS_ES ACADEMICOF52-01946"/>
    <s v="F52-01946OVS_ES ACADEMICO"/>
    <m/>
    <x v="0"/>
    <s v="F52-01946"/>
    <x v="2"/>
    <s v="Catalogo principal"/>
    <s v="USD"/>
    <s v="N/A"/>
    <s v="Microsoft®BizTalk®ServerEnterprise AllLng License/SoftwareAssurancePack Academic OLV 2Licenses LevelF AdditionalProduct CoreLic 1Year"/>
    <s v="Unidad"/>
    <s v="Und"/>
    <s v="Producto"/>
    <s v="N/A"/>
    <s v="N/A"/>
    <s v="N/A"/>
    <s v="F52-01946"/>
    <s v="Suscripción Anual"/>
    <n v="2047"/>
    <n v="1"/>
    <s v="Por definición del partner"/>
    <n v="0"/>
    <n v="7503094.2699999996"/>
    <n v="7503094.2699999996"/>
    <n v="0"/>
  </r>
  <r>
    <s v="Catalogo principalOVS_ES ACADEMICOF52-02171"/>
    <s v="F52-02171OVS_ES ACADEMICO"/>
    <m/>
    <x v="0"/>
    <s v="F52-02171"/>
    <x v="2"/>
    <s v="Catalogo principal"/>
    <s v="USD"/>
    <s v="N/A"/>
    <s v="Microsoft®BizTalk®ServerEnterprise AllLng SAStepUp Academic OLV 2Licenses LevelE BizTalkServerBranch AdditionalProduct CoreLic 1Year"/>
    <s v="Unidad"/>
    <s v="Und"/>
    <s v="Producto"/>
    <s v="N/A"/>
    <s v="N/A"/>
    <s v="N/A"/>
    <s v="F52-02171"/>
    <s v="Suscripción Anual"/>
    <n v="1941"/>
    <n v="1"/>
    <s v="Por definición del partner"/>
    <n v="0"/>
    <n v="7114560.8099999996"/>
    <n v="7114560.8099999996"/>
    <n v="0"/>
  </r>
  <r>
    <s v="Catalogo principalOVS_ES ACADEMICOF52-02172"/>
    <s v="F52-02172OVS_ES ACADEMICO"/>
    <m/>
    <x v="0"/>
    <s v="F52-02172"/>
    <x v="2"/>
    <s v="Catalogo principal"/>
    <s v="USD"/>
    <s v="N/A"/>
    <s v="Microsoft®BizTalk®ServerEnterprise AllLng SAStepUp Academic OLV 2Licenses LevelF BizTalkServerBranch AdditionalProduct CoreLic 1Year"/>
    <s v="Unidad"/>
    <s v="Und"/>
    <s v="Producto"/>
    <s v="N/A"/>
    <s v="N/A"/>
    <s v="N/A"/>
    <s v="F52-02172"/>
    <s v="Suscripción Anual"/>
    <n v="1941"/>
    <n v="1"/>
    <s v="Por definición del partner"/>
    <n v="0"/>
    <n v="7114560.8099999996"/>
    <n v="7114560.8099999996"/>
    <n v="0"/>
  </r>
  <r>
    <s v="Catalogo principalOVS_ES ACADEMICOF52-02173"/>
    <s v="F52-02173OVS_ES ACADEMICO"/>
    <m/>
    <x v="0"/>
    <s v="F52-02173"/>
    <x v="2"/>
    <s v="Catalogo principal"/>
    <s v="USD"/>
    <s v="N/A"/>
    <s v="Microsoft®BizTalk®ServerEnterprise AllLng SAStepUp Academic OLV 2Licenses LevelE BizTalkServerStandard AdditionalProduct CoreLic 1Year"/>
    <s v="Unidad"/>
    <s v="Und"/>
    <s v="Producto"/>
    <s v="N/A"/>
    <s v="N/A"/>
    <s v="N/A"/>
    <s v="F52-02173"/>
    <s v="Suscripción Anual"/>
    <n v="1550"/>
    <n v="1"/>
    <s v="Por definición del partner"/>
    <n v="0"/>
    <n v="5681385.5"/>
    <n v="5681385.5"/>
    <n v="0"/>
  </r>
  <r>
    <s v="Catalogo principalOVS_ES ACADEMICOF52-02174"/>
    <s v="F52-02174OVS_ES ACADEMICO"/>
    <m/>
    <x v="0"/>
    <s v="F52-02174"/>
    <x v="2"/>
    <s v="Catalogo principal"/>
    <s v="USD"/>
    <s v="N/A"/>
    <s v="Microsoft®BizTalk®ServerEnterprise AllLng SAStepUp Academic OLV 2Licenses LevelF BizTalkServerStandard AdditionalProduct CoreLic 1Year"/>
    <s v="Unidad"/>
    <s v="Und"/>
    <s v="Producto"/>
    <s v="N/A"/>
    <s v="N/A"/>
    <s v="N/A"/>
    <s v="F52-02174"/>
    <s v="Suscripción Anual"/>
    <n v="1550"/>
    <n v="1"/>
    <s v="Por definición del partner"/>
    <n v="0"/>
    <n v="5681385.5"/>
    <n v="5681385.5"/>
    <n v="0"/>
  </r>
  <r>
    <s v="Catalogo principalOVS_ES ACADEMICOFTJ-00001"/>
    <s v="FTJ-00001OVS_ES ACADEMICO"/>
    <m/>
    <x v="0"/>
    <s v="FTJ-00001"/>
    <x v="2"/>
    <s v="Catalogo principal"/>
    <s v="USD"/>
    <s v="N/A"/>
    <s v="Microsoft® Defender for O365 Plan 2 Open Stu Alng Monthly Subscriptions-Volume License Academic OLV 1 License No Level 1 Month"/>
    <s v="Unidad"/>
    <s v="Und"/>
    <s v="Producto"/>
    <s v="N/A"/>
    <s v="N/A"/>
    <s v="N/A"/>
    <s v="FTJ-00001"/>
    <s v="Suscripción mensual con pago anual"/>
    <n v="1.5"/>
    <n v="1"/>
    <s v="Por definición del partner"/>
    <n v="0"/>
    <n v="5498.1149999999998"/>
    <n v="5498.12"/>
    <n v="0"/>
  </r>
  <r>
    <s v="Catalogo principalOVS_ES ACADEMICOFTK-00001"/>
    <s v="FTK-00001OVS_ES ACADEMICO"/>
    <m/>
    <x v="0"/>
    <s v="FTK-00001"/>
    <x v="2"/>
    <s v="Catalogo principal"/>
    <s v="USD"/>
    <s v="N/A"/>
    <s v="Microsoft® Defender for O365 Plan 2 Open Fac Alng Monthly Subscriptions-Volume License Academic OLV 1 License Level E Additional Product 1 Month"/>
    <s v="Unidad"/>
    <s v="Und"/>
    <s v="Producto"/>
    <s v="N/A"/>
    <s v="N/A"/>
    <s v="N/A"/>
    <s v="FTK-00001"/>
    <s v="Suscripción mensual con pago anual"/>
    <n v="2.2000000000000002"/>
    <n v="1"/>
    <s v="Por definición del partner"/>
    <n v="0"/>
    <n v="8063.902"/>
    <n v="8063.9"/>
    <n v="0"/>
  </r>
  <r>
    <s v="Catalogo principalOVS_ES ACADEMICOFTK-00002"/>
    <s v="FTK-00002OVS_ES ACADEMICO"/>
    <m/>
    <x v="0"/>
    <s v="FTK-00002"/>
    <x v="2"/>
    <s v="Catalogo principal"/>
    <s v="USD"/>
    <s v="N/A"/>
    <s v="Microsoft® Defender for O365 Plan 2 Open Fac Alng Monthly Subscriptions-Volume License Academic OLV 1 License Level F Additional Product 1 Month"/>
    <s v="Unidad"/>
    <s v="Und"/>
    <s v="Producto"/>
    <s v="N/A"/>
    <s v="N/A"/>
    <s v="N/A"/>
    <s v="FTK-00002"/>
    <s v="Suscripción mensual con pago anual"/>
    <n v="2.2000000000000002"/>
    <n v="1"/>
    <s v="Por definición del partner"/>
    <n v="0"/>
    <n v="8063.902"/>
    <n v="8063.9"/>
    <n v="0"/>
  </r>
  <r>
    <s v="Catalogo principalOVS_ES ACADEMICOFYS-00001"/>
    <s v="FYS-00001OVS_ES ACADEMICO"/>
    <m/>
    <x v="0"/>
    <s v="FYS-00001"/>
    <x v="2"/>
    <s v="Catalogo principal"/>
    <s v="USD"/>
    <s v="N/A"/>
    <s v="Microsoft®IntuneOpenFaculty ShrdSvr AllLng MonthlySubscriptions-VolumeLicense Academic OLV 1License LevelE AdditionalProduct 1Month"/>
    <s v="Unidad"/>
    <s v="Und"/>
    <s v="Producto"/>
    <s v="N/A"/>
    <s v="N/A"/>
    <s v="N/A"/>
    <s v="FYS-00001"/>
    <s v="Suscripción mensual con pago anual"/>
    <n v="0.7"/>
    <n v="1"/>
    <s v="Por definición del partner"/>
    <n v="0"/>
    <n v="2565.7869999999998"/>
    <n v="2565.79"/>
    <n v="0"/>
  </r>
  <r>
    <s v="Catalogo principalOVS_ES ACADEMICOFYS-00002"/>
    <s v="FYS-00002OVS_ES ACADEMICO"/>
    <m/>
    <x v="0"/>
    <s v="FYS-00002"/>
    <x v="2"/>
    <s v="Catalogo principal"/>
    <s v="USD"/>
    <s v="N/A"/>
    <s v="Microsoft®IntuneOpenFaculty ShrdSvr AllLng MonthlySubscriptions-VolumeLicense Academic OLV 1License LevelF AdditionalProduct 1Month"/>
    <s v="Unidad"/>
    <s v="Und"/>
    <s v="Producto"/>
    <s v="N/A"/>
    <s v="N/A"/>
    <s v="N/A"/>
    <s v="FYS-00002"/>
    <s v="Suscripción mensual con pago anual"/>
    <n v="0.7"/>
    <n v="1"/>
    <s v="Por definición del partner"/>
    <n v="0"/>
    <n v="2565.7869999999998"/>
    <n v="2565.79"/>
    <n v="0"/>
  </r>
  <r>
    <s v="Catalogo principalOVS_ES ACADEMICOFYS-00003"/>
    <s v="FYS-00003OVS_ES ACADEMICO"/>
    <m/>
    <x v="0"/>
    <s v="FYS-00003"/>
    <x v="2"/>
    <s v="Catalogo principal"/>
    <s v="USD"/>
    <s v="N/A"/>
    <s v="Microsoft®IntuneOpenFaculty ShrdSvr AllLng MonthlySubscriptions-VolumeLicense Academic OLV 1License LevelE AdditionalProduct AddOn toIntune 1Month"/>
    <s v="Unidad"/>
    <s v="Und"/>
    <s v="Producto"/>
    <s v="N/A"/>
    <s v="N/A"/>
    <s v="N/A"/>
    <s v="FYS-00003"/>
    <s v="Suscripción mensual con pago anual"/>
    <n v="0"/>
    <n v="1"/>
    <s v="Por definición del partner"/>
    <n v="0"/>
    <n v="0"/>
    <n v="0"/>
    <n v="0"/>
  </r>
  <r>
    <s v="Catalogo principalOVS_ES ACADEMICOFYS-00004"/>
    <s v="FYS-00004OVS_ES ACADEMICO"/>
    <m/>
    <x v="0"/>
    <s v="FYS-00004"/>
    <x v="2"/>
    <s v="Catalogo principal"/>
    <s v="USD"/>
    <s v="N/A"/>
    <s v="Microsoft®IntuneOpenFaculty ShrdSvr AllLng MonthlySubscriptions-VolumeLicense Academic OLV 1License LevelF AdditionalProduct AddOn toIntune 1Month"/>
    <s v="Unidad"/>
    <s v="Und"/>
    <s v="Producto"/>
    <s v="N/A"/>
    <s v="N/A"/>
    <s v="N/A"/>
    <s v="FYS-00004"/>
    <s v="Suscripción mensual con pago anual"/>
    <n v="0"/>
    <n v="1"/>
    <s v="Por definición del partner"/>
    <n v="0"/>
    <n v="0"/>
    <n v="0"/>
    <n v="0"/>
  </r>
  <r>
    <s v="Catalogo principalOVS_ES ACADEMICOFYT-00001"/>
    <s v="FYT-00001OVS_ES ACADEMICO"/>
    <m/>
    <x v="0"/>
    <s v="FYT-00001"/>
    <x v="2"/>
    <s v="Catalogo principal"/>
    <s v="USD"/>
    <s v="N/A"/>
    <s v="Microsoft®IntuneOpenStudent ShrdSvr AllLng MonthlySubscriptions-VolumeLicense Academic OLV 1License NoLevel Student 1Month"/>
    <s v="Unidad"/>
    <s v="Und"/>
    <s v="Producto"/>
    <s v="N/A"/>
    <s v="N/A"/>
    <s v="N/A"/>
    <s v="FYT-00001"/>
    <s v="Suscripción mensual con pago anual"/>
    <n v="0.7"/>
    <n v="1"/>
    <s v="Por definición del partner"/>
    <n v="0"/>
    <n v="2565.7869999999998"/>
    <n v="2565.79"/>
    <n v="0"/>
  </r>
  <r>
    <s v="Catalogo principalOVS_ES ACADEMICOFYT-00002"/>
    <s v="FYT-00002OVS_ES ACADEMICO"/>
    <m/>
    <x v="0"/>
    <s v="FYT-00002"/>
    <x v="2"/>
    <s v="Catalogo principal"/>
    <s v="USD"/>
    <s v="N/A"/>
    <s v="Microsoft®IntuneOpenStudent ShrdSvr AllLng MonthlySubscriptions-VolumeLicense Academic OLV 1License NoLevel Student STUUseBenefit 1Month"/>
    <s v="Unidad"/>
    <s v="Und"/>
    <s v="Producto"/>
    <s v="N/A"/>
    <s v="N/A"/>
    <s v="N/A"/>
    <s v="FYT-00002"/>
    <s v="Suscripción mensual con pago anual"/>
    <n v="0"/>
    <n v="1"/>
    <s v="Por definición del partner"/>
    <n v="0"/>
    <n v="0"/>
    <n v="0"/>
    <n v="0"/>
  </r>
  <r>
    <s v="Catalogo principalOVS_ES ACADEMICOFYT-00003"/>
    <s v="FYT-00003OVS_ES ACADEMICO"/>
    <m/>
    <x v="0"/>
    <s v="FYT-00003"/>
    <x v="2"/>
    <s v="Catalogo principal"/>
    <s v="USD"/>
    <s v="N/A"/>
    <s v="Microsoft®IntuneOpenStudent ShrdSvr AllLng MonthlySubscriptions-VolumeLicense Academic OLV 1License NoLevel Student AddOn toIntune 1Month"/>
    <s v="Unidad"/>
    <s v="Und"/>
    <s v="Producto"/>
    <s v="N/A"/>
    <s v="N/A"/>
    <s v="N/A"/>
    <s v="FYT-00003"/>
    <s v="Suscripción mensual con pago anual"/>
    <n v="0"/>
    <n v="1"/>
    <s v="Por definición del partner"/>
    <n v="0"/>
    <n v="0"/>
    <n v="0"/>
    <n v="0"/>
  </r>
  <r>
    <s v="Catalogo principalOVS_ES ACADEMICOFYV-00001"/>
    <s v="FYV-00001OVS_ES ACADEMICO"/>
    <m/>
    <x v="0"/>
    <s v="FYV-00001"/>
    <x v="2"/>
    <s v="Catalogo principal"/>
    <s v="USD"/>
    <s v="N/A"/>
    <s v="Microsoft®IntuneAdd-OnOpenFaculty ShrdSvr AllLng MonthlySubscriptions-VolumeLicense Academic OLV 1License LevelE AdditionalProduct AddOn 1Month"/>
    <s v="Unidad"/>
    <s v="Und"/>
    <s v="Producto"/>
    <s v="N/A"/>
    <s v="N/A"/>
    <s v="N/A"/>
    <s v="FYV-00001"/>
    <s v="Suscripción mensual con pago anual"/>
    <n v="0.6"/>
    <n v="1"/>
    <s v="Por definición del partner"/>
    <n v="0"/>
    <n v="2199.2459999999996"/>
    <n v="2199.25"/>
    <n v="0"/>
  </r>
  <r>
    <s v="Catalogo principalOVS_ES ACADEMICOFYV-00002"/>
    <s v="FYV-00002OVS_ES ACADEMICO"/>
    <m/>
    <x v="0"/>
    <s v="FYV-00002"/>
    <x v="2"/>
    <s v="Catalogo principal"/>
    <s v="USD"/>
    <s v="N/A"/>
    <s v="Microsoft®IntuneAdd-OnOpenFaculty ShrdSvr AllLng MonthlySubscriptions-VolumeLicense Academic OLV 1License LevelF AdditionalProduct AddOn 1Month"/>
    <s v="Unidad"/>
    <s v="Und"/>
    <s v="Producto"/>
    <s v="N/A"/>
    <s v="N/A"/>
    <s v="N/A"/>
    <s v="FYV-00002"/>
    <s v="Suscripción mensual con pago anual"/>
    <n v="0.6"/>
    <n v="1"/>
    <s v="Por definición del partner"/>
    <n v="0"/>
    <n v="2199.2459999999996"/>
    <n v="2199.25"/>
    <n v="0"/>
  </r>
  <r>
    <s v="Catalogo principalOVS_ES ACADEMICOG3S-00202"/>
    <s v="G3S-00202OVS_ES ACADEMICO"/>
    <m/>
    <x v="0"/>
    <s v="G3S-00202"/>
    <x v="2"/>
    <s v="Catalogo principal"/>
    <s v="USD"/>
    <s v="N/A"/>
    <s v="Microsoft®WindowsServerEssentials AllLng License/SoftwareAssurancePack Academic OLV 1License LevelE AdditionalProduct 1Year"/>
    <s v="Unidad"/>
    <s v="Und"/>
    <s v="Producto"/>
    <s v="N/A"/>
    <s v="N/A"/>
    <s v="N/A"/>
    <s v="G3S-00202"/>
    <s v="Suscripción Anual"/>
    <n v="53"/>
    <n v="1"/>
    <s v="Por definición del partner"/>
    <n v="0"/>
    <n v="194266.72999999998"/>
    <n v="194266.73"/>
    <n v="0"/>
  </r>
  <r>
    <s v="Catalogo principalOVS_ES ACADEMICOG3S-00203"/>
    <s v="G3S-00203OVS_ES ACADEMICO"/>
    <m/>
    <x v="0"/>
    <s v="G3S-00203"/>
    <x v="2"/>
    <s v="Catalogo principal"/>
    <s v="USD"/>
    <s v="N/A"/>
    <s v="Microsoft®WindowsServerEssentials AllLng License/SoftwareAssurancePack Academic OLV 1License LevelF AdditionalProduct 1Year"/>
    <s v="Unidad"/>
    <s v="Und"/>
    <s v="Producto"/>
    <s v="N/A"/>
    <s v="N/A"/>
    <s v="N/A"/>
    <s v="G3S-00203"/>
    <s v="Suscripción Anual"/>
    <n v="53"/>
    <n v="1"/>
    <s v="Por definición del partner"/>
    <n v="0"/>
    <n v="194266.72999999998"/>
    <n v="194266.73"/>
    <n v="0"/>
  </r>
  <r>
    <s v="Catalogo principalOVS_ES ACADEMICOGGQ-00001"/>
    <s v="GGQ-00001OVS_ES ACADEMICO"/>
    <m/>
    <x v="0"/>
    <s v="GGQ-00001"/>
    <x v="2"/>
    <s v="Catalogo principal"/>
    <s v="USD"/>
    <s v="N/A"/>
    <s v="Microsoft®SfBPlusCALEDUOpenFaculty ShrdSvr AllLng MonthlySubscriptions-VolumeLicense Academic OLV 1License LevelE AdditionalProduct 1Month"/>
    <s v="Unidad"/>
    <s v="Und"/>
    <s v="Producto"/>
    <s v="N/A"/>
    <s v="N/A"/>
    <s v="N/A"/>
    <s v="GGQ-00001"/>
    <s v="Suscripción mensual con pago anual"/>
    <n v="1.6"/>
    <n v="1"/>
    <s v="Por definición del partner"/>
    <n v="0"/>
    <n v="5864.6559999999999"/>
    <n v="5864.66"/>
    <n v="0"/>
  </r>
  <r>
    <s v="Catalogo principalOVS_ES ACADEMICOGGQ-00002"/>
    <s v="GGQ-00002OVS_ES ACADEMICO"/>
    <m/>
    <x v="0"/>
    <s v="GGQ-00002"/>
    <x v="2"/>
    <s v="Catalogo principal"/>
    <s v="USD"/>
    <s v="N/A"/>
    <s v="Microsoft®SfBPlusCALEDUOpenFaculty ShrdSvr AllLng MonthlySubscriptions-VolumeLicense Academic OLV 1License LevelF AdditionalProduct 1Month"/>
    <s v="Unidad"/>
    <s v="Und"/>
    <s v="Producto"/>
    <s v="N/A"/>
    <s v="N/A"/>
    <s v="N/A"/>
    <s v="GGQ-00002"/>
    <s v="Suscripción mensual con pago anual"/>
    <n v="1.6"/>
    <n v="1"/>
    <s v="Por definición del partner"/>
    <n v="0"/>
    <n v="5864.6559999999999"/>
    <n v="5864.66"/>
    <n v="0"/>
  </r>
  <r>
    <s v="Catalogo principalOVS_ES ACADEMICOGGR-00001"/>
    <s v="GGR-00001OVS_ES ACADEMICO"/>
    <m/>
    <x v="0"/>
    <s v="GGR-00001"/>
    <x v="2"/>
    <s v="Catalogo principal"/>
    <s v="USD"/>
    <s v="N/A"/>
    <s v="Microsoft®SfBPlusCALEDUOpenStudent ShrdSvr AllLng MonthlySubscriptions-VolumeLicense Academic OLV 1License NoLevel Student 1Month"/>
    <s v="Unidad"/>
    <s v="Und"/>
    <s v="Producto"/>
    <s v="N/A"/>
    <s v="N/A"/>
    <s v="N/A"/>
    <s v="GGR-00001"/>
    <s v="Suscripción mensual con pago anual"/>
    <n v="0.5"/>
    <n v="1"/>
    <s v="Por definición del partner"/>
    <n v="0"/>
    <n v="1832.7049999999999"/>
    <n v="1832.71"/>
    <n v="0"/>
  </r>
  <r>
    <s v="Catalogo principalOVS_ES ACADEMICOGLY-00001"/>
    <s v="GLY-00001OVS_ES ACADEMICO"/>
    <m/>
    <x v="0"/>
    <s v="GLY-00001"/>
    <x v="2"/>
    <s v="Catalogo principal"/>
    <s v="USD"/>
    <s v="N/A"/>
    <s v="Microsoft®Dyn365ProDirectSupportOpenStu ShrdSvr AllLng MonthlySubscriptions-VolumeLicense Academic OLV 1License NL Stu Usr FORAPPS/CEPL/UNIOPSPL 1M"/>
    <s v="Unidad"/>
    <s v="Und"/>
    <s v="Producto"/>
    <s v="N/A"/>
    <s v="N/A"/>
    <s v="N/A"/>
    <s v="GLY-00001"/>
    <s v="Suscripción mensual con pago anual"/>
    <n v="2.5"/>
    <n v="1"/>
    <s v="Por definición del partner"/>
    <n v="0"/>
    <n v="9163.5249999999996"/>
    <n v="9163.5300000000007"/>
    <n v="0"/>
  </r>
  <r>
    <s v="Catalogo principalOVS_ES ACADEMICOGLZ-00001"/>
    <s v="GLZ-00001OVS_ES ACADEMICO"/>
    <m/>
    <x v="0"/>
    <s v="GLZ-00001"/>
    <x v="2"/>
    <s v="Catalogo principal"/>
    <s v="USD"/>
    <s v="N/A"/>
    <s v="Microsoft®Dyn365ProDirectSupportOpenFac ShrdSvr AllLng MonthlySubscriptions-VolumeLicense Academic OLV 1License LevelE AP Usr FORAPPS/CEPL/UNIOPSPL 1M"/>
    <s v="Unidad"/>
    <s v="Und"/>
    <s v="Producto"/>
    <s v="N/A"/>
    <s v="N/A"/>
    <s v="N/A"/>
    <s v="GLZ-00001"/>
    <s v="Suscripción mensual con pago anual"/>
    <n v="4"/>
    <n v="1"/>
    <s v="Por definición del partner"/>
    <n v="0"/>
    <n v="14661.64"/>
    <n v="14661.64"/>
    <n v="0"/>
  </r>
  <r>
    <s v="Catalogo principalOVS_ES ACADEMICOGLZ-00002"/>
    <s v="GLZ-00002OVS_ES ACADEMICO"/>
    <m/>
    <x v="0"/>
    <s v="GLZ-00002"/>
    <x v="2"/>
    <s v="Catalogo principal"/>
    <s v="USD"/>
    <s v="N/A"/>
    <s v="Microsoft®Dyn365ProDirectSupportOpenFac ShrdSvr AllLng MonthlySubscriptions-VolumeLicense Academic OLV 1License LevelF AP Usr FORAPPS/CEPL/UNIOPSPL 1M"/>
    <s v="Unidad"/>
    <s v="Und"/>
    <s v="Producto"/>
    <s v="N/A"/>
    <s v="N/A"/>
    <s v="N/A"/>
    <s v="GLZ-00002"/>
    <s v="Suscripción mensual con pago anual"/>
    <n v="4"/>
    <n v="1"/>
    <s v="Por definición del partner"/>
    <n v="0"/>
    <n v="14661.64"/>
    <n v="14661.64"/>
    <n v="0"/>
  </r>
  <r>
    <s v="Catalogo principalOVS_ES ACADEMICOGMJ-00001"/>
    <s v="GMJ-00001OVS_ES ACADEMICO"/>
    <m/>
    <x v="0"/>
    <s v="GMJ-00001"/>
    <x v="2"/>
    <s v="Catalogo principal"/>
    <s v="USD"/>
    <s v="N/A"/>
    <s v="Microsoft®Dyn365ECstEngAddlDBStorOpenFac ShrdSvr AllLng MonthlySubscriptions-VolumeLicense Academic OLV 1License LevelE AP AddOn ExtraStorage1GB 1M"/>
    <s v="Unidad"/>
    <s v="Und"/>
    <s v="Producto"/>
    <s v="N/A"/>
    <s v="N/A"/>
    <s v="N/A"/>
    <s v="GMJ-00001"/>
    <s v="Suscripción mensual con pago anual"/>
    <n v="3.9"/>
    <n v="1"/>
    <s v="Por definición del partner"/>
    <n v="0"/>
    <n v="14295.098999999998"/>
    <n v="14295.1"/>
    <n v="0"/>
  </r>
  <r>
    <s v="Catalogo principalOVS_ES ACADEMICOGMJ-00002"/>
    <s v="GMJ-00002OVS_ES ACADEMICO"/>
    <m/>
    <x v="0"/>
    <s v="GMJ-00002"/>
    <x v="2"/>
    <s v="Catalogo principal"/>
    <s v="USD"/>
    <s v="N/A"/>
    <s v="Microsoft®Dyn365ECstEngAddlDBStorOpenFac ShrdSvr AllLng MonthlySubscriptions-VolumeLicense Academic OLV 1License LevelF AP AddOn ExtraStorage1GB 1M"/>
    <s v="Unidad"/>
    <s v="Und"/>
    <s v="Producto"/>
    <s v="N/A"/>
    <s v="N/A"/>
    <s v="N/A"/>
    <s v="GMJ-00002"/>
    <s v="Suscripción mensual con pago anual"/>
    <n v="3.9"/>
    <n v="1"/>
    <s v="Por definición del partner"/>
    <n v="0"/>
    <n v="14295.098999999998"/>
    <n v="14295.1"/>
    <n v="0"/>
  </r>
  <r>
    <s v="Catalogo principalOVS_ES ACADEMICOGMT-00001"/>
    <s v="GMT-00001OVS_ES ACADEMICO"/>
    <m/>
    <x v="0"/>
    <s v="GMT-00001"/>
    <x v="2"/>
    <s v="Catalogo principal"/>
    <s v="USD"/>
    <s v="N/A"/>
    <s v="Microsoft®Dyn365EforCustServAddOnOpenStu ShrdSvr AllLng MonthlySubscriptions-VolumeLicense Academic OLV 1License NoLevel Student PerDvc 1Month"/>
    <s v="Unidad"/>
    <s v="Und"/>
    <s v="Producto"/>
    <s v="N/A"/>
    <s v="N/A"/>
    <s v="N/A"/>
    <s v="GMT-00001"/>
    <s v="Suscripción mensual con pago anual"/>
    <n v="39.9"/>
    <n v="1"/>
    <s v="Por definición del partner"/>
    <n v="0"/>
    <n v="146249.859"/>
    <n v="146249.85999999999"/>
    <n v="0"/>
  </r>
  <r>
    <s v="Catalogo principalOVS_ES ACADEMICOGMT-00002"/>
    <s v="GMT-00002OVS_ES ACADEMICO"/>
    <m/>
    <x v="0"/>
    <s v="GMT-00002"/>
    <x v="2"/>
    <s v="Catalogo principal"/>
    <s v="USD"/>
    <s v="N/A"/>
    <s v="Microsoft®Dyn365EforCustServAddOnOpenStu ShrdSvr AllLng MonthlySubscriptions-VolumeLicense Academic OLV 1License NoLevel Student PerUsr 1Month"/>
    <s v="Unidad"/>
    <s v="Und"/>
    <s v="Producto"/>
    <s v="N/A"/>
    <s v="N/A"/>
    <s v="N/A"/>
    <s v="GMT-00002"/>
    <s v="Suscripción mensual con pago anual"/>
    <n v="26.2"/>
    <n v="1"/>
    <s v="Por definición del partner"/>
    <n v="0"/>
    <n v="96033.741999999998"/>
    <n v="96033.74"/>
    <n v="0"/>
  </r>
  <r>
    <s v="Catalogo principalOVS_ES ACADEMICOGMT-00004"/>
    <s v="GMT-00004OVS_ES ACADEMICO"/>
    <m/>
    <x v="0"/>
    <s v="GMT-00004"/>
    <x v="2"/>
    <s v="Catalogo principal"/>
    <s v="USD"/>
    <s v="N/A"/>
    <s v="Microsoft®Dyn365EforCustServAddOnOpenStu ShrdSvr AllLng MonthlySubscriptions-VolumeLicense Academic OLV 1License NL Student PerDvc toCustService 1M"/>
    <s v="Unidad"/>
    <s v="Und"/>
    <s v="Producto"/>
    <s v="N/A"/>
    <s v="N/A"/>
    <s v="N/A"/>
    <s v="GMT-00004"/>
    <s v="Suscripción mensual con pago anual"/>
    <n v="22"/>
    <n v="1"/>
    <s v="Por definición del partner"/>
    <n v="0"/>
    <n v="80639.01999999999"/>
    <n v="80639.02"/>
    <n v="0"/>
  </r>
  <r>
    <s v="Catalogo principalOVS_ES ACADEMICOGMT-00005"/>
    <s v="GMT-00005OVS_ES ACADEMICO"/>
    <m/>
    <x v="0"/>
    <s v="GMT-00005"/>
    <x v="2"/>
    <s v="Catalogo principal"/>
    <s v="USD"/>
    <s v="N/A"/>
    <s v="Microsoft®Dyn365EforCustServAddOnOpenStu ShrdSvr AllLng MonthlySubscriptions-VolumeLicense Academic OLV 1License NL Student PerUsr toCustService 1M"/>
    <s v="Unidad"/>
    <s v="Und"/>
    <s v="Producto"/>
    <s v="N/A"/>
    <s v="N/A"/>
    <s v="N/A"/>
    <s v="GMT-00005"/>
    <s v="Suscripción mensual con pago anual"/>
    <n v="14.3"/>
    <n v="1"/>
    <s v="Por definición del partner"/>
    <n v="0"/>
    <n v="52415.362999999998"/>
    <n v="52415.360000000001"/>
    <n v="0"/>
  </r>
  <r>
    <s v="Catalogo principalOVS_ES ACADEMICOGMU-00001"/>
    <s v="GMU-00001OVS_ES ACADEMICO"/>
    <m/>
    <x v="0"/>
    <s v="GMU-00001"/>
    <x v="2"/>
    <s v="Catalogo principal"/>
    <s v="USD"/>
    <s v="N/A"/>
    <s v="Microsoft®Dyn365EforCustServAddOnOpenFac ShrdSvr AllLng MonthlySubscriptions-VolumeLicense Academic OLV 1License LevelE AP PerDvc 1M"/>
    <s v="Unidad"/>
    <s v="Und"/>
    <s v="Producto"/>
    <s v="N/A"/>
    <s v="N/A"/>
    <s v="N/A"/>
    <s v="GMU-00001"/>
    <s v="Suscripción mensual con pago anual"/>
    <n v="63.8"/>
    <n v="1"/>
    <s v="Por definición del partner"/>
    <n v="0"/>
    <n v="233853.15799999997"/>
    <n v="233853.16"/>
    <n v="0"/>
  </r>
  <r>
    <s v="Catalogo principalOVS_ES ACADEMICOGMU-00002"/>
    <s v="GMU-00002OVS_ES ACADEMICO"/>
    <m/>
    <x v="0"/>
    <s v="GMU-00002"/>
    <x v="2"/>
    <s v="Catalogo principal"/>
    <s v="USD"/>
    <s v="N/A"/>
    <s v="Microsoft®Dyn365EforCustServAddOnOpenFac ShrdSvr AllLng MonthlySubscriptions-VolumeLicense Academic OLV 1License LevelF AP PerDvc 1M"/>
    <s v="Unidad"/>
    <s v="Und"/>
    <s v="Producto"/>
    <s v="N/A"/>
    <s v="N/A"/>
    <s v="N/A"/>
    <s v="GMU-00002"/>
    <s v="Suscripción mensual con pago anual"/>
    <n v="63.8"/>
    <n v="1"/>
    <s v="Por definición del partner"/>
    <n v="0"/>
    <n v="233853.15799999997"/>
    <n v="233853.16"/>
    <n v="0"/>
  </r>
  <r>
    <s v="Catalogo principalOVS_ES ACADEMICOGMU-00003"/>
    <s v="GMU-00003OVS_ES ACADEMICO"/>
    <m/>
    <x v="0"/>
    <s v="GMU-00003"/>
    <x v="2"/>
    <s v="Catalogo principal"/>
    <s v="USD"/>
    <s v="N/A"/>
    <s v="Microsoft®Dyn365EforCustServAddOnOpenFac ShrdSvr AllLng MonthlySubscriptions-VolumeLicense Academic OLV 1License LevelE AP PerUsr 1M"/>
    <s v="Unidad"/>
    <s v="Und"/>
    <s v="Producto"/>
    <s v="N/A"/>
    <s v="N/A"/>
    <s v="N/A"/>
    <s v="GMU-00003"/>
    <s v="Suscripción mensual con pago anual"/>
    <n v="41.8"/>
    <n v="1"/>
    <s v="Por definición del partner"/>
    <n v="0"/>
    <n v="153214.13799999998"/>
    <n v="153214.14000000001"/>
    <n v="0"/>
  </r>
  <r>
    <s v="Catalogo principalOVS_ES ACADEMICOGMU-00004"/>
    <s v="GMU-00004OVS_ES ACADEMICO"/>
    <m/>
    <x v="0"/>
    <s v="GMU-00004"/>
    <x v="2"/>
    <s v="Catalogo principal"/>
    <s v="USD"/>
    <s v="N/A"/>
    <s v="Microsoft®Dyn365EforCustServAddOnOpenFac ShrdSvr AllLng MonthlySubscriptions-VolumeLicense Academic OLV 1License LevelF AP PerUsr 1M"/>
    <s v="Unidad"/>
    <s v="Und"/>
    <s v="Producto"/>
    <s v="N/A"/>
    <s v="N/A"/>
    <s v="N/A"/>
    <s v="GMU-00004"/>
    <s v="Suscripción mensual con pago anual"/>
    <n v="41.8"/>
    <n v="1"/>
    <s v="Por definición del partner"/>
    <n v="0"/>
    <n v="153214.13799999998"/>
    <n v="153214.14000000001"/>
    <n v="0"/>
  </r>
  <r>
    <s v="Catalogo principalOVS_ES ACADEMICOGMU-00013"/>
    <s v="GMU-00013OVS_ES ACADEMICO"/>
    <m/>
    <x v="0"/>
    <s v="GMU-00013"/>
    <x v="2"/>
    <s v="Catalogo principal"/>
    <s v="USD"/>
    <s v="N/A"/>
    <s v="Microsoft®Dyn365EforCustServAddOnOpenFac ShrdSvr AllLng MonthlySubscriptions-VolumeLicense Academic OLV 1License LevelE AP PerDvc toCustService 1Month"/>
    <s v="Unidad"/>
    <s v="Und"/>
    <s v="Producto"/>
    <s v="N/A"/>
    <s v="N/A"/>
    <s v="N/A"/>
    <s v="GMU-00013"/>
    <s v="Suscripción mensual con pago anual"/>
    <n v="35.200000000000003"/>
    <n v="1"/>
    <s v="Por definición del partner"/>
    <n v="0"/>
    <n v="129022.432"/>
    <n v="129022.43"/>
    <n v="0"/>
  </r>
  <r>
    <s v="Catalogo principalOVS_ES ACADEMICOGMU-00014"/>
    <s v="GMU-00014OVS_ES ACADEMICO"/>
    <m/>
    <x v="0"/>
    <s v="GMU-00014"/>
    <x v="2"/>
    <s v="Catalogo principal"/>
    <s v="USD"/>
    <s v="N/A"/>
    <s v="Microsoft®Dyn365EforCustServAddOnOpenFac ShrdSvr AllLng MonthlySubscriptions-VolumeLicense Academic OLV 1License LevelF AP PerDvc toCustService 1Month"/>
    <s v="Unidad"/>
    <s v="Und"/>
    <s v="Producto"/>
    <s v="N/A"/>
    <s v="N/A"/>
    <s v="N/A"/>
    <s v="GMU-00014"/>
    <s v="Suscripción mensual con pago anual"/>
    <n v="35.200000000000003"/>
    <n v="1"/>
    <s v="Por definición del partner"/>
    <n v="0"/>
    <n v="129022.432"/>
    <n v="129022.43"/>
    <n v="0"/>
  </r>
  <r>
    <s v="Catalogo principalOVS_ES ACADEMICOGMU-00015"/>
    <s v="GMU-00015OVS_ES ACADEMICO"/>
    <m/>
    <x v="0"/>
    <s v="GMU-00015"/>
    <x v="2"/>
    <s v="Catalogo principal"/>
    <s v="USD"/>
    <s v="N/A"/>
    <s v="Microsoft®Dyn365EforCustServAddOnOpenFac ShrdSvr AllLng MonthlySubscriptions-VolumeLicense Academic OLV 1License LevelE AP PerUsr toCustService 1Month"/>
    <s v="Unidad"/>
    <s v="Und"/>
    <s v="Producto"/>
    <s v="N/A"/>
    <s v="N/A"/>
    <s v="N/A"/>
    <s v="GMU-00015"/>
    <s v="Suscripción mensual con pago anual"/>
    <n v="22.8"/>
    <n v="1"/>
    <s v="Por definición del partner"/>
    <n v="0"/>
    <n v="83571.347999999998"/>
    <n v="83571.350000000006"/>
    <n v="0"/>
  </r>
  <r>
    <s v="Catalogo principalOVS_ES ACADEMICOGMU-00016"/>
    <s v="GMU-00016OVS_ES ACADEMICO"/>
    <m/>
    <x v="0"/>
    <s v="GMU-00016"/>
    <x v="2"/>
    <s v="Catalogo principal"/>
    <s v="USD"/>
    <s v="N/A"/>
    <s v="Microsoft®Dyn365EforCustServAddOnOpenFac ShrdSvr AllLng MonthlySubscriptions-VolumeLicense Academic OLV 1License LevelF AP PerUsr toCustService 1Month"/>
    <s v="Unidad"/>
    <s v="Und"/>
    <s v="Producto"/>
    <s v="N/A"/>
    <s v="N/A"/>
    <s v="N/A"/>
    <s v="GMU-00016"/>
    <s v="Suscripción mensual con pago anual"/>
    <n v="22.8"/>
    <n v="1"/>
    <s v="Por definición del partner"/>
    <n v="0"/>
    <n v="83571.347999999998"/>
    <n v="83571.350000000006"/>
    <n v="0"/>
  </r>
  <r>
    <s v="Catalogo principalOVS_ES ACADEMICOGMW-00002"/>
    <s v="GMW-00002OVS_ES ACADEMICO"/>
    <m/>
    <x v="0"/>
    <s v="GMW-00002"/>
    <x v="2"/>
    <s v="Catalogo principal"/>
    <s v="USD"/>
    <s v="N/A"/>
    <s v="Microsoft®Dyn365EforCustSerFromSAOpenStu ShrdSvr AllLng MonthlySubscriptions-VolumeLicense Academic OLV 1License NoLevel Student PerDvc 1Month"/>
    <s v="Unidad"/>
    <s v="Und"/>
    <s v="Producto"/>
    <s v="N/A"/>
    <s v="N/A"/>
    <s v="N/A"/>
    <s v="GMW-00002"/>
    <s v="Suscripción mensual con pago anual"/>
    <n v="33.9"/>
    <n v="1"/>
    <s v="Por definición del partner"/>
    <n v="0"/>
    <n v="124257.39899999999"/>
    <n v="124257.4"/>
    <n v="0"/>
  </r>
  <r>
    <s v="Catalogo principalOVS_ES ACADEMICOGMW-00003"/>
    <s v="GMW-00003OVS_ES ACADEMICO"/>
    <m/>
    <x v="0"/>
    <s v="GMW-00003"/>
    <x v="2"/>
    <s v="Catalogo principal"/>
    <s v="USD"/>
    <s v="N/A"/>
    <s v="Microsoft®Dyn365EforCustSerFromSAOpenStu ShrdSvr AllLng MonthlySubscriptions-VolumeLicense Academic OLV 1License NoLevel Student PerUsr 1Month"/>
    <s v="Unidad"/>
    <s v="Und"/>
    <s v="Producto"/>
    <s v="N/A"/>
    <s v="N/A"/>
    <s v="N/A"/>
    <s v="GMW-00003"/>
    <s v="Suscripción mensual con pago anual"/>
    <n v="22.3"/>
    <n v="1"/>
    <s v="Por definición del partner"/>
    <n v="0"/>
    <n v="81738.642999999996"/>
    <n v="81738.64"/>
    <n v="0"/>
  </r>
  <r>
    <s v="Catalogo principalOVS_ES ACADEMICOGMX-00004"/>
    <s v="GMX-00004OVS_ES ACADEMICO"/>
    <m/>
    <x v="0"/>
    <s v="GMX-00004"/>
    <x v="2"/>
    <s v="Catalogo principal"/>
    <s v="USD"/>
    <s v="N/A"/>
    <s v="Microsoft®Dyn365EforCustSerFromSAOpenFac ShrdSvr AllLng MonthlySubscriptions-VolumeLicense Academic OLV 1License LevelE AP PerDvc 1M"/>
    <s v="Unidad"/>
    <s v="Und"/>
    <s v="Producto"/>
    <s v="N/A"/>
    <s v="N/A"/>
    <s v="N/A"/>
    <s v="GMX-00004"/>
    <s v="Suscripción mensual con pago anual"/>
    <n v="54.3"/>
    <n v="1"/>
    <s v="Por definición del partner"/>
    <n v="0"/>
    <n v="199031.76299999998"/>
    <n v="199031.76"/>
    <n v="0"/>
  </r>
  <r>
    <s v="Catalogo principalOVS_ES ACADEMICOGMX-00005"/>
    <s v="GMX-00005OVS_ES ACADEMICO"/>
    <m/>
    <x v="0"/>
    <s v="GMX-00005"/>
    <x v="2"/>
    <s v="Catalogo principal"/>
    <s v="USD"/>
    <s v="N/A"/>
    <s v="Microsoft®Dyn365EforCustSerFromSAOpenFac ShrdSvr AllLng MonthlySubscriptions-VolumeLicense Academic OLV 1License LevelF AP PerDvc 1M"/>
    <s v="Unidad"/>
    <s v="Und"/>
    <s v="Producto"/>
    <s v="N/A"/>
    <s v="N/A"/>
    <s v="N/A"/>
    <s v="GMX-00005"/>
    <s v="Suscripción mensual con pago anual"/>
    <n v="54.3"/>
    <n v="1"/>
    <s v="Por definición del partner"/>
    <n v="0"/>
    <n v="199031.76299999998"/>
    <n v="199031.76"/>
    <n v="0"/>
  </r>
  <r>
    <s v="Catalogo principalOVS_ES ACADEMICOGMX-00006"/>
    <s v="GMX-00006OVS_ES ACADEMICO"/>
    <m/>
    <x v="0"/>
    <s v="GMX-00006"/>
    <x v="2"/>
    <s v="Catalogo principal"/>
    <s v="USD"/>
    <s v="N/A"/>
    <s v="Microsoft®Dyn365EforCustSerFromSAOpenFac ShrdSvr AllLng MonthlySubscriptions-VolumeLicense Academic OLV 1License LevelE AP PerUsr 1M"/>
    <s v="Unidad"/>
    <s v="Und"/>
    <s v="Producto"/>
    <s v="N/A"/>
    <s v="N/A"/>
    <s v="N/A"/>
    <s v="GMX-00006"/>
    <s v="Suscripción mensual con pago anual"/>
    <n v="35.6"/>
    <n v="1"/>
    <s v="Por definición del partner"/>
    <n v="0"/>
    <n v="130488.59600000001"/>
    <n v="130488.6"/>
    <n v="0"/>
  </r>
  <r>
    <s v="Catalogo principalOVS_ES ACADEMICOGMX-00007"/>
    <s v="GMX-00007OVS_ES ACADEMICO"/>
    <m/>
    <x v="0"/>
    <s v="GMX-00007"/>
    <x v="2"/>
    <s v="Catalogo principal"/>
    <s v="USD"/>
    <s v="N/A"/>
    <s v="Microsoft®Dyn365EforCustSerFromSAOpenFac ShrdSvr AllLng MonthlySubscriptions-VolumeLicense Academic OLV 1License LevelF AP PerUsr 1M"/>
    <s v="Unidad"/>
    <s v="Und"/>
    <s v="Producto"/>
    <s v="N/A"/>
    <s v="N/A"/>
    <s v="N/A"/>
    <s v="GMX-00007"/>
    <s v="Suscripción mensual con pago anual"/>
    <n v="35.6"/>
    <n v="1"/>
    <s v="Por definición del partner"/>
    <n v="0"/>
    <n v="130488.59600000001"/>
    <n v="130488.6"/>
    <n v="0"/>
  </r>
  <r>
    <s v="Catalogo principalOVS_ES ACADEMICOGMZ-00001"/>
    <s v="GMZ-00001OVS_ES ACADEMICO"/>
    <m/>
    <x v="0"/>
    <s v="GMZ-00001"/>
    <x v="2"/>
    <s v="Catalogo principal"/>
    <s v="USD"/>
    <s v="N/A"/>
    <s v="Microsoft®Dyn365EforCustServOpenStu ShrdSvr AllLng MonthlySubscriptions-VolumeLicense Academic OLV 1License NoLevel Student PerDvc 1Month"/>
    <s v="Unidad"/>
    <s v="Und"/>
    <s v="Producto"/>
    <s v="N/A"/>
    <s v="N/A"/>
    <s v="N/A"/>
    <s v="GMZ-00001"/>
    <s v="Suscripción mensual con pago anual"/>
    <n v="39.9"/>
    <n v="1"/>
    <s v="Por definición del partner"/>
    <n v="0"/>
    <n v="146249.859"/>
    <n v="146249.85999999999"/>
    <n v="0"/>
  </r>
  <r>
    <s v="Catalogo principalOVS_ES ACADEMICOGMZ-00002"/>
    <s v="GMZ-00002OVS_ES ACADEMICO"/>
    <m/>
    <x v="0"/>
    <s v="GMZ-00002"/>
    <x v="2"/>
    <s v="Catalogo principal"/>
    <s v="USD"/>
    <s v="N/A"/>
    <s v="Microsoft®Dyn365EforCustServOpenStu ShrdSvr AllLng MonthlySubscriptions-VolumeLicense Academic OLV 1License NoLevel Student PerUsr 1Month"/>
    <s v="Unidad"/>
    <s v="Und"/>
    <s v="Producto"/>
    <s v="N/A"/>
    <s v="N/A"/>
    <s v="N/A"/>
    <s v="GMZ-00002"/>
    <s v="Suscripción mensual con pago anual"/>
    <n v="26.2"/>
    <n v="1"/>
    <s v="Por definición del partner"/>
    <n v="0"/>
    <n v="96033.741999999998"/>
    <n v="96033.74"/>
    <n v="0"/>
  </r>
  <r>
    <s v="Catalogo principalOVS_ES ACADEMICOGMZ-00003"/>
    <s v="GMZ-00003OVS_ES ACADEMICO"/>
    <m/>
    <x v="0"/>
    <s v="GMZ-00003"/>
    <x v="2"/>
    <s v="Catalogo principal"/>
    <s v="USD"/>
    <s v="N/A"/>
    <s v="Microsoft®Dyn365EforCustServOpenStu ShrdSvr AllLng MonthlySubscriptions-VL Academic OLV 1License NL Student QualifiedOffer PerUsr forCRMOLBasic 1M"/>
    <s v="Unidad"/>
    <s v="Und"/>
    <s v="Producto"/>
    <s v="N/A"/>
    <s v="N/A"/>
    <s v="N/A"/>
    <s v="GMZ-00003"/>
    <s v="Suscripción mensual con pago anual"/>
    <n v="13.8"/>
    <n v="1"/>
    <s v="Por definición del partner"/>
    <n v="0"/>
    <n v="50582.658000000003"/>
    <n v="50582.66"/>
    <n v="0"/>
  </r>
  <r>
    <s v="Catalogo principalOVS_ES ACADEMICOGMZ-00004"/>
    <s v="GMZ-00004OVS_ES ACADEMICO"/>
    <m/>
    <x v="0"/>
    <s v="GMZ-00004"/>
    <x v="2"/>
    <s v="Catalogo principal"/>
    <s v="USD"/>
    <s v="N/A"/>
    <s v="Microsoft®Dyn365EforCustServOpenStu ShrdSvr AllLng MonthlySubscriptions-VL Academic OLV 1License NoLevel Student QualifiedOffer PerUsr forCRMOLPro 1M"/>
    <s v="Unidad"/>
    <s v="Und"/>
    <s v="Producto"/>
    <s v="N/A"/>
    <s v="N/A"/>
    <s v="N/A"/>
    <s v="GMZ-00004"/>
    <s v="Suscripción mensual con pago anual"/>
    <n v="20.9"/>
    <n v="1"/>
    <s v="Por definición del partner"/>
    <n v="0"/>
    <n v="76607.068999999989"/>
    <n v="76607.070000000007"/>
    <n v="0"/>
  </r>
  <r>
    <s v="Catalogo principalOVS_ES ACADEMICOGMZ-00005"/>
    <s v="GMZ-00005OVS_ES ACADEMICO"/>
    <m/>
    <x v="0"/>
    <s v="GMZ-00005"/>
    <x v="2"/>
    <s v="Catalogo principal"/>
    <s v="USD"/>
    <s v="N/A"/>
    <s v="Microsoft®Dyn365EforCustServOpenStu ShrdSvr AllLng MonthlySubscriptions-VL Academic OLV 1License NoLevel Student QualifiedOffer PerUsr CRMProtoO365 1M"/>
    <s v="Unidad"/>
    <s v="Und"/>
    <s v="Producto"/>
    <s v="N/A"/>
    <s v="N/A"/>
    <s v="N/A"/>
    <s v="GMZ-00005"/>
    <s v="Suscripción mensual con pago anual"/>
    <n v="16.100000000000001"/>
    <n v="1"/>
    <s v="Por definición del partner"/>
    <n v="0"/>
    <n v="59013.101000000002"/>
    <n v="59013.1"/>
    <n v="0"/>
  </r>
  <r>
    <s v="Catalogo principalOVS_ES ACADEMICOGN9-00008"/>
    <s v="GN9-00008OVS_ES ACADEMICO"/>
    <m/>
    <x v="0"/>
    <s v="GN9-00008"/>
    <x v="2"/>
    <s v="Catalogo principal"/>
    <s v="USD"/>
    <s v="N/A"/>
    <s v="Microsoft®AzureActiveDirectoryPremP1Open ShrdSvr AllLng MonthlySubscriptions-VolumeLicense Academic OLV 1License NoLevel Student Student 1Month"/>
    <s v="Unidad"/>
    <s v="Und"/>
    <s v="Producto"/>
    <s v="N/A"/>
    <s v="N/A"/>
    <s v="N/A"/>
    <s v="GN9-00008"/>
    <s v="Suscripción mensual con pago anual"/>
    <n v="0.3"/>
    <n v="1"/>
    <s v="Por definición del partner"/>
    <n v="0"/>
    <n v="1099.6229999999998"/>
    <n v="1099.6199999999999"/>
    <n v="0"/>
  </r>
  <r>
    <s v="Catalogo principalOVS_ES ACADEMICOGN9-00009"/>
    <s v="GN9-00009OVS_ES ACADEMICO"/>
    <m/>
    <x v="0"/>
    <s v="GN9-00009"/>
    <x v="2"/>
    <s v="Catalogo principal"/>
    <s v="USD"/>
    <s v="N/A"/>
    <s v="Microsoft®AzureActiveDirectoryPremP1Open ShrdSvr AllLng MonthlySubscriptions-VolumeLicense Academic OLV 1License LevelE AdditionalProduct Faculty 1"/>
    <s v="Unidad"/>
    <s v="Und"/>
    <s v="Producto"/>
    <s v="N/A"/>
    <s v="N/A"/>
    <s v="N/A"/>
    <s v="GN9-00009"/>
    <s v="Suscripción mensual con pago anual"/>
    <n v="0.6"/>
    <n v="1"/>
    <s v="Por definición del partner"/>
    <n v="0"/>
    <n v="2199.2459999999996"/>
    <n v="2199.25"/>
    <n v="0"/>
  </r>
  <r>
    <s v="Catalogo principalOVS_ES ACADEMICOGN9-00010"/>
    <s v="GN9-00010OVS_ES ACADEMICO"/>
    <m/>
    <x v="0"/>
    <s v="GN9-00010"/>
    <x v="2"/>
    <s v="Catalogo principal"/>
    <s v="USD"/>
    <s v="N/A"/>
    <s v="Microsoft®AzureActiveDirectoryPremP1Open ShrdSvr AllLng MonthlySubscriptions-VolumeLicense Academic OLV 1License LevelF AdditionalProduct Faculty 1M"/>
    <s v="Unidad"/>
    <s v="Und"/>
    <s v="Producto"/>
    <s v="N/A"/>
    <s v="N/A"/>
    <s v="N/A"/>
    <s v="GN9-00010"/>
    <s v="Suscripción mensual con pago anual"/>
    <n v="0.6"/>
    <n v="1"/>
    <s v="Por definición del partner"/>
    <n v="0"/>
    <n v="2199.2459999999996"/>
    <n v="2199.25"/>
    <n v="0"/>
  </r>
  <r>
    <s v="Catalogo principalOVS_ES ACADEMICOGNH-00001"/>
    <s v="GNH-00001OVS_ES ACADEMICO"/>
    <m/>
    <x v="0"/>
    <s v="GNH-00001"/>
    <x v="2"/>
    <s v="Catalogo principal"/>
    <s v="USD"/>
    <s v="N/A"/>
    <s v="Microsoft®Dyn365EforCustServOpenFac ShrdSvr AllLng MonthlySubscriptions-VL Academic OLV 1License LevelE AP QualifiedOffer PerUsr forCRMOLBasic 1Month"/>
    <s v="Unidad"/>
    <s v="Und"/>
    <s v="Producto"/>
    <s v="N/A"/>
    <s v="N/A"/>
    <s v="N/A"/>
    <s v="GNH-00001"/>
    <s v="Suscripción mensual con pago anual"/>
    <n v="22"/>
    <n v="1"/>
    <s v="Por definición del partner"/>
    <n v="0"/>
    <n v="80639.01999999999"/>
    <n v="80639.02"/>
    <n v="0"/>
  </r>
  <r>
    <s v="Catalogo principalOVS_ES ACADEMICOGNH-00002"/>
    <s v="GNH-00002OVS_ES ACADEMICO"/>
    <m/>
    <x v="0"/>
    <s v="GNH-00002"/>
    <x v="2"/>
    <s v="Catalogo principal"/>
    <s v="USD"/>
    <s v="N/A"/>
    <s v="Microsoft®Dyn365EforCustServOpenFac ShrdSvr AllLng MonthlySubscriptions-VL Academic OLV 1License LevelF AP QualifiedOffer PerUsr forCRMOLBasic 1Month"/>
    <s v="Unidad"/>
    <s v="Und"/>
    <s v="Producto"/>
    <s v="N/A"/>
    <s v="N/A"/>
    <s v="N/A"/>
    <s v="GNH-00002"/>
    <s v="Suscripción mensual con pago anual"/>
    <n v="22"/>
    <n v="1"/>
    <s v="Por definición del partner"/>
    <n v="0"/>
    <n v="80639.01999999999"/>
    <n v="80639.02"/>
    <n v="0"/>
  </r>
  <r>
    <s v="Catalogo principalOVS_ES ACADEMICOGNH-00006"/>
    <s v="GNH-00006OVS_ES ACADEMICO"/>
    <m/>
    <x v="0"/>
    <s v="GNH-00006"/>
    <x v="2"/>
    <s v="Catalogo principal"/>
    <s v="USD"/>
    <s v="N/A"/>
    <s v="Microsoft®Dyn365EforCustServOpenFac ShrdSvr AllLng MonthlySubscriptions-VolumeLicense Academic OLV 1License LevelE AdditionalProduct PerDvc 1Month"/>
    <s v="Unidad"/>
    <s v="Und"/>
    <s v="Producto"/>
    <s v="N/A"/>
    <s v="N/A"/>
    <s v="N/A"/>
    <s v="GNH-00006"/>
    <s v="Suscripción mensual con pago anual"/>
    <n v="63.8"/>
    <n v="1"/>
    <s v="Por definición del partner"/>
    <n v="0"/>
    <n v="233853.15799999997"/>
    <n v="233853.16"/>
    <n v="0"/>
  </r>
  <r>
    <s v="Catalogo principalOVS_ES ACADEMICOGNH-00007"/>
    <s v="GNH-00007OVS_ES ACADEMICO"/>
    <m/>
    <x v="0"/>
    <s v="GNH-00007"/>
    <x v="2"/>
    <s v="Catalogo principal"/>
    <s v="USD"/>
    <s v="N/A"/>
    <s v="Microsoft®Dyn365EforCustServOpenFac ShrdSvr AllLng MonthlySubscriptions-VolumeLicense Academic OLV 1License LevelF AdditionalProduct PerDvc 1Month"/>
    <s v="Unidad"/>
    <s v="Und"/>
    <s v="Producto"/>
    <s v="N/A"/>
    <s v="N/A"/>
    <s v="N/A"/>
    <s v="GNH-00007"/>
    <s v="Suscripción mensual con pago anual"/>
    <n v="63.8"/>
    <n v="1"/>
    <s v="Por definición del partner"/>
    <n v="0"/>
    <n v="233853.15799999997"/>
    <n v="233853.16"/>
    <n v="0"/>
  </r>
  <r>
    <s v="Catalogo principalOVS_ES ACADEMICOGNH-00008"/>
    <s v="GNH-00008OVS_ES ACADEMICO"/>
    <m/>
    <x v="0"/>
    <s v="GNH-00008"/>
    <x v="2"/>
    <s v="Catalogo principal"/>
    <s v="USD"/>
    <s v="N/A"/>
    <s v="Microsoft®Dyn365EforCustServOpenFac ShrdSvr AllLng MonthlySubscriptions-VolumeLicense Academic OLV 1License LevelE AdditionalProduct PerUsr 1Month"/>
    <s v="Unidad"/>
    <s v="Und"/>
    <s v="Producto"/>
    <s v="N/A"/>
    <s v="N/A"/>
    <s v="N/A"/>
    <s v="GNH-00008"/>
    <s v="Suscripción mensual con pago anual"/>
    <n v="41.8"/>
    <n v="1"/>
    <s v="Por definición del partner"/>
    <n v="0"/>
    <n v="153214.13799999998"/>
    <n v="153214.14000000001"/>
    <n v="0"/>
  </r>
  <r>
    <s v="Catalogo principalOVS_ES ACADEMICOGNH-00009"/>
    <s v="GNH-00009OVS_ES ACADEMICO"/>
    <m/>
    <x v="0"/>
    <s v="GNH-00009"/>
    <x v="2"/>
    <s v="Catalogo principal"/>
    <s v="USD"/>
    <s v="N/A"/>
    <s v="Microsoft®Dyn365EforCustServOpenFac ShrdSvr AllLng MonthlySubscriptions-VolumeLicense Academic OLV 1License LevelF AdditionalProduct PerUsr 1Month"/>
    <s v="Unidad"/>
    <s v="Und"/>
    <s v="Producto"/>
    <s v="N/A"/>
    <s v="N/A"/>
    <s v="N/A"/>
    <s v="GNH-00009"/>
    <s v="Suscripción mensual con pago anual"/>
    <n v="41.8"/>
    <n v="1"/>
    <s v="Por definición del partner"/>
    <n v="0"/>
    <n v="153214.13799999998"/>
    <n v="153214.14000000001"/>
    <n v="0"/>
  </r>
  <r>
    <s v="Catalogo principalOVS_ES ACADEMICOGNH-00012"/>
    <s v="GNH-00012OVS_ES ACADEMICO"/>
    <m/>
    <x v="0"/>
    <s v="GNH-00012"/>
    <x v="2"/>
    <s v="Catalogo principal"/>
    <s v="USD"/>
    <s v="N/A"/>
    <s v="Microsoft®Dyn365EforCustServOpenFac ShrdSvr AllLng MonthlySubscriptions-VL Academic OLV 1License LevelE AP QualifiedOffer PerUsr forCRMOLPro 1M"/>
    <s v="Unidad"/>
    <s v="Und"/>
    <s v="Producto"/>
    <s v="N/A"/>
    <s v="N/A"/>
    <s v="N/A"/>
    <s v="GNH-00012"/>
    <s v="Suscripción mensual con pago anual"/>
    <n v="33.5"/>
    <n v="1"/>
    <s v="Por definición del partner"/>
    <n v="0"/>
    <n v="122791.235"/>
    <n v="122791.24"/>
    <n v="0"/>
  </r>
  <r>
    <s v="Catalogo principalOVS_ES ACADEMICOGNH-00013"/>
    <s v="GNH-00013OVS_ES ACADEMICO"/>
    <m/>
    <x v="0"/>
    <s v="GNH-00013"/>
    <x v="2"/>
    <s v="Catalogo principal"/>
    <s v="USD"/>
    <s v="N/A"/>
    <s v="Microsoft®Dyn365EforCustServOpenFac ShrdSvr AllLng MonthlySubscriptions-VL Academic OLV 1License LevelF AP QualifiedOffer PerUsr forCRMOLPro 1M"/>
    <s v="Unidad"/>
    <s v="Und"/>
    <s v="Producto"/>
    <s v="N/A"/>
    <s v="N/A"/>
    <s v="N/A"/>
    <s v="GNH-00013"/>
    <s v="Suscripción mensual con pago anual"/>
    <n v="33.5"/>
    <n v="1"/>
    <s v="Por definición del partner"/>
    <n v="0"/>
    <n v="122791.235"/>
    <n v="122791.24"/>
    <n v="0"/>
  </r>
  <r>
    <s v="Catalogo principalOVS_ES ACADEMICOGNH-00014"/>
    <s v="GNH-00014OVS_ES ACADEMICO"/>
    <m/>
    <x v="0"/>
    <s v="GNH-00014"/>
    <x v="2"/>
    <s v="Catalogo principal"/>
    <s v="USD"/>
    <s v="N/A"/>
    <s v="Microsoft®Dyn365EforCustServOpenFac ShrdSvr AllLng MonthlySubscriptions-VL Academic OLV 1License LevelE AP QualifiedOffer PerUsr CRMProtoO365 1M"/>
    <s v="Unidad"/>
    <s v="Und"/>
    <s v="Producto"/>
    <s v="N/A"/>
    <s v="N/A"/>
    <s v="N/A"/>
    <s v="GNH-00014"/>
    <s v="Suscripción mensual con pago anual"/>
    <n v="25.8"/>
    <n v="1"/>
    <s v="Por definición del partner"/>
    <n v="0"/>
    <n v="94567.577999999994"/>
    <n v="94567.58"/>
    <n v="0"/>
  </r>
  <r>
    <s v="Catalogo principalOVS_ES ACADEMICOGNH-00015"/>
    <s v="GNH-00015OVS_ES ACADEMICO"/>
    <m/>
    <x v="0"/>
    <s v="GNH-00015"/>
    <x v="2"/>
    <s v="Catalogo principal"/>
    <s v="USD"/>
    <s v="N/A"/>
    <s v="Microsoft®Dyn365EforCustServOpenFac ShrdSvr AllLng MonthlySubscriptions-VL Academic OLV 1License LevelF AP QualifiedOffer PerUsr CRMProtoO365 1M"/>
    <s v="Unidad"/>
    <s v="Und"/>
    <s v="Producto"/>
    <s v="N/A"/>
    <s v="N/A"/>
    <s v="N/A"/>
    <s v="GNH-00015"/>
    <s v="Suscripción mensual con pago anual"/>
    <n v="25.8"/>
    <n v="1"/>
    <s v="Por definición del partner"/>
    <n v="0"/>
    <n v="94567.577999999994"/>
    <n v="94567.58"/>
    <n v="0"/>
  </r>
  <r>
    <s v="Catalogo principalOVS_ES ACADEMICOGNK-00001"/>
    <s v="GNK-00001OVS_ES ACADEMICO"/>
    <m/>
    <x v="0"/>
    <s v="GNK-00001"/>
    <x v="2"/>
    <s v="Catalogo principal"/>
    <s v="USD"/>
    <s v="N/A"/>
    <s v="Microsoft®Dyn365EforFieldServiceOpenStu ShrdSvr AllLng MonthlySubscriptions-VolumeLicense Academic OLV 1License NoLevel Student PerDvc 1Month"/>
    <s v="Unidad"/>
    <s v="Und"/>
    <s v="Producto"/>
    <s v="N/A"/>
    <s v="N/A"/>
    <s v="N/A"/>
    <s v="GNK-00001"/>
    <s v="Suscripción mensual con pago anual"/>
    <n v="39.9"/>
    <n v="1"/>
    <s v="Por definición del partner"/>
    <n v="0"/>
    <n v="146249.859"/>
    <n v="146249.85999999999"/>
    <n v="0"/>
  </r>
  <r>
    <s v="Catalogo principalOVS_ES ACADEMICOGNK-00002"/>
    <s v="GNK-00002OVS_ES ACADEMICO"/>
    <m/>
    <x v="0"/>
    <s v="GNK-00002"/>
    <x v="2"/>
    <s v="Catalogo principal"/>
    <s v="USD"/>
    <s v="N/A"/>
    <s v="Microsoft®Dyn365EforFieldServiceOpenStu ShrdSvr AllLng MonthlySubscriptions-VolumeLicense Academic OLV 1License NoLevel Student PerUsr 1Month"/>
    <s v="Unidad"/>
    <s v="Und"/>
    <s v="Producto"/>
    <s v="N/A"/>
    <s v="N/A"/>
    <s v="N/A"/>
    <s v="GNK-00002"/>
    <s v="Suscripción mensual con pago anual"/>
    <n v="26.2"/>
    <n v="1"/>
    <s v="Por definición del partner"/>
    <n v="0"/>
    <n v="96033.741999999998"/>
    <n v="96033.74"/>
    <n v="0"/>
  </r>
  <r>
    <s v="Catalogo principalOVS_ES ACADEMICOGNL-00001"/>
    <s v="GNL-00001OVS_ES ACADEMICO"/>
    <m/>
    <x v="0"/>
    <s v="GNL-00001"/>
    <x v="2"/>
    <s v="Catalogo principal"/>
    <s v="USD"/>
    <s v="N/A"/>
    <s v="Microsoft®Dyn365EforFieldServiceOpenFac ShrdSvr AllLng MonthlySubscriptions-VolumeLicense Academic OLV 1License LevelE AdditionalProduct PerDvc 1Month"/>
    <s v="Unidad"/>
    <s v="Und"/>
    <s v="Producto"/>
    <s v="N/A"/>
    <s v="N/A"/>
    <s v="N/A"/>
    <s v="GNL-00001"/>
    <s v="Suscripción mensual con pago anual"/>
    <n v="63.8"/>
    <n v="1"/>
    <s v="Por definición del partner"/>
    <n v="0"/>
    <n v="233853.15799999997"/>
    <n v="233853.16"/>
    <n v="0"/>
  </r>
  <r>
    <s v="Catalogo principalOVS_ES ACADEMICOGNL-00002"/>
    <s v="GNL-00002OVS_ES ACADEMICO"/>
    <m/>
    <x v="0"/>
    <s v="GNL-00002"/>
    <x v="2"/>
    <s v="Catalogo principal"/>
    <s v="USD"/>
    <s v="N/A"/>
    <s v="Microsoft®Dyn365EforFieldServiceOpenFac ShrdSvr AllLng MonthlySubscriptions-VolumeLicense Academic OLV 1License LevelF AdditionalProduct PerDvc 1Month"/>
    <s v="Unidad"/>
    <s v="Und"/>
    <s v="Producto"/>
    <s v="N/A"/>
    <s v="N/A"/>
    <s v="N/A"/>
    <s v="GNL-00002"/>
    <s v="Suscripción mensual con pago anual"/>
    <n v="63.8"/>
    <n v="1"/>
    <s v="Por definición del partner"/>
    <n v="0"/>
    <n v="233853.15799999997"/>
    <n v="233853.16"/>
    <n v="0"/>
  </r>
  <r>
    <s v="Catalogo principalOVS_ES ACADEMICOGNL-00003"/>
    <s v="GNL-00003OVS_ES ACADEMICO"/>
    <m/>
    <x v="0"/>
    <s v="GNL-00003"/>
    <x v="2"/>
    <s v="Catalogo principal"/>
    <s v="USD"/>
    <s v="N/A"/>
    <s v="Microsoft®Dyn365EforFieldServiceOpenFac ShrdSvr AllLng MonthlySubscriptions-VolumeLicense Academic OLV 1License LevelE AdditionalProduct PerUsr 1Month"/>
    <s v="Unidad"/>
    <s v="Und"/>
    <s v="Producto"/>
    <s v="N/A"/>
    <s v="N/A"/>
    <s v="N/A"/>
    <s v="GNL-00003"/>
    <s v="Suscripción mensual con pago anual"/>
    <n v="41.8"/>
    <n v="1"/>
    <s v="Por definición del partner"/>
    <n v="0"/>
    <n v="153214.13799999998"/>
    <n v="153214.14000000001"/>
    <n v="0"/>
  </r>
  <r>
    <s v="Catalogo principalOVS_ES ACADEMICOGNL-00004"/>
    <s v="GNL-00004OVS_ES ACADEMICO"/>
    <m/>
    <x v="0"/>
    <s v="GNL-00004"/>
    <x v="2"/>
    <s v="Catalogo principal"/>
    <s v="USD"/>
    <s v="N/A"/>
    <s v="Microsoft®Dyn365EforFieldServiceOpenFac ShrdSvr AllLng MonthlySubscriptions-VolumeLicense Academic OLV 1License LevelF AdditionalProduct PerUsr 1Month"/>
    <s v="Unidad"/>
    <s v="Und"/>
    <s v="Producto"/>
    <s v="N/A"/>
    <s v="N/A"/>
    <s v="N/A"/>
    <s v="GNL-00004"/>
    <s v="Suscripción mensual con pago anual"/>
    <n v="41.8"/>
    <n v="1"/>
    <s v="Por definición del partner"/>
    <n v="0"/>
    <n v="153214.13799999998"/>
    <n v="153214.14000000001"/>
    <n v="0"/>
  </r>
  <r>
    <s v="Catalogo principalOVS_ES ACADEMICOGNU-00001"/>
    <s v="GNU-00001OVS_ES ACADEMICO"/>
    <m/>
    <x v="0"/>
    <s v="GNU-00001"/>
    <x v="2"/>
    <s v="Catalogo principal"/>
    <s v="USD"/>
    <s v="N/A"/>
    <s v="Microsoft®Dyn365EforSalesOpenStu ShrdSvr AllLng MonthlySubscriptions-VolumeLicense Academic OLV 1License NoLevel Student PerDvc 1Month"/>
    <s v="Unidad"/>
    <s v="Und"/>
    <s v="Producto"/>
    <s v="N/A"/>
    <s v="N/A"/>
    <s v="N/A"/>
    <s v="GNU-00001"/>
    <s v="Suscripción mensual con pago anual"/>
    <n v="39.9"/>
    <n v="1"/>
    <s v="Por definición del partner"/>
    <n v="0"/>
    <n v="146249.859"/>
    <n v="146249.85999999999"/>
    <n v="0"/>
  </r>
  <r>
    <s v="Catalogo principalOVS_ES ACADEMICOGNU-00002"/>
    <s v="GNU-00002OVS_ES ACADEMICO"/>
    <m/>
    <x v="0"/>
    <s v="GNU-00002"/>
    <x v="2"/>
    <s v="Catalogo principal"/>
    <s v="USD"/>
    <s v="N/A"/>
    <s v="Microsoft®Dyn365EforSalesOpenStu ShrdSvr AllLng MonthlySubscriptions-VolumeLicense Academic OLV 1License NoLevel Student PerUsr 1Month"/>
    <s v="Unidad"/>
    <s v="Und"/>
    <s v="Producto"/>
    <s v="N/A"/>
    <s v="N/A"/>
    <s v="N/A"/>
    <s v="GNU-00002"/>
    <s v="Suscripción mensual con pago anual"/>
    <n v="26.2"/>
    <n v="1"/>
    <s v="Por definición del partner"/>
    <n v="0"/>
    <n v="96033.741999999998"/>
    <n v="96033.74"/>
    <n v="0"/>
  </r>
  <r>
    <s v="Catalogo principalOVS_ES ACADEMICOGNU-00003"/>
    <s v="GNU-00003OVS_ES ACADEMICO"/>
    <m/>
    <x v="0"/>
    <s v="GNU-00003"/>
    <x v="2"/>
    <s v="Catalogo principal"/>
    <s v="USD"/>
    <s v="N/A"/>
    <s v="Microsoft®Dyn365EforSalesOpenStu ShrdSvr AllLng MonthlySubscriptions-VL Academic OLV 1License NoLevel Student QualifiedOffer PerUsr CRMProtoO365 1M"/>
    <s v="Unidad"/>
    <s v="Und"/>
    <s v="Producto"/>
    <s v="N/A"/>
    <s v="N/A"/>
    <s v="N/A"/>
    <s v="GNU-00003"/>
    <s v="Suscripción mensual con pago anual"/>
    <n v="16.2"/>
    <n v="1"/>
    <s v="Por definición del partner"/>
    <n v="0"/>
    <n v="59379.641999999993"/>
    <n v="59379.64"/>
    <n v="0"/>
  </r>
  <r>
    <s v="Catalogo principalOVS_ES ACADEMICOGNU-00004"/>
    <s v="GNU-00004OVS_ES ACADEMICO"/>
    <m/>
    <x v="0"/>
    <s v="GNU-00004"/>
    <x v="2"/>
    <s v="Catalogo principal"/>
    <s v="USD"/>
    <s v="N/A"/>
    <s v="Microsoft®Dyn365EforSalesOpenStu ShrdSvr AllLng MonthlySubscriptions-VL Academic OLV 1License NoLevel Student QualifiedOffer PerUsr forCRMOLBasic 1M"/>
    <s v="Unidad"/>
    <s v="Und"/>
    <s v="Producto"/>
    <s v="N/A"/>
    <s v="N/A"/>
    <s v="N/A"/>
    <s v="GNU-00004"/>
    <s v="Suscripción mensual con pago anual"/>
    <n v="13.8"/>
    <n v="1"/>
    <s v="Por definición del partner"/>
    <n v="0"/>
    <n v="50582.658000000003"/>
    <n v="50582.66"/>
    <n v="0"/>
  </r>
  <r>
    <s v="Catalogo principalOVS_ES ACADEMICOGNU-00005"/>
    <s v="GNU-00005OVS_ES ACADEMICO"/>
    <m/>
    <x v="0"/>
    <s v="GNU-00005"/>
    <x v="2"/>
    <s v="Catalogo principal"/>
    <s v="USD"/>
    <s v="N/A"/>
    <s v="Microsoft®Dyn365EforSalesOpenStu ShrdSvr AllLng MonthlySubscriptions-VL Academic OLV 1License NoLevel Student QualifiedOffer PerUsr forCRMOLPro 1M"/>
    <s v="Unidad"/>
    <s v="Und"/>
    <s v="Producto"/>
    <s v="N/A"/>
    <s v="N/A"/>
    <s v="N/A"/>
    <s v="GNU-00005"/>
    <s v="Suscripción mensual con pago anual"/>
    <n v="20.9"/>
    <n v="1"/>
    <s v="Por definición del partner"/>
    <n v="0"/>
    <n v="76607.068999999989"/>
    <n v="76607.070000000007"/>
    <n v="0"/>
  </r>
  <r>
    <s v="Catalogo principalOVS_ES ACADEMICOGNV-00005"/>
    <s v="GNV-00005OVS_ES ACADEMICO"/>
    <m/>
    <x v="0"/>
    <s v="GNV-00005"/>
    <x v="2"/>
    <s v="Catalogo principal"/>
    <s v="USD"/>
    <s v="N/A"/>
    <s v="Microsoft®Dyn365EforSalesOpenFac ShrdSvr AllLng MonthlySubscriptions-VL Academic OLV 1License LevelE AP QualifiedOffer PerUsrCRMProtoO365 1M"/>
    <s v="Unidad"/>
    <s v="Und"/>
    <s v="Producto"/>
    <s v="N/A"/>
    <s v="N/A"/>
    <s v="N/A"/>
    <s v="GNV-00005"/>
    <s v="Suscripción mensual con pago anual"/>
    <n v="25.9"/>
    <n v="1"/>
    <s v="Por definición del partner"/>
    <n v="0"/>
    <n v="94934.118999999992"/>
    <n v="94934.12"/>
    <n v="0"/>
  </r>
  <r>
    <s v="Catalogo principalOVS_ES ACADEMICOGNV-00006"/>
    <s v="GNV-00006OVS_ES ACADEMICO"/>
    <m/>
    <x v="0"/>
    <s v="GNV-00006"/>
    <x v="2"/>
    <s v="Catalogo principal"/>
    <s v="USD"/>
    <s v="N/A"/>
    <s v="Microsoft®Dyn365EforSalesOpenFac ShrdSvr AllLng MonthlySubscriptions-VL Academic OLV 1License LevelF AP QualifiedOffer PerUsrCRMProtoO365 1M"/>
    <s v="Unidad"/>
    <s v="Und"/>
    <s v="Producto"/>
    <s v="N/A"/>
    <s v="N/A"/>
    <s v="N/A"/>
    <s v="GNV-00006"/>
    <s v="Suscripción mensual con pago anual"/>
    <n v="25.9"/>
    <n v="1"/>
    <s v="Por definición del partner"/>
    <n v="0"/>
    <n v="94934.118999999992"/>
    <n v="94934.12"/>
    <n v="0"/>
  </r>
  <r>
    <s v="Catalogo principalOVS_ES ACADEMICOGNV-00007"/>
    <s v="GNV-00007OVS_ES ACADEMICO"/>
    <m/>
    <x v="0"/>
    <s v="GNV-00007"/>
    <x v="2"/>
    <s v="Catalogo principal"/>
    <s v="USD"/>
    <s v="N/A"/>
    <s v="Microsoft®Dyn365EforSalesOpenFac ShrdSvr AllLng MonthlySubscriptions-VL Academic OLV 1License LevelE AP QualifiedOffer PerUsr forCRMOLBasic 1M"/>
    <s v="Unidad"/>
    <s v="Und"/>
    <s v="Producto"/>
    <s v="N/A"/>
    <s v="N/A"/>
    <s v="N/A"/>
    <s v="GNV-00007"/>
    <s v="Suscripción mensual con pago anual"/>
    <n v="22"/>
    <n v="1"/>
    <s v="Por definición del partner"/>
    <n v="0"/>
    <n v="80639.01999999999"/>
    <n v="80639.02"/>
    <n v="0"/>
  </r>
  <r>
    <s v="Catalogo principalOVS_ES ACADEMICOGNV-00008"/>
    <s v="GNV-00008OVS_ES ACADEMICO"/>
    <m/>
    <x v="0"/>
    <s v="GNV-00008"/>
    <x v="2"/>
    <s v="Catalogo principal"/>
    <s v="USD"/>
    <s v="N/A"/>
    <s v="Microsoft®Dyn365EforSalesOpenFac ShrdSvr AllLng MonthlySubscriptions-VL Academic OLV 1License LevelF AP QualifiedOffer PerUsr forCRMOLBasic 1M"/>
    <s v="Unidad"/>
    <s v="Und"/>
    <s v="Producto"/>
    <s v="N/A"/>
    <s v="N/A"/>
    <s v="N/A"/>
    <s v="GNV-00008"/>
    <s v="Suscripción mensual con pago anual"/>
    <n v="22"/>
    <n v="1"/>
    <s v="Por definición del partner"/>
    <n v="0"/>
    <n v="80639.01999999999"/>
    <n v="80639.02"/>
    <n v="0"/>
  </r>
  <r>
    <s v="Catalogo principalOVS_ES ACADEMICOGNV-00010"/>
    <s v="GNV-00010OVS_ES ACADEMICO"/>
    <m/>
    <x v="0"/>
    <s v="GNV-00010"/>
    <x v="2"/>
    <s v="Catalogo principal"/>
    <s v="USD"/>
    <s v="N/A"/>
    <s v="Microsoft®Dyn365EforSalesOpenFac ShrdSvr AllLng MonthlySubscriptions-VL Academic OLV 1License LevelE AP QualifiedOffer PerUsr forCRMOLPro 1M"/>
    <s v="Unidad"/>
    <s v="Und"/>
    <s v="Producto"/>
    <s v="N/A"/>
    <s v="N/A"/>
    <s v="N/A"/>
    <s v="GNV-00010"/>
    <s v="Suscripción mensual con pago anual"/>
    <n v="33.5"/>
    <n v="1"/>
    <s v="Por definición del partner"/>
    <n v="0"/>
    <n v="122791.235"/>
    <n v="122791.24"/>
    <n v="0"/>
  </r>
  <r>
    <s v="Catalogo principalOVS_ES ACADEMICOGNV-00011"/>
    <s v="GNV-00011OVS_ES ACADEMICO"/>
    <m/>
    <x v="0"/>
    <s v="GNV-00011"/>
    <x v="2"/>
    <s v="Catalogo principal"/>
    <s v="USD"/>
    <s v="N/A"/>
    <s v="Microsoft®Dyn365EforSalesOpenFac ShrdSvr AllLng MonthlySubscriptions-VL Academic OLV 1License LevelF AP QualifiedOffer PerUsr forCRMOLPro 1M"/>
    <s v="Unidad"/>
    <s v="Und"/>
    <s v="Producto"/>
    <s v="N/A"/>
    <s v="N/A"/>
    <s v="N/A"/>
    <s v="GNV-00011"/>
    <s v="Suscripción mensual con pago anual"/>
    <n v="33.5"/>
    <n v="1"/>
    <s v="Por definición del partner"/>
    <n v="0"/>
    <n v="122791.235"/>
    <n v="122791.24"/>
    <n v="0"/>
  </r>
  <r>
    <s v="Catalogo principalOVS_ES ACADEMICOGNV-00013"/>
    <s v="GNV-00013OVS_ES ACADEMICO"/>
    <m/>
    <x v="0"/>
    <s v="GNV-00013"/>
    <x v="2"/>
    <s v="Catalogo principal"/>
    <s v="USD"/>
    <s v="N/A"/>
    <s v="Microsoft®Dyn365EforSalesOpenFac ShrdSvr AllLng MonthlySubscriptions-VolumeLicense Academic OLV 1License LevelE AdditionalProduct PerDvc 1Month"/>
    <s v="Unidad"/>
    <s v="Und"/>
    <s v="Producto"/>
    <s v="N/A"/>
    <s v="N/A"/>
    <s v="N/A"/>
    <s v="GNV-00013"/>
    <s v="Suscripción mensual con pago anual"/>
    <n v="63.8"/>
    <n v="1"/>
    <s v="Por definición del partner"/>
    <n v="0"/>
    <n v="233853.15799999997"/>
    <n v="233853.16"/>
    <n v="0"/>
  </r>
  <r>
    <s v="Catalogo principalOVS_ES ACADEMICOGNV-00014"/>
    <s v="GNV-00014OVS_ES ACADEMICO"/>
    <m/>
    <x v="0"/>
    <s v="GNV-00014"/>
    <x v="2"/>
    <s v="Catalogo principal"/>
    <s v="USD"/>
    <s v="N/A"/>
    <s v="Microsoft®Dyn365EforSalesOpenFac ShrdSvr AllLng MonthlySubscriptions-VolumeLicense Academic OLV 1License LevelF AdditionalProduct PerDvc 1Month"/>
    <s v="Unidad"/>
    <s v="Und"/>
    <s v="Producto"/>
    <s v="N/A"/>
    <s v="N/A"/>
    <s v="N/A"/>
    <s v="GNV-00014"/>
    <s v="Suscripción mensual con pago anual"/>
    <n v="63.8"/>
    <n v="1"/>
    <s v="Por definición del partner"/>
    <n v="0"/>
    <n v="233853.15799999997"/>
    <n v="233853.16"/>
    <n v="0"/>
  </r>
  <r>
    <s v="Catalogo principalOVS_ES ACADEMICOGNV-00015"/>
    <s v="GNV-00015OVS_ES ACADEMICO"/>
    <m/>
    <x v="0"/>
    <s v="GNV-00015"/>
    <x v="2"/>
    <s v="Catalogo principal"/>
    <s v="USD"/>
    <s v="N/A"/>
    <s v="Microsoft®Dyn365EforSalesOpenFac ShrdSvr AllLng MonthlySubscriptions-VolumeLicense Academic OLV 1License LevelE AdditionalProduct PerUsr 1Month"/>
    <s v="Unidad"/>
    <s v="Und"/>
    <s v="Producto"/>
    <s v="N/A"/>
    <s v="N/A"/>
    <s v="N/A"/>
    <s v="GNV-00015"/>
    <s v="Suscripción mensual con pago anual"/>
    <n v="41.8"/>
    <n v="1"/>
    <s v="Por definición del partner"/>
    <n v="0"/>
    <n v="153214.13799999998"/>
    <n v="153214.14000000001"/>
    <n v="0"/>
  </r>
  <r>
    <s v="Catalogo principalOVS_ES ACADEMICOGNV-00016"/>
    <s v="GNV-00016OVS_ES ACADEMICO"/>
    <m/>
    <x v="0"/>
    <s v="GNV-00016"/>
    <x v="2"/>
    <s v="Catalogo principal"/>
    <s v="USD"/>
    <s v="N/A"/>
    <s v="Microsoft®Dyn365EforSalesOpenFac ShrdSvr AllLng MonthlySubscriptions-VolumeLicense Academic OLV 1License LevelF AdditionalProduct PerUsr 1Month"/>
    <s v="Unidad"/>
    <s v="Und"/>
    <s v="Producto"/>
    <s v="N/A"/>
    <s v="N/A"/>
    <s v="N/A"/>
    <s v="GNV-00016"/>
    <s v="Suscripción mensual con pago anual"/>
    <n v="41.8"/>
    <n v="1"/>
    <s v="Por definición del partner"/>
    <n v="0"/>
    <n v="153214.13799999998"/>
    <n v="153214.14000000001"/>
    <n v="0"/>
  </r>
  <r>
    <s v="Catalogo principalOVS_ES ACADEMICOGNX-00001"/>
    <s v="GNX-00001OVS_ES ACADEMICO"/>
    <m/>
    <x v="0"/>
    <s v="GNX-00001"/>
    <x v="2"/>
    <s v="Catalogo principal"/>
    <s v="USD"/>
    <s v="N/A"/>
    <s v="Microsoft®Dyn365EforSalesAdd-OnOpenStu ShrdSvr AllLng MonthlySubscriptions-VolumeLicense Academic OLV 1License NoLevel Student PerDvc 1Month"/>
    <s v="Unidad"/>
    <s v="Und"/>
    <s v="Producto"/>
    <s v="N/A"/>
    <s v="N/A"/>
    <s v="N/A"/>
    <s v="GNX-00001"/>
    <s v="Suscripción mensual con pago anual"/>
    <n v="39.9"/>
    <n v="1"/>
    <s v="Por definición del partner"/>
    <n v="0"/>
    <n v="146249.859"/>
    <n v="146249.85999999999"/>
    <n v="0"/>
  </r>
  <r>
    <s v="Catalogo principalOVS_ES ACADEMICOGNX-00002"/>
    <s v="GNX-00002OVS_ES ACADEMICO"/>
    <m/>
    <x v="0"/>
    <s v="GNX-00002"/>
    <x v="2"/>
    <s v="Catalogo principal"/>
    <s v="USD"/>
    <s v="N/A"/>
    <s v="Microsoft®Dyn365EforSalesAdd-OnOpenStu ShrdSvr AllLng MonthlySubscriptions-VolumeLicense Academic OLV 1License NoLevel Student PerUsr 1Month"/>
    <s v="Unidad"/>
    <s v="Und"/>
    <s v="Producto"/>
    <s v="N/A"/>
    <s v="N/A"/>
    <s v="N/A"/>
    <s v="GNX-00002"/>
    <s v="Suscripción mensual con pago anual"/>
    <n v="26.2"/>
    <n v="1"/>
    <s v="Por definición del partner"/>
    <n v="0"/>
    <n v="96033.741999999998"/>
    <n v="96033.74"/>
    <n v="0"/>
  </r>
  <r>
    <s v="Catalogo principalOVS_ES ACADEMICOGNY-00001"/>
    <s v="GNY-00001OVS_ES ACADEMICO"/>
    <m/>
    <x v="0"/>
    <s v="GNY-00001"/>
    <x v="2"/>
    <s v="Catalogo principal"/>
    <s v="USD"/>
    <s v="N/A"/>
    <s v="Microsoft®Dyn365EforSalesAdd-OnOpenFac ShrdSvr AllLng MonthlySubscriptions-VolumeLicense Academic OLV 1License LevelE AdditionalProduct PerDvc 1Month"/>
    <s v="Unidad"/>
    <s v="Und"/>
    <s v="Producto"/>
    <s v="N/A"/>
    <s v="N/A"/>
    <s v="N/A"/>
    <s v="GNY-00001"/>
    <s v="Suscripción mensual con pago anual"/>
    <n v="63.8"/>
    <n v="1"/>
    <s v="Por definición del partner"/>
    <n v="0"/>
    <n v="233853.15799999997"/>
    <n v="233853.16"/>
    <n v="0"/>
  </r>
  <r>
    <s v="Catalogo principalOVS_ES ACADEMICOGNY-00002"/>
    <s v="GNY-00002OVS_ES ACADEMICO"/>
    <m/>
    <x v="0"/>
    <s v="GNY-00002"/>
    <x v="2"/>
    <s v="Catalogo principal"/>
    <s v="USD"/>
    <s v="N/A"/>
    <s v="Microsoft®Dyn365EforSalesAdd-OnOpenFac ShrdSvr AllLng MonthlySubscriptions-VolumeLicense Academic OLV 1License LevelF AdditionalProduct PerDvc 1Month"/>
    <s v="Unidad"/>
    <s v="Und"/>
    <s v="Producto"/>
    <s v="N/A"/>
    <s v="N/A"/>
    <s v="N/A"/>
    <s v="GNY-00002"/>
    <s v="Suscripción mensual con pago anual"/>
    <n v="63.8"/>
    <n v="1"/>
    <s v="Por definición del partner"/>
    <n v="0"/>
    <n v="233853.15799999997"/>
    <n v="233853.16"/>
    <n v="0"/>
  </r>
  <r>
    <s v="Catalogo principalOVS_ES ACADEMICOGNY-00003"/>
    <s v="GNY-00003OVS_ES ACADEMICO"/>
    <m/>
    <x v="0"/>
    <s v="GNY-00003"/>
    <x v="2"/>
    <s v="Catalogo principal"/>
    <s v="USD"/>
    <s v="N/A"/>
    <s v="Microsoft®Dyn365EforSalesAdd-OnOpenFac ShrdSvr AllLng MonthlySubscriptions-VolumeLicense Academic OLV 1License LevelE AdditionalProduct PerUsr 1Month"/>
    <s v="Unidad"/>
    <s v="Und"/>
    <s v="Producto"/>
    <s v="N/A"/>
    <s v="N/A"/>
    <s v="N/A"/>
    <s v="GNY-00003"/>
    <s v="Suscripción mensual con pago anual"/>
    <n v="41.8"/>
    <n v="1"/>
    <s v="Por definición del partner"/>
    <n v="0"/>
    <n v="153214.13799999998"/>
    <n v="153214.14000000001"/>
    <n v="0"/>
  </r>
  <r>
    <s v="Catalogo principalOVS_ES ACADEMICOGNY-00004"/>
    <s v="GNY-00004OVS_ES ACADEMICO"/>
    <m/>
    <x v="0"/>
    <s v="GNY-00004"/>
    <x v="2"/>
    <s v="Catalogo principal"/>
    <s v="USD"/>
    <s v="N/A"/>
    <s v="Microsoft®Dyn365EforSalesAdd-OnOpenFac ShrdSvr AllLng MonthlySubscriptions-VolumeLicense Academic OLV 1License LevelF AdditionalProduct PerUsr 1Month"/>
    <s v="Unidad"/>
    <s v="Und"/>
    <s v="Producto"/>
    <s v="N/A"/>
    <s v="N/A"/>
    <s v="N/A"/>
    <s v="GNY-00004"/>
    <s v="Suscripción mensual con pago anual"/>
    <n v="41.8"/>
    <n v="1"/>
    <s v="Por definición del partner"/>
    <n v="0"/>
    <n v="153214.13799999998"/>
    <n v="153214.14000000001"/>
    <n v="0"/>
  </r>
  <r>
    <s v="Catalogo principalOVS_ES ACADEMICOGP3-00008"/>
    <s v="GP3-00008OVS_ES ACADEMICO"/>
    <m/>
    <x v="0"/>
    <s v="GP3-00008"/>
    <x v="2"/>
    <s v="Catalogo principal"/>
    <s v="USD"/>
    <s v="N/A"/>
    <s v="Microsoft®AzureActiveDirectoryBasicOpen ShrdSvr AllLng MonthlySubscriptions-VolumeLicense Academic OLV 1License NoLevel Student Student 1Month"/>
    <s v="Unidad"/>
    <s v="Und"/>
    <s v="Producto"/>
    <s v="N/A"/>
    <s v="N/A"/>
    <s v="N/A"/>
    <s v="GP3-00008"/>
    <s v="Suscripción mensual con pago anual"/>
    <n v="0"/>
    <n v="1"/>
    <s v="Por definición del partner"/>
    <n v="0"/>
    <n v="0"/>
    <n v="0"/>
    <n v="0"/>
  </r>
  <r>
    <s v="Catalogo principalOVS_ES ACADEMICOGP3-00009"/>
    <s v="GP3-00009OVS_ES ACADEMICO"/>
    <m/>
    <x v="0"/>
    <s v="GP3-00009"/>
    <x v="2"/>
    <s v="Catalogo principal"/>
    <s v="USD"/>
    <s v="N/A"/>
    <s v="Microsoft®AzureActiveDirectoryBasicOpen ShrdSvr AllLng MonthlySubscriptions-VolumeLicense Academic OLV 1License LevelE AdditionalProduct Faculty 1Mth"/>
    <s v="Unidad"/>
    <s v="Und"/>
    <s v="Producto"/>
    <s v="N/A"/>
    <s v="N/A"/>
    <s v="N/A"/>
    <s v="GP3-00009"/>
    <s v="Suscripción mensual con pago anual"/>
    <n v="0"/>
    <n v="1"/>
    <s v="Por definición del partner"/>
    <n v="0"/>
    <n v="0"/>
    <n v="0"/>
    <n v="0"/>
  </r>
  <r>
    <s v="Catalogo principalOVS_ES ACADEMICOGP3-00010"/>
    <s v="GP3-00010OVS_ES ACADEMICO"/>
    <m/>
    <x v="0"/>
    <s v="GP3-00010"/>
    <x v="2"/>
    <s v="Catalogo principal"/>
    <s v="USD"/>
    <s v="N/A"/>
    <s v="Microsoft®AzureActiveDirectoryBasicOpen ShrdSvr AllLng MonthlySubscriptions-VolumeLicense Academic OLV 1License LevelF AdditionalProduct Faculty 1Mth"/>
    <s v="Unidad"/>
    <s v="Und"/>
    <s v="Producto"/>
    <s v="N/A"/>
    <s v="N/A"/>
    <s v="N/A"/>
    <s v="GP3-00010"/>
    <s v="Suscripción mensual con pago anual"/>
    <n v="0"/>
    <n v="1"/>
    <s v="Por definición del partner"/>
    <n v="0"/>
    <n v="0"/>
    <n v="0"/>
    <n v="0"/>
  </r>
  <r>
    <s v="Catalogo principalOVS_ES ACADEMICOGPG-00002"/>
    <s v="GPG-00002OVS_ES ACADEMICO"/>
    <m/>
    <x v="0"/>
    <s v="GPG-00002"/>
    <x v="2"/>
    <s v="Catalogo principal"/>
    <s v="USD"/>
    <s v="N/A"/>
    <s v="Microsoft®Dyn365EforSalesFromSAOpenStu ShrdSvr AllLng MonthlySubscriptions-VolumeLicense Academic OLV 1License NoLevel Student PerDvc 1Month"/>
    <s v="Unidad"/>
    <s v="Und"/>
    <s v="Producto"/>
    <s v="N/A"/>
    <s v="N/A"/>
    <s v="N/A"/>
    <s v="GPG-00002"/>
    <s v="Suscripción mensual con pago anual"/>
    <n v="33.9"/>
    <n v="1"/>
    <s v="Por definición del partner"/>
    <n v="0"/>
    <n v="124257.39899999999"/>
    <n v="124257.4"/>
    <n v="0"/>
  </r>
  <r>
    <s v="Catalogo principalOVS_ES ACADEMICOGPG-00003"/>
    <s v="GPG-00003OVS_ES ACADEMICO"/>
    <m/>
    <x v="0"/>
    <s v="GPG-00003"/>
    <x v="2"/>
    <s v="Catalogo principal"/>
    <s v="USD"/>
    <s v="N/A"/>
    <s v="Microsoft®Dyn365EforSalesFromSAOpenStu ShrdSvr AllLng MonthlySubscriptions-VolumeLicense Academic OLV 1License NoLevel Student PerUsr 1Month"/>
    <s v="Unidad"/>
    <s v="Und"/>
    <s v="Producto"/>
    <s v="N/A"/>
    <s v="N/A"/>
    <s v="N/A"/>
    <s v="GPG-00003"/>
    <s v="Suscripción mensual con pago anual"/>
    <n v="22.3"/>
    <n v="1"/>
    <s v="Por definición del partner"/>
    <n v="0"/>
    <n v="81738.642999999996"/>
    <n v="81738.64"/>
    <n v="0"/>
  </r>
  <r>
    <s v="Catalogo principalOVS_ES ACADEMICOGPH-00004"/>
    <s v="GPH-00004OVS_ES ACADEMICO"/>
    <m/>
    <x v="0"/>
    <s v="GPH-00004"/>
    <x v="2"/>
    <s v="Catalogo principal"/>
    <s v="USD"/>
    <s v="N/A"/>
    <s v="Microsoft®Dyn365EforSalesFromSAOpenFac ShrdSvr AllLng MonthlySubscriptions-VolumeLicense Academic OLV 1License LevelE AdditionalProduct PerDvc 1Month"/>
    <s v="Unidad"/>
    <s v="Und"/>
    <s v="Producto"/>
    <s v="N/A"/>
    <s v="N/A"/>
    <s v="N/A"/>
    <s v="GPH-00004"/>
    <s v="Suscripción mensual con pago anual"/>
    <n v="54.3"/>
    <n v="1"/>
    <s v="Por definición del partner"/>
    <n v="0"/>
    <n v="199031.76299999998"/>
    <n v="199031.76"/>
    <n v="0"/>
  </r>
  <r>
    <s v="Catalogo principalOVS_ES ACADEMICOGPH-00005"/>
    <s v="GPH-00005OVS_ES ACADEMICO"/>
    <m/>
    <x v="0"/>
    <s v="GPH-00005"/>
    <x v="2"/>
    <s v="Catalogo principal"/>
    <s v="USD"/>
    <s v="N/A"/>
    <s v="Microsoft®Dyn365EforSalesFromSAOpenFac ShrdSvr AllLng MonthlySubscriptions-VolumeLicense Academic OLV 1License LevelF AdditionalProduct PerDvc 1Month"/>
    <s v="Unidad"/>
    <s v="Und"/>
    <s v="Producto"/>
    <s v="N/A"/>
    <s v="N/A"/>
    <s v="N/A"/>
    <s v="GPH-00005"/>
    <s v="Suscripción mensual con pago anual"/>
    <n v="54.3"/>
    <n v="1"/>
    <s v="Por definición del partner"/>
    <n v="0"/>
    <n v="199031.76299999998"/>
    <n v="199031.76"/>
    <n v="0"/>
  </r>
  <r>
    <s v="Catalogo principalOVS_ES ACADEMICOGPH-00006"/>
    <s v="GPH-00006OVS_ES ACADEMICO"/>
    <m/>
    <x v="0"/>
    <s v="GPH-00006"/>
    <x v="2"/>
    <s v="Catalogo principal"/>
    <s v="USD"/>
    <s v="N/A"/>
    <s v="Microsoft®Dyn365EforSalesFromSAOpenFac ShrdSvr AllLng MonthlySubscriptions-VolumeLicense Academic OLV 1License LevelE AdditionalProduct PerUsr 1Month"/>
    <s v="Unidad"/>
    <s v="Und"/>
    <s v="Producto"/>
    <s v="N/A"/>
    <s v="N/A"/>
    <s v="N/A"/>
    <s v="GPH-00006"/>
    <s v="Suscripción mensual con pago anual"/>
    <n v="35.6"/>
    <n v="1"/>
    <s v="Por definición del partner"/>
    <n v="0"/>
    <n v="130488.59600000001"/>
    <n v="130488.6"/>
    <n v="0"/>
  </r>
  <r>
    <s v="Catalogo principalOVS_ES ACADEMICOGPH-00007"/>
    <s v="GPH-00007OVS_ES ACADEMICO"/>
    <m/>
    <x v="0"/>
    <s v="GPH-00007"/>
    <x v="2"/>
    <s v="Catalogo principal"/>
    <s v="USD"/>
    <s v="N/A"/>
    <s v="Microsoft®Dyn365EforSalesFromSAOpenFac ShrdSvr AllLng MonthlySubscriptions-VolumeLicense Academic OLV 1License LevelF AdditionalProduct PerUsr 1Month"/>
    <s v="Unidad"/>
    <s v="Und"/>
    <s v="Producto"/>
    <s v="N/A"/>
    <s v="N/A"/>
    <s v="N/A"/>
    <s v="GPH-00007"/>
    <s v="Suscripción mensual con pago anual"/>
    <n v="35.6"/>
    <n v="1"/>
    <s v="Por definición del partner"/>
    <n v="0"/>
    <n v="130488.59600000001"/>
    <n v="130488.6"/>
    <n v="0"/>
  </r>
  <r>
    <s v="Catalogo principalOVS_ES ACADEMICOGPK-00001"/>
    <s v="GPK-00001OVS_ES ACADEMICO"/>
    <m/>
    <x v="0"/>
    <s v="GPK-00001"/>
    <x v="2"/>
    <s v="Catalogo principal"/>
    <s v="USD"/>
    <s v="N/A"/>
    <s v="Microsoft®Dyn365ETeamMembAddOnOpenStuOld ShrdSvr AllLng MonthlySubscriptions-VolumeLicense Academic OLV 1License NL Student PerUsr toTeamMember 1M"/>
    <s v="Unidad"/>
    <s v="Und"/>
    <s v="Producto"/>
    <s v="N/A"/>
    <s v="N/A"/>
    <s v="N/A"/>
    <s v="GPK-00001"/>
    <s v="Suscripción mensual con pago anual"/>
    <n v="1.3"/>
    <n v="1"/>
    <s v="Por definición del partner"/>
    <n v="0"/>
    <n v="4765.0330000000004"/>
    <n v="4765.03"/>
    <n v="0"/>
  </r>
  <r>
    <s v="Catalogo principalOVS_ES ACADEMICOGPL-00001"/>
    <s v="GPL-00001OVS_ES ACADEMICO"/>
    <m/>
    <x v="0"/>
    <s v="GPL-00001"/>
    <x v="2"/>
    <s v="Catalogo principal"/>
    <s v="USD"/>
    <s v="N/A"/>
    <s v="Microsoft®Dyn365ETeamMembAddOnOpenFacOld ShrdSvr AllLng MonthlySubscriptions-VolumeLicense Academic OLV 1License LevelE AP PerUsr toTeamMember 1M"/>
    <s v="Unidad"/>
    <s v="Und"/>
    <s v="Producto"/>
    <s v="N/A"/>
    <s v="N/A"/>
    <s v="N/A"/>
    <s v="GPL-00001"/>
    <s v="Suscripción mensual con pago anual"/>
    <n v="2"/>
    <n v="1"/>
    <s v="Por definición del partner"/>
    <n v="0"/>
    <n v="7330.82"/>
    <n v="7330.82"/>
    <n v="0"/>
  </r>
  <r>
    <s v="Catalogo principalOVS_ES ACADEMICOGPL-00002"/>
    <s v="GPL-00002OVS_ES ACADEMICO"/>
    <m/>
    <x v="0"/>
    <s v="GPL-00002"/>
    <x v="2"/>
    <s v="Catalogo principal"/>
    <s v="USD"/>
    <s v="N/A"/>
    <s v="Microsoft®Dyn365ETeamMembAddOnOpenFacOld ShrdSvr AllLng MonthlySubscriptions-VolumeLicense Academic OLV 1License LevelF AP PerUsr toTeamMember 1M"/>
    <s v="Unidad"/>
    <s v="Und"/>
    <s v="Producto"/>
    <s v="N/A"/>
    <s v="N/A"/>
    <s v="N/A"/>
    <s v="GPL-00002"/>
    <s v="Suscripción mensual con pago anual"/>
    <n v="2"/>
    <n v="1"/>
    <s v="Por definición del partner"/>
    <n v="0"/>
    <n v="7330.82"/>
    <n v="7330.82"/>
    <n v="0"/>
  </r>
  <r>
    <s v="Catalogo principalOVS_ES ACADEMICOGPN-00001"/>
    <s v="GPN-00001OVS_ES ACADEMICO"/>
    <m/>
    <x v="0"/>
    <s v="GPN-00001"/>
    <x v="2"/>
    <s v="Catalogo principal"/>
    <s v="USD"/>
    <s v="N/A"/>
    <s v="Microsoft®Dyn365ETeamMemFromSAOpenStuOld ShrdSvr AllLng MonthlySubscriptions-VL Academic OLV 1License NL Stu QualifiedOffer PerUsr frmCRMEssentials 1M"/>
    <s v="Unidad"/>
    <s v="Und"/>
    <s v="Producto"/>
    <s v="N/A"/>
    <s v="N/A"/>
    <s v="N/A"/>
    <s v="GPN-00001"/>
    <s v="Suscripción mensual con pago anual"/>
    <n v="1.7"/>
    <n v="1"/>
    <s v="Por definición del partner"/>
    <n v="0"/>
    <n v="6231.1969999999992"/>
    <n v="6231.2"/>
    <n v="0"/>
  </r>
  <r>
    <s v="Catalogo principalOVS_ES ACADEMICOGPP-00001"/>
    <s v="GPP-00001OVS_ES ACADEMICO"/>
    <m/>
    <x v="0"/>
    <s v="GPP-00001"/>
    <x v="2"/>
    <s v="Catalogo principal"/>
    <s v="USD"/>
    <s v="N/A"/>
    <s v="Microsoft®Dyn365ETeamMemFromSAOpenFacOld ShrdSvr AllLng MonthlySubscriptions-VL Academic OLV 1License LevelE AP QualifiedOffer fromCRMEssentials 1M"/>
    <s v="Unidad"/>
    <s v="Und"/>
    <s v="Producto"/>
    <s v="N/A"/>
    <s v="N/A"/>
    <s v="N/A"/>
    <s v="GPP-00001"/>
    <s v="Suscripción mensual con pago anual"/>
    <n v="2.7"/>
    <n v="1"/>
    <s v="Por definición del partner"/>
    <n v="0"/>
    <n v="9896.607"/>
    <n v="9896.61"/>
    <n v="0"/>
  </r>
  <r>
    <s v="Catalogo principalOVS_ES ACADEMICOGPP-00002"/>
    <s v="GPP-00002OVS_ES ACADEMICO"/>
    <m/>
    <x v="0"/>
    <s v="GPP-00002"/>
    <x v="2"/>
    <s v="Catalogo principal"/>
    <s v="USD"/>
    <s v="N/A"/>
    <s v="Microsoft®Dyn365ETeamMemFromSAOpenFacOld ShrdSvr AllLng MonthlySubscriptions-VL Academic OLV 1License LevelF AP QualifiedOffer fromCRMEssentials 1M"/>
    <s v="Unidad"/>
    <s v="Und"/>
    <s v="Producto"/>
    <s v="N/A"/>
    <s v="N/A"/>
    <s v="N/A"/>
    <s v="GPP-00002"/>
    <s v="Suscripción mensual con pago anual"/>
    <n v="2.7"/>
    <n v="1"/>
    <s v="Por definición del partner"/>
    <n v="0"/>
    <n v="9896.607"/>
    <n v="9896.61"/>
    <n v="0"/>
  </r>
  <r>
    <s v="Catalogo principalOVS_ES ACADEMICOGPR-00001"/>
    <s v="GPR-00001OVS_ES ACADEMICO"/>
    <m/>
    <x v="0"/>
    <s v="GPR-00001"/>
    <x v="2"/>
    <s v="Catalogo principal"/>
    <s v="USD"/>
    <s v="N/A"/>
    <s v="Microsoft®Dyn365ETeamMembersOpenStuOld ShrdSvr AllLng MonthlySubscriptions-VolumeLicense Academic OLV 1License NoLevel Student PerUsr 1Month"/>
    <s v="Unidad"/>
    <s v="Und"/>
    <s v="Producto"/>
    <s v="N/A"/>
    <s v="N/A"/>
    <s v="N/A"/>
    <s v="GPR-00001"/>
    <s v="Suscripción mensual con pago anual"/>
    <n v="2.2000000000000002"/>
    <n v="1"/>
    <s v="Por definición del partner"/>
    <n v="0"/>
    <n v="8063.902"/>
    <n v="8063.9"/>
    <n v="0"/>
  </r>
  <r>
    <s v="Catalogo principalOVS_ES ACADEMICOGPR-00002"/>
    <s v="GPR-00002OVS_ES ACADEMICO"/>
    <m/>
    <x v="0"/>
    <s v="GPR-00002"/>
    <x v="2"/>
    <s v="Catalogo principal"/>
    <s v="USD"/>
    <s v="N/A"/>
    <s v="Microsoft®Dyn365ETeamMembersOpenStuOld ShrdSvr AllLng MonthlySubscriptions-VolumeLicense Academic OLV 1License NL Student QualifiedOffer PerUsr 1M"/>
    <s v="Unidad"/>
    <s v="Und"/>
    <s v="Producto"/>
    <s v="N/A"/>
    <s v="N/A"/>
    <s v="N/A"/>
    <s v="GPR-00002"/>
    <s v="Suscripción mensual con pago anual"/>
    <n v="2.2000000000000002"/>
    <n v="1"/>
    <s v="Por definición del partner"/>
    <n v="0"/>
    <n v="8063.902"/>
    <n v="8063.9"/>
    <n v="0"/>
  </r>
  <r>
    <s v="Catalogo principalOVS_ES ACADEMICOGPS-00001"/>
    <s v="GPS-00001OVS_ES ACADEMICO"/>
    <m/>
    <x v="0"/>
    <s v="GPS-00001"/>
    <x v="2"/>
    <s v="Catalogo principal"/>
    <s v="USD"/>
    <s v="N/A"/>
    <s v="Microsoft®Dyn365ETeamMembersOpenFacOld ShrdSvr AllLng MonthlySubscriptions-VolumeLicense Academic OLV 1License LevelE AdditionalProduct PerUsr 1Month"/>
    <s v="Unidad"/>
    <s v="Und"/>
    <s v="Producto"/>
    <s v="N/A"/>
    <s v="N/A"/>
    <s v="N/A"/>
    <s v="GPS-00001"/>
    <s v="Suscripción mensual con pago anual"/>
    <n v="3.6"/>
    <n v="1"/>
    <s v="Por definición del partner"/>
    <n v="0"/>
    <n v="13195.476000000001"/>
    <n v="13195.48"/>
    <n v="0"/>
  </r>
  <r>
    <s v="Catalogo principalOVS_ES ACADEMICOGPS-00002"/>
    <s v="GPS-00002OVS_ES ACADEMICO"/>
    <m/>
    <x v="0"/>
    <s v="GPS-00002"/>
    <x v="2"/>
    <s v="Catalogo principal"/>
    <s v="USD"/>
    <s v="N/A"/>
    <s v="Microsoft®Dyn365ETeamMembersOpenFacOld ShrdSvr AllLng MonthlySubscriptions-VolumeLicense Academic OLV 1License LevelF AdditionalProduct PerUsr 1Month"/>
    <s v="Unidad"/>
    <s v="Und"/>
    <s v="Producto"/>
    <s v="N/A"/>
    <s v="N/A"/>
    <s v="N/A"/>
    <s v="GPS-00002"/>
    <s v="Suscripción mensual con pago anual"/>
    <n v="3.6"/>
    <n v="1"/>
    <s v="Por definición del partner"/>
    <n v="0"/>
    <n v="13195.476000000001"/>
    <n v="13195.48"/>
    <n v="0"/>
  </r>
  <r>
    <s v="Catalogo principalOVS_ES ACADEMICOGPS-00004"/>
    <s v="GPS-00004OVS_ES ACADEMICO"/>
    <m/>
    <x v="0"/>
    <s v="GPS-00004"/>
    <x v="2"/>
    <s v="Catalogo principal"/>
    <s v="USD"/>
    <s v="N/A"/>
    <s v="Microsoft®Dyn365ETeamMembersOpenFacOld ShrdSvr AllLng MonthlySubscriptions-VolumeLicense Academic OLV 1License LevelE AP QualifiedOffer PerUsr 1Month"/>
    <s v="Unidad"/>
    <s v="Und"/>
    <s v="Producto"/>
    <s v="N/A"/>
    <s v="N/A"/>
    <s v="N/A"/>
    <s v="GPS-00004"/>
    <s v="Suscripción mensual con pago anual"/>
    <n v="3.6"/>
    <n v="1"/>
    <s v="Por definición del partner"/>
    <n v="0"/>
    <n v="13195.476000000001"/>
    <n v="13195.48"/>
    <n v="0"/>
  </r>
  <r>
    <s v="Catalogo principalOVS_ES ACADEMICOGPS-00005"/>
    <s v="GPS-00005OVS_ES ACADEMICO"/>
    <m/>
    <x v="0"/>
    <s v="GPS-00005"/>
    <x v="2"/>
    <s v="Catalogo principal"/>
    <s v="USD"/>
    <s v="N/A"/>
    <s v="Microsoft®Dyn365ETeamMembersOpenFacOld ShrdSvr AllLng MonthlySubscriptions-VolumeLicense Academic OLV 1License LevelF AP QualifiedOffer PerUsr 1Month"/>
    <s v="Unidad"/>
    <s v="Und"/>
    <s v="Producto"/>
    <s v="N/A"/>
    <s v="N/A"/>
    <s v="N/A"/>
    <s v="GPS-00005"/>
    <s v="Suscripción mensual con pago anual"/>
    <n v="3.6"/>
    <n v="1"/>
    <s v="Por definición del partner"/>
    <n v="0"/>
    <n v="13195.476000000001"/>
    <n v="13195.48"/>
    <n v="0"/>
  </r>
  <r>
    <s v="Catalogo principalOVS_ES ACADEMICOGPV-00001"/>
    <s v="GPV-00001OVS_ES ACADEMICO"/>
    <m/>
    <x v="0"/>
    <s v="GPV-00001"/>
    <x v="2"/>
    <s v="Catalogo principal"/>
    <s v="USD"/>
    <s v="N/A"/>
    <s v="Microsoft®Dyn365ECstEngNonProdInstOpenFac ShrdSvr AllLng MonthlySubscriptions-VolumeLicense Academic OLV 1License LevelE AdditionalProduct Srvcs 1M"/>
    <s v="Unidad"/>
    <s v="Und"/>
    <s v="Producto"/>
    <s v="N/A"/>
    <s v="N/A"/>
    <s v="N/A"/>
    <s v="GPV-00001"/>
    <s v="Suscripción mensual con pago anual"/>
    <n v="66"/>
    <n v="1"/>
    <s v="Por definición del partner"/>
    <n v="0"/>
    <n v="241917.06"/>
    <n v="241917.06"/>
    <n v="0"/>
  </r>
  <r>
    <s v="Catalogo principalOVS_ES ACADEMICOGPV-00002"/>
    <s v="GPV-00002OVS_ES ACADEMICO"/>
    <m/>
    <x v="0"/>
    <s v="GPV-00002"/>
    <x v="2"/>
    <s v="Catalogo principal"/>
    <s v="USD"/>
    <s v="N/A"/>
    <s v="Microsoft®Dyn365ECstEngNonProdInstOpenFac ShrdSvr AllLng MonthlySubscriptions-VolumeLicense Academic OLV 1License LevelF AdditionalProduct Srvcs 1M"/>
    <s v="Unidad"/>
    <s v="Und"/>
    <s v="Producto"/>
    <s v="N/A"/>
    <s v="N/A"/>
    <s v="N/A"/>
    <s v="GPV-00002"/>
    <s v="Suscripción mensual con pago anual"/>
    <n v="66"/>
    <n v="1"/>
    <s v="Por definición del partner"/>
    <n v="0"/>
    <n v="241917.06"/>
    <n v="241917.06"/>
    <n v="0"/>
  </r>
  <r>
    <s v="Catalogo principalOVS_ES ACADEMICOGPY-00004"/>
    <s v="GPY-00004OVS_ES ACADEMICO"/>
    <m/>
    <x v="0"/>
    <s v="GPY-00004"/>
    <x v="2"/>
    <s v="Catalogo principal"/>
    <s v="USD"/>
    <s v="N/A"/>
    <s v="Microsoft®Dyn365ECstEngAddlSclPostOpenFac ShrdSvr AllLng MonthlySubscriptions-VolumeLicense Academic OLV 1License LevelE AP AddOn Posts(100k) 1M"/>
    <s v="Unidad"/>
    <s v="Und"/>
    <s v="Producto"/>
    <s v="N/A"/>
    <s v="N/A"/>
    <s v="N/A"/>
    <s v="GPY-00004"/>
    <s v="Suscripción mensual con pago anual"/>
    <n v="308"/>
    <n v="1"/>
    <s v="Por definición del partner"/>
    <n v="0"/>
    <n v="1128946.28"/>
    <n v="1128946.28"/>
    <n v="0"/>
  </r>
  <r>
    <s v="Catalogo principalOVS_ES ACADEMICOGPY-00005"/>
    <s v="GPY-00005OVS_ES ACADEMICO"/>
    <m/>
    <x v="0"/>
    <s v="GPY-00005"/>
    <x v="2"/>
    <s v="Catalogo principal"/>
    <s v="USD"/>
    <s v="N/A"/>
    <s v="Microsoft®Dyn365ECstEngAddlSclPostOpenFac ShrdSvr AllLng MonthlySubscriptions-VolumeLicense Academic OLV 1License LevelF AP AddOn Posts(100k) 1M"/>
    <s v="Unidad"/>
    <s v="Und"/>
    <s v="Producto"/>
    <s v="N/A"/>
    <s v="N/A"/>
    <s v="N/A"/>
    <s v="GPY-00005"/>
    <s v="Suscripción mensual con pago anual"/>
    <n v="308"/>
    <n v="1"/>
    <s v="Por definición del partner"/>
    <n v="0"/>
    <n v="1128946.28"/>
    <n v="1128946.28"/>
    <n v="0"/>
  </r>
  <r>
    <s v="Catalogo principalOVS_ES ACADEMICOGPY-00006"/>
    <s v="GPY-00006OVS_ES ACADEMICO"/>
    <m/>
    <x v="0"/>
    <s v="GPY-00006"/>
    <x v="2"/>
    <s v="Catalogo principal"/>
    <s v="USD"/>
    <s v="N/A"/>
    <s v="Microsoft®Dyn365ECstEngAddlSclPostOpenFac ShrdSvr AllLng MonthlySubscriptions-VolumeLicense Academic OLV 1License LevelE AP AddOn Posts(10k) 1M"/>
    <s v="Unidad"/>
    <s v="Und"/>
    <s v="Producto"/>
    <s v="N/A"/>
    <s v="N/A"/>
    <s v="N/A"/>
    <s v="GPY-00006"/>
    <s v="Suscripción mensual con pago anual"/>
    <n v="44"/>
    <n v="1"/>
    <s v="Por definición del partner"/>
    <n v="0"/>
    <n v="161278.03999999998"/>
    <n v="161278.04"/>
    <n v="0"/>
  </r>
  <r>
    <s v="Catalogo principalOVS_ES ACADEMICOGPY-00007"/>
    <s v="GPY-00007OVS_ES ACADEMICO"/>
    <m/>
    <x v="0"/>
    <s v="GPY-00007"/>
    <x v="2"/>
    <s v="Catalogo principal"/>
    <s v="USD"/>
    <s v="N/A"/>
    <s v="Microsoft®Dyn365ECstEngAddlSclPostOpenFac ShrdSvr AllLng MonthlySubscriptions-VolumeLicense Academic OLV 1License LevelF AP AddOn Posts(10k) 1M"/>
    <s v="Unidad"/>
    <s v="Und"/>
    <s v="Producto"/>
    <s v="N/A"/>
    <s v="N/A"/>
    <s v="N/A"/>
    <s v="GPY-00007"/>
    <s v="Suscripción mensual con pago anual"/>
    <n v="44"/>
    <n v="1"/>
    <s v="Por definición del partner"/>
    <n v="0"/>
    <n v="161278.03999999998"/>
    <n v="161278.04"/>
    <n v="0"/>
  </r>
  <r>
    <s v="Catalogo principalOVS_ES ACADEMICOGPY-00008"/>
    <s v="GPY-00008OVS_ES ACADEMICO"/>
    <m/>
    <x v="0"/>
    <s v="GPY-00008"/>
    <x v="2"/>
    <s v="Catalogo principal"/>
    <s v="USD"/>
    <s v="N/A"/>
    <s v="Microsoft®Dyn365ECstEngAddlSclPostOpenFac ShrdSvr AllLng MonthlySubscriptions-VolumeLicense Academic OLV 1License LevelE AP AddOn Posts(1M) 1M"/>
    <s v="Unidad"/>
    <s v="Und"/>
    <s v="Producto"/>
    <s v="N/A"/>
    <s v="N/A"/>
    <s v="N/A"/>
    <s v="GPY-00008"/>
    <s v="Suscripción mensual con pago anual"/>
    <n v="1760"/>
    <n v="1"/>
    <s v="Por definición del partner"/>
    <n v="0"/>
    <n v="6451121.5999999996"/>
    <n v="6451121.5999999996"/>
    <n v="0"/>
  </r>
  <r>
    <s v="Catalogo principalOVS_ES ACADEMICOGPY-00009"/>
    <s v="GPY-00009OVS_ES ACADEMICO"/>
    <m/>
    <x v="0"/>
    <s v="GPY-00009"/>
    <x v="2"/>
    <s v="Catalogo principal"/>
    <s v="USD"/>
    <s v="N/A"/>
    <s v="Microsoft®Dyn365ECstEngAddlSclPostOpenFac ShrdSvr AllLng MonthlySubscriptions-VolumeLicense Academic OLV 1License LevelF AP AddOn Posts(1M) 1M"/>
    <s v="Unidad"/>
    <s v="Und"/>
    <s v="Producto"/>
    <s v="N/A"/>
    <s v="N/A"/>
    <s v="N/A"/>
    <s v="GPY-00009"/>
    <s v="Suscripción mensual con pago anual"/>
    <n v="1760"/>
    <n v="1"/>
    <s v="Por definición del partner"/>
    <n v="0"/>
    <n v="6451121.5999999996"/>
    <n v="6451121.5999999996"/>
    <n v="0"/>
  </r>
  <r>
    <s v="Catalogo principalOVS_ES ACADEMICOGQR-00001"/>
    <s v="GQR-00001OVS_ES ACADEMICO"/>
    <m/>
    <x v="0"/>
    <s v="GQR-00001"/>
    <x v="2"/>
    <s v="Catalogo principal"/>
    <s v="USD"/>
    <s v="N/A"/>
    <s v="Microsoft®Dyn365ECstEngProdInstOpenFac ShrdSvr AllLng MonthlySubscriptions-VolumeLicense Academic OLV 1License LevelE AdditionalProduct Srvcs 1Month"/>
    <s v="Unidad"/>
    <s v="Und"/>
    <s v="Producto"/>
    <s v="N/A"/>
    <s v="N/A"/>
    <s v="N/A"/>
    <s v="GQR-00001"/>
    <s v="Suscripción mensual con pago anual"/>
    <n v="242"/>
    <n v="1"/>
    <s v="Por definición del partner"/>
    <n v="0"/>
    <n v="887029.22"/>
    <n v="887029.22"/>
    <n v="0"/>
  </r>
  <r>
    <s v="Catalogo principalOVS_ES ACADEMICOGQR-00002"/>
    <s v="GQR-00002OVS_ES ACADEMICO"/>
    <m/>
    <x v="0"/>
    <s v="GQR-00002"/>
    <x v="2"/>
    <s v="Catalogo principal"/>
    <s v="USD"/>
    <s v="N/A"/>
    <s v="Microsoft®Dyn365ECstEngProdInstOpenFac ShrdSvr AllLng MonthlySubscriptions-VolumeLicense Academic OLV 1License LevelF AdditionalProduct Srvcs 1Month"/>
    <s v="Unidad"/>
    <s v="Und"/>
    <s v="Producto"/>
    <s v="N/A"/>
    <s v="N/A"/>
    <s v="N/A"/>
    <s v="GQR-00002"/>
    <s v="Suscripción mensual con pago anual"/>
    <n v="242"/>
    <n v="1"/>
    <s v="Por definición del partner"/>
    <n v="0"/>
    <n v="887029.22"/>
    <n v="887029.22"/>
    <n v="0"/>
  </r>
  <r>
    <s v="Catalogo principalOVS_ES ACADEMICOGR6-00001"/>
    <s v="GR6-00001OVS_ES ACADEMICO"/>
    <m/>
    <x v="0"/>
    <s v="GR6-00001"/>
    <x v="2"/>
    <s v="Catalogo principal"/>
    <s v="USD"/>
    <s v="N/A"/>
    <s v="Microsoft®EOAforExchangeServerOpenFAC ShrdSvr AllLng MonthlySubscriptions-VolumeLicense Academic OLV 1License LevelE AdditionalProduct 1Month"/>
    <s v="Unidad"/>
    <s v="Und"/>
    <s v="Producto"/>
    <s v="N/A"/>
    <s v="N/A"/>
    <s v="N/A"/>
    <s v="GR6-00001"/>
    <s v="Suscripción mensual con pago anual"/>
    <n v="1"/>
    <n v="1"/>
    <s v="Por definición del partner"/>
    <n v="0"/>
    <n v="3665.41"/>
    <n v="3665.41"/>
    <n v="0"/>
  </r>
  <r>
    <s v="Catalogo principalOVS_ES ACADEMICOGR6-00002"/>
    <s v="GR6-00002OVS_ES ACADEMICO"/>
    <m/>
    <x v="0"/>
    <s v="GR6-00002"/>
    <x v="2"/>
    <s v="Catalogo principal"/>
    <s v="USD"/>
    <s v="N/A"/>
    <s v="Microsoft®EOAforExchangeServerOpenFAC ShrdSvr AllLng MonthlySubscriptions-VolumeLicense Academic OLV 1License LevelF AdditionalProduct 1Month"/>
    <s v="Unidad"/>
    <s v="Und"/>
    <s v="Producto"/>
    <s v="N/A"/>
    <s v="N/A"/>
    <s v="N/A"/>
    <s v="GR6-00002"/>
    <s v="Suscripción mensual con pago anual"/>
    <n v="1"/>
    <n v="1"/>
    <s v="Por definición del partner"/>
    <n v="0"/>
    <n v="3665.41"/>
    <n v="3665.41"/>
    <n v="0"/>
  </r>
  <r>
    <s v="Catalogo principalOVS_ES ACADEMICOGR9-00001"/>
    <s v="GR9-00001OVS_ES ACADEMICO"/>
    <m/>
    <x v="0"/>
    <s v="GR9-00001"/>
    <x v="2"/>
    <s v="Catalogo principal"/>
    <s v="USD"/>
    <s v="N/A"/>
    <s v="Microsoft®EOAforExchangeServerOpenSTU ShrdSvr AllLng MonthlySubscriptions-VolumeLicense Academic OLV 1License NoLevel Student 1Month"/>
    <s v="Unidad"/>
    <s v="Und"/>
    <s v="Producto"/>
    <s v="N/A"/>
    <s v="N/A"/>
    <s v="N/A"/>
    <s v="GR9-00001"/>
    <s v="Suscripción mensual con pago anual"/>
    <n v="1"/>
    <n v="1"/>
    <s v="Por definición del partner"/>
    <n v="0"/>
    <n v="3665.41"/>
    <n v="3665.41"/>
    <n v="0"/>
  </r>
  <r>
    <s v="Catalogo principalOVS_ES ACADEMICOGS7-00008"/>
    <s v="GS7-00008OVS_ES ACADEMICO"/>
    <m/>
    <x v="0"/>
    <s v="GS7-00008"/>
    <x v="2"/>
    <s v="Catalogo principal"/>
    <s v="USD"/>
    <s v="N/A"/>
    <s v="Microsoft®EntMobandSecurityE3Open ShrdSvr AllLng MonthlySubscriptions-VolumeLicense Academic OLV 1License NoLevel Student Student 1Month"/>
    <s v="Unidad"/>
    <s v="Und"/>
    <s v="Producto"/>
    <s v="N/A"/>
    <s v="N/A"/>
    <s v="N/A"/>
    <s v="GS7-00008"/>
    <s v="Suscripción mensual con pago anual"/>
    <n v="1.7"/>
    <n v="1"/>
    <s v="Por definición del partner"/>
    <n v="0"/>
    <n v="6231.1969999999992"/>
    <n v="6231.2"/>
    <n v="0"/>
  </r>
  <r>
    <s v="Catalogo principalOVS_ES ACADEMICOGS7-00009"/>
    <s v="GS7-00009OVS_ES ACADEMICO"/>
    <m/>
    <x v="0"/>
    <s v="GS7-00009"/>
    <x v="2"/>
    <s v="Catalogo principal"/>
    <s v="USD"/>
    <s v="N/A"/>
    <s v="Microsoft®EntMobandSecurityE3Open ShrdSvr AllLng MonthlySubscriptions-VolumeLicense Academic OLV 1License LevelE AdditionalProduct Faculty 1Month"/>
    <s v="Unidad"/>
    <s v="Und"/>
    <s v="Producto"/>
    <s v="N/A"/>
    <s v="N/A"/>
    <s v="N/A"/>
    <s v="GS7-00009"/>
    <s v="Suscripción mensual con pago anual"/>
    <n v="1.7"/>
    <n v="1"/>
    <s v="Por definición del partner"/>
    <n v="0"/>
    <n v="6231.1969999999992"/>
    <n v="6231.2"/>
    <n v="0"/>
  </r>
  <r>
    <s v="Catalogo principalOVS_ES ACADEMICOGS7-00010"/>
    <s v="GS7-00010OVS_ES ACADEMICO"/>
    <m/>
    <x v="0"/>
    <s v="GS7-00010"/>
    <x v="2"/>
    <s v="Catalogo principal"/>
    <s v="USD"/>
    <s v="N/A"/>
    <s v="Microsoft®EntMobandSecurityE3Open ShrdSvr AllLng MonthlySubscriptions-VolumeLicense Academic OLV 1License LevelF AdditionalProduct Faculty 1Month"/>
    <s v="Unidad"/>
    <s v="Und"/>
    <s v="Producto"/>
    <s v="N/A"/>
    <s v="N/A"/>
    <s v="N/A"/>
    <s v="GS7-00010"/>
    <s v="Suscripción mensual con pago anual"/>
    <n v="1.7"/>
    <n v="1"/>
    <s v="Por definición del partner"/>
    <n v="0"/>
    <n v="6231.1969999999992"/>
    <n v="6231.2"/>
    <n v="0"/>
  </r>
  <r>
    <s v="Catalogo principalOVS_ES ACADEMICOGS9-00001"/>
    <s v="GS9-00001OVS_ES ACADEMICO"/>
    <m/>
    <x v="0"/>
    <s v="GS9-00001"/>
    <x v="2"/>
    <s v="Catalogo principal"/>
    <s v="USD"/>
    <s v="N/A"/>
    <s v="Microsoft®EntMobandSecurityE3 Open Add-on ShrdSvr AllLng MonthlySubscriptions-VolumeLicense Academic OLV 1License LevelE AP Faculty AddOn 1M Orgnl"/>
    <s v="Unidad"/>
    <s v="Und"/>
    <s v="Producto"/>
    <s v="N/A"/>
    <s v="N/A"/>
    <s v="N/A"/>
    <s v="GS9-00001"/>
    <s v="Suscripción mensual con pago anual"/>
    <n v="1.7"/>
    <n v="1"/>
    <s v="Por definición del partner"/>
    <n v="0"/>
    <n v="6231.1969999999992"/>
    <n v="6231.2"/>
    <n v="0"/>
  </r>
  <r>
    <s v="Catalogo principalOVS_ES ACADEMICOGS9-00002"/>
    <s v="GS9-00002OVS_ES ACADEMICO"/>
    <m/>
    <x v="0"/>
    <s v="GS9-00002"/>
    <x v="2"/>
    <s v="Catalogo principal"/>
    <s v="USD"/>
    <s v="N/A"/>
    <s v="Microsoft®EntMobandSecurityE3 Open Add-on ShrdSvr AllLng MonthlySubscriptions-VolumeLicense Academic OLV 1License LevelF AP Faculty AddOn 1M Orgnl"/>
    <s v="Unidad"/>
    <s v="Und"/>
    <s v="Producto"/>
    <s v="N/A"/>
    <s v="N/A"/>
    <s v="N/A"/>
    <s v="GS9-00002"/>
    <s v="Suscripción mensual con pago anual"/>
    <n v="1.7"/>
    <n v="1"/>
    <s v="Por definición del partner"/>
    <n v="0"/>
    <n v="6231.1969999999992"/>
    <n v="6231.2"/>
    <n v="0"/>
  </r>
  <r>
    <s v="Catalogo principalOVS_ES ACADEMICOGS9-00003"/>
    <s v="GS9-00003OVS_ES ACADEMICO"/>
    <m/>
    <x v="0"/>
    <s v="GS9-00003"/>
    <x v="2"/>
    <s v="Catalogo principal"/>
    <s v="USD"/>
    <s v="N/A"/>
    <s v="Microsoft®EntMobandSecurityE3OpenAdd-on ShrdSvr AllLng MonthlySubscriptions-VolumeLicense Academic OLV 1License NoLevel Student Student AddOn 1Month"/>
    <s v="Unidad"/>
    <s v="Und"/>
    <s v="Producto"/>
    <s v="N/A"/>
    <s v="N/A"/>
    <s v="N/A"/>
    <s v="GS9-00003"/>
    <s v="Suscripción mensual con pago anual"/>
    <n v="1.7"/>
    <n v="1"/>
    <s v="Por definición del partner"/>
    <n v="0"/>
    <n v="6231.1969999999992"/>
    <n v="6231.2"/>
    <n v="0"/>
  </r>
  <r>
    <s v="Catalogo principalOVS_ES ACADEMICOGU3-00001"/>
    <s v="GU3-00001OVS_ES ACADEMICO"/>
    <m/>
    <x v="0"/>
    <s v="GU3-00001"/>
    <x v="2"/>
    <s v="Catalogo principal"/>
    <s v="USD"/>
    <s v="N/A"/>
    <s v="Microsoft®O365EDUA1OpenStu ShrdSvr AllLng MonthlySubscriptions-VolumeLicense Academic OLV 1License NoLevel Student 1Month"/>
    <s v="Unidad"/>
    <s v="Und"/>
    <s v="Producto"/>
    <s v="N/A"/>
    <s v="N/A"/>
    <s v="N/A"/>
    <s v="GU3-00001"/>
    <s v="Suscripción mensual con pago anual"/>
    <n v="0"/>
    <n v="1"/>
    <s v="Por definición del partner"/>
    <n v="0"/>
    <n v="0"/>
    <n v="0"/>
    <n v="0"/>
  </r>
  <r>
    <s v="Catalogo principalOVS_ES ACADEMICOGU4-00001"/>
    <s v="GU4-00001OVS_ES ACADEMICO"/>
    <m/>
    <x v="0"/>
    <s v="GU4-00001"/>
    <x v="2"/>
    <s v="Catalogo principal"/>
    <s v="USD"/>
    <s v="N/A"/>
    <s v="Microsoft®O365EDUA1OpenFac ShrdSvr AllLng MonthlySubscriptions-VolumeLicense Academic OLV 1License LevelE AdditionalProduct 1Month"/>
    <s v="Unidad"/>
    <s v="Und"/>
    <s v="Producto"/>
    <s v="N/A"/>
    <s v="N/A"/>
    <s v="N/A"/>
    <s v="GU4-00001"/>
    <s v="Suscripción mensual con pago anual"/>
    <n v="0"/>
    <n v="1"/>
    <s v="Por definición del partner"/>
    <n v="0"/>
    <n v="0"/>
    <n v="0"/>
    <n v="0"/>
  </r>
  <r>
    <s v="Catalogo principalOVS_ES ACADEMICOGU4-00002"/>
    <s v="GU4-00002OVS_ES ACADEMICO"/>
    <m/>
    <x v="0"/>
    <s v="GU4-00002"/>
    <x v="2"/>
    <s v="Catalogo principal"/>
    <s v="USD"/>
    <s v="N/A"/>
    <s v="Microsoft®O365EDUA1OpenFac ShrdSvr AllLng MonthlySubscriptions-VolumeLicense Academic OLV 1License LevelF AdditionalProduct 1Month"/>
    <s v="Unidad"/>
    <s v="Und"/>
    <s v="Producto"/>
    <s v="N/A"/>
    <s v="N/A"/>
    <s v="N/A"/>
    <s v="GU4-00002"/>
    <s v="Suscripción mensual con pago anual"/>
    <n v="0"/>
    <n v="1"/>
    <s v="Por definición del partner"/>
    <n v="0"/>
    <n v="0"/>
    <n v="0"/>
    <n v="0"/>
  </r>
  <r>
    <s v="Catalogo principalOVS_ES ACADEMICOH21-03098"/>
    <s v="H21-03098OVS_ES ACADEMICO"/>
    <m/>
    <x v="0"/>
    <s v="H21-03098"/>
    <x v="2"/>
    <s v="Catalogo principal"/>
    <s v="USD"/>
    <s v="N/A"/>
    <s v="Microsoft®ProjectServerCAL AllLng License/SoftwareAssurancePack Academic OLV 1License LevelE AdditionalProduct DvcCAL 1Year"/>
    <s v="Unidad"/>
    <s v="Und"/>
    <s v="Producto"/>
    <s v="N/A"/>
    <s v="N/A"/>
    <s v="N/A"/>
    <s v="H21-03098"/>
    <s v="Suscripción Anual"/>
    <n v="20"/>
    <n v="1"/>
    <s v="Por definición del partner"/>
    <n v="0"/>
    <n v="73308.2"/>
    <n v="73308.2"/>
    <n v="0"/>
  </r>
  <r>
    <s v="Catalogo principalOVS_ES ACADEMICOH21-03099"/>
    <s v="H21-03099OVS_ES ACADEMICO"/>
    <m/>
    <x v="0"/>
    <s v="H21-03099"/>
    <x v="2"/>
    <s v="Catalogo principal"/>
    <s v="USD"/>
    <s v="N/A"/>
    <s v="Microsoft®ProjectServerCAL AllLng License/SoftwareAssurancePack Academic OLV 1License LevelF AdditionalProduct DvcCAL 1Year"/>
    <s v="Unidad"/>
    <s v="Und"/>
    <s v="Producto"/>
    <s v="N/A"/>
    <s v="N/A"/>
    <s v="N/A"/>
    <s v="H21-03099"/>
    <s v="Suscripción Anual"/>
    <n v="20"/>
    <n v="1"/>
    <s v="Por definición del partner"/>
    <n v="0"/>
    <n v="73308.2"/>
    <n v="73308.2"/>
    <n v="0"/>
  </r>
  <r>
    <s v="Catalogo principalOVS_ES ACADEMICOH21-03100"/>
    <s v="H21-03100OVS_ES ACADEMICO"/>
    <m/>
    <x v="0"/>
    <s v="H21-03100"/>
    <x v="2"/>
    <s v="Catalogo principal"/>
    <s v="USD"/>
    <s v="N/A"/>
    <s v="Microsoft®ProjectServerCAL AllLng License/SoftwareAssurancePack Academic OLV 1License LevelE AdditionalProduct UsrCAL 1Year"/>
    <s v="Unidad"/>
    <s v="Und"/>
    <s v="Producto"/>
    <s v="N/A"/>
    <s v="N/A"/>
    <s v="N/A"/>
    <s v="H21-03100"/>
    <s v="Suscripción Anual"/>
    <n v="20"/>
    <n v="1"/>
    <s v="Por definición del partner"/>
    <n v="0"/>
    <n v="73308.2"/>
    <n v="73308.2"/>
    <n v="0"/>
  </r>
  <r>
    <s v="Catalogo principalOVS_ES ACADEMICOH21-03101"/>
    <s v="H21-03101OVS_ES ACADEMICO"/>
    <m/>
    <x v="0"/>
    <s v="H21-03101"/>
    <x v="2"/>
    <s v="Catalogo principal"/>
    <s v="USD"/>
    <s v="N/A"/>
    <s v="Microsoft®ProjectServerCAL AllLng License/SoftwareAssurancePack Academic OLV 1License LevelF AdditionalProduct UsrCAL 1Year"/>
    <s v="Unidad"/>
    <s v="Und"/>
    <s v="Producto"/>
    <s v="N/A"/>
    <s v="N/A"/>
    <s v="N/A"/>
    <s v="H21-03101"/>
    <s v="Suscripción Anual"/>
    <n v="20"/>
    <n v="1"/>
    <s v="Por definición del partner"/>
    <n v="0"/>
    <n v="73308.2"/>
    <n v="73308.2"/>
    <n v="0"/>
  </r>
  <r>
    <s v="Catalogo principalOVS_ES ACADEMICOH22-02365"/>
    <s v="H22-02365OVS_ES ACADEMICO"/>
    <m/>
    <x v="0"/>
    <s v="H22-02365"/>
    <x v="2"/>
    <s v="Catalogo principal"/>
    <s v="USD"/>
    <s v="N/A"/>
    <s v="Microsoft®ProjectServer AllLng License/SoftwareAssurancePack Academic OLV 1License LevelE AdditionalProduct 1Year"/>
    <s v="Unidad"/>
    <s v="Und"/>
    <s v="Producto"/>
    <s v="N/A"/>
    <s v="N/A"/>
    <s v="N/A"/>
    <s v="H22-02365"/>
    <s v="Suscripción Anual"/>
    <n v="54"/>
    <n v="1"/>
    <s v="Por definición del partner"/>
    <n v="0"/>
    <n v="197932.13999999998"/>
    <n v="197932.14"/>
    <n v="0"/>
  </r>
  <r>
    <s v="Catalogo principalOVS_ES ACADEMICOH22-02366"/>
    <s v="H22-02366OVS_ES ACADEMICO"/>
    <m/>
    <x v="0"/>
    <s v="H22-02366"/>
    <x v="2"/>
    <s v="Catalogo principal"/>
    <s v="USD"/>
    <s v="N/A"/>
    <s v="Microsoft®ProjectServer AllLng License/SoftwareAssurancePack Academic OLV 1License LevelF AdditionalProduct 1Year"/>
    <s v="Unidad"/>
    <s v="Und"/>
    <s v="Producto"/>
    <s v="N/A"/>
    <s v="N/A"/>
    <s v="N/A"/>
    <s v="H22-02366"/>
    <s v="Suscripción Anual"/>
    <n v="54"/>
    <n v="1"/>
    <s v="Por definición del partner"/>
    <n v="0"/>
    <n v="197932.13999999998"/>
    <n v="197932.14"/>
    <n v="0"/>
  </r>
  <r>
    <s v="Catalogo principalOVS_ES ACADEMICOH30-03427"/>
    <s v="H30-03427OVS_ES ACADEMICO"/>
    <m/>
    <x v="0"/>
    <s v="H30-03427"/>
    <x v="2"/>
    <s v="Catalogo principal"/>
    <s v="USD"/>
    <s v="N/A"/>
    <s v="Microsoft®ProjectProfessional AllLng License/SoftwareAssurancePack Academic OLV 1License LevelE AdditionalProduct w/1ProjectSvrCAL 1Year"/>
    <s v="Unidad"/>
    <s v="Und"/>
    <s v="Producto"/>
    <s v="N/A"/>
    <s v="N/A"/>
    <s v="N/A"/>
    <s v="H30-03427"/>
    <s v="Suscripción Anual"/>
    <n v="76"/>
    <n v="1"/>
    <s v="Por definición del partner"/>
    <n v="0"/>
    <n v="278571.15999999997"/>
    <n v="278571.15999999997"/>
    <n v="0"/>
  </r>
  <r>
    <s v="Catalogo principalOVS_ES ACADEMICOH30-03428"/>
    <s v="H30-03428OVS_ES ACADEMICO"/>
    <m/>
    <x v="0"/>
    <s v="H30-03428"/>
    <x v="2"/>
    <s v="Catalogo principal"/>
    <s v="USD"/>
    <s v="N/A"/>
    <s v="Microsoft®ProjectProfessional AllLng License/SoftwareAssurancePack Academic OLV 1License LevelF AdditionalProduct w/1ProjectSvrCAL 1Year"/>
    <s v="Unidad"/>
    <s v="Und"/>
    <s v="Producto"/>
    <s v="N/A"/>
    <s v="N/A"/>
    <s v="N/A"/>
    <s v="H30-03428"/>
    <s v="Suscripción Anual"/>
    <n v="76"/>
    <n v="1"/>
    <s v="Por definición del partner"/>
    <n v="0"/>
    <n v="278571.15999999997"/>
    <n v="278571.15999999997"/>
    <n v="0"/>
  </r>
  <r>
    <s v="Catalogo principalOVS_ES ACADEMICOH30-03429"/>
    <s v="H30-03429OVS_ES ACADEMICO"/>
    <m/>
    <x v="0"/>
    <s v="H30-03429"/>
    <x v="2"/>
    <s v="Catalogo principal"/>
    <s v="USD"/>
    <s v="N/A"/>
    <s v="Microsoft®ProjectProfessional AllLng License/SoftwareAssurancePack Academic OLV 1License LevelE Enterprise w/1ProjectSvrCAL 1Year"/>
    <s v="Unidad"/>
    <s v="Und"/>
    <s v="Producto"/>
    <s v="N/A"/>
    <s v="N/A"/>
    <s v="N/A"/>
    <s v="H30-03429"/>
    <s v="Suscripción Anual"/>
    <n v="8"/>
    <n v="1"/>
    <s v="Por definición del partner"/>
    <n v="0"/>
    <n v="29323.279999999999"/>
    <n v="29323.279999999999"/>
    <n v="0"/>
  </r>
  <r>
    <s v="Catalogo principalOVS_ES ACADEMICOH30-03430"/>
    <s v="H30-03430OVS_ES ACADEMICO"/>
    <m/>
    <x v="0"/>
    <s v="H30-03430"/>
    <x v="2"/>
    <s v="Catalogo principal"/>
    <s v="USD"/>
    <s v="N/A"/>
    <s v="Microsoft®ProjectProfessional AllLng License/SoftwareAssurancePack Academic OLV 1License LevelF Enterprise w/1ProjectSvrCAL 1Year"/>
    <s v="Unidad"/>
    <s v="Und"/>
    <s v="Producto"/>
    <s v="N/A"/>
    <s v="N/A"/>
    <s v="N/A"/>
    <s v="H30-03430"/>
    <s v="Suscripción Anual"/>
    <n v="8"/>
    <n v="1"/>
    <s v="Por definición del partner"/>
    <n v="0"/>
    <n v="29323.279999999999"/>
    <n v="29323.279999999999"/>
    <n v="0"/>
  </r>
  <r>
    <s v="Catalogo principalOVS_ES ACADEMICOH30-03431"/>
    <s v="H30-03431OVS_ES ACADEMICO"/>
    <m/>
    <x v="0"/>
    <s v="H30-03431"/>
    <x v="2"/>
    <s v="Catalogo principal"/>
    <s v="USD"/>
    <s v="N/A"/>
    <s v="Microsoft®ProjectProfessional AllLng License/SoftwareAssurancePack Academic OLV 1License NoLevel Student w/1ProjectSvrCAL 1Year"/>
    <s v="Unidad"/>
    <s v="Und"/>
    <s v="Producto"/>
    <s v="N/A"/>
    <s v="N/A"/>
    <s v="N/A"/>
    <s v="H30-03431"/>
    <s v="Suscripción Anual"/>
    <n v="4.84"/>
    <n v="1"/>
    <s v="Por definición del partner"/>
    <n v="0"/>
    <n v="17740.5844"/>
    <n v="17740.580000000002"/>
    <n v="0"/>
  </r>
  <r>
    <s v="Catalogo principalOVS_ES ACADEMICOHHQ-00001"/>
    <s v="HHQ-00001OVS_ES ACADEMICO"/>
    <m/>
    <x v="0"/>
    <s v="HHQ-00001"/>
    <x v="2"/>
    <s v="Catalogo principal"/>
    <s v="USD"/>
    <s v="N/A"/>
    <s v="Microsoft® Defender for Identity Open Stu Alng Monthly Subscriptions-Volume License Academic OLV 1 License No Level 1 Month"/>
    <s v="Unidad"/>
    <s v="Und"/>
    <s v="Producto"/>
    <s v="N/A"/>
    <s v="N/A"/>
    <s v="N/A"/>
    <s v="HHQ-00001"/>
    <s v="Suscripción mensual con pago anual"/>
    <n v="1.4"/>
    <n v="1"/>
    <s v="Por definición del partner"/>
    <n v="0"/>
    <n v="5131.5739999999996"/>
    <n v="5131.57"/>
    <n v="0"/>
  </r>
  <r>
    <s v="Catalogo principalOVS_ES ACADEMICOHHR-00001"/>
    <s v="HHR-00001OVS_ES ACADEMICO"/>
    <m/>
    <x v="0"/>
    <s v="HHR-00001"/>
    <x v="2"/>
    <s v="Catalogo principal"/>
    <s v="USD"/>
    <s v="N/A"/>
    <s v="Microsoft® Defender for Identity Open Fac Alng Monthly Subscriptions-Volume License Academic OLV 1 License Level E Additional Product 1 Month"/>
    <s v="Unidad"/>
    <s v="Und"/>
    <s v="Producto"/>
    <s v="N/A"/>
    <s v="N/A"/>
    <s v="N/A"/>
    <s v="HHR-00001"/>
    <s v="Suscripción mensual con pago anual"/>
    <n v="1.4"/>
    <n v="1"/>
    <s v="Por definición del partner"/>
    <n v="0"/>
    <n v="5131.5739999999996"/>
    <n v="5131.57"/>
    <n v="0"/>
  </r>
  <r>
    <s v="Catalogo principalOVS_ES ACADEMICOHHR-00002"/>
    <s v="HHR-00002OVS_ES ACADEMICO"/>
    <m/>
    <x v="0"/>
    <s v="HHR-00002"/>
    <x v="2"/>
    <s v="Catalogo principal"/>
    <s v="USD"/>
    <s v="N/A"/>
    <s v="Microsoft® Defender for Identity Open Fac Alng Monthly Subscriptions-Volume License Academic OLV 1 License Level F Additional Product 1 Month"/>
    <s v="Unidad"/>
    <s v="Und"/>
    <s v="Producto"/>
    <s v="N/A"/>
    <s v="N/A"/>
    <s v="N/A"/>
    <s v="HHR-00002"/>
    <s v="Suscripción mensual con pago anual"/>
    <n v="1.4"/>
    <n v="1"/>
    <s v="Por definición del partner"/>
    <n v="0"/>
    <n v="5131.5739999999996"/>
    <n v="5131.57"/>
    <n v="0"/>
  </r>
  <r>
    <s v="Catalogo principalOVS_ES ACADEMICOHHT-00001"/>
    <s v="HHT-00001OVS_ES ACADEMICO"/>
    <m/>
    <x v="0"/>
    <s v="HHT-00001"/>
    <x v="2"/>
    <s v="Catalogo principal"/>
    <s v="USD"/>
    <s v="N/A"/>
    <s v="Microsoft® Defender for Identity AO Open Stu Alng Monthly Subscriptions-Volume License Academic OLV 1 License No Level AddOn to ATA 1 Month"/>
    <s v="Unidad"/>
    <s v="Und"/>
    <s v="Producto"/>
    <s v="N/A"/>
    <s v="N/A"/>
    <s v="N/A"/>
    <s v="HHT-00001"/>
    <s v="Suscripción mensual con pago anual"/>
    <n v="0.6"/>
    <n v="1"/>
    <s v="Por definición del partner"/>
    <n v="0"/>
    <n v="2199.2459999999996"/>
    <n v="2199.25"/>
    <n v="0"/>
  </r>
  <r>
    <s v="Catalogo principalOVS_ES ACADEMICOHHU-00001"/>
    <s v="HHU-00001OVS_ES ACADEMICO"/>
    <m/>
    <x v="0"/>
    <s v="HHU-00001"/>
    <x v="2"/>
    <s v="Catalogo principal"/>
    <s v="USD"/>
    <s v="N/A"/>
    <s v="Microsoft® Defender for Identity AO Open Fac Alng Monthly Subscriptions-Volume License Academic OLV 1 License Level E AdditionalProduct AddOn toATA 1M"/>
    <s v="Unidad"/>
    <s v="Und"/>
    <s v="Producto"/>
    <s v="N/A"/>
    <s v="N/A"/>
    <s v="N/A"/>
    <s v="HHU-00001"/>
    <s v="Suscripción mensual con pago anual"/>
    <n v="0.6"/>
    <n v="1"/>
    <s v="Por definición del partner"/>
    <n v="0"/>
    <n v="2199.2459999999996"/>
    <n v="2199.25"/>
    <n v="0"/>
  </r>
  <r>
    <s v="Catalogo principalOVS_ES ACADEMICOHHU-00002"/>
    <s v="HHU-00002OVS_ES ACADEMICO"/>
    <m/>
    <x v="0"/>
    <s v="HHU-00002"/>
    <x v="2"/>
    <s v="Catalogo principal"/>
    <s v="USD"/>
    <s v="N/A"/>
    <s v="Microsoft® Defender for Identity AO Open Fac Alng Monthly Subscriptions-Volume License Academic OLV 1 License Level F AdditionalProduct AddOn toATA 1M"/>
    <s v="Unidad"/>
    <s v="Und"/>
    <s v="Producto"/>
    <s v="N/A"/>
    <s v="N/A"/>
    <s v="N/A"/>
    <s v="HHU-00002"/>
    <s v="Suscripción mensual con pago anual"/>
    <n v="0.6"/>
    <n v="1"/>
    <s v="Por definición del partner"/>
    <n v="0"/>
    <n v="2199.2459999999996"/>
    <n v="2199.25"/>
    <n v="0"/>
  </r>
  <r>
    <s v="Catalogo principalOVS_ES ACADEMICOHJA-00600"/>
    <s v="HJA-00600OVS_ES ACADEMICO"/>
    <m/>
    <x v="0"/>
    <s v="HJA-00600"/>
    <x v="2"/>
    <s v="Catalogo principal"/>
    <s v="USD"/>
    <s v="N/A"/>
    <s v="Microsoft®BizTalkServerBranch AllLng License/SoftwareAssurancePack Academic OLV 2Licenses LevelE AdditionalProduct CoreLic 1Year"/>
    <s v="Unidad"/>
    <s v="Und"/>
    <s v="Producto"/>
    <s v="N/A"/>
    <s v="N/A"/>
    <s v="N/A"/>
    <s v="HJA-00600"/>
    <s v="Suscripción Anual"/>
    <n v="106"/>
    <n v="1"/>
    <s v="Por definición del partner"/>
    <n v="0"/>
    <n v="388533.45999999996"/>
    <n v="388533.46"/>
    <n v="0"/>
  </r>
  <r>
    <s v="Catalogo principalOVS_ES ACADEMICOHJA-00601"/>
    <s v="HJA-00601OVS_ES ACADEMICO"/>
    <m/>
    <x v="0"/>
    <s v="HJA-00601"/>
    <x v="2"/>
    <s v="Catalogo principal"/>
    <s v="USD"/>
    <s v="N/A"/>
    <s v="Microsoft®BizTalkServerBranch AllLng License/SoftwareAssurancePack Academic OLV 2Licenses LevelF AdditionalProduct CoreLic 1Year"/>
    <s v="Unidad"/>
    <s v="Und"/>
    <s v="Producto"/>
    <s v="N/A"/>
    <s v="N/A"/>
    <s v="N/A"/>
    <s v="HJA-00601"/>
    <s v="Suscripción Anual"/>
    <n v="106"/>
    <n v="1"/>
    <s v="Por definición del partner"/>
    <n v="0"/>
    <n v="388533.45999999996"/>
    <n v="388533.46"/>
    <n v="0"/>
  </r>
  <r>
    <s v="Catalogo principalOVS_ES ACADEMICOHVG-00001"/>
    <s v="HVG-00001OVS_ES ACADEMICO"/>
    <m/>
    <x v="0"/>
    <s v="HVG-00001"/>
    <x v="2"/>
    <s v="Catalogo principal"/>
    <s v="USD"/>
    <s v="N/A"/>
    <s v="Microsoft®O365EDUA3OpenStu ShrdSvr AllLng MonthlySubscriptions-VolumeLicense Academic OLV 1License NoLevel Student AddOn toOPP 1Month"/>
    <s v="Unidad"/>
    <s v="Und"/>
    <s v="Producto"/>
    <s v="N/A"/>
    <s v="N/A"/>
    <s v="N/A"/>
    <s v="HVG-00001"/>
    <s v="Suscripción mensual con pago anual"/>
    <n v="1.5"/>
    <n v="1"/>
    <s v="Por definición del partner"/>
    <n v="0"/>
    <n v="5498.1149999999998"/>
    <n v="5498.12"/>
    <n v="0"/>
  </r>
  <r>
    <s v="Catalogo principalOVS_ES ACADEMICOHVG-00003"/>
    <s v="HVG-00003OVS_ES ACADEMICO"/>
    <m/>
    <x v="0"/>
    <s v="HVG-00003"/>
    <x v="2"/>
    <s v="Catalogo principal"/>
    <s v="USD"/>
    <s v="N/A"/>
    <s v="Microsoft®O365EDUA3OpenStu ShrdSvr AllLng MonthlySubscriptions-VolumeLicense Academic OLV 1License NoLevel Student AddOn touserCoreCAL/ECAL 1Month"/>
    <s v="Unidad"/>
    <s v="Und"/>
    <s v="Producto"/>
    <s v="N/A"/>
    <s v="N/A"/>
    <s v="N/A"/>
    <s v="HVG-00003"/>
    <s v="Suscripción mensual con pago anual"/>
    <n v="2.4"/>
    <n v="1"/>
    <s v="Por definición del partner"/>
    <n v="0"/>
    <n v="8796.9839999999986"/>
    <n v="8796.98"/>
    <n v="0"/>
  </r>
  <r>
    <s v="Catalogo principalOVS_ES ACADEMICOHVG-00004"/>
    <s v="HVG-00004OVS_ES ACADEMICO"/>
    <m/>
    <x v="0"/>
    <s v="HVG-00004"/>
    <x v="2"/>
    <s v="Catalogo principal"/>
    <s v="USD"/>
    <s v="N/A"/>
    <s v="Microsoft®O365EDUA3OpenStu ShrdSvr AllLng MonthlySubscriptions-VolumeLicense Academic OLV 1License NoLevel Student AddOn touserCore/ECALw/OPP 1Month"/>
    <s v="Unidad"/>
    <s v="Und"/>
    <s v="Producto"/>
    <s v="N/A"/>
    <s v="N/A"/>
    <s v="N/A"/>
    <s v="HVG-00004"/>
    <s v="Suscripción mensual con pago anual"/>
    <n v="1.3"/>
    <n v="1"/>
    <s v="Por definición del partner"/>
    <n v="0"/>
    <n v="4765.0330000000004"/>
    <n v="4765.03"/>
    <n v="0"/>
  </r>
  <r>
    <s v="Catalogo principalOVS_ES ACADEMICOHVG-00007"/>
    <s v="HVG-00007OVS_ES ACADEMICO"/>
    <m/>
    <x v="0"/>
    <s v="HVG-00007"/>
    <x v="2"/>
    <s v="Catalogo principal"/>
    <s v="USD"/>
    <s v="N/A"/>
    <s v="Microsoft®O365EDUA3OpenStu ShrdSvr AllLng MonthlySubscriptions-VolumeLicense Academic OLV 1License NoLevel Student Enterprise 1Month"/>
    <s v="Unidad"/>
    <s v="Und"/>
    <s v="Producto"/>
    <s v="N/A"/>
    <s v="N/A"/>
    <s v="N/A"/>
    <s v="HVG-00007"/>
    <s v="Suscripción mensual con pago anual"/>
    <n v="2.5"/>
    <n v="1"/>
    <s v="Por definición del partner"/>
    <n v="0"/>
    <n v="9163.5249999999996"/>
    <n v="9163.5300000000007"/>
    <n v="0"/>
  </r>
  <r>
    <s v="Catalogo principalOVS_ES ACADEMICOHVG-00008"/>
    <s v="HVG-00008OVS_ES ACADEMICO"/>
    <m/>
    <x v="0"/>
    <s v="HVG-00008"/>
    <x v="2"/>
    <s v="Catalogo principal"/>
    <s v="USD"/>
    <s v="N/A"/>
    <s v="Microsoft®O365EDUA3OpenStu ShrdSvr AllLng MonthlySubscriptions-VolumeLicense Academic OLV 1License NoLevel PlatformStudent 1Month"/>
    <s v="Unidad"/>
    <s v="Und"/>
    <s v="Producto"/>
    <s v="N/A"/>
    <s v="N/A"/>
    <s v="N/A"/>
    <s v="HVG-00008"/>
    <s v="Suscripción mensual con pago anual"/>
    <n v="2.5"/>
    <n v="1"/>
    <s v="Por definición del partner"/>
    <n v="0"/>
    <n v="9163.5249999999996"/>
    <n v="9163.5300000000007"/>
    <n v="0"/>
  </r>
  <r>
    <s v="Catalogo principalOVS_ES ACADEMICOHVG-00009"/>
    <s v="HVG-00009OVS_ES ACADEMICO"/>
    <m/>
    <x v="0"/>
    <s v="HVG-00009"/>
    <x v="2"/>
    <s v="Catalogo principal"/>
    <s v="USD"/>
    <s v="N/A"/>
    <s v="Microsoft®O365EDUA3OpenStu ShrdSvr AllLng MonthlySubscriptions-VolumeLicense Academic OLV 1License NoLevel Student 1Month"/>
    <s v="Unidad"/>
    <s v="Und"/>
    <s v="Producto"/>
    <s v="N/A"/>
    <s v="N/A"/>
    <s v="N/A"/>
    <s v="HVG-00009"/>
    <s v="Suscripción mensual con pago anual"/>
    <n v="2.5"/>
    <n v="1"/>
    <s v="Por definición del partner"/>
    <n v="0"/>
    <n v="9163.5249999999996"/>
    <n v="9163.5300000000007"/>
    <n v="0"/>
  </r>
  <r>
    <s v="Catalogo principalOVS_ES ACADEMICOHVH-00001"/>
    <s v="HVH-00001OVS_ES ACADEMICO"/>
    <m/>
    <x v="0"/>
    <s v="HVH-00001"/>
    <x v="2"/>
    <s v="Catalogo principal"/>
    <s v="USD"/>
    <s v="N/A"/>
    <s v="Microsoft®O365EDUA3OpenFac ShrdSvr AllLng MonthlySubscriptions-VolumeLicense Academic OLV 1License LevelE AdditionalProduct AddOn toOPP 1Month"/>
    <s v="Unidad"/>
    <s v="Und"/>
    <s v="Producto"/>
    <s v="N/A"/>
    <s v="N/A"/>
    <s v="N/A"/>
    <s v="HVH-00001"/>
    <s v="Suscripción mensual con pago anual"/>
    <n v="1.8"/>
    <n v="1"/>
    <s v="Por definición del partner"/>
    <n v="0"/>
    <n v="6597.7380000000003"/>
    <n v="6597.74"/>
    <n v="0"/>
  </r>
  <r>
    <s v="Catalogo principalOVS_ES ACADEMICOHVH-00002"/>
    <s v="HVH-00002OVS_ES ACADEMICO"/>
    <m/>
    <x v="0"/>
    <s v="HVH-00002"/>
    <x v="2"/>
    <s v="Catalogo principal"/>
    <s v="USD"/>
    <s v="N/A"/>
    <s v="Microsoft®O365EDUA3OpenFac ShrdSvr AllLng MonthlySubscriptions-VolumeLicense Academic OLV 1License LevelF AdditionalProduct AddOn toOPP 1Month"/>
    <s v="Unidad"/>
    <s v="Und"/>
    <s v="Producto"/>
    <s v="N/A"/>
    <s v="N/A"/>
    <s v="N/A"/>
    <s v="HVH-00002"/>
    <s v="Suscripción mensual con pago anual"/>
    <n v="1.8"/>
    <n v="1"/>
    <s v="Por definición del partner"/>
    <n v="0"/>
    <n v="6597.7380000000003"/>
    <n v="6597.74"/>
    <n v="0"/>
  </r>
  <r>
    <s v="Catalogo principalOVS_ES ACADEMICOHVH-00003"/>
    <s v="HVH-00003OVS_ES ACADEMICO"/>
    <m/>
    <x v="0"/>
    <s v="HVH-00003"/>
    <x v="2"/>
    <s v="Catalogo principal"/>
    <s v="USD"/>
    <s v="N/A"/>
    <s v="Microsoft®O365EDUA3OpenFac ShrdSvr AllLng MonthlySubscriptions-VolumeLicense Academic OLV 1License LevelE AP AddOn touserCoreCAL/ECAL 1Month"/>
    <s v="Unidad"/>
    <s v="Und"/>
    <s v="Producto"/>
    <s v="N/A"/>
    <s v="N/A"/>
    <s v="N/A"/>
    <s v="HVH-00003"/>
    <s v="Suscripción mensual con pago anual"/>
    <n v="2.8"/>
    <n v="1"/>
    <s v="Por definición del partner"/>
    <n v="0"/>
    <n v="10263.147999999999"/>
    <n v="10263.15"/>
    <n v="0"/>
  </r>
  <r>
    <s v="Catalogo principalOVS_ES ACADEMICOHVH-00004"/>
    <s v="HVH-00004OVS_ES ACADEMICO"/>
    <m/>
    <x v="0"/>
    <s v="HVH-00004"/>
    <x v="2"/>
    <s v="Catalogo principal"/>
    <s v="USD"/>
    <s v="N/A"/>
    <s v="Microsoft®O365EDUA3OpenFac ShrdSvr AllLng MonthlySubscriptions-VolumeLicense Academic OLV 1License LevelE AP AddOn touserCore/ECALw/OPP 1Month"/>
    <s v="Unidad"/>
    <s v="Und"/>
    <s v="Producto"/>
    <s v="N/A"/>
    <s v="N/A"/>
    <s v="N/A"/>
    <s v="HVH-00004"/>
    <s v="Suscripción mensual con pago anual"/>
    <n v="1"/>
    <n v="1"/>
    <s v="Por definición del partner"/>
    <n v="0"/>
    <n v="3665.41"/>
    <n v="3665.41"/>
    <n v="0"/>
  </r>
  <r>
    <s v="Catalogo principalOVS_ES ACADEMICOHVH-00005"/>
    <s v="HVH-00005OVS_ES ACADEMICO"/>
    <m/>
    <x v="0"/>
    <s v="HVH-00005"/>
    <x v="2"/>
    <s v="Catalogo principal"/>
    <s v="USD"/>
    <s v="N/A"/>
    <s v="Microsoft®O365EDUA3OpenFac ShrdSvr AllLng MonthlySubscriptions-VolumeLicense Academic OLV 1License LevelF AP AddOn touserCore/ECALw/OPP 1Month"/>
    <s v="Unidad"/>
    <s v="Und"/>
    <s v="Producto"/>
    <s v="N/A"/>
    <s v="N/A"/>
    <s v="N/A"/>
    <s v="HVH-00005"/>
    <s v="Suscripción mensual con pago anual"/>
    <n v="1"/>
    <n v="1"/>
    <s v="Por definición del partner"/>
    <n v="0"/>
    <n v="3665.41"/>
    <n v="3665.41"/>
    <n v="0"/>
  </r>
  <r>
    <s v="Catalogo principalOVS_ES ACADEMICOHVH-00006"/>
    <s v="HVH-00006OVS_ES ACADEMICO"/>
    <m/>
    <x v="0"/>
    <s v="HVH-00006"/>
    <x v="2"/>
    <s v="Catalogo principal"/>
    <s v="USD"/>
    <s v="N/A"/>
    <s v="Microsoft®O365EDUA3OpenFac ShrdSvr AllLng MonthlySubscriptions-VolumeLicense Academic OLV 1License LevelF AP AddOn touserCoreCAL/ECAL 1Month"/>
    <s v="Unidad"/>
    <s v="Und"/>
    <s v="Producto"/>
    <s v="N/A"/>
    <s v="N/A"/>
    <s v="N/A"/>
    <s v="HVH-00006"/>
    <s v="Suscripción mensual con pago anual"/>
    <n v="2.8"/>
    <n v="1"/>
    <s v="Por definición del partner"/>
    <n v="0"/>
    <n v="10263.147999999999"/>
    <n v="10263.15"/>
    <n v="0"/>
  </r>
  <r>
    <s v="Catalogo principalOVS_ES ACADEMICOHVH-00007"/>
    <s v="HVH-00007OVS_ES ACADEMICO"/>
    <m/>
    <x v="0"/>
    <s v="HVH-00007"/>
    <x v="2"/>
    <s v="Catalogo principal"/>
    <s v="USD"/>
    <s v="N/A"/>
    <s v="Microsoft®O365EDUA3OpenFac ShrdSvr AllLng MonthlySubscriptions-VolumeLicense Academic OLV 1License LevelE AdditionalProduct 1Month"/>
    <s v="Unidad"/>
    <s v="Und"/>
    <s v="Producto"/>
    <s v="N/A"/>
    <s v="N/A"/>
    <s v="N/A"/>
    <s v="HVH-00007"/>
    <s v="Suscripción mensual con pago anual"/>
    <n v="3.3"/>
    <n v="1"/>
    <s v="Por definición del partner"/>
    <n v="0"/>
    <n v="12095.852999999999"/>
    <n v="12095.85"/>
    <n v="0"/>
  </r>
  <r>
    <s v="Catalogo principalOVS_ES ACADEMICOHVH-00008"/>
    <s v="HVH-00008OVS_ES ACADEMICO"/>
    <m/>
    <x v="0"/>
    <s v="HVH-00008"/>
    <x v="2"/>
    <s v="Catalogo principal"/>
    <s v="USD"/>
    <s v="N/A"/>
    <s v="Microsoft®O365EDUA3OpenFac ShrdSvr AllLng MonthlySubscriptions-VolumeLicense Academic OLV 1License LevelF AdditionalProduct 1Month"/>
    <s v="Unidad"/>
    <s v="Und"/>
    <s v="Producto"/>
    <s v="N/A"/>
    <s v="N/A"/>
    <s v="N/A"/>
    <s v="HVH-00008"/>
    <s v="Suscripción mensual con pago anual"/>
    <n v="3.3"/>
    <n v="1"/>
    <s v="Por definición del partner"/>
    <n v="0"/>
    <n v="12095.852999999999"/>
    <n v="12095.85"/>
    <n v="0"/>
  </r>
  <r>
    <s v="Catalogo principalOVS_ES ACADEMICOHVH-00009"/>
    <s v="HVH-00009OVS_ES ACADEMICO"/>
    <m/>
    <x v="0"/>
    <s v="HVH-00009"/>
    <x v="2"/>
    <s v="Catalogo principal"/>
    <s v="USD"/>
    <s v="N/A"/>
    <s v="Microsoft®O365EDUA3OpenFac ShrdSvr AllLng MonthlySubscriptions-VolumeLicense Academic OLV 1License LevelE Enterprise 1Month Each"/>
    <s v="Unidad"/>
    <s v="Und"/>
    <s v="Producto"/>
    <s v="N/A"/>
    <s v="N/A"/>
    <s v="N/A"/>
    <s v="HVH-00009"/>
    <s v="Suscripción mensual con pago anual"/>
    <n v="3.3"/>
    <n v="1"/>
    <s v="Por definición del partner"/>
    <n v="0"/>
    <n v="12095.852999999999"/>
    <n v="12095.85"/>
    <n v="0"/>
  </r>
  <r>
    <s v="Catalogo principalOVS_ES ACADEMICOHVH-00010"/>
    <s v="HVH-00010OVS_ES ACADEMICO"/>
    <m/>
    <x v="0"/>
    <s v="HVH-00010"/>
    <x v="2"/>
    <s v="Catalogo principal"/>
    <s v="USD"/>
    <s v="N/A"/>
    <s v="Microsoft®O365EDUA3OpenFac ShrdSvr AllLng MonthlySubscriptions-VolumeLicense Academic OLV 1License LevelF Enterprise 1Month Each"/>
    <s v="Unidad"/>
    <s v="Und"/>
    <s v="Producto"/>
    <s v="N/A"/>
    <s v="N/A"/>
    <s v="N/A"/>
    <s v="HVH-00010"/>
    <s v="Suscripción mensual con pago anual"/>
    <n v="3.3"/>
    <n v="1"/>
    <s v="Por definición del partner"/>
    <n v="0"/>
    <n v="12095.852999999999"/>
    <n v="12095.85"/>
    <n v="0"/>
  </r>
  <r>
    <s v="Catalogo principalOVS_ES ACADEMICOHVH-00012"/>
    <s v="HVH-00012OVS_ES ACADEMICO"/>
    <m/>
    <x v="0"/>
    <s v="HVH-00012"/>
    <x v="2"/>
    <s v="Catalogo principal"/>
    <s v="USD"/>
    <s v="N/A"/>
    <s v="Microsoft®O365EDUA3OpenFac ShrdSvr AllLng MonthlySubscriptions-VolumeLicense Academic OLV 1License LevelE Platform 1Month Each"/>
    <s v="Unidad"/>
    <s v="Und"/>
    <s v="Producto"/>
    <s v="N/A"/>
    <s v="N/A"/>
    <s v="N/A"/>
    <s v="HVH-00012"/>
    <s v="Suscripción mensual con pago anual"/>
    <n v="3.3"/>
    <n v="1"/>
    <s v="Por definición del partner"/>
    <n v="0"/>
    <n v="12095.852999999999"/>
    <n v="12095.85"/>
    <n v="0"/>
  </r>
  <r>
    <s v="Catalogo principalOVS_ES ACADEMICOHVH-00013"/>
    <s v="HVH-00013OVS_ES ACADEMICO"/>
    <m/>
    <x v="0"/>
    <s v="HVH-00013"/>
    <x v="2"/>
    <s v="Catalogo principal"/>
    <s v="USD"/>
    <s v="N/A"/>
    <s v="Microsoft®O365EDUA3OpenFac ShrdSvr AllLng MonthlySubscriptions-VolumeLicense Academic OLV 1License LevelF Platform 1Month Each"/>
    <s v="Unidad"/>
    <s v="Und"/>
    <s v="Producto"/>
    <s v="N/A"/>
    <s v="N/A"/>
    <s v="N/A"/>
    <s v="HVH-00013"/>
    <s v="Suscripción mensual con pago anual"/>
    <n v="3.3"/>
    <n v="1"/>
    <s v="Por definición del partner"/>
    <n v="0"/>
    <n v="12095.852999999999"/>
    <n v="12095.85"/>
    <n v="0"/>
  </r>
  <r>
    <s v="Catalogo principalOVS_ES ACADEMICOHWL-00001"/>
    <s v="HWL-00001OVS_ES ACADEMICO"/>
    <m/>
    <x v="0"/>
    <s v="HWL-00001"/>
    <x v="2"/>
    <s v="Catalogo principal"/>
    <s v="USD"/>
    <s v="N/A"/>
    <s v="Microsoft®VisioPlan1OpenFaculty ShrdSvr AllLng MonthlySubscriptions-VolumeLicense Academic OLV 1License LevelE AdditionalProduct Qualified 1Month"/>
    <s v="Unidad"/>
    <s v="Und"/>
    <s v="Producto"/>
    <s v="N/A"/>
    <s v="N/A"/>
    <s v="N/A"/>
    <s v="HWL-00001"/>
    <s v="Suscripción mensual con pago anual"/>
    <n v="1"/>
    <n v="1"/>
    <s v="Por definición del partner"/>
    <n v="0"/>
    <n v="3665.41"/>
    <n v="3665.41"/>
    <n v="0"/>
  </r>
  <r>
    <s v="Catalogo principalOVS_ES ACADEMICOHWL-00002"/>
    <s v="HWL-00002OVS_ES ACADEMICO"/>
    <m/>
    <x v="0"/>
    <s v="HWL-00002"/>
    <x v="2"/>
    <s v="Catalogo principal"/>
    <s v="USD"/>
    <s v="N/A"/>
    <s v="Microsoft®VisioPlan1OpenFaculty ShrdSvr AllLng MonthlySubscriptions-VolumeLicense Academic OLV 1License LevelF AdditionalProduct Qualified 1Month"/>
    <s v="Unidad"/>
    <s v="Und"/>
    <s v="Producto"/>
    <s v="N/A"/>
    <s v="N/A"/>
    <s v="N/A"/>
    <s v="HWL-00002"/>
    <s v="Suscripción mensual con pago anual"/>
    <n v="1"/>
    <n v="1"/>
    <s v="Por definición del partner"/>
    <n v="0"/>
    <n v="3665.41"/>
    <n v="3665.41"/>
    <n v="0"/>
  </r>
  <r>
    <s v="Catalogo principalOVS_ES ACADEMICOHWM-00001"/>
    <s v="HWM-00001OVS_ES ACADEMICO"/>
    <m/>
    <x v="0"/>
    <s v="HWM-00001"/>
    <x v="2"/>
    <s v="Catalogo principal"/>
    <s v="USD"/>
    <s v="N/A"/>
    <s v="Microsoft®VisioPlan1OpenStudents ShrdSvr AllLng MonthlySubscriptions-VolumeLicense Academic OLV 1License NoLevel Student 1Month"/>
    <s v="Unidad"/>
    <s v="Und"/>
    <s v="Producto"/>
    <s v="N/A"/>
    <s v="N/A"/>
    <s v="N/A"/>
    <s v="HWM-00001"/>
    <s v="Suscripción mensual con pago anual"/>
    <n v="0.8"/>
    <n v="1"/>
    <s v="Por definición del partner"/>
    <n v="0"/>
    <n v="2932.328"/>
    <n v="2932.33"/>
    <n v="0"/>
  </r>
  <r>
    <s v="Catalogo principalOVS_ES ACADEMICOJ5A-01178"/>
    <s v="J5A-01178OVS_ES ACADEMICO"/>
    <m/>
    <x v="0"/>
    <s v="J5A-01178"/>
    <x v="2"/>
    <s v="Catalogo principal"/>
    <s v="USD"/>
    <s v="N/A"/>
    <s v="Microsoft®MSEndptConfigmgrCltMgmtLic AllLng License/SoftwareAssurancePack Academic OLV 1License LevelE Enterprise PerOSE 1Year"/>
    <s v="Unidad"/>
    <s v="Und"/>
    <s v="Producto"/>
    <s v="N/A"/>
    <s v="N/A"/>
    <s v="N/A"/>
    <s v="J5A-01178"/>
    <s v="Suscripción Anual"/>
    <n v="4.84"/>
    <n v="1"/>
    <s v="Por definición del partner"/>
    <n v="0"/>
    <n v="17740.5844"/>
    <n v="17740.580000000002"/>
    <n v="0"/>
  </r>
  <r>
    <s v="Catalogo principalOVS_ES ACADEMICOJ5A-01179"/>
    <s v="J5A-01179OVS_ES ACADEMICO"/>
    <m/>
    <x v="0"/>
    <s v="J5A-01179"/>
    <x v="2"/>
    <s v="Catalogo principal"/>
    <s v="USD"/>
    <s v="N/A"/>
    <s v="Microsoft®MSEndptConfigmgrCltMgmtLic AllLng License/SoftwareAssurancePack Academic OLV 1License LevelF Enterprise PerOSE 1Year"/>
    <s v="Unidad"/>
    <s v="Und"/>
    <s v="Producto"/>
    <s v="N/A"/>
    <s v="N/A"/>
    <s v="N/A"/>
    <s v="J5A-01179"/>
    <s v="Suscripción Anual"/>
    <n v="4.84"/>
    <n v="1"/>
    <s v="Por definición del partner"/>
    <n v="0"/>
    <n v="17740.5844"/>
    <n v="17740.580000000002"/>
    <n v="0"/>
  </r>
  <r>
    <s v="Catalogo principalOVS_ES ACADEMICOJ5A-01180"/>
    <s v="J5A-01180OVS_ES ACADEMICO"/>
    <m/>
    <x v="0"/>
    <s v="J5A-01180"/>
    <x v="2"/>
    <s v="Catalogo principal"/>
    <s v="USD"/>
    <s v="N/A"/>
    <s v="Microsoft®MSEndptConfigmgrCltMgmtLic AllLng License/SoftwareAssurancePack Academic OLV 1License LevelE Enterprise PerUsr 1Year"/>
    <s v="Unidad"/>
    <s v="Und"/>
    <s v="Producto"/>
    <s v="N/A"/>
    <s v="N/A"/>
    <s v="N/A"/>
    <s v="J5A-01180"/>
    <s v="Suscripción Anual"/>
    <n v="4.84"/>
    <n v="1"/>
    <s v="Por definición del partner"/>
    <n v="0"/>
    <n v="17740.5844"/>
    <n v="17740.580000000002"/>
    <n v="0"/>
  </r>
  <r>
    <s v="Catalogo principalOVS_ES ACADEMICOJ5A-01181"/>
    <s v="J5A-01181OVS_ES ACADEMICO"/>
    <m/>
    <x v="0"/>
    <s v="J5A-01181"/>
    <x v="2"/>
    <s v="Catalogo principal"/>
    <s v="USD"/>
    <s v="N/A"/>
    <s v="Microsoft®MSEndptConfigmgrCltMgmtLic AllLng License/SoftwareAssurancePack Academic OLV 1License LevelF Enterprise PerUsr 1Year"/>
    <s v="Unidad"/>
    <s v="Und"/>
    <s v="Producto"/>
    <s v="N/A"/>
    <s v="N/A"/>
    <s v="N/A"/>
    <s v="J5A-01181"/>
    <s v="Suscripción Anual"/>
    <n v="4.84"/>
    <n v="1"/>
    <s v="Por definición del partner"/>
    <n v="0"/>
    <n v="17740.5844"/>
    <n v="17740.580000000002"/>
    <n v="0"/>
  </r>
  <r>
    <s v="Catalogo principalOVS_ES ACADEMICOJ5A-01182"/>
    <s v="J5A-01182OVS_ES ACADEMICO"/>
    <m/>
    <x v="0"/>
    <s v="J5A-01182"/>
    <x v="2"/>
    <s v="Catalogo principal"/>
    <s v="USD"/>
    <s v="N/A"/>
    <s v="Microsoft®MSEndptConfigmgrCltMgmtLic AllLng License/SoftwareAssurancePack Academic OLV 1License NoLevel Student PerOSE 1Year"/>
    <s v="Unidad"/>
    <s v="Und"/>
    <s v="Producto"/>
    <s v="N/A"/>
    <s v="N/A"/>
    <s v="N/A"/>
    <s v="J5A-01182"/>
    <s v="Suscripción Anual"/>
    <n v="3.12"/>
    <n v="1"/>
    <s v="Por definición del partner"/>
    <n v="0"/>
    <n v="11436.0792"/>
    <n v="11436.08"/>
    <n v="0"/>
  </r>
  <r>
    <s v="Catalogo principalOVS_ES ACADEMICOJ5A-01183"/>
    <s v="J5A-01183OVS_ES ACADEMICO"/>
    <m/>
    <x v="0"/>
    <s v="J5A-01183"/>
    <x v="2"/>
    <s v="Catalogo principal"/>
    <s v="USD"/>
    <s v="N/A"/>
    <s v="Microsoft®MSEndptConfigmgrCltMgmtLic AllLng License/SoftwareAssurancePack Academic OLV 1License NoLevel Student PerUsr 1Year"/>
    <s v="Unidad"/>
    <s v="Und"/>
    <s v="Producto"/>
    <s v="N/A"/>
    <s v="N/A"/>
    <s v="N/A"/>
    <s v="J5A-01183"/>
    <s v="Suscripción Anual"/>
    <n v="3.12"/>
    <n v="1"/>
    <s v="Por definición del partner"/>
    <n v="0"/>
    <n v="11436.0792"/>
    <n v="11436.08"/>
    <n v="0"/>
  </r>
  <r>
    <s v="Catalogo principalOVS_ES ACADEMICOJNN-00001"/>
    <s v="JNN-00001OVS_ES ACADEMICO"/>
    <m/>
    <x v="0"/>
    <s v="JNN-00001"/>
    <x v="2"/>
    <s v="Catalogo principal"/>
    <s v="USD"/>
    <s v="N/A"/>
    <s v="Microsoft®O365EDUA3OpenStuUseBnft ShrdSvr AllLng MonthlySubscriptions-VolumeLicense Academic OLV 1License NoLevel Student PerUsr STUUseBenefit 1Month"/>
    <s v="Unidad"/>
    <s v="Und"/>
    <s v="Producto"/>
    <s v="N/A"/>
    <s v="N/A"/>
    <s v="N/A"/>
    <s v="JNN-00001"/>
    <s v="Suscripción mensual con pago anual"/>
    <n v="0"/>
    <n v="1"/>
    <s v="Por definición del partner"/>
    <n v="0"/>
    <n v="0"/>
    <n v="0"/>
    <n v="0"/>
  </r>
  <r>
    <s v="Catalogo principalOVS_ES ACADEMICOKW5-00359"/>
    <s v="KW5-00359OVS_ES ACADEMICO"/>
    <m/>
    <x v="0"/>
    <s v="KW5-00359"/>
    <x v="2"/>
    <s v="Catalogo principal"/>
    <s v="USD"/>
    <s v="N/A"/>
    <s v="Microsoft®WINEDUperDVC AllLng Upgrade/SoftwareAssurancePack Academic OLV 1License LevelE Enterprise 1Year"/>
    <s v="Unidad"/>
    <s v="Und"/>
    <s v="Producto"/>
    <s v="N/A"/>
    <s v="N/A"/>
    <s v="N/A"/>
    <s v="KW5-00359"/>
    <s v="Suscripción Anual"/>
    <n v="23"/>
    <n v="1"/>
    <s v="Por definición del partner"/>
    <n v="0"/>
    <n v="84304.43"/>
    <n v="84304.43"/>
    <n v="0"/>
  </r>
  <r>
    <s v="Catalogo principalOVS_ES ACADEMICOKW5-00360"/>
    <s v="KW5-00360OVS_ES ACADEMICO"/>
    <m/>
    <x v="0"/>
    <s v="KW5-00360"/>
    <x v="2"/>
    <s v="Catalogo principal"/>
    <s v="USD"/>
    <s v="N/A"/>
    <s v="Microsoft®WINEDUperDVC AllLng Upgrade/SoftwareAssurancePack Academic OLV 1License LevelF Enterprise 1Year"/>
    <s v="Unidad"/>
    <s v="Und"/>
    <s v="Producto"/>
    <s v="N/A"/>
    <s v="N/A"/>
    <s v="N/A"/>
    <s v="KW5-00360"/>
    <s v="Suscripción Anual"/>
    <n v="22"/>
    <n v="1"/>
    <s v="Por definición del partner"/>
    <n v="0"/>
    <n v="80639.01999999999"/>
    <n v="80639.02"/>
    <n v="0"/>
  </r>
  <r>
    <s v="Catalogo principalOVS_ES ACADEMICOKW5-00361"/>
    <s v="KW5-00361OVS_ES ACADEMICO"/>
    <m/>
    <x v="0"/>
    <s v="KW5-00361"/>
    <x v="2"/>
    <s v="Catalogo principal"/>
    <s v="USD"/>
    <s v="N/A"/>
    <s v="Microsoft®WINEDUperDVC AllLng Upgrade/SoftwareAssurancePack Academic OLV 1License LevelE Platform 1Year"/>
    <s v="Unidad"/>
    <s v="Und"/>
    <s v="Producto"/>
    <s v="N/A"/>
    <s v="N/A"/>
    <s v="N/A"/>
    <s v="KW5-00361"/>
    <s v="Suscripción Anual"/>
    <n v="22"/>
    <n v="1"/>
    <s v="Por definición del partner"/>
    <n v="0"/>
    <n v="80639.01999999999"/>
    <n v="80639.02"/>
    <n v="0"/>
  </r>
  <r>
    <s v="Catalogo principalOVS_ES ACADEMICOKW5-00362"/>
    <s v="KW5-00362OVS_ES ACADEMICO"/>
    <m/>
    <x v="0"/>
    <s v="KW5-00362"/>
    <x v="2"/>
    <s v="Catalogo principal"/>
    <s v="USD"/>
    <s v="N/A"/>
    <s v="Microsoft®WINEDUperDVC AllLng Upgrade/SoftwareAssurancePack Academic OLV 1License LevelF Platform 1Year"/>
    <s v="Unidad"/>
    <s v="Und"/>
    <s v="Producto"/>
    <s v="N/A"/>
    <s v="N/A"/>
    <s v="N/A"/>
    <s v="KW5-00362"/>
    <s v="Suscripción Anual"/>
    <n v="21"/>
    <n v="1"/>
    <s v="Por definición del partner"/>
    <n v="0"/>
    <n v="76973.61"/>
    <n v="76973.61"/>
    <n v="0"/>
  </r>
  <r>
    <s v="Catalogo principalOVS_ES ACADEMICOKW5-00373"/>
    <s v="KW5-00373OVS_ES ACADEMICO"/>
    <m/>
    <x v="0"/>
    <s v="KW5-00373"/>
    <x v="2"/>
    <s v="Catalogo principal"/>
    <s v="USD"/>
    <s v="N/A"/>
    <s v="Microsoft®WINEDUperDVC AllLng Upgrade/SoftwareAssurancePack Academic OLV 1License LevelE PlatformUTD 1Year"/>
    <s v="Unidad"/>
    <s v="Und"/>
    <s v="Producto"/>
    <s v="N/A"/>
    <s v="N/A"/>
    <s v="N/A"/>
    <s v="KW5-00373"/>
    <s v="Suscripción Anual"/>
    <n v="11"/>
    <n v="1"/>
    <s v="Por definición del partner"/>
    <n v="0"/>
    <n v="40319.509999999995"/>
    <n v="40319.51"/>
    <n v="0"/>
  </r>
  <r>
    <s v="Catalogo principalOVS_ES ACADEMICOKW5-00374"/>
    <s v="KW5-00374OVS_ES ACADEMICO"/>
    <m/>
    <x v="0"/>
    <s v="KW5-00374"/>
    <x v="2"/>
    <s v="Catalogo principal"/>
    <s v="USD"/>
    <s v="N/A"/>
    <s v="Microsoft®WINEDUperDVC AllLng Upgrade/SoftwareAssurancePack Academic OLV 1License LevelF PlatformUTD 1Year"/>
    <s v="Unidad"/>
    <s v="Und"/>
    <s v="Producto"/>
    <s v="N/A"/>
    <s v="N/A"/>
    <s v="N/A"/>
    <s v="KW5-00374"/>
    <s v="Suscripción Anual"/>
    <n v="11"/>
    <n v="1"/>
    <s v="Por definición del partner"/>
    <n v="0"/>
    <n v="40319.509999999995"/>
    <n v="40319.51"/>
    <n v="0"/>
  </r>
  <r>
    <s v="Catalogo principalOVS_ES ACADEMICOKW5-00375"/>
    <s v="KW5-00375OVS_ES ACADEMICO"/>
    <m/>
    <x v="0"/>
    <s v="KW5-00375"/>
    <x v="2"/>
    <s v="Catalogo principal"/>
    <s v="USD"/>
    <s v="N/A"/>
    <s v="Microsoft®WINEDUperDVC AllLng Upgrade/SoftwareAssurancePack Academic OLV 1License LevelE UTD 1Year"/>
    <s v="Unidad"/>
    <s v="Und"/>
    <s v="Producto"/>
    <s v="N/A"/>
    <s v="N/A"/>
    <s v="N/A"/>
    <s v="KW5-00375"/>
    <s v="Suscripción Anual"/>
    <n v="12"/>
    <n v="1"/>
    <s v="Por definición del partner"/>
    <n v="0"/>
    <n v="43984.92"/>
    <n v="43984.92"/>
    <n v="0"/>
  </r>
  <r>
    <s v="Catalogo principalOVS_ES ACADEMICOKW5-00376"/>
    <s v="KW5-00376OVS_ES ACADEMICO"/>
    <m/>
    <x v="0"/>
    <s v="KW5-00376"/>
    <x v="2"/>
    <s v="Catalogo principal"/>
    <s v="USD"/>
    <s v="N/A"/>
    <s v="Microsoft®WINEDUperDVC AllLng Upgrade/SoftwareAssurancePack Academic OLV 1License LevelF UTD 1Year"/>
    <s v="Unidad"/>
    <s v="Und"/>
    <s v="Producto"/>
    <s v="N/A"/>
    <s v="N/A"/>
    <s v="N/A"/>
    <s v="KW5-00376"/>
    <s v="Suscripción Anual"/>
    <n v="11"/>
    <n v="1"/>
    <s v="Por definición del partner"/>
    <n v="0"/>
    <n v="40319.509999999995"/>
    <n v="40319.51"/>
    <n v="0"/>
  </r>
  <r>
    <s v="Catalogo principalOVS_ES ACADEMICOKW5-00378"/>
    <s v="KW5-00378OVS_ES ACADEMICO"/>
    <m/>
    <x v="0"/>
    <s v="KW5-00378"/>
    <x v="2"/>
    <s v="Catalogo principal"/>
    <s v="USD"/>
    <s v="N/A"/>
    <s v="Microsoft®WINEDUperDVC AllLng Upgrade/SoftwareAssurancePack Academic OLV 1License NoLevel PlatformStudent 1Year"/>
    <s v="Unidad"/>
    <s v="Und"/>
    <s v="Producto"/>
    <s v="N/A"/>
    <s v="N/A"/>
    <s v="N/A"/>
    <s v="KW5-00378"/>
    <s v="Suscripción Anual"/>
    <n v="14"/>
    <n v="1"/>
    <s v="Por definición del partner"/>
    <n v="0"/>
    <n v="51315.74"/>
    <n v="51315.74"/>
    <n v="0"/>
  </r>
  <r>
    <s v="Catalogo principalOVS_ES ACADEMICOKW5-00379"/>
    <s v="KW5-00379OVS_ES ACADEMICO"/>
    <m/>
    <x v="0"/>
    <s v="KW5-00379"/>
    <x v="2"/>
    <s v="Catalogo principal"/>
    <s v="USD"/>
    <s v="N/A"/>
    <s v="Microsoft®WINEDUperDVC AllLng Upgrade/SoftwareAssurancePack Academic OLV 1License NoLevel PlatformUTDStudent 1Year"/>
    <s v="Unidad"/>
    <s v="Und"/>
    <s v="Producto"/>
    <s v="N/A"/>
    <s v="N/A"/>
    <s v="N/A"/>
    <s v="KW5-00379"/>
    <s v="Suscripción Anual"/>
    <n v="7"/>
    <n v="1"/>
    <s v="Por definición del partner"/>
    <n v="0"/>
    <n v="25657.87"/>
    <n v="25657.87"/>
    <n v="0"/>
  </r>
  <r>
    <s v="Catalogo principalOVS_ES ACADEMICOKW5-00380"/>
    <s v="KW5-00380OVS_ES ACADEMICO"/>
    <m/>
    <x v="0"/>
    <s v="KW5-00380"/>
    <x v="2"/>
    <s v="Catalogo principal"/>
    <s v="USD"/>
    <s v="N/A"/>
    <s v="Microsoft®WINEDUperDVC AllLng Upgrade/SoftwareAssurancePack Academic OLV 1License NoLevel Student 1Year"/>
    <s v="Unidad"/>
    <s v="Und"/>
    <s v="Producto"/>
    <s v="N/A"/>
    <s v="N/A"/>
    <s v="N/A"/>
    <s v="KW5-00380"/>
    <s v="Suscripción Anual"/>
    <n v="15"/>
    <n v="1"/>
    <s v="Por definición del partner"/>
    <n v="0"/>
    <n v="54981.149999999994"/>
    <n v="54981.15"/>
    <n v="0"/>
  </r>
  <r>
    <s v="Catalogo principalOVS_ES ACADEMICOKW5-00381"/>
    <s v="KW5-00381OVS_ES ACADEMICO"/>
    <m/>
    <x v="0"/>
    <s v="KW5-00381"/>
    <x v="2"/>
    <s v="Catalogo principal"/>
    <s v="USD"/>
    <s v="N/A"/>
    <s v="Microsoft®WINEDUperDVC AllLng Upgrade/SoftwareAssurancePack Academic OLV 1License NoLevel UTDStudent 1Year"/>
    <s v="Unidad"/>
    <s v="Und"/>
    <s v="Producto"/>
    <s v="N/A"/>
    <s v="N/A"/>
    <s v="N/A"/>
    <s v="KW5-00381"/>
    <s v="Suscripción Anual"/>
    <n v="8"/>
    <n v="1"/>
    <s v="Por definición del partner"/>
    <n v="0"/>
    <n v="29323.279999999999"/>
    <n v="29323.279999999999"/>
    <n v="0"/>
  </r>
  <r>
    <s v="Catalogo principalOVS_ES ACADEMICOL5D-00232"/>
    <s v="L5D-00232OVS_ES ACADEMICO"/>
    <m/>
    <x v="0"/>
    <s v="L5D-00232"/>
    <x v="2"/>
    <s v="Catalogo principal"/>
    <s v="USD"/>
    <s v="N/A"/>
    <s v="Microsoft®VisualStudioTestProSubMSDN AllLng License/SoftwareAssurancePack Academic OLV 1License LevelE AdditionalProduct 1Year"/>
    <s v="Unidad"/>
    <s v="Und"/>
    <s v="Producto"/>
    <s v="N/A"/>
    <s v="N/A"/>
    <s v="N/A"/>
    <s v="L5D-00232"/>
    <s v="Suscripción Anual"/>
    <n v="120"/>
    <n v="1"/>
    <s v="Por definición del partner"/>
    <n v="0"/>
    <n v="439849.19999999995"/>
    <n v="439849.2"/>
    <n v="0"/>
  </r>
  <r>
    <s v="Catalogo principalOVS_ES ACADEMICOL5D-00233"/>
    <s v="L5D-00233OVS_ES ACADEMICO"/>
    <m/>
    <x v="0"/>
    <s v="L5D-00233"/>
    <x v="2"/>
    <s v="Catalogo principal"/>
    <s v="USD"/>
    <s v="N/A"/>
    <s v="Microsoft®VisualStudioTestProSubMSDN AllLng License/SoftwareAssurancePack Academic OLV 1License LevelF AdditionalProduct 1Year"/>
    <s v="Unidad"/>
    <s v="Und"/>
    <s v="Producto"/>
    <s v="N/A"/>
    <s v="N/A"/>
    <s v="N/A"/>
    <s v="L5D-00233"/>
    <s v="Suscripción Anual"/>
    <n v="120"/>
    <n v="1"/>
    <s v="Por definición del partner"/>
    <n v="0"/>
    <n v="439849.19999999995"/>
    <n v="439849.2"/>
    <n v="0"/>
  </r>
  <r>
    <s v="Catalogo principalOVS_ES ACADEMICOLE6-00001"/>
    <s v="LE6-00001OVS_ES ACADEMICO"/>
    <m/>
    <x v="0"/>
    <s v="LE6-00001"/>
    <x v="2"/>
    <s v="Catalogo principal"/>
    <s v="USD"/>
    <s v="N/A"/>
    <s v="Microsoft®AADPEDUP1OpenStuUseBnft ShrdSvr AllLng MonthlySubscriptions-VolumeLicense Academic OLV 1License NoLevel Student STUUseBenefit 1Month"/>
    <s v="Unidad"/>
    <s v="Und"/>
    <s v="Producto"/>
    <s v="N/A"/>
    <s v="N/A"/>
    <s v="N/A"/>
    <s v="LE6-00001"/>
    <s v="Suscripción mensual con pago anual"/>
    <n v="0"/>
    <n v="1"/>
    <s v="Por definición del partner"/>
    <n v="0"/>
    <n v="0"/>
    <n v="0"/>
    <n v="0"/>
  </r>
  <r>
    <s v="Catalogo principalOVS_ES ACADEMICOLE7-00001"/>
    <s v="LE7-00001OVS_ES ACADEMICO"/>
    <m/>
    <x v="0"/>
    <s v="LE7-00001"/>
    <x v="2"/>
    <s v="Catalogo principal"/>
    <s v="USD"/>
    <s v="N/A"/>
    <s v="Microsoft®AADPEDUP2OpenStuUseBnft ShrdSvr AllLng MonthlySubscriptions-VolumeLicense Academic OLV 1License NoLevel Student STUUseBenefit 1Month"/>
    <s v="Unidad"/>
    <s v="Und"/>
    <s v="Producto"/>
    <s v="N/A"/>
    <s v="N/A"/>
    <s v="N/A"/>
    <s v="LE7-00001"/>
    <s v="Suscripción mensual con pago anual"/>
    <n v="0"/>
    <n v="1"/>
    <s v="Por definición del partner"/>
    <n v="0"/>
    <n v="0"/>
    <n v="0"/>
    <n v="0"/>
  </r>
  <r>
    <s v="Catalogo principalOVS_ES ACADEMICOLE9-00002"/>
    <s v="LE9-00002OVS_ES ACADEMICO"/>
    <m/>
    <x v="0"/>
    <s v="LE9-00002"/>
    <x v="2"/>
    <s v="Catalogo principal"/>
    <s v="USD"/>
    <s v="N/A"/>
    <s v="Microsoft®EMSEDUA3OpenStuUseBnft ShrdSvr AllLng MonthlySubscriptions-VolumeLicense Academic OLV 1License NoLevel Student PerUsr STUUseBenefit 1Month"/>
    <s v="Unidad"/>
    <s v="Und"/>
    <s v="Producto"/>
    <s v="N/A"/>
    <s v="N/A"/>
    <s v="N/A"/>
    <s v="LE9-00002"/>
    <s v="Suscripción mensual con pago anual"/>
    <n v="0"/>
    <n v="1"/>
    <s v="Por definición del partner"/>
    <n v="0"/>
    <n v="0"/>
    <n v="0"/>
    <n v="0"/>
  </r>
  <r>
    <s v="Catalogo principalOVS_ES ACADEMICOLEG-00002"/>
    <s v="LEG-00002OVS_ES ACADEMICO"/>
    <m/>
    <x v="0"/>
    <s v="LEG-00002"/>
    <x v="2"/>
    <s v="Catalogo principal"/>
    <s v="USD"/>
    <s v="N/A"/>
    <s v="Microsoft®EMSEDUA5OpenStuUseBnft ShrdSvr AllLng MonthlySubscriptions-VolumeLicense Academic OLV 1License NoLevel Student PerUsr STUUseBenefit 1Month"/>
    <s v="Unidad"/>
    <s v="Und"/>
    <s v="Producto"/>
    <s v="N/A"/>
    <s v="N/A"/>
    <s v="N/A"/>
    <s v="LEG-00002"/>
    <s v="Suscripción mensual con pago anual"/>
    <n v="0"/>
    <n v="1"/>
    <s v="Por definición del partner"/>
    <n v="0"/>
    <n v="0"/>
    <n v="0"/>
    <n v="0"/>
  </r>
  <r>
    <s v="Catalogo principalOVS_ES ACADEMICOLEK-00001"/>
    <s v="LEK-00001OVS_ES ACADEMICO"/>
    <m/>
    <x v="0"/>
    <s v="LEK-00001"/>
    <x v="2"/>
    <s v="Catalogo principal"/>
    <s v="USD"/>
    <s v="N/A"/>
    <s v="Microsoft®EntMobandSecurityA3OpenFac ShrdSvr AllLng MonthlySubscriptions-VolumeLicense Academic OLV 1License LevelE AdditionalProduct 1Month"/>
    <s v="Unidad"/>
    <s v="Und"/>
    <s v="Producto"/>
    <s v="N/A"/>
    <s v="N/A"/>
    <s v="N/A"/>
    <s v="LEK-00001"/>
    <s v="Suscripción mensual con pago anual"/>
    <n v="1.95"/>
    <n v="1"/>
    <s v="Por definición del partner"/>
    <n v="0"/>
    <n v="7147.5494999999992"/>
    <n v="7147.55"/>
    <n v="0"/>
  </r>
  <r>
    <s v="Catalogo principalOVS_ES ACADEMICOLEK-00002"/>
    <s v="LEK-00002OVS_ES ACADEMICO"/>
    <m/>
    <x v="0"/>
    <s v="LEK-00002"/>
    <x v="2"/>
    <s v="Catalogo principal"/>
    <s v="USD"/>
    <s v="N/A"/>
    <s v="Microsoft®EntMobandSecurityA3OpenFac ShrdSvr AllLng MonthlySubscriptions-VolumeLicense Academic OLV 1License LevelF AdditionalProduct 1Month"/>
    <s v="Unidad"/>
    <s v="Und"/>
    <s v="Producto"/>
    <s v="N/A"/>
    <s v="N/A"/>
    <s v="N/A"/>
    <s v="LEK-00002"/>
    <s v="Suscripción mensual con pago anual"/>
    <n v="1.95"/>
    <n v="1"/>
    <s v="Por definición del partner"/>
    <n v="0"/>
    <n v="7147.5494999999992"/>
    <n v="7147.55"/>
    <n v="0"/>
  </r>
  <r>
    <s v="Catalogo principalOVS_ES ACADEMICOLEL-00001"/>
    <s v="LEL-00001OVS_ES ACADEMICO"/>
    <m/>
    <x v="0"/>
    <s v="LEL-00001"/>
    <x v="2"/>
    <s v="Catalogo principal"/>
    <s v="USD"/>
    <s v="N/A"/>
    <s v="Microsoft®EntMobandSecurityA3OpenStu ShrdSvr AllLng MonthlySubscriptions-VolumeLicense Academic OLV 1License NoLevel Student 1Month"/>
    <s v="Unidad"/>
    <s v="Und"/>
    <s v="Producto"/>
    <s v="N/A"/>
    <s v="N/A"/>
    <s v="N/A"/>
    <s v="LEL-00001"/>
    <s v="Suscripción mensual con pago anual"/>
    <n v="1.95"/>
    <n v="1"/>
    <s v="Por definición del partner"/>
    <n v="0"/>
    <n v="7147.5494999999992"/>
    <n v="7147.55"/>
    <n v="0"/>
  </r>
  <r>
    <s v="Catalogo principalOVS_ES ACADEMICOLEP-00001"/>
    <s v="LEP-00001OVS_ES ACADEMICO"/>
    <m/>
    <x v="0"/>
    <s v="LEP-00001"/>
    <x v="2"/>
    <s v="Catalogo principal"/>
    <s v="USD"/>
    <s v="N/A"/>
    <s v="Microsoft®EntMobandSecurityA5OpenFac ShrdSvr AllLng MonthlySubscriptions-VolumeLicense Academic OLV 1License LevelE AdditionalProduct 1Month"/>
    <s v="Unidad"/>
    <s v="Und"/>
    <s v="Producto"/>
    <s v="N/A"/>
    <s v="N/A"/>
    <s v="N/A"/>
    <s v="LEP-00001"/>
    <s v="Suscripción mensual con pago anual"/>
    <n v="3.9"/>
    <n v="1"/>
    <s v="Por definición del partner"/>
    <n v="0"/>
    <n v="14295.098999999998"/>
    <n v="14295.1"/>
    <n v="0"/>
  </r>
  <r>
    <s v="Catalogo principalOVS_ES ACADEMICOLEP-00002"/>
    <s v="LEP-00002OVS_ES ACADEMICO"/>
    <m/>
    <x v="0"/>
    <s v="LEP-00002"/>
    <x v="2"/>
    <s v="Catalogo principal"/>
    <s v="USD"/>
    <s v="N/A"/>
    <s v="Microsoft®EntMobandSecurityA5OpenFac ShrdSvr AllLng MonthlySubscriptions-VolumeLicense Academic OLV 1License LevelF AdditionalProduct 1Month"/>
    <s v="Unidad"/>
    <s v="Und"/>
    <s v="Producto"/>
    <s v="N/A"/>
    <s v="N/A"/>
    <s v="N/A"/>
    <s v="LEP-00002"/>
    <s v="Suscripción mensual con pago anual"/>
    <n v="3.9"/>
    <n v="1"/>
    <s v="Por definición del partner"/>
    <n v="0"/>
    <n v="14295.098999999998"/>
    <n v="14295.1"/>
    <n v="0"/>
  </r>
  <r>
    <s v="Catalogo principalOVS_ES ACADEMICOLEQ-00001"/>
    <s v="LEQ-00001OVS_ES ACADEMICO"/>
    <m/>
    <x v="0"/>
    <s v="LEQ-00001"/>
    <x v="2"/>
    <s v="Catalogo principal"/>
    <s v="USD"/>
    <s v="N/A"/>
    <s v="Microsoft®EntMobandSecurityA5OpenStu ShrdSvr AllLng MonthlySubscriptions-VolumeLicense Academic OLV 1License NoLevel Student 1Month"/>
    <s v="Unidad"/>
    <s v="Und"/>
    <s v="Producto"/>
    <s v="N/A"/>
    <s v="N/A"/>
    <s v="N/A"/>
    <s v="LEQ-00001"/>
    <s v="Suscripción mensual con pago anual"/>
    <n v="3.9"/>
    <n v="1"/>
    <s v="Por definición del partner"/>
    <n v="0"/>
    <n v="14295.098999999998"/>
    <n v="14295.1"/>
    <n v="0"/>
  </r>
  <r>
    <s v="Catalogo principalOVS_ES ACADEMICOM3J-00139"/>
    <s v="M3J-00139OVS_ES ACADEMICO"/>
    <m/>
    <x v="0"/>
    <s v="M3J-00139"/>
    <x v="2"/>
    <s v="Catalogo principal"/>
    <s v="USD"/>
    <s v="N/A"/>
    <s v="Microsoft®SysCtrEndpointProtection AllLng MonthlySubscriptions-VolumeLicense Academic OLV 1License NoLevel Student PerDvc 1Month"/>
    <s v="Unidad"/>
    <s v="Und"/>
    <s v="Producto"/>
    <s v="N/A"/>
    <s v="N/A"/>
    <s v="N/A"/>
    <s v="M3J-00139"/>
    <s v="Suscripción mensual con pago anual"/>
    <n v="0.14000000000000001"/>
    <n v="1"/>
    <s v="Por definición del partner"/>
    <n v="0"/>
    <n v="513.15740000000005"/>
    <n v="513.16"/>
    <n v="0"/>
  </r>
  <r>
    <s v="Catalogo principalOVS_ES ACADEMICOM3J-00140"/>
    <s v="M3J-00140OVS_ES ACADEMICO"/>
    <m/>
    <x v="0"/>
    <s v="M3J-00140"/>
    <x v="2"/>
    <s v="Catalogo principal"/>
    <s v="USD"/>
    <s v="N/A"/>
    <s v="Microsoft®SysCtrEndpointProtection AllLng MonthlySubscriptions-VolumeLicense Academic OLV 1License NoLevel Student PerUsr 1Month"/>
    <s v="Unidad"/>
    <s v="Und"/>
    <s v="Producto"/>
    <s v="N/A"/>
    <s v="N/A"/>
    <s v="N/A"/>
    <s v="M3J-00140"/>
    <s v="Suscripción mensual con pago anual"/>
    <n v="0.14000000000000001"/>
    <n v="1"/>
    <s v="Por definición del partner"/>
    <n v="0"/>
    <n v="513.15740000000005"/>
    <n v="513.16"/>
    <n v="0"/>
  </r>
  <r>
    <s v="Catalogo principalOVS_ES ACADEMICOM3J-00158"/>
    <s v="M3J-00158OVS_ES ACADEMICO"/>
    <m/>
    <x v="0"/>
    <s v="M3J-00158"/>
    <x v="2"/>
    <s v="Catalogo principal"/>
    <s v="USD"/>
    <s v="N/A"/>
    <s v="Microsoft®SysCtrEndpointProtection AllLng MonthlySubscriptions-VolumeLicense Academic OLV 1License LevelE Enterprise PerDvc 1Month"/>
    <s v="Unidad"/>
    <s v="Und"/>
    <s v="Producto"/>
    <s v="N/A"/>
    <s v="N/A"/>
    <s v="N/A"/>
    <s v="M3J-00158"/>
    <s v="Suscripción mensual con pago anual"/>
    <n v="0.22"/>
    <n v="1"/>
    <s v="Por definición del partner"/>
    <n v="0"/>
    <n v="806.39019999999994"/>
    <n v="806.39"/>
    <n v="0"/>
  </r>
  <r>
    <s v="Catalogo principalOVS_ES ACADEMICOM3J-00159"/>
    <s v="M3J-00159OVS_ES ACADEMICO"/>
    <m/>
    <x v="0"/>
    <s v="M3J-00159"/>
    <x v="2"/>
    <s v="Catalogo principal"/>
    <s v="USD"/>
    <s v="N/A"/>
    <s v="Microsoft®SysCtrEndpointProtection AllLng MonthlySubscriptions-VolumeLicense Academic OLV 1License LevelF Enterprise PerDvc 1Month"/>
    <s v="Unidad"/>
    <s v="Und"/>
    <s v="Producto"/>
    <s v="N/A"/>
    <s v="N/A"/>
    <s v="N/A"/>
    <s v="M3J-00159"/>
    <s v="Suscripción mensual con pago anual"/>
    <n v="0.22"/>
    <n v="1"/>
    <s v="Por definición del partner"/>
    <n v="0"/>
    <n v="806.39019999999994"/>
    <n v="806.39"/>
    <n v="0"/>
  </r>
  <r>
    <s v="Catalogo principalOVS_ES ACADEMICOM3J-00160"/>
    <s v="M3J-00160OVS_ES ACADEMICO"/>
    <m/>
    <x v="0"/>
    <s v="M3J-00160"/>
    <x v="2"/>
    <s v="Catalogo principal"/>
    <s v="USD"/>
    <s v="N/A"/>
    <s v="Microsoft®SysCtrEndpointProtection AllLng MonthlySubscriptions-VolumeLicense Academic OLV 1License LevelE Enterprise PerUsr 1Month"/>
    <s v="Unidad"/>
    <s v="Und"/>
    <s v="Producto"/>
    <s v="N/A"/>
    <s v="N/A"/>
    <s v="N/A"/>
    <s v="M3J-00160"/>
    <s v="Suscripción mensual con pago anual"/>
    <n v="0.22"/>
    <n v="1"/>
    <s v="Por definición del partner"/>
    <n v="0"/>
    <n v="806.39019999999994"/>
    <n v="806.39"/>
    <n v="0"/>
  </r>
  <r>
    <s v="Catalogo principalOVS_ES ACADEMICOM3J-00161"/>
    <s v="M3J-00161OVS_ES ACADEMICO"/>
    <m/>
    <x v="0"/>
    <s v="M3J-00161"/>
    <x v="2"/>
    <s v="Catalogo principal"/>
    <s v="USD"/>
    <s v="N/A"/>
    <s v="Microsoft®SysCtrEndpointProtection AllLng MonthlySubscriptions-VolumeLicense Academic OLV 1License LevelF Enterprise PerUsr 1Month"/>
    <s v="Unidad"/>
    <s v="Und"/>
    <s v="Producto"/>
    <s v="N/A"/>
    <s v="N/A"/>
    <s v="N/A"/>
    <s v="M3J-00161"/>
    <s v="Suscripción mensual con pago anual"/>
    <n v="0.22"/>
    <n v="1"/>
    <s v="Por definición del partner"/>
    <n v="0"/>
    <n v="806.39019999999994"/>
    <n v="806.39"/>
    <n v="0"/>
  </r>
  <r>
    <s v="Catalogo principalOVS_ES ACADEMICOMX3-00124"/>
    <s v="MX3-00124OVS_ES ACADEMICO"/>
    <m/>
    <x v="0"/>
    <s v="MX3-00124"/>
    <x v="2"/>
    <s v="Catalogo principal"/>
    <s v="USD"/>
    <s v="N/A"/>
    <s v="Microsoft®VisualStudioEnterpriseSubMSDN AllLng License/SoftwareAssurancePack Academic OLV 1License LevelE AdditionalProduct 1Year"/>
    <s v="Unidad"/>
    <s v="Und"/>
    <s v="Producto"/>
    <s v="N/A"/>
    <s v="N/A"/>
    <s v="N/A"/>
    <s v="MX3-00124"/>
    <s v="Suscripción Anual"/>
    <n v="407"/>
    <n v="1"/>
    <s v="Por definición del partner"/>
    <n v="0"/>
    <n v="1491821.8699999999"/>
    <n v="1491821.87"/>
    <n v="0"/>
  </r>
  <r>
    <s v="Catalogo principalOVS_ES ACADEMICOMX3-00125"/>
    <s v="MX3-00125OVS_ES ACADEMICO"/>
    <m/>
    <x v="0"/>
    <s v="MX3-00125"/>
    <x v="2"/>
    <s v="Catalogo principal"/>
    <s v="USD"/>
    <s v="N/A"/>
    <s v="Microsoft®VisualStudioEnterpriseSubMSDN AllLng License/SoftwareAssurancePack Academic OLV 1License LevelF AdditionalProduct 1Year"/>
    <s v="Unidad"/>
    <s v="Und"/>
    <s v="Producto"/>
    <s v="N/A"/>
    <s v="N/A"/>
    <s v="N/A"/>
    <s v="MX3-00125"/>
    <s v="Suscripción Anual"/>
    <n v="407"/>
    <n v="1"/>
    <s v="Por definición del partner"/>
    <n v="0"/>
    <n v="1491821.8699999999"/>
    <n v="1491821.87"/>
    <n v="0"/>
  </r>
  <r>
    <s v="Catalogo principalOVS_ES ACADEMICOMX3-00126"/>
    <s v="MX3-00126OVS_ES ACADEMICO"/>
    <m/>
    <x v="0"/>
    <s v="MX3-00126"/>
    <x v="2"/>
    <s v="Catalogo principal"/>
    <s v="USD"/>
    <s v="N/A"/>
    <s v="Microsoft®VisualStudioEnterpriseSubMSDN AllLng SAStepUp Academic OLV 1License LevelE VisualStudioProw/MSDN AdditionalProduct 1Year"/>
    <s v="Unidad"/>
    <s v="Und"/>
    <s v="Producto"/>
    <s v="N/A"/>
    <s v="N/A"/>
    <s v="N/A"/>
    <s v="MX3-00126"/>
    <s v="Suscripción Anual"/>
    <n v="338"/>
    <n v="1"/>
    <s v="Por definición del partner"/>
    <n v="0"/>
    <n v="1238908.5799999998"/>
    <n v="1238908.58"/>
    <n v="0"/>
  </r>
  <r>
    <s v="Catalogo principalOVS_ES ACADEMICOMX3-00127"/>
    <s v="MX3-00127OVS_ES ACADEMICO"/>
    <m/>
    <x v="0"/>
    <s v="MX3-00127"/>
    <x v="2"/>
    <s v="Catalogo principal"/>
    <s v="USD"/>
    <s v="N/A"/>
    <s v="Microsoft®VisualStudioEnterpriseSubMSDN AllLng SAStepUp Academic OLV 1License LevelF VisualStudioProw/MSDN AdditionalProduct 1Year"/>
    <s v="Unidad"/>
    <s v="Und"/>
    <s v="Producto"/>
    <s v="N/A"/>
    <s v="N/A"/>
    <s v="N/A"/>
    <s v="MX3-00127"/>
    <s v="Suscripción Anual"/>
    <n v="338"/>
    <n v="1"/>
    <s v="Por definición del partner"/>
    <n v="0"/>
    <n v="1238908.5799999998"/>
    <n v="1238908.58"/>
    <n v="0"/>
  </r>
  <r>
    <s v="Catalogo principalOVS_ES ACADEMICOMX3-00128"/>
    <s v="MX3-00128OVS_ES ACADEMICO"/>
    <m/>
    <x v="0"/>
    <s v="MX3-00128"/>
    <x v="2"/>
    <s v="Catalogo principal"/>
    <s v="USD"/>
    <s v="N/A"/>
    <s v="Microsoft®VisualStudioEnterpriseSubMSDN AllLng SAStepUp Academic OLV 1License LevelE VisualStudioTestProw/MSDN AdditionalProduct 1Year"/>
    <s v="Unidad"/>
    <s v="Und"/>
    <s v="Producto"/>
    <s v="N/A"/>
    <s v="N/A"/>
    <s v="N/A"/>
    <s v="MX3-00128"/>
    <s v="Suscripción Anual"/>
    <n v="288"/>
    <n v="1"/>
    <s v="Por definición del partner"/>
    <n v="0"/>
    <n v="1055638.08"/>
    <n v="1055638.08"/>
    <n v="0"/>
  </r>
  <r>
    <s v="Catalogo principalOVS_ES ACADEMICOMX3-00129"/>
    <s v="MX3-00129OVS_ES ACADEMICO"/>
    <m/>
    <x v="0"/>
    <s v="MX3-00129"/>
    <x v="2"/>
    <s v="Catalogo principal"/>
    <s v="USD"/>
    <s v="N/A"/>
    <s v="Microsoft®VisualStudioEnterpriseSubMSDN AllLng SAStepUp Academic OLV 1License LevelF VisualStudioTestProw/MSDN AdditionalProduct 1Year"/>
    <s v="Unidad"/>
    <s v="Und"/>
    <s v="Producto"/>
    <s v="N/A"/>
    <s v="N/A"/>
    <s v="N/A"/>
    <s v="MX3-00129"/>
    <s v="Suscripción Anual"/>
    <n v="288"/>
    <n v="1"/>
    <s v="Por definición del partner"/>
    <n v="0"/>
    <n v="1055638.08"/>
    <n v="1055638.08"/>
    <n v="0"/>
  </r>
  <r>
    <s v="Catalogo principalOVS_ES ACADEMICONH3-00139"/>
    <s v="NH3-00139OVS_ES ACADEMICO"/>
    <m/>
    <x v="0"/>
    <s v="NH3-00139"/>
    <x v="2"/>
    <s v="Catalogo principal"/>
    <s v="USD"/>
    <s v="N/A"/>
    <s v="Microsoft®AdvancedThreatAnalyticsCltMgtLic AllLng License/SoftwareAssurancePack Academic OLV 1License LevelE Enterprise PerOSE 1Year"/>
    <s v="Unidad"/>
    <s v="Und"/>
    <s v="Producto"/>
    <s v="N/A"/>
    <s v="N/A"/>
    <s v="N/A"/>
    <s v="NH3-00139"/>
    <s v="Suscripción Anual"/>
    <n v="9"/>
    <n v="1"/>
    <s v="Por definición del partner"/>
    <n v="0"/>
    <n v="32988.69"/>
    <n v="32988.69"/>
    <n v="0"/>
  </r>
  <r>
    <s v="Catalogo principalOVS_ES ACADEMICONH3-00140"/>
    <s v="NH3-00140OVS_ES ACADEMICO"/>
    <m/>
    <x v="0"/>
    <s v="NH3-00140"/>
    <x v="2"/>
    <s v="Catalogo principal"/>
    <s v="USD"/>
    <s v="N/A"/>
    <s v="Microsoft®AdvancedThreatAnalyticsCltMgtLic AllLng License/SoftwareAssurancePack Academic OLV 1License LevelF Enterprise PerOSE 1Year"/>
    <s v="Unidad"/>
    <s v="Und"/>
    <s v="Producto"/>
    <s v="N/A"/>
    <s v="N/A"/>
    <s v="N/A"/>
    <s v="NH3-00140"/>
    <s v="Suscripción Anual"/>
    <n v="9"/>
    <n v="1"/>
    <s v="Por definición del partner"/>
    <n v="0"/>
    <n v="32988.69"/>
    <n v="32988.69"/>
    <n v="0"/>
  </r>
  <r>
    <s v="Catalogo principalOVS_ES ACADEMICONH3-00141"/>
    <s v="NH3-00141OVS_ES ACADEMICO"/>
    <m/>
    <x v="0"/>
    <s v="NH3-00141"/>
    <x v="2"/>
    <s v="Catalogo principal"/>
    <s v="USD"/>
    <s v="N/A"/>
    <s v="Microsoft®AdvancedThreatAnalyticsCltMgtLic AllLng License/SoftwareAssurancePack Academic OLV 1License LevelE Enterprise PerUsr 1Year"/>
    <s v="Unidad"/>
    <s v="Und"/>
    <s v="Producto"/>
    <s v="N/A"/>
    <s v="N/A"/>
    <s v="N/A"/>
    <s v="NH3-00141"/>
    <s v="Suscripción Anual"/>
    <n v="9"/>
    <n v="1"/>
    <s v="Por definición del partner"/>
    <n v="0"/>
    <n v="32988.69"/>
    <n v="32988.69"/>
    <n v="0"/>
  </r>
  <r>
    <s v="Catalogo principalOVS_ES ACADEMICONH3-00142"/>
    <s v="NH3-00142OVS_ES ACADEMICO"/>
    <m/>
    <x v="0"/>
    <s v="NH3-00142"/>
    <x v="2"/>
    <s v="Catalogo principal"/>
    <s v="USD"/>
    <s v="N/A"/>
    <s v="Microsoft®AdvancedThreatAnalyticsCltMgtLic AllLng License/SoftwareAssurancePack Academic OLV 1License LevelF Enterprise PerUsr 1Year"/>
    <s v="Unidad"/>
    <s v="Und"/>
    <s v="Producto"/>
    <s v="N/A"/>
    <s v="N/A"/>
    <s v="N/A"/>
    <s v="NH3-00142"/>
    <s v="Suscripción Anual"/>
    <n v="9"/>
    <n v="1"/>
    <s v="Por definición del partner"/>
    <n v="0"/>
    <n v="32988.69"/>
    <n v="32988.69"/>
    <n v="0"/>
  </r>
  <r>
    <s v="Catalogo principalOVS_ES ACADEMICONH3-00262"/>
    <s v="NH3-00262OVS_ES ACADEMICO"/>
    <m/>
    <x v="0"/>
    <s v="NH3-00262"/>
    <x v="2"/>
    <s v="Catalogo principal"/>
    <s v="USD"/>
    <s v="N/A"/>
    <s v="Microsoft®AdvancedThreatAnalyticsCltMgtLic AllLng License/SoftwareAssurancePack Academic OLV 1License NoLevel Student PerOSE 1Year"/>
    <s v="Unidad"/>
    <s v="Und"/>
    <s v="Producto"/>
    <s v="N/A"/>
    <s v="N/A"/>
    <s v="N/A"/>
    <s v="NH3-00262"/>
    <s v="Suscripción Anual"/>
    <n v="6"/>
    <n v="1"/>
    <s v="Por definición del partner"/>
    <n v="0"/>
    <n v="21992.46"/>
    <n v="21992.46"/>
    <n v="0"/>
  </r>
  <r>
    <s v="Catalogo principalOVS_ES ACADEMICONH3-00263"/>
    <s v="NH3-00263OVS_ES ACADEMICO"/>
    <m/>
    <x v="0"/>
    <s v="NH3-00263"/>
    <x v="2"/>
    <s v="Catalogo principal"/>
    <s v="USD"/>
    <s v="N/A"/>
    <s v="Microsoft®AdvancedThreatAnalyticsCltMgtLic AllLng License/SoftwareAssurancePack Academic OLV 1License NoLevel Student PerUsr 1Year"/>
    <s v="Unidad"/>
    <s v="Und"/>
    <s v="Producto"/>
    <s v="N/A"/>
    <s v="N/A"/>
    <s v="N/A"/>
    <s v="NH3-00263"/>
    <s v="Suscripción Anual"/>
    <n v="6"/>
    <n v="1"/>
    <s v="Por definición del partner"/>
    <n v="0"/>
    <n v="21992.46"/>
    <n v="21992.46"/>
    <n v="0"/>
  </r>
  <r>
    <s v="Catalogo principalOVS_ES ACADEMICONH3-00381"/>
    <s v="NH3-00381OVS_ES ACADEMICO"/>
    <m/>
    <x v="0"/>
    <s v="NH3-00381"/>
    <x v="2"/>
    <s v="Catalogo principal"/>
    <s v="USD"/>
    <s v="N/A"/>
    <s v="Microsoft®AdvancedThreatAnalyticsCltMgtLic AllLng License/SoftwareAssurancePack Academic OLV 1License NoLevel Student PerOSE STUUseBenefit 1Year"/>
    <s v="Unidad"/>
    <s v="Und"/>
    <s v="Producto"/>
    <s v="N/A"/>
    <s v="N/A"/>
    <s v="N/A"/>
    <s v="NH3-00381"/>
    <s v="Suscripción Anual"/>
    <n v="0"/>
    <n v="1"/>
    <s v="Por definición del partner"/>
    <n v="0"/>
    <n v="0"/>
    <n v="0"/>
    <n v="0"/>
  </r>
  <r>
    <s v="Catalogo principalOVS_ES ACADEMICONH3-00382"/>
    <s v="NH3-00382OVS_ES ACADEMICO"/>
    <m/>
    <x v="0"/>
    <s v="NH3-00382"/>
    <x v="2"/>
    <s v="Catalogo principal"/>
    <s v="USD"/>
    <s v="N/A"/>
    <s v="Microsoft®AdvancedThreatAnalyticsCltMgtLic AllLng License/SoftwareAssurancePack Academic OLV 1License NoLevel Student PerUsr STUUseBenefit 1Year"/>
    <s v="Unidad"/>
    <s v="Und"/>
    <s v="Producto"/>
    <s v="N/A"/>
    <s v="N/A"/>
    <s v="N/A"/>
    <s v="NH3-00382"/>
    <s v="Suscripción Anual"/>
    <n v="0"/>
    <n v="1"/>
    <s v="Por definición del partner"/>
    <n v="0"/>
    <n v="0"/>
    <n v="0"/>
    <n v="0"/>
  </r>
  <r>
    <s v="Catalogo principalOVS_ES ACADEMICONK7-00068"/>
    <s v="NK7-00068OVS_ES ACADEMICO"/>
    <m/>
    <x v="0"/>
    <s v="NK7-00068"/>
    <x v="2"/>
    <s v="Catalogo principal"/>
    <s v="USD"/>
    <s v="N/A"/>
    <s v="Microsoft®IdentityManager-CAL AllLng License/SoftwareAssurancePack Academic OLV 1License LevelE AdditionalProduct UsrCAL 1Year"/>
    <s v="Unidad"/>
    <s v="Und"/>
    <s v="Producto"/>
    <s v="N/A"/>
    <s v="N/A"/>
    <s v="N/A"/>
    <s v="NK7-00068"/>
    <s v="Suscripción Anual"/>
    <n v="1.87"/>
    <n v="1"/>
    <s v="Por definición del partner"/>
    <n v="0"/>
    <n v="6854.3167000000003"/>
    <n v="6854.32"/>
    <n v="0"/>
  </r>
  <r>
    <s v="Catalogo principalOVS_ES ACADEMICONK7-00069"/>
    <s v="NK7-00069OVS_ES ACADEMICO"/>
    <m/>
    <x v="0"/>
    <s v="NK7-00069"/>
    <x v="2"/>
    <s v="Catalogo principal"/>
    <s v="USD"/>
    <s v="N/A"/>
    <s v="Microsoft®IdentityManager-CAL AllLng License/SoftwareAssurancePack Academic OLV 1License LevelF AdditionalProduct UsrCAL 1Year"/>
    <s v="Unidad"/>
    <s v="Und"/>
    <s v="Producto"/>
    <s v="N/A"/>
    <s v="N/A"/>
    <s v="N/A"/>
    <s v="NK7-00069"/>
    <s v="Suscripción Anual"/>
    <n v="1.87"/>
    <n v="1"/>
    <s v="Por definición del partner"/>
    <n v="0"/>
    <n v="6854.3167000000003"/>
    <n v="6854.32"/>
    <n v="0"/>
  </r>
  <r>
    <s v="Catalogo principalOVS_ES ACADEMICONK7-00092"/>
    <s v="NK7-00092OVS_ES ACADEMICO"/>
    <m/>
    <x v="0"/>
    <s v="NK7-00092"/>
    <x v="2"/>
    <s v="Catalogo principal"/>
    <s v="USD"/>
    <s v="N/A"/>
    <s v="Microsoft®IdentityManager-CAL AllLng License/SoftwareAssurancePack Academic OLV 1License NoLevel Student UsrCAL 1Year"/>
    <s v="Unidad"/>
    <s v="Und"/>
    <s v="Producto"/>
    <s v="N/A"/>
    <s v="N/A"/>
    <s v="N/A"/>
    <s v="NK7-00092"/>
    <s v="Suscripción Anual"/>
    <n v="1.25"/>
    <n v="1"/>
    <s v="Por definición del partner"/>
    <n v="0"/>
    <n v="4581.7624999999998"/>
    <n v="4581.76"/>
    <n v="0"/>
  </r>
  <r>
    <s v="Catalogo principalOVS_ES ACADEMICONW2-00001"/>
    <s v="NW2-00001OVS_ES ACADEMICO"/>
    <m/>
    <x v="0"/>
    <s v="NW2-00001"/>
    <x v="2"/>
    <s v="Catalogo principal"/>
    <s v="USD"/>
    <s v="N/A"/>
    <s v="Microsoft®VisioPlan2OpenStudents ShrdSvr AllLng MonthlySubscriptions-VolumeLicense Academic OLV 1License NoLevel Student 1Month"/>
    <s v="Unidad"/>
    <s v="Und"/>
    <s v="Producto"/>
    <s v="N/A"/>
    <s v="N/A"/>
    <s v="N/A"/>
    <s v="NW2-00001"/>
    <s v="Suscripción mensual con pago anual"/>
    <n v="1.7"/>
    <n v="1"/>
    <s v="Por definición del partner"/>
    <n v="0"/>
    <n v="6231.1969999999992"/>
    <n v="6231.2"/>
    <n v="0"/>
  </r>
  <r>
    <s v="Catalogo principalOVS_ES ACADEMICOP71-06907"/>
    <s v="P71-06907OVS_ES ACADEMICO"/>
    <m/>
    <x v="0"/>
    <s v="P71-06907"/>
    <x v="2"/>
    <s v="Catalogo principal"/>
    <s v="USD"/>
    <s v="N/A"/>
    <s v="Microsoft®Windows®ServerDatacenter AllLng SAStepUp Academic OLV 1License LevelE WindowsServerStandard AdditionalProduct 2Proc 1Year"/>
    <s v="Unidad"/>
    <s v="Und"/>
    <s v="Producto"/>
    <s v="N/A"/>
    <s v="N/A"/>
    <s v="N/A"/>
    <s v="P71-06907"/>
    <s v="Suscripción Anual"/>
    <n v="279"/>
    <n v="1"/>
    <s v="Por definición del partner"/>
    <n v="0"/>
    <n v="1022649.39"/>
    <n v="1022649.39"/>
    <n v="0"/>
  </r>
  <r>
    <s v="Catalogo principalOVS_ES ACADEMICOP71-06908"/>
    <s v="P71-06908OVS_ES ACADEMICO"/>
    <m/>
    <x v="0"/>
    <s v="P71-06908"/>
    <x v="2"/>
    <s v="Catalogo principal"/>
    <s v="USD"/>
    <s v="N/A"/>
    <s v="Microsoft®Windows®ServerDatacenter AllLng SAStepUp Academic OLV 1License LevelF WindowsServerStandard AdditionalProduct 2Proc 1Year"/>
    <s v="Unidad"/>
    <s v="Und"/>
    <s v="Producto"/>
    <s v="N/A"/>
    <s v="N/A"/>
    <s v="N/A"/>
    <s v="P71-06908"/>
    <s v="Suscripción Anual"/>
    <n v="279"/>
    <n v="1"/>
    <s v="Por definición del partner"/>
    <n v="0"/>
    <n v="1022649.39"/>
    <n v="1022649.39"/>
    <n v="0"/>
  </r>
  <r>
    <s v="Catalogo principalOVS_ES ACADEMICOPGI-00535"/>
    <s v="PGI-00535OVS_ES ACADEMICO"/>
    <m/>
    <x v="0"/>
    <s v="PGI-00535"/>
    <x v="2"/>
    <s v="Catalogo principal"/>
    <s v="USD"/>
    <s v="N/A"/>
    <s v="Microsoft®ExchangeEnterpriseCAL AllLng License/SoftwareAssurancePack Academic OLV 1License LevelE Enterprise DvcCAL w/Services 1Year"/>
    <s v="Unidad"/>
    <s v="Und"/>
    <s v="Producto"/>
    <s v="N/A"/>
    <s v="N/A"/>
    <s v="N/A"/>
    <s v="PGI-00535"/>
    <s v="Suscripción Anual"/>
    <n v="8"/>
    <n v="1"/>
    <s v="Por definición del partner"/>
    <n v="0"/>
    <n v="29323.279999999999"/>
    <n v="29323.279999999999"/>
    <n v="0"/>
  </r>
  <r>
    <s v="Catalogo principalOVS_ES ACADEMICOPGI-00536"/>
    <s v="PGI-00536OVS_ES ACADEMICO"/>
    <m/>
    <x v="0"/>
    <s v="PGI-00536"/>
    <x v="2"/>
    <s v="Catalogo principal"/>
    <s v="USD"/>
    <s v="N/A"/>
    <s v="Microsoft®ExchangeEnterpriseCAL AllLng License/SoftwareAssurancePack Academic OLV 1License LevelF Enterprise DvcCAL w/Services 1Year"/>
    <s v="Unidad"/>
    <s v="Und"/>
    <s v="Producto"/>
    <s v="N/A"/>
    <s v="N/A"/>
    <s v="N/A"/>
    <s v="PGI-00536"/>
    <s v="Suscripción Anual"/>
    <n v="8"/>
    <n v="1"/>
    <s v="Por definición del partner"/>
    <n v="0"/>
    <n v="29323.279999999999"/>
    <n v="29323.279999999999"/>
    <n v="0"/>
  </r>
  <r>
    <s v="Catalogo principalOVS_ES ACADEMICOPGI-00537"/>
    <s v="PGI-00537OVS_ES ACADEMICO"/>
    <m/>
    <x v="0"/>
    <s v="PGI-00537"/>
    <x v="2"/>
    <s v="Catalogo principal"/>
    <s v="USD"/>
    <s v="N/A"/>
    <s v="Microsoft®ExchangeEnterpriseCAL AllLng License/SoftwareAssurancePack Academic OLV 1License LevelE Enterprise UsrCAL w/Services 1Year"/>
    <s v="Unidad"/>
    <s v="Und"/>
    <s v="Producto"/>
    <s v="N/A"/>
    <s v="N/A"/>
    <s v="N/A"/>
    <s v="PGI-00537"/>
    <s v="Suscripción Anual"/>
    <n v="8"/>
    <n v="1"/>
    <s v="Por definición del partner"/>
    <n v="0"/>
    <n v="29323.279999999999"/>
    <n v="29323.279999999999"/>
    <n v="0"/>
  </r>
  <r>
    <s v="Catalogo principalOVS_ES ACADEMICOPGI-00538"/>
    <s v="PGI-00538OVS_ES ACADEMICO"/>
    <m/>
    <x v="0"/>
    <s v="PGI-00538"/>
    <x v="2"/>
    <s v="Catalogo principal"/>
    <s v="USD"/>
    <s v="N/A"/>
    <s v="Microsoft®ExchangeEnterpriseCAL AllLng License/SoftwareAssurancePack Academic OLV 1License LevelF Enterprise UsrCAL w/Services 1Year"/>
    <s v="Unidad"/>
    <s v="Und"/>
    <s v="Producto"/>
    <s v="N/A"/>
    <s v="N/A"/>
    <s v="N/A"/>
    <s v="PGI-00538"/>
    <s v="Suscripción Anual"/>
    <n v="8"/>
    <n v="1"/>
    <s v="Por definición del partner"/>
    <n v="0"/>
    <n v="29323.279999999999"/>
    <n v="29323.279999999999"/>
    <n v="0"/>
  </r>
  <r>
    <s v="Catalogo principalOVS_ES ACADEMICOPGI-00539"/>
    <s v="PGI-00539OVS_ES ACADEMICO"/>
    <m/>
    <x v="0"/>
    <s v="PGI-00539"/>
    <x v="2"/>
    <s v="Catalogo principal"/>
    <s v="USD"/>
    <s v="N/A"/>
    <s v="Microsoft®ExchangeEnterpriseCAL AllLng License/SoftwareAssurancePack Academic OLV 1License NoLevel Student DvcCAL w/Services 1Year"/>
    <s v="Unidad"/>
    <s v="Und"/>
    <s v="Producto"/>
    <s v="N/A"/>
    <s v="N/A"/>
    <s v="N/A"/>
    <s v="PGI-00539"/>
    <s v="Suscripción Anual"/>
    <n v="4.5199999999999996"/>
    <n v="1"/>
    <s v="Por definición del partner"/>
    <n v="0"/>
    <n v="16567.653199999997"/>
    <n v="16567.650000000001"/>
    <n v="0"/>
  </r>
  <r>
    <s v="Catalogo principalOVS_ES ACADEMICOPGI-00540"/>
    <s v="PGI-00540OVS_ES ACADEMICO"/>
    <m/>
    <x v="0"/>
    <s v="PGI-00540"/>
    <x v="2"/>
    <s v="Catalogo principal"/>
    <s v="USD"/>
    <s v="N/A"/>
    <s v="Microsoft®ExchangeEnterpriseCAL AllLng License/SoftwareAssurancePack Academic OLV 1License NoLevel Student UsrCAL w/Services 1Year"/>
    <s v="Unidad"/>
    <s v="Und"/>
    <s v="Producto"/>
    <s v="N/A"/>
    <s v="N/A"/>
    <s v="N/A"/>
    <s v="PGI-00540"/>
    <s v="Suscripción Anual"/>
    <n v="4.5199999999999996"/>
    <n v="1"/>
    <s v="Por definición del partner"/>
    <n v="0"/>
    <n v="16567.653199999997"/>
    <n v="16567.650000000001"/>
    <n v="0"/>
  </r>
  <r>
    <s v="Catalogo principalOVS_ES ACADEMICOPL7-00061"/>
    <s v="PL7-00061OVS_ES ACADEMICO"/>
    <m/>
    <x v="0"/>
    <s v="PL7-00061"/>
    <x v="2"/>
    <s v="Catalogo principal"/>
    <s v="USD"/>
    <s v="N/A"/>
    <s v="Microsoft®IdentityManagerExternalConnector AllLng License/SoftwareAssurancePack Academic OLV 1License LevelE AdditionalProduct 1Year"/>
    <s v="Unidad"/>
    <s v="Und"/>
    <s v="Producto"/>
    <s v="N/A"/>
    <s v="N/A"/>
    <s v="N/A"/>
    <s v="PL7-00061"/>
    <s v="Suscripción Anual"/>
    <n v="1925"/>
    <n v="1"/>
    <s v="Por definición del partner"/>
    <n v="0"/>
    <n v="7055914.25"/>
    <n v="7055914.25"/>
    <n v="0"/>
  </r>
  <r>
    <s v="Catalogo principalOVS_ES ACADEMICOPL7-00062"/>
    <s v="PL7-00062OVS_ES ACADEMICO"/>
    <m/>
    <x v="0"/>
    <s v="PL7-00062"/>
    <x v="2"/>
    <s v="Catalogo principal"/>
    <s v="USD"/>
    <s v="N/A"/>
    <s v="Microsoft®IdentityManagerExternalConnector AllLng License/SoftwareAssurancePack Academic OLV 1License LevelF AdditionalProduct 1Year"/>
    <s v="Unidad"/>
    <s v="Und"/>
    <s v="Producto"/>
    <s v="N/A"/>
    <s v="N/A"/>
    <s v="N/A"/>
    <s v="PL7-00062"/>
    <s v="Suscripción Anual"/>
    <n v="1925"/>
    <n v="1"/>
    <s v="Por definición del partner"/>
    <n v="0"/>
    <n v="7055914.25"/>
    <n v="7055914.25"/>
    <n v="0"/>
  </r>
  <r>
    <s v="Catalogo principalOVS_ES ACADEMICOQD4-00001"/>
    <s v="QD4-00001OVS_ES ACADEMICO"/>
    <m/>
    <x v="0"/>
    <s v="QD4-00001"/>
    <x v="2"/>
    <s v="Catalogo principal"/>
    <s v="USD"/>
    <s v="N/A"/>
    <s v="Microsoft®AzureInfoProtPremP1OpenFclty ShrdSvr AllLng MonthlySubscriptions-VolumeLicense Academic OLV 1License LevelE AdditionalProduct 1Month"/>
    <s v="Unidad"/>
    <s v="Und"/>
    <s v="Producto"/>
    <s v="N/A"/>
    <s v="N/A"/>
    <s v="N/A"/>
    <s v="QD4-00001"/>
    <s v="Suscripción mensual con pago anual"/>
    <n v="0.6"/>
    <n v="1"/>
    <s v="Por definición del partner"/>
    <n v="0"/>
    <n v="2199.2459999999996"/>
    <n v="2199.25"/>
    <n v="0"/>
  </r>
  <r>
    <s v="Catalogo principalOVS_ES ACADEMICOQD4-00002"/>
    <s v="QD4-00002OVS_ES ACADEMICO"/>
    <m/>
    <x v="0"/>
    <s v="QD4-00002"/>
    <x v="2"/>
    <s v="Catalogo principal"/>
    <s v="USD"/>
    <s v="N/A"/>
    <s v="Microsoft®AzureInfoProtPremP1OpenFclty ShrdSvr AllLng MonthlySubscriptions-VolumeLicense Academic OLV 1License LevelF AdditionalProduct 1Month"/>
    <s v="Unidad"/>
    <s v="Und"/>
    <s v="Producto"/>
    <s v="N/A"/>
    <s v="N/A"/>
    <s v="N/A"/>
    <s v="QD4-00002"/>
    <s v="Suscripción mensual con pago anual"/>
    <n v="0.6"/>
    <n v="1"/>
    <s v="Por definición del partner"/>
    <n v="0"/>
    <n v="2199.2459999999996"/>
    <n v="2199.25"/>
    <n v="0"/>
  </r>
  <r>
    <s v="Catalogo principalOVS_ES ACADEMICOQD5-00001"/>
    <s v="QD5-00001OVS_ES ACADEMICO"/>
    <m/>
    <x v="0"/>
    <s v="QD5-00001"/>
    <x v="2"/>
    <s v="Catalogo principal"/>
    <s v="USD"/>
    <s v="N/A"/>
    <s v="Microsoft®AzureInfoProtPremP1OpenStd ShrdSvr AllLng MonthlySubscriptions-VolumeLicense Academic OLV 1License NoLevel Student 1Month"/>
    <s v="Unidad"/>
    <s v="Und"/>
    <s v="Producto"/>
    <s v="N/A"/>
    <s v="N/A"/>
    <s v="N/A"/>
    <s v="QD5-00001"/>
    <s v="Suscripción mensual con pago anual"/>
    <n v="0.6"/>
    <n v="1"/>
    <s v="Por definición del partner"/>
    <n v="0"/>
    <n v="2199.2459999999996"/>
    <n v="2199.25"/>
    <n v="0"/>
  </r>
  <r>
    <s v="Catalogo principalOVS_ES ACADEMICOQLM-00001"/>
    <s v="QLM-00001OVS_ES ACADEMICO"/>
    <m/>
    <x v="0"/>
    <s v="QLM-00001"/>
    <x v="2"/>
    <s v="Catalogo principal"/>
    <s v="USD"/>
    <s v="N/A"/>
    <s v="Microsoft®EntMobandSecurityA3OpenAdd-on ShrdSvr AllLng MonthlySubscriptions-VolumeLicense Academic OLV 1License LevelE AdditionalProduct Faculty 1M"/>
    <s v="Unidad"/>
    <s v="Und"/>
    <s v="Producto"/>
    <s v="N/A"/>
    <s v="N/A"/>
    <s v="N/A"/>
    <s v="QLM-00001"/>
    <s v="Suscripción mensual con pago anual"/>
    <n v="0.98"/>
    <n v="1"/>
    <s v="Por definición del partner"/>
    <n v="0"/>
    <n v="3592.1017999999999"/>
    <n v="3592.1"/>
    <n v="0"/>
  </r>
  <r>
    <s v="Catalogo principalOVS_ES ACADEMICOQLM-00002"/>
    <s v="QLM-00002OVS_ES ACADEMICO"/>
    <m/>
    <x v="0"/>
    <s v="QLM-00002"/>
    <x v="2"/>
    <s v="Catalogo principal"/>
    <s v="USD"/>
    <s v="N/A"/>
    <s v="Microsoft®EntMobandSecurityA3OpenAdd-on ShrdSvr AllLng MonthlySubscriptions-VolumeLicense Academic OLV 1License LevelF AdditionalProduct Faculty 1M"/>
    <s v="Unidad"/>
    <s v="Und"/>
    <s v="Producto"/>
    <s v="N/A"/>
    <s v="N/A"/>
    <s v="N/A"/>
    <s v="QLM-00002"/>
    <s v="Suscripción mensual con pago anual"/>
    <n v="0.98"/>
    <n v="1"/>
    <s v="Por definición del partner"/>
    <n v="0"/>
    <n v="3592.1017999999999"/>
    <n v="3592.1"/>
    <n v="0"/>
  </r>
  <r>
    <s v="Catalogo principalOVS_ES ACADEMICOQLR-00001"/>
    <s v="QLR-00001OVS_ES ACADEMICO"/>
    <m/>
    <x v="0"/>
    <s v="QLR-00001"/>
    <x v="2"/>
    <s v="Catalogo principal"/>
    <s v="USD"/>
    <s v="N/A"/>
    <s v="Microsoft®EntMobandSecurityA5OpenAdd-on ShrdSvr AllLng MonthlySubscriptions-VolumeLicense Academic OLV 1License LevelE AP Faculty AddOn 1M"/>
    <s v="Unidad"/>
    <s v="Und"/>
    <s v="Producto"/>
    <s v="N/A"/>
    <s v="N/A"/>
    <s v="N/A"/>
    <s v="QLR-00001"/>
    <s v="Suscripción mensual con pago anual"/>
    <n v="2.93"/>
    <n v="1"/>
    <s v="Por definición del partner"/>
    <n v="0"/>
    <n v="10739.6513"/>
    <n v="10739.65"/>
    <n v="0"/>
  </r>
  <r>
    <s v="Catalogo principalOVS_ES ACADEMICOQLR-00002"/>
    <s v="QLR-00002OVS_ES ACADEMICO"/>
    <m/>
    <x v="0"/>
    <s v="QLR-00002"/>
    <x v="2"/>
    <s v="Catalogo principal"/>
    <s v="USD"/>
    <s v="N/A"/>
    <s v="Microsoft®EntMobandSecurityA5OpenAdd-on ShrdSvr AllLng MonthlySubscriptions-VolumeLicense Academic OLV 1License LevelF AP Faculty AddOn 1M"/>
    <s v="Unidad"/>
    <s v="Und"/>
    <s v="Producto"/>
    <s v="N/A"/>
    <s v="N/A"/>
    <s v="N/A"/>
    <s v="QLR-00002"/>
    <s v="Suscripción mensual con pago anual"/>
    <n v="2.93"/>
    <n v="1"/>
    <s v="Por definición del partner"/>
    <n v="0"/>
    <n v="10739.6513"/>
    <n v="10739.65"/>
    <n v="0"/>
  </r>
  <r>
    <s v="Catalogo principalOVS_ES ACADEMICOR18-03497"/>
    <s v="R18-03497OVS_ES ACADEMICO"/>
    <m/>
    <x v="0"/>
    <s v="R18-03497"/>
    <x v="2"/>
    <s v="Catalogo principal"/>
    <s v="USD"/>
    <s v="N/A"/>
    <s v="Microsoft®Windows®ServerCAL AllLng License/SoftwareAssurancePack Academic OLV 1License LevelE Enterprise DvcCAL 1Year"/>
    <s v="Unidad"/>
    <s v="Und"/>
    <s v="Producto"/>
    <s v="N/A"/>
    <s v="N/A"/>
    <s v="N/A"/>
    <s v="R18-03497"/>
    <s v="Suscripción Anual"/>
    <n v="3.28"/>
    <n v="1"/>
    <s v="Por definición del partner"/>
    <n v="0"/>
    <n v="12022.5448"/>
    <n v="12022.54"/>
    <n v="0"/>
  </r>
  <r>
    <s v="Catalogo principalOVS_ES ACADEMICOR18-03498"/>
    <s v="R18-03498OVS_ES ACADEMICO"/>
    <m/>
    <x v="0"/>
    <s v="R18-03498"/>
    <x v="2"/>
    <s v="Catalogo principal"/>
    <s v="USD"/>
    <s v="N/A"/>
    <s v="Microsoft®Windows®ServerCAL AllLng License/SoftwareAssurancePack Academic OLV 1License LevelF Enterprise DvcCAL 1Year"/>
    <s v="Unidad"/>
    <s v="Und"/>
    <s v="Producto"/>
    <s v="N/A"/>
    <s v="N/A"/>
    <s v="N/A"/>
    <s v="R18-03498"/>
    <s v="Suscripción Anual"/>
    <n v="3.28"/>
    <n v="1"/>
    <s v="Por definición del partner"/>
    <n v="0"/>
    <n v="12022.5448"/>
    <n v="12022.54"/>
    <n v="0"/>
  </r>
  <r>
    <s v="Catalogo principalOVS_ES ACADEMICOR18-03499"/>
    <s v="R18-03499OVS_ES ACADEMICO"/>
    <m/>
    <x v="0"/>
    <s v="R18-03499"/>
    <x v="2"/>
    <s v="Catalogo principal"/>
    <s v="USD"/>
    <s v="N/A"/>
    <s v="Microsoft®Windows®ServerCAL AllLng License/SoftwareAssurancePack Academic OLV 1License LevelE Enterprise UsrCAL 1Year"/>
    <s v="Unidad"/>
    <s v="Und"/>
    <s v="Producto"/>
    <s v="N/A"/>
    <s v="N/A"/>
    <s v="N/A"/>
    <s v="R18-03499"/>
    <s v="Suscripción Anual"/>
    <n v="3.28"/>
    <n v="1"/>
    <s v="Por definición del partner"/>
    <n v="0"/>
    <n v="12022.5448"/>
    <n v="12022.54"/>
    <n v="0"/>
  </r>
  <r>
    <s v="Catalogo principalOVS_ES ACADEMICOR18-03500"/>
    <s v="R18-03500OVS_ES ACADEMICO"/>
    <m/>
    <x v="0"/>
    <s v="R18-03500"/>
    <x v="2"/>
    <s v="Catalogo principal"/>
    <s v="USD"/>
    <s v="N/A"/>
    <s v="Microsoft®Windows®ServerCAL AllLng License/SoftwareAssurancePack Academic OLV 1License LevelF Enterprise UsrCAL 1Year"/>
    <s v="Unidad"/>
    <s v="Und"/>
    <s v="Producto"/>
    <s v="N/A"/>
    <s v="N/A"/>
    <s v="N/A"/>
    <s v="R18-03500"/>
    <s v="Suscripción Anual"/>
    <n v="3.28"/>
    <n v="1"/>
    <s v="Por definición del partner"/>
    <n v="0"/>
    <n v="12022.5448"/>
    <n v="12022.54"/>
    <n v="0"/>
  </r>
  <r>
    <s v="Catalogo principalOVS_ES ACADEMICOR18-03501"/>
    <s v="R18-03501OVS_ES ACADEMICO"/>
    <m/>
    <x v="0"/>
    <s v="R18-03501"/>
    <x v="2"/>
    <s v="Catalogo principal"/>
    <s v="USD"/>
    <s v="N/A"/>
    <s v="Microsoft®Windows®ServerCAL AllLng License/SoftwareAssurancePack Academic OLV 1License NoLevel Student DvcCAL 1Year"/>
    <s v="Unidad"/>
    <s v="Und"/>
    <s v="Producto"/>
    <s v="N/A"/>
    <s v="N/A"/>
    <s v="N/A"/>
    <s v="R18-03501"/>
    <s v="Suscripción Anual"/>
    <n v="0.31"/>
    <n v="1"/>
    <s v="Por definición del partner"/>
    <n v="0"/>
    <n v="1136.2771"/>
    <n v="1136.28"/>
    <n v="0"/>
  </r>
  <r>
    <s v="Catalogo principalOVS_ES ACADEMICOR18-03502"/>
    <s v="R18-03502OVS_ES ACADEMICO"/>
    <m/>
    <x v="0"/>
    <s v="R18-03502"/>
    <x v="2"/>
    <s v="Catalogo principal"/>
    <s v="USD"/>
    <s v="N/A"/>
    <s v="Microsoft®Windows®ServerCAL AllLng License/SoftwareAssurancePack Academic OLV 1License NoLevel Student UsrCAL 1Year"/>
    <s v="Unidad"/>
    <s v="Und"/>
    <s v="Producto"/>
    <s v="N/A"/>
    <s v="N/A"/>
    <s v="N/A"/>
    <s v="R18-03502"/>
    <s v="Suscripción Anual"/>
    <n v="0.31"/>
    <n v="1"/>
    <s v="Por definición del partner"/>
    <n v="0"/>
    <n v="1136.2771"/>
    <n v="1136.28"/>
    <n v="0"/>
  </r>
  <r>
    <s v="Catalogo principalOVS_ES ACADEMICOR39-01107"/>
    <s v="R39-01107OVS_ES ACADEMICO"/>
    <m/>
    <x v="0"/>
    <s v="R39-01107"/>
    <x v="2"/>
    <s v="Catalogo principal"/>
    <s v="USD"/>
    <s v="N/A"/>
    <s v="Microsoft®Windows®ServerExternalConnector AllLng License/SoftwareAssurancePack Academic OLV 1License LevelE AdditionalProduct 1Year"/>
    <s v="Unidad"/>
    <s v="Und"/>
    <s v="Producto"/>
    <s v="N/A"/>
    <s v="N/A"/>
    <s v="N/A"/>
    <s v="R39-01107"/>
    <s v="Suscripción Anual"/>
    <n v="213"/>
    <n v="1"/>
    <s v="Por definición del partner"/>
    <n v="0"/>
    <n v="780732.33"/>
    <n v="780732.33"/>
    <n v="0"/>
  </r>
  <r>
    <s v="Catalogo principalOVS_ES ACADEMICOR39-01108"/>
    <s v="R39-01108OVS_ES ACADEMICO"/>
    <m/>
    <x v="0"/>
    <s v="R39-01108"/>
    <x v="2"/>
    <s v="Catalogo principal"/>
    <s v="USD"/>
    <s v="N/A"/>
    <s v="Microsoft®Windows®ServerExternalConnector AllLng License/SoftwareAssurancePack Academic OLV 1License LevelF AdditionalProduct 1Year"/>
    <s v="Unidad"/>
    <s v="Und"/>
    <s v="Producto"/>
    <s v="N/A"/>
    <s v="N/A"/>
    <s v="N/A"/>
    <s v="R39-01108"/>
    <s v="Suscripción Anual"/>
    <n v="213"/>
    <n v="1"/>
    <s v="Por definición del partner"/>
    <n v="0"/>
    <n v="780732.33"/>
    <n v="780732.33"/>
    <n v="0"/>
  </r>
  <r>
    <s v="Catalogo principalOVS_ES ACADEMICOS2Y-00001"/>
    <s v="S2Y-00001OVS_ES ACADEMICO"/>
    <m/>
    <x v="0"/>
    <s v="S2Y-00001"/>
    <x v="2"/>
    <s v="Catalogo principal"/>
    <s v="USD"/>
    <s v="N/A"/>
    <s v="Microsoft®M365AppsforenterpriseOpenStu ShrdSvr AllLng MonthlySubscriptions-VolumeLicense Academic OLV 1License NoLevel Student 1Month"/>
    <s v="Unidad"/>
    <s v="Und"/>
    <s v="Producto"/>
    <s v="N/A"/>
    <s v="N/A"/>
    <s v="N/A"/>
    <s v="S2Y-00001"/>
    <s v="Suscripción mensual con pago anual"/>
    <n v="1.8"/>
    <n v="1"/>
    <s v="Por definición del partner"/>
    <n v="0"/>
    <n v="6597.7380000000003"/>
    <n v="6597.74"/>
    <n v="0"/>
  </r>
  <r>
    <s v="Catalogo principalOVS_ES ACADEMICOS2Y-00002"/>
    <s v="S2Y-00002OVS_ES ACADEMICO"/>
    <m/>
    <x v="0"/>
    <s v="S2Y-00002"/>
    <x v="2"/>
    <s v="Catalogo principal"/>
    <s v="USD"/>
    <s v="N/A"/>
    <s v="Microsoft®M365AppsforenterpriseOpenStu ShrdSvr AllLng MonthlySubscriptions-VolumeLicense Academic OLV 1License NoLevel Student Use Benefit 1Month"/>
    <s v="Unidad"/>
    <s v="Und"/>
    <s v="Producto"/>
    <s v="N/A"/>
    <s v="N/A"/>
    <s v="N/A"/>
    <s v="S2Y-00002"/>
    <s v="Suscripción mensual con pago anual"/>
    <n v="0"/>
    <n v="1"/>
    <s v="Por definición del partner"/>
    <n v="0"/>
    <n v="0"/>
    <n v="0"/>
    <n v="0"/>
  </r>
  <r>
    <s v="Catalogo principalOVS_ES ACADEMICOS2Y-00003"/>
    <s v="S2Y-00003OVS_ES ACADEMICO"/>
    <m/>
    <x v="0"/>
    <s v="S2Y-00003"/>
    <x v="2"/>
    <s v="Catalogo principal"/>
    <s v="USD"/>
    <s v="N/A"/>
    <s v="Microsoft®M365AppsforenterpriseOpenStu ShrdSvr AllLng MonthlySubscriptions-VolumeLicense Academic OLV 1License NoLevel Student AddOn toOPP 1Month"/>
    <s v="Unidad"/>
    <s v="Und"/>
    <s v="Producto"/>
    <s v="N/A"/>
    <s v="N/A"/>
    <s v="N/A"/>
    <s v="S2Y-00003"/>
    <s v="Suscripción mensual con pago anual"/>
    <n v="0"/>
    <n v="1"/>
    <s v="Por definición del partner"/>
    <n v="0"/>
    <n v="0"/>
    <n v="0"/>
    <n v="0"/>
  </r>
  <r>
    <s v="Catalogo principalOVS_ES ACADEMICOS2Y-00006"/>
    <s v="S2Y-00006OVS_ES ACADEMICO"/>
    <m/>
    <x v="0"/>
    <s v="S2Y-00006"/>
    <x v="2"/>
    <s v="Catalogo principal"/>
    <s v="USD"/>
    <s v="N/A"/>
    <s v="Microsoft®M365AppsforenterpriseOpenStu ShrdSvr AllLng MonthlySubscriptions-VolumeLicense Academic OLV 1License NoLevel PlatformStudent 1Month"/>
    <s v="Unidad"/>
    <s v="Und"/>
    <s v="Producto"/>
    <s v="N/A"/>
    <s v="N/A"/>
    <s v="N/A"/>
    <s v="S2Y-00006"/>
    <s v="Suscripción mensual con pago anual"/>
    <n v="1.8"/>
    <n v="1"/>
    <s v="Por definición del partner"/>
    <n v="0"/>
    <n v="6597.7380000000003"/>
    <n v="6597.74"/>
    <n v="0"/>
  </r>
  <r>
    <s v="Catalogo principalOVS_ES ACADEMICOS2Y-00007"/>
    <s v="S2Y-00007OVS_ES ACADEMICO"/>
    <m/>
    <x v="0"/>
    <s v="S2Y-00007"/>
    <x v="2"/>
    <s v="Catalogo principal"/>
    <s v="USD"/>
    <s v="N/A"/>
    <s v="Microsoft®M365AppsforenterpriseOpenStu ShrdSvr AllLng MonthlySubscriptions-VolumeLicense Academic OLV 1License NoLevel Student Enterprise 1Month"/>
    <s v="Unidad"/>
    <s v="Und"/>
    <s v="Producto"/>
    <s v="N/A"/>
    <s v="N/A"/>
    <s v="N/A"/>
    <s v="S2Y-00007"/>
    <s v="Suscripción mensual con pago anual"/>
    <n v="1.8"/>
    <n v="1"/>
    <s v="Por definición del partner"/>
    <n v="0"/>
    <n v="6597.7380000000003"/>
    <n v="6597.74"/>
    <n v="0"/>
  </r>
  <r>
    <s v="Catalogo principalOVS_ES ACADEMICOS3Y-00001"/>
    <s v="S3Y-00001OVS_ES ACADEMICO"/>
    <m/>
    <x v="0"/>
    <s v="S3Y-00001"/>
    <x v="2"/>
    <s v="Catalogo principal"/>
    <s v="USD"/>
    <s v="N/A"/>
    <s v="Microsoft®M365AppsforenterpriseOpenFac ShrdSvr AllLng MonthlySubscriptions-VolumeLicense Academic OLV 1License LevelE AdditionalProduct 1Month"/>
    <s v="Unidad"/>
    <s v="Und"/>
    <s v="Producto"/>
    <s v="N/A"/>
    <s v="N/A"/>
    <s v="N/A"/>
    <s v="S3Y-00001"/>
    <s v="Suscripción mensual con pago anual"/>
    <n v="2.2999999999999998"/>
    <n v="1"/>
    <s v="Por definición del partner"/>
    <n v="0"/>
    <n v="8430.4429999999993"/>
    <n v="8430.44"/>
    <n v="0"/>
  </r>
  <r>
    <s v="Catalogo principalOVS_ES ACADEMICOS3Y-00002"/>
    <s v="S3Y-00002OVS_ES ACADEMICO"/>
    <m/>
    <x v="0"/>
    <s v="S3Y-00002"/>
    <x v="2"/>
    <s v="Catalogo principal"/>
    <s v="USD"/>
    <s v="N/A"/>
    <s v="Microsoft®M365AppsforenterpriseOpenFac ShrdSvr AllLng MonthlySubscriptions-VolumeLicense Academic OLV 1License LevelF AdditionalProduct 1Month"/>
    <s v="Unidad"/>
    <s v="Und"/>
    <s v="Producto"/>
    <s v="N/A"/>
    <s v="N/A"/>
    <s v="N/A"/>
    <s v="S3Y-00002"/>
    <s v="Suscripción mensual con pago anual"/>
    <n v="2.2999999999999998"/>
    <n v="1"/>
    <s v="Por definición del partner"/>
    <n v="0"/>
    <n v="8430.4429999999993"/>
    <n v="8430.44"/>
    <n v="0"/>
  </r>
  <r>
    <s v="Catalogo principalOVS_ES ACADEMICOS3Y-00004"/>
    <s v="S3Y-00004OVS_ES ACADEMICO"/>
    <m/>
    <x v="0"/>
    <s v="S3Y-00004"/>
    <x v="2"/>
    <s v="Catalogo principal"/>
    <s v="USD"/>
    <s v="N/A"/>
    <s v="Microsoft®M365AppsforenterpriseOpenFac AllLng MonthlySubscriptions-VolumeLicense Academic OLV 1License LevelE AdditionalProduct AddOn toOPP 1Month"/>
    <s v="Unidad"/>
    <s v="Und"/>
    <s v="Producto"/>
    <s v="N/A"/>
    <s v="N/A"/>
    <s v="N/A"/>
    <s v="S3Y-00004"/>
    <s v="Suscripción mensual con pago anual"/>
    <n v="0"/>
    <n v="1"/>
    <s v="Por definición del partner"/>
    <n v="0"/>
    <n v="0"/>
    <n v="0"/>
    <n v="0"/>
  </r>
  <r>
    <s v="Catalogo principalOVS_ES ACADEMICOS3Y-00005"/>
    <s v="S3Y-00005OVS_ES ACADEMICO"/>
    <m/>
    <x v="0"/>
    <s v="S3Y-00005"/>
    <x v="2"/>
    <s v="Catalogo principal"/>
    <s v="USD"/>
    <s v="N/A"/>
    <s v="Microsoft®M365AppsforenterpriseOpenFac AllLng MonthlySubscriptions-VolumeLicense Academic OLV 1License LevelF AdditionalProduct AddOn toOPP 1Month"/>
    <s v="Unidad"/>
    <s v="Und"/>
    <s v="Producto"/>
    <s v="N/A"/>
    <s v="N/A"/>
    <s v="N/A"/>
    <s v="S3Y-00005"/>
    <s v="Suscripción mensual con pago anual"/>
    <n v="0"/>
    <n v="1"/>
    <s v="Por definición del partner"/>
    <n v="0"/>
    <n v="0"/>
    <n v="0"/>
    <n v="0"/>
  </r>
  <r>
    <s v="Catalogo principalOVS_ES ACADEMICOS3Y-00010"/>
    <s v="S3Y-00010OVS_ES ACADEMICO"/>
    <m/>
    <x v="0"/>
    <s v="S3Y-00010"/>
    <x v="2"/>
    <s v="Catalogo principal"/>
    <s v="USD"/>
    <s v="N/A"/>
    <s v="Microsoft®M365AppsforenterpriseOpenFac ShrdSvr AllLng MonthlySubscriptions-VolumeLicense Academic OLV 1License LevelE Enterprise 1Month Each"/>
    <s v="Unidad"/>
    <s v="Und"/>
    <s v="Producto"/>
    <s v="N/A"/>
    <s v="N/A"/>
    <s v="N/A"/>
    <s v="S3Y-00010"/>
    <s v="Suscripción mensual con pago anual"/>
    <n v="2.2999999999999998"/>
    <n v="1"/>
    <s v="Por definición del partner"/>
    <n v="0"/>
    <n v="8430.4429999999993"/>
    <n v="8430.44"/>
    <n v="0"/>
  </r>
  <r>
    <s v="Catalogo principalOVS_ES ACADEMICOS3Y-00011"/>
    <s v="S3Y-00011OVS_ES ACADEMICO"/>
    <m/>
    <x v="0"/>
    <s v="S3Y-00011"/>
    <x v="2"/>
    <s v="Catalogo principal"/>
    <s v="USD"/>
    <s v="N/A"/>
    <s v="Microsoft®M365AppsforenterpriseOpenFac ShrdSvr AllLng MonthlySubscriptions-VolumeLicense Academic OLV 1License LevelF Enterprise 1Month Each"/>
    <s v="Unidad"/>
    <s v="Und"/>
    <s v="Producto"/>
    <s v="N/A"/>
    <s v="N/A"/>
    <s v="N/A"/>
    <s v="S3Y-00011"/>
    <s v="Suscripción mensual con pago anual"/>
    <n v="2.2999999999999998"/>
    <n v="1"/>
    <s v="Por definición del partner"/>
    <n v="0"/>
    <n v="8430.4429999999993"/>
    <n v="8430.44"/>
    <n v="0"/>
  </r>
  <r>
    <s v="Catalogo principalOVS_ES ACADEMICOS3Y-00012"/>
    <s v="S3Y-00012OVS_ES ACADEMICO"/>
    <m/>
    <x v="0"/>
    <s v="S3Y-00012"/>
    <x v="2"/>
    <s v="Catalogo principal"/>
    <s v="USD"/>
    <s v="N/A"/>
    <s v="Microsoft®M365AppsforenterpriseOpenFac ShrdSvr AllLng MonthlySubscriptions-VolumeLicense Academic OLV 1License LevelE Platform 1Month Each"/>
    <s v="Unidad"/>
    <s v="Und"/>
    <s v="Producto"/>
    <s v="N/A"/>
    <s v="N/A"/>
    <s v="N/A"/>
    <s v="S3Y-00012"/>
    <s v="Suscripción mensual con pago anual"/>
    <n v="2.2999999999999998"/>
    <n v="1"/>
    <s v="Por definición del partner"/>
    <n v="0"/>
    <n v="8430.4429999999993"/>
    <n v="8430.44"/>
    <n v="0"/>
  </r>
  <r>
    <s v="Catalogo principalOVS_ES ACADEMICOS3Y-00013"/>
    <s v="S3Y-00013OVS_ES ACADEMICO"/>
    <m/>
    <x v="0"/>
    <s v="S3Y-00013"/>
    <x v="2"/>
    <s v="Catalogo principal"/>
    <s v="USD"/>
    <s v="N/A"/>
    <s v="Microsoft®M365AppsforenterpriseOpenFac ShrdSvr AllLng MonthlySubscriptions-VolumeLicense Academic OLV 1License LevelF Platform 1Month Each"/>
    <s v="Unidad"/>
    <s v="Und"/>
    <s v="Producto"/>
    <s v="N/A"/>
    <s v="N/A"/>
    <s v="N/A"/>
    <s v="S3Y-00013"/>
    <s v="Suscripción mensual con pago anual"/>
    <n v="2.2999999999999998"/>
    <n v="1"/>
    <s v="Por definición del partner"/>
    <n v="0"/>
    <n v="8430.4429999999993"/>
    <n v="8430.44"/>
    <n v="0"/>
  </r>
  <r>
    <s v="Catalogo principalOVS_ES ACADEMICOSXA-00003"/>
    <s v="SXA-00003OVS_ES ACADEMICO"/>
    <m/>
    <x v="0"/>
    <s v="SXA-00003"/>
    <x v="2"/>
    <s v="Catalogo principal"/>
    <s v="USD"/>
    <s v="N/A"/>
    <s v="Microsoft®SQLServerBigDataNodeCores AllLng MonthlySubscriptions-VolumeLicense Academic OLV 2Licenses LevelE AdditionalProduct CoreLic 1Month"/>
    <s v="Unidad"/>
    <s v="Und"/>
    <s v="Producto"/>
    <s v="N/A"/>
    <s v="N/A"/>
    <s v="N/A"/>
    <s v="SXA-00003"/>
    <s v="Suscripción mensual con pago anual"/>
    <n v="9"/>
    <n v="1"/>
    <s v="Por definición del partner"/>
    <n v="0"/>
    <n v="32988.69"/>
    <n v="32988.69"/>
    <n v="0"/>
  </r>
  <r>
    <s v="Catalogo principalOVS_ES ACADEMICOSXA-00004"/>
    <s v="SXA-00004OVS_ES ACADEMICO"/>
    <m/>
    <x v="0"/>
    <s v="SXA-00004"/>
    <x v="2"/>
    <s v="Catalogo principal"/>
    <s v="USD"/>
    <s v="N/A"/>
    <s v="Microsoft®SQLServerBigDataNodeCores AllLng MonthlySubscriptions-VolumeLicense Academic OLV 2Licenses LevelF AdditionalProduct CoreLic 1Month"/>
    <s v="Unidad"/>
    <s v="Und"/>
    <s v="Producto"/>
    <s v="N/A"/>
    <s v="N/A"/>
    <s v="N/A"/>
    <s v="SXA-00004"/>
    <s v="Suscripción mensual con pago anual"/>
    <n v="9"/>
    <n v="1"/>
    <s v="Por definición del partner"/>
    <n v="0"/>
    <n v="32988.69"/>
    <n v="32988.69"/>
    <n v="0"/>
  </r>
  <r>
    <s v="Catalogo principalOVS_ES ACADEMICOT6L-00250"/>
    <s v="T6L-00250OVS_ES ACADEMICO"/>
    <m/>
    <x v="0"/>
    <s v="T6L-00250"/>
    <x v="2"/>
    <s v="Catalogo principal"/>
    <s v="USD"/>
    <s v="N/A"/>
    <s v="Microsoft®SysCtrDatacenter AllLng SAStepUp Academic OLV 1License LevelE SystemCenterStandard AdditionalProduct 2Proc 1Year"/>
    <s v="Unidad"/>
    <s v="Und"/>
    <s v="Producto"/>
    <s v="N/A"/>
    <s v="N/A"/>
    <s v="N/A"/>
    <s v="T6L-00250"/>
    <s v="Suscripción Anual"/>
    <n v="161"/>
    <n v="1"/>
    <s v="Por definición del partner"/>
    <n v="0"/>
    <n v="590131.01"/>
    <n v="590131.01"/>
    <n v="0"/>
  </r>
  <r>
    <s v="Catalogo principalOVS_ES ACADEMICOT6L-00251"/>
    <s v="T6L-00251OVS_ES ACADEMICO"/>
    <m/>
    <x v="0"/>
    <s v="T6L-00251"/>
    <x v="2"/>
    <s v="Catalogo principal"/>
    <s v="USD"/>
    <s v="N/A"/>
    <s v="Microsoft®SysCtrDatacenter AllLng SAStepUp Academic OLV 1License LevelF SystemCenterStandard AdditionalProduct 2Proc 1Year"/>
    <s v="Unidad"/>
    <s v="Und"/>
    <s v="Producto"/>
    <s v="N/A"/>
    <s v="N/A"/>
    <s v="N/A"/>
    <s v="T6L-00251"/>
    <s v="Suscripción Anual"/>
    <n v="161"/>
    <n v="1"/>
    <s v="Por definición del partner"/>
    <n v="0"/>
    <n v="590131.01"/>
    <n v="590131.01"/>
    <n v="0"/>
  </r>
  <r>
    <s v="Catalogo principalOVS_ES ACADEMICOT98-02611"/>
    <s v="T98-02611OVS_ES ACADEMICO"/>
    <m/>
    <x v="0"/>
    <s v="T98-02611"/>
    <x v="2"/>
    <s v="Catalogo principal"/>
    <s v="USD"/>
    <s v="N/A"/>
    <s v="Microsoft®WindowsRightsMgtServicesCAL AllLng License/SoftwareAssurancePack Academic OLV 1License LevelE Enterprise DvcCAL 1Year"/>
    <s v="Unidad"/>
    <s v="Und"/>
    <s v="Producto"/>
    <s v="N/A"/>
    <s v="N/A"/>
    <s v="N/A"/>
    <s v="T98-02611"/>
    <s v="Suscripción Anual"/>
    <n v="4.37"/>
    <n v="1"/>
    <s v="Por definición del partner"/>
    <n v="0"/>
    <n v="16017.841699999999"/>
    <n v="16017.84"/>
    <n v="0"/>
  </r>
  <r>
    <s v="Catalogo principalOVS_ES ACADEMICOT98-02612"/>
    <s v="T98-02612OVS_ES ACADEMICO"/>
    <m/>
    <x v="0"/>
    <s v="T98-02612"/>
    <x v="2"/>
    <s v="Catalogo principal"/>
    <s v="USD"/>
    <s v="N/A"/>
    <s v="Microsoft®WindowsRightsMgtServicesCAL AllLng License/SoftwareAssurancePack Academic OLV 1License LevelF Enterprise DvcCAL 1Year"/>
    <s v="Unidad"/>
    <s v="Und"/>
    <s v="Producto"/>
    <s v="N/A"/>
    <s v="N/A"/>
    <s v="N/A"/>
    <s v="T98-02612"/>
    <s v="Suscripción Anual"/>
    <n v="4.37"/>
    <n v="1"/>
    <s v="Por definición del partner"/>
    <n v="0"/>
    <n v="16017.841699999999"/>
    <n v="16017.84"/>
    <n v="0"/>
  </r>
  <r>
    <s v="Catalogo principalOVS_ES ACADEMICOT98-02613"/>
    <s v="T98-02613OVS_ES ACADEMICO"/>
    <m/>
    <x v="0"/>
    <s v="T98-02613"/>
    <x v="2"/>
    <s v="Catalogo principal"/>
    <s v="USD"/>
    <s v="N/A"/>
    <s v="Microsoft®WindowsRightsMgtServicesCAL AllLng License/SoftwareAssurancePack Academic OLV 1License LevelE Enterprise UsrCAL 1Year"/>
    <s v="Unidad"/>
    <s v="Und"/>
    <s v="Producto"/>
    <s v="N/A"/>
    <s v="N/A"/>
    <s v="N/A"/>
    <s v="T98-02613"/>
    <s v="Suscripción Anual"/>
    <n v="4.21"/>
    <n v="1"/>
    <s v="Por definición del partner"/>
    <n v="0"/>
    <n v="15431.376099999999"/>
    <n v="15431.38"/>
    <n v="0"/>
  </r>
  <r>
    <s v="Catalogo principalOVS_ES ACADEMICOT98-02614"/>
    <s v="T98-02614OVS_ES ACADEMICO"/>
    <m/>
    <x v="0"/>
    <s v="T98-02614"/>
    <x v="2"/>
    <s v="Catalogo principal"/>
    <s v="USD"/>
    <s v="N/A"/>
    <s v="Microsoft®WindowsRightsMgtServicesCAL AllLng License/SoftwareAssurancePack Academic OLV 1License LevelF Enterprise UsrCAL 1Year"/>
    <s v="Unidad"/>
    <s v="Und"/>
    <s v="Producto"/>
    <s v="N/A"/>
    <s v="N/A"/>
    <s v="N/A"/>
    <s v="T98-02614"/>
    <s v="Suscripción Anual"/>
    <n v="4.21"/>
    <n v="1"/>
    <s v="Por definición del partner"/>
    <n v="0"/>
    <n v="15431.376099999999"/>
    <n v="15431.38"/>
    <n v="0"/>
  </r>
  <r>
    <s v="Catalogo principalOVS_ES ACADEMICOT98-02615"/>
    <s v="T98-02615OVS_ES ACADEMICO"/>
    <m/>
    <x v="0"/>
    <s v="T98-02615"/>
    <x v="2"/>
    <s v="Catalogo principal"/>
    <s v="USD"/>
    <s v="N/A"/>
    <s v="Microsoft®WindowsRightsMgtServicesCAL AllLng License/SoftwareAssurancePack Academic OLV 1License NoLevel Student DvcCAL 1Year"/>
    <s v="Unidad"/>
    <s v="Und"/>
    <s v="Producto"/>
    <s v="N/A"/>
    <s v="N/A"/>
    <s v="N/A"/>
    <s v="T98-02615"/>
    <s v="Suscripción Anual"/>
    <n v="2.81"/>
    <n v="1"/>
    <s v="Por definición del partner"/>
    <n v="0"/>
    <n v="10299.802099999999"/>
    <n v="10299.799999999999"/>
    <n v="0"/>
  </r>
  <r>
    <s v="Catalogo principalOVS_ES ACADEMICOT98-02616"/>
    <s v="T98-02616OVS_ES ACADEMICO"/>
    <m/>
    <x v="0"/>
    <s v="T98-02616"/>
    <x v="2"/>
    <s v="Catalogo principal"/>
    <s v="USD"/>
    <s v="N/A"/>
    <s v="Microsoft®WindowsRightsMgtServicesCAL AllLng License/SoftwareAssurancePack Academic OLV 1License NoLevel Student UsrCAL 1Year"/>
    <s v="Unidad"/>
    <s v="Und"/>
    <s v="Producto"/>
    <s v="N/A"/>
    <s v="N/A"/>
    <s v="N/A"/>
    <s v="T98-02616"/>
    <s v="Suscripción Anual"/>
    <n v="2.81"/>
    <n v="1"/>
    <s v="Por definición del partner"/>
    <n v="0"/>
    <n v="10299.802099999999"/>
    <n v="10299.799999999999"/>
    <n v="0"/>
  </r>
  <r>
    <s v="Catalogo principalOVS_ES ACADEMICOT99-01044"/>
    <s v="T99-01044OVS_ES ACADEMICO"/>
    <m/>
    <x v="0"/>
    <s v="T99-01044"/>
    <x v="2"/>
    <s v="Catalogo principal"/>
    <s v="USD"/>
    <s v="N/A"/>
    <s v="Microsoft®WindowsRightsMgtServicesExternalConnector AllLng License/SoftwareAssurancePack Academic OLV 1License LevelE AdditionalProduct 1Year"/>
    <s v="Unidad"/>
    <s v="Und"/>
    <s v="Producto"/>
    <s v="N/A"/>
    <s v="N/A"/>
    <s v="N/A"/>
    <s v="T99-01044"/>
    <s v="Suscripción Anual"/>
    <n v="1917"/>
    <n v="1"/>
    <s v="Por definición del partner"/>
    <n v="0"/>
    <n v="7026590.9699999997"/>
    <n v="7026590.9699999997"/>
    <n v="0"/>
  </r>
  <r>
    <s v="Catalogo principalOVS_ES ACADEMICOT99-01045"/>
    <s v="T99-01045OVS_ES ACADEMICO"/>
    <m/>
    <x v="0"/>
    <s v="T99-01045"/>
    <x v="2"/>
    <s v="Catalogo principal"/>
    <s v="USD"/>
    <s v="N/A"/>
    <s v="Microsoft®WindowsRightsMgtServicesExternalConnector AllLng License/SoftwareAssurancePack Academic OLV 1License LevelF AdditionalProduct 1Year"/>
    <s v="Unidad"/>
    <s v="Und"/>
    <s v="Producto"/>
    <s v="N/A"/>
    <s v="N/A"/>
    <s v="N/A"/>
    <s v="T99-01045"/>
    <s v="Suscripción Anual"/>
    <n v="1917"/>
    <n v="1"/>
    <s v="Por definición del partner"/>
    <n v="0"/>
    <n v="7026590.9699999997"/>
    <n v="7026590.9699999997"/>
    <n v="0"/>
  </r>
  <r>
    <s v="Catalogo principalOVS_ES ACADEMICOTSC-01192"/>
    <s v="TSC-01192OVS_ES ACADEMICO"/>
    <m/>
    <x v="0"/>
    <s v="TSC-01192"/>
    <x v="2"/>
    <s v="Catalogo principal"/>
    <s v="USD"/>
    <s v="N/A"/>
    <s v="Microsoft®SysCtrDataPrtcnMgrCltMgmtLic AllLng License/SoftwareAssurancePack Academic OLV 1License LevelE Enterprise PerOSE 1Year"/>
    <s v="Unidad"/>
    <s v="Und"/>
    <s v="Producto"/>
    <s v="N/A"/>
    <s v="N/A"/>
    <s v="N/A"/>
    <s v="TSC-01192"/>
    <s v="Suscripción Anual"/>
    <n v="1.25"/>
    <n v="1"/>
    <s v="Por definición del partner"/>
    <n v="0"/>
    <n v="4581.7624999999998"/>
    <n v="4581.76"/>
    <n v="0"/>
  </r>
  <r>
    <s v="Catalogo principalOVS_ES ACADEMICOTSC-01193"/>
    <s v="TSC-01193OVS_ES ACADEMICO"/>
    <m/>
    <x v="0"/>
    <s v="TSC-01193"/>
    <x v="2"/>
    <s v="Catalogo principal"/>
    <s v="USD"/>
    <s v="N/A"/>
    <s v="Microsoft®SysCtrDataPrtcnMgrCltMgmtLic AllLng License/SoftwareAssurancePack Academic OLV 1License LevelF Enterprise PerOSE 1Year"/>
    <s v="Unidad"/>
    <s v="Und"/>
    <s v="Producto"/>
    <s v="N/A"/>
    <s v="N/A"/>
    <s v="N/A"/>
    <s v="TSC-01193"/>
    <s v="Suscripción Anual"/>
    <n v="1.25"/>
    <n v="1"/>
    <s v="Por definición del partner"/>
    <n v="0"/>
    <n v="4581.7624999999998"/>
    <n v="4581.76"/>
    <n v="0"/>
  </r>
  <r>
    <s v="Catalogo principalOVS_ES ACADEMICOTSC-01194"/>
    <s v="TSC-01194OVS_ES ACADEMICO"/>
    <m/>
    <x v="0"/>
    <s v="TSC-01194"/>
    <x v="2"/>
    <s v="Catalogo principal"/>
    <s v="USD"/>
    <s v="N/A"/>
    <s v="Microsoft®SysCtrDataPrtcnMgrCltMgmtLic AllLng License/SoftwareAssurancePack Academic OLV 1License LevelE Enterprise PerUsr 1Year"/>
    <s v="Unidad"/>
    <s v="Und"/>
    <s v="Producto"/>
    <s v="N/A"/>
    <s v="N/A"/>
    <s v="N/A"/>
    <s v="TSC-01194"/>
    <s v="Suscripción Anual"/>
    <n v="1.25"/>
    <n v="1"/>
    <s v="Por definición del partner"/>
    <n v="0"/>
    <n v="4581.7624999999998"/>
    <n v="4581.76"/>
    <n v="0"/>
  </r>
  <r>
    <s v="Catalogo principalOVS_ES ACADEMICOTSC-01195"/>
    <s v="TSC-01195OVS_ES ACADEMICO"/>
    <m/>
    <x v="0"/>
    <s v="TSC-01195"/>
    <x v="2"/>
    <s v="Catalogo principal"/>
    <s v="USD"/>
    <s v="N/A"/>
    <s v="Microsoft®SysCtrDataPrtcnMgrCltMgmtLic AllLng License/SoftwareAssurancePack Academic OLV 1License LevelF Enterprise PerUsr 1Year"/>
    <s v="Unidad"/>
    <s v="Und"/>
    <s v="Producto"/>
    <s v="N/A"/>
    <s v="N/A"/>
    <s v="N/A"/>
    <s v="TSC-01195"/>
    <s v="Suscripción Anual"/>
    <n v="1.25"/>
    <n v="1"/>
    <s v="Por definición del partner"/>
    <n v="0"/>
    <n v="4581.7624999999998"/>
    <n v="4581.76"/>
    <n v="0"/>
  </r>
  <r>
    <s v="Catalogo principalOVS_ES ACADEMICOTSC-01196"/>
    <s v="TSC-01196OVS_ES ACADEMICO"/>
    <m/>
    <x v="0"/>
    <s v="TSC-01196"/>
    <x v="2"/>
    <s v="Catalogo principal"/>
    <s v="USD"/>
    <s v="N/A"/>
    <s v="Microsoft®SysCtrDataPrtcnMgrCltMgmtLic AllLng License/SoftwareAssurancePack Academic OLV 1License NoLevel Student PerOSE 1Year"/>
    <s v="Unidad"/>
    <s v="Und"/>
    <s v="Producto"/>
    <s v="N/A"/>
    <s v="N/A"/>
    <s v="N/A"/>
    <s v="TSC-01196"/>
    <s v="Suscripción Anual"/>
    <n v="0.94"/>
    <n v="1"/>
    <s v="Por definición del partner"/>
    <n v="0"/>
    <n v="3445.4853999999996"/>
    <n v="3445.49"/>
    <n v="0"/>
  </r>
  <r>
    <s v="Catalogo principalOVS_ES ACADEMICOTSC-01197"/>
    <s v="TSC-01197OVS_ES ACADEMICO"/>
    <m/>
    <x v="0"/>
    <s v="TSC-01197"/>
    <x v="2"/>
    <s v="Catalogo principal"/>
    <s v="USD"/>
    <s v="N/A"/>
    <s v="Microsoft®SysCtrDataPrtcnMgrCltMgmtLic AllLng License/SoftwareAssurancePack Academic OLV 1License NoLevel Student PerUsr 1Year"/>
    <s v="Unidad"/>
    <s v="Und"/>
    <s v="Producto"/>
    <s v="N/A"/>
    <s v="N/A"/>
    <s v="N/A"/>
    <s v="TSC-01197"/>
    <s v="Suscripción Anual"/>
    <n v="0.94"/>
    <n v="1"/>
    <s v="Por definición del partner"/>
    <n v="0"/>
    <n v="3445.4853999999996"/>
    <n v="3445.49"/>
    <n v="0"/>
  </r>
  <r>
    <s v="Catalogo principalOVS_ES ACADEMICOV7J-00715"/>
    <s v="V7J-00715OVS_ES ACADEMICO"/>
    <m/>
    <x v="0"/>
    <s v="V7J-00715"/>
    <x v="2"/>
    <s v="Catalogo principal"/>
    <s v="USD"/>
    <s v="N/A"/>
    <s v="Microsoft®WindowsMultiPointServerPremium AllLng License/SoftwareAssurancePack Academic OLV 1License LevelE AdditionalProduct 1Year"/>
    <s v="Unidad"/>
    <s v="Und"/>
    <s v="Producto"/>
    <s v="N/A"/>
    <s v="N/A"/>
    <s v="N/A"/>
    <s v="V7J-00715"/>
    <s v="Suscripción Anual"/>
    <n v="46"/>
    <n v="1"/>
    <s v="Por definición del partner"/>
    <n v="0"/>
    <n v="168608.86"/>
    <n v="168608.86"/>
    <n v="0"/>
  </r>
  <r>
    <s v="Catalogo principalOVS_ES ACADEMICOV7J-00716"/>
    <s v="V7J-00716OVS_ES ACADEMICO"/>
    <m/>
    <x v="0"/>
    <s v="V7J-00716"/>
    <x v="2"/>
    <s v="Catalogo principal"/>
    <s v="USD"/>
    <s v="N/A"/>
    <s v="Microsoft®WindowsMultiPointServerPremium AllLng License/SoftwareAssurancePack Academic OLV 1License LevelF AdditionalProduct 1Year"/>
    <s v="Unidad"/>
    <s v="Und"/>
    <s v="Producto"/>
    <s v="N/A"/>
    <s v="N/A"/>
    <s v="N/A"/>
    <s v="V7J-00716"/>
    <s v="Suscripción Anual"/>
    <n v="46"/>
    <n v="1"/>
    <s v="Por definición del partner"/>
    <n v="0"/>
    <n v="168608.86"/>
    <n v="168608.86"/>
    <n v="0"/>
  </r>
  <r>
    <s v="Catalogo principalOVS_ES ACADEMICOW06-01832"/>
    <s v="W06-01832OVS_ES ACADEMICO"/>
    <m/>
    <x v="0"/>
    <s v="W06-01832"/>
    <x v="2"/>
    <s v="Catalogo principal"/>
    <s v="USD"/>
    <s v="N/A"/>
    <s v="Microsoft®CoreCALClientAccessLicense AllLng License/SoftwareAssurancePack Academic OLV 1License NoLevel Student DvcCAL 1Year"/>
    <s v="Unidad"/>
    <s v="Und"/>
    <s v="Producto"/>
    <s v="N/A"/>
    <s v="N/A"/>
    <s v="N/A"/>
    <s v="W06-01832"/>
    <s v="Suscripción Anual"/>
    <n v="2.34"/>
    <n v="1"/>
    <s v="Por definición del partner"/>
    <n v="0"/>
    <n v="8577.0593999999983"/>
    <n v="8577.06"/>
    <n v="0"/>
  </r>
  <r>
    <s v="Catalogo principalOVS_ES ACADEMICOW06-01833"/>
    <s v="W06-01833OVS_ES ACADEMICO"/>
    <m/>
    <x v="0"/>
    <s v="W06-01833"/>
    <x v="2"/>
    <s v="Catalogo principal"/>
    <s v="USD"/>
    <s v="N/A"/>
    <s v="Microsoft®CoreCALClientAccessLicense AllLng License/SoftwareAssurancePack Academic OLV 1License NoLevel Student UsrCAL 1Year"/>
    <s v="Unidad"/>
    <s v="Und"/>
    <s v="Producto"/>
    <s v="N/A"/>
    <s v="N/A"/>
    <s v="N/A"/>
    <s v="W06-01833"/>
    <s v="Suscripción Anual"/>
    <n v="2.34"/>
    <n v="1"/>
    <s v="Por definición del partner"/>
    <n v="0"/>
    <n v="8577.0593999999983"/>
    <n v="8577.06"/>
    <n v="0"/>
  </r>
  <r>
    <s v="Catalogo principalOVS_ES ACADEMICOW06-01836"/>
    <s v="W06-01836OVS_ES ACADEMICO"/>
    <m/>
    <x v="0"/>
    <s v="W06-01836"/>
    <x v="2"/>
    <s v="Catalogo principal"/>
    <s v="USD"/>
    <s v="N/A"/>
    <s v="Microsoft®CoreCALClientAccessLicense AllLng License/SoftwareAssurancePack Academic OLV 1License LevelE Enterprise DvcCAL 1Year"/>
    <s v="Unidad"/>
    <s v="Und"/>
    <s v="Producto"/>
    <s v="N/A"/>
    <s v="N/A"/>
    <s v="N/A"/>
    <s v="W06-01836"/>
    <s v="Suscripción Anual"/>
    <n v="16"/>
    <n v="1"/>
    <s v="Por definición del partner"/>
    <n v="0"/>
    <n v="58646.559999999998"/>
    <n v="58646.559999999998"/>
    <n v="0"/>
  </r>
  <r>
    <s v="Catalogo principalOVS_ES ACADEMICOW06-01837"/>
    <s v="W06-01837OVS_ES ACADEMICO"/>
    <m/>
    <x v="0"/>
    <s v="W06-01837"/>
    <x v="2"/>
    <s v="Catalogo principal"/>
    <s v="USD"/>
    <s v="N/A"/>
    <s v="Microsoft®CoreCALClientAccessLicense AllLng License/SoftwareAssurancePack Academic OLV 1License LevelF Enterprise DvcCAL 1Year"/>
    <s v="Unidad"/>
    <s v="Und"/>
    <s v="Producto"/>
    <s v="N/A"/>
    <s v="N/A"/>
    <s v="N/A"/>
    <s v="W06-01837"/>
    <s v="Suscripción Anual"/>
    <n v="15"/>
    <n v="1"/>
    <s v="Por definición del partner"/>
    <n v="0"/>
    <n v="54981.149999999994"/>
    <n v="54981.15"/>
    <n v="0"/>
  </r>
  <r>
    <s v="Catalogo principalOVS_ES ACADEMICOW06-01838"/>
    <s v="W06-01838OVS_ES ACADEMICO"/>
    <m/>
    <x v="0"/>
    <s v="W06-01838"/>
    <x v="2"/>
    <s v="Catalogo principal"/>
    <s v="USD"/>
    <s v="N/A"/>
    <s v="Microsoft®CoreCALClientAccessLicense AllLng License/SoftwareAssurancePack Academic OLV 1License LevelE Enterprise UsrCAL 1Year"/>
    <s v="Unidad"/>
    <s v="Und"/>
    <s v="Producto"/>
    <s v="N/A"/>
    <s v="N/A"/>
    <s v="N/A"/>
    <s v="W06-01838"/>
    <s v="Suscripción Anual"/>
    <n v="16"/>
    <n v="1"/>
    <s v="Por definición del partner"/>
    <n v="0"/>
    <n v="58646.559999999998"/>
    <n v="58646.559999999998"/>
    <n v="0"/>
  </r>
  <r>
    <s v="Catalogo principalOVS_ES ACADEMICOW06-01839"/>
    <s v="W06-01839OVS_ES ACADEMICO"/>
    <m/>
    <x v="0"/>
    <s v="W06-01839"/>
    <x v="2"/>
    <s v="Catalogo principal"/>
    <s v="USD"/>
    <s v="N/A"/>
    <s v="Microsoft®CoreCALClientAccessLicense AllLng License/SoftwareAssurancePack Academic OLV 1License LevelF Enterprise UsrCAL 1Year"/>
    <s v="Unidad"/>
    <s v="Und"/>
    <s v="Producto"/>
    <s v="N/A"/>
    <s v="N/A"/>
    <s v="N/A"/>
    <s v="W06-01839"/>
    <s v="Suscripción Anual"/>
    <n v="15"/>
    <n v="1"/>
    <s v="Por definición del partner"/>
    <n v="0"/>
    <n v="54981.149999999994"/>
    <n v="54981.15"/>
    <n v="0"/>
  </r>
  <r>
    <s v="Catalogo principalOVS_ES ACADEMICOW06-01848"/>
    <s v="W06-01848OVS_ES ACADEMICO"/>
    <m/>
    <x v="0"/>
    <s v="W06-01848"/>
    <x v="2"/>
    <s v="Catalogo principal"/>
    <s v="USD"/>
    <s v="N/A"/>
    <s v="Microsoft®CoreCALClientAccessLicense AllLng License/SoftwareAssurancePack Academic OLV 1License NoLevel PlatformStudent DvcCAL 1Year"/>
    <s v="Unidad"/>
    <s v="Und"/>
    <s v="Producto"/>
    <s v="N/A"/>
    <s v="N/A"/>
    <s v="N/A"/>
    <s v="W06-01848"/>
    <s v="Suscripción Anual"/>
    <n v="2.1800000000000002"/>
    <n v="1"/>
    <s v="Por definición del partner"/>
    <n v="0"/>
    <n v="7990.5938000000006"/>
    <n v="7990.59"/>
    <n v="0"/>
  </r>
  <r>
    <s v="Catalogo principalOVS_ES ACADEMICOW06-01849"/>
    <s v="W06-01849OVS_ES ACADEMICO"/>
    <m/>
    <x v="0"/>
    <s v="W06-01849"/>
    <x v="2"/>
    <s v="Catalogo principal"/>
    <s v="USD"/>
    <s v="N/A"/>
    <s v="Microsoft®CoreCALClientAccessLicense AllLng License/SoftwareAssurancePack Academic OLV 1License NoLevel PlatformStudent UsrCAL 1Year"/>
    <s v="Unidad"/>
    <s v="Und"/>
    <s v="Producto"/>
    <s v="N/A"/>
    <s v="N/A"/>
    <s v="N/A"/>
    <s v="W06-01849"/>
    <s v="Suscripción Anual"/>
    <n v="2.1800000000000002"/>
    <n v="1"/>
    <s v="Por definición del partner"/>
    <n v="0"/>
    <n v="7990.5938000000006"/>
    <n v="7990.59"/>
    <n v="0"/>
  </r>
  <r>
    <s v="Catalogo principalOVS_ES ACADEMICOW06-01852"/>
    <s v="W06-01852OVS_ES ACADEMICO"/>
    <m/>
    <x v="0"/>
    <s v="W06-01852"/>
    <x v="2"/>
    <s v="Catalogo principal"/>
    <s v="USD"/>
    <s v="N/A"/>
    <s v="Microsoft®CoreCALClientAccessLicense AllLng License/SoftwareAssurancePack Academic OLV 1License LevelE PlatformUTD DvcCAL 1Year"/>
    <s v="Unidad"/>
    <s v="Und"/>
    <s v="Producto"/>
    <s v="N/A"/>
    <s v="N/A"/>
    <s v="N/A"/>
    <s v="W06-01852"/>
    <s v="Suscripción Anual"/>
    <n v="8"/>
    <n v="1"/>
    <s v="Por definición del partner"/>
    <n v="0"/>
    <n v="29323.279999999999"/>
    <n v="29323.279999999999"/>
    <n v="0"/>
  </r>
  <r>
    <s v="Catalogo principalOVS_ES ACADEMICOW06-01853"/>
    <s v="W06-01853OVS_ES ACADEMICO"/>
    <m/>
    <x v="0"/>
    <s v="W06-01853"/>
    <x v="2"/>
    <s v="Catalogo principal"/>
    <s v="USD"/>
    <s v="N/A"/>
    <s v="Microsoft®CoreCALClientAccessLicense AllLng License/SoftwareAssurancePack Academic OLV 1License LevelF PlatformUTD DvcCAL 1Year"/>
    <s v="Unidad"/>
    <s v="Und"/>
    <s v="Producto"/>
    <s v="N/A"/>
    <s v="N/A"/>
    <s v="N/A"/>
    <s v="W06-01853"/>
    <s v="Suscripción Anual"/>
    <n v="8"/>
    <n v="1"/>
    <s v="Por definición del partner"/>
    <n v="0"/>
    <n v="29323.279999999999"/>
    <n v="29323.279999999999"/>
    <n v="0"/>
  </r>
  <r>
    <s v="Catalogo principalOVS_ES ACADEMICOW06-01854"/>
    <s v="W06-01854OVS_ES ACADEMICO"/>
    <m/>
    <x v="0"/>
    <s v="W06-01854"/>
    <x v="2"/>
    <s v="Catalogo principal"/>
    <s v="USD"/>
    <s v="N/A"/>
    <s v="Microsoft®CoreCALClientAccessLicense AllLng License/SoftwareAssurancePack Academic OLV 1License LevelE PlatformUTD UsrCAL 1Year"/>
    <s v="Unidad"/>
    <s v="Und"/>
    <s v="Producto"/>
    <s v="N/A"/>
    <s v="N/A"/>
    <s v="N/A"/>
    <s v="W06-01854"/>
    <s v="Suscripción Anual"/>
    <n v="8"/>
    <n v="1"/>
    <s v="Por definición del partner"/>
    <n v="0"/>
    <n v="29323.279999999999"/>
    <n v="29323.279999999999"/>
    <n v="0"/>
  </r>
  <r>
    <s v="Catalogo principalOVS_ES ACADEMICOW06-01855"/>
    <s v="W06-01855OVS_ES ACADEMICO"/>
    <m/>
    <x v="0"/>
    <s v="W06-01855"/>
    <x v="2"/>
    <s v="Catalogo principal"/>
    <s v="USD"/>
    <s v="N/A"/>
    <s v="Microsoft®CoreCALClientAccessLicense AllLng License/SoftwareAssurancePack Academic OLV 1License LevelF PlatformUTD UsrCAL 1Year"/>
    <s v="Unidad"/>
    <s v="Und"/>
    <s v="Producto"/>
    <s v="N/A"/>
    <s v="N/A"/>
    <s v="N/A"/>
    <s v="W06-01855"/>
    <s v="Suscripción Anual"/>
    <n v="8"/>
    <n v="1"/>
    <s v="Por definición del partner"/>
    <n v="0"/>
    <n v="29323.279999999999"/>
    <n v="29323.279999999999"/>
    <n v="0"/>
  </r>
  <r>
    <s v="Catalogo principalOVS_ES ACADEMICOW06-01856"/>
    <s v="W06-01856OVS_ES ACADEMICO"/>
    <m/>
    <x v="0"/>
    <s v="W06-01856"/>
    <x v="2"/>
    <s v="Catalogo principal"/>
    <s v="USD"/>
    <s v="N/A"/>
    <s v="Microsoft®CoreCALClientAccessLicense AllLng License/SoftwareAssurancePack Academic OLV 1License NoLevel PlatformUTDStudent DvcCAL 1Year"/>
    <s v="Unidad"/>
    <s v="Und"/>
    <s v="Producto"/>
    <s v="N/A"/>
    <s v="N/A"/>
    <s v="N/A"/>
    <s v="W06-01856"/>
    <s v="Suscripción Anual"/>
    <n v="1.0900000000000001"/>
    <n v="1"/>
    <s v="Por definición del partner"/>
    <n v="0"/>
    <n v="3995.2969000000003"/>
    <n v="3995.3"/>
    <n v="0"/>
  </r>
  <r>
    <s v="Catalogo principalOVS_ES ACADEMICOW06-01857"/>
    <s v="W06-01857OVS_ES ACADEMICO"/>
    <m/>
    <x v="0"/>
    <s v="W06-01857"/>
    <x v="2"/>
    <s v="Catalogo principal"/>
    <s v="USD"/>
    <s v="N/A"/>
    <s v="Microsoft®CoreCALClientAccessLicense AllLng License/SoftwareAssurancePack Academic OLV 1License NoLevel PlatformUTDStudent UsrCAL 1Year"/>
    <s v="Unidad"/>
    <s v="Und"/>
    <s v="Producto"/>
    <s v="N/A"/>
    <s v="N/A"/>
    <s v="N/A"/>
    <s v="W06-01857"/>
    <s v="Suscripción Anual"/>
    <n v="1.0900000000000001"/>
    <n v="1"/>
    <s v="Por definición del partner"/>
    <n v="0"/>
    <n v="3995.2969000000003"/>
    <n v="3995.3"/>
    <n v="0"/>
  </r>
  <r>
    <s v="Catalogo principalOVS_ES ACADEMICOW06-01864"/>
    <s v="W06-01864OVS_ES ACADEMICO"/>
    <m/>
    <x v="0"/>
    <s v="W06-01864"/>
    <x v="2"/>
    <s v="Catalogo principal"/>
    <s v="USD"/>
    <s v="N/A"/>
    <s v="Microsoft®CoreCALClientAccessLicense AllLng License/SoftwareAssurancePack Academic OLV 1License LevelE UTD DvcCAL 1Year"/>
    <s v="Unidad"/>
    <s v="Und"/>
    <s v="Producto"/>
    <s v="N/A"/>
    <s v="N/A"/>
    <s v="N/A"/>
    <s v="W06-01864"/>
    <s v="Suscripción Anual"/>
    <n v="8"/>
    <n v="1"/>
    <s v="Por definición del partner"/>
    <n v="0"/>
    <n v="29323.279999999999"/>
    <n v="29323.279999999999"/>
    <n v="0"/>
  </r>
  <r>
    <s v="Catalogo principalOVS_ES ACADEMICOW06-01865"/>
    <s v="W06-01865OVS_ES ACADEMICO"/>
    <m/>
    <x v="0"/>
    <s v="W06-01865"/>
    <x v="2"/>
    <s v="Catalogo principal"/>
    <s v="USD"/>
    <s v="N/A"/>
    <s v="Microsoft®CoreCALClientAccessLicense AllLng License/SoftwareAssurancePack Academic OLV 1License NoLevel UTDStudent DvcCAL 1Year"/>
    <s v="Unidad"/>
    <s v="Und"/>
    <s v="Producto"/>
    <s v="N/A"/>
    <s v="N/A"/>
    <s v="N/A"/>
    <s v="W06-01865"/>
    <s v="Suscripción Anual"/>
    <n v="1.17"/>
    <n v="1"/>
    <s v="Por definición del partner"/>
    <n v="0"/>
    <n v="4288.5296999999991"/>
    <n v="4288.53"/>
    <n v="0"/>
  </r>
  <r>
    <s v="Catalogo principalOVS_ES ACADEMICOW06-01866"/>
    <s v="W06-01866OVS_ES ACADEMICO"/>
    <m/>
    <x v="0"/>
    <s v="W06-01866"/>
    <x v="2"/>
    <s v="Catalogo principal"/>
    <s v="USD"/>
    <s v="N/A"/>
    <s v="Microsoft®CoreCALClientAccessLicense AllLng License/SoftwareAssurancePack Academic OLV 1License NoLevel UTDStudent UsrCAL 1Year"/>
    <s v="Unidad"/>
    <s v="Und"/>
    <s v="Producto"/>
    <s v="N/A"/>
    <s v="N/A"/>
    <s v="N/A"/>
    <s v="W06-01866"/>
    <s v="Suscripción Anual"/>
    <n v="1.17"/>
    <n v="1"/>
    <s v="Por definición del partner"/>
    <n v="0"/>
    <n v="4288.5296999999991"/>
    <n v="4288.53"/>
    <n v="0"/>
  </r>
  <r>
    <s v="Catalogo principalOVS_ES ACADEMICOW06-01867"/>
    <s v="W06-01867OVS_ES ACADEMICO"/>
    <m/>
    <x v="0"/>
    <s v="W06-01867"/>
    <x v="2"/>
    <s v="Catalogo principal"/>
    <s v="USD"/>
    <s v="N/A"/>
    <s v="Microsoft®CoreCALClientAccessLicense AllLng License/SoftwareAssurancePack Academic OLV 1License LevelF UTD DvcCAL 1Year"/>
    <s v="Unidad"/>
    <s v="Und"/>
    <s v="Producto"/>
    <s v="N/A"/>
    <s v="N/A"/>
    <s v="N/A"/>
    <s v="W06-01867"/>
    <s v="Suscripción Anual"/>
    <n v="8"/>
    <n v="1"/>
    <s v="Por definición del partner"/>
    <n v="0"/>
    <n v="29323.279999999999"/>
    <n v="29323.279999999999"/>
    <n v="0"/>
  </r>
  <r>
    <s v="Catalogo principalOVS_ES ACADEMICOW06-01868"/>
    <s v="W06-01868OVS_ES ACADEMICO"/>
    <m/>
    <x v="0"/>
    <s v="W06-01868"/>
    <x v="2"/>
    <s v="Catalogo principal"/>
    <s v="USD"/>
    <s v="N/A"/>
    <s v="Microsoft®CoreCALClientAccessLicense AllLng License/SoftwareAssurancePack Academic OLV 1License LevelE UTD UsrCAL 1Year"/>
    <s v="Unidad"/>
    <s v="Und"/>
    <s v="Producto"/>
    <s v="N/A"/>
    <s v="N/A"/>
    <s v="N/A"/>
    <s v="W06-01868"/>
    <s v="Suscripción Anual"/>
    <n v="8"/>
    <n v="1"/>
    <s v="Por definición del partner"/>
    <n v="0"/>
    <n v="29323.279999999999"/>
    <n v="29323.279999999999"/>
    <n v="0"/>
  </r>
  <r>
    <s v="Catalogo principalOVS_ES ACADEMICOW06-01869"/>
    <s v="W06-01869OVS_ES ACADEMICO"/>
    <m/>
    <x v="0"/>
    <s v="W06-01869"/>
    <x v="2"/>
    <s v="Catalogo principal"/>
    <s v="USD"/>
    <s v="N/A"/>
    <s v="Microsoft®CoreCALClientAccessLicense AllLng License/SoftwareAssurancePack Academic OLV 1License LevelF UTD UsrCAL 1Year"/>
    <s v="Unidad"/>
    <s v="Und"/>
    <s v="Producto"/>
    <s v="N/A"/>
    <s v="N/A"/>
    <s v="N/A"/>
    <s v="W06-01869"/>
    <s v="Suscripción Anual"/>
    <n v="8"/>
    <n v="1"/>
    <s v="Por definición del partner"/>
    <n v="0"/>
    <n v="29323.279999999999"/>
    <n v="29323.279999999999"/>
    <n v="0"/>
  </r>
  <r>
    <s v="Catalogo principalOVS_ES ACADEMICOW06-01876"/>
    <s v="W06-01876OVS_ES ACADEMICO"/>
    <m/>
    <x v="0"/>
    <s v="W06-01876"/>
    <x v="2"/>
    <s v="Catalogo principal"/>
    <s v="USD"/>
    <s v="N/A"/>
    <s v="Microsoft®CoreCALClientAccessLicense AllLng License/SoftwareAssurancePack Academic OLV 1License LevelE Platform DvcCAL 1Year"/>
    <s v="Unidad"/>
    <s v="Und"/>
    <s v="Producto"/>
    <s v="N/A"/>
    <s v="N/A"/>
    <s v="N/A"/>
    <s v="W06-01876"/>
    <s v="Suscripción Anual"/>
    <n v="15"/>
    <n v="1"/>
    <s v="Por definición del partner"/>
    <n v="0"/>
    <n v="54981.149999999994"/>
    <n v="54981.15"/>
    <n v="0"/>
  </r>
  <r>
    <s v="Catalogo principalOVS_ES ACADEMICOW06-01877"/>
    <s v="W06-01877OVS_ES ACADEMICO"/>
    <m/>
    <x v="0"/>
    <s v="W06-01877"/>
    <x v="2"/>
    <s v="Catalogo principal"/>
    <s v="USD"/>
    <s v="N/A"/>
    <s v="Microsoft®CoreCALClientAccessLicense AllLng License/SoftwareAssurancePack Academic OLV 1License LevelF Platform DvcCAL 1Year"/>
    <s v="Unidad"/>
    <s v="Und"/>
    <s v="Producto"/>
    <s v="N/A"/>
    <s v="N/A"/>
    <s v="N/A"/>
    <s v="W06-01877"/>
    <s v="Suscripción Anual"/>
    <n v="15"/>
    <n v="1"/>
    <s v="Por definición del partner"/>
    <n v="0"/>
    <n v="54981.149999999994"/>
    <n v="54981.15"/>
    <n v="0"/>
  </r>
  <r>
    <s v="Catalogo principalOVS_ES ACADEMICOW06-01878"/>
    <s v="W06-01878OVS_ES ACADEMICO"/>
    <m/>
    <x v="0"/>
    <s v="W06-01878"/>
    <x v="2"/>
    <s v="Catalogo principal"/>
    <s v="USD"/>
    <s v="N/A"/>
    <s v="Microsoft®CoreCALClientAccessLicense AllLng License/SoftwareAssurancePack Academic OLV 1License LevelE Platform UsrCAL 1Year"/>
    <s v="Unidad"/>
    <s v="Und"/>
    <s v="Producto"/>
    <s v="N/A"/>
    <s v="N/A"/>
    <s v="N/A"/>
    <s v="W06-01878"/>
    <s v="Suscripción Anual"/>
    <n v="15"/>
    <n v="1"/>
    <s v="Por definición del partner"/>
    <n v="0"/>
    <n v="54981.149999999994"/>
    <n v="54981.15"/>
    <n v="0"/>
  </r>
  <r>
    <s v="Catalogo principalOVS_ES ACADEMICOW06-01879"/>
    <s v="W06-01879OVS_ES ACADEMICO"/>
    <m/>
    <x v="0"/>
    <s v="W06-01879"/>
    <x v="2"/>
    <s v="Catalogo principal"/>
    <s v="USD"/>
    <s v="N/A"/>
    <s v="Microsoft®CoreCALClientAccessLicense AllLng License/SoftwareAssurancePack Academic OLV 1License LevelF Platform UsrCAL 1Year"/>
    <s v="Unidad"/>
    <s v="Und"/>
    <s v="Producto"/>
    <s v="N/A"/>
    <s v="N/A"/>
    <s v="N/A"/>
    <s v="W06-01879"/>
    <s v="Suscripción Anual"/>
    <n v="15"/>
    <n v="1"/>
    <s v="Por definición del partner"/>
    <n v="0"/>
    <n v="54981.149999999994"/>
    <n v="54981.15"/>
    <n v="0"/>
  </r>
  <r>
    <s v="Catalogo principalOVS_ES ACADEMICOW77-00001"/>
    <s v="W77-00001OVS_ES ACADEMICO"/>
    <m/>
    <x v="0"/>
    <s v="W77-00001"/>
    <x v="2"/>
    <s v="Catalogo principal"/>
    <s v="USD"/>
    <s v="N/A"/>
    <s v="Microsoft® Defender for O365 Plan 1 Open Fac Alng Monthly Subscriptions-Volume License Academic OLV 1 License Level E Additional Product Per User 1M"/>
    <s v="Unidad"/>
    <s v="Und"/>
    <s v="Producto"/>
    <s v="N/A"/>
    <s v="N/A"/>
    <s v="N/A"/>
    <s v="W77-00001"/>
    <s v="Suscripción mensual con pago anual"/>
    <n v="1.4"/>
    <n v="1"/>
    <s v="Por definición del partner"/>
    <n v="0"/>
    <n v="5131.5739999999996"/>
    <n v="5131.57"/>
    <n v="0"/>
  </r>
  <r>
    <s v="Catalogo principalOVS_ES ACADEMICOW77-00002"/>
    <s v="W77-00002OVS_ES ACADEMICO"/>
    <m/>
    <x v="0"/>
    <s v="W77-00002"/>
    <x v="2"/>
    <s v="Catalogo principal"/>
    <s v="USD"/>
    <s v="N/A"/>
    <s v="Microsoft® Defender for O365 Plan 1 Open Fac Alng Monthly Subscriptions-Volume License Academic OLV 1 License Level F Additional Product Per User 1M"/>
    <s v="Unidad"/>
    <s v="Und"/>
    <s v="Producto"/>
    <s v="N/A"/>
    <s v="N/A"/>
    <s v="N/A"/>
    <s v="W77-00002"/>
    <s v="Suscripción mensual con pago anual"/>
    <n v="1.4"/>
    <n v="1"/>
    <s v="Por definición del partner"/>
    <n v="0"/>
    <n v="5131.5739999999996"/>
    <n v="5131.57"/>
    <n v="0"/>
  </r>
  <r>
    <s v="Catalogo principalOVS_ES ACADEMICOW79-00001"/>
    <s v="W79-00001OVS_ES ACADEMICO"/>
    <m/>
    <x v="0"/>
    <s v="W79-00001"/>
    <x v="2"/>
    <s v="Catalogo principal"/>
    <s v="USD"/>
    <s v="N/A"/>
    <s v="Microsoft® Defender for O365 Plan 1 Open Stu Alng Monthly Subscriptions-Volume License Academic OLV 1 License No Level Per User 1 Month"/>
    <s v="Unidad"/>
    <s v="Und"/>
    <s v="Producto"/>
    <s v="N/A"/>
    <s v="N/A"/>
    <s v="N/A"/>
    <s v="W79-00001"/>
    <s v="Suscripción mensual con pago anual"/>
    <n v="0.7"/>
    <n v="1"/>
    <s v="Por definición del partner"/>
    <n v="0"/>
    <n v="2565.7869999999998"/>
    <n v="2565.79"/>
    <n v="0"/>
  </r>
  <r>
    <s v="Catalogo principalOVS_ES ACADEMICOW79-00002"/>
    <s v="W79-00002OVS_ES ACADEMICO"/>
    <m/>
    <x v="0"/>
    <s v="W79-00002"/>
    <x v="2"/>
    <s v="Catalogo principal"/>
    <s v="USD"/>
    <s v="N/A"/>
    <s v="Microsoft® Defender for O365 Plan 1 Open Stu Alng Monthly Subscriptions-Volume License Academic OLV 1 License No Level Student Use Benefit 1 Month"/>
    <s v="Unidad"/>
    <s v="Und"/>
    <s v="Producto"/>
    <s v="N/A"/>
    <s v="N/A"/>
    <s v="N/A"/>
    <s v="W79-00002"/>
    <s v="Suscripción mensual con pago anual"/>
    <n v="0"/>
    <n v="1"/>
    <s v="Por definición del partner"/>
    <n v="0"/>
    <n v="0"/>
    <n v="0"/>
    <n v="0"/>
  </r>
  <r>
    <s v="Catalogo principalOVS_ES ACADEMICOWC2-00008"/>
    <s v="WC2-00008OVS_ES ACADEMICO"/>
    <m/>
    <x v="0"/>
    <s v="WC2-00008"/>
    <x v="2"/>
    <s v="Catalogo principal"/>
    <s v="USD"/>
    <s v="N/A"/>
    <s v="Microsoft®MultiFactorAuthenticationOpen ShrdSvrAllLngMonthlySubscriptions-VL AcademicOLV 1LicenseLevelE AdditionalProduct FacultyPerUsr 1MonthRnwlOnly"/>
    <s v="Unidad"/>
    <s v="Und"/>
    <s v="Producto"/>
    <s v="N/A"/>
    <s v="N/A"/>
    <s v="N/A"/>
    <s v="WC2-00008"/>
    <s v="Suscripción mensual con pago anual"/>
    <n v="0.2"/>
    <n v="1"/>
    <s v="Por definición del partner"/>
    <n v="0"/>
    <n v="733.08199999999999"/>
    <n v="733.08"/>
    <n v="0"/>
  </r>
  <r>
    <s v="Catalogo principalOVS_ES ACADEMICOWC2-00009"/>
    <s v="WC2-00009OVS_ES ACADEMICO"/>
    <m/>
    <x v="0"/>
    <s v="WC2-00009"/>
    <x v="2"/>
    <s v="Catalogo principal"/>
    <s v="USD"/>
    <s v="N/A"/>
    <s v="Microsoft®MultiFactorAuthenticationOpen ShrdSvrAllLngMonthlySubscriptions-VL AcademicOLV 1LicenseLevelF AdditionalProduct FacultyPerUsr 1MonthRnwlOnly"/>
    <s v="Unidad"/>
    <s v="Und"/>
    <s v="Producto"/>
    <s v="N/A"/>
    <s v="N/A"/>
    <s v="N/A"/>
    <s v="WC2-00009"/>
    <s v="Suscripción mensual con pago anual"/>
    <n v="0.2"/>
    <n v="1"/>
    <s v="Por definición del partner"/>
    <n v="0"/>
    <n v="733.08199999999999"/>
    <n v="733.08"/>
    <n v="0"/>
  </r>
  <r>
    <s v="Catalogo principalOVS_ES ACADEMICOWC2-00011"/>
    <s v="WC2-00011OVS_ES ACADEMICO"/>
    <m/>
    <x v="0"/>
    <s v="WC2-00011"/>
    <x v="2"/>
    <s v="Catalogo principal"/>
    <s v="USD"/>
    <s v="N/A"/>
    <s v="Microsoft®MultiFactorAuthenticationOpen ShrdSvr AllLng MonthlySubscriptions-VL Academic OLV 1License NoLevel Student Student PerUsr 1Month RenewalOnly"/>
    <s v="Unidad"/>
    <s v="Und"/>
    <s v="Producto"/>
    <s v="N/A"/>
    <s v="N/A"/>
    <s v="N/A"/>
    <s v="WC2-00011"/>
    <s v="Suscripción mensual con pago anual"/>
    <n v="0.1"/>
    <n v="1"/>
    <s v="Por definición del partner"/>
    <n v="0"/>
    <n v="366.541"/>
    <n v="366.54"/>
    <n v="0"/>
  </r>
  <r>
    <s v="Catalogo principalOVS_ES ACADEMICOWSB-00356"/>
    <s v="WSB-00356OVS_ES ACADEMICO"/>
    <m/>
    <x v="0"/>
    <s v="WSB-00356"/>
    <x v="2"/>
    <s v="Catalogo principal"/>
    <s v="USD"/>
    <s v="N/A"/>
    <s v="Microsoft®DesktopOptimizationPackforSA AllLng MonthlySubscriptions-VolumeLicense Academic OLV 1License NoLevel Student PerDvc forWindowsSA 1Month"/>
    <s v="Unidad"/>
    <s v="Und"/>
    <s v="Producto"/>
    <s v="N/A"/>
    <s v="N/A"/>
    <s v="N/A"/>
    <s v="WSB-00356"/>
    <s v="Suscripción mensual con pago anual"/>
    <n v="0.33"/>
    <n v="1"/>
    <s v="Por definición del partner"/>
    <n v="0"/>
    <n v="1209.5853"/>
    <n v="1209.5899999999999"/>
    <n v="0"/>
  </r>
  <r>
    <s v="Catalogo principalOVS_ES ACADEMICOWSB-00375"/>
    <s v="WSB-00375OVS_ES ACADEMICO"/>
    <m/>
    <x v="0"/>
    <s v="WSB-00375"/>
    <x v="2"/>
    <s v="Catalogo principal"/>
    <s v="USD"/>
    <s v="N/A"/>
    <s v="Microsoft®DesktopOptimizationPackforSA AllLng MonthlySubscriptions Academic OLV 1License LevelE AdditionalProduct PerDvc forWindowsSA 1Month"/>
    <s v="Unidad"/>
    <s v="Und"/>
    <s v="Producto"/>
    <s v="N/A"/>
    <s v="N/A"/>
    <s v="N/A"/>
    <s v="WSB-00375"/>
    <s v="Suscripción mensual con pago anual"/>
    <n v="0.33"/>
    <n v="1"/>
    <s v="Por definición del partner"/>
    <n v="0"/>
    <n v="1209.5853"/>
    <n v="1209.5899999999999"/>
    <n v="0"/>
  </r>
  <r>
    <s v="Catalogo principalOVS_ES ACADEMICOWSB-00376"/>
    <s v="WSB-00376OVS_ES ACADEMICO"/>
    <m/>
    <x v="0"/>
    <s v="WSB-00376"/>
    <x v="2"/>
    <s v="Catalogo principal"/>
    <s v="USD"/>
    <s v="N/A"/>
    <s v="Microsoft®DesktopOptimizationPackforSA AllLng MonthlySubscriptions Academic OLV 1License LevelF AdditionalProduct PerDvc forWindowsSA 1Month"/>
    <s v="Unidad"/>
    <s v="Und"/>
    <s v="Producto"/>
    <s v="N/A"/>
    <s v="N/A"/>
    <s v="N/A"/>
    <s v="WSB-00376"/>
    <s v="Suscripción mensual con pago anual"/>
    <n v="0.33"/>
    <n v="1"/>
    <s v="Por definición del partner"/>
    <n v="0"/>
    <n v="1209.5853"/>
    <n v="1209.5899999999999"/>
    <n v="0"/>
  </r>
  <r>
    <s v="Catalogo principalOVS_ES ACADEMICOYEG-00651"/>
    <s v="YEG-00651OVS_ES ACADEMICO"/>
    <m/>
    <x v="0"/>
    <s v="YEG-00651"/>
    <x v="2"/>
    <s v="Catalogo principal"/>
    <s v="USD"/>
    <s v="N/A"/>
    <s v="Microsoft®SfBServerPlusCAL AllLng License/SoftwareAssurancePack Academic OLV 1License LevelE AdditionalProduct forECAL DvcCAL 1Year"/>
    <s v="Unidad"/>
    <s v="Und"/>
    <s v="Producto"/>
    <s v="N/A"/>
    <s v="N/A"/>
    <s v="N/A"/>
    <s v="YEG-00651"/>
    <s v="Suscripción Anual"/>
    <n v="10"/>
    <n v="1"/>
    <s v="Por definición del partner"/>
    <n v="0"/>
    <n v="36654.1"/>
    <n v="36654.1"/>
    <n v="0"/>
  </r>
  <r>
    <s v="Catalogo principalOVS_ES ACADEMICOYEG-00652"/>
    <s v="YEG-00652OVS_ES ACADEMICO"/>
    <m/>
    <x v="0"/>
    <s v="YEG-00652"/>
    <x v="2"/>
    <s v="Catalogo principal"/>
    <s v="USD"/>
    <s v="N/A"/>
    <s v="Microsoft®SfBServerPlusCAL AllLng License/SoftwareAssurancePack Academic OLV 1License LevelF AdditionalProduct forECAL DvcCAL 1Year"/>
    <s v="Unidad"/>
    <s v="Und"/>
    <s v="Producto"/>
    <s v="N/A"/>
    <s v="N/A"/>
    <s v="N/A"/>
    <s v="YEG-00652"/>
    <s v="Suscripción Anual"/>
    <n v="10"/>
    <n v="1"/>
    <s v="Por definición del partner"/>
    <n v="0"/>
    <n v="36654.1"/>
    <n v="36654.1"/>
    <n v="0"/>
  </r>
  <r>
    <s v="Catalogo principalOVS_ES ACADEMICOYEG-00653"/>
    <s v="YEG-00653OVS_ES ACADEMICO"/>
    <m/>
    <x v="0"/>
    <s v="YEG-00653"/>
    <x v="2"/>
    <s v="Catalogo principal"/>
    <s v="USD"/>
    <s v="N/A"/>
    <s v="Microsoft®SfBServerPlusCAL AllLng License/SoftwareAssurancePack Academic OLV 1License LevelE AdditionalProduct forECAL UsrCAL 1Year"/>
    <s v="Unidad"/>
    <s v="Und"/>
    <s v="Producto"/>
    <s v="N/A"/>
    <s v="N/A"/>
    <s v="N/A"/>
    <s v="YEG-00653"/>
    <s v="Suscripción Anual"/>
    <n v="10"/>
    <n v="1"/>
    <s v="Por definición del partner"/>
    <n v="0"/>
    <n v="36654.1"/>
    <n v="36654.1"/>
    <n v="0"/>
  </r>
  <r>
    <s v="Catalogo principalOVS_ES ACADEMICOYEG-00654"/>
    <s v="YEG-00654OVS_ES ACADEMICO"/>
    <m/>
    <x v="0"/>
    <s v="YEG-00654"/>
    <x v="2"/>
    <s v="Catalogo principal"/>
    <s v="USD"/>
    <s v="N/A"/>
    <s v="Microsoft®SfBServerPlusCAL AllLng License/SoftwareAssurancePack Academic OLV 1License LevelF AdditionalProduct forECAL UsrCAL 1Year"/>
    <s v="Unidad"/>
    <s v="Und"/>
    <s v="Producto"/>
    <s v="N/A"/>
    <s v="N/A"/>
    <s v="N/A"/>
    <s v="YEG-00654"/>
    <s v="Suscripción Anual"/>
    <n v="10"/>
    <n v="1"/>
    <s v="Por definición del partner"/>
    <n v="0"/>
    <n v="36654.1"/>
    <n v="36654.1"/>
    <n v="0"/>
  </r>
  <r>
    <s v="Catalogo principalOVS_ES ACADEMICOYEG-00655"/>
    <s v="YEG-00655OVS_ES ACADEMICO"/>
    <m/>
    <x v="0"/>
    <s v="YEG-00655"/>
    <x v="2"/>
    <s v="Catalogo principal"/>
    <s v="USD"/>
    <s v="N/A"/>
    <s v="Microsoft®SfBServerPlusCAL AllLng License/SoftwareAssurancePack Academic OLV 1License LevelE AdditionalProduct DvcCAL 1Year"/>
    <s v="Unidad"/>
    <s v="Und"/>
    <s v="Producto"/>
    <s v="N/A"/>
    <s v="N/A"/>
    <s v="N/A"/>
    <s v="YEG-00655"/>
    <s v="Suscripción Anual"/>
    <n v="13"/>
    <n v="1"/>
    <s v="Por definición del partner"/>
    <n v="0"/>
    <n v="47650.33"/>
    <n v="47650.33"/>
    <n v="0"/>
  </r>
  <r>
    <s v="Catalogo principalOVS_ES ACADEMICOYEG-00656"/>
    <s v="YEG-00656OVS_ES ACADEMICO"/>
    <m/>
    <x v="0"/>
    <s v="YEG-00656"/>
    <x v="2"/>
    <s v="Catalogo principal"/>
    <s v="USD"/>
    <s v="N/A"/>
    <s v="Microsoft®SfBServerPlusCAL AllLng License/SoftwareAssurancePack Academic OLV 1License LevelF AdditionalProduct DvcCAL 1Year"/>
    <s v="Unidad"/>
    <s v="Und"/>
    <s v="Producto"/>
    <s v="N/A"/>
    <s v="N/A"/>
    <s v="N/A"/>
    <s v="YEG-00656"/>
    <s v="Suscripción Anual"/>
    <n v="13"/>
    <n v="1"/>
    <s v="Por definición del partner"/>
    <n v="0"/>
    <n v="47650.33"/>
    <n v="47650.33"/>
    <n v="0"/>
  </r>
  <r>
    <s v="Catalogo principalOVS_ES ACADEMICOYEG-00657"/>
    <s v="YEG-00657OVS_ES ACADEMICO"/>
    <m/>
    <x v="0"/>
    <s v="YEG-00657"/>
    <x v="2"/>
    <s v="Catalogo principal"/>
    <s v="USD"/>
    <s v="N/A"/>
    <s v="Microsoft®SfBServerPlusCAL AllLng License/SoftwareAssurancePack Academic OLV 1License LevelE AdditionalProduct UsrCAL 1Year"/>
    <s v="Unidad"/>
    <s v="Und"/>
    <s v="Producto"/>
    <s v="N/A"/>
    <s v="N/A"/>
    <s v="N/A"/>
    <s v="YEG-00657"/>
    <s v="Suscripción Anual"/>
    <n v="13"/>
    <n v="1"/>
    <s v="Por definición del partner"/>
    <n v="0"/>
    <n v="47650.33"/>
    <n v="47650.33"/>
    <n v="0"/>
  </r>
  <r>
    <s v="Catalogo principalOVS_ES ACADEMICOYEG-00658"/>
    <s v="YEG-00658OVS_ES ACADEMICO"/>
    <m/>
    <x v="0"/>
    <s v="YEG-00658"/>
    <x v="2"/>
    <s v="Catalogo principal"/>
    <s v="USD"/>
    <s v="N/A"/>
    <s v="Microsoft®SfBServerPlusCAL AllLng License/SoftwareAssurancePack Academic OLV 1License LevelF AdditionalProduct UsrCAL 1Year"/>
    <s v="Unidad"/>
    <s v="Und"/>
    <s v="Producto"/>
    <s v="N/A"/>
    <s v="N/A"/>
    <s v="N/A"/>
    <s v="YEG-00658"/>
    <s v="Suscripción Anual"/>
    <n v="13"/>
    <n v="1"/>
    <s v="Por definición del partner"/>
    <n v="0"/>
    <n v="47650.33"/>
    <n v="47650.33"/>
    <n v="0"/>
  </r>
  <r>
    <s v="Catalogo principalOVS_ES ACADEMICOYEG-00659"/>
    <s v="YEG-00659OVS_ES ACADEMICO"/>
    <m/>
    <x v="0"/>
    <s v="YEG-00659"/>
    <x v="2"/>
    <s v="Catalogo principal"/>
    <s v="USD"/>
    <s v="N/A"/>
    <s v="Microsoft®SfBServerPlusCAL AllLng License/SoftwareAssurancePack Academic OLV 1License NoLevel Student DvcCAL 1Year"/>
    <s v="Unidad"/>
    <s v="Und"/>
    <s v="Producto"/>
    <s v="N/A"/>
    <s v="N/A"/>
    <s v="N/A"/>
    <s v="YEG-00659"/>
    <s v="Suscripción Anual"/>
    <n v="9"/>
    <n v="1"/>
    <s v="Por definición del partner"/>
    <n v="0"/>
    <n v="32988.69"/>
    <n v="32988.69"/>
    <n v="0"/>
  </r>
  <r>
    <s v="Catalogo principalOVS_ES ACADEMICOYEG-00660"/>
    <s v="YEG-00660OVS_ES ACADEMICO"/>
    <m/>
    <x v="0"/>
    <s v="YEG-00660"/>
    <x v="2"/>
    <s v="Catalogo principal"/>
    <s v="USD"/>
    <s v="N/A"/>
    <s v="Microsoft®SfBServerPlusCAL AllLng License/SoftwareAssurancePack Academic OLV 1License NoLevel Student UsrCAL 1Year"/>
    <s v="Unidad"/>
    <s v="Und"/>
    <s v="Producto"/>
    <s v="N/A"/>
    <s v="N/A"/>
    <s v="N/A"/>
    <s v="YEG-00660"/>
    <s v="Suscripción Anual"/>
    <n v="9"/>
    <n v="1"/>
    <s v="Por definición del partner"/>
    <n v="0"/>
    <n v="32988.69"/>
    <n v="32988.69"/>
    <n v="0"/>
  </r>
  <r>
    <s v="Catalogo principalOVS_ES ACADEMICOYEG-00661"/>
    <s v="YEG-00661OVS_ES ACADEMICO"/>
    <m/>
    <x v="0"/>
    <s v="YEG-00661"/>
    <x v="2"/>
    <s v="Catalogo principal"/>
    <s v="USD"/>
    <s v="N/A"/>
    <s v="Microsoft®SfBServerPlusCAL AllLng License/SoftwareAssurancePack Academic OLV 1License NoLevel Student forECAL DvcCAL 1Year"/>
    <s v="Unidad"/>
    <s v="Und"/>
    <s v="Producto"/>
    <s v="N/A"/>
    <s v="N/A"/>
    <s v="N/A"/>
    <s v="YEG-00661"/>
    <s v="Suscripción Anual"/>
    <n v="7"/>
    <n v="1"/>
    <s v="Por definición del partner"/>
    <n v="0"/>
    <n v="25657.87"/>
    <n v="25657.87"/>
    <n v="0"/>
  </r>
  <r>
    <s v="Catalogo principalOVS_ES ACADEMICOYEG-00662"/>
    <s v="YEG-00662OVS_ES ACADEMICO"/>
    <m/>
    <x v="0"/>
    <s v="YEG-00662"/>
    <x v="2"/>
    <s v="Catalogo principal"/>
    <s v="USD"/>
    <s v="N/A"/>
    <s v="Microsoft®SfBServerPlusCAL AllLng License/SoftwareAssurancePack Academic OLV 1License NoLevel Student forECAL UsrCAL 1Year"/>
    <s v="Unidad"/>
    <s v="Und"/>
    <s v="Producto"/>
    <s v="N/A"/>
    <s v="N/A"/>
    <s v="N/A"/>
    <s v="YEG-00662"/>
    <s v="Suscripción Anual"/>
    <n v="7"/>
    <n v="1"/>
    <s v="Por definición del partner"/>
    <n v="0"/>
    <n v="25657.87"/>
    <n v="25657.87"/>
    <n v="0"/>
  </r>
  <r>
    <s v="Catalogo principalOPEN-CSP GOBIERNOade453de-e60a-4ef6-b631-e225cd929e0a"/>
    <s v="ade453de-e60a-4ef6-b631-e225cd929e0aOPEN-CSP GOBIERNO"/>
    <m/>
    <x v="0"/>
    <s v="ade453de-e60a-4ef6-b631-e225cd929e0a"/>
    <x v="0"/>
    <s v="Catalogo principal"/>
    <s v="USD"/>
    <s v="N/A"/>
    <s v="Dynamics 365 Human Resources"/>
    <s v="Unidad"/>
    <s v="Und"/>
    <s v="Producto"/>
    <s v="N/A"/>
    <s v="N/A"/>
    <s v="N/A"/>
    <s v="ade453de-e60a-4ef6-b631-e225cd929e0a"/>
    <s v="Suscripción mensual con pago anual"/>
    <n v="120"/>
    <n v="1"/>
    <s v="Por definición del partner"/>
    <n v="0"/>
    <n v="439849.19999999995"/>
    <n v="439849.2"/>
    <n v="0"/>
  </r>
  <r>
    <s v="Catalogo principalOPEN-CSP GOBIERNOed152361-b673-461a-99bf-cbfd35034d1a"/>
    <s v="ed152361-b673-461a-99bf-cbfd35034d1aOPEN-CSP GOBIERNO"/>
    <m/>
    <x v="0"/>
    <s v="ed152361-b673-461a-99bf-cbfd35034d1a"/>
    <x v="0"/>
    <s v="Catalogo principal"/>
    <s v="USD"/>
    <s v="N/A"/>
    <s v="Dynamics 365 Human Resources Attach to Qualifying Dynamics 365 Base Offer"/>
    <s v="Unidad"/>
    <s v="Und"/>
    <s v="Producto"/>
    <s v="N/A"/>
    <s v="N/A"/>
    <s v="N/A"/>
    <s v="ed152361-b673-461a-99bf-cbfd35034d1a"/>
    <s v="Suscripción mensual con pago anual"/>
    <n v="30"/>
    <n v="1"/>
    <s v="Por definición del partner"/>
    <n v="0"/>
    <n v="109962.29999999999"/>
    <n v="109962.3"/>
    <n v="0"/>
  </r>
  <r>
    <s v="Catalogo principalOPEN-CSP GOBIERNO55f51906-876a-46c1-84e0-7fea4a8a1ff7"/>
    <s v="55f51906-876a-46c1-84e0-7fea4a8a1ff7OPEN-CSP GOBIERNO"/>
    <m/>
    <x v="0"/>
    <s v="55f51906-876a-46c1-84e0-7fea4a8a1ff7"/>
    <x v="0"/>
    <s v="Catalogo principal"/>
    <s v="USD"/>
    <s v="N/A"/>
    <s v="Dynamics 365 Human Resources Attach to Qualifying Dynamics 365 Base Offer (Qualified Offer)"/>
    <s v="Unidad"/>
    <s v="Und"/>
    <s v="Producto"/>
    <s v="N/A"/>
    <s v="N/A"/>
    <s v="N/A"/>
    <s v="55f51906-876a-46c1-84e0-7fea4a8a1ff7"/>
    <s v="Suscripción mensual con pago anual"/>
    <n v="15"/>
    <n v="1"/>
    <s v="Por definición del partner"/>
    <n v="0"/>
    <n v="54981.149999999994"/>
    <n v="54981.15"/>
    <n v="0"/>
  </r>
  <r>
    <s v="Catalogo principalOPEN-CSP GOBIERNO01fd1ed3-ebb9-44e1-b651-0d24097ea59c"/>
    <s v="01fd1ed3-ebb9-44e1-b651-0d24097ea59cOPEN-CSP GOBIERNO"/>
    <m/>
    <x v="0"/>
    <s v="01fd1ed3-ebb9-44e1-b651-0d24097ea59c"/>
    <x v="0"/>
    <s v="Catalogo principal"/>
    <s v="USD"/>
    <s v="N/A"/>
    <s v="Dynamics 365 Human Resources Attach to Qualifying Dynamics 365 Base Offer From SA From VL/DPL"/>
    <s v="Unidad"/>
    <s v="Und"/>
    <s v="Producto"/>
    <s v="N/A"/>
    <s v="N/A"/>
    <s v="N/A"/>
    <s v="01fd1ed3-ebb9-44e1-b651-0d24097ea59c"/>
    <s v="Suscripción mensual con pago anual"/>
    <n v="18"/>
    <n v="1"/>
    <s v="Por definición del partner"/>
    <n v="0"/>
    <n v="65977.38"/>
    <n v="65977.38"/>
    <n v="0"/>
  </r>
  <r>
    <s v="Catalogo principalOPEN-CSP GOBIERNO578b38e3-b80b-4a26-81e5-2e3d0ecdc49b"/>
    <s v="578b38e3-b80b-4a26-81e5-2e3d0ecdc49bOPEN-CSP GOBIERNO"/>
    <m/>
    <x v="0"/>
    <s v="578b38e3-b80b-4a26-81e5-2e3d0ecdc49b"/>
    <x v="0"/>
    <s v="Catalogo principal"/>
    <s v="USD"/>
    <s v="N/A"/>
    <s v="Dynamics 365 Human Resources From SA From VL/DPL"/>
    <s v="Unidad"/>
    <s v="Und"/>
    <s v="Producto"/>
    <s v="N/A"/>
    <s v="N/A"/>
    <s v="N/A"/>
    <s v="578b38e3-b80b-4a26-81e5-2e3d0ecdc49b"/>
    <s v="Suscripción mensual con pago anual"/>
    <n v="72"/>
    <n v="1"/>
    <s v="Por definición del partner"/>
    <n v="0"/>
    <n v="263909.52"/>
    <n v="263909.52"/>
    <n v="0"/>
  </r>
  <r>
    <s v="Catalogo principalOPEN-CSP GOBIERNObe0e5fa6-9953-4116-b34e-67a1b0ef11ac"/>
    <s v="be0e5fa6-9953-4116-b34e-67a1b0ef11acOPEN-CSP GOBIERNO"/>
    <m/>
    <x v="0"/>
    <s v="be0e5fa6-9953-4116-b34e-67a1b0ef11ac"/>
    <x v="0"/>
    <s v="Catalogo principal"/>
    <s v="USD"/>
    <s v="N/A"/>
    <s v="Dynamics 365 Human Resources Sandbox_AddOn"/>
    <s v="Unidad"/>
    <s v="Und"/>
    <s v="Producto"/>
    <s v="N/A"/>
    <s v="N/A"/>
    <s v="N/A"/>
    <s v="be0e5fa6-9953-4116-b34e-67a1b0ef11ac"/>
    <s v="Suscripción mensual con pago anual"/>
    <n v="1400"/>
    <n v="1"/>
    <s v="Por definición del partner"/>
    <n v="0"/>
    <n v="5131574"/>
    <n v="5131574"/>
    <n v="0"/>
  </r>
  <r>
    <s v="Catalogo principalOPEN-CSP GOBIERNO341a4b82-558b-4641-a6ce-b2bcd07309bb"/>
    <s v="341a4b82-558b-4641-a6ce-b2bcd07309bbOPEN-CSP GOBIERNO"/>
    <m/>
    <x v="0"/>
    <s v="341a4b82-558b-4641-a6ce-b2bcd07309bb"/>
    <x v="0"/>
    <s v="Catalogo principal"/>
    <s v="USD"/>
    <s v="N/A"/>
    <s v="Dynamics 365 Human Resources Self Service_AddOn"/>
    <s v="Unidad"/>
    <s v="Und"/>
    <s v="Producto"/>
    <s v="N/A"/>
    <s v="N/A"/>
    <s v="N/A"/>
    <s v="341a4b82-558b-4641-a6ce-b2bcd07309bb"/>
    <s v="Suscripción mensual con pago anual"/>
    <n v="4"/>
    <n v="1"/>
    <s v="Por definición del partner"/>
    <n v="0"/>
    <n v="14661.64"/>
    <n v="14661.64"/>
    <n v="0"/>
  </r>
  <r>
    <s v="Catalogo principalOPEN-CSP GOBIERNO217c6817-fa8a-4cdd-b6e8-ab70b3321d0e"/>
    <s v="217c6817-fa8a-4cdd-b6e8-ab70b3321d0eOPEN-CSP GOBIERNO"/>
    <m/>
    <x v="0"/>
    <s v="217c6817-fa8a-4cdd-b6e8-ab70b3321d0e"/>
    <x v="0"/>
    <s v="Catalogo principal"/>
    <s v="USD"/>
    <s v="N/A"/>
    <s v="Dynamics 365 Commerce Scale Unit Basic - Cloud_AddOn"/>
    <s v="Unidad"/>
    <s v="Und"/>
    <s v="Producto"/>
    <s v="N/A"/>
    <s v="N/A"/>
    <s v="N/A"/>
    <s v="217c6817-fa8a-4cdd-b6e8-ab70b3321d0e"/>
    <s v="Suscripción mensual con pago anual"/>
    <n v="6000"/>
    <n v="1"/>
    <s v="Por definición del partner"/>
    <n v="0"/>
    <n v="21992460"/>
    <n v="21992460"/>
    <n v="0"/>
  </r>
  <r>
    <s v="Catalogo principalOPEN-CSP GOBIERNOa916dde6-4e63-4228-890e-7ab8c2ba4b77"/>
    <s v="a916dde6-4e63-4228-890e-7ab8c2ba4b77OPEN-CSP GOBIERNO"/>
    <m/>
    <x v="0"/>
    <s v="a916dde6-4e63-4228-890e-7ab8c2ba4b77"/>
    <x v="0"/>
    <s v="Catalogo principal"/>
    <s v="USD"/>
    <s v="N/A"/>
    <s v="Dynamics 365 Commerce Scale Unit Premium - Cloud_AddOn"/>
    <s v="Unidad"/>
    <s v="Und"/>
    <s v="Producto"/>
    <s v="N/A"/>
    <s v="N/A"/>
    <s v="N/A"/>
    <s v="a916dde6-4e63-4228-890e-7ab8c2ba4b77"/>
    <s v="Suscripción mensual con pago anual"/>
    <n v="37000"/>
    <n v="1"/>
    <s v="Por definición del partner"/>
    <n v="0"/>
    <n v="135620170"/>
    <n v="135620170"/>
    <n v="0"/>
  </r>
  <r>
    <s v="Catalogo principalOPEN-CSP GOBIERNO1e8ffded-3de0-46a9-af6d-93730e569f3e"/>
    <s v="1e8ffded-3de0-46a9-af6d-93730e569f3eOPEN-CSP GOBIERNO"/>
    <m/>
    <x v="0"/>
    <s v="1e8ffded-3de0-46a9-af6d-93730e569f3e"/>
    <x v="0"/>
    <s v="Catalogo principal"/>
    <s v="USD"/>
    <s v="N/A"/>
    <s v="Dynamics 365 Commerce Scale Unit Standard - Cloud_AddOn"/>
    <s v="Unidad"/>
    <s v="Und"/>
    <s v="Producto"/>
    <s v="N/A"/>
    <s v="N/A"/>
    <s v="N/A"/>
    <s v="1e8ffded-3de0-46a9-af6d-93730e569f3e"/>
    <s v="Suscripción mensual con pago anual"/>
    <n v="17000"/>
    <n v="1"/>
    <s v="Por definición del partner"/>
    <n v="0"/>
    <n v="62311970"/>
    <n v="62311970"/>
    <n v="0"/>
  </r>
  <r>
    <s v="Catalogo principalOPEN-CSP GOBIERNOf19876c6-9c51-4e32-a630-b89f04779c90"/>
    <s v="f19876c6-9c51-4e32-a630-b89f04779c90OPEN-CSP GOBIERNO"/>
    <m/>
    <x v="0"/>
    <s v="f19876c6-9c51-4e32-a630-b89f04779c90"/>
    <x v="0"/>
    <s v="Catalogo principal"/>
    <s v="USD"/>
    <s v="N/A"/>
    <s v="Dynamics 365 Commerce Ratings and Reviews_AddOn"/>
    <s v="Unidad"/>
    <s v="Und"/>
    <s v="Producto"/>
    <s v="N/A"/>
    <s v="N/A"/>
    <s v="N/A"/>
    <s v="f19876c6-9c51-4e32-a630-b89f04779c90"/>
    <s v="Suscripción mensual con pago anual"/>
    <n v="750"/>
    <n v="1"/>
    <s v="Por definición del partner"/>
    <n v="0"/>
    <n v="2749057.5"/>
    <n v="2749057.5"/>
    <n v="0"/>
  </r>
  <r>
    <s v="Catalogo principalOPEN-CSP GOBIERNO1819e476-4a74-4edb-8e49-84da11faf3f1"/>
    <s v="1819e476-4a74-4edb-8e49-84da11faf3f1OPEN-CSP GOBIERNO"/>
    <m/>
    <x v="0"/>
    <s v="1819e476-4a74-4edb-8e49-84da11faf3f1"/>
    <x v="0"/>
    <s v="Catalogo principal"/>
    <s v="USD"/>
    <s v="N/A"/>
    <s v="Dynamics 365 Commerce Recommendations_AddOn"/>
    <s v="Unidad"/>
    <s v="Und"/>
    <s v="Producto"/>
    <s v="N/A"/>
    <s v="N/A"/>
    <s v="N/A"/>
    <s v="1819e476-4a74-4edb-8e49-84da11faf3f1"/>
    <s v="Suscripción mensual con pago anual"/>
    <n v="3000"/>
    <n v="1"/>
    <s v="Por definición del partner"/>
    <n v="0"/>
    <n v="10996230"/>
    <n v="10996230"/>
    <n v="0"/>
  </r>
  <r>
    <s v="Catalogo principalOPEN-CSP GOBIERNO0efc67b8-c973-4d46-84aa-60c4f8e8f453"/>
    <s v="0efc67b8-c973-4d46-84aa-60c4f8e8f453OPEN-CSP GOBIERNO"/>
    <m/>
    <x v="0"/>
    <s v="0efc67b8-c973-4d46-84aa-60c4f8e8f453"/>
    <x v="0"/>
    <s v="Catalogo principal"/>
    <s v="USD"/>
    <s v="N/A"/>
    <s v="e-Commerce Tier 1"/>
    <s v="Unidad"/>
    <s v="Und"/>
    <s v="Producto"/>
    <s v="N/A"/>
    <s v="N/A"/>
    <s v="N/A"/>
    <s v="0efc67b8-c973-4d46-84aa-60c4f8e8f453"/>
    <s v="Suscripción mensual con pago anual"/>
    <n v="5000"/>
    <n v="1"/>
    <s v="Por definición del partner"/>
    <n v="0"/>
    <n v="18327050"/>
    <n v="18327050"/>
    <n v="0"/>
  </r>
  <r>
    <s v="Catalogo principalOPEN-CSP GOBIERNO442424b2-2ceb-4600-976d-83dbf6cdc09c"/>
    <s v="442424b2-2ceb-4600-976d-83dbf6cdc09cOPEN-CSP GOBIERNO"/>
    <m/>
    <x v="0"/>
    <s v="442424b2-2ceb-4600-976d-83dbf6cdc09c"/>
    <x v="0"/>
    <s v="Catalogo principal"/>
    <s v="USD"/>
    <s v="N/A"/>
    <s v="e-Commerce Tier 1 Overage_AddOn"/>
    <s v="Unidad"/>
    <s v="Und"/>
    <s v="Producto"/>
    <s v="N/A"/>
    <s v="N/A"/>
    <s v="N/A"/>
    <s v="442424b2-2ceb-4600-976d-83dbf6cdc09c"/>
    <s v="Suscripción mensual con pago anual"/>
    <n v="800"/>
    <n v="1"/>
    <s v="Por definición del partner"/>
    <n v="0"/>
    <n v="2932328"/>
    <n v="2932328"/>
    <n v="0"/>
  </r>
  <r>
    <s v="Catalogo principalOPEN-CSP GOBIERNO4826c6a8-aedb-4c9f-a9ed-71a0b3d766ed"/>
    <s v="4826c6a8-aedb-4c9f-a9ed-71a0b3d766edOPEN-CSP GOBIERNO"/>
    <m/>
    <x v="0"/>
    <s v="4826c6a8-aedb-4c9f-a9ed-71a0b3d766ed"/>
    <x v="0"/>
    <s v="Catalogo principal"/>
    <s v="USD"/>
    <s v="N/A"/>
    <s v="e-Commerce Tier 2"/>
    <s v="Unidad"/>
    <s v="Und"/>
    <s v="Producto"/>
    <s v="N/A"/>
    <s v="N/A"/>
    <s v="N/A"/>
    <s v="4826c6a8-aedb-4c9f-a9ed-71a0b3d766ed"/>
    <s v="Suscripción mensual con pago anual"/>
    <n v="14500"/>
    <n v="1"/>
    <s v="Por definición del partner"/>
    <n v="0"/>
    <n v="53148445"/>
    <n v="53148445"/>
    <n v="0"/>
  </r>
  <r>
    <s v="Catalogo principalOPEN-CSP GOBIERNO926f8783-0a32-4f52-9fd6-de5cde9b91c1"/>
    <s v="926f8783-0a32-4f52-9fd6-de5cde9b91c1OPEN-CSP GOBIERNO"/>
    <m/>
    <x v="0"/>
    <s v="926f8783-0a32-4f52-9fd6-de5cde9b91c1"/>
    <x v="0"/>
    <s v="Catalogo principal"/>
    <s v="USD"/>
    <s v="N/A"/>
    <s v="e-Commerce Tier 2 Overage_AddOn"/>
    <s v="Unidad"/>
    <s v="Und"/>
    <s v="Producto"/>
    <s v="N/A"/>
    <s v="N/A"/>
    <s v="N/A"/>
    <s v="926f8783-0a32-4f52-9fd6-de5cde9b91c1"/>
    <s v="Suscripción mensual con pago anual"/>
    <n v="675"/>
    <n v="1"/>
    <s v="Por definición del partner"/>
    <n v="0"/>
    <n v="2474151.75"/>
    <n v="2474151.75"/>
    <n v="0"/>
  </r>
  <r>
    <s v="Catalogo principalOPEN-CSP GOBIERNOafe718e4-9140-40bc-b5fd-2d0a79cc446d"/>
    <s v="afe718e4-9140-40bc-b5fd-2d0a79cc446dOPEN-CSP GOBIERNO"/>
    <m/>
    <x v="0"/>
    <s v="afe718e4-9140-40bc-b5fd-2d0a79cc446d"/>
    <x v="0"/>
    <s v="Catalogo principal"/>
    <s v="USD"/>
    <s v="N/A"/>
    <s v="e-Commerce Tier 3"/>
    <s v="Unidad"/>
    <s v="Und"/>
    <s v="Producto"/>
    <s v="N/A"/>
    <s v="N/A"/>
    <s v="N/A"/>
    <s v="afe718e4-9140-40bc-b5fd-2d0a79cc446d"/>
    <s v="Suscripción mensual con pago anual"/>
    <n v="31000"/>
    <n v="1"/>
    <s v="Por definición del partner"/>
    <n v="0"/>
    <n v="113627710"/>
    <n v="113627710"/>
    <n v="0"/>
  </r>
  <r>
    <s v="Catalogo principalOPEN-CSP GOBIERNOb028521f-c358-4927-babd-a81c93c429bb"/>
    <s v="b028521f-c358-4927-babd-a81c93c429bbOPEN-CSP GOBIERNO"/>
    <m/>
    <x v="0"/>
    <s v="b028521f-c358-4927-babd-a81c93c429bb"/>
    <x v="0"/>
    <s v="Catalogo principal"/>
    <s v="USD"/>
    <s v="N/A"/>
    <s v="e-Commerce Tier 3 Overage_AddOn"/>
    <s v="Unidad"/>
    <s v="Und"/>
    <s v="Producto"/>
    <s v="N/A"/>
    <s v="N/A"/>
    <s v="N/A"/>
    <s v="b028521f-c358-4927-babd-a81c93c429bb"/>
    <s v="Suscripción mensual con pago anual"/>
    <n v="550"/>
    <n v="1"/>
    <s v="Por definición del partner"/>
    <n v="0"/>
    <n v="2015975.5"/>
    <n v="2015975.5"/>
    <n v="0"/>
  </r>
  <r>
    <s v="Catalogo principalOPEN-CSP GOBIERNO1c410588-da3b-4f88-b38f-707eb9de46c0"/>
    <s v="1c410588-da3b-4f88-b38f-707eb9de46c0OPEN-CSP GOBIERNO"/>
    <m/>
    <x v="0"/>
    <s v="1c410588-da3b-4f88-b38f-707eb9de46c0"/>
    <x v="0"/>
    <s v="Catalogo principal"/>
    <s v="USD"/>
    <s v="N/A"/>
    <s v="Advanced eDiscovery Storage_AddOn"/>
    <s v="Unidad"/>
    <s v="Und"/>
    <s v="Producto"/>
    <s v="N/A"/>
    <s v="N/A"/>
    <s v="N/A"/>
    <s v="1c410588-da3b-4f88-b38f-707eb9de46c0"/>
    <s v="Suscripción mensual con pago anual"/>
    <n v="100"/>
    <n v="1"/>
    <s v="Por definición del partner"/>
    <n v="0"/>
    <n v="366541"/>
    <n v="366541"/>
    <n v="0"/>
  </r>
  <r>
    <s v="Catalogo principalOPEN-CSP GOBIERNO7779a4ba-bd21-457c-8b3f-b3baa74fc99c"/>
    <s v="7779a4ba-bd21-457c-8b3f-b3baa74fc99cOPEN-CSP GOBIERNO"/>
    <m/>
    <x v="0"/>
    <s v="7779a4ba-bd21-457c-8b3f-b3baa74fc99c"/>
    <x v="0"/>
    <s v="Catalogo principal"/>
    <s v="USD"/>
    <s v="N/A"/>
    <s v="AI Builder Capacity add-on"/>
    <s v="Unidad"/>
    <s v="Und"/>
    <s v="Producto"/>
    <s v="N/A"/>
    <s v="N/A"/>
    <s v="N/A"/>
    <s v="7779a4ba-bd21-457c-8b3f-b3baa74fc99c"/>
    <s v="Suscripción mensual con pago anual"/>
    <n v="500"/>
    <n v="1"/>
    <s v="Por definición del partner"/>
    <n v="0"/>
    <n v="1832705"/>
    <n v="1832705"/>
    <n v="0"/>
  </r>
  <r>
    <s v="Catalogo principalOPEN-CSP GOBIERNO648bf77b-1f0a-4911-8066-caf37d67dc72"/>
    <s v="648bf77b-1f0a-4911-8066-caf37d67dc72OPEN-CSP GOBIERNO"/>
    <m/>
    <x v="0"/>
    <s v="648bf77b-1f0a-4911-8066-caf37d67dc72"/>
    <x v="0"/>
    <s v="Catalogo principal"/>
    <s v="USD"/>
    <s v="N/A"/>
    <s v="Azure Information Protection Premium P1"/>
    <s v="Unidad"/>
    <s v="Und"/>
    <s v="Producto"/>
    <s v="N/A"/>
    <s v="N/A"/>
    <s v="N/A"/>
    <s v="648bf77b-1f0a-4911-8066-caf37d67dc72"/>
    <s v="Suscripción mensual con pago anual"/>
    <n v="2"/>
    <n v="1"/>
    <s v="Por definición del partner"/>
    <n v="0"/>
    <n v="7330.82"/>
    <n v="7330.82"/>
    <n v="0"/>
  </r>
  <r>
    <s v="Catalogo principalOPEN-CSP GOBIERNOea1bd0f8-d05a-4e61-8b0e-aebf37af4cb5"/>
    <s v="ea1bd0f8-d05a-4e61-8b0e-aebf37af4cb5OPEN-CSP GOBIERNO"/>
    <m/>
    <x v="0"/>
    <s v="ea1bd0f8-d05a-4e61-8b0e-aebf37af4cb5"/>
    <x v="0"/>
    <s v="Catalogo principal"/>
    <s v="USD"/>
    <s v="N/A"/>
    <s v="Chat session for Virtual Agent_AddOn"/>
    <s v="Unidad"/>
    <s v="Und"/>
    <s v="Producto"/>
    <s v="N/A"/>
    <s v="N/A"/>
    <s v="N/A"/>
    <s v="ea1bd0f8-d05a-4e61-8b0e-aebf37af4cb5"/>
    <s v="Suscripción mensual con pago anual"/>
    <n v="450"/>
    <n v="1"/>
    <s v="Por definición del partner"/>
    <n v="0"/>
    <n v="1649434.5"/>
    <n v="1649434.5"/>
    <n v="0"/>
  </r>
  <r>
    <s v="Catalogo principalOPEN-CSP GOBIERNO4d8f3b90-29b3-4e7b-b37c-4a435ddef1d9"/>
    <s v="4d8f3b90-29b3-4e7b-b37c-4a435ddef1d9OPEN-CSP GOBIERNO"/>
    <m/>
    <x v="0"/>
    <s v="4d8f3b90-29b3-4e7b-b37c-4a435ddef1d9"/>
    <x v="0"/>
    <s v="Catalogo principal"/>
    <s v="USD"/>
    <s v="N/A"/>
    <s v="Common Area Phone"/>
    <s v="Unidad"/>
    <s v="Und"/>
    <s v="Producto"/>
    <s v="N/A"/>
    <s v="N/A"/>
    <s v="N/A"/>
    <s v="4d8f3b90-29b3-4e7b-b37c-4a435ddef1d9"/>
    <s v="Suscripción mensual con pago anual"/>
    <n v="8"/>
    <n v="1"/>
    <s v="Por definición del partner"/>
    <n v="0"/>
    <n v="29323.279999999999"/>
    <n v="29323.279999999999"/>
    <n v="0"/>
  </r>
  <r>
    <s v="Catalogo principalOPEN-CSP GOBIERNOd31fcbc0-aaf7-48b7-af12-900c05a60594"/>
    <s v="d31fcbc0-aaf7-48b7-af12-900c05a60594OPEN-CSP GOBIERNO"/>
    <m/>
    <x v="0"/>
    <s v="d31fcbc0-aaf7-48b7-af12-900c05a60594"/>
    <x v="0"/>
    <s v="Catalogo principal"/>
    <s v="USD"/>
    <s v="N/A"/>
    <s v="Common Data Service Database Capacity"/>
    <s v="Unidad"/>
    <s v="Und"/>
    <s v="Producto"/>
    <s v="N/A"/>
    <s v="N/A"/>
    <s v="N/A"/>
    <s v="d31fcbc0-aaf7-48b7-af12-900c05a60594"/>
    <s v="Suscripción mensual con pago anual"/>
    <n v="40"/>
    <n v="1"/>
    <s v="Por definición del partner"/>
    <n v="0"/>
    <n v="146616.4"/>
    <n v="146616.4"/>
    <n v="0"/>
  </r>
  <r>
    <s v="Catalogo principalOPEN-CSP GOBIERNO8c52358f-22a4-4e38-be86-730f138c2c1e"/>
    <s v="8c52358f-22a4-4e38-be86-730f138c2c1eOPEN-CSP GOBIERNO"/>
    <m/>
    <x v="0"/>
    <s v="8c52358f-22a4-4e38-be86-730f138c2c1e"/>
    <x v="0"/>
    <s v="Catalogo principal"/>
    <s v="USD"/>
    <s v="N/A"/>
    <s v="Common Data Service File Capacity"/>
    <s v="Unidad"/>
    <s v="Und"/>
    <s v="Producto"/>
    <s v="N/A"/>
    <s v="N/A"/>
    <s v="N/A"/>
    <s v="8c52358f-22a4-4e38-be86-730f138c2c1e"/>
    <s v="Suscripción mensual con pago anual"/>
    <n v="2"/>
    <n v="1"/>
    <s v="Por definición del partner"/>
    <n v="0"/>
    <n v="7330.82"/>
    <n v="7330.82"/>
    <n v="0"/>
  </r>
  <r>
    <s v="Catalogo principalOPEN-CSP GOBIERNOb91d164b-7a81-4398-a2f8-70d5074001c9"/>
    <s v="b91d164b-7a81-4398-a2f8-70d5074001c9OPEN-CSP GOBIERNO"/>
    <m/>
    <x v="0"/>
    <s v="b91d164b-7a81-4398-a2f8-70d5074001c9"/>
    <x v="0"/>
    <s v="Catalogo principal"/>
    <s v="USD"/>
    <s v="N/A"/>
    <s v="Common Data Service Log Capacity"/>
    <s v="Unidad"/>
    <s v="Und"/>
    <s v="Producto"/>
    <s v="N/A"/>
    <s v="N/A"/>
    <s v="N/A"/>
    <s v="b91d164b-7a81-4398-a2f8-70d5074001c9"/>
    <s v="Suscripción mensual con pago anual"/>
    <n v="10"/>
    <n v="1"/>
    <s v="Por definición del partner"/>
    <n v="0"/>
    <n v="36654.1"/>
    <n v="36654.1"/>
    <n v="0"/>
  </r>
  <r>
    <s v="Catalogo principalOPEN-CSP GOBIERNOfbf0328a-8b0f-47a6-9483-dc2b36183fce"/>
    <s v="fbf0328a-8b0f-47a6-9483-dc2b36183fceOPEN-CSP GOBIERNO"/>
    <m/>
    <x v="0"/>
    <s v="fbf0328a-8b0f-47a6-9483-dc2b36183fce"/>
    <x v="0"/>
    <s v="Catalogo principal"/>
    <s v="USD"/>
    <s v="N/A"/>
    <s v="Dynamics 365 - Additional Database Storage (Qualified Offer)_AddOn"/>
    <s v="Unidad"/>
    <s v="Und"/>
    <s v="Producto"/>
    <s v="N/A"/>
    <s v="N/A"/>
    <s v="N/A"/>
    <s v="fbf0328a-8b0f-47a6-9483-dc2b36183fce"/>
    <s v="Suscripción mensual con pago anual"/>
    <n v="5"/>
    <n v="1"/>
    <s v="Por definición del partner"/>
    <n v="0"/>
    <n v="18327.05"/>
    <n v="18327.05"/>
    <n v="0"/>
  </r>
  <r>
    <s v="Catalogo principalOPEN-CSP GOBIERNO3396e762-af96-42f1-bea4-5c97a1efa94f"/>
    <s v="3396e762-af96-42f1-bea4-5c97a1efa94fOPEN-CSP GOBIERNO"/>
    <m/>
    <x v="0"/>
    <s v="3396e762-af96-42f1-bea4-5c97a1efa94f"/>
    <x v="0"/>
    <s v="Catalogo principal"/>
    <s v="USD"/>
    <s v="N/A"/>
    <s v="Dynamics 365 - Additional Non-Production Instance (Qualified Offer)_AddOn"/>
    <s v="Unidad"/>
    <s v="Und"/>
    <s v="Producto"/>
    <s v="N/A"/>
    <s v="N/A"/>
    <s v="N/A"/>
    <s v="3396e762-af96-42f1-bea4-5c97a1efa94f"/>
    <s v="Suscripción mensual con pago anual"/>
    <n v="150"/>
    <n v="1"/>
    <s v="Por definición del partner"/>
    <n v="0"/>
    <n v="549811.5"/>
    <n v="549811.5"/>
    <n v="0"/>
  </r>
  <r>
    <s v="Catalogo principalOPEN-CSP GOBIERNO2bcf9fe8-8b65-4fcf-9240-419203fb8cf4"/>
    <s v="2bcf9fe8-8b65-4fcf-9240-419203fb8cf4OPEN-CSP GOBIERNO"/>
    <m/>
    <x v="0"/>
    <s v="2bcf9fe8-8b65-4fcf-9240-419203fb8cf4"/>
    <x v="0"/>
    <s v="Catalogo principal"/>
    <s v="USD"/>
    <s v="N/A"/>
    <s v="Dynamics 365 - Additional Production Instance (Qualified Offer)_AddOn"/>
    <s v="Unidad"/>
    <s v="Und"/>
    <s v="Producto"/>
    <s v="N/A"/>
    <s v="N/A"/>
    <s v="N/A"/>
    <s v="2bcf9fe8-8b65-4fcf-9240-419203fb8cf4"/>
    <s v="Suscripción mensual con pago anual"/>
    <n v="549"/>
    <n v="1"/>
    <s v="Por definición del partner"/>
    <n v="0"/>
    <n v="2012310.0899999999"/>
    <n v="2012310.09"/>
    <n v="0"/>
  </r>
  <r>
    <s v="Catalogo principalOPEN-CSP GOBIERNO49d50c07-2e9c-44ba-8a8a-682667ff5c8b"/>
    <s v="49d50c07-2e9c-44ba-8a8a-682667ff5c8bOPEN-CSP GOBIERNO"/>
    <m/>
    <x v="0"/>
    <s v="49d50c07-2e9c-44ba-8a8a-682667ff5c8b"/>
    <x v="0"/>
    <s v="Catalogo principal"/>
    <s v="USD"/>
    <s v="N/A"/>
    <s v="Dynamics 365 Asset Management Addl Assets_AddOn"/>
    <s v="Unidad"/>
    <s v="Und"/>
    <s v="Producto"/>
    <s v="N/A"/>
    <s v="N/A"/>
    <s v="N/A"/>
    <s v="49d50c07-2e9c-44ba-8a8a-682667ff5c8b"/>
    <s v="Suscripción mensual con pago anual"/>
    <n v="100"/>
    <n v="1"/>
    <s v="Por definición del partner"/>
    <n v="0"/>
    <n v="366541"/>
    <n v="366541"/>
    <n v="0"/>
  </r>
  <r>
    <s v="Catalogo principalOPEN-CSP GOBIERNO5b04b78c-fd36-4cf3-a7a5-3457991c8b79"/>
    <s v="5b04b78c-fd36-4cf3-a7a5-3457991c8b79OPEN-CSP GOBIERNO"/>
    <m/>
    <x v="0"/>
    <s v="5b04b78c-fd36-4cf3-a7a5-3457991c8b79"/>
    <x v="0"/>
    <s v="Catalogo principal"/>
    <s v="USD"/>
    <s v="N/A"/>
    <s v="Dynamics 365 Business Central Device"/>
    <s v="Unidad"/>
    <s v="Und"/>
    <s v="Producto"/>
    <s v="N/A"/>
    <s v="N/A"/>
    <s v="N/A"/>
    <s v="5b04b78c-fd36-4cf3-a7a5-3457991c8b79"/>
    <s v="Suscripción mensual con pago anual"/>
    <n v="40"/>
    <n v="1"/>
    <s v="Por definición del partner"/>
    <n v="0"/>
    <n v="146616.4"/>
    <n v="146616.4"/>
    <n v="0"/>
  </r>
  <r>
    <s v="Catalogo principalOPEN-CSP GOBIERNOa8f4144e-d1d9-48d7-8966-dc6a32d28a30"/>
    <s v="a8f4144e-d1d9-48d7-8966-dc6a32d28a30OPEN-CSP GOBIERNO"/>
    <m/>
    <x v="0"/>
    <s v="a8f4144e-d1d9-48d7-8966-dc6a32d28a30"/>
    <x v="0"/>
    <s v="Catalogo principal"/>
    <s v="USD"/>
    <s v="N/A"/>
    <s v="Dynamics 365 Business Central Device From SA from VL/DPL"/>
    <s v="Unidad"/>
    <s v="Und"/>
    <s v="Producto"/>
    <s v="N/A"/>
    <s v="N/A"/>
    <s v="N/A"/>
    <s v="a8f4144e-d1d9-48d7-8966-dc6a32d28a30"/>
    <s v="Suscripción mensual con pago anual"/>
    <n v="24"/>
    <n v="1"/>
    <s v="Por definición del partner"/>
    <n v="0"/>
    <n v="87969.84"/>
    <n v="87969.84"/>
    <n v="0"/>
  </r>
  <r>
    <s v="Catalogo principalOPEN-CSP GOBIERNO1a90ee13-2cb4-4785-bb0f-542813f00a37"/>
    <s v="1a90ee13-2cb4-4785-bb0f-542813f00a37OPEN-CSP GOBIERNO"/>
    <m/>
    <x v="0"/>
    <s v="1a90ee13-2cb4-4785-bb0f-542813f00a37"/>
    <x v="0"/>
    <s v="Catalogo principal"/>
    <s v="USD"/>
    <s v="N/A"/>
    <s v="Dynamics 365 Business Central Essential"/>
    <s v="Unidad"/>
    <s v="Und"/>
    <s v="Producto"/>
    <s v="N/A"/>
    <s v="N/A"/>
    <s v="N/A"/>
    <s v="1a90ee13-2cb4-4785-bb0f-542813f00a37"/>
    <s v="Suscripción mensual con pago anual"/>
    <n v="70"/>
    <n v="1"/>
    <s v="Por definición del partner"/>
    <n v="0"/>
    <n v="256578.69999999998"/>
    <n v="256578.7"/>
    <n v="0"/>
  </r>
  <r>
    <s v="Catalogo principalOPEN-CSP GOBIERNO560fa381-0485-4a44-aad7-7133825b7e36"/>
    <s v="560fa381-0485-4a44-aad7-7133825b7e36OPEN-CSP GOBIERNO"/>
    <m/>
    <x v="0"/>
    <s v="560fa381-0485-4a44-aad7-7133825b7e36"/>
    <x v="0"/>
    <s v="Catalogo principal"/>
    <s v="USD"/>
    <s v="N/A"/>
    <s v="Dynamics 365 Business Central Essential From SA from VL/DPL"/>
    <s v="Unidad"/>
    <s v="Und"/>
    <s v="Producto"/>
    <s v="N/A"/>
    <s v="N/A"/>
    <s v="N/A"/>
    <s v="560fa381-0485-4a44-aad7-7133825b7e36"/>
    <s v="Suscripción mensual con pago anual"/>
    <n v="42"/>
    <n v="1"/>
    <s v="Por definición del partner"/>
    <n v="0"/>
    <n v="153947.22"/>
    <n v="153947.22"/>
    <n v="0"/>
  </r>
  <r>
    <s v="Catalogo principalOPEN-CSP GOBIERNO30e97275-fad8-48d4-bc0a-81840365c119"/>
    <s v="30e97275-fad8-48d4-bc0a-81840365c119OPEN-CSP GOBIERNO"/>
    <m/>
    <x v="0"/>
    <s v="30e97275-fad8-48d4-bc0a-81840365c119"/>
    <x v="0"/>
    <s v="Catalogo principal"/>
    <s v="USD"/>
    <s v="N/A"/>
    <s v="Dynamics 365 Business Central Premium"/>
    <s v="Unidad"/>
    <s v="Und"/>
    <s v="Producto"/>
    <s v="N/A"/>
    <s v="N/A"/>
    <s v="N/A"/>
    <s v="30e97275-fad8-48d4-bc0a-81840365c119"/>
    <s v="Suscripción mensual con pago anual"/>
    <n v="100"/>
    <n v="1"/>
    <s v="Por definición del partner"/>
    <n v="0"/>
    <n v="366541"/>
    <n v="366541"/>
    <n v="0"/>
  </r>
  <r>
    <s v="Catalogo principalOPEN-CSP GOBIERNO5f86062e-b7a4-497f-bfcb-2b8899d66651"/>
    <s v="5f86062e-b7a4-497f-bfcb-2b8899d66651OPEN-CSP GOBIERNO"/>
    <m/>
    <x v="0"/>
    <s v="5f86062e-b7a4-497f-bfcb-2b8899d66651"/>
    <x v="0"/>
    <s v="Catalogo principal"/>
    <s v="USD"/>
    <s v="N/A"/>
    <s v="Dynamics 365 Business Central Premium From SA from VL/DPL"/>
    <s v="Unidad"/>
    <s v="Und"/>
    <s v="Producto"/>
    <s v="N/A"/>
    <s v="N/A"/>
    <s v="N/A"/>
    <s v="5f86062e-b7a4-497f-bfcb-2b8899d66651"/>
    <s v="Suscripción mensual con pago anual"/>
    <n v="60"/>
    <n v="1"/>
    <s v="Por definición del partner"/>
    <n v="0"/>
    <n v="219924.59999999998"/>
    <n v="219924.6"/>
    <n v="0"/>
  </r>
  <r>
    <s v="Catalogo principalOPEN-CSP GOBIERNOf72752c8-3e37-4c9b-a1a0-69e8442068dc"/>
    <s v="f72752c8-3e37-4c9b-a1a0-69e8442068dcOPEN-CSP GOBIERNO"/>
    <m/>
    <x v="0"/>
    <s v="f72752c8-3e37-4c9b-a1a0-69e8442068dc"/>
    <x v="0"/>
    <s v="Catalogo principal"/>
    <s v="USD"/>
    <s v="N/A"/>
    <s v="Dynamics 365 Business Central Team Member"/>
    <s v="Unidad"/>
    <s v="Und"/>
    <s v="Producto"/>
    <s v="N/A"/>
    <s v="N/A"/>
    <s v="N/A"/>
    <s v="f72752c8-3e37-4c9b-a1a0-69e8442068dc"/>
    <s v="Suscripción mensual con pago anual"/>
    <n v="8"/>
    <n v="1"/>
    <s v="Por definición del partner"/>
    <n v="0"/>
    <n v="29323.279999999999"/>
    <n v="29323.279999999999"/>
    <n v="0"/>
  </r>
  <r>
    <s v="Catalogo principalOPEN-CSP GOBIERNO1c796fd1-1872-4f51-8224-125e144c9a5b"/>
    <s v="1c796fd1-1872-4f51-8224-125e144c9a5bOPEN-CSP GOBIERNO"/>
    <m/>
    <x v="0"/>
    <s v="1c796fd1-1872-4f51-8224-125e144c9a5b"/>
    <x v="0"/>
    <s v="Catalogo principal"/>
    <s v="USD"/>
    <s v="N/A"/>
    <s v="Dynamics 365 Business Central Team Member From SA from VL/DPL"/>
    <s v="Unidad"/>
    <s v="Und"/>
    <s v="Producto"/>
    <s v="N/A"/>
    <s v="N/A"/>
    <s v="N/A"/>
    <s v="1c796fd1-1872-4f51-8224-125e144c9a5b"/>
    <s v="Suscripción mensual con pago anual"/>
    <n v="4.8"/>
    <n v="1"/>
    <s v="Por definición del partner"/>
    <n v="0"/>
    <n v="17593.967999999997"/>
    <n v="17593.97"/>
    <n v="0"/>
  </r>
  <r>
    <s v="Catalogo principalOPEN-CSP GOBIERNO5a6ea924-420e-4160-b852-a75492e3a404"/>
    <s v="5a6ea924-420e-4160-b852-a75492e3a404OPEN-CSP GOBIERNO"/>
    <m/>
    <x v="0"/>
    <s v="5a6ea924-420e-4160-b852-a75492e3a404"/>
    <x v="0"/>
    <s v="Catalogo principal"/>
    <s v="USD"/>
    <s v="N/A"/>
    <s v="Dynamics 365 Call Intelligence AddOn_AddOn"/>
    <s v="Unidad"/>
    <s v="Und"/>
    <s v="Producto"/>
    <s v="N/A"/>
    <s v="N/A"/>
    <s v="N/A"/>
    <s v="5a6ea924-420e-4160-b852-a75492e3a404"/>
    <s v="Suscripción mensual con pago anual"/>
    <n v="3000"/>
    <n v="1"/>
    <s v="Por definición del partner"/>
    <n v="0"/>
    <n v="10996230"/>
    <n v="10996230"/>
    <n v="0"/>
  </r>
  <r>
    <s v="Catalogo principalOPEN-CSP GOBIERNO79c103c3-35e2-4e1f-81bb-aae69800a3ef"/>
    <s v="79c103c3-35e2-4e1f-81bb-aae69800a3efOPEN-CSP GOBIERNO"/>
    <m/>
    <x v="0"/>
    <s v="79c103c3-35e2-4e1f-81bb-aae69800a3ef"/>
    <x v="0"/>
    <s v="Catalogo principal"/>
    <s v="USD"/>
    <s v="N/A"/>
    <s v="Dynamics 365 Commerce"/>
    <s v="Unidad"/>
    <s v="Und"/>
    <s v="Producto"/>
    <s v="N/A"/>
    <s v="N/A"/>
    <s v="N/A"/>
    <s v="79c103c3-35e2-4e1f-81bb-aae69800a3ef"/>
    <s v="Suscripción mensual con pago anual"/>
    <n v="180"/>
    <n v="1"/>
    <s v="Por definición del partner"/>
    <n v="0"/>
    <n v="659773.79999999993"/>
    <n v="659773.80000000005"/>
    <n v="0"/>
  </r>
  <r>
    <s v="Catalogo principalOPEN-CSP GOBIERNO4c604d4b-7893-4c9d-9d5e-d018e1515bd4"/>
    <s v="4c604d4b-7893-4c9d-9d5e-d018e1515bd4OPEN-CSP GOBIERNO"/>
    <m/>
    <x v="0"/>
    <s v="4c604d4b-7893-4c9d-9d5e-d018e1515bd4"/>
    <x v="0"/>
    <s v="Catalogo principal"/>
    <s v="USD"/>
    <s v="N/A"/>
    <s v="Dynamics 365 Commerce Attach to Qualifying Dynamics 365 Base Offer"/>
    <s v="Unidad"/>
    <s v="Und"/>
    <s v="Producto"/>
    <s v="N/A"/>
    <s v="N/A"/>
    <s v="N/A"/>
    <s v="4c604d4b-7893-4c9d-9d5e-d018e1515bd4"/>
    <s v="Suscripción mensual con pago anual"/>
    <n v="30"/>
    <n v="1"/>
    <s v="Por definición del partner"/>
    <n v="0"/>
    <n v="109962.29999999999"/>
    <n v="109962.3"/>
    <n v="0"/>
  </r>
  <r>
    <s v="Catalogo principalOPEN-CSP GOBIERNOe1a8109d-82f5-428a-8f2a-6c9eb801dd15"/>
    <s v="e1a8109d-82f5-428a-8f2a-6c9eb801dd15OPEN-CSP GOBIERNO"/>
    <m/>
    <x v="0"/>
    <s v="e1a8109d-82f5-428a-8f2a-6c9eb801dd15"/>
    <x v="0"/>
    <s v="Catalogo principal"/>
    <s v="USD"/>
    <s v="N/A"/>
    <s v="Dynamics 365 Commerce Attach to Qualifying Dynamics 365 Base Offer (Qualified Offer)"/>
    <s v="Unidad"/>
    <s v="Und"/>
    <s v="Producto"/>
    <s v="N/A"/>
    <s v="N/A"/>
    <s v="N/A"/>
    <s v="e1a8109d-82f5-428a-8f2a-6c9eb801dd15"/>
    <s v="Suscripción mensual con pago anual"/>
    <n v="15"/>
    <n v="1"/>
    <s v="Por definición del partner"/>
    <n v="0"/>
    <n v="54981.149999999994"/>
    <n v="54981.15"/>
    <n v="0"/>
  </r>
  <r>
    <s v="Catalogo principalOPEN-CSP GOBIERNO1b4642e5-c69a-43ea-b4f6-f29bae46227e"/>
    <s v="1b4642e5-c69a-43ea-b4f6-f29bae46227eOPEN-CSP GOBIERNO"/>
    <m/>
    <x v="0"/>
    <s v="1b4642e5-c69a-43ea-b4f6-f29bae46227e"/>
    <x v="0"/>
    <s v="Catalogo principal"/>
    <s v="USD"/>
    <s v="N/A"/>
    <s v="Dynamics 365 Commerce Attach to Qualifying Dynamics 365 Base Offer From SA From VL/DPL"/>
    <s v="Unidad"/>
    <s v="Und"/>
    <s v="Producto"/>
    <s v="N/A"/>
    <s v="N/A"/>
    <s v="N/A"/>
    <s v="1b4642e5-c69a-43ea-b4f6-f29bae46227e"/>
    <s v="Suscripción mensual con pago anual"/>
    <n v="18"/>
    <n v="1"/>
    <s v="Por definición del partner"/>
    <n v="0"/>
    <n v="65977.38"/>
    <n v="65977.38"/>
    <n v="0"/>
  </r>
  <r>
    <s v="Catalogo principalOPEN-CSP GOBIERNO96ff854d-ac7a-4b01-8189-38318271742c"/>
    <s v="96ff854d-ac7a-4b01-8189-38318271742cOPEN-CSP GOBIERNO"/>
    <m/>
    <x v="0"/>
    <s v="96ff854d-ac7a-4b01-8189-38318271742c"/>
    <x v="0"/>
    <s v="Catalogo principal"/>
    <s v="USD"/>
    <s v="N/A"/>
    <s v="Dynamics 365 Commerce From SA From VL/DPL"/>
    <s v="Unidad"/>
    <s v="Und"/>
    <s v="Producto"/>
    <s v="N/A"/>
    <s v="N/A"/>
    <s v="N/A"/>
    <s v="96ff854d-ac7a-4b01-8189-38318271742c"/>
    <s v="Suscripción mensual con pago anual"/>
    <n v="108"/>
    <n v="1"/>
    <s v="Por definición del partner"/>
    <n v="0"/>
    <n v="395864.27999999997"/>
    <n v="395864.28"/>
    <n v="0"/>
  </r>
  <r>
    <s v="Catalogo principalOPEN-CSP GOBIERNO663e36bd-0002-44c8-aa60-edc398c30d4a"/>
    <s v="663e36bd-0002-44c8-aa60-edc398c30d4aOPEN-CSP GOBIERNO"/>
    <m/>
    <x v="0"/>
    <s v="663e36bd-0002-44c8-aa60-edc398c30d4a"/>
    <x v="0"/>
    <s v="Catalogo principal"/>
    <s v="USD"/>
    <s v="N/A"/>
    <s v="Dynamics 365 Customer Insights"/>
    <s v="Unidad"/>
    <s v="Und"/>
    <s v="Producto"/>
    <s v="N/A"/>
    <s v="N/A"/>
    <s v="N/A"/>
    <s v="663e36bd-0002-44c8-aa60-edc398c30d4a"/>
    <s v="Suscripción mensual con pago anual"/>
    <n v="1500"/>
    <n v="1"/>
    <s v="Por definición del partner"/>
    <n v="0"/>
    <n v="5498115"/>
    <n v="5498115"/>
    <n v="0"/>
  </r>
  <r>
    <s v="Catalogo principalOPEN-CSP GOBIERNOf4f79b1e-122a-42c1-b613-939035460a3c"/>
    <s v="f4f79b1e-122a-42c1-b613-939035460a3cOPEN-CSP GOBIERNO"/>
    <m/>
    <x v="0"/>
    <s v="f4f79b1e-122a-42c1-b613-939035460a3c"/>
    <x v="0"/>
    <s v="Catalogo principal"/>
    <s v="USD"/>
    <s v="N/A"/>
    <s v="Dynamics 365 Customer Insights Addnl Profiles_AddOn"/>
    <s v="Unidad"/>
    <s v="Und"/>
    <s v="Producto"/>
    <s v="N/A"/>
    <s v="N/A"/>
    <s v="N/A"/>
    <s v="f4f79b1e-122a-42c1-b613-939035460a3c"/>
    <s v="Suscripción mensual con pago anual"/>
    <n v="1000"/>
    <n v="1"/>
    <s v="Por definición del partner"/>
    <n v="0"/>
    <n v="3665410"/>
    <n v="3665410"/>
    <n v="0"/>
  </r>
  <r>
    <s v="Catalogo principalOPEN-CSP GOBIERNOca25ca9f-fd18-4e72-84d3-c9e8c98f716c"/>
    <s v="ca25ca9f-fd18-4e72-84d3-c9e8c98f716cOPEN-CSP GOBIERNO"/>
    <m/>
    <x v="0"/>
    <s v="ca25ca9f-fd18-4e72-84d3-c9e8c98f716c"/>
    <x v="0"/>
    <s v="Catalogo principal"/>
    <s v="USD"/>
    <s v="N/A"/>
    <s v="Dynamics 365 Customer Insights Attach"/>
    <s v="Unidad"/>
    <s v="Und"/>
    <s v="Producto"/>
    <s v="N/A"/>
    <s v="N/A"/>
    <s v="N/A"/>
    <s v="ca25ca9f-fd18-4e72-84d3-c9e8c98f716c"/>
    <s v="Suscripción mensual con pago anual"/>
    <n v="1000"/>
    <n v="1"/>
    <s v="Por definición del partner"/>
    <n v="0"/>
    <n v="3665410"/>
    <n v="3665410"/>
    <n v="0"/>
  </r>
  <r>
    <s v="Catalogo principalOPEN-CSP GOBIERNOde41684d-661e-46bd-9a45-a7af6106fd87"/>
    <s v="de41684d-661e-46bd-9a45-a7af6106fd87OPEN-CSP GOBIERNO"/>
    <m/>
    <x v="0"/>
    <s v="de41684d-661e-46bd-9a45-a7af6106fd87"/>
    <x v="0"/>
    <s v="Catalogo principal"/>
    <s v="USD"/>
    <s v="N/A"/>
    <s v="Dynamics 365 Customer Service Chat_AddOn"/>
    <s v="Unidad"/>
    <s v="Und"/>
    <s v="Producto"/>
    <s v="N/A"/>
    <s v="N/A"/>
    <s v="N/A"/>
    <s v="de41684d-661e-46bd-9a45-a7af6106fd87"/>
    <s v="Suscripción mensual con pago anual"/>
    <n v="60"/>
    <n v="1"/>
    <s v="Por definición del partner"/>
    <n v="0"/>
    <n v="219924.59999999998"/>
    <n v="219924.6"/>
    <n v="0"/>
  </r>
  <r>
    <s v="Catalogo principalOPEN-CSP GOBIERNOfe07640e-7875-4f92-9a92-1e517156d04e"/>
    <s v="fe07640e-7875-4f92-9a92-1e517156d04eOPEN-CSP GOBIERNO"/>
    <m/>
    <x v="0"/>
    <s v="fe07640e-7875-4f92-9a92-1e517156d04e"/>
    <x v="0"/>
    <s v="Catalogo principal"/>
    <s v="USD"/>
    <s v="N/A"/>
    <s v="Dynamics 365 Customer Service Chatbot session add-on_AddOn"/>
    <s v="Unidad"/>
    <s v="Und"/>
    <s v="Producto"/>
    <s v="N/A"/>
    <s v="N/A"/>
    <s v="N/A"/>
    <s v="fe07640e-7875-4f92-9a92-1e517156d04e"/>
    <s v="Suscripción mensual con pago anual"/>
    <n v="50"/>
    <n v="1"/>
    <s v="Por definición del partner"/>
    <n v="0"/>
    <n v="183270.5"/>
    <n v="183270.5"/>
    <n v="0"/>
  </r>
  <r>
    <s v="Catalogo principalOPEN-CSP GOBIERNOc20e5639-da58-4741-bbb2-fa6460ff067c"/>
    <s v="c20e5639-da58-4741-bbb2-fa6460ff067cOPEN-CSP GOBIERNO"/>
    <m/>
    <x v="0"/>
    <s v="c20e5639-da58-4741-bbb2-fa6460ff067c"/>
    <x v="0"/>
    <s v="Catalogo principal"/>
    <s v="USD"/>
    <s v="N/A"/>
    <s v="Dynamics 365 Customer Service Digital Messaging add-on_AddOn"/>
    <s v="Unidad"/>
    <s v="Und"/>
    <s v="Producto"/>
    <s v="N/A"/>
    <s v="N/A"/>
    <s v="N/A"/>
    <s v="c20e5639-da58-4741-bbb2-fa6460ff067c"/>
    <s v="Suscripción mensual con pago anual"/>
    <n v="75"/>
    <n v="1"/>
    <s v="Por definición del partner"/>
    <n v="0"/>
    <n v="274905.75"/>
    <n v="274905.75"/>
    <n v="0"/>
  </r>
  <r>
    <s v="Catalogo principalOPEN-CSP GOBIERNO16b71874-cc11-44db-91cf-56badc7b53cd"/>
    <s v="16b71874-cc11-44db-91cf-56badc7b53cdOPEN-CSP GOBIERNO"/>
    <m/>
    <x v="0"/>
    <s v="16b71874-cc11-44db-91cf-56badc7b53cd"/>
    <x v="0"/>
    <s v="Catalogo principal"/>
    <s v="USD"/>
    <s v="N/A"/>
    <s v="Dynamics 365 Customer Service Enterprise Attach to Qualifying Dynamics 365 Base Offer"/>
    <s v="Unidad"/>
    <s v="Und"/>
    <s v="Producto"/>
    <s v="N/A"/>
    <s v="N/A"/>
    <s v="N/A"/>
    <s v="16b71874-cc11-44db-91cf-56badc7b53cd"/>
    <s v="Suscripción mensual con pago anual"/>
    <n v="20"/>
    <n v="1"/>
    <s v="Por definición del partner"/>
    <n v="0"/>
    <n v="73308.2"/>
    <n v="73308.2"/>
    <n v="0"/>
  </r>
  <r>
    <s v="Catalogo principalOPEN-CSP GOBIERNO76223816-9efb-4bfd-a761-50703187a265"/>
    <s v="76223816-9efb-4bfd-a761-50703187a265OPEN-CSP GOBIERNO"/>
    <m/>
    <x v="0"/>
    <s v="76223816-9efb-4bfd-a761-50703187a265"/>
    <x v="0"/>
    <s v="Catalogo principal"/>
    <s v="USD"/>
    <s v="N/A"/>
    <s v="Dynamics 365 Customer Service Enterprise Attach to Qualifying Dynamics 365 Base Offer (Qualified Offer) (100 seat minimum requirement)"/>
    <s v="Unidad"/>
    <s v="Und"/>
    <s v="Producto"/>
    <s v="N/A"/>
    <s v="N/A"/>
    <s v="N/A"/>
    <s v="76223816-9efb-4bfd-a761-50703187a265"/>
    <s v="Suscripción mensual con pago anual"/>
    <n v="10"/>
    <n v="1"/>
    <s v="Por definición del partner"/>
    <n v="0"/>
    <n v="36654.1"/>
    <n v="36654.1"/>
    <n v="0"/>
  </r>
  <r>
    <s v="Catalogo principalOPEN-CSP GOBIERNOcfa8789f-56d5-4a82-96d8-01aa7e2896dc"/>
    <s v="cfa8789f-56d5-4a82-96d8-01aa7e2896dcOPEN-CSP GOBIERNO"/>
    <m/>
    <x v="0"/>
    <s v="cfa8789f-56d5-4a82-96d8-01aa7e2896dc"/>
    <x v="0"/>
    <s v="Catalogo principal"/>
    <s v="USD"/>
    <s v="N/A"/>
    <s v="Dynamics 365 Customer Service Enterprise Attach to Qualifying Dynamics 365 Base Offer From SA From VL/DPL"/>
    <s v="Unidad"/>
    <s v="Und"/>
    <s v="Producto"/>
    <s v="N/A"/>
    <s v="N/A"/>
    <s v="N/A"/>
    <s v="cfa8789f-56d5-4a82-96d8-01aa7e2896dc"/>
    <s v="Suscripción mensual con pago anual"/>
    <n v="12"/>
    <n v="1"/>
    <s v="Por definición del partner"/>
    <n v="0"/>
    <n v="43984.92"/>
    <n v="43984.92"/>
    <n v="0"/>
  </r>
  <r>
    <s v="Catalogo principalOPEN-CSP GOBIERNO58cd6573-6784-4467-b2fc-1a06bb874ed6"/>
    <s v="58cd6573-6784-4467-b2fc-1a06bb874ed6OPEN-CSP GOBIERNO"/>
    <m/>
    <x v="0"/>
    <s v="58cd6573-6784-4467-b2fc-1a06bb874ed6"/>
    <x v="0"/>
    <s v="Catalogo principal"/>
    <s v="USD"/>
    <s v="N/A"/>
    <s v="Dynamics 365 Customer Service Enterprise"/>
    <s v="Unidad"/>
    <s v="Und"/>
    <s v="Producto"/>
    <s v="N/A"/>
    <s v="N/A"/>
    <s v="N/A"/>
    <s v="58cd6573-6784-4467-b2fc-1a06bb874ed6"/>
    <s v="Suscripción mensual con pago anual"/>
    <n v="95"/>
    <n v="1"/>
    <s v="Por definición del partner"/>
    <n v="0"/>
    <n v="348213.95"/>
    <n v="348213.95"/>
    <n v="0"/>
  </r>
  <r>
    <s v="Catalogo principalOPEN-CSP GOBIERNOb3bd9735-0d13-4244-ad2d-3dc1ed860cd1"/>
    <s v="b3bd9735-0d13-4244-ad2d-3dc1ed860cd1OPEN-CSP GOBIERNO"/>
    <m/>
    <x v="0"/>
    <s v="b3bd9735-0d13-4244-ad2d-3dc1ed860cd1"/>
    <x v="0"/>
    <s v="Catalogo principal"/>
    <s v="USD"/>
    <s v="N/A"/>
    <s v="Dynamics 365 Customer Service Enterprise (Qualified Offer) (1000 seat minimum requirement)"/>
    <s v="Unidad"/>
    <s v="Und"/>
    <s v="Producto"/>
    <s v="N/A"/>
    <s v="N/A"/>
    <s v="N/A"/>
    <s v="b3bd9735-0d13-4244-ad2d-3dc1ed860cd1"/>
    <s v="Suscripción mensual con pago anual"/>
    <n v="60"/>
    <n v="1"/>
    <s v="Por definición del partner"/>
    <n v="0"/>
    <n v="219924.59999999998"/>
    <n v="219924.6"/>
    <n v="0"/>
  </r>
  <r>
    <s v="Catalogo principalOPEN-CSP GOBIERNO54eb7099-0bfc-40be-b6e9-9064ceaf1dd3"/>
    <s v="54eb7099-0bfc-40be-b6e9-9064ceaf1dd3OPEN-CSP GOBIERNO"/>
    <m/>
    <x v="0"/>
    <s v="54eb7099-0bfc-40be-b6e9-9064ceaf1dd3"/>
    <x v="0"/>
    <s v="Catalogo principal"/>
    <s v="USD"/>
    <s v="N/A"/>
    <s v="Dynamics 365 Customer Service Enterprise (Qualified Offer) (250 seat minimum requirement)"/>
    <s v="Unidad"/>
    <s v="Und"/>
    <s v="Producto"/>
    <s v="N/A"/>
    <s v="N/A"/>
    <s v="N/A"/>
    <s v="54eb7099-0bfc-40be-b6e9-9064ceaf1dd3"/>
    <s v="Suscripción mensual con pago anual"/>
    <n v="80"/>
    <n v="1"/>
    <s v="Por definición del partner"/>
    <n v="0"/>
    <n v="293232.8"/>
    <n v="293232.8"/>
    <n v="0"/>
  </r>
  <r>
    <s v="Catalogo principalOPEN-CSP GOBIERNO90721666-ed17-4dc6-aee9-7a6b9390b901"/>
    <s v="90721666-ed17-4dc6-aee9-7a6b9390b901OPEN-CSP GOBIERNO"/>
    <m/>
    <x v="0"/>
    <s v="90721666-ed17-4dc6-aee9-7a6b9390b901"/>
    <x v="0"/>
    <s v="Catalogo principal"/>
    <s v="USD"/>
    <s v="N/A"/>
    <s v="Dynamics 365 Customer Service Enterprise (Qualified Offer) (500 seat minimum requirement)"/>
    <s v="Unidad"/>
    <s v="Und"/>
    <s v="Producto"/>
    <s v="N/A"/>
    <s v="N/A"/>
    <s v="N/A"/>
    <s v="90721666-ed17-4dc6-aee9-7a6b9390b901"/>
    <s v="Suscripción mensual con pago anual"/>
    <n v="70"/>
    <n v="1"/>
    <s v="Por definición del partner"/>
    <n v="0"/>
    <n v="256578.69999999998"/>
    <n v="256578.7"/>
    <n v="0"/>
  </r>
  <r>
    <s v="Catalogo principalOPEN-CSP GOBIERNO56433e2b-3378-4b35-867d-31ebb879deac"/>
    <s v="56433e2b-3378-4b35-867d-31ebb879deacOPEN-CSP GOBIERNO"/>
    <m/>
    <x v="0"/>
    <s v="56433e2b-3378-4b35-867d-31ebb879deac"/>
    <x v="0"/>
    <s v="Catalogo principal"/>
    <s v="USD"/>
    <s v="N/A"/>
    <s v="Dynamics 365 Customer Service Enterprise Device"/>
    <s v="Unidad"/>
    <s v="Und"/>
    <s v="Producto"/>
    <s v="N/A"/>
    <s v="N/A"/>
    <s v="N/A"/>
    <s v="56433e2b-3378-4b35-867d-31ebb879deac"/>
    <s v="Suscripción mensual con pago anual"/>
    <n v="145"/>
    <n v="1"/>
    <s v="Por definición del partner"/>
    <n v="0"/>
    <n v="531484.44999999995"/>
    <n v="531484.44999999995"/>
    <n v="0"/>
  </r>
  <r>
    <s v="Catalogo principalOPEN-CSP GOBIERNO302f003f-c5bf-4c66-b748-0acc40f64391"/>
    <s v="302f003f-c5bf-4c66-b748-0acc40f64391OPEN-CSP GOBIERNO"/>
    <m/>
    <x v="0"/>
    <s v="302f003f-c5bf-4c66-b748-0acc40f64391"/>
    <x v="0"/>
    <s v="Catalogo principal"/>
    <s v="USD"/>
    <s v="N/A"/>
    <s v="Dynamics 365 Customer Service Enterprise From SA From VL/DPL"/>
    <s v="Unidad"/>
    <s v="Und"/>
    <s v="Producto"/>
    <s v="N/A"/>
    <s v="N/A"/>
    <s v="N/A"/>
    <s v="302f003f-c5bf-4c66-b748-0acc40f64391"/>
    <s v="Suscripción mensual con pago anual"/>
    <n v="57"/>
    <n v="1"/>
    <s v="Por definición del partner"/>
    <n v="0"/>
    <n v="208928.37"/>
    <n v="208928.37"/>
    <n v="0"/>
  </r>
  <r>
    <s v="Catalogo principalOPEN-CSP GOBIERNO9a63aebe-0ae1-48ee-a323-62eedcab523f"/>
    <s v="9a63aebe-0ae1-48ee-a323-62eedcab523fOPEN-CSP GOBIERNO"/>
    <m/>
    <x v="0"/>
    <s v="9a63aebe-0ae1-48ee-a323-62eedcab523f"/>
    <x v="0"/>
    <s v="Catalogo principal"/>
    <s v="USD"/>
    <s v="N/A"/>
    <s v="Dynamics 365 Customer Service Insights"/>
    <s v="Unidad"/>
    <s v="Und"/>
    <s v="Producto"/>
    <s v="N/A"/>
    <s v="N/A"/>
    <s v="N/A"/>
    <s v="9a63aebe-0ae1-48ee-a323-62eedcab523f"/>
    <s v="Suscripción mensual con pago anual"/>
    <n v="75"/>
    <n v="1"/>
    <s v="Por definición del partner"/>
    <n v="0"/>
    <n v="274905.75"/>
    <n v="274905.75"/>
    <n v="0"/>
  </r>
  <r>
    <s v="Catalogo principalOPEN-CSP GOBIERNOe2bfd79c-7ca2-4643-851b-014c4afee1b0"/>
    <s v="e2bfd79c-7ca2-4643-851b-014c4afee1b0OPEN-CSP GOBIERNO"/>
    <m/>
    <x v="0"/>
    <s v="e2bfd79c-7ca2-4643-851b-014c4afee1b0"/>
    <x v="0"/>
    <s v="Catalogo principal"/>
    <s v="USD"/>
    <s v="N/A"/>
    <s v="Dynamics 365 Customer Service Insights Addnl Cases_AddOn"/>
    <s v="Unidad"/>
    <s v="Und"/>
    <s v="Producto"/>
    <s v="N/A"/>
    <s v="N/A"/>
    <s v="N/A"/>
    <s v="e2bfd79c-7ca2-4643-851b-014c4afee1b0"/>
    <s v="Suscripción mensual con pago anual"/>
    <n v="250"/>
    <n v="1"/>
    <s v="Por definición del partner"/>
    <n v="0"/>
    <n v="916352.5"/>
    <n v="916352.5"/>
    <n v="0"/>
  </r>
  <r>
    <s v="Catalogo principalOPEN-CSP GOBIERNO51f99b45-3f92-4ef0-9167-b04709a62106"/>
    <s v="51f99b45-3f92-4ef0-9167-b04709a62106OPEN-CSP GOBIERNO"/>
    <m/>
    <x v="0"/>
    <s v="51f99b45-3f92-4ef0-9167-b04709a62106"/>
    <x v="0"/>
    <s v="Catalogo principal"/>
    <s v="USD"/>
    <s v="N/A"/>
    <s v="Dynamics 365 Customer Service Professional"/>
    <s v="Unidad"/>
    <s v="Und"/>
    <s v="Producto"/>
    <s v="N/A"/>
    <s v="N/A"/>
    <s v="N/A"/>
    <s v="51f99b45-3f92-4ef0-9167-b04709a62106"/>
    <s v="Suscripción mensual con pago anual"/>
    <n v="50"/>
    <n v="1"/>
    <s v="Por definición del partner"/>
    <n v="0"/>
    <n v="183270.5"/>
    <n v="183270.5"/>
    <n v="0"/>
  </r>
  <r>
    <s v="Catalogo principalOPEN-CSP GOBIERNO53df0e9f-13ca-42eb-bbdf-25f5b44ed5b9"/>
    <s v="53df0e9f-13ca-42eb-bbdf-25f5b44ed5b9OPEN-CSP GOBIERNO"/>
    <m/>
    <x v="0"/>
    <s v="53df0e9f-13ca-42eb-bbdf-25f5b44ed5b9"/>
    <x v="0"/>
    <s v="Catalogo principal"/>
    <s v="USD"/>
    <s v="N/A"/>
    <s v="Dynamics 365 Customer Service Professional From SA From VL/DPL"/>
    <s v="Unidad"/>
    <s v="Und"/>
    <s v="Producto"/>
    <s v="N/A"/>
    <s v="N/A"/>
    <s v="N/A"/>
    <s v="53df0e9f-13ca-42eb-bbdf-25f5b44ed5b9"/>
    <s v="Suscripción mensual con pago anual"/>
    <n v="30"/>
    <n v="1"/>
    <s v="Por definición del partner"/>
    <n v="0"/>
    <n v="109962.29999999999"/>
    <n v="109962.3"/>
    <n v="0"/>
  </r>
  <r>
    <s v="Catalogo principalOPEN-CSP GOBIERNO41791076-9613-40e3-b1c4-7ba8c2c95e60"/>
    <s v="41791076-9613-40e3-b1c4-7ba8c2c95e60OPEN-CSP GOBIERNO"/>
    <m/>
    <x v="0"/>
    <s v="41791076-9613-40e3-b1c4-7ba8c2c95e60"/>
    <x v="0"/>
    <s v="Catalogo principal"/>
    <s v="USD"/>
    <s v="N/A"/>
    <s v="Dynamics 365 Customer Service Professional Attach to Qualifying Dynamics 365 Base Offer"/>
    <s v="Unidad"/>
    <s v="Und"/>
    <s v="Producto"/>
    <s v="N/A"/>
    <s v="N/A"/>
    <s v="N/A"/>
    <s v="41791076-9613-40e3-b1c4-7ba8c2c95e60"/>
    <s v="Suscripción mensual con pago anual"/>
    <n v="20"/>
    <n v="1"/>
    <s v="Por definición del partner"/>
    <n v="0"/>
    <n v="73308.2"/>
    <n v="73308.2"/>
    <n v="0"/>
  </r>
  <r>
    <s v="Catalogo principalOPEN-CSP GOBIERNO3a3b94ad-2c17-4078-bf37-4c432900be5f"/>
    <s v="3a3b94ad-2c17-4078-bf37-4c432900be5fOPEN-CSP GOBIERNO"/>
    <m/>
    <x v="0"/>
    <s v="3a3b94ad-2c17-4078-bf37-4c432900be5f"/>
    <x v="0"/>
    <s v="Catalogo principal"/>
    <s v="USD"/>
    <s v="N/A"/>
    <s v="Dynamics 365 Customer Service Professional Attach to Qualifying Dynamics 365 Base Offer (Qualified Offer) (100 seat minimum requirement)"/>
    <s v="Unidad"/>
    <s v="Und"/>
    <s v="Producto"/>
    <s v="N/A"/>
    <s v="N/A"/>
    <s v="N/A"/>
    <s v="3a3b94ad-2c17-4078-bf37-4c432900be5f"/>
    <s v="Suscripción mensual con pago anual"/>
    <n v="10"/>
    <n v="1"/>
    <s v="Por definición del partner"/>
    <n v="0"/>
    <n v="36654.1"/>
    <n v="36654.1"/>
    <n v="0"/>
  </r>
  <r>
    <s v="Catalogo principalOPEN-CSP GOBIERNO2a55990d-53e2-4d70-ae90-f7a28521a539"/>
    <s v="2a55990d-53e2-4d70-ae90-f7a28521a539OPEN-CSP GOBIERNO"/>
    <m/>
    <x v="0"/>
    <s v="2a55990d-53e2-4d70-ae90-f7a28521a539"/>
    <x v="0"/>
    <s v="Catalogo principal"/>
    <s v="USD"/>
    <s v="N/A"/>
    <s v="Dynamics 365 Customer Service Professional Attach to Qualifying Dynamics 365 Base Offer From SA From VL/DPL"/>
    <s v="Unidad"/>
    <s v="Und"/>
    <s v="Producto"/>
    <s v="N/A"/>
    <s v="N/A"/>
    <s v="N/A"/>
    <s v="2a55990d-53e2-4d70-ae90-f7a28521a539"/>
    <s v="Suscripción mensual con pago anual"/>
    <n v="12"/>
    <n v="1"/>
    <s v="Por definición del partner"/>
    <n v="0"/>
    <n v="43984.92"/>
    <n v="43984.92"/>
    <n v="0"/>
  </r>
  <r>
    <s v="Catalogo principalOPEN-CSP GOBIERNO67b82638-fdf8-456b-8d36-32737a3b2a9b"/>
    <s v="67b82638-fdf8-456b-8d36-32737a3b2a9bOPEN-CSP GOBIERNO"/>
    <m/>
    <x v="0"/>
    <s v="67b82638-fdf8-456b-8d36-32737a3b2a9b"/>
    <x v="0"/>
    <s v="Catalogo principal"/>
    <s v="USD"/>
    <s v="N/A"/>
    <s v="Dynamics 365 Enterprise Edition - Additional Portal (Qualified Offer)_AddOn"/>
    <s v="Unidad"/>
    <s v="Und"/>
    <s v="Producto"/>
    <s v="N/A"/>
    <s v="N/A"/>
    <s v="N/A"/>
    <s v="67b82638-fdf8-456b-8d36-32737a3b2a9b"/>
    <s v="Suscripción mensual con pago anual"/>
    <n v="500"/>
    <n v="1"/>
    <s v="Por definición del partner"/>
    <n v="0"/>
    <n v="1832705"/>
    <n v="1832705"/>
    <n v="0"/>
  </r>
  <r>
    <s v="Catalogo principalOPEN-CSP GOBIERNO1e8bbd2f-ad7e-4105-b140-66f475458bb8"/>
    <s v="1e8bbd2f-ad7e-4105-b140-66f475458bb8OPEN-CSP GOBIERNO"/>
    <m/>
    <x v="0"/>
    <s v="1e8bbd2f-ad7e-4105-b140-66f475458bb8"/>
    <x v="0"/>
    <s v="Catalogo principal"/>
    <s v="USD"/>
    <s v="N/A"/>
    <s v="Dynamics 365 Enterprise Edition - Additional Portal Page Views (Qualified Offer)_AddOn"/>
    <s v="Unidad"/>
    <s v="Und"/>
    <s v="Producto"/>
    <s v="N/A"/>
    <s v="N/A"/>
    <s v="N/A"/>
    <s v="1e8bbd2f-ad7e-4105-b140-66f475458bb8"/>
    <s v="Suscripción mensual con pago anual"/>
    <n v="50"/>
    <n v="1"/>
    <s v="Por definición del partner"/>
    <n v="0"/>
    <n v="183270.5"/>
    <n v="183270.5"/>
    <n v="0"/>
  </r>
  <r>
    <s v="Catalogo principalOPEN-CSP GOBIERNOfa9d0a71-c3f1-4147-a45e-3f6577901cd6"/>
    <s v="fa9d0a71-c3f1-4147-a45e-3f6577901cd6OPEN-CSP GOBIERNO"/>
    <m/>
    <x v="0"/>
    <s v="fa9d0a71-c3f1-4147-a45e-3f6577901cd6"/>
    <x v="0"/>
    <s v="Catalogo principal"/>
    <s v="USD"/>
    <s v="N/A"/>
    <s v="Dynamics 365 Field Service Attach to Qualifying Dynamics 365 Base Offer"/>
    <s v="Unidad"/>
    <s v="Und"/>
    <s v="Producto"/>
    <s v="N/A"/>
    <s v="N/A"/>
    <s v="N/A"/>
    <s v="fa9d0a71-c3f1-4147-a45e-3f6577901cd6"/>
    <s v="Suscripción mensual con pago anual"/>
    <n v="20"/>
    <n v="1"/>
    <s v="Por definición del partner"/>
    <n v="0"/>
    <n v="73308.2"/>
    <n v="73308.2"/>
    <n v="0"/>
  </r>
  <r>
    <s v="Catalogo principalOPEN-CSP GOBIERNOce8baf52-8930-4076-813f-64493d758abe"/>
    <s v="ce8baf52-8930-4076-813f-64493d758abeOPEN-CSP GOBIERNO"/>
    <m/>
    <x v="0"/>
    <s v="ce8baf52-8930-4076-813f-64493d758abe"/>
    <x v="0"/>
    <s v="Catalogo principal"/>
    <s v="USD"/>
    <s v="N/A"/>
    <s v="Dynamics 365 Field Service Attach to Qualifying Dynamics 365 Base Offer (Qualified Offer) (100 seat minimum requirement)"/>
    <s v="Unidad"/>
    <s v="Und"/>
    <s v="Producto"/>
    <s v="N/A"/>
    <s v="N/A"/>
    <s v="N/A"/>
    <s v="ce8baf52-8930-4076-813f-64493d758abe"/>
    <s v="Suscripción mensual con pago anual"/>
    <n v="10"/>
    <n v="1"/>
    <s v="Por definición del partner"/>
    <n v="0"/>
    <n v="36654.1"/>
    <n v="36654.1"/>
    <n v="0"/>
  </r>
  <r>
    <s v="Catalogo principalOPEN-CSP GOBIERNO9905f68b-4a7f-44ac-94a2-426d06f32f7a"/>
    <s v="9905f68b-4a7f-44ac-94a2-426d06f32f7aOPEN-CSP GOBIERNO"/>
    <m/>
    <x v="0"/>
    <s v="9905f68b-4a7f-44ac-94a2-426d06f32f7a"/>
    <x v="0"/>
    <s v="Catalogo principal"/>
    <s v="USD"/>
    <s v="N/A"/>
    <s v="Dynamics 365 Field Service Attach to Qualifying Dynamics 365 Base Offer From SA From VL/DPL"/>
    <s v="Unidad"/>
    <s v="Und"/>
    <s v="Producto"/>
    <s v="N/A"/>
    <s v="N/A"/>
    <s v="N/A"/>
    <s v="9905f68b-4a7f-44ac-94a2-426d06f32f7a"/>
    <s v="Suscripción mensual con pago anual"/>
    <n v="12"/>
    <n v="1"/>
    <s v="Por definición del partner"/>
    <n v="0"/>
    <n v="43984.92"/>
    <n v="43984.92"/>
    <n v="0"/>
  </r>
  <r>
    <s v="Catalogo principalOPEN-CSP GOBIERNO5eb287f2-f34f-4bc8-a8b0-c2e9b23f7430"/>
    <s v="5eb287f2-f34f-4bc8-a8b0-c2e9b23f7430OPEN-CSP GOBIERNO"/>
    <m/>
    <x v="0"/>
    <s v="5eb287f2-f34f-4bc8-a8b0-c2e9b23f7430"/>
    <x v="0"/>
    <s v="Catalogo principal"/>
    <s v="USD"/>
    <s v="N/A"/>
    <s v="Dynamics 365 Field Service"/>
    <s v="Unidad"/>
    <s v="Und"/>
    <s v="Producto"/>
    <s v="N/A"/>
    <s v="N/A"/>
    <s v="N/A"/>
    <s v="5eb287f2-f34f-4bc8-a8b0-c2e9b23f7430"/>
    <s v="Suscripción mensual con pago anual"/>
    <n v="95"/>
    <n v="1"/>
    <s v="Por definición del partner"/>
    <n v="0"/>
    <n v="348213.95"/>
    <n v="348213.95"/>
    <n v="0"/>
  </r>
  <r>
    <s v="Catalogo principalOPEN-CSP GOBIERNO05d9c319-13ce-4da2-b8b7-395be527f7fa"/>
    <s v="05d9c319-13ce-4da2-b8b7-395be527f7faOPEN-CSP GOBIERNO"/>
    <m/>
    <x v="0"/>
    <s v="05d9c319-13ce-4da2-b8b7-395be527f7fa"/>
    <x v="0"/>
    <s v="Catalogo principal"/>
    <s v="USD"/>
    <s v="N/A"/>
    <s v="Dynamics 365 Field Service (Qualified Offer) (1000 seat minimum requirement)"/>
    <s v="Unidad"/>
    <s v="Und"/>
    <s v="Producto"/>
    <s v="N/A"/>
    <s v="N/A"/>
    <s v="N/A"/>
    <s v="05d9c319-13ce-4da2-b8b7-395be527f7fa"/>
    <s v="Suscripción mensual con pago anual"/>
    <n v="60"/>
    <n v="1"/>
    <s v="Por definición del partner"/>
    <n v="0"/>
    <n v="219924.59999999998"/>
    <n v="219924.6"/>
    <n v="0"/>
  </r>
  <r>
    <s v="Catalogo principalOPEN-CSP GOBIERNO103b8ea2-117c-41f5-bcf8-b4274eb5a0c4"/>
    <s v="103b8ea2-117c-41f5-bcf8-b4274eb5a0c4OPEN-CSP GOBIERNO"/>
    <m/>
    <x v="0"/>
    <s v="103b8ea2-117c-41f5-bcf8-b4274eb5a0c4"/>
    <x v="0"/>
    <s v="Catalogo principal"/>
    <s v="USD"/>
    <s v="N/A"/>
    <s v="Dynamics 365 Field Service (Qualified Offer) (250 seat minimum requirement)"/>
    <s v="Unidad"/>
    <s v="Und"/>
    <s v="Producto"/>
    <s v="N/A"/>
    <s v="N/A"/>
    <s v="N/A"/>
    <s v="103b8ea2-117c-41f5-bcf8-b4274eb5a0c4"/>
    <s v="Suscripción mensual con pago anual"/>
    <n v="80"/>
    <n v="1"/>
    <s v="Por definición del partner"/>
    <n v="0"/>
    <n v="293232.8"/>
    <n v="293232.8"/>
    <n v="0"/>
  </r>
  <r>
    <s v="Catalogo principalOPEN-CSP GOBIERNObae7d5b1-a75a-4142-b04f-e717ca78a753"/>
    <s v="bae7d5b1-a75a-4142-b04f-e717ca78a753OPEN-CSP GOBIERNO"/>
    <m/>
    <x v="0"/>
    <s v="bae7d5b1-a75a-4142-b04f-e717ca78a753"/>
    <x v="0"/>
    <s v="Catalogo principal"/>
    <s v="USD"/>
    <s v="N/A"/>
    <s v="Dynamics 365 Field Service (Qualified Offer) (500 seat minimum requirement)"/>
    <s v="Unidad"/>
    <s v="Und"/>
    <s v="Producto"/>
    <s v="N/A"/>
    <s v="N/A"/>
    <s v="N/A"/>
    <s v="bae7d5b1-a75a-4142-b04f-e717ca78a753"/>
    <s v="Suscripción mensual con pago anual"/>
    <n v="70"/>
    <n v="1"/>
    <s v="Por definición del partner"/>
    <n v="0"/>
    <n v="256578.69999999998"/>
    <n v="256578.7"/>
    <n v="0"/>
  </r>
  <r>
    <s v="Catalogo principalOPEN-CSP GOBIERNOa7fc021e-0eb1-4fdb-ada1-3fe7ddf4e887"/>
    <s v="a7fc021e-0eb1-4fdb-ada1-3fe7ddf4e887OPEN-CSP GOBIERNO"/>
    <m/>
    <x v="0"/>
    <s v="a7fc021e-0eb1-4fdb-ada1-3fe7ddf4e887"/>
    <x v="0"/>
    <s v="Catalogo principal"/>
    <s v="USD"/>
    <s v="N/A"/>
    <s v="Dynamics 365 Field Service Device"/>
    <s v="Unidad"/>
    <s v="Und"/>
    <s v="Producto"/>
    <s v="N/A"/>
    <s v="N/A"/>
    <s v="N/A"/>
    <s v="a7fc021e-0eb1-4fdb-ada1-3fe7ddf4e887"/>
    <s v="Suscripción mensual con pago anual"/>
    <n v="145"/>
    <n v="1"/>
    <s v="Por definición del partner"/>
    <n v="0"/>
    <n v="531484.44999999995"/>
    <n v="531484.44999999995"/>
    <n v="0"/>
  </r>
  <r>
    <s v="Catalogo principalOPEN-CSP GOBIERNO093fff24-f35f-481e-80af-2f51a8e5a7e3"/>
    <s v="093fff24-f35f-481e-80af-2f51a8e5a7e3OPEN-CSP GOBIERNO"/>
    <m/>
    <x v="0"/>
    <s v="093fff24-f35f-481e-80af-2f51a8e5a7e3"/>
    <x v="0"/>
    <s v="Catalogo principal"/>
    <s v="USD"/>
    <s v="N/A"/>
    <s v="Dynamics 365 Field Service From SA From VL/DPL"/>
    <s v="Unidad"/>
    <s v="Und"/>
    <s v="Producto"/>
    <s v="N/A"/>
    <s v="N/A"/>
    <s v="N/A"/>
    <s v="093fff24-f35f-481e-80af-2f51a8e5a7e3"/>
    <s v="Suscripción mensual con pago anual"/>
    <n v="57"/>
    <n v="1"/>
    <s v="Por definición del partner"/>
    <n v="0"/>
    <n v="208928.37"/>
    <n v="208928.37"/>
    <n v="0"/>
  </r>
  <r>
    <s v="Catalogo principalOPEN-CSP GOBIERNOdf67a19b-60bc-4284-9b20-70ca4fa3c16a"/>
    <s v="df67a19b-60bc-4284-9b20-70ca4fa3c16aOPEN-CSP GOBIERNO"/>
    <m/>
    <x v="0"/>
    <s v="df67a19b-60bc-4284-9b20-70ca4fa3c16a"/>
    <x v="0"/>
    <s v="Catalogo principal"/>
    <s v="USD"/>
    <s v="N/A"/>
    <s v="Dynamics 365 Field Service - Resource Scheduling Optimization_AddOn"/>
    <s v="Unidad"/>
    <s v="Und"/>
    <s v="Producto"/>
    <s v="N/A"/>
    <s v="N/A"/>
    <s v="N/A"/>
    <s v="df67a19b-60bc-4284-9b20-70ca4fa3c16a"/>
    <s v="Suscripción mensual con pago anual"/>
    <n v="30"/>
    <n v="1"/>
    <s v="Por definición del partner"/>
    <n v="0"/>
    <n v="109962.29999999999"/>
    <n v="109962.3"/>
    <n v="0"/>
  </r>
  <r>
    <s v="Catalogo principalOPEN-CSP GOBIERNOa43fadf6-c52c-469f-899b-4e7fb0f597d9"/>
    <s v="a43fadf6-c52c-469f-899b-4e7fb0f597d9OPEN-CSP GOBIERNO"/>
    <m/>
    <x v="0"/>
    <s v="a43fadf6-c52c-469f-899b-4e7fb0f597d9"/>
    <x v="0"/>
    <s v="Catalogo principal"/>
    <s v="USD"/>
    <s v="N/A"/>
    <s v="Dynamics 365 Finance"/>
    <s v="Unidad"/>
    <s v="Und"/>
    <s v="Producto"/>
    <s v="N/A"/>
    <s v="N/A"/>
    <s v="N/A"/>
    <s v="a43fadf6-c52c-469f-899b-4e7fb0f597d9"/>
    <s v="Suscripción mensual con pago anual"/>
    <n v="180"/>
    <n v="1"/>
    <s v="Por definición del partner"/>
    <n v="0"/>
    <n v="659773.79999999993"/>
    <n v="659773.80000000005"/>
    <n v="0"/>
  </r>
  <r>
    <s v="Catalogo principalOPEN-CSP GOBIERNO68004972-e469-45e4-bc99-27f69afcbea1"/>
    <s v="68004972-e469-45e4-bc99-27f69afcbea1OPEN-CSP GOBIERNO"/>
    <m/>
    <x v="0"/>
    <s v="68004972-e469-45e4-bc99-27f69afcbea1"/>
    <x v="0"/>
    <s v="Catalogo principal"/>
    <s v="USD"/>
    <s v="N/A"/>
    <s v="Dynamics 365 Finance Attach to Qualifying Dynamics 365 Base Offer"/>
    <s v="Unidad"/>
    <s v="Und"/>
    <s v="Producto"/>
    <s v="N/A"/>
    <s v="N/A"/>
    <s v="N/A"/>
    <s v="68004972-e469-45e4-bc99-27f69afcbea1"/>
    <s v="Suscripción mensual con pago anual"/>
    <n v="30"/>
    <n v="1"/>
    <s v="Por definición del partner"/>
    <n v="0"/>
    <n v="109962.29999999999"/>
    <n v="109962.3"/>
    <n v="0"/>
  </r>
  <r>
    <s v="Catalogo principalOPEN-CSP GOBIERNObdad5414-c694-4095-be1f-d3d02fd511d8"/>
    <s v="bdad5414-c694-4095-be1f-d3d02fd511d8OPEN-CSP GOBIERNO"/>
    <m/>
    <x v="0"/>
    <s v="bdad5414-c694-4095-be1f-d3d02fd511d8"/>
    <x v="0"/>
    <s v="Catalogo principal"/>
    <s v="USD"/>
    <s v="N/A"/>
    <s v="Dynamics 365 Finance Attach to Qualifying Dynamics 365 Base Offer (Qualified Offer)"/>
    <s v="Unidad"/>
    <s v="Und"/>
    <s v="Producto"/>
    <s v="N/A"/>
    <s v="N/A"/>
    <s v="N/A"/>
    <s v="bdad5414-c694-4095-be1f-d3d02fd511d8"/>
    <s v="Suscripción mensual con pago anual"/>
    <n v="15"/>
    <n v="1"/>
    <s v="Por definición del partner"/>
    <n v="0"/>
    <n v="54981.149999999994"/>
    <n v="54981.15"/>
    <n v="0"/>
  </r>
  <r>
    <s v="Catalogo principalOPEN-CSP GOBIERNO0982c398-75c5-4f24-a13d-f9c837306779"/>
    <s v="0982c398-75c5-4f24-a13d-f9c837306779OPEN-CSP GOBIERNO"/>
    <m/>
    <x v="0"/>
    <s v="0982c398-75c5-4f24-a13d-f9c837306779"/>
    <x v="0"/>
    <s v="Catalogo principal"/>
    <s v="USD"/>
    <s v="N/A"/>
    <s v="Dynamics 365 Finance Attach to Qualifying Dynamics 365 Base Offer From SA From VL/DPL"/>
    <s v="Unidad"/>
    <s v="Und"/>
    <s v="Producto"/>
    <s v="N/A"/>
    <s v="N/A"/>
    <s v="N/A"/>
    <s v="0982c398-75c5-4f24-a13d-f9c837306779"/>
    <s v="Suscripción mensual con pago anual"/>
    <n v="18"/>
    <n v="1"/>
    <s v="Por definición del partner"/>
    <n v="0"/>
    <n v="65977.38"/>
    <n v="65977.38"/>
    <n v="0"/>
  </r>
  <r>
    <s v="Catalogo principalOPEN-CSP GOBIERNO5b5de5dc-5158-4744-bae0-400b540d15ca"/>
    <s v="5b5de5dc-5158-4744-bae0-400b540d15caOPEN-CSP GOBIERNO"/>
    <m/>
    <x v="0"/>
    <s v="5b5de5dc-5158-4744-bae0-400b540d15ca"/>
    <x v="0"/>
    <s v="Catalogo principal"/>
    <s v="USD"/>
    <s v="N/A"/>
    <s v="Dynamics 365 Finance From SA From VL/DPL"/>
    <s v="Unidad"/>
    <s v="Und"/>
    <s v="Producto"/>
    <s v="N/A"/>
    <s v="N/A"/>
    <s v="N/A"/>
    <s v="5b5de5dc-5158-4744-bae0-400b540d15ca"/>
    <s v="Suscripción mensual con pago anual"/>
    <n v="108"/>
    <n v="1"/>
    <s v="Por definición del partner"/>
    <n v="0"/>
    <n v="395864.27999999997"/>
    <n v="395864.28"/>
    <n v="0"/>
  </r>
  <r>
    <s v="Catalogo principalOPEN-CSP GOBIERNOe4aaf3ff-eaeb-463f-9782-8484d0a3b3d5"/>
    <s v="e4aaf3ff-eaeb-463f-9782-8484d0a3b3d5OPEN-CSP GOBIERNO"/>
    <m/>
    <x v="0"/>
    <s v="e4aaf3ff-eaeb-463f-9782-8484d0a3b3d5"/>
    <x v="0"/>
    <s v="Catalogo principal"/>
    <s v="USD"/>
    <s v="N/A"/>
    <s v="Dynamics 365 Guides"/>
    <s v="Unidad"/>
    <s v="Und"/>
    <s v="Producto"/>
    <s v="N/A"/>
    <s v="N/A"/>
    <s v="N/A"/>
    <s v="e4aaf3ff-eaeb-463f-9782-8484d0a3b3d5"/>
    <s v="Suscripción mensual con pago anual"/>
    <n v="65"/>
    <n v="1"/>
    <s v="Por definición del partner"/>
    <n v="0"/>
    <n v="238251.65"/>
    <n v="238251.65"/>
    <n v="0"/>
  </r>
  <r>
    <s v="Catalogo principalOPEN-CSP GOBIERNO29a03361-6ac6-4165-9b7f-c714e7ed6258"/>
    <s v="29a03361-6ac6-4165-9b7f-c714e7ed6258OPEN-CSP GOBIERNO"/>
    <m/>
    <x v="0"/>
    <s v="29a03361-6ac6-4165-9b7f-c714e7ed6258"/>
    <x v="0"/>
    <s v="Catalogo principal"/>
    <s v="USD"/>
    <s v="N/A"/>
    <s v="Dynamics 365 Marketing"/>
    <s v="Unidad"/>
    <s v="Und"/>
    <s v="Producto"/>
    <s v="N/A"/>
    <s v="N/A"/>
    <s v="N/A"/>
    <s v="29a03361-6ac6-4165-9b7f-c714e7ed6258"/>
    <s v="Suscripción mensual con pago anual"/>
    <n v="1500"/>
    <n v="1"/>
    <s v="Por definición del partner"/>
    <n v="0"/>
    <n v="5498115"/>
    <n v="5498115"/>
    <n v="0"/>
  </r>
  <r>
    <s v="Catalogo principalOPEN-CSP GOBIERNOfd780435-9ee0-46cc-a1c8-5bdf0a03e691"/>
    <s v="fd780435-9ee0-46cc-a1c8-5bdf0a03e691OPEN-CSP GOBIERNO"/>
    <m/>
    <x v="0"/>
    <s v="fd780435-9ee0-46cc-a1c8-5bdf0a03e691"/>
    <x v="0"/>
    <s v="Catalogo principal"/>
    <s v="USD"/>
    <s v="N/A"/>
    <s v="Dynamics 365 Marketing Additional Application_AddOn"/>
    <s v="Unidad"/>
    <s v="Und"/>
    <s v="Producto"/>
    <s v="N/A"/>
    <s v="N/A"/>
    <s v="N/A"/>
    <s v="fd780435-9ee0-46cc-a1c8-5bdf0a03e691"/>
    <s v="Suscripción mensual con pago anual"/>
    <n v="500"/>
    <n v="1"/>
    <s v="Por definición del partner"/>
    <n v="0"/>
    <n v="1832705"/>
    <n v="1832705"/>
    <n v="0"/>
  </r>
  <r>
    <s v="Catalogo principalOPEN-CSP GOBIERNO4b7c9f3d-a74f-4955-a8ea-fedf3e280403"/>
    <s v="4b7c9f3d-a74f-4955-a8ea-fedf3e280403OPEN-CSP GOBIERNO"/>
    <m/>
    <x v="0"/>
    <s v="4b7c9f3d-a74f-4955-a8ea-fedf3e280403"/>
    <x v="0"/>
    <s v="Catalogo principal"/>
    <s v="USD"/>
    <s v="N/A"/>
    <s v="Dynamics 365 Marketing Additional Non-Prod Application_AddOn"/>
    <s v="Unidad"/>
    <s v="Und"/>
    <s v="Producto"/>
    <s v="N/A"/>
    <s v="N/A"/>
    <s v="N/A"/>
    <s v="4b7c9f3d-a74f-4955-a8ea-fedf3e280403"/>
    <s v="Suscripción mensual con pago anual"/>
    <n v="250"/>
    <n v="1"/>
    <s v="Por definición del partner"/>
    <n v="0"/>
    <n v="916352.5"/>
    <n v="916352.5"/>
    <n v="0"/>
  </r>
  <r>
    <s v="Catalogo principalOPEN-CSP GOBIERNO7bf88eaf-f390-40a7-8ed2-4613fb7f9bba"/>
    <s v="7bf88eaf-f390-40a7-8ed2-4613fb7f9bbaOPEN-CSP GOBIERNO"/>
    <m/>
    <x v="0"/>
    <s v="7bf88eaf-f390-40a7-8ed2-4613fb7f9bba"/>
    <x v="0"/>
    <s v="Catalogo principal"/>
    <s v="USD"/>
    <s v="N/A"/>
    <s v="Dynamics 365 Marketing Addnl Contacts Tier 1_AddOn"/>
    <s v="Unidad"/>
    <s v="Und"/>
    <s v="Producto"/>
    <s v="N/A"/>
    <s v="N/A"/>
    <s v="N/A"/>
    <s v="7bf88eaf-f390-40a7-8ed2-4613fb7f9bba"/>
    <s v="Suscripción mensual con pago anual"/>
    <n v="250"/>
    <n v="1"/>
    <s v="Por definición del partner"/>
    <n v="0"/>
    <n v="916352.5"/>
    <n v="916352.5"/>
    <n v="0"/>
  </r>
  <r>
    <s v="Catalogo principalOPEN-CSP GOBIERNO59ba8bec-f4db-4100-b20c-a05eb4d7636c"/>
    <s v="59ba8bec-f4db-4100-b20c-a05eb4d7636cOPEN-CSP GOBIERNO"/>
    <m/>
    <x v="0"/>
    <s v="59ba8bec-f4db-4100-b20c-a05eb4d7636c"/>
    <x v="0"/>
    <s v="Catalogo principal"/>
    <s v="USD"/>
    <s v="N/A"/>
    <s v="Dynamics 365 Marketing Addnl Contacts Tier 1 for CE Plan_AddOn"/>
    <s v="Unidad"/>
    <s v="Und"/>
    <s v="Producto"/>
    <s v="N/A"/>
    <s v="N/A"/>
    <s v="N/A"/>
    <s v="59ba8bec-f4db-4100-b20c-a05eb4d7636c"/>
    <s v="Suscripción mensual con pago anual"/>
    <n v="600"/>
    <n v="1"/>
    <s v="Por definición del partner"/>
    <n v="0"/>
    <n v="2199246"/>
    <n v="2199246"/>
    <n v="0"/>
  </r>
  <r>
    <s v="Catalogo principalOPEN-CSP GOBIERNO79f41ba9-3b82-4a90-a0c6-d17285e70e66"/>
    <s v="79f41ba9-3b82-4a90-a0c6-d17285e70e66OPEN-CSP GOBIERNO"/>
    <m/>
    <x v="0"/>
    <s v="79f41ba9-3b82-4a90-a0c6-d17285e70e66"/>
    <x v="0"/>
    <s v="Catalogo principal"/>
    <s v="USD"/>
    <s v="N/A"/>
    <s v="Dynamics 365 Marketing Addnl Contacts Tier 2_AddOn"/>
    <s v="Unidad"/>
    <s v="Und"/>
    <s v="Producto"/>
    <s v="N/A"/>
    <s v="N/A"/>
    <s v="N/A"/>
    <s v="79f41ba9-3b82-4a90-a0c6-d17285e70e66"/>
    <s v="Suscripción mensual con pago anual"/>
    <n v="1500"/>
    <n v="1"/>
    <s v="Por definición del partner"/>
    <n v="0"/>
    <n v="5498115"/>
    <n v="5498115"/>
    <n v="0"/>
  </r>
  <r>
    <s v="Catalogo principalOPEN-CSP GOBIERNOad661450-aefb-4c7f-a74e-e06d246a922f"/>
    <s v="ad661450-aefb-4c7f-a74e-e06d246a922fOPEN-CSP GOBIERNO"/>
    <m/>
    <x v="0"/>
    <s v="ad661450-aefb-4c7f-a74e-e06d246a922f"/>
    <x v="0"/>
    <s v="Catalogo principal"/>
    <s v="USD"/>
    <s v="N/A"/>
    <s v="Dynamics 365 Marketing Addnl Contacts Tier 3_AddOn"/>
    <s v="Unidad"/>
    <s v="Und"/>
    <s v="Producto"/>
    <s v="N/A"/>
    <s v="N/A"/>
    <s v="N/A"/>
    <s v="ad661450-aefb-4c7f-a74e-e06d246a922f"/>
    <s v="Suscripción mensual con pago anual"/>
    <n v="1250"/>
    <n v="1"/>
    <s v="Por definición del partner"/>
    <n v="0"/>
    <n v="4581762.5"/>
    <n v="4581762.5"/>
    <n v="0"/>
  </r>
  <r>
    <s v="Catalogo principalOPEN-CSP GOBIERNO4c7ace9a-b6b9-4ceb-9bef-57e4eda5adc2"/>
    <s v="4c7ace9a-b6b9-4ceb-9bef-57e4eda5adc2OPEN-CSP GOBIERNO"/>
    <m/>
    <x v="0"/>
    <s v="4c7ace9a-b6b9-4ceb-9bef-57e4eda5adc2"/>
    <x v="0"/>
    <s v="Catalogo principal"/>
    <s v="USD"/>
    <s v="N/A"/>
    <s v="Dynamics 365 Marketing Addnl Contacts Tier 4_AddOn"/>
    <s v="Unidad"/>
    <s v="Und"/>
    <s v="Producto"/>
    <s v="N/A"/>
    <s v="N/A"/>
    <s v="N/A"/>
    <s v="4c7ace9a-b6b9-4ceb-9bef-57e4eda5adc2"/>
    <s v="Suscripción mensual con pago anual"/>
    <n v="750"/>
    <n v="1"/>
    <s v="Por definición del partner"/>
    <n v="0"/>
    <n v="2749057.5"/>
    <n v="2749057.5"/>
    <n v="0"/>
  </r>
  <r>
    <s v="Catalogo principalOPEN-CSP GOBIERNOb18b7cec-5eda-4445-90bf-d609059cd554"/>
    <s v="b18b7cec-5eda-4445-90bf-d609059cd554OPEN-CSP GOBIERNO"/>
    <m/>
    <x v="0"/>
    <s v="b18b7cec-5eda-4445-90bf-d609059cd554"/>
    <x v="0"/>
    <s v="Catalogo principal"/>
    <s v="USD"/>
    <s v="N/A"/>
    <s v="Dynamics 365 Marketing Addnl Contacts Tier 5_AddOn"/>
    <s v="Unidad"/>
    <s v="Und"/>
    <s v="Producto"/>
    <s v="N/A"/>
    <s v="N/A"/>
    <s v="N/A"/>
    <s v="b18b7cec-5eda-4445-90bf-d609059cd554"/>
    <s v="Suscripción mensual con pago anual"/>
    <n v="500"/>
    <n v="1"/>
    <s v="Por definición del partner"/>
    <n v="0"/>
    <n v="1832705"/>
    <n v="1832705"/>
    <n v="0"/>
  </r>
  <r>
    <s v="Catalogo principalOPEN-CSP GOBIERNOc506d0f3-83c5-4939-971a-1270a48480e9"/>
    <s v="c506d0f3-83c5-4939-971a-1270a48480e9OPEN-CSP GOBIERNO"/>
    <m/>
    <x v="0"/>
    <s v="c506d0f3-83c5-4939-971a-1270a48480e9"/>
    <x v="0"/>
    <s v="Catalogo principal"/>
    <s v="USD"/>
    <s v="N/A"/>
    <s v="Dynamics 365 Marketing Attach"/>
    <s v="Unidad"/>
    <s v="Und"/>
    <s v="Producto"/>
    <s v="N/A"/>
    <s v="N/A"/>
    <s v="N/A"/>
    <s v="c506d0f3-83c5-4939-971a-1270a48480e9"/>
    <s v="Suscripción mensual con pago anual"/>
    <n v="750"/>
    <n v="1"/>
    <s v="Por definición del partner"/>
    <n v="0"/>
    <n v="2749057.5"/>
    <n v="2749057.5"/>
    <n v="0"/>
  </r>
  <r>
    <s v="Catalogo principalOPEN-CSP GOBIERNO9e5f9ff0-1a3c-4d4b-8269-1fdb1f300102"/>
    <s v="9e5f9ff0-1a3c-4d4b-8269-1fdb1f300102OPEN-CSP GOBIERNO"/>
    <m/>
    <x v="0"/>
    <s v="9e5f9ff0-1a3c-4d4b-8269-1fdb1f300102"/>
    <x v="0"/>
    <s v="Catalogo principal"/>
    <s v="USD"/>
    <s v="N/A"/>
    <s v="Dynamics 365 Marketing Attach (Qualified Offer) (From CE Plan with 10 seats minimum)"/>
    <s v="Unidad"/>
    <s v="Und"/>
    <s v="Producto"/>
    <s v="N/A"/>
    <s v="N/A"/>
    <s v="N/A"/>
    <s v="9e5f9ff0-1a3c-4d4b-8269-1fdb1f300102"/>
    <s v="Suscripción mensual con pago anual"/>
    <n v="600"/>
    <n v="1"/>
    <s v="Por definición del partner"/>
    <n v="0"/>
    <n v="2199246"/>
    <n v="2199246"/>
    <n v="0"/>
  </r>
  <r>
    <s v="Catalogo principalOPEN-CSP GOBIERNO6130626e-bee0-4e76-8abb-e919b0ec9483"/>
    <s v="6130626e-bee0-4e76-8abb-e919b0ec9483OPEN-CSP GOBIERNO"/>
    <m/>
    <x v="0"/>
    <s v="6130626e-bee0-4e76-8abb-e919b0ec9483"/>
    <x v="0"/>
    <s v="Catalogo principal"/>
    <s v="USD"/>
    <s v="N/A"/>
    <s v="Dynamics 365 Operations – Activity"/>
    <s v="Unidad"/>
    <s v="Und"/>
    <s v="Producto"/>
    <s v="N/A"/>
    <s v="N/A"/>
    <s v="N/A"/>
    <s v="6130626e-bee0-4e76-8abb-e919b0ec9483"/>
    <s v="Suscripción mensual con pago anual"/>
    <n v="50"/>
    <n v="1"/>
    <s v="Por definición del partner"/>
    <n v="0"/>
    <n v="183270.5"/>
    <n v="183270.5"/>
    <n v="0"/>
  </r>
  <r>
    <s v="Catalogo principalOPEN-CSP GOBIERNO1fd13474-75a5-4c9b-80a2-fd233c346879"/>
    <s v="1fd13474-75a5-4c9b-80a2-fd233c346879OPEN-CSP GOBIERNO"/>
    <m/>
    <x v="0"/>
    <s v="1fd13474-75a5-4c9b-80a2-fd233c346879"/>
    <x v="0"/>
    <s v="Catalogo principal"/>
    <s v="USD"/>
    <s v="N/A"/>
    <s v="Dynamics 365 Operations – Activity From SA From VL/DPL"/>
    <s v="Unidad"/>
    <s v="Und"/>
    <s v="Producto"/>
    <s v="N/A"/>
    <s v="N/A"/>
    <s v="N/A"/>
    <s v="1fd13474-75a5-4c9b-80a2-fd233c346879"/>
    <s v="Suscripción mensual con pago anual"/>
    <n v="30"/>
    <n v="1"/>
    <s v="Por definición del partner"/>
    <n v="0"/>
    <n v="109962.29999999999"/>
    <n v="109962.3"/>
    <n v="0"/>
  </r>
  <r>
    <s v="Catalogo principalOPEN-CSP GOBIERNO16e05c5c-b536-42a0-a26e-d920c267d723"/>
    <s v="16e05c5c-b536-42a0-a26e-d920c267d723OPEN-CSP GOBIERNO"/>
    <m/>
    <x v="0"/>
    <s v="16e05c5c-b536-42a0-a26e-d920c267d723"/>
    <x v="0"/>
    <s v="Catalogo principal"/>
    <s v="USD"/>
    <s v="N/A"/>
    <s v="Dynamics 365 Operations – Device"/>
    <s v="Unidad"/>
    <s v="Und"/>
    <s v="Producto"/>
    <s v="N/A"/>
    <s v="N/A"/>
    <s v="N/A"/>
    <s v="16e05c5c-b536-42a0-a26e-d920c267d723"/>
    <s v="Suscripción mensual con pago anual"/>
    <n v="75"/>
    <n v="1"/>
    <s v="Por definición del partner"/>
    <n v="0"/>
    <n v="274905.75"/>
    <n v="274905.75"/>
    <n v="0"/>
  </r>
  <r>
    <s v="Catalogo principalOPEN-CSP GOBIERNO0068e30e-0734-4be6-a01f-5ff597bb5647"/>
    <s v="0068e30e-0734-4be6-a01f-5ff597bb5647OPEN-CSP GOBIERNO"/>
    <m/>
    <x v="0"/>
    <s v="0068e30e-0734-4be6-a01f-5ff597bb5647"/>
    <x v="0"/>
    <s v="Catalogo principal"/>
    <s v="USD"/>
    <s v="N/A"/>
    <s v="Dynamics 365 Operations – Device From SA From VL/DPL"/>
    <s v="Unidad"/>
    <s v="Und"/>
    <s v="Producto"/>
    <s v="N/A"/>
    <s v="N/A"/>
    <s v="N/A"/>
    <s v="0068e30e-0734-4be6-a01f-5ff597bb5647"/>
    <s v="Suscripción mensual con pago anual"/>
    <n v="45"/>
    <n v="1"/>
    <s v="Por definición del partner"/>
    <n v="0"/>
    <n v="164943.44999999998"/>
    <n v="164943.45000000001"/>
    <n v="0"/>
  </r>
  <r>
    <s v="Catalogo principalOPEN-CSP GOBIERNOad09ac56-f17b-4e23-9af2-de8f91f75fa9"/>
    <s v="ad09ac56-f17b-4e23-9af2-de8f91f75fa9OPEN-CSP GOBIERNO"/>
    <m/>
    <x v="0"/>
    <s v="ad09ac56-f17b-4e23-9af2-de8f91f75fa9"/>
    <x v="0"/>
    <s v="Catalogo principal"/>
    <s v="USD"/>
    <s v="N/A"/>
    <s v="Dynamics 365 Unified Operations - Additional Database Storage (Qualified Offer)_AddOn"/>
    <s v="Unidad"/>
    <s v="Und"/>
    <s v="Producto"/>
    <s v="N/A"/>
    <s v="N/A"/>
    <s v="N/A"/>
    <s v="ad09ac56-f17b-4e23-9af2-de8f91f75fa9"/>
    <s v="Suscripción mensual con pago anual"/>
    <n v="5"/>
    <n v="1"/>
    <s v="Por definición del partner"/>
    <n v="0"/>
    <n v="18327.05"/>
    <n v="18327.05"/>
    <n v="0"/>
  </r>
  <r>
    <s v="Catalogo principalOPEN-CSP GOBIERNO0e5bfb17-8c11-49a9-865d-05d4f48a0a35"/>
    <s v="0e5bfb17-8c11-49a9-865d-05d4f48a0a35OPEN-CSP GOBIERNO"/>
    <m/>
    <x v="0"/>
    <s v="0e5bfb17-8c11-49a9-865d-05d4f48a0a35"/>
    <x v="0"/>
    <s v="Catalogo principal"/>
    <s v="USD"/>
    <s v="N/A"/>
    <s v="Dynamics 365 Unified Operations - Additional File Storage (Qualified Offer)_AddOn"/>
    <s v="Unidad"/>
    <s v="Und"/>
    <s v="Producto"/>
    <s v="N/A"/>
    <s v="N/A"/>
    <s v="N/A"/>
    <s v="0e5bfb17-8c11-49a9-865d-05d4f48a0a35"/>
    <s v="Suscripción mensual con pago anual"/>
    <n v="1"/>
    <n v="1"/>
    <s v="Por definición del partner"/>
    <n v="0"/>
    <n v="3665.41"/>
    <n v="3665.41"/>
    <n v="0"/>
  </r>
  <r>
    <s v="Catalogo principalOPEN-CSP GOBIERNO615cbbc1-0b6c-43fa-99c5-ada5a0965500"/>
    <s v="615cbbc1-0b6c-43fa-99c5-ada5a0965500OPEN-CSP GOBIERNO"/>
    <m/>
    <x v="0"/>
    <s v="615cbbc1-0b6c-43fa-99c5-ada5a0965500"/>
    <x v="0"/>
    <s v="Catalogo principal"/>
    <s v="USD"/>
    <s v="N/A"/>
    <s v="Dynamics 365 Operations - Sandbox Tier 2:Standard Acceptance Testing_AddOn"/>
    <s v="Unidad"/>
    <s v="Und"/>
    <s v="Producto"/>
    <s v="N/A"/>
    <s v="N/A"/>
    <s v="N/A"/>
    <s v="615cbbc1-0b6c-43fa-99c5-ada5a0965500"/>
    <s v="Suscripción mensual con pago anual"/>
    <n v="1350"/>
    <n v="1"/>
    <s v="Por definición del partner"/>
    <n v="0"/>
    <n v="4948303.5"/>
    <n v="4948303.5"/>
    <n v="0"/>
  </r>
  <r>
    <s v="Catalogo principalOPEN-CSP GOBIERNO708b4081-1ae3-4d40-99b9-db75470df408"/>
    <s v="708b4081-1ae3-4d40-99b9-db75470df408OPEN-CSP GOBIERNO"/>
    <m/>
    <x v="0"/>
    <s v="708b4081-1ae3-4d40-99b9-db75470df408"/>
    <x v="0"/>
    <s v="Catalogo principal"/>
    <s v="USD"/>
    <s v="N/A"/>
    <s v="Dynamics 365 Operations - Sandbox Tier 3:Premier Acceptance Testing_AddOn"/>
    <s v="Unidad"/>
    <s v="Und"/>
    <s v="Producto"/>
    <s v="N/A"/>
    <s v="N/A"/>
    <s v="N/A"/>
    <s v="708b4081-1ae3-4d40-99b9-db75470df408"/>
    <s v="Suscripción mensual con pago anual"/>
    <n v="4050"/>
    <n v="1"/>
    <s v="Por definición del partner"/>
    <n v="0"/>
    <n v="14844910.5"/>
    <n v="14844910.5"/>
    <n v="0"/>
  </r>
  <r>
    <s v="Catalogo principalOPEN-CSP GOBIERNO04329f1d-1d37-4445-b426-48dd65d14850"/>
    <s v="04329f1d-1d37-4445-b426-48dd65d14850OPEN-CSP GOBIERNO"/>
    <m/>
    <x v="0"/>
    <s v="04329f1d-1d37-4445-b426-48dd65d14850"/>
    <x v="0"/>
    <s v="Catalogo principal"/>
    <s v="USD"/>
    <s v="N/A"/>
    <s v="Dynamics 365 Operations - Sandbox Tier 4:Standard Performance Testing_AddOn"/>
    <s v="Unidad"/>
    <s v="Und"/>
    <s v="Producto"/>
    <s v="N/A"/>
    <s v="N/A"/>
    <s v="N/A"/>
    <s v="04329f1d-1d37-4445-b426-48dd65d14850"/>
    <s v="Suscripción mensual con pago anual"/>
    <n v="7900"/>
    <n v="1"/>
    <s v="Por definición del partner"/>
    <n v="0"/>
    <n v="28956739"/>
    <n v="28956739"/>
    <n v="0"/>
  </r>
  <r>
    <s v="Catalogo principalOPEN-CSP GOBIERNOe49012e8-b9d7-44b3-8134-ee84cf160bc9"/>
    <s v="e49012e8-b9d7-44b3-8134-ee84cf160bc9OPEN-CSP GOBIERNO"/>
    <m/>
    <x v="0"/>
    <s v="e49012e8-b9d7-44b3-8134-ee84cf160bc9"/>
    <x v="0"/>
    <s v="Catalogo principal"/>
    <s v="USD"/>
    <s v="N/A"/>
    <s v="Dynamics 365 Operations - Sandbox Tier 5:Premier Performance Testing_AddOn"/>
    <s v="Unidad"/>
    <s v="Und"/>
    <s v="Producto"/>
    <s v="N/A"/>
    <s v="N/A"/>
    <s v="N/A"/>
    <s v="e49012e8-b9d7-44b3-8134-ee84cf160bc9"/>
    <s v="Suscripción mensual con pago anual"/>
    <n v="12000"/>
    <n v="1"/>
    <s v="Por definición del partner"/>
    <n v="0"/>
    <n v="43984920"/>
    <n v="43984920"/>
    <n v="0"/>
  </r>
  <r>
    <s v="Catalogo principalOPEN-CSP GOBIERNO466c1866-e335-4277-bfa0-5189c23b951a"/>
    <s v="466c1866-e335-4277-bfa0-5189c23b951aOPEN-CSP GOBIERNO"/>
    <m/>
    <x v="0"/>
    <s v="466c1866-e335-4277-bfa0-5189c23b951a"/>
    <x v="0"/>
    <s v="Catalogo principal"/>
    <s v="USD"/>
    <s v="N/A"/>
    <s v="Dynamics 365 Plan - Operations Additional File Storage (Qualified Offer)_AddOn"/>
    <s v="Unidad"/>
    <s v="Und"/>
    <s v="Producto"/>
    <s v="N/A"/>
    <s v="N/A"/>
    <s v="N/A"/>
    <s v="466c1866-e335-4277-bfa0-5189c23b951a"/>
    <s v="Suscripción mensual con pago anual"/>
    <n v="1"/>
    <n v="1"/>
    <s v="Por definición del partner"/>
    <n v="0"/>
    <n v="3665.41"/>
    <n v="3665.41"/>
    <n v="0"/>
  </r>
  <r>
    <s v="Catalogo principalOPEN-CSP GOBIERNOb26aa30c-1de1-4f43-ac81-910442cf5335"/>
    <s v="b26aa30c-1de1-4f43-ac81-910442cf5335OPEN-CSP GOBIERNO"/>
    <m/>
    <x v="0"/>
    <s v="b26aa30c-1de1-4f43-ac81-910442cf5335"/>
    <x v="0"/>
    <s v="Catalogo principal"/>
    <s v="USD"/>
    <s v="N/A"/>
    <s v="Dynamics 365 Plan - Unified Operations Additional Database Storage (Qualified Offer)_AddOn"/>
    <s v="Unidad"/>
    <s v="Und"/>
    <s v="Producto"/>
    <s v="N/A"/>
    <s v="N/A"/>
    <s v="N/A"/>
    <s v="b26aa30c-1de1-4f43-ac81-910442cf5335"/>
    <s v="Suscripción mensual con pago anual"/>
    <n v="5"/>
    <n v="1"/>
    <s v="Por definición del partner"/>
    <n v="0"/>
    <n v="18327.05"/>
    <n v="18327.05"/>
    <n v="0"/>
  </r>
  <r>
    <s v="Catalogo principalOPEN-CSP GOBIERNO7c362aff-7c7a-41f1-b6c1-d3406bb74dac"/>
    <s v="7c362aff-7c7a-41f1-b6c1-d3406bb74dacOPEN-CSP GOBIERNO"/>
    <m/>
    <x v="0"/>
    <s v="7c362aff-7c7a-41f1-b6c1-d3406bb74dac"/>
    <x v="0"/>
    <s v="Catalogo principal"/>
    <s v="USD"/>
    <s v="N/A"/>
    <s v="Dynamics 365 Plan - Unified Operations Sandbox Tier 1:Developer &amp; Test Instance_AddOn"/>
    <s v="Unidad"/>
    <s v="Und"/>
    <s v="Producto"/>
    <s v="N/A"/>
    <s v="N/A"/>
    <s v="N/A"/>
    <s v="7c362aff-7c7a-41f1-b6c1-d3406bb74dac"/>
    <s v="Suscripción mensual con pago anual"/>
    <n v="425"/>
    <n v="1"/>
    <s v="Por definición del partner"/>
    <n v="0"/>
    <n v="1557799.25"/>
    <n v="1557799.25"/>
    <n v="0"/>
  </r>
  <r>
    <s v="Catalogo principalOPEN-CSP GOBIERNO2ff677d8-e55c-4a9f-ab2d-8774a80bd52d"/>
    <s v="2ff677d8-e55c-4a9f-ab2d-8774a80bd52dOPEN-CSP GOBIERNO"/>
    <m/>
    <x v="0"/>
    <s v="2ff677d8-e55c-4a9f-ab2d-8774a80bd52d"/>
    <x v="0"/>
    <s v="Catalogo principal"/>
    <s v="USD"/>
    <s v="N/A"/>
    <s v="Dynamics 365 Plan - Unified Operations Sandbox Tier 2:Standard Acceptance Testing_AddOn"/>
    <s v="Unidad"/>
    <s v="Und"/>
    <s v="Producto"/>
    <s v="N/A"/>
    <s v="N/A"/>
    <s v="N/A"/>
    <s v="2ff677d8-e55c-4a9f-ab2d-8774a80bd52d"/>
    <s v="Suscripción mensual con pago anual"/>
    <n v="1350"/>
    <n v="1"/>
    <s v="Por definición del partner"/>
    <n v="0"/>
    <n v="4948303.5"/>
    <n v="4948303.5"/>
    <n v="0"/>
  </r>
  <r>
    <s v="Catalogo principalOPEN-CSP GOBIERNO7b0cdb70-934a-4592-9008-595c22e9d35a"/>
    <s v="7b0cdb70-934a-4592-9008-595c22e9d35aOPEN-CSP GOBIERNO"/>
    <m/>
    <x v="0"/>
    <s v="7b0cdb70-934a-4592-9008-595c22e9d35a"/>
    <x v="0"/>
    <s v="Catalogo principal"/>
    <s v="USD"/>
    <s v="N/A"/>
    <s v="Dynamics 365 Plan - Unified Operations Sandbox Tier 3:Premier Acceptance Testing_AddOn"/>
    <s v="Unidad"/>
    <s v="Und"/>
    <s v="Producto"/>
    <s v="N/A"/>
    <s v="N/A"/>
    <s v="N/A"/>
    <s v="7b0cdb70-934a-4592-9008-595c22e9d35a"/>
    <s v="Suscripción mensual con pago anual"/>
    <n v="4050"/>
    <n v="1"/>
    <s v="Por definición del partner"/>
    <n v="0"/>
    <n v="14844910.5"/>
    <n v="14844910.5"/>
    <n v="0"/>
  </r>
  <r>
    <s v="Catalogo principalOPEN-CSP GOBIERNO6d5cc8e4-15b8-4297-a7d3-b22aacbb29fb"/>
    <s v="6d5cc8e4-15b8-4297-a7d3-b22aacbb29fbOPEN-CSP GOBIERNO"/>
    <m/>
    <x v="0"/>
    <s v="6d5cc8e4-15b8-4297-a7d3-b22aacbb29fb"/>
    <x v="0"/>
    <s v="Catalogo principal"/>
    <s v="USD"/>
    <s v="N/A"/>
    <s v="Dynamics 365 Plan - Unified Operations Sandbox Tier 4:Standard Performance Testing_AddOn"/>
    <s v="Unidad"/>
    <s v="Und"/>
    <s v="Producto"/>
    <s v="N/A"/>
    <s v="N/A"/>
    <s v="N/A"/>
    <s v="6d5cc8e4-15b8-4297-a7d3-b22aacbb29fb"/>
    <s v="Suscripción mensual con pago anual"/>
    <n v="7900"/>
    <n v="1"/>
    <s v="Por definición del partner"/>
    <n v="0"/>
    <n v="28956739"/>
    <n v="28956739"/>
    <n v="0"/>
  </r>
  <r>
    <s v="Catalogo principalOPEN-CSP GOBIERNO2d142966-93c9-45c3-b1fd-ad6c76294dc2"/>
    <s v="2d142966-93c9-45c3-b1fd-ad6c76294dc2OPEN-CSP GOBIERNO"/>
    <m/>
    <x v="0"/>
    <s v="2d142966-93c9-45c3-b1fd-ad6c76294dc2"/>
    <x v="0"/>
    <s v="Catalogo principal"/>
    <s v="USD"/>
    <s v="N/A"/>
    <s v="Dynamics 365 Plan - Unified Operations Sandbox Tier 5:Premier Performance Testing_AddOn"/>
    <s v="Unidad"/>
    <s v="Und"/>
    <s v="Producto"/>
    <s v="N/A"/>
    <s v="N/A"/>
    <s v="N/A"/>
    <s v="2d142966-93c9-45c3-b1fd-ad6c76294dc2"/>
    <s v="Suscripción mensual con pago anual"/>
    <n v="12000"/>
    <n v="1"/>
    <s v="Por definición del partner"/>
    <n v="0"/>
    <n v="43984920"/>
    <n v="43984920"/>
    <n v="0"/>
  </r>
  <r>
    <s v="Catalogo principalOPEN-CSP GOBIERNOcd57079c-f1de-4647-a8e4-e1c6e22479d8"/>
    <s v="cd57079c-f1de-4647-a8e4-e1c6e22479d8OPEN-CSP GOBIERNO"/>
    <m/>
    <x v="0"/>
    <s v="cd57079c-f1de-4647-a8e4-e1c6e22479d8"/>
    <x v="0"/>
    <s v="CSP GOBIERNO"/>
    <s v="USD"/>
    <s v="N/A"/>
    <s v="Dynamics 365 Project Operations"/>
    <m/>
    <m/>
    <s v="Producto"/>
    <s v="N/A"/>
    <s v="N/A"/>
    <s v="N/A"/>
    <s v="cd57079c-f1de-4647-a8e4-e1c6e22479d8"/>
    <s v="Suscripción mensual con pago anual"/>
    <n v="120"/>
    <s v="Por definición del partner"/>
    <s v="Por definición del partner"/>
    <n v="0"/>
    <n v="439849.19999999995"/>
    <n v="439849.2"/>
    <n v="0"/>
  </r>
  <r>
    <s v="Catalogo principalOPEN-CSP GOBIERNOb9556796-00f9-46d4-a1e0-a1c45ce6b4ec"/>
    <s v="b9556796-00f9-46d4-a1e0-a1c45ce6b4ecOPEN-CSP GOBIERNO"/>
    <m/>
    <x v="0"/>
    <s v="b9556796-00f9-46d4-a1e0-a1c45ce6b4ec"/>
    <x v="0"/>
    <s v="CSP GOBIERNO"/>
    <s v="USD"/>
    <s v="N/A"/>
    <s v="Dynamics 365 Project Operations (Qualified Offer) (0-user minimum for Project Service Automation transitions)"/>
    <m/>
    <m/>
    <s v="Producto"/>
    <s v="N/A"/>
    <s v="N/A"/>
    <s v="N/A"/>
    <s v="b9556796-00f9-46d4-a1e0-a1c45ce6b4ec"/>
    <s v="Suscripción mensual con pago anual"/>
    <n v="120"/>
    <m/>
    <s v="Por definición del partner"/>
    <n v="0"/>
    <n v="439849.19999999995"/>
    <n v="439849.2"/>
    <n v="0"/>
  </r>
  <r>
    <s v="Catalogo principalOPEN-CSP GOBIERNO540e11e3-9298-46ab-a382-ec623aa99bf2"/>
    <s v="540e11e3-9298-46ab-a382-ec623aa99bf2OPEN-CSP GOBIERNO"/>
    <m/>
    <x v="0"/>
    <s v="540e11e3-9298-46ab-a382-ec623aa99bf2"/>
    <x v="0"/>
    <s v="CSP GOBIERNO"/>
    <s v="USD"/>
    <s v="N/A"/>
    <s v="Dynamics 365 Project Operations Attach_AddOn"/>
    <m/>
    <m/>
    <s v="Producto"/>
    <s v="N/A"/>
    <s v="N/A"/>
    <s v="N/A"/>
    <s v="540e11e3-9298-46ab-a382-ec623aa99bf2"/>
    <s v="Suscripción mensual con pago anual"/>
    <n v="30"/>
    <m/>
    <s v="Por definición del partner"/>
    <n v="0"/>
    <n v="109962.29999999999"/>
    <n v="109962.3"/>
    <n v="0"/>
  </r>
  <r>
    <s v="Catalogo principalOPEN-CSP GOBIERNOd20fdad5-f524-45e4-97b1-59a94c21778f"/>
    <s v="d20fdad5-f524-45e4-97b1-59a94c21778fOPEN-CSP GOBIERNO"/>
    <m/>
    <x v="0"/>
    <s v="d20fdad5-f524-45e4-97b1-59a94c21778f"/>
    <x v="0"/>
    <s v="CSP GOBIERNO"/>
    <s v="USD"/>
    <s v="N/A"/>
    <s v="Office 365 E1 for mid-market"/>
    <m/>
    <m/>
    <s v="Producto"/>
    <s v="N/A"/>
    <s v="N/A"/>
    <s v="N/A"/>
    <s v="d20fdad5-f524-45e4-97b1-59a94c21778f"/>
    <s v="Suscripción mensual con pago anual"/>
    <n v="8"/>
    <m/>
    <s v="Por definición del partner"/>
    <n v="0"/>
    <n v="29323.279999999999"/>
    <n v="29323.279999999999"/>
    <n v="0"/>
  </r>
  <r>
    <s v="Catalogo principalOPEN-CSP GOBIERNO4179016c-6039-4322-aa9e-0d39db97861b"/>
    <s v="4179016c-6039-4322-aa9e-0d39db97861bOPEN-CSP GOBIERNO"/>
    <m/>
    <x v="0"/>
    <s v="4179016c-6039-4322-aa9e-0d39db97861b"/>
    <x v="0"/>
    <s v="CSP GOBIERNO"/>
    <s v="USD"/>
    <s v="N/A"/>
    <s v="DO NOT USE_Dynamics AX Sandbox Tier 1: Developer &amp; Test Instance_AddOn"/>
    <m/>
    <m/>
    <s v="Producto"/>
    <s v="N/A"/>
    <s v="N/A"/>
    <s v="N/A"/>
    <s v="4179016c-6039-4322-aa9e-0d39db97861b"/>
    <s v="Suscripción mensual con pago anual"/>
    <n v="425"/>
    <m/>
    <s v="Por definición del partner"/>
    <n v="0"/>
    <n v="1557799.25"/>
    <n v="1557799.25"/>
    <n v="0"/>
  </r>
  <r>
    <s v="Catalogo principalOPEN-CSP GOBIERNO642447e8-06fe-4176-b0e4-8745aa293722"/>
    <s v="642447e8-06fe-4176-b0e4-8745aa293722OPEN-CSP GOBIERNO"/>
    <m/>
    <x v="0"/>
    <s v="642447e8-06fe-4176-b0e4-8745aa293722"/>
    <x v="0"/>
    <s v="CSP GOBIERNO"/>
    <s v="USD"/>
    <s v="N/A"/>
    <s v="Dynamics 365 Business Central Additional Environment Addon_AddOn"/>
    <m/>
    <m/>
    <s v="Producto"/>
    <s v="N/A"/>
    <s v="N/A"/>
    <s v="N/A"/>
    <s v="642447e8-06fe-4176-b0e4-8745aa293722"/>
    <s v="Suscripción mensual con pago anual"/>
    <n v="500"/>
    <m/>
    <s v="Por definición del partner"/>
    <n v="0"/>
    <n v="1832705"/>
    <n v="1832705"/>
    <n v="0"/>
  </r>
  <r>
    <s v="Catalogo principalOPEN-CSP GOBIERNO88f9eb8a-0636-45e8-a601-553e0a48aa9e"/>
    <s v="88f9eb8a-0636-45e8-a601-553e0a48aa9eOPEN-CSP GOBIERNO"/>
    <m/>
    <x v="0"/>
    <s v="88f9eb8a-0636-45e8-a601-553e0a48aa9e"/>
    <x v="0"/>
    <s v="CSP GOBIERNO"/>
    <s v="USD"/>
    <s v="N/A"/>
    <s v="Dynamics 365 Business Central External Accountant"/>
    <m/>
    <m/>
    <s v="Producto"/>
    <s v="N/A"/>
    <s v="N/A"/>
    <s v="N/A"/>
    <s v="88f9eb8a-0636-45e8-a601-553e0a48aa9e"/>
    <s v="Suscripción mensual con pago anual"/>
    <n v="0"/>
    <m/>
    <s v="Por definición del partner"/>
    <n v="0"/>
    <n v="0"/>
    <n v="0"/>
    <n v="0"/>
  </r>
  <r>
    <s v="Catalogo principalOPEN-CSP GOBIERNO042c159a-2292-4f42-ad0b-06dc08f8f7a9"/>
    <s v="042c159a-2292-4f42-ad0b-06dc08f8f7a9OPEN-CSP GOBIERNO"/>
    <m/>
    <x v="0"/>
    <s v="042c159a-2292-4f42-ad0b-06dc08f8f7a9"/>
    <x v="0"/>
    <s v="CSP GOBIERNO"/>
    <s v="USD"/>
    <s v="N/A"/>
    <s v="Dynamics 365 Customer Voice USL"/>
    <m/>
    <m/>
    <s v="Producto"/>
    <s v="N/A"/>
    <s v="N/A"/>
    <s v="N/A"/>
    <s v="042c159a-2292-4f42-ad0b-06dc08f8f7a9"/>
    <s v="Suscripción mensual con pago anual"/>
    <n v="0"/>
    <m/>
    <s v="Por definición del partner"/>
    <n v="0"/>
    <n v="0"/>
    <n v="0"/>
    <n v="0"/>
  </r>
  <r>
    <s v="Catalogo principalOPEN-CSP GOBIERNO55c26c57-80a9-4da3-a7c2-8ca28a8023ad"/>
    <s v="55c26c57-80a9-4da3-a7c2-8ca28a8023adOPEN-CSP GOBIERNO"/>
    <m/>
    <x v="0"/>
    <s v="55c26c57-80a9-4da3-a7c2-8ca28a8023ad"/>
    <x v="0"/>
    <s v="CSP GOBIERNO"/>
    <s v="USD"/>
    <s v="N/A"/>
    <s v="Dynamics 365 Project Operations"/>
    <m/>
    <m/>
    <s v="Producto"/>
    <s v="N/A"/>
    <s v="N/A"/>
    <s v="N/A"/>
    <s v="55c26c57-80a9-4da3-a7c2-8ca28a8023ad"/>
    <s v="Suscripción mensual con pago anual"/>
    <n v="120"/>
    <m/>
    <s v="Por definición del partner"/>
    <n v="0"/>
    <n v="439849.19999999995"/>
    <n v="439849.2"/>
    <n v="0"/>
  </r>
  <r>
    <s v="Catalogo principalOPEN-CSP GOBIERNOcf08ad6c-ba29-404a-be97-f61f35551ee7"/>
    <s v="cf08ad6c-ba29-404a-be97-f61f35551ee7OPEN-CSP GOBIERNO"/>
    <m/>
    <x v="0"/>
    <s v="cf08ad6c-ba29-404a-be97-f61f35551ee7"/>
    <x v="0"/>
    <s v="CSP GOBIERNO"/>
    <s v="USD"/>
    <s v="N/A"/>
    <s v="Dynamics 365 Project Operations (Qualified Offer) (0-user minimum for Project Service Automation transitions)"/>
    <m/>
    <m/>
    <s v="Producto"/>
    <s v="N/A"/>
    <s v="N/A"/>
    <s v="N/A"/>
    <s v="cf08ad6c-ba29-404a-be97-f61f35551ee7"/>
    <s v="Suscripción mensual con pago anual"/>
    <n v="120"/>
    <m/>
    <s v="Por definición del partner"/>
    <n v="0"/>
    <n v="439849.19999999995"/>
    <n v="439849.2"/>
    <n v="0"/>
  </r>
  <r>
    <s v="Catalogo principalOPEN-CSP GOBIERNO3d8d499f-38db-4587-b44d-271aaed80f0d"/>
    <s v="3d8d499f-38db-4587-b44d-271aaed80f0dOPEN-CSP GOBIERNO"/>
    <m/>
    <x v="0"/>
    <s v="3d8d499f-38db-4587-b44d-271aaed80f0d"/>
    <x v="0"/>
    <s v="CSP GOBIERNO"/>
    <s v="USD"/>
    <s v="N/A"/>
    <s v="Dynamics 365 Project Operations Attach_AddOn"/>
    <m/>
    <m/>
    <s v="Producto"/>
    <s v="N/A"/>
    <s v="N/A"/>
    <s v="N/A"/>
    <s v="3d8d499f-38db-4587-b44d-271aaed80f0d"/>
    <s v="Suscripción mensual con pago anual"/>
    <n v="30"/>
    <m/>
    <s v="Por definición del partner"/>
    <n v="0"/>
    <n v="109962.29999999999"/>
    <n v="109962.3"/>
    <n v="0"/>
  </r>
  <r>
    <s v="Catalogo principalOPEN-CSP GOBIERNO741a5909-ece2-4420-8575-3cd2113c7531"/>
    <s v="741a5909-ece2-4420-8575-3cd2113c7531OPEN-CSP GOBIERNO"/>
    <m/>
    <x v="0"/>
    <s v="741a5909-ece2-4420-8575-3cd2113c7531"/>
    <x v="0"/>
    <s v="CSP GOBIERNO"/>
    <s v="USD"/>
    <s v="N/A"/>
    <s v="Dynamics 365 Project Operations Attach (Qualified Offer) (0-user minimum for Project Service Automation transitions)_AddOn"/>
    <m/>
    <m/>
    <s v="Producto"/>
    <s v="N/A"/>
    <s v="N/A"/>
    <s v="N/A"/>
    <s v="741a5909-ece2-4420-8575-3cd2113c7531"/>
    <s v="Suscripción mensual con pago anual"/>
    <n v="30"/>
    <m/>
    <s v="Por definición del partner"/>
    <n v="0"/>
    <n v="109962.29999999999"/>
    <n v="109962.3"/>
    <n v="0"/>
  </r>
  <r>
    <s v="Catalogo principalOPEN-CSP GOBIERNO1ff89dde-5eb1-4d30-a09b-2c9ba7e25704"/>
    <s v="1ff89dde-5eb1-4d30-a09b-2c9ba7e25704OPEN-CSP GOBIERNO"/>
    <m/>
    <x v="0"/>
    <s v="1ff89dde-5eb1-4d30-a09b-2c9ba7e25704"/>
    <x v="0"/>
    <s v="CSP GOBIERNO"/>
    <s v="USD"/>
    <s v="N/A"/>
    <s v="Dynamics 365 Virtual Agent for Customer Service User License_AddOn"/>
    <m/>
    <m/>
    <s v="Producto"/>
    <s v="N/A"/>
    <s v="N/A"/>
    <s v="N/A"/>
    <s v="1ff89dde-5eb1-4d30-a09b-2c9ba7e25704"/>
    <s v="Suscripción mensual con pago anual"/>
    <n v="0"/>
    <m/>
    <s v="Por definición del partner"/>
    <n v="0"/>
    <n v="0"/>
    <n v="0"/>
    <n v="0"/>
  </r>
  <r>
    <s v="Catalogo principalOPEN-CSP GOBIERNO9c8b008f-d84f-46cd-a588-fea84947161d"/>
    <s v="9c8b008f-d84f-46cd-a588-fea84947161dOPEN-CSP GOBIERNO"/>
    <m/>
    <x v="0"/>
    <s v="9c8b008f-d84f-46cd-a588-fea84947161d"/>
    <x v="0"/>
    <s v="CSP GOBIERNO"/>
    <s v="USD"/>
    <s v="N/A"/>
    <s v="Extra Graph Connector Capacity_AddOn"/>
    <m/>
    <m/>
    <s v="Producto"/>
    <s v="N/A"/>
    <s v="N/A"/>
    <s v="N/A"/>
    <s v="9c8b008f-d84f-46cd-a588-fea84947161d"/>
    <s v="Suscripción mensual con pago anual"/>
    <n v="1000"/>
    <m/>
    <s v="Por definición del partner"/>
    <n v="0"/>
    <n v="3665410"/>
    <n v="3665410"/>
    <n v="0"/>
  </r>
  <r>
    <s v="Catalogo principalOPEN-CSP GOBIERNO8a93d724-50ef-4293-b4f7-b28536dc3101"/>
    <s v="8a93d724-50ef-4293-b4f7-b28536dc3101OPEN-CSP GOBIERNO"/>
    <m/>
    <x v="0"/>
    <s v="8a93d724-50ef-4293-b4f7-b28536dc3101"/>
    <x v="0"/>
    <s v="CSP GOBIERNO"/>
    <s v="USD"/>
    <s v="N/A"/>
    <s v="Microsoft 365 Phone System - Virtual User_AddOn"/>
    <m/>
    <m/>
    <s v="Producto"/>
    <s v="N/A"/>
    <s v="N/A"/>
    <s v="N/A"/>
    <s v="8a93d724-50ef-4293-b4f7-b28536dc3101"/>
    <s v="Suscripción mensual con pago anual"/>
    <n v="0"/>
    <m/>
    <s v="Por definición del partner"/>
    <n v="0"/>
    <n v="0"/>
    <n v="0"/>
    <n v="0"/>
  </r>
  <r>
    <s v="Catalogo principalOPEN-CSP GOBIERNO59e76752-1a2c-45fb-a6b2-0f2113e94ab7"/>
    <s v="59e76752-1a2c-45fb-a6b2-0f2113e94ab7OPEN-CSP GOBIERNO"/>
    <m/>
    <x v="0"/>
    <s v="59e76752-1a2c-45fb-a6b2-0f2113e94ab7"/>
    <x v="0"/>
    <s v="CSP GOBIERNO"/>
    <s v="USD"/>
    <s v="N/A"/>
    <s v="Power Virtual Agent User License_AddOn"/>
    <m/>
    <m/>
    <s v="Producto"/>
    <s v="N/A"/>
    <s v="N/A"/>
    <s v="N/A"/>
    <s v="59e76752-1a2c-45fb-a6b2-0f2113e94ab7"/>
    <s v="Suscripción mensual con pago anual"/>
    <n v="0"/>
    <m/>
    <s v="Por definición del partner"/>
    <n v="0"/>
    <n v="0"/>
    <n v="0"/>
    <n v="0"/>
  </r>
  <r>
    <s v="Catalogo principalOPEN-CSP GOBIERNO2e969027-6eca-44a3-88fb-e7923e2c147f"/>
    <s v="2e969027-6eca-44a3-88fb-e7923e2c147fOPEN-CSP GOBIERNO"/>
    <m/>
    <x v="0"/>
    <s v="2e969027-6eca-44a3-88fb-e7923e2c147f"/>
    <x v="0"/>
    <s v="CSP GOBIERNO"/>
    <s v="USD"/>
    <s v="N/A"/>
    <s v="SharePoint Syntex_AddOn"/>
    <m/>
    <m/>
    <s v="Producto"/>
    <s v="N/A"/>
    <s v="N/A"/>
    <s v="N/A"/>
    <s v="2e969027-6eca-44a3-88fb-e7923e2c147f"/>
    <s v="Suscripción mensual con pago anual"/>
    <n v="5"/>
    <m/>
    <s v="Por definición del partner"/>
    <n v="0"/>
    <n v="18327.05"/>
    <n v="18327.05"/>
    <n v="0"/>
  </r>
  <r>
    <s v="Catalogo principalOPEN-CSP GOBIERNO5db9aa31-f039-4740-b122-a33514e4c492"/>
    <s v="5db9aa31-f039-4740-b122-a33514e4c492OPEN-CSP GOBIERNO"/>
    <m/>
    <x v="0"/>
    <s v="5db9aa31-f039-4740-b122-a33514e4c492"/>
    <x v="0"/>
    <s v="CSP GOBIERNO"/>
    <s v="USD"/>
    <s v="N/A"/>
    <s v="Teams Rooms Premium"/>
    <m/>
    <m/>
    <s v="Producto"/>
    <s v="N/A"/>
    <s v="N/A"/>
    <s v="N/A"/>
    <s v="5db9aa31-f039-4740-b122-a33514e4c492"/>
    <s v="Suscripción mensual con pago anual"/>
    <n v="50"/>
    <m/>
    <s v="Por definición del partner"/>
    <n v="0"/>
    <n v="183270.5"/>
    <n v="183270.5"/>
    <n v="0"/>
  </r>
  <r>
    <s v="Catalogo principalOPEN-CSP GOBIERNO9d94df17-601e-46af-81ca-ba2ba10eeb28"/>
    <s v="9d94df17-601e-46af-81ca-ba2ba10eeb28OPEN-CSP GOBIERNO"/>
    <m/>
    <x v="0"/>
    <s v="9d94df17-601e-46af-81ca-ba2ba10eeb28"/>
    <x v="0"/>
    <s v="CSP GOBIERNO"/>
    <s v="USD"/>
    <s v="N/A"/>
    <s v="Teams Rooms Premium without Audio Conferencing"/>
    <m/>
    <m/>
    <s v="Producto"/>
    <s v="N/A"/>
    <s v="N/A"/>
    <s v="N/A"/>
    <s v="9d94df17-601e-46af-81ca-ba2ba10eeb28"/>
    <s v="Suscripción mensual con pago anual"/>
    <n v="50"/>
    <m/>
    <s v="Por definición del partner"/>
    <n v="0"/>
    <n v="183270.5"/>
    <n v="183270.5"/>
    <n v="0"/>
  </r>
  <r>
    <s v="Catalogo principalOPEN-CSP GOBIERNO09788e0b-05cf-47e9-b292-e4f4a34fe15e"/>
    <s v="09788e0b-05cf-47e9-b292-e4f4a34fe15eOPEN-CSP GOBIERNO"/>
    <m/>
    <x v="0"/>
    <s v="09788e0b-05cf-47e9-b292-e4f4a34fe15e"/>
    <x v="0"/>
    <s v="Catalogo principal"/>
    <s v="USD"/>
    <s v="N/A"/>
    <s v="Dynamics 365 Remote Assist"/>
    <s v="Unidad"/>
    <s v="Und"/>
    <s v="Producto"/>
    <s v="N/A"/>
    <s v="N/A"/>
    <s v="N/A"/>
    <s v="09788e0b-05cf-47e9-b292-e4f4a34fe15e"/>
    <s v="Suscripción mensual con pago anual"/>
    <n v="65"/>
    <n v="1"/>
    <s v="Por definición del partner"/>
    <n v="0"/>
    <n v="238251.65"/>
    <n v="238251.65"/>
    <n v="0"/>
  </r>
  <r>
    <s v="Catalogo principalOPEN-CSP GOBIERNO57e6e033-c16b-4f8a-9cb9-c76bb0c9ce2e"/>
    <s v="57e6e033-c16b-4f8a-9cb9-c76bb0c9ce2eOPEN-CSP GOBIERNO"/>
    <m/>
    <x v="0"/>
    <s v="57e6e033-c16b-4f8a-9cb9-c76bb0c9ce2e"/>
    <x v="0"/>
    <s v="Catalogo principal"/>
    <s v="USD"/>
    <s v="N/A"/>
    <s v="Dynamics 365 Remote Assist Attach"/>
    <s v="Unidad"/>
    <s v="Und"/>
    <s v="Producto"/>
    <s v="N/A"/>
    <s v="N/A"/>
    <s v="N/A"/>
    <s v="57e6e033-c16b-4f8a-9cb9-c76bb0c9ce2e"/>
    <s v="Suscripción mensual con pago anual"/>
    <n v="20"/>
    <n v="1"/>
    <s v="Por definición del partner"/>
    <n v="0"/>
    <n v="73308.2"/>
    <n v="73308.2"/>
    <n v="0"/>
  </r>
  <r>
    <s v="Catalogo principalOPEN-CSP GOBIERNO50e9a47a-7b4d-4970-9d90-cae927f53753"/>
    <s v="50e9a47a-7b4d-4970-9d90-cae927f53753OPEN-CSP GOBIERNO"/>
    <m/>
    <x v="0"/>
    <s v="50e9a47a-7b4d-4970-9d90-cae927f53753"/>
    <x v="0"/>
    <s v="Catalogo principal"/>
    <s v="USD"/>
    <s v="N/A"/>
    <s v="Dynamics 365 Sales Enterprise Attach to Qualifying Dynamics 365 Base Offer"/>
    <s v="Unidad"/>
    <s v="Und"/>
    <s v="Producto"/>
    <s v="N/A"/>
    <s v="N/A"/>
    <s v="N/A"/>
    <s v="50e9a47a-7b4d-4970-9d90-cae927f53753"/>
    <s v="Suscripción mensual con pago anual"/>
    <n v="20"/>
    <n v="1"/>
    <s v="Por definición del partner"/>
    <n v="0"/>
    <n v="73308.2"/>
    <n v="73308.2"/>
    <n v="0"/>
  </r>
  <r>
    <s v="Catalogo principalOPEN-CSP GOBIERNOde9e4fce-5812-43ad-a6a3-2103ce8b49e7"/>
    <s v="de9e4fce-5812-43ad-a6a3-2103ce8b49e7OPEN-CSP GOBIERNO"/>
    <m/>
    <x v="0"/>
    <s v="de9e4fce-5812-43ad-a6a3-2103ce8b49e7"/>
    <x v="0"/>
    <s v="Catalogo principal"/>
    <s v="USD"/>
    <s v="N/A"/>
    <s v="Dynamics 365 Sales Enterprise Attach to Qualifying Dynamics 365 Base Offer (Qualified Offer) (100 seat minimum requirement)"/>
    <s v="Unidad"/>
    <s v="Und"/>
    <s v="Producto"/>
    <s v="N/A"/>
    <s v="N/A"/>
    <s v="N/A"/>
    <s v="de9e4fce-5812-43ad-a6a3-2103ce8b49e7"/>
    <s v="Suscripción mensual con pago anual"/>
    <n v="10"/>
    <n v="1"/>
    <s v="Por definición del partner"/>
    <n v="0"/>
    <n v="36654.1"/>
    <n v="36654.1"/>
    <n v="0"/>
  </r>
  <r>
    <s v="Catalogo principalOPEN-CSP GOBIERNOe6cf957e-e3e6-4148-a3e2-aae34738c887"/>
    <s v="e6cf957e-e3e6-4148-a3e2-aae34738c887OPEN-CSP GOBIERNO"/>
    <m/>
    <x v="0"/>
    <s v="e6cf957e-e3e6-4148-a3e2-aae34738c887"/>
    <x v="0"/>
    <s v="Catalogo principal"/>
    <s v="USD"/>
    <s v="N/A"/>
    <s v="Dynamics 365 Sales Enterprise Attach to Qualifying Dynamics 365 Base Offer From SA From VL/DPL"/>
    <s v="Unidad"/>
    <s v="Und"/>
    <s v="Producto"/>
    <s v="N/A"/>
    <s v="N/A"/>
    <s v="N/A"/>
    <s v="e6cf957e-e3e6-4148-a3e2-aae34738c887"/>
    <s v="Suscripción mensual con pago anual"/>
    <n v="12"/>
    <n v="1"/>
    <s v="Por definición del partner"/>
    <n v="0"/>
    <n v="43984.92"/>
    <n v="43984.92"/>
    <n v="0"/>
  </r>
  <r>
    <s v="Catalogo principalOPEN-CSP GOBIERNOe5aeedc5-e2f0-4099-aa45-95802034d7f8"/>
    <s v="e5aeedc5-e2f0-4099-aa45-95802034d7f8OPEN-CSP GOBIERNO"/>
    <m/>
    <x v="0"/>
    <s v="e5aeedc5-e2f0-4099-aa45-95802034d7f8"/>
    <x v="0"/>
    <s v="Catalogo principal"/>
    <s v="USD"/>
    <s v="N/A"/>
    <s v="Dynamics 365 Sales Enterprise Edition"/>
    <s v="Unidad"/>
    <s v="Und"/>
    <s v="Producto"/>
    <s v="N/A"/>
    <s v="N/A"/>
    <s v="N/A"/>
    <s v="e5aeedc5-e2f0-4099-aa45-95802034d7f8"/>
    <s v="Suscripción mensual con pago anual"/>
    <n v="95"/>
    <n v="1"/>
    <s v="Por definición del partner"/>
    <n v="0"/>
    <n v="348213.95"/>
    <n v="348213.95"/>
    <n v="0"/>
  </r>
  <r>
    <s v="Catalogo principalOPEN-CSP GOBIERNO5ac82c27-0a46-412a-83c0-47a72acd304a"/>
    <s v="5ac82c27-0a46-412a-83c0-47a72acd304aOPEN-CSP GOBIERNO"/>
    <m/>
    <x v="0"/>
    <s v="5ac82c27-0a46-412a-83c0-47a72acd304a"/>
    <x v="0"/>
    <s v="Catalogo principal"/>
    <s v="USD"/>
    <s v="N/A"/>
    <s v="Dynamics 365 Sales Enterprise Edition (Qualified Offer) (1000 seat minimum requirement)"/>
    <s v="Unidad"/>
    <s v="Und"/>
    <s v="Producto"/>
    <s v="N/A"/>
    <s v="N/A"/>
    <s v="N/A"/>
    <s v="5ac82c27-0a46-412a-83c0-47a72acd304a"/>
    <s v="Suscripción mensual con pago anual"/>
    <n v="60"/>
    <n v="1"/>
    <s v="Por definición del partner"/>
    <n v="0"/>
    <n v="219924.59999999998"/>
    <n v="219924.6"/>
    <n v="0"/>
  </r>
  <r>
    <s v="Catalogo principalOPEN-CSP GOBIERNOcc92cf59-840a-446d-944f-1c488af172ab"/>
    <s v="cc92cf59-840a-446d-944f-1c488af172abOPEN-CSP GOBIERNO"/>
    <m/>
    <x v="0"/>
    <s v="cc92cf59-840a-446d-944f-1c488af172ab"/>
    <x v="0"/>
    <s v="Catalogo principal"/>
    <s v="USD"/>
    <s v="N/A"/>
    <s v="Dynamics 365 Sales Enterprise Edition (Qualified Offer) (250 seat minimum requirement)"/>
    <s v="Unidad"/>
    <s v="Und"/>
    <s v="Producto"/>
    <s v="N/A"/>
    <s v="N/A"/>
    <s v="N/A"/>
    <s v="cc92cf59-840a-446d-944f-1c488af172ab"/>
    <s v="Suscripción mensual con pago anual"/>
    <n v="80"/>
    <n v="1"/>
    <s v="Por definición del partner"/>
    <n v="0"/>
    <n v="293232.8"/>
    <n v="293232.8"/>
    <n v="0"/>
  </r>
  <r>
    <s v="Catalogo principalOPEN-CSP GOBIERNO227cdcf5-07b4-4d14-9268-16ae116828c5"/>
    <s v="227cdcf5-07b4-4d14-9268-16ae116828c5OPEN-CSP GOBIERNO"/>
    <m/>
    <x v="0"/>
    <s v="227cdcf5-07b4-4d14-9268-16ae116828c5"/>
    <x v="0"/>
    <s v="Catalogo principal"/>
    <s v="USD"/>
    <s v="N/A"/>
    <s v="Dynamics 365 Sales Enterprise Edition (Qualified Offer) (500 seat minimum requirement)"/>
    <s v="Unidad"/>
    <s v="Und"/>
    <s v="Producto"/>
    <s v="N/A"/>
    <s v="N/A"/>
    <s v="N/A"/>
    <s v="227cdcf5-07b4-4d14-9268-16ae116828c5"/>
    <s v="Suscripción mensual con pago anual"/>
    <n v="70"/>
    <n v="1"/>
    <s v="Por definición del partner"/>
    <n v="0"/>
    <n v="256578.69999999998"/>
    <n v="256578.7"/>
    <n v="0"/>
  </r>
  <r>
    <s v="Catalogo principalOPEN-CSP GOBIERNO9fb981e1-9531-402e-875c-c69957137939"/>
    <s v="9fb981e1-9531-402e-875c-c69957137939OPEN-CSP GOBIERNO"/>
    <m/>
    <x v="0"/>
    <s v="9fb981e1-9531-402e-875c-c69957137939"/>
    <x v="0"/>
    <s v="Catalogo principal"/>
    <s v="USD"/>
    <s v="N/A"/>
    <s v="Dynamics 365 Sales Enterprise Edition Device"/>
    <s v="Unidad"/>
    <s v="Und"/>
    <s v="Producto"/>
    <s v="N/A"/>
    <s v="N/A"/>
    <s v="N/A"/>
    <s v="9fb981e1-9531-402e-875c-c69957137939"/>
    <s v="Suscripción mensual con pago anual"/>
    <n v="145"/>
    <n v="1"/>
    <s v="Por definición del partner"/>
    <n v="0"/>
    <n v="531484.44999999995"/>
    <n v="531484.44999999995"/>
    <n v="0"/>
  </r>
  <r>
    <s v="Catalogo principalOPEN-CSP GOBIERNOeb91f559-5f48-4495-aebf-9ac0f413d134"/>
    <s v="eb91f559-5f48-4495-aebf-9ac0f413d134OPEN-CSP GOBIERNO"/>
    <m/>
    <x v="0"/>
    <s v="eb91f559-5f48-4495-aebf-9ac0f413d134"/>
    <x v="0"/>
    <s v="Catalogo principal"/>
    <s v="USD"/>
    <s v="N/A"/>
    <s v="Dynamics 365 Sales Enterprise Edition From SA From VL/DPL"/>
    <s v="Unidad"/>
    <s v="Und"/>
    <s v="Producto"/>
    <s v="N/A"/>
    <s v="N/A"/>
    <s v="N/A"/>
    <s v="eb91f559-5f48-4495-aebf-9ac0f413d134"/>
    <s v="Suscripción mensual con pago anual"/>
    <n v="57"/>
    <n v="1"/>
    <s v="Por definición del partner"/>
    <n v="0"/>
    <n v="208928.37"/>
    <n v="208928.37"/>
    <n v="0"/>
  </r>
  <r>
    <s v="Catalogo principalOPEN-CSP GOBIERNO1b828270-9627-4be7-8c8a-58e0be96ee19"/>
    <s v="1b828270-9627-4be7-8c8a-58e0be96ee19OPEN-CSP GOBIERNO"/>
    <m/>
    <x v="0"/>
    <s v="1b828270-9627-4be7-8c8a-58e0be96ee19"/>
    <x v="0"/>
    <s v="Catalogo principal"/>
    <s v="USD"/>
    <s v="N/A"/>
    <s v="Dynamics 365 Sales Insights"/>
    <s v="Unidad"/>
    <s v="Und"/>
    <s v="Producto"/>
    <s v="N/A"/>
    <s v="N/A"/>
    <s v="N/A"/>
    <s v="1b828270-9627-4be7-8c8a-58e0be96ee19"/>
    <s v="Suscripción mensual con pago anual"/>
    <n v="50"/>
    <n v="1"/>
    <s v="Por definición del partner"/>
    <n v="0"/>
    <n v="183270.5"/>
    <n v="183270.5"/>
    <n v="0"/>
  </r>
  <r>
    <s v="Catalogo principalOPEN-CSP GOBIERNOf28514f0-6516-4ef9-8222-1c605a05d245"/>
    <s v="f28514f0-6516-4ef9-8222-1c605a05d245OPEN-CSP GOBIERNO"/>
    <m/>
    <x v="0"/>
    <s v="f28514f0-6516-4ef9-8222-1c605a05d245"/>
    <x v="0"/>
    <s v="Catalogo principal"/>
    <s v="USD"/>
    <s v="N/A"/>
    <s v="Dynamics 365 Sales Professional"/>
    <s v="Unidad"/>
    <s v="Und"/>
    <s v="Producto"/>
    <s v="N/A"/>
    <s v="N/A"/>
    <s v="N/A"/>
    <s v="f28514f0-6516-4ef9-8222-1c605a05d245"/>
    <s v="Suscripción mensual con pago anual"/>
    <n v="65"/>
    <n v="1"/>
    <s v="Por definición del partner"/>
    <n v="0"/>
    <n v="238251.65"/>
    <n v="238251.65"/>
    <n v="0"/>
  </r>
  <r>
    <s v="Catalogo principalOPEN-CSP GOBIERNO62ba2336-d7be-4339-9a52-727e7cc7c0fe"/>
    <s v="62ba2336-d7be-4339-9a52-727e7cc7c0feOPEN-CSP GOBIERNO"/>
    <m/>
    <x v="0"/>
    <s v="62ba2336-d7be-4339-9a52-727e7cc7c0fe"/>
    <x v="0"/>
    <s v="Catalogo principal"/>
    <s v="USD"/>
    <s v="N/A"/>
    <s v="Dynamics 365 Sales Professional Attach to Qualifying Dynamics 365 Base Offer"/>
    <s v="Unidad"/>
    <s v="Und"/>
    <s v="Producto"/>
    <s v="N/A"/>
    <s v="N/A"/>
    <s v="N/A"/>
    <s v="62ba2336-d7be-4339-9a52-727e7cc7c0fe"/>
    <s v="Suscripción mensual con pago anual"/>
    <n v="20"/>
    <n v="1"/>
    <s v="Por definición del partner"/>
    <n v="0"/>
    <n v="73308.2"/>
    <n v="73308.2"/>
    <n v="0"/>
  </r>
  <r>
    <s v="Catalogo principalOPEN-CSP GOBIERNO969c6aa1-3273-41e2-95ed-cf41edde8d3f"/>
    <s v="969c6aa1-3273-41e2-95ed-cf41edde8d3fOPEN-CSP GOBIERNO"/>
    <m/>
    <x v="0"/>
    <s v="969c6aa1-3273-41e2-95ed-cf41edde8d3f"/>
    <x v="0"/>
    <s v="Catalogo principal"/>
    <s v="USD"/>
    <s v="N/A"/>
    <s v="Dynamics 365 Sales Professional Attach to Qualifying Dynamics 365 Base Offer (Qualified Offer) (100 seat minimum requirement)"/>
    <s v="Unidad"/>
    <s v="Und"/>
    <s v="Producto"/>
    <s v="N/A"/>
    <s v="N/A"/>
    <s v="N/A"/>
    <s v="969c6aa1-3273-41e2-95ed-cf41edde8d3f"/>
    <s v="Suscripción mensual con pago anual"/>
    <n v="10"/>
    <n v="1"/>
    <s v="Por definición del partner"/>
    <n v="0"/>
    <n v="36654.1"/>
    <n v="36654.1"/>
    <n v="0"/>
  </r>
  <r>
    <s v="Catalogo principalOPEN-CSP GOBIERNO5b4440f5-61f2-4f98-8991-a0048c3facfe"/>
    <s v="5b4440f5-61f2-4f98-8991-a0048c3facfeOPEN-CSP GOBIERNO"/>
    <m/>
    <x v="0"/>
    <s v="5b4440f5-61f2-4f98-8991-a0048c3facfe"/>
    <x v="0"/>
    <s v="Catalogo principal"/>
    <s v="USD"/>
    <s v="N/A"/>
    <s v="Dynamics 365 Sales Professional Attach to Qualifying Dynamics 365 Base Offer From SA From VL/DPL"/>
    <s v="Unidad"/>
    <s v="Und"/>
    <s v="Producto"/>
    <s v="N/A"/>
    <s v="N/A"/>
    <s v="N/A"/>
    <s v="5b4440f5-61f2-4f98-8991-a0048c3facfe"/>
    <s v="Suscripción mensual con pago anual"/>
    <n v="12"/>
    <n v="1"/>
    <s v="Por definición del partner"/>
    <n v="0"/>
    <n v="43984.92"/>
    <n v="43984.92"/>
    <n v="0"/>
  </r>
  <r>
    <s v="Catalogo principalOPEN-CSP GOBIERNO91b12d57-0c23-47aa-8c2d-5af59861864e"/>
    <s v="91b12d57-0c23-47aa-8c2d-5af59861864eOPEN-CSP GOBIERNO"/>
    <m/>
    <x v="0"/>
    <s v="91b12d57-0c23-47aa-8c2d-5af59861864e"/>
    <x v="0"/>
    <s v="Catalogo principal"/>
    <s v="USD"/>
    <s v="N/A"/>
    <s v="Dynamics 365 Sales Professional From SA From VL/DPL"/>
    <s v="Unidad"/>
    <s v="Und"/>
    <s v="Producto"/>
    <s v="N/A"/>
    <s v="N/A"/>
    <s v="N/A"/>
    <s v="91b12d57-0c23-47aa-8c2d-5af59861864e"/>
    <s v="Suscripción mensual con pago anual"/>
    <n v="39"/>
    <n v="1"/>
    <s v="Por definición del partner"/>
    <n v="0"/>
    <n v="142950.99"/>
    <n v="142950.99"/>
    <n v="0"/>
  </r>
  <r>
    <s v="Catalogo principalOPEN-CSP GOBIERNO2f3a9d62-81a9-4613-94f1-681951f40f25"/>
    <s v="2f3a9d62-81a9-4613-94f1-681951f40f25OPEN-CSP GOBIERNO"/>
    <m/>
    <x v="0"/>
    <s v="2f3a9d62-81a9-4613-94f1-681951f40f25"/>
    <x v="0"/>
    <s v="Catalogo principal"/>
    <s v="USD"/>
    <s v="N/A"/>
    <s v="Dynamics 365 Supply Chain Management"/>
    <s v="Unidad"/>
    <s v="Und"/>
    <s v="Producto"/>
    <s v="N/A"/>
    <s v="N/A"/>
    <s v="N/A"/>
    <s v="2f3a9d62-81a9-4613-94f1-681951f40f25"/>
    <s v="Suscripción mensual con pago anual"/>
    <n v="180"/>
    <n v="1"/>
    <s v="Por definición del partner"/>
    <n v="0"/>
    <n v="659773.79999999993"/>
    <n v="659773.80000000005"/>
    <n v="0"/>
  </r>
  <r>
    <s v="Catalogo principalOPEN-CSP GOBIERNO8c4a874c-016a-48ca-9bc6-829b094aa5e2"/>
    <s v="8c4a874c-016a-48ca-9bc6-829b094aa5e2OPEN-CSP GOBIERNO"/>
    <m/>
    <x v="0"/>
    <s v="8c4a874c-016a-48ca-9bc6-829b094aa5e2"/>
    <x v="0"/>
    <s v="Catalogo principal"/>
    <s v="USD"/>
    <s v="N/A"/>
    <s v="Dynamics 365 Supply Chain Management Attach to Qualifying Dynamics 365 Base Offer"/>
    <s v="Unidad"/>
    <s v="Und"/>
    <s v="Producto"/>
    <s v="N/A"/>
    <s v="N/A"/>
    <s v="N/A"/>
    <s v="8c4a874c-016a-48ca-9bc6-829b094aa5e2"/>
    <s v="Suscripción mensual con pago anual"/>
    <n v="30"/>
    <n v="1"/>
    <s v="Por definición del partner"/>
    <n v="0"/>
    <n v="109962.29999999999"/>
    <n v="109962.3"/>
    <n v="0"/>
  </r>
  <r>
    <s v="Catalogo principalOPEN-CSP GOBIERNO13d32e13-a1b0-400d-96c0-4eaaa14dced5"/>
    <s v="13d32e13-a1b0-400d-96c0-4eaaa14dced5OPEN-CSP GOBIERNO"/>
    <m/>
    <x v="0"/>
    <s v="13d32e13-a1b0-400d-96c0-4eaaa14dced5"/>
    <x v="0"/>
    <s v="Catalogo principal"/>
    <s v="USD"/>
    <s v="N/A"/>
    <s v="Dynamics 365 Supply Chain Management Attach to Qualifying Dynamics 365 Base Offer (Qualified Offer)"/>
    <s v="Unidad"/>
    <s v="Und"/>
    <s v="Producto"/>
    <s v="N/A"/>
    <s v="N/A"/>
    <s v="N/A"/>
    <s v="13d32e13-a1b0-400d-96c0-4eaaa14dced5"/>
    <s v="Suscripción mensual con pago anual"/>
    <n v="15"/>
    <n v="1"/>
    <s v="Por definición del partner"/>
    <n v="0"/>
    <n v="54981.149999999994"/>
    <n v="54981.15"/>
    <n v="0"/>
  </r>
  <r>
    <s v="Catalogo principalOPEN-CSP GOBIERNO9d5c3c7d-7577-4f96-8070-8ed3ebed5d55"/>
    <s v="9d5c3c7d-7577-4f96-8070-8ed3ebed5d55OPEN-CSP GOBIERNO"/>
    <m/>
    <x v="0"/>
    <s v="9d5c3c7d-7577-4f96-8070-8ed3ebed5d55"/>
    <x v="0"/>
    <s v="Catalogo principal"/>
    <s v="USD"/>
    <s v="N/A"/>
    <s v="Dynamics 365 Supply Chain Management Attach to Qualifying Dynamics 365 Base Offer From SA From VL/DPL"/>
    <s v="Unidad"/>
    <s v="Und"/>
    <s v="Producto"/>
    <s v="N/A"/>
    <s v="N/A"/>
    <s v="N/A"/>
    <s v="9d5c3c7d-7577-4f96-8070-8ed3ebed5d55"/>
    <s v="Suscripción mensual con pago anual"/>
    <n v="18"/>
    <n v="1"/>
    <s v="Por definición del partner"/>
    <n v="0"/>
    <n v="65977.38"/>
    <n v="65977.38"/>
    <n v="0"/>
  </r>
  <r>
    <s v="Catalogo principalOPEN-CSP GOBIERNO12d6b353-4514-4a03-80ee-2cdc5da84ba8"/>
    <s v="12d6b353-4514-4a03-80ee-2cdc5da84ba8OPEN-CSP GOBIERNO"/>
    <m/>
    <x v="0"/>
    <s v="12d6b353-4514-4a03-80ee-2cdc5da84ba8"/>
    <x v="0"/>
    <s v="Catalogo principal"/>
    <s v="USD"/>
    <s v="N/A"/>
    <s v="Dynamics 365 Supply Chain Management From SA From VL/DPL"/>
    <s v="Unidad"/>
    <s v="Und"/>
    <s v="Producto"/>
    <s v="N/A"/>
    <s v="N/A"/>
    <s v="N/A"/>
    <s v="12d6b353-4514-4a03-80ee-2cdc5da84ba8"/>
    <s v="Suscripción mensual con pago anual"/>
    <n v="108"/>
    <n v="1"/>
    <s v="Por definición del partner"/>
    <n v="0"/>
    <n v="395864.27999999997"/>
    <n v="395864.28"/>
    <n v="0"/>
  </r>
  <r>
    <s v="Catalogo principalOPEN-CSP GOBIERNOb2ccb51a-43c2-47d4-92db-dbf14553a185"/>
    <s v="b2ccb51a-43c2-47d4-92db-dbf14553a185OPEN-CSP GOBIERNO"/>
    <m/>
    <x v="0"/>
    <s v="b2ccb51a-43c2-47d4-92db-dbf14553a185"/>
    <x v="0"/>
    <s v="Catalogo principal"/>
    <s v="USD"/>
    <s v="N/A"/>
    <s v="Dynamics 365 Team Members"/>
    <s v="Unidad"/>
    <s v="Und"/>
    <s v="Producto"/>
    <s v="N/A"/>
    <s v="N/A"/>
    <s v="N/A"/>
    <s v="b2ccb51a-43c2-47d4-92db-dbf14553a185"/>
    <s v="Suscripción mensual con pago anual"/>
    <n v="8"/>
    <n v="1"/>
    <s v="Por definición del partner"/>
    <n v="0"/>
    <n v="29323.279999999999"/>
    <n v="29323.279999999999"/>
    <n v="0"/>
  </r>
  <r>
    <s v="Catalogo principalOPEN-CSP GOBIERNOeef12e4c-d38d-4a8f-90cf-47313bb033f0"/>
    <s v="eef12e4c-d38d-4a8f-90cf-47313bb033f0OPEN-CSP GOBIERNO"/>
    <m/>
    <x v="0"/>
    <s v="eef12e4c-d38d-4a8f-90cf-47313bb033f0"/>
    <x v="0"/>
    <s v="Catalogo principal"/>
    <s v="USD"/>
    <s v="N/A"/>
    <s v="Dynamics 365 Team Members From SA From VL/DPL"/>
    <s v="Unidad"/>
    <s v="Und"/>
    <s v="Producto"/>
    <s v="N/A"/>
    <s v="N/A"/>
    <s v="N/A"/>
    <s v="eef12e4c-d38d-4a8f-90cf-47313bb033f0"/>
    <s v="Suscripción mensual con pago anual"/>
    <n v="4.8"/>
    <n v="1"/>
    <s v="Por definición del partner"/>
    <n v="0"/>
    <n v="17593.967999999997"/>
    <n v="17593.97"/>
    <n v="0"/>
  </r>
  <r>
    <s v="Catalogo principalOPEN-CSP GOBIERNOa93e9934-bd2d-4022-8a7f-a3217a50cc1d"/>
    <s v="a93e9934-bd2d-4022-8a7f-a3217a50cc1dOPEN-CSP GOBIERNO"/>
    <m/>
    <x v="0"/>
    <s v="a93e9934-bd2d-4022-8a7f-a3217a50cc1d"/>
    <x v="0"/>
    <s v="Catalogo principal"/>
    <s v="USD"/>
    <s v="N/A"/>
    <s v="Dynamics 365 Operations - Database Capacity_AddOn"/>
    <s v="Unidad"/>
    <s v="Und"/>
    <s v="Producto"/>
    <s v="N/A"/>
    <s v="N/A"/>
    <s v="N/A"/>
    <s v="a93e9934-bd2d-4022-8a7f-a3217a50cc1d"/>
    <s v="Suscripción mensual con pago anual"/>
    <n v="40"/>
    <n v="1"/>
    <s v="Por definición del partner"/>
    <n v="0"/>
    <n v="146616.4"/>
    <n v="146616.4"/>
    <n v="0"/>
  </r>
  <r>
    <s v="Catalogo principalOPEN-CSP GOBIERNOc8dd48d3-9de3-4ecb-9722-587128c7439a"/>
    <s v="c8dd48d3-9de3-4ecb-9722-587128c7439aOPEN-CSP GOBIERNO"/>
    <m/>
    <x v="0"/>
    <s v="c8dd48d3-9de3-4ecb-9722-587128c7439a"/>
    <x v="0"/>
    <s v="Catalogo principal"/>
    <s v="USD"/>
    <s v="N/A"/>
    <s v="Dynamics 365 Operations - File Capacity_AddOn"/>
    <s v="Unidad"/>
    <s v="Und"/>
    <s v="Producto"/>
    <s v="N/A"/>
    <s v="N/A"/>
    <s v="N/A"/>
    <s v="c8dd48d3-9de3-4ecb-9722-587128c7439a"/>
    <s v="Suscripción mensual con pago anual"/>
    <n v="2"/>
    <n v="1"/>
    <s v="Por definición del partner"/>
    <n v="0"/>
    <n v="7330.82"/>
    <n v="7330.82"/>
    <n v="0"/>
  </r>
  <r>
    <s v="Catalogo principalOPEN-CSP GOBIERNO1a5311e2-9236-4e7e-ace6-280581658910"/>
    <s v="1a5311e2-9236-4e7e-ace6-280581658910OPEN-CSP GOBIERNO"/>
    <m/>
    <x v="0"/>
    <s v="1a5311e2-9236-4e7e-ace6-280581658910"/>
    <x v="0"/>
    <s v="Catalogo principal"/>
    <s v="USD"/>
    <s v="N/A"/>
    <s v="Dynamics 365  Operations – Order Lines"/>
    <s v="Unidad"/>
    <s v="Und"/>
    <s v="Producto"/>
    <s v="N/A"/>
    <s v="N/A"/>
    <s v="N/A"/>
    <s v="1a5311e2-9236-4e7e-ace6-280581658910"/>
    <s v="Suscripción mensual con pago anual"/>
    <n v="500"/>
    <n v="1"/>
    <s v="Por definición del partner"/>
    <n v="0"/>
    <n v="1832705"/>
    <n v="1832705"/>
    <n v="0"/>
  </r>
  <r>
    <s v="Catalogo principalOPEN-CSP GOBIERNO7414a9b1-8947-4ac6-9141-793d139e02d1"/>
    <s v="7414a9b1-8947-4ac6-9141-793d139e02d1OPEN-CSP GOBIERNO"/>
    <m/>
    <x v="0"/>
    <s v="7414a9b1-8947-4ac6-9141-793d139e02d1"/>
    <x v="0"/>
    <s v="Catalogo principal"/>
    <s v="USD"/>
    <s v="N/A"/>
    <s v="Dynamics 365 Virtual Agent for Customer Service"/>
    <s v="Unidad"/>
    <s v="Und"/>
    <s v="Producto"/>
    <s v="N/A"/>
    <s v="N/A"/>
    <s v="N/A"/>
    <s v="7414a9b1-8947-4ac6-9141-793d139e02d1"/>
    <s v="Suscripción mensual con pago anual"/>
    <n v="1100"/>
    <n v="1"/>
    <s v="Por definición del partner"/>
    <n v="0"/>
    <n v="4031951"/>
    <n v="4031951"/>
    <n v="0"/>
  </r>
  <r>
    <s v="Catalogo principalOPEN-CSP GOBIERNO79c29af7-3cd0-4a6f-b182-a81e31dec84e"/>
    <s v="79c29af7-3cd0-4a6f-b182-a81e31dec84eOPEN-CSP GOBIERNO"/>
    <m/>
    <x v="0"/>
    <s v="79c29af7-3cd0-4a6f-b182-a81e31dec84e"/>
    <x v="0"/>
    <s v="Catalogo principal"/>
    <s v="USD"/>
    <s v="N/A"/>
    <s v="Enterprise Mobility + Security E3"/>
    <s v="Unidad"/>
    <s v="Und"/>
    <s v="Producto"/>
    <s v="N/A"/>
    <s v="N/A"/>
    <s v="N/A"/>
    <s v="79c29af7-3cd0-4a6f-b182-a81e31dec84e"/>
    <s v="Suscripción mensual con pago anual"/>
    <n v="8.75"/>
    <n v="1"/>
    <s v="Por definición del partner"/>
    <n v="0"/>
    <n v="32072.337499999998"/>
    <n v="32072.34"/>
    <n v="0"/>
  </r>
  <r>
    <s v="Catalogo principalOPEN-CSP GOBIERNO37402a1d-0c6e-4d49-baae-0e45bd8ecb44"/>
    <s v="37402a1d-0c6e-4d49-baae-0e45bd8ecb44OPEN-CSP GOBIERNO"/>
    <m/>
    <x v="0"/>
    <s v="37402a1d-0c6e-4d49-baae-0e45bd8ecb44"/>
    <x v="0"/>
    <s v="Catalogo principal"/>
    <s v="USD"/>
    <s v="N/A"/>
    <s v="Enterprise Mobility + Security E5"/>
    <s v="Unidad"/>
    <s v="Und"/>
    <s v="Producto"/>
    <s v="N/A"/>
    <s v="N/A"/>
    <s v="N/A"/>
    <s v="37402a1d-0c6e-4d49-baae-0e45bd8ecb44"/>
    <s v="Suscripción mensual con pago anual"/>
    <n v="14.8"/>
    <n v="1"/>
    <s v="Por definición del partner"/>
    <n v="0"/>
    <n v="54248.067999999999"/>
    <n v="54248.07"/>
    <n v="0"/>
  </r>
  <r>
    <s v="Catalogo principalOPEN-CSP GOBIERNO195416c1-3447-423a-b37b-ee59a99a19c4"/>
    <s v="195416c1-3447-423a-b37b-ee59a99a19c4OPEN-CSP GOBIERNO"/>
    <m/>
    <x v="0"/>
    <s v="195416c1-3447-423a-b37b-ee59a99a19c4"/>
    <x v="0"/>
    <s v="Catalogo principal"/>
    <s v="USD"/>
    <s v="N/A"/>
    <s v="Exchange Online (Plan 1)"/>
    <s v="Unidad"/>
    <s v="Und"/>
    <s v="Producto"/>
    <s v="N/A"/>
    <s v="N/A"/>
    <s v="N/A"/>
    <s v="195416c1-3447-423a-b37b-ee59a99a19c4"/>
    <s v="Suscripción mensual con pago anual"/>
    <n v="4"/>
    <n v="1"/>
    <s v="Por definición del partner"/>
    <n v="0"/>
    <n v="14661.64"/>
    <n v="14661.64"/>
    <n v="0"/>
  </r>
  <r>
    <s v="Catalogo principalOPEN-CSP GOBIERNO2f707c7c-2433-49a5-a437-9ca7cf40d3eb"/>
    <s v="2f707c7c-2433-49a5-a437-9ca7cf40d3ebOPEN-CSP GOBIERNO"/>
    <m/>
    <x v="0"/>
    <s v="2f707c7c-2433-49a5-a437-9ca7cf40d3eb"/>
    <x v="0"/>
    <s v="Catalogo principal"/>
    <s v="USD"/>
    <s v="N/A"/>
    <s v="Exchange Online (Plan 2)"/>
    <s v="Unidad"/>
    <s v="Und"/>
    <s v="Producto"/>
    <s v="N/A"/>
    <s v="N/A"/>
    <s v="N/A"/>
    <s v="2f707c7c-2433-49a5-a437-9ca7cf40d3eb"/>
    <s v="Suscripción mensual con pago anual"/>
    <n v="8"/>
    <n v="1"/>
    <s v="Por definición del partner"/>
    <n v="0"/>
    <n v="29323.279999999999"/>
    <n v="29323.279999999999"/>
    <n v="0"/>
  </r>
  <r>
    <s v="Catalogo principalOPEN-CSP GOBIERNO2828be95-46ba-4f91-b2fd-0bef192ecf60"/>
    <s v="2828be95-46ba-4f91-b2fd-0bef192ecf60OPEN-CSP GOBIERNO"/>
    <m/>
    <x v="0"/>
    <s v="2828be95-46ba-4f91-b2fd-0bef192ecf60"/>
    <x v="0"/>
    <s v="Catalogo principal"/>
    <s v="USD"/>
    <s v="N/A"/>
    <s v="Exchange Online Archiving for Exchange Online_AddOn"/>
    <s v="Unidad"/>
    <s v="Und"/>
    <s v="Producto"/>
    <s v="N/A"/>
    <s v="N/A"/>
    <s v="N/A"/>
    <s v="2828be95-46ba-4f91-b2fd-0bef192ecf60"/>
    <s v="Suscripción mensual con pago anual"/>
    <n v="3"/>
    <n v="1"/>
    <s v="Por definición del partner"/>
    <n v="0"/>
    <n v="10996.23"/>
    <n v="10996.23"/>
    <n v="0"/>
  </r>
  <r>
    <s v="Catalogo principalOPEN-CSP GOBIERNOc082b70a-0e63-47ca-9cf7-5a962a920452"/>
    <s v="c082b70a-0e63-47ca-9cf7-5a962a920452OPEN-CSP GOBIERNO"/>
    <m/>
    <x v="0"/>
    <s v="c082b70a-0e63-47ca-9cf7-5a962a920452"/>
    <x v="0"/>
    <s v="Catalogo principal"/>
    <s v="USD"/>
    <s v="N/A"/>
    <s v="Exchange Online Archiving for Exchange Server"/>
    <s v="Unidad"/>
    <s v="Und"/>
    <s v="Producto"/>
    <s v="N/A"/>
    <s v="N/A"/>
    <s v="N/A"/>
    <s v="c082b70a-0e63-47ca-9cf7-5a962a920452"/>
    <s v="Suscripción mensual con pago anual"/>
    <n v="3"/>
    <n v="1"/>
    <s v="Por definición del partner"/>
    <n v="0"/>
    <n v="10996.23"/>
    <n v="10996.23"/>
    <n v="0"/>
  </r>
  <r>
    <s v="Catalogo principalOPEN-CSP GOBIERNO35a36b80-270a-44bf-9290-00545d350866"/>
    <s v="35a36b80-270a-44bf-9290-00545d350866OPEN-CSP GOBIERNO"/>
    <m/>
    <x v="0"/>
    <s v="35a36b80-270a-44bf-9290-00545d350866"/>
    <x v="0"/>
    <s v="Catalogo principal"/>
    <s v="USD"/>
    <s v="N/A"/>
    <s v="Exchange Online Kiosk"/>
    <s v="Unidad"/>
    <s v="Und"/>
    <s v="Producto"/>
    <s v="N/A"/>
    <s v="N/A"/>
    <s v="N/A"/>
    <s v="35a36b80-270a-44bf-9290-00545d350866"/>
    <s v="Suscripción mensual con pago anual"/>
    <n v="2"/>
    <n v="1"/>
    <s v="Por definición del partner"/>
    <n v="0"/>
    <n v="7330.82"/>
    <n v="7330.82"/>
    <n v="0"/>
  </r>
  <r>
    <s v="Catalogo principalOPEN-CSP GOBIERNOd903a2db-bf6f-4434-83f1-21ba44017813"/>
    <s v="d903a2db-bf6f-4434-83f1-21ba44017813OPEN-CSP GOBIERNO"/>
    <m/>
    <x v="0"/>
    <s v="d903a2db-bf6f-4434-83f1-21ba44017813"/>
    <x v="0"/>
    <s v="Catalogo principal"/>
    <s v="USD"/>
    <s v="N/A"/>
    <s v="Exchange Online Protection"/>
    <s v="Unidad"/>
    <s v="Und"/>
    <s v="Producto"/>
    <s v="N/A"/>
    <s v="N/A"/>
    <s v="N/A"/>
    <s v="d903a2db-bf6f-4434-83f1-21ba44017813"/>
    <s v="Suscripción mensual con pago anual"/>
    <n v="1"/>
    <n v="1"/>
    <s v="Por definición del partner"/>
    <n v="0"/>
    <n v="3665.41"/>
    <n v="3665.41"/>
    <n v="0"/>
  </r>
  <r>
    <s v="Catalogo principalOPEN-CSP GOBIERNOcaff2897-d629-404a-a241-6b360e979609"/>
    <s v="caff2897-d629-404a-a241-6b360e979609OPEN-CSP GOBIERNO"/>
    <m/>
    <x v="0"/>
    <s v="caff2897-d629-404a-a241-6b360e979609"/>
    <x v="0"/>
    <s v="Catalogo principal"/>
    <s v="USD"/>
    <s v="N/A"/>
    <s v="Dynamics 365 Customer Voice Addl Responses"/>
    <s v="Unidad"/>
    <s v="Und"/>
    <s v="Producto"/>
    <s v="N/A"/>
    <s v="N/A"/>
    <s v="N/A"/>
    <s v="caff2897-d629-404a-a241-6b360e979609"/>
    <s v="Suscripción mensual con pago anual"/>
    <n v="100"/>
    <n v="1"/>
    <s v="Por definición del partner"/>
    <n v="0"/>
    <n v="366541"/>
    <n v="366541"/>
    <n v="0"/>
  </r>
  <r>
    <s v="Catalogo principalOPEN-CSP GOBIERNO51e95709-dc35-4780-9040-22278cb7c0e1"/>
    <s v="51e95709-dc35-4780-9040-22278cb7c0e1OPEN-CSP GOBIERNO"/>
    <m/>
    <x v="0"/>
    <s v="51e95709-dc35-4780-9040-22278cb7c0e1"/>
    <x v="0"/>
    <s v="Catalogo principal"/>
    <s v="USD"/>
    <s v="N/A"/>
    <s v="Intune"/>
    <s v="Unidad"/>
    <s v="Und"/>
    <s v="Producto"/>
    <s v="N/A"/>
    <s v="N/A"/>
    <s v="N/A"/>
    <s v="51e95709-dc35-4780-9040-22278cb7c0e1"/>
    <s v="Suscripción mensual con pago anual"/>
    <n v="6"/>
    <n v="1"/>
    <s v="Por definición del partner"/>
    <n v="0"/>
    <n v="21992.46"/>
    <n v="21992.46"/>
    <n v="0"/>
  </r>
  <r>
    <s v="Catalogo principalOPEN-CSP GOBIERNOced5f693-2d40-40ae-8848-9809ab1b0ee9"/>
    <s v="ced5f693-2d40-40ae-8848-9809ab1b0ee9OPEN-CSP GOBIERNO"/>
    <m/>
    <x v="0"/>
    <s v="ced5f693-2d40-40ae-8848-9809ab1b0ee9"/>
    <x v="0"/>
    <s v="Catalogo principal"/>
    <s v="USD"/>
    <s v="N/A"/>
    <s v="Intune Extra Storage_AddOn"/>
    <s v="Unidad"/>
    <s v="Und"/>
    <s v="Producto"/>
    <s v="N/A"/>
    <s v="N/A"/>
    <s v="N/A"/>
    <s v="ced5f693-2d40-40ae-8848-9809ab1b0ee9"/>
    <s v="Suscripción mensual con pago anual"/>
    <n v="2.5"/>
    <n v="1"/>
    <s v="Por definición del partner"/>
    <n v="0"/>
    <n v="9163.5249999999996"/>
    <n v="9163.5300000000007"/>
    <n v="0"/>
  </r>
  <r>
    <s v="Catalogo principalOPEN-CSP GOBIERNO2c883339-ef9c-4cce-81b8-e5adea60794c"/>
    <s v="2c883339-ef9c-4cce-81b8-e5adea60794cOPEN-CSP GOBIERNO"/>
    <m/>
    <x v="0"/>
    <s v="2c883339-ef9c-4cce-81b8-e5adea60794c"/>
    <x v="0"/>
    <s v="Catalogo principal"/>
    <s v="USD"/>
    <s v="N/A"/>
    <s v="Microsoft Teams Rooms Standard"/>
    <s v="Unidad"/>
    <s v="Und"/>
    <s v="Producto"/>
    <s v="N/A"/>
    <s v="N/A"/>
    <s v="N/A"/>
    <s v="2c883339-ef9c-4cce-81b8-e5adea60794c"/>
    <s v="Suscripción mensual con pago anual"/>
    <n v="15"/>
    <n v="1"/>
    <s v="Por definición del partner"/>
    <n v="0"/>
    <n v="54981.149999999994"/>
    <n v="54981.15"/>
    <n v="0"/>
  </r>
  <r>
    <s v="Catalogo principalOPEN-CSP GOBIERNO112a528e-8700-42f0-876e-f02705d506c6"/>
    <s v="112a528e-8700-42f0-876e-f02705d506c6OPEN-CSP GOBIERNO"/>
    <m/>
    <x v="0"/>
    <s v="112a528e-8700-42f0-876e-f02705d506c6"/>
    <x v="0"/>
    <s v="Catalogo principal"/>
    <s v="USD"/>
    <s v="N/A"/>
    <s v="Microsoft Teams Rooms Standard without Audio Conferencing"/>
    <s v="Unidad"/>
    <s v="Und"/>
    <s v="Producto"/>
    <s v="N/A"/>
    <s v="N/A"/>
    <s v="N/A"/>
    <s v="112a528e-8700-42f0-876e-f02705d506c6"/>
    <s v="Suscripción mensual con pago anual"/>
    <n v="15"/>
    <n v="1"/>
    <s v="Por definición del partner"/>
    <n v="0"/>
    <n v="54981.149999999994"/>
    <n v="54981.15"/>
    <n v="0"/>
  </r>
  <r>
    <s v="Catalogo principalOPEN-CSP GOBIERNOc94271d8-b431-4a25-a3c5-a57737a1c909"/>
    <s v="c94271d8-b431-4a25-a3c5-a57737a1c909OPEN-CSP GOBIERNO"/>
    <m/>
    <x v="0"/>
    <s v="c94271d8-b431-4a25-a3c5-a57737a1c909"/>
    <x v="0"/>
    <s v="Catalogo principal"/>
    <s v="USD"/>
    <s v="N/A"/>
    <s v="Microsoft 365 Audio Conferencing_AddOn"/>
    <s v="Unidad"/>
    <s v="Und"/>
    <s v="Producto"/>
    <s v="N/A"/>
    <s v="N/A"/>
    <s v="N/A"/>
    <s v="c94271d8-b431-4a25-a3c5-a57737a1c909"/>
    <s v="Suscripción mensual con pago anual"/>
    <n v="4"/>
    <n v="1"/>
    <s v="Por definición del partner"/>
    <n v="0"/>
    <n v="14661.64"/>
    <n v="14661.64"/>
    <n v="0"/>
  </r>
  <r>
    <s v="Catalogo principalOPEN-CSP GOBIERNO61795cab-2abd-43f6-88e9-c9adae5746e0"/>
    <s v="61795cab-2abd-43f6-88e9-c9adae5746e0OPEN-CSP GOBIERNO"/>
    <m/>
    <x v="0"/>
    <s v="61795cab-2abd-43f6-88e9-c9adae5746e0"/>
    <x v="0"/>
    <s v="Catalogo principal"/>
    <s v="USD"/>
    <s v="N/A"/>
    <s v="Microsoft 365 Business Premium"/>
    <s v="Unidad"/>
    <s v="Und"/>
    <s v="Producto"/>
    <s v="N/A"/>
    <s v="N/A"/>
    <s v="N/A"/>
    <s v="61795cab-2abd-43f6-88e9-c9adae5746e0"/>
    <s v="Suscripción mensual con pago anual"/>
    <n v="20"/>
    <n v="1"/>
    <s v="Por definición del partner"/>
    <n v="0"/>
    <n v="73308.2"/>
    <n v="73308.2"/>
    <n v="0"/>
  </r>
  <r>
    <s v="Catalogo principalOPEN-CSP GOBIERNOded34535-507f-4246-8370-f9180318c537"/>
    <s v="ded34535-507f-4246-8370-f9180318c537OPEN-CSP GOBIERNO"/>
    <m/>
    <x v="0"/>
    <s v="ded34535-507f-4246-8370-f9180318c537"/>
    <x v="0"/>
    <s v="Catalogo principal"/>
    <s v="USD"/>
    <s v="N/A"/>
    <s v="Microsoft 365 Domestic and International Calling Plan_AddOn"/>
    <s v="Unidad"/>
    <s v="Und"/>
    <s v="Producto"/>
    <s v="N/A"/>
    <s v="N/A"/>
    <s v="N/A"/>
    <s v="ded34535-507f-4246-8370-f9180318c537"/>
    <s v="Suscripción mensual con pago anual"/>
    <n v="24"/>
    <n v="1"/>
    <s v="Por definición del partner"/>
    <n v="0"/>
    <n v="87969.84"/>
    <n v="87969.84"/>
    <n v="0"/>
  </r>
  <r>
    <s v="Catalogo principalOPEN-CSP GOBIERNO0f598efe-f330-4d79-b79f-c9480bb7ce3e"/>
    <s v="0f598efe-f330-4d79-b79f-c9480bb7ce3eOPEN-CSP GOBIERNO"/>
    <m/>
    <x v="0"/>
    <s v="0f598efe-f330-4d79-b79f-c9480bb7ce3e"/>
    <x v="0"/>
    <s v="Catalogo principal"/>
    <s v="USD"/>
    <s v="N/A"/>
    <s v="Microsoft 365 Domestic Calling Plan_AddOn"/>
    <s v="Unidad"/>
    <s v="Und"/>
    <s v="Producto"/>
    <s v="N/A"/>
    <s v="N/A"/>
    <s v="N/A"/>
    <s v="0f598efe-f330-4d79-b79f-c9480bb7ce3e"/>
    <s v="Suscripción mensual con pago anual"/>
    <n v="12"/>
    <n v="1"/>
    <s v="Por definición del partner"/>
    <n v="0"/>
    <n v="43984.92"/>
    <n v="43984.92"/>
    <n v="0"/>
  </r>
  <r>
    <s v="Catalogo principalOPEN-CSP GOBIERNO40d28d55-0006-4bb0-8f41-37ac05df5dc7"/>
    <s v="40d28d55-0006-4bb0-8f41-37ac05df5dc7OPEN-CSP GOBIERNO"/>
    <m/>
    <x v="0"/>
    <s v="40d28d55-0006-4bb0-8f41-37ac05df5dc7"/>
    <x v="0"/>
    <s v="Catalogo principal"/>
    <s v="USD"/>
    <s v="N/A"/>
    <s v="Microsoft 365 Domestic Calling Plan (120 min)_AddOn"/>
    <s v="Unidad"/>
    <s v="Und"/>
    <s v="Producto"/>
    <s v="N/A"/>
    <s v="N/A"/>
    <s v="N/A"/>
    <s v="40d28d55-0006-4bb0-8f41-37ac05df5dc7"/>
    <s v="Suscripción mensual con pago anual"/>
    <n v="6"/>
    <n v="1"/>
    <s v="Por definición del partner"/>
    <n v="0"/>
    <n v="21992.46"/>
    <n v="21992.46"/>
    <n v="0"/>
  </r>
  <r>
    <s v="Catalogo principalOPEN-CSP GOBIERNO2b3b8d2d-10aa-4be4-b5fd-7f2feb0c3091"/>
    <s v="2b3b8d2d-10aa-4be4-b5fd-7f2feb0c3091OPEN-CSP GOBIERNO"/>
    <m/>
    <x v="0"/>
    <s v="2b3b8d2d-10aa-4be4-b5fd-7f2feb0c3091"/>
    <x v="0"/>
    <s v="Catalogo principal"/>
    <s v="USD"/>
    <s v="N/A"/>
    <s v="Microsoft 365 E3"/>
    <s v="Unidad"/>
    <s v="Und"/>
    <s v="Producto"/>
    <s v="N/A"/>
    <s v="N/A"/>
    <s v="N/A"/>
    <s v="2b3b8d2d-10aa-4be4-b5fd-7f2feb0c3091"/>
    <s v="Suscripción mensual con pago anual"/>
    <n v="32"/>
    <n v="1"/>
    <s v="Por definición del partner"/>
    <n v="0"/>
    <n v="117293.12"/>
    <n v="117293.12"/>
    <n v="0"/>
  </r>
  <r>
    <s v="Catalogo principalOPEN-CSP GOBIERNO8bdbb60b-e526-43e9-92ef-ab760c8e0b72"/>
    <s v="8bdbb60b-e526-43e9-92ef-ab760c8e0b72OPEN-CSP GOBIERNO"/>
    <m/>
    <x v="0"/>
    <s v="8bdbb60b-e526-43e9-92ef-ab760c8e0b72"/>
    <x v="0"/>
    <s v="Catalogo principal"/>
    <s v="USD"/>
    <s v="N/A"/>
    <s v="Microsoft 365 E5"/>
    <s v="Unidad"/>
    <s v="Und"/>
    <s v="Producto"/>
    <s v="N/A"/>
    <s v="N/A"/>
    <s v="N/A"/>
    <s v="8bdbb60b-e526-43e9-92ef-ab760c8e0b72"/>
    <s v="Suscripción mensual con pago anual"/>
    <n v="57"/>
    <n v="1"/>
    <s v="Por definición del partner"/>
    <n v="0"/>
    <n v="208928.37"/>
    <n v="208928.37"/>
    <n v="0"/>
  </r>
  <r>
    <s v="Catalogo principalOPEN-CSP GOBIERNO320c24f4-6bf4-47cf-98e0-4f235ce09d15"/>
    <s v="320c24f4-6bf4-47cf-98e0-4f235ce09d15OPEN-CSP GOBIERNO"/>
    <m/>
    <x v="0"/>
    <s v="320c24f4-6bf4-47cf-98e0-4f235ce09d15"/>
    <x v="0"/>
    <s v="Catalogo principal"/>
    <s v="USD"/>
    <s v="N/A"/>
    <s v="Microsoft 365 E5 Compliance_AddOn"/>
    <s v="Unidad"/>
    <s v="Und"/>
    <s v="Producto"/>
    <s v="N/A"/>
    <s v="N/A"/>
    <s v="N/A"/>
    <s v="320c24f4-6bf4-47cf-98e0-4f235ce09d15"/>
    <s v="Suscripción mensual con pago anual"/>
    <n v="10"/>
    <n v="1"/>
    <s v="Por definición del partner"/>
    <n v="0"/>
    <n v="36654.1"/>
    <n v="36654.1"/>
    <n v="0"/>
  </r>
  <r>
    <s v="Catalogo principalOPEN-CSP GOBIERNO3be5ad69-83e1-4097-aa42-c0127792d108"/>
    <s v="3be5ad69-83e1-4097-aa42-c0127792d108OPEN-CSP GOBIERNO"/>
    <m/>
    <x v="0"/>
    <s v="3be5ad69-83e1-4097-aa42-c0127792d108"/>
    <x v="0"/>
    <s v="Catalogo principal"/>
    <s v="USD"/>
    <s v="N/A"/>
    <s v="Microsoft 365 E5 Security_AddOn"/>
    <s v="Unidad"/>
    <s v="Und"/>
    <s v="Producto"/>
    <s v="N/A"/>
    <s v="N/A"/>
    <s v="N/A"/>
    <s v="3be5ad69-83e1-4097-aa42-c0127792d108"/>
    <s v="Suscripción mensual con pago anual"/>
    <n v="12"/>
    <n v="1"/>
    <s v="Por definición del partner"/>
    <n v="0"/>
    <n v="43984.92"/>
    <n v="43984.92"/>
    <n v="0"/>
  </r>
  <r>
    <s v="Catalogo principalOPEN-CSP GOBIERNO3451a3b0-8cda-44a7-bad7-c30be81c4aaa"/>
    <s v="3451a3b0-8cda-44a7-bad7-c30be81c4aaaOPEN-CSP GOBIERNO"/>
    <m/>
    <x v="0"/>
    <s v="3451a3b0-8cda-44a7-bad7-c30be81c4aaa"/>
    <x v="0"/>
    <s v="Catalogo principal"/>
    <s v="USD"/>
    <s v="N/A"/>
    <s v="Microsoft 365 F3"/>
    <s v="Unidad"/>
    <s v="Und"/>
    <s v="Producto"/>
    <s v="N/A"/>
    <s v="N/A"/>
    <s v="N/A"/>
    <s v="3451a3b0-8cda-44a7-bad7-c30be81c4aaa"/>
    <s v="Suscripción mensual con pago anual"/>
    <n v="10"/>
    <n v="1"/>
    <s v="Por definición del partner"/>
    <n v="0"/>
    <n v="36654.1"/>
    <n v="36654.1"/>
    <n v="0"/>
  </r>
  <r>
    <s v="Catalogo principalOPEN-CSP GOBIERNO4260988e-990d-479c-ae7b-f01ce8e1bb4d"/>
    <s v="4260988e-990d-479c-ae7b-f01ce8e1bb4dOPEN-CSP GOBIERNO"/>
    <m/>
    <x v="0"/>
    <s v="4260988e-990d-479c-ae7b-f01ce8e1bb4d"/>
    <x v="0"/>
    <s v="Catalogo principal"/>
    <s v="USD"/>
    <s v="N/A"/>
    <s v="Microsoft 365 Phone System_AddOn"/>
    <s v="Unidad"/>
    <s v="Und"/>
    <s v="Producto"/>
    <s v="N/A"/>
    <s v="N/A"/>
    <s v="N/A"/>
    <s v="4260988e-990d-479c-ae7b-f01ce8e1bb4d"/>
    <s v="Suscripción mensual con pago anual"/>
    <n v="8"/>
    <n v="1"/>
    <s v="Por definición del partner"/>
    <n v="0"/>
    <n v="29323.279999999999"/>
    <n v="29323.279999999999"/>
    <n v="0"/>
  </r>
  <r>
    <s v="Catalogo principalOPEN-CSP GOBIERNOdbd10351-5631-4a01-a643-00e8ff14e7b2"/>
    <s v="dbd10351-5631-4a01-a643-00e8ff14e7b2OPEN-CSP GOBIERNO"/>
    <m/>
    <x v="0"/>
    <s v="dbd10351-5631-4a01-a643-00e8ff14e7b2"/>
    <x v="0"/>
    <s v="Catalogo principal"/>
    <s v="USD"/>
    <s v="N/A"/>
    <s v="Microsoft Cloud App Security"/>
    <s v="Unidad"/>
    <s v="Und"/>
    <s v="Producto"/>
    <s v="N/A"/>
    <s v="N/A"/>
    <s v="N/A"/>
    <s v="dbd10351-5631-4a01-a643-00e8ff14e7b2"/>
    <s v="Suscripción mensual con pago anual"/>
    <n v="3.5"/>
    <n v="1"/>
    <s v="Por definición del partner"/>
    <n v="0"/>
    <n v="12828.934999999999"/>
    <n v="12828.94"/>
    <n v="0"/>
  </r>
  <r>
    <s v="Catalogo principalOPEN-CSP GOBIERNOa07b0e52-b12f-4298-94fc-5ddd61362bcc"/>
    <s v="a07b0e52-b12f-4298-94fc-5ddd61362bccOPEN-CSP GOBIERNO"/>
    <m/>
    <x v="0"/>
    <s v="a07b0e52-b12f-4298-94fc-5ddd61362bcc"/>
    <x v="0"/>
    <s v="Catalogo principal"/>
    <s v="USD"/>
    <s v="N/A"/>
    <s v="Microsoft Intune Device"/>
    <s v="Unidad"/>
    <s v="Und"/>
    <s v="Producto"/>
    <s v="N/A"/>
    <s v="N/A"/>
    <s v="N/A"/>
    <s v="a07b0e52-b12f-4298-94fc-5ddd61362bcc"/>
    <s v="Suscripción mensual con pago anual"/>
    <n v="2"/>
    <n v="1"/>
    <s v="Por definición del partner"/>
    <n v="0"/>
    <n v="7330.82"/>
    <n v="7330.82"/>
    <n v="0"/>
  </r>
  <r>
    <s v="Catalogo principalOPEN-CSP GOBIERNO7a6cf83d-b4e3-4a2d-ad58-70677698b8a4"/>
    <s v="7a6cf83d-b4e3-4a2d-ad58-70677698b8a4OPEN-CSP GOBIERNO"/>
    <m/>
    <x v="0"/>
    <s v="7a6cf83d-b4e3-4a2d-ad58-70677698b8a4"/>
    <x v="0"/>
    <s v="Catalogo principal"/>
    <s v="USD"/>
    <s v="N/A"/>
    <s v="Microsoft Stream Plan 2 for Office 365 Add-On_AddOn"/>
    <s v="Unidad"/>
    <s v="Und"/>
    <s v="Producto"/>
    <s v="N/A"/>
    <s v="N/A"/>
    <s v="N/A"/>
    <s v="7a6cf83d-b4e3-4a2d-ad58-70677698b8a4"/>
    <s v="Suscripción mensual con pago anual"/>
    <n v="2"/>
    <n v="1"/>
    <s v="Por definición del partner"/>
    <n v="0"/>
    <n v="7330.82"/>
    <n v="7330.82"/>
    <n v="0"/>
  </r>
  <r>
    <s v="Catalogo principalOPEN-CSP GOBIERNO43fce491-76d1-4bcc-b709-8a288786dbae"/>
    <s v="43fce491-76d1-4bcc-b709-8a288786dbaeOPEN-CSP GOBIERNO"/>
    <m/>
    <x v="0"/>
    <s v="43fce491-76d1-4bcc-b709-8a288786dbae"/>
    <x v="0"/>
    <s v="Catalogo principal"/>
    <s v="USD"/>
    <s v="N/A"/>
    <s v="Microsoft Stream Storage Add-On (500 GB)_AddOn"/>
    <s v="Unidad"/>
    <s v="Und"/>
    <s v="Producto"/>
    <s v="N/A"/>
    <s v="N/A"/>
    <s v="N/A"/>
    <s v="43fce491-76d1-4bcc-b709-8a288786dbae"/>
    <s v="Suscripción mensual con pago anual"/>
    <n v="100"/>
    <n v="1"/>
    <s v="Por definición del partner"/>
    <n v="0"/>
    <n v="366541"/>
    <n v="366541"/>
    <n v="0"/>
  </r>
  <r>
    <s v="Catalogo principalOPEN-CSP GOBIERNOa2706f86-868d-4048-989b-0c69e5c76b63"/>
    <s v="a2706f86-868d-4048-989b-0c69e5c76b63OPEN-CSP GOBIERNO"/>
    <m/>
    <x v="0"/>
    <s v="a2706f86-868d-4048-989b-0c69e5c76b63"/>
    <x v="0"/>
    <s v="Catalogo principal"/>
    <s v="USD"/>
    <s v="N/A"/>
    <s v="Microsoft Defender for Office 365 (Plan 1)_AddOn"/>
    <s v="Unidad"/>
    <s v="Und"/>
    <s v="Producto"/>
    <s v="N/A"/>
    <s v="N/A"/>
    <s v="N/A"/>
    <s v="a2706f86-868d-4048-989b-0c69e5c76b63"/>
    <s v="Suscripción mensual con pago anual"/>
    <n v="2"/>
    <n v="1"/>
    <s v="Por definición del partner"/>
    <n v="0"/>
    <n v="7330.82"/>
    <n v="7330.82"/>
    <n v="0"/>
  </r>
  <r>
    <s v="Catalogo principalOPEN-CSP GOBIERNOefe1183a-8fa0-4138-bf0a-5ae271ab6e3c"/>
    <s v="efe1183a-8fa0-4138-bf0a-5ae271ab6e3cOPEN-CSP GOBIERNO"/>
    <m/>
    <x v="0"/>
    <s v="efe1183a-8fa0-4138-bf0a-5ae271ab6e3c"/>
    <x v="0"/>
    <s v="Catalogo principal"/>
    <s v="USD"/>
    <s v="N/A"/>
    <s v="Microsoft Defender for Office 365 (Plan 2)_AddOn"/>
    <s v="Unidad"/>
    <s v="Und"/>
    <s v="Producto"/>
    <s v="N/A"/>
    <s v="N/A"/>
    <s v="N/A"/>
    <s v="efe1183a-8fa0-4138-bf0a-5ae271ab6e3c"/>
    <s v="Suscripción mensual con pago anual"/>
    <n v="5"/>
    <n v="1"/>
    <s v="Por definición del partner"/>
    <n v="0"/>
    <n v="18327.05"/>
    <n v="18327.05"/>
    <n v="0"/>
  </r>
  <r>
    <s v="Catalogo principalOPEN-CSP GOBIERNO5c9fd4cc-edce-44a8-8e91-07df09744609"/>
    <s v="5c9fd4cc-edce-44a8-8e91-07df09744609OPEN-CSP GOBIERNO"/>
    <m/>
    <x v="0"/>
    <s v="5c9fd4cc-edce-44a8-8e91-07df09744609"/>
    <x v="0"/>
    <s v="Catalogo principal"/>
    <s v="USD"/>
    <s v="N/A"/>
    <s v="Microsoft 365 Apps for business"/>
    <s v="Unidad"/>
    <s v="Und"/>
    <s v="Producto"/>
    <s v="N/A"/>
    <s v="N/A"/>
    <s v="N/A"/>
    <s v="5c9fd4cc-edce-44a8-8e91-07df09744609"/>
    <s v="Suscripción mensual con pago anual"/>
    <n v="8.25"/>
    <n v="1"/>
    <s v="Por definición del partner"/>
    <n v="0"/>
    <n v="30239.6325"/>
    <n v="30239.63"/>
    <n v="0"/>
  </r>
  <r>
    <s v="Catalogo principalOPEN-CSP GOBIERNObd938f12-058f-4927-bba3-ae36b1d2501c"/>
    <s v="bd938f12-058f-4927-bba3-ae36b1d2501cOPEN-CSP GOBIERNO"/>
    <m/>
    <x v="0"/>
    <s v="bd938f12-058f-4927-bba3-ae36b1d2501c"/>
    <x v="0"/>
    <s v="Catalogo principal"/>
    <s v="USD"/>
    <s v="N/A"/>
    <s v="Microsoft 365 Business Basic"/>
    <s v="Unidad"/>
    <s v="Und"/>
    <s v="Producto"/>
    <s v="N/A"/>
    <s v="N/A"/>
    <s v="N/A"/>
    <s v="bd938f12-058f-4927-bba3-ae36b1d2501c"/>
    <s v="Suscripción mensual con pago anual"/>
    <n v="5"/>
    <n v="1"/>
    <s v="Por definición del partner"/>
    <n v="0"/>
    <n v="18327.05"/>
    <n v="18327.05"/>
    <n v="0"/>
  </r>
  <r>
    <s v="Catalogo principalOPEN-CSP GOBIERNO031c9e47-4802-4248-838e-778fb1d2cc05"/>
    <s v="031c9e47-4802-4248-838e-778fb1d2cc05OPEN-CSP GOBIERNO"/>
    <m/>
    <x v="0"/>
    <s v="031c9e47-4802-4248-838e-778fb1d2cc05"/>
    <x v="0"/>
    <s v="Catalogo principal"/>
    <s v="USD"/>
    <s v="N/A"/>
    <s v="Microsoft 365 Business Standard"/>
    <s v="Unidad"/>
    <s v="Und"/>
    <s v="Producto"/>
    <s v="N/A"/>
    <s v="N/A"/>
    <s v="N/A"/>
    <s v="031c9e47-4802-4248-838e-778fb1d2cc05"/>
    <s v="Suscripción mensual con pago anual"/>
    <n v="12.5"/>
    <n v="1"/>
    <s v="Por definición del partner"/>
    <n v="0"/>
    <n v="45817.625"/>
    <n v="45817.63"/>
    <n v="0"/>
  </r>
  <r>
    <s v="Catalogo principalOPEN-CSP GOBIERNO4833683a-1e4a-4816-80cf-25238184b8c4"/>
    <s v="4833683a-1e4a-4816-80cf-25238184b8c4OPEN-CSP GOBIERNO"/>
    <m/>
    <x v="0"/>
    <s v="4833683a-1e4a-4816-80cf-25238184b8c4"/>
    <x v="0"/>
    <s v="Catalogo principal"/>
    <s v="USD"/>
    <s v="N/A"/>
    <s v="Office 365 Data Loss Prevention_AddOn"/>
    <s v="Unidad"/>
    <s v="Und"/>
    <s v="Producto"/>
    <s v="N/A"/>
    <s v="N/A"/>
    <s v="N/A"/>
    <s v="4833683a-1e4a-4816-80cf-25238184b8c4"/>
    <s v="Suscripción mensual con pago anual"/>
    <n v="3"/>
    <n v="1"/>
    <s v="Por definición del partner"/>
    <n v="0"/>
    <n v="10996.23"/>
    <n v="10996.23"/>
    <n v="0"/>
  </r>
  <r>
    <s v="Catalogo principalOPEN-CSP GOBIERNO91fd106f-4b2c-4938-95ac-f54f74e9a239"/>
    <s v="91fd106f-4b2c-4938-95ac-f54f74e9a239OPEN-CSP GOBIERNO"/>
    <m/>
    <x v="0"/>
    <s v="91fd106f-4b2c-4938-95ac-f54f74e9a239"/>
    <x v="0"/>
    <s v="Catalogo principal"/>
    <s v="USD"/>
    <s v="N/A"/>
    <s v="Office 365 E1"/>
    <s v="Unidad"/>
    <s v="Und"/>
    <s v="Producto"/>
    <s v="N/A"/>
    <s v="N/A"/>
    <s v="N/A"/>
    <s v="91fd106f-4b2c-4938-95ac-f54f74e9a239"/>
    <s v="Suscripción mensual con pago anual"/>
    <n v="8"/>
    <n v="1"/>
    <s v="Por definición del partner"/>
    <n v="0"/>
    <n v="29323.279999999999"/>
    <n v="29323.279999999999"/>
    <n v="0"/>
  </r>
  <r>
    <s v="Catalogo principalOPEN-CSP GOBIERNO796b6b5f-613c-4e24-a17c-eba730d49c02"/>
    <s v="796b6b5f-613c-4e24-a17c-eba730d49c02OPEN-CSP GOBIERNO"/>
    <m/>
    <x v="0"/>
    <s v="796b6b5f-613c-4e24-a17c-eba730d49c02"/>
    <x v="0"/>
    <s v="Catalogo principal"/>
    <s v="USD"/>
    <s v="N/A"/>
    <s v="Office 365 E3"/>
    <s v="Unidad"/>
    <s v="Und"/>
    <s v="Producto"/>
    <s v="N/A"/>
    <s v="N/A"/>
    <s v="N/A"/>
    <s v="796b6b5f-613c-4e24-a17c-eba730d49c02"/>
    <s v="Suscripción mensual con pago anual"/>
    <n v="20"/>
    <n v="1"/>
    <s v="Por definición del partner"/>
    <n v="0"/>
    <n v="73308.2"/>
    <n v="73308.2"/>
    <n v="0"/>
  </r>
  <r>
    <s v="Catalogo principalOPEN-CSP GOBIERNOa044b16a-1861-4308-8086-a3a3b506fac2"/>
    <s v="a044b16a-1861-4308-8086-a3a3b506fac2OPEN-CSP GOBIERNO"/>
    <m/>
    <x v="0"/>
    <s v="a044b16a-1861-4308-8086-a3a3b506fac2"/>
    <x v="0"/>
    <s v="Catalogo principal"/>
    <s v="USD"/>
    <s v="N/A"/>
    <s v="Office 365 E5"/>
    <s v="Unidad"/>
    <s v="Und"/>
    <s v="Producto"/>
    <s v="N/A"/>
    <s v="N/A"/>
    <s v="N/A"/>
    <s v="a044b16a-1861-4308-8086-a3a3b506fac2"/>
    <s v="Suscripción mensual con pago anual"/>
    <n v="35"/>
    <n v="1"/>
    <s v="Por definición del partner"/>
    <n v="0"/>
    <n v="128289.34999999999"/>
    <n v="128289.35"/>
    <n v="0"/>
  </r>
  <r>
    <s v="Catalogo principalOPEN-CSP GOBIERNO53fc25f7-6639-4f78-bb44-3c2dfec3ed40"/>
    <s v="53fc25f7-6639-4f78-bb44-3c2dfec3ed40OPEN-CSP GOBIERNO"/>
    <m/>
    <x v="0"/>
    <s v="53fc25f7-6639-4f78-bb44-3c2dfec3ed40"/>
    <x v="0"/>
    <s v="Catalogo principal"/>
    <s v="USD"/>
    <s v="N/A"/>
    <s v="Office 365 Extra File Storage_AddOn"/>
    <s v="Unidad"/>
    <s v="Und"/>
    <s v="Producto"/>
    <s v="N/A"/>
    <s v="N/A"/>
    <s v="N/A"/>
    <s v="53fc25f7-6639-4f78-bb44-3c2dfec3ed40"/>
    <s v="Suscripción mensual con pago anual"/>
    <n v="0.2"/>
    <n v="1"/>
    <s v="Por definición del partner"/>
    <n v="0"/>
    <n v="733.08199999999999"/>
    <n v="733.08"/>
    <n v="0"/>
  </r>
  <r>
    <s v="Catalogo principalOPEN-CSP GOBIERNO6fbad345-b7de-42a6-b6ab-79b363d0b371"/>
    <s v="6fbad345-b7de-42a6-b6ab-79b363d0b371OPEN-CSP GOBIERNO"/>
    <m/>
    <x v="0"/>
    <s v="6fbad345-b7de-42a6-b6ab-79b363d0b371"/>
    <x v="0"/>
    <s v="Catalogo principal"/>
    <s v="USD"/>
    <s v="N/A"/>
    <s v="Office 365 F3"/>
    <s v="Unidad"/>
    <s v="Und"/>
    <s v="Producto"/>
    <s v="N/A"/>
    <s v="N/A"/>
    <s v="N/A"/>
    <s v="6fbad345-b7de-42a6-b6ab-79b363d0b371"/>
    <s v="Suscripción mensual con pago anual"/>
    <n v="4"/>
    <n v="1"/>
    <s v="Por definición del partner"/>
    <n v="0"/>
    <n v="14661.64"/>
    <n v="14661.64"/>
    <n v="0"/>
  </r>
  <r>
    <s v="Catalogo principalOPEN-CSP GOBIERNObe57ff4c-100c-4f1f-b82d-f1c5ab63a665"/>
    <s v="be57ff4c-100c-4f1f-b82d-f1c5ab63a665OPEN-CSP GOBIERNO"/>
    <m/>
    <x v="0"/>
    <s v="be57ff4c-100c-4f1f-b82d-f1c5ab63a665"/>
    <x v="0"/>
    <s v="Catalogo principal"/>
    <s v="USD"/>
    <s v="N/A"/>
    <s v="Microsoft 365 Apps for enterprise"/>
    <s v="Unidad"/>
    <s v="Und"/>
    <s v="Producto"/>
    <s v="N/A"/>
    <s v="N/A"/>
    <s v="N/A"/>
    <s v="be57ff4c-100c-4f1f-b82d-f1c5ab63a665"/>
    <s v="Suscripción mensual con pago anual"/>
    <n v="12"/>
    <n v="1"/>
    <s v="Por definición del partner"/>
    <n v="0"/>
    <n v="43984.92"/>
    <n v="43984.92"/>
    <n v="0"/>
  </r>
  <r>
    <s v="Catalogo principalOPEN-CSP GOBIERNO90d3615e-aa96-478e-b6ce-8eb1e9a96b4b"/>
    <s v="90d3615e-aa96-478e-b6ce-8eb1e9a96b4bOPEN-CSP GOBIERNO"/>
    <m/>
    <x v="0"/>
    <s v="90d3615e-aa96-478e-b6ce-8eb1e9a96b4b"/>
    <x v="0"/>
    <s v="Catalogo principal"/>
    <s v="USD"/>
    <s v="N/A"/>
    <s v="OneDrive for Business (Plan 1)"/>
    <s v="Unidad"/>
    <s v="Und"/>
    <s v="Producto"/>
    <s v="N/A"/>
    <s v="N/A"/>
    <s v="N/A"/>
    <s v="90d3615e-aa96-478e-b6ce-8eb1e9a96b4b"/>
    <s v="Suscripción mensual con pago anual"/>
    <n v="5"/>
    <n v="1"/>
    <s v="Por definición del partner"/>
    <n v="0"/>
    <n v="18327.05"/>
    <n v="18327.05"/>
    <n v="0"/>
  </r>
  <r>
    <s v="Catalogo principalOPEN-CSP GOBIERNObf1f6907-1f8e-4f05-b327-4896d1395c15"/>
    <s v="bf1f6907-1f8e-4f05-b327-4896d1395c15OPEN-CSP GOBIERNO"/>
    <m/>
    <x v="0"/>
    <s v="bf1f6907-1f8e-4f05-b327-4896d1395c15"/>
    <x v="0"/>
    <s v="Catalogo principal"/>
    <s v="USD"/>
    <s v="N/A"/>
    <s v="OneDrive for Business (Plan 2)"/>
    <s v="Unidad"/>
    <s v="Und"/>
    <s v="Producto"/>
    <s v="N/A"/>
    <s v="N/A"/>
    <s v="N/A"/>
    <s v="bf1f6907-1f8e-4f05-b327-4896d1395c15"/>
    <s v="Suscripción mensual con pago anual"/>
    <n v="10"/>
    <n v="1"/>
    <s v="Por definición del partner"/>
    <n v="0"/>
    <n v="36654.1"/>
    <n v="36654.1"/>
    <n v="0"/>
  </r>
  <r>
    <s v="Catalogo principalOPEN-CSP GOBIERNOc52cea5e-b1fd-4f8d-b3a1-8135fb144e78"/>
    <s v="c52cea5e-b1fd-4f8d-b3a1-8135fb144e78OPEN-CSP GOBIERNO"/>
    <m/>
    <x v="0"/>
    <s v="c52cea5e-b1fd-4f8d-b3a1-8135fb144e78"/>
    <x v="0"/>
    <s v="Catalogo principal"/>
    <s v="USD"/>
    <s v="N/A"/>
    <s v="Power Apps per user plan"/>
    <s v="Unidad"/>
    <s v="Und"/>
    <s v="Producto"/>
    <s v="N/A"/>
    <s v="N/A"/>
    <s v="N/A"/>
    <s v="c52cea5e-b1fd-4f8d-b3a1-8135fb144e78"/>
    <s v="Suscripción mensual con pago anual"/>
    <n v="40"/>
    <n v="1"/>
    <s v="Por definición del partner"/>
    <n v="0"/>
    <n v="146616.4"/>
    <n v="146616.4"/>
    <n v="0"/>
  </r>
  <r>
    <s v="Catalogo principalOPEN-CSP GOBIERNO09d13345-8342-4270-acbd-563c5fd619d9"/>
    <s v="09d13345-8342-4270-acbd-563c5fd619d9OPEN-CSP GOBIERNO"/>
    <m/>
    <x v="0"/>
    <s v="09d13345-8342-4270-acbd-563c5fd619d9"/>
    <x v="0"/>
    <s v="Catalogo principal"/>
    <s v="USD"/>
    <s v="N/A"/>
    <s v="Power Apps Portals login capacity add-on"/>
    <s v="Unidad"/>
    <s v="Und"/>
    <s v="Producto"/>
    <s v="N/A"/>
    <s v="N/A"/>
    <s v="N/A"/>
    <s v="09d13345-8342-4270-acbd-563c5fd619d9"/>
    <s v="Suscripción mensual con pago anual"/>
    <n v="200"/>
    <n v="1"/>
    <s v="Por definición del partner"/>
    <n v="0"/>
    <n v="733082"/>
    <n v="733082"/>
    <n v="0"/>
  </r>
  <r>
    <s v="Catalogo principalOPEN-CSP GOBIERNO2f558d61-fe7e-4379-a6df-23a7dce95b00"/>
    <s v="2f558d61-fe7e-4379-a6df-23a7dce95b00OPEN-CSP GOBIERNO"/>
    <m/>
    <x v="0"/>
    <s v="2f558d61-fe7e-4379-a6df-23a7dce95b00"/>
    <x v="0"/>
    <s v="Catalogo principal"/>
    <s v="USD"/>
    <s v="N/A"/>
    <s v="Power Apps Portals login capacity add-on Tier 2 (10 unit min)"/>
    <s v="Unidad"/>
    <s v="Und"/>
    <s v="Producto"/>
    <s v="N/A"/>
    <s v="N/A"/>
    <s v="N/A"/>
    <s v="2f558d61-fe7e-4379-a6df-23a7dce95b00"/>
    <s v="Suscripción mensual con pago anual"/>
    <n v="100"/>
    <n v="1"/>
    <s v="Por definición del partner"/>
    <n v="0"/>
    <n v="366541"/>
    <n v="366541"/>
    <n v="0"/>
  </r>
  <r>
    <s v="Catalogo principalOPEN-CSP GOBIERNOc192bc67-a299-4e47-bd28-9c0ec43bcfc6"/>
    <s v="c192bc67-a299-4e47-bd28-9c0ec43bcfc6OPEN-CSP GOBIERNO"/>
    <m/>
    <x v="0"/>
    <s v="c192bc67-a299-4e47-bd28-9c0ec43bcfc6"/>
    <x v="0"/>
    <s v="Catalogo principal"/>
    <s v="USD"/>
    <s v="N/A"/>
    <s v="Power Apps Portals login capacity add-on Tier 3 (50 unit min)"/>
    <s v="Unidad"/>
    <s v="Und"/>
    <s v="Producto"/>
    <s v="N/A"/>
    <s v="N/A"/>
    <s v="N/A"/>
    <s v="c192bc67-a299-4e47-bd28-9c0ec43bcfc6"/>
    <s v="Suscripción mensual con pago anual"/>
    <n v="70"/>
    <n v="1"/>
    <s v="Por definición del partner"/>
    <n v="0"/>
    <n v="256578.69999999998"/>
    <n v="256578.7"/>
    <n v="0"/>
  </r>
  <r>
    <s v="Catalogo principalOPEN-CSP GOBIERNOeb3da7ca-a676-415e-8064-039e49edefb9"/>
    <s v="eb3da7ca-a676-415e-8064-039e49edefb9OPEN-CSP GOBIERNO"/>
    <m/>
    <x v="0"/>
    <s v="eb3da7ca-a676-415e-8064-039e49edefb9"/>
    <x v="0"/>
    <s v="Catalogo principal"/>
    <s v="USD"/>
    <s v="N/A"/>
    <s v="Power Apps Portals page view capacity add-on"/>
    <s v="Unidad"/>
    <s v="Und"/>
    <s v="Producto"/>
    <s v="N/A"/>
    <s v="N/A"/>
    <s v="N/A"/>
    <s v="eb3da7ca-a676-415e-8064-039e49edefb9"/>
    <s v="Suscripción mensual con pago anual"/>
    <n v="100"/>
    <n v="1"/>
    <s v="Por definición del partner"/>
    <n v="0"/>
    <n v="366541"/>
    <n v="366541"/>
    <n v="0"/>
  </r>
  <r>
    <s v="Catalogo principalOPEN-CSP GOBIERNO608fc9e1-b714-4add-9362-6cad036fbabf"/>
    <s v="608fc9e1-b714-4add-9362-6cad036fbabfOPEN-CSP GOBIERNO"/>
    <m/>
    <x v="0"/>
    <s v="608fc9e1-b714-4add-9362-6cad036fbabf"/>
    <x v="0"/>
    <s v="Catalogo principal"/>
    <s v="USD"/>
    <s v="N/A"/>
    <s v="Power Automate per flow plan"/>
    <s v="Unidad"/>
    <s v="Und"/>
    <s v="Producto"/>
    <s v="N/A"/>
    <s v="N/A"/>
    <s v="N/A"/>
    <s v="608fc9e1-b714-4add-9362-6cad036fbabf"/>
    <s v="Suscripción mensual con pago anual"/>
    <n v="100"/>
    <n v="1"/>
    <s v="Por definición del partner"/>
    <n v="0"/>
    <n v="366541"/>
    <n v="366541"/>
    <n v="0"/>
  </r>
  <r>
    <s v="Catalogo principalOPEN-CSP GOBIERNO80dd3bcb-55da-4e4d-906c-9b11cd0a1ec1"/>
    <s v="80dd3bcb-55da-4e4d-906c-9b11cd0a1ec1OPEN-CSP GOBIERNO"/>
    <m/>
    <x v="0"/>
    <s v="80dd3bcb-55da-4e4d-906c-9b11cd0a1ec1"/>
    <x v="0"/>
    <s v="Catalogo principal"/>
    <s v="USD"/>
    <s v="N/A"/>
    <s v="Power Automate per user plan"/>
    <s v="Unidad"/>
    <s v="Und"/>
    <s v="Producto"/>
    <s v="N/A"/>
    <s v="N/A"/>
    <s v="N/A"/>
    <s v="80dd3bcb-55da-4e4d-906c-9b11cd0a1ec1"/>
    <s v="Suscripción mensual con pago anual"/>
    <n v="15"/>
    <n v="1"/>
    <s v="Por definición del partner"/>
    <n v="0"/>
    <n v="54981.149999999994"/>
    <n v="54981.15"/>
    <n v="0"/>
  </r>
  <r>
    <s v="Catalogo principalOPEN-CSP GOBIERNO47490014-3ed5-4a67-937e-c7de2422d888"/>
    <s v="47490014-3ed5-4a67-937e-c7de2422d888OPEN-CSP GOBIERNO"/>
    <m/>
    <x v="0"/>
    <s v="47490014-3ed5-4a67-937e-c7de2422d888"/>
    <x v="0"/>
    <s v="Catalogo principal"/>
    <s v="USD"/>
    <s v="N/A"/>
    <s v="Power BI Premium P1"/>
    <s v="Unidad"/>
    <s v="Und"/>
    <s v="Producto"/>
    <s v="N/A"/>
    <s v="N/A"/>
    <s v="N/A"/>
    <s v="47490014-3ed5-4a67-937e-c7de2422d888"/>
    <s v="Suscripción mensual con pago anual"/>
    <n v="4995"/>
    <n v="1"/>
    <s v="Por definición del partner"/>
    <n v="0"/>
    <n v="18308722.949999999"/>
    <n v="18308722.949999999"/>
    <n v="0"/>
  </r>
  <r>
    <s v="Catalogo principalOPEN-CSP GOBIERNO4daeed88-7f6e-4210-b7d9-50e0853c9e4f"/>
    <s v="4daeed88-7f6e-4210-b7d9-50e0853c9e4fOPEN-CSP GOBIERNO"/>
    <m/>
    <x v="0"/>
    <s v="4daeed88-7f6e-4210-b7d9-50e0853c9e4f"/>
    <x v="0"/>
    <s v="Catalogo principal"/>
    <s v="USD"/>
    <s v="N/A"/>
    <s v="Power BI Premium P2"/>
    <s v="Unidad"/>
    <s v="Und"/>
    <s v="Producto"/>
    <s v="N/A"/>
    <s v="N/A"/>
    <s v="N/A"/>
    <s v="4daeed88-7f6e-4210-b7d9-50e0853c9e4f"/>
    <s v="Suscripción mensual con pago anual"/>
    <n v="9995"/>
    <n v="1"/>
    <s v="Por definición del partner"/>
    <n v="0"/>
    <n v="36635772.949999996"/>
    <n v="36635772.950000003"/>
    <n v="0"/>
  </r>
  <r>
    <s v="Catalogo principalOPEN-CSP GOBIERNO30a0221f-6b2d-4c3c-93d9-c76e3b409d1f"/>
    <s v="30a0221f-6b2d-4c3c-93d9-c76e3b409d1fOPEN-CSP GOBIERNO"/>
    <m/>
    <x v="0"/>
    <s v="30a0221f-6b2d-4c3c-93d9-c76e3b409d1f"/>
    <x v="0"/>
    <s v="Catalogo principal"/>
    <s v="USD"/>
    <s v="N/A"/>
    <s v="Power BI Premium P3"/>
    <s v="Unidad"/>
    <s v="Und"/>
    <s v="Producto"/>
    <s v="N/A"/>
    <s v="N/A"/>
    <s v="N/A"/>
    <s v="30a0221f-6b2d-4c3c-93d9-c76e3b409d1f"/>
    <s v="Suscripción mensual con pago anual"/>
    <n v="19995"/>
    <n v="1"/>
    <s v="Por definición del partner"/>
    <n v="0"/>
    <n v="73289872.950000003"/>
    <n v="73289872.950000003"/>
    <n v="0"/>
  </r>
  <r>
    <s v="Catalogo principalOPEN-CSP GOBIERNO771c2453-e28a-47ff-ad72-5e32696f2435"/>
    <s v="771c2453-e28a-47ff-ad72-5e32696f2435OPEN-CSP GOBIERNO"/>
    <m/>
    <x v="0"/>
    <s v="771c2453-e28a-47ff-ad72-5e32696f2435"/>
    <x v="0"/>
    <s v="Catalogo principal"/>
    <s v="USD"/>
    <s v="N/A"/>
    <s v="Power BI Premium P4"/>
    <s v="Unidad"/>
    <s v="Und"/>
    <s v="Producto"/>
    <s v="N/A"/>
    <s v="N/A"/>
    <s v="N/A"/>
    <s v="771c2453-e28a-47ff-ad72-5e32696f2435"/>
    <s v="Suscripción mensual con pago anual"/>
    <n v="39995"/>
    <n v="1"/>
    <s v="Por definición del partner"/>
    <n v="0"/>
    <n v="146598072.94999999"/>
    <n v="146598072.94999999"/>
    <n v="0"/>
  </r>
  <r>
    <s v="Catalogo principalOPEN-CSP GOBIERNOea1938b1-6307-4749-ac97-37df8ab660ef"/>
    <s v="ea1938b1-6307-4749-ac97-37df8ab660efOPEN-CSP GOBIERNO"/>
    <m/>
    <x v="0"/>
    <s v="ea1938b1-6307-4749-ac97-37df8ab660ef"/>
    <x v="0"/>
    <s v="Catalogo principal"/>
    <s v="USD"/>
    <s v="N/A"/>
    <s v="Power BI Premium P5"/>
    <s v="Unidad"/>
    <s v="Und"/>
    <s v="Producto"/>
    <s v="N/A"/>
    <s v="N/A"/>
    <s v="N/A"/>
    <s v="ea1938b1-6307-4749-ac97-37df8ab660ef"/>
    <s v="Suscripción mensual con pago anual"/>
    <n v="79995"/>
    <n v="1"/>
    <s v="Por definición del partner"/>
    <n v="0"/>
    <n v="293214472.94999999"/>
    <n v="293214472.94999999"/>
    <n v="0"/>
  </r>
  <r>
    <s v="Catalogo principalOPEN-CSP GOBIERNO800f4f3b-cfe1-42c1-9cea-675512810488"/>
    <s v="800f4f3b-cfe1-42c1-9cea-675512810488OPEN-CSP GOBIERNO"/>
    <m/>
    <x v="0"/>
    <s v="800f4f3b-cfe1-42c1-9cea-675512810488"/>
    <x v="0"/>
    <s v="Catalogo principal"/>
    <s v="USD"/>
    <s v="N/A"/>
    <s v="Power BI Pro"/>
    <s v="Unidad"/>
    <s v="Und"/>
    <s v="Producto"/>
    <s v="N/A"/>
    <s v="N/A"/>
    <s v="N/A"/>
    <s v="800f4f3b-cfe1-42c1-9cea-675512810488"/>
    <s v="Suscripción mensual con pago anual"/>
    <n v="10"/>
    <n v="1"/>
    <s v="Por definición del partner"/>
    <n v="0"/>
    <n v="36654.1"/>
    <n v="36654.1"/>
    <n v="0"/>
  </r>
  <r>
    <s v="Catalogo principalOPEN-CSP GOBIERNO49e52fb1-a134-4f49-9346-fd59b53421bc"/>
    <s v="49e52fb1-a134-4f49-9346-fd59b53421bcOPEN-CSP GOBIERNO"/>
    <m/>
    <x v="0"/>
    <s v="49e52fb1-a134-4f49-9346-fd59b53421bc"/>
    <x v="0"/>
    <s v="Catalogo principal"/>
    <s v="USD"/>
    <s v="N/A"/>
    <s v="Power Virtual Agent"/>
    <s v="Unidad"/>
    <s v="Und"/>
    <s v="Producto"/>
    <s v="N/A"/>
    <s v="N/A"/>
    <s v="N/A"/>
    <s v="49e52fb1-a134-4f49-9346-fd59b53421bc"/>
    <s v="Suscripción mensual con pago anual"/>
    <n v="1000"/>
    <n v="1"/>
    <s v="Por definición del partner"/>
    <n v="0"/>
    <n v="3665410"/>
    <n v="3665410"/>
    <n v="0"/>
  </r>
  <r>
    <s v="Catalogo principalOPEN-CSP GOBIERNOe1791e24-a789-4e17-b7fa-4a627f8f9088"/>
    <s v="e1791e24-a789-4e17-b7fa-4a627f8f9088OPEN-CSP GOBIERNO"/>
    <m/>
    <x v="0"/>
    <s v="e1791e24-a789-4e17-b7fa-4a627f8f9088"/>
    <x v="0"/>
    <s v="Catalogo principal"/>
    <s v="USD"/>
    <s v="N/A"/>
    <s v="Power Apps and Power Automate capacity add-on"/>
    <s v="Unidad"/>
    <s v="Und"/>
    <s v="Producto"/>
    <s v="N/A"/>
    <s v="N/A"/>
    <s v="N/A"/>
    <s v="e1791e24-a789-4e17-b7fa-4a627f8f9088"/>
    <s v="Suscripción mensual con pago anual"/>
    <n v="50"/>
    <n v="1"/>
    <s v="Por definición del partner"/>
    <n v="0"/>
    <n v="183270.5"/>
    <n v="183270.5"/>
    <n v="0"/>
  </r>
  <r>
    <s v="Catalogo principalOPEN-CSP GOBIERNO09dc6202-bfbb-44fb-9c87-b12c90084010"/>
    <s v="09dc6202-bfbb-44fb-9c87-b12c90084010OPEN-CSP GOBIERNO"/>
    <m/>
    <x v="0"/>
    <s v="09dc6202-bfbb-44fb-9c87-b12c90084010"/>
    <x v="0"/>
    <s v="Catalogo principal"/>
    <s v="USD"/>
    <s v="N/A"/>
    <s v="Pro Direct Support for Dynamics 365 Unified Operations"/>
    <s v="Unidad"/>
    <s v="Und"/>
    <s v="Producto"/>
    <s v="N/A"/>
    <s v="N/A"/>
    <s v="N/A"/>
    <s v="09dc6202-bfbb-44fb-9c87-b12c90084010"/>
    <s v="Suscripción mensual con pago anual"/>
    <n v="9"/>
    <n v="1"/>
    <s v="Por definición del partner"/>
    <n v="0"/>
    <n v="32988.69"/>
    <n v="32988.69"/>
    <n v="0"/>
  </r>
  <r>
    <s v="Catalogo principalOPEN-CSP GOBIERNOa4179d30-cc09-49f0-977e-dc2cb70b874f"/>
    <s v="a4179d30-cc09-49f0-977e-dc2cb70b874fOPEN-CSP GOBIERNO"/>
    <m/>
    <x v="0"/>
    <s v="a4179d30-cc09-49f0-977e-dc2cb70b874f"/>
    <x v="0"/>
    <s v="Catalogo principal"/>
    <s v="USD"/>
    <s v="N/A"/>
    <s v="Project Online Essentials"/>
    <s v="Unidad"/>
    <s v="Und"/>
    <s v="Producto"/>
    <s v="N/A"/>
    <s v="N/A"/>
    <s v="N/A"/>
    <s v="a4179d30-cc09-49f0-977e-dc2cb70b874f"/>
    <s v="Suscripción mensual con pago anual"/>
    <n v="7"/>
    <n v="1"/>
    <s v="Por definición del partner"/>
    <n v="0"/>
    <n v="25657.87"/>
    <n v="25657.87"/>
    <n v="0"/>
  </r>
  <r>
    <s v="Catalogo principalOPEN-CSP GOBIERNOd83bfd97-d3e5-41b6-866b-05fa30d2102a"/>
    <s v="d83bfd97-d3e5-41b6-866b-05fa30d2102aOPEN-CSP GOBIERNO"/>
    <m/>
    <x v="0"/>
    <s v="d83bfd97-d3e5-41b6-866b-05fa30d2102a"/>
    <x v="0"/>
    <s v="Catalogo principal"/>
    <s v="USD"/>
    <s v="N/A"/>
    <s v="Project Plan 1"/>
    <s v="Unidad"/>
    <s v="Und"/>
    <s v="Producto"/>
    <s v="N/A"/>
    <s v="N/A"/>
    <s v="N/A"/>
    <s v="d83bfd97-d3e5-41b6-866b-05fa30d2102a"/>
    <s v="Suscripción mensual con pago anual"/>
    <n v="10"/>
    <n v="1"/>
    <s v="Por definición del partner"/>
    <n v="0"/>
    <n v="36654.1"/>
    <n v="36654.1"/>
    <n v="0"/>
  </r>
  <r>
    <s v="Catalogo principalOPEN-CSP GOBIERNOa56baa74-d4e3-49fd-b228-ca0b62d08bad"/>
    <s v="a56baa74-d4e3-49fd-b228-ca0b62d08badOPEN-CSP GOBIERNO"/>
    <m/>
    <x v="0"/>
    <s v="a56baa74-d4e3-49fd-b228-ca0b62d08bad"/>
    <x v="0"/>
    <s v="Catalogo principal"/>
    <s v="USD"/>
    <s v="N/A"/>
    <s v="Project Plan 3"/>
    <s v="Unidad"/>
    <s v="Und"/>
    <s v="Producto"/>
    <s v="N/A"/>
    <s v="N/A"/>
    <s v="N/A"/>
    <s v="a56baa74-d4e3-49fd-b228-ca0b62d08bad"/>
    <s v="Suscripción mensual con pago anual"/>
    <n v="30"/>
    <n v="1"/>
    <s v="Por definición del partner"/>
    <n v="0"/>
    <n v="109962.29999999999"/>
    <n v="109962.3"/>
    <n v="0"/>
  </r>
  <r>
    <s v="Catalogo principalOPEN-CSP GOBIERNOd85c8762-22e4-44c0-97fe-27ed3fc4e61a"/>
    <s v="d85c8762-22e4-44c0-97fe-27ed3fc4e61aOPEN-CSP GOBIERNO"/>
    <m/>
    <x v="0"/>
    <s v="d85c8762-22e4-44c0-97fe-27ed3fc4e61a"/>
    <x v="0"/>
    <s v="Catalogo principal"/>
    <s v="USD"/>
    <s v="N/A"/>
    <s v="Project Plan 5"/>
    <s v="Unidad"/>
    <s v="Und"/>
    <s v="Producto"/>
    <s v="N/A"/>
    <s v="N/A"/>
    <s v="N/A"/>
    <s v="d85c8762-22e4-44c0-97fe-27ed3fc4e61a"/>
    <s v="Suscripción mensual con pago anual"/>
    <n v="55"/>
    <n v="1"/>
    <s v="Por definición del partner"/>
    <n v="0"/>
    <n v="201597.55"/>
    <n v="201597.55"/>
    <n v="0"/>
  </r>
  <r>
    <s v="Catalogo principalOPEN-CSP GOBIERNOff7a4f5b-4973-4241-8c43-80f2be39311d"/>
    <s v="ff7a4f5b-4973-4241-8c43-80f2be39311dOPEN-CSP GOBIERNO"/>
    <m/>
    <x v="0"/>
    <s v="ff7a4f5b-4973-4241-8c43-80f2be39311d"/>
    <x v="0"/>
    <s v="Catalogo principal"/>
    <s v="USD"/>
    <s v="N/A"/>
    <s v="SharePoint (Plan 1)"/>
    <s v="Unidad"/>
    <s v="Und"/>
    <s v="Producto"/>
    <s v="N/A"/>
    <s v="N/A"/>
    <s v="N/A"/>
    <s v="ff7a4f5b-4973-4241-8c43-80f2be39311d"/>
    <s v="Suscripción mensual con pago anual"/>
    <n v="5"/>
    <n v="1"/>
    <s v="Por definición del partner"/>
    <n v="0"/>
    <n v="18327.05"/>
    <n v="18327.05"/>
    <n v="0"/>
  </r>
  <r>
    <s v="Catalogo principalOPEN-CSP GOBIERNO69c67983-cf78-4102-83f6-3e5fd246864f"/>
    <s v="69c67983-cf78-4102-83f6-3e5fd246864fOPEN-CSP GOBIERNO"/>
    <m/>
    <x v="0"/>
    <s v="69c67983-cf78-4102-83f6-3e5fd246864f"/>
    <x v="0"/>
    <s v="Catalogo principal"/>
    <s v="USD"/>
    <s v="N/A"/>
    <s v="SharePoint (Plan 2)"/>
    <s v="Unidad"/>
    <s v="Und"/>
    <s v="Producto"/>
    <s v="N/A"/>
    <s v="N/A"/>
    <s v="N/A"/>
    <s v="69c67983-cf78-4102-83f6-3e5fd246864f"/>
    <s v="Suscripción mensual con pago anual"/>
    <n v="10"/>
    <n v="1"/>
    <s v="Por definición del partner"/>
    <n v="0"/>
    <n v="36654.1"/>
    <n v="36654.1"/>
    <n v="0"/>
  </r>
  <r>
    <s v="Catalogo principalOPEN-CSP GOBIERNOfc233c3f-25bc-4bba-8984-860ce561af86"/>
    <s v="fc233c3f-25bc-4bba-8984-860ce561af86OPEN-CSP GOBIERNO"/>
    <m/>
    <x v="0"/>
    <s v="fc233c3f-25bc-4bba-8984-860ce561af86"/>
    <x v="0"/>
    <s v="Catalogo principal"/>
    <s v="USD"/>
    <s v="N/A"/>
    <s v="Skype for Business Plus CAL_AddOn"/>
    <s v="Unidad"/>
    <s v="Und"/>
    <s v="Producto"/>
    <s v="N/A"/>
    <s v="N/A"/>
    <s v="N/A"/>
    <s v="fc233c3f-25bc-4bba-8984-860ce561af86"/>
    <s v="Suscripción mensual con pago anual"/>
    <n v="2"/>
    <n v="1"/>
    <s v="Por definición del partner"/>
    <n v="0"/>
    <n v="7330.82"/>
    <n v="7330.82"/>
    <n v="0"/>
  </r>
  <r>
    <s v="Catalogo principalOPEN-CSP GOBIERNO3f22d04e-9353-46c1-bf48-b6b0c0a55a66"/>
    <s v="3f22d04e-9353-46c1-bf48-b6b0c0a55a66OPEN-CSP GOBIERNO"/>
    <m/>
    <x v="0"/>
    <s v="3f22d04e-9353-46c1-bf48-b6b0c0a55a66"/>
    <x v="0"/>
    <s v="Catalogo principal"/>
    <s v="USD"/>
    <s v="N/A"/>
    <s v="Visio Plan 1"/>
    <s v="Unidad"/>
    <s v="Und"/>
    <s v="Producto"/>
    <s v="N/A"/>
    <s v="N/A"/>
    <s v="N/A"/>
    <s v="3f22d04e-9353-46c1-bf48-b6b0c0a55a66"/>
    <s v="Suscripción mensual con pago anual"/>
    <n v="5"/>
    <n v="1"/>
    <s v="Por definición del partner"/>
    <n v="0"/>
    <n v="18327.05"/>
    <n v="18327.05"/>
    <n v="0"/>
  </r>
  <r>
    <s v="Catalogo principalOPEN-CSP GOBIERNOb4d4b7f4-4089-43b6-9c44-de97b760fb11"/>
    <s v="b4d4b7f4-4089-43b6-9c44-de97b760fb11OPEN-CSP GOBIERNO"/>
    <m/>
    <x v="0"/>
    <s v="b4d4b7f4-4089-43b6-9c44-de97b760fb11"/>
    <x v="0"/>
    <s v="Catalogo principal"/>
    <s v="USD"/>
    <s v="N/A"/>
    <s v="Visio Plan 2"/>
    <s v="Unidad"/>
    <s v="Und"/>
    <s v="Producto"/>
    <s v="N/A"/>
    <s v="N/A"/>
    <s v="N/A"/>
    <s v="b4d4b7f4-4089-43b6-9c44-de97b760fb11"/>
    <s v="Suscripción mensual con pago anual"/>
    <n v="15"/>
    <n v="1"/>
    <s v="Por definición del partner"/>
    <n v="0"/>
    <n v="54981.149999999994"/>
    <n v="54981.15"/>
    <n v="0"/>
  </r>
  <r>
    <s v="Catalogo principalOPEN-CSP GOBIERNO39504991-553b-48c2-bdf4-ea47f93bf784"/>
    <s v="39504991-553b-48c2-bdf4-ea47f93bf784OPEN-CSP GOBIERNO"/>
    <m/>
    <x v="0"/>
    <s v="39504991-553b-48c2-bdf4-ea47f93bf784"/>
    <x v="0"/>
    <s v="Catalogo principal"/>
    <s v="USD"/>
    <s v="N/A"/>
    <s v="Windows 10 Enterprise E3"/>
    <s v="Unidad"/>
    <s v="Und"/>
    <s v="Producto"/>
    <s v="N/A"/>
    <s v="N/A"/>
    <s v="N/A"/>
    <s v="39504991-553b-48c2-bdf4-ea47f93bf784"/>
    <s v="Suscripción mensual con pago anual"/>
    <n v="7"/>
    <n v="1"/>
    <s v="Por definición del partner"/>
    <n v="0"/>
    <n v="25657.87"/>
    <n v="25657.87"/>
    <n v="0"/>
  </r>
  <r>
    <s v="Catalogo principalOPEN-CSP GOBIERNO4b608b64-3a27-4373-854c-fd33115a8ce1"/>
    <s v="4b608b64-3a27-4373-854c-fd33115a8ce1OPEN-CSP GOBIERNO"/>
    <m/>
    <x v="0"/>
    <s v="4b608b64-3a27-4373-854c-fd33115a8ce1"/>
    <x v="0"/>
    <s v="Catalogo principal"/>
    <s v="USD"/>
    <s v="N/A"/>
    <s v="Windows 10 Enterprise E3 VDA"/>
    <s v="Unidad"/>
    <s v="Und"/>
    <s v="Producto"/>
    <s v="N/A"/>
    <s v="N/A"/>
    <s v="N/A"/>
    <s v="4b608b64-3a27-4373-854c-fd33115a8ce1"/>
    <s v="Suscripción mensual con pago anual"/>
    <n v="13.2"/>
    <n v="1"/>
    <s v="Por definición del partner"/>
    <n v="0"/>
    <n v="48383.411999999997"/>
    <n v="48383.41"/>
    <n v="0"/>
  </r>
  <r>
    <s v="Catalogo principalOPEN-CSP GOBIERNOf2c42110-ec7b-4434-b55e-1a9e456ac2f0"/>
    <s v="f2c42110-ec7b-4434-b55e-1a9e456ac2f0OPEN-CSP GOBIERNO"/>
    <m/>
    <x v="0"/>
    <s v="f2c42110-ec7b-4434-b55e-1a9e456ac2f0"/>
    <x v="0"/>
    <s v="Catalogo principal"/>
    <s v="USD"/>
    <s v="N/A"/>
    <s v="Windows 10 Enterprise E5"/>
    <s v="Unidad"/>
    <s v="Und"/>
    <s v="Producto"/>
    <s v="N/A"/>
    <s v="N/A"/>
    <s v="N/A"/>
    <s v="f2c42110-ec7b-4434-b55e-1a9e456ac2f0"/>
    <s v="Suscripción mensual con pago anual"/>
    <n v="11"/>
    <n v="1"/>
    <s v="Por definición del partner"/>
    <n v="0"/>
    <n v="40319.509999999995"/>
    <n v="40319.51"/>
    <n v="0"/>
  </r>
  <r>
    <s v="Catalogo principalOPEN-CSP ACADEMICO7ab7bc0b-e137-4bfe-a7b6-26fec475e90c"/>
    <s v="7ab7bc0b-e137-4bfe-a7b6-26fec475e90cOPEN-CSP ACADEMICO"/>
    <m/>
    <x v="0"/>
    <s v="7ab7bc0b-e137-4bfe-a7b6-26fec475e90c"/>
    <x v="1"/>
    <s v="Catalogo principal"/>
    <s v="USD"/>
    <s v="N/A"/>
    <s v="Dynamics 365 Human Resources Attach to Qualifying Dynamics 365 Base Offer for Faculty"/>
    <s v="Unidad"/>
    <s v="Und"/>
    <s v="Producto"/>
    <s v="N/A"/>
    <s v="N/A"/>
    <s v="N/A"/>
    <s v="7ab7bc0b-e137-4bfe-a7b6-26fec475e90c"/>
    <s v="Suscripción mensual con pago anual"/>
    <n v="16.5"/>
    <n v="1"/>
    <s v="Por definición del partner"/>
    <n v="0"/>
    <n v="60479.264999999999"/>
    <n v="60479.27"/>
    <n v="0"/>
  </r>
  <r>
    <s v="Catalogo principalOPEN-CSP ACADEMICO604ca0a7-b5b5-4183-ac41-ad063fb2d373"/>
    <s v="604ca0a7-b5b5-4183-ac41-ad063fb2d373OPEN-CSP ACADEMICO"/>
    <m/>
    <x v="0"/>
    <s v="604ca0a7-b5b5-4183-ac41-ad063fb2d373"/>
    <x v="1"/>
    <s v="Catalogo principal"/>
    <s v="USD"/>
    <s v="N/A"/>
    <s v="Dynamics 365 Human Resources Attach to Qualifying Dynamics 365 Base Offer for Faculty (Qualified Offer)"/>
    <s v="Unidad"/>
    <s v="Und"/>
    <s v="Producto"/>
    <s v="N/A"/>
    <s v="N/A"/>
    <s v="N/A"/>
    <s v="604ca0a7-b5b5-4183-ac41-ad063fb2d373"/>
    <s v="Suscripción mensual con pago anual"/>
    <n v="8.3000000000000007"/>
    <n v="1"/>
    <s v="Por definición del partner"/>
    <n v="0"/>
    <n v="30422.903000000002"/>
    <n v="30422.9"/>
    <n v="0"/>
  </r>
  <r>
    <s v="Catalogo principalOPEN-CSP ACADEMICO4f15670a-4da2-48e0-8b3e-feb4f8e51d5e"/>
    <s v="4f15670a-4da2-48e0-8b3e-feb4f8e51d5eOPEN-CSP ACADEMICO"/>
    <m/>
    <x v="0"/>
    <s v="4f15670a-4da2-48e0-8b3e-feb4f8e51d5e"/>
    <x v="1"/>
    <s v="Catalogo principal"/>
    <s v="USD"/>
    <s v="N/A"/>
    <s v="Dynamics 365 Human Resources Attach to Qualifying Dynamics 365 Base Offer for Faculty From SA From VL/DPL"/>
    <s v="Unidad"/>
    <s v="Und"/>
    <s v="Producto"/>
    <s v="N/A"/>
    <s v="N/A"/>
    <s v="N/A"/>
    <s v="4f15670a-4da2-48e0-8b3e-feb4f8e51d5e"/>
    <s v="Suscripción mensual con pago anual"/>
    <n v="9.9"/>
    <n v="1"/>
    <s v="Por definición del partner"/>
    <n v="0"/>
    <n v="36287.559000000001"/>
    <n v="36287.56"/>
    <n v="0"/>
  </r>
  <r>
    <s v="Catalogo principalOPEN-CSP ACADEMICO2b44162e-90b3-4c73-9f25-ba5c4b048c60"/>
    <s v="2b44162e-90b3-4c73-9f25-ba5c4b048c60OPEN-CSP ACADEMICO"/>
    <m/>
    <x v="0"/>
    <s v="2b44162e-90b3-4c73-9f25-ba5c4b048c60"/>
    <x v="1"/>
    <s v="Catalogo principal"/>
    <s v="USD"/>
    <s v="N/A"/>
    <s v="Dynamics 365 Human Resources Attach to Qualifying Dynamics 365 Base Offer for Students"/>
    <s v="Unidad"/>
    <s v="Und"/>
    <s v="Producto"/>
    <s v="N/A"/>
    <s v="N/A"/>
    <s v="N/A"/>
    <s v="2b44162e-90b3-4c73-9f25-ba5c4b048c60"/>
    <s v="Suscripción mensual con pago anual"/>
    <n v="12"/>
    <n v="1"/>
    <s v="Por definición del partner"/>
    <n v="0"/>
    <n v="43984.92"/>
    <n v="43984.92"/>
    <n v="0"/>
  </r>
  <r>
    <s v="Catalogo principalOPEN-CSP ACADEMICO10bb125f-ba2a-42d6-a353-c8428d10610f"/>
    <s v="10bb125f-ba2a-42d6-a353-c8428d10610fOPEN-CSP ACADEMICO"/>
    <m/>
    <x v="0"/>
    <s v="10bb125f-ba2a-42d6-a353-c8428d10610f"/>
    <x v="1"/>
    <s v="Catalogo principal"/>
    <s v="USD"/>
    <s v="N/A"/>
    <s v="Dynamics 365 Human Resources Attach to Qualifying Dynamics 365 Base Offer for Students (Qualified Offer)"/>
    <s v="Unidad"/>
    <s v="Und"/>
    <s v="Producto"/>
    <s v="N/A"/>
    <s v="N/A"/>
    <s v="N/A"/>
    <s v="10bb125f-ba2a-42d6-a353-c8428d10610f"/>
    <s v="Suscripción mensual con pago anual"/>
    <n v="6"/>
    <n v="1"/>
    <s v="Por definición del partner"/>
    <n v="0"/>
    <n v="21992.46"/>
    <n v="21992.46"/>
    <n v="0"/>
  </r>
  <r>
    <s v="Catalogo principalOPEN-CSP ACADEMICOfbeabb6e-da0d-4ef7-98f6-0caf99bc8a1d"/>
    <s v="fbeabb6e-da0d-4ef7-98f6-0caf99bc8a1dOPEN-CSP ACADEMICO"/>
    <m/>
    <x v="0"/>
    <s v="fbeabb6e-da0d-4ef7-98f6-0caf99bc8a1d"/>
    <x v="1"/>
    <s v="Catalogo principal"/>
    <s v="USD"/>
    <s v="N/A"/>
    <s v="Dynamics 365 Human Resources Attach to Qualifying Dynamics 365 Base Offer for Students From SA From VL/DPL"/>
    <s v="Unidad"/>
    <s v="Und"/>
    <s v="Producto"/>
    <s v="N/A"/>
    <s v="N/A"/>
    <s v="N/A"/>
    <s v="fbeabb6e-da0d-4ef7-98f6-0caf99bc8a1d"/>
    <s v="Suscripción mensual con pago anual"/>
    <n v="7.2"/>
    <n v="1"/>
    <s v="Por definición del partner"/>
    <n v="0"/>
    <n v="26390.952000000001"/>
    <n v="26390.95"/>
    <n v="0"/>
  </r>
  <r>
    <s v="Catalogo principalOPEN-CSP ACADEMICOdaf910cc-20ec-4eb2-ab26-e6fb16ee0ced"/>
    <s v="daf910cc-20ec-4eb2-ab26-e6fb16ee0cedOPEN-CSP ACADEMICO"/>
    <m/>
    <x v="0"/>
    <s v="daf910cc-20ec-4eb2-ab26-e6fb16ee0ced"/>
    <x v="1"/>
    <s v="Catalogo principal"/>
    <s v="USD"/>
    <s v="N/A"/>
    <s v="Dynamics 365 Human Resources for Faculty"/>
    <s v="Unidad"/>
    <s v="Und"/>
    <s v="Producto"/>
    <s v="N/A"/>
    <s v="N/A"/>
    <s v="N/A"/>
    <s v="daf910cc-20ec-4eb2-ab26-e6fb16ee0ced"/>
    <s v="Suscripción mensual con pago anual"/>
    <n v="66"/>
    <n v="1"/>
    <s v="Por definición del partner"/>
    <n v="0"/>
    <n v="241917.06"/>
    <n v="241917.06"/>
    <n v="0"/>
  </r>
  <r>
    <s v="Catalogo principalOPEN-CSP ACADEMICO3902af93-b4f4-4e1f-a5c3-60a534c38c6e"/>
    <s v="3902af93-b4f4-4e1f-a5c3-60a534c38c6eOPEN-CSP ACADEMICO"/>
    <m/>
    <x v="0"/>
    <s v="3902af93-b4f4-4e1f-a5c3-60a534c38c6e"/>
    <x v="1"/>
    <s v="Catalogo principal"/>
    <s v="USD"/>
    <s v="N/A"/>
    <s v="Dynamics 365 Human Resources for Faculty From SA From VL/DPL"/>
    <s v="Unidad"/>
    <s v="Und"/>
    <s v="Producto"/>
    <s v="N/A"/>
    <s v="N/A"/>
    <s v="N/A"/>
    <s v="3902af93-b4f4-4e1f-a5c3-60a534c38c6e"/>
    <s v="Suscripción mensual con pago anual"/>
    <n v="39.6"/>
    <n v="1"/>
    <s v="Por definición del partner"/>
    <n v="0"/>
    <n v="145150.236"/>
    <n v="145150.24"/>
    <n v="0"/>
  </r>
  <r>
    <s v="Catalogo principalOPEN-CSP ACADEMICOf3cf1f64-1a96-4a1d-a7cc-5645bb950fd8"/>
    <s v="f3cf1f64-1a96-4a1d-a7cc-5645bb950fd8OPEN-CSP ACADEMICO"/>
    <m/>
    <x v="0"/>
    <s v="f3cf1f64-1a96-4a1d-a7cc-5645bb950fd8"/>
    <x v="1"/>
    <s v="Catalogo principal"/>
    <s v="USD"/>
    <s v="N/A"/>
    <s v="Dynamics 365 Human Resources for Students"/>
    <s v="Unidad"/>
    <s v="Und"/>
    <s v="Producto"/>
    <s v="N/A"/>
    <s v="N/A"/>
    <s v="N/A"/>
    <s v="f3cf1f64-1a96-4a1d-a7cc-5645bb950fd8"/>
    <s v="Suscripción mensual con pago anual"/>
    <n v="48"/>
    <n v="1"/>
    <s v="Por definición del partner"/>
    <n v="0"/>
    <n v="175939.68"/>
    <n v="175939.68"/>
    <n v="0"/>
  </r>
  <r>
    <s v="Catalogo principalOPEN-CSP ACADEMICOcc2d12a7-4f94-402b-b1c3-742c8259b245"/>
    <s v="cc2d12a7-4f94-402b-b1c3-742c8259b245OPEN-CSP ACADEMICO"/>
    <m/>
    <x v="0"/>
    <s v="cc2d12a7-4f94-402b-b1c3-742c8259b245"/>
    <x v="1"/>
    <s v="Catalogo principal"/>
    <s v="USD"/>
    <s v="N/A"/>
    <s v="Dynamics 365 Human Resources for Students From SA From VL/DPL"/>
    <s v="Unidad"/>
    <s v="Und"/>
    <s v="Producto"/>
    <s v="N/A"/>
    <s v="N/A"/>
    <s v="N/A"/>
    <s v="cc2d12a7-4f94-402b-b1c3-742c8259b245"/>
    <s v="Suscripción mensual con pago anual"/>
    <n v="28.8"/>
    <n v="1"/>
    <s v="Por definición del partner"/>
    <n v="0"/>
    <n v="105563.808"/>
    <n v="105563.81"/>
    <n v="0"/>
  </r>
  <r>
    <s v="Catalogo principalOPEN-CSP ACADEMICO69896d87-3d84-4b43-97ed-ea254b742add"/>
    <s v="69896d87-3d84-4b43-97ed-ea254b742addOPEN-CSP ACADEMICO"/>
    <m/>
    <x v="0"/>
    <s v="69896d87-3d84-4b43-97ed-ea254b742add"/>
    <x v="1"/>
    <s v="Catalogo principal"/>
    <s v="USD"/>
    <s v="N/A"/>
    <s v="Dynamics 365 Human Resources Sandbox for Faculty_AddOn"/>
    <s v="Unidad"/>
    <s v="Und"/>
    <s v="Producto"/>
    <s v="N/A"/>
    <s v="N/A"/>
    <s v="N/A"/>
    <s v="69896d87-3d84-4b43-97ed-ea254b742add"/>
    <s v="Suscripción mensual con pago anual"/>
    <n v="770"/>
    <n v="1"/>
    <s v="Por definición del partner"/>
    <n v="0"/>
    <n v="2822365.6999999997"/>
    <n v="2822365.7"/>
    <n v="0"/>
  </r>
  <r>
    <s v="Catalogo principalOPEN-CSP ACADEMICO302fb6be-dd9c-4d13-8eaf-3d6239ad2383"/>
    <s v="302fb6be-dd9c-4d13-8eaf-3d6239ad2383OPEN-CSP ACADEMICO"/>
    <m/>
    <x v="0"/>
    <s v="302fb6be-dd9c-4d13-8eaf-3d6239ad2383"/>
    <x v="1"/>
    <s v="Catalogo principal"/>
    <s v="USD"/>
    <s v="N/A"/>
    <s v="Dynamics 365 Human Resources Sandbox for Students_AddOn"/>
    <s v="Unidad"/>
    <s v="Und"/>
    <s v="Producto"/>
    <s v="N/A"/>
    <s v="N/A"/>
    <s v="N/A"/>
    <s v="302fb6be-dd9c-4d13-8eaf-3d6239ad2383"/>
    <s v="Suscripción mensual con pago anual"/>
    <n v="560"/>
    <n v="1"/>
    <s v="Por definición del partner"/>
    <n v="0"/>
    <n v="2052629.5999999999"/>
    <n v="2052629.6"/>
    <n v="0"/>
  </r>
  <r>
    <s v="Catalogo principalOPEN-CSP ACADEMICO04ec80cc-ed3e-4887-8a01-d8d122134690"/>
    <s v="04ec80cc-ed3e-4887-8a01-d8d122134690OPEN-CSP ACADEMICO"/>
    <m/>
    <x v="0"/>
    <s v="04ec80cc-ed3e-4887-8a01-d8d122134690"/>
    <x v="1"/>
    <s v="Catalogo principal"/>
    <s v="USD"/>
    <s v="N/A"/>
    <s v="Dynamics 365 Human Resources Self Service for Faculty_AddOn"/>
    <s v="Unidad"/>
    <s v="Und"/>
    <s v="Producto"/>
    <s v="N/A"/>
    <s v="N/A"/>
    <s v="N/A"/>
    <s v="04ec80cc-ed3e-4887-8a01-d8d122134690"/>
    <s v="Suscripción mensual con pago anual"/>
    <n v="2.2000000000000002"/>
    <n v="1"/>
    <s v="Por definición del partner"/>
    <n v="0"/>
    <n v="8063.902"/>
    <n v="8063.9"/>
    <n v="0"/>
  </r>
  <r>
    <s v="Catalogo principalOPEN-CSP ACADEMICO34a8866e-06dc-45fe-8c55-8e98b617d9b1"/>
    <s v="34a8866e-06dc-45fe-8c55-8e98b617d9b1OPEN-CSP ACADEMICO"/>
    <m/>
    <x v="0"/>
    <s v="34a8866e-06dc-45fe-8c55-8e98b617d9b1"/>
    <x v="1"/>
    <s v="Catalogo principal"/>
    <s v="USD"/>
    <s v="N/A"/>
    <s v="Dynamics 365 Human Resources Self Service for Students_AddOn"/>
    <s v="Unidad"/>
    <s v="Und"/>
    <s v="Producto"/>
    <s v="N/A"/>
    <s v="N/A"/>
    <s v="N/A"/>
    <s v="34a8866e-06dc-45fe-8c55-8e98b617d9b1"/>
    <s v="Suscripción mensual con pago anual"/>
    <n v="1.6"/>
    <n v="1"/>
    <s v="Por definición del partner"/>
    <n v="0"/>
    <n v="5864.6559999999999"/>
    <n v="5864.66"/>
    <n v="0"/>
  </r>
  <r>
    <s v="Catalogo principalOPEN-CSP ACADEMICO664c2ff4-18ee-4008-b666-c671fb07d5d5"/>
    <s v="664c2ff4-18ee-4008-b666-c671fb07d5d5OPEN-CSP ACADEMICO"/>
    <m/>
    <x v="0"/>
    <s v="664c2ff4-18ee-4008-b666-c671fb07d5d5"/>
    <x v="1"/>
    <s v="Catalogo principal"/>
    <s v="USD"/>
    <s v="N/A"/>
    <s v="Dynamics 365 Commerce Scale Unit Basic - Cloud for Faculty_AddOn"/>
    <s v="Unidad"/>
    <s v="Und"/>
    <s v="Producto"/>
    <s v="N/A"/>
    <s v="N/A"/>
    <s v="N/A"/>
    <s v="664c2ff4-18ee-4008-b666-c671fb07d5d5"/>
    <s v="Suscripción mensual con pago anual"/>
    <n v="3300"/>
    <n v="1"/>
    <s v="Por definición del partner"/>
    <n v="0"/>
    <n v="12095853"/>
    <n v="12095853"/>
    <n v="0"/>
  </r>
  <r>
    <s v="Catalogo principalOPEN-CSP ACADEMICOd1fb7556-64c0-4a54-b5bd-6822d6ab51aa"/>
    <s v="d1fb7556-64c0-4a54-b5bd-6822d6ab51aaOPEN-CSP ACADEMICO"/>
    <m/>
    <x v="0"/>
    <s v="d1fb7556-64c0-4a54-b5bd-6822d6ab51aa"/>
    <x v="1"/>
    <s v="Catalogo principal"/>
    <s v="USD"/>
    <s v="N/A"/>
    <s v="Dynamics 365 Commerce Scale Unit Basic - Cloud for Students_AddOn"/>
    <s v="Unidad"/>
    <s v="Und"/>
    <s v="Producto"/>
    <s v="N/A"/>
    <s v="N/A"/>
    <s v="N/A"/>
    <s v="d1fb7556-64c0-4a54-b5bd-6822d6ab51aa"/>
    <s v="Suscripción mensual con pago anual"/>
    <n v="2400"/>
    <n v="1"/>
    <s v="Por definición del partner"/>
    <n v="0"/>
    <n v="8796984"/>
    <n v="8796984"/>
    <n v="0"/>
  </r>
  <r>
    <s v="Catalogo principalOPEN-CSP ACADEMICO82afc3dc-ec97-4769-aa05-5183c04b5a6c"/>
    <s v="82afc3dc-ec97-4769-aa05-5183c04b5a6cOPEN-CSP ACADEMICO"/>
    <m/>
    <x v="0"/>
    <s v="82afc3dc-ec97-4769-aa05-5183c04b5a6c"/>
    <x v="1"/>
    <s v="Catalogo principal"/>
    <s v="USD"/>
    <s v="N/A"/>
    <s v="Dynamics 365 Commerce Scale Unit Premium - Cloud for Faculty_AddOn"/>
    <s v="Unidad"/>
    <s v="Und"/>
    <s v="Producto"/>
    <s v="N/A"/>
    <s v="N/A"/>
    <s v="N/A"/>
    <s v="82afc3dc-ec97-4769-aa05-5183c04b5a6c"/>
    <s v="Suscripción mensual con pago anual"/>
    <n v="20350"/>
    <n v="1"/>
    <s v="Por definición del partner"/>
    <n v="0"/>
    <n v="74591093.5"/>
    <n v="74591093.5"/>
    <n v="0"/>
  </r>
  <r>
    <s v="Catalogo principalOPEN-CSP ACADEMICO3b849e19-39cb-4535-84d4-b65e6d78ef8c"/>
    <s v="3b849e19-39cb-4535-84d4-b65e6d78ef8cOPEN-CSP ACADEMICO"/>
    <m/>
    <x v="0"/>
    <s v="3b849e19-39cb-4535-84d4-b65e6d78ef8c"/>
    <x v="1"/>
    <s v="Catalogo principal"/>
    <s v="USD"/>
    <s v="N/A"/>
    <s v="Dynamics 365 Commerce Scale Unit Premium - Cloud for Students_AddOn"/>
    <s v="Unidad"/>
    <s v="Und"/>
    <s v="Producto"/>
    <s v="N/A"/>
    <s v="N/A"/>
    <s v="N/A"/>
    <s v="3b849e19-39cb-4535-84d4-b65e6d78ef8c"/>
    <s v="Suscripción mensual con pago anual"/>
    <n v="14800"/>
    <n v="1"/>
    <s v="Por definición del partner"/>
    <n v="0"/>
    <n v="54248068"/>
    <n v="54248068"/>
    <n v="0"/>
  </r>
  <r>
    <s v="Catalogo principalOPEN-CSP ACADEMICO0526ed5b-017c-41cd-a65b-e96f571f0197"/>
    <s v="0526ed5b-017c-41cd-a65b-e96f571f0197OPEN-CSP ACADEMICO"/>
    <m/>
    <x v="0"/>
    <s v="0526ed5b-017c-41cd-a65b-e96f571f0197"/>
    <x v="1"/>
    <s v="Catalogo principal"/>
    <s v="USD"/>
    <s v="N/A"/>
    <s v="Dynamics 365 Commerce Scale Unit Standard - Cloud for Faculty_AddOn"/>
    <s v="Unidad"/>
    <s v="Und"/>
    <s v="Producto"/>
    <s v="N/A"/>
    <s v="N/A"/>
    <s v="N/A"/>
    <s v="0526ed5b-017c-41cd-a65b-e96f571f0197"/>
    <s v="Suscripción mensual con pago anual"/>
    <n v="9350"/>
    <n v="1"/>
    <s v="Por definición del partner"/>
    <n v="0"/>
    <n v="34271583.5"/>
    <n v="34271583.5"/>
    <n v="0"/>
  </r>
  <r>
    <s v="Catalogo principalOPEN-CSP ACADEMICO66c6946d-cc6a-407f-98e0-34ff7a977d77"/>
    <s v="66c6946d-cc6a-407f-98e0-34ff7a977d77OPEN-CSP ACADEMICO"/>
    <m/>
    <x v="0"/>
    <s v="66c6946d-cc6a-407f-98e0-34ff7a977d77"/>
    <x v="1"/>
    <s v="Catalogo principal"/>
    <s v="USD"/>
    <s v="N/A"/>
    <s v="Dynamics 365 Commerce Scale Unit Standard - Cloud for Students_AddOn"/>
    <s v="Unidad"/>
    <s v="Und"/>
    <s v="Producto"/>
    <s v="N/A"/>
    <s v="N/A"/>
    <s v="N/A"/>
    <s v="66c6946d-cc6a-407f-98e0-34ff7a977d77"/>
    <s v="Suscripción mensual con pago anual"/>
    <n v="6800"/>
    <n v="1"/>
    <s v="Por definición del partner"/>
    <n v="0"/>
    <n v="24924788"/>
    <n v="24924788"/>
    <n v="0"/>
  </r>
  <r>
    <s v="Catalogo principalOPEN-CSP ACADEMICOc634ece6-f9f6-4fc5-823a-2bcddb3ae9de"/>
    <s v="c634ece6-f9f6-4fc5-823a-2bcddb3ae9deOPEN-CSP ACADEMICO"/>
    <m/>
    <x v="0"/>
    <s v="c634ece6-f9f6-4fc5-823a-2bcddb3ae9de"/>
    <x v="1"/>
    <s v="Catalogo principal"/>
    <s v="USD"/>
    <s v="N/A"/>
    <s v="Dynamics 365 Commerce Ratings and Reviews for Faculty_AddOn"/>
    <s v="Unidad"/>
    <s v="Und"/>
    <s v="Producto"/>
    <s v="N/A"/>
    <s v="N/A"/>
    <s v="N/A"/>
    <s v="c634ece6-f9f6-4fc5-823a-2bcddb3ae9de"/>
    <s v="Suscripción mensual con pago anual"/>
    <n v="412.5"/>
    <n v="1"/>
    <s v="Por definición del partner"/>
    <n v="0"/>
    <n v="1511981.625"/>
    <n v="1511981.63"/>
    <n v="0"/>
  </r>
  <r>
    <s v="Catalogo principalOPEN-CSP ACADEMICO34765464-c4ed-4cc6-b365-ef7c56499403"/>
    <s v="34765464-c4ed-4cc6-b365-ef7c56499403OPEN-CSP ACADEMICO"/>
    <m/>
    <x v="0"/>
    <s v="34765464-c4ed-4cc6-b365-ef7c56499403"/>
    <x v="1"/>
    <s v="Catalogo principal"/>
    <s v="USD"/>
    <s v="N/A"/>
    <s v="Dynamics 365 Commerce Ratings and Reviews for Students_AddOn"/>
    <s v="Unidad"/>
    <s v="Und"/>
    <s v="Producto"/>
    <s v="N/A"/>
    <s v="N/A"/>
    <s v="N/A"/>
    <s v="34765464-c4ed-4cc6-b365-ef7c56499403"/>
    <s v="Suscripción mensual con pago anual"/>
    <n v="300"/>
    <n v="1"/>
    <s v="Por definición del partner"/>
    <n v="0"/>
    <n v="1099623"/>
    <n v="1099623"/>
    <n v="0"/>
  </r>
  <r>
    <s v="Catalogo principalOPEN-CSP ACADEMICO5e6ea6e5-631c-4d74-a967-14298d7d30ae"/>
    <s v="5e6ea6e5-631c-4d74-a967-14298d7d30aeOPEN-CSP ACADEMICO"/>
    <m/>
    <x v="0"/>
    <s v="5e6ea6e5-631c-4d74-a967-14298d7d30ae"/>
    <x v="1"/>
    <s v="Catalogo principal"/>
    <s v="USD"/>
    <s v="N/A"/>
    <s v="Dynamics 365 Commerce Recommendations for Faculty_AddOn"/>
    <s v="Unidad"/>
    <s v="Und"/>
    <s v="Producto"/>
    <s v="N/A"/>
    <s v="N/A"/>
    <s v="N/A"/>
    <s v="5e6ea6e5-631c-4d74-a967-14298d7d30ae"/>
    <s v="Suscripción mensual con pago anual"/>
    <n v="1650"/>
    <n v="1"/>
    <s v="Por definición del partner"/>
    <n v="0"/>
    <n v="6047926.5"/>
    <n v="6047926.5"/>
    <n v="0"/>
  </r>
  <r>
    <s v="Catalogo principalOPEN-CSP ACADEMICO6a8420ba-7f8a-44f0-9217-184850a5e1b2"/>
    <s v="6a8420ba-7f8a-44f0-9217-184850a5e1b2OPEN-CSP ACADEMICO"/>
    <m/>
    <x v="0"/>
    <s v="6a8420ba-7f8a-44f0-9217-184850a5e1b2"/>
    <x v="1"/>
    <s v="Catalogo principal"/>
    <s v="USD"/>
    <s v="N/A"/>
    <s v="Dynamics 365 Commerce Recommendations for Students_AddOn"/>
    <s v="Unidad"/>
    <s v="Und"/>
    <s v="Producto"/>
    <s v="N/A"/>
    <s v="N/A"/>
    <s v="N/A"/>
    <s v="6a8420ba-7f8a-44f0-9217-184850a5e1b2"/>
    <s v="Suscripción mensual con pago anual"/>
    <n v="1200"/>
    <n v="1"/>
    <s v="Por definición del partner"/>
    <n v="0"/>
    <n v="4398492"/>
    <n v="4398492"/>
    <n v="0"/>
  </r>
  <r>
    <s v="Catalogo principalOPEN-CSP ACADEMICO91c5ad34-593e-4d50-8748-e949510a4896"/>
    <s v="91c5ad34-593e-4d50-8748-e949510a4896OPEN-CSP ACADEMICO"/>
    <m/>
    <x v="0"/>
    <s v="91c5ad34-593e-4d50-8748-e949510a4896"/>
    <x v="1"/>
    <s v="Catalogo principal"/>
    <s v="USD"/>
    <s v="N/A"/>
    <s v="e-Commerce Tier 1 for Faculty"/>
    <s v="Unidad"/>
    <s v="Und"/>
    <s v="Producto"/>
    <s v="N/A"/>
    <s v="N/A"/>
    <s v="N/A"/>
    <s v="91c5ad34-593e-4d50-8748-e949510a4896"/>
    <s v="Suscripción mensual con pago anual"/>
    <n v="2750"/>
    <n v="1"/>
    <s v="Por definición del partner"/>
    <n v="0"/>
    <n v="10079877.5"/>
    <n v="10079877.5"/>
    <n v="0"/>
  </r>
  <r>
    <s v="Catalogo principalOPEN-CSP ACADEMICOa4a47d74-cd82-48ec-8752-4772db1cba1b"/>
    <s v="a4a47d74-cd82-48ec-8752-4772db1cba1bOPEN-CSP ACADEMICO"/>
    <m/>
    <x v="0"/>
    <s v="a4a47d74-cd82-48ec-8752-4772db1cba1b"/>
    <x v="1"/>
    <s v="Catalogo principal"/>
    <s v="USD"/>
    <s v="N/A"/>
    <s v="e-Commerce Tier 1 for Students"/>
    <s v="Unidad"/>
    <s v="Und"/>
    <s v="Producto"/>
    <s v="N/A"/>
    <s v="N/A"/>
    <s v="N/A"/>
    <s v="a4a47d74-cd82-48ec-8752-4772db1cba1b"/>
    <s v="Suscripción mensual con pago anual"/>
    <n v="2000"/>
    <n v="1"/>
    <s v="Por definición del partner"/>
    <n v="0"/>
    <n v="7330820"/>
    <n v="7330820"/>
    <n v="0"/>
  </r>
  <r>
    <s v="Catalogo principalOPEN-CSP ACADEMICOa24b44fa-b383-46ec-8a1d-f76aa6acae10"/>
    <s v="a24b44fa-b383-46ec-8a1d-f76aa6acae10OPEN-CSP ACADEMICO"/>
    <m/>
    <x v="0"/>
    <s v="a24b44fa-b383-46ec-8a1d-f76aa6acae10"/>
    <x v="1"/>
    <s v="Catalogo principal"/>
    <s v="USD"/>
    <s v="N/A"/>
    <s v="e-Commerce Tier 1 Overage for Faculty_AddOn"/>
    <s v="Unidad"/>
    <s v="Und"/>
    <s v="Producto"/>
    <s v="N/A"/>
    <s v="N/A"/>
    <s v="N/A"/>
    <s v="a24b44fa-b383-46ec-8a1d-f76aa6acae10"/>
    <s v="Suscripción mensual con pago anual"/>
    <n v="440"/>
    <n v="1"/>
    <s v="Por definición del partner"/>
    <n v="0"/>
    <n v="1612780.4"/>
    <n v="1612780.4"/>
    <n v="0"/>
  </r>
  <r>
    <s v="Catalogo principalOPEN-CSP ACADEMICOd5d5f00b-39ab-4666-9414-defc03ab1941"/>
    <s v="d5d5f00b-39ab-4666-9414-defc03ab1941OPEN-CSP ACADEMICO"/>
    <m/>
    <x v="0"/>
    <s v="d5d5f00b-39ab-4666-9414-defc03ab1941"/>
    <x v="1"/>
    <s v="Catalogo principal"/>
    <s v="USD"/>
    <s v="N/A"/>
    <s v="e-Commerce Tier 2 for Faculty"/>
    <s v="Unidad"/>
    <s v="Und"/>
    <s v="Producto"/>
    <s v="N/A"/>
    <s v="N/A"/>
    <s v="N/A"/>
    <s v="d5d5f00b-39ab-4666-9414-defc03ab1941"/>
    <s v="Suscripción mensual con pago anual"/>
    <n v="7975"/>
    <n v="1"/>
    <s v="Por definición del partner"/>
    <n v="0"/>
    <n v="29231644.75"/>
    <n v="29231644.75"/>
    <n v="0"/>
  </r>
  <r>
    <s v="Catalogo principalOPEN-CSP ACADEMICO573ef6fd-ce07-4387-9484-0144cf7d7faf"/>
    <s v="573ef6fd-ce07-4387-9484-0144cf7d7fafOPEN-CSP ACADEMICO"/>
    <m/>
    <x v="0"/>
    <s v="573ef6fd-ce07-4387-9484-0144cf7d7faf"/>
    <x v="1"/>
    <s v="Catalogo principal"/>
    <s v="USD"/>
    <s v="N/A"/>
    <s v="e-Commerce Tier 2 for Students"/>
    <s v="Unidad"/>
    <s v="Und"/>
    <s v="Producto"/>
    <s v="N/A"/>
    <s v="N/A"/>
    <s v="N/A"/>
    <s v="573ef6fd-ce07-4387-9484-0144cf7d7faf"/>
    <s v="Suscripción mensual con pago anual"/>
    <n v="5800"/>
    <n v="1"/>
    <s v="Por definición del partner"/>
    <n v="0"/>
    <n v="21259378"/>
    <n v="21259378"/>
    <n v="0"/>
  </r>
  <r>
    <s v="Catalogo principalOPEN-CSP ACADEMICO739b8ee1-5098-49af-8533-69b3bc05114e"/>
    <s v="739b8ee1-5098-49af-8533-69b3bc05114eOPEN-CSP ACADEMICO"/>
    <m/>
    <x v="0"/>
    <s v="739b8ee1-5098-49af-8533-69b3bc05114e"/>
    <x v="1"/>
    <s v="Catalogo principal"/>
    <s v="USD"/>
    <s v="N/A"/>
    <s v="e-Commerce Tier 2 Overage for Faculty_AddOn"/>
    <s v="Unidad"/>
    <s v="Und"/>
    <s v="Producto"/>
    <s v="N/A"/>
    <s v="N/A"/>
    <s v="N/A"/>
    <s v="739b8ee1-5098-49af-8533-69b3bc05114e"/>
    <s v="Suscripción mensual con pago anual"/>
    <n v="371.3"/>
    <n v="1"/>
    <s v="Por definición del partner"/>
    <n v="0"/>
    <n v="1360966.733"/>
    <n v="1360966.73"/>
    <n v="0"/>
  </r>
  <r>
    <s v="Catalogo principalOPEN-CSP ACADEMICOae1d7061-f0ea-4cbc-8893-46912fe28419"/>
    <s v="ae1d7061-f0ea-4cbc-8893-46912fe28419OPEN-CSP ACADEMICO"/>
    <m/>
    <x v="0"/>
    <s v="ae1d7061-f0ea-4cbc-8893-46912fe28419"/>
    <x v="1"/>
    <s v="Catalogo principal"/>
    <s v="USD"/>
    <s v="N/A"/>
    <s v="e-Commerce Tier 2 Overage for Students_AddOn"/>
    <s v="Unidad"/>
    <s v="Und"/>
    <s v="Producto"/>
    <s v="N/A"/>
    <s v="N/A"/>
    <s v="N/A"/>
    <s v="ae1d7061-f0ea-4cbc-8893-46912fe28419"/>
    <s v="Suscripción mensual con pago anual"/>
    <n v="270"/>
    <n v="1"/>
    <s v="Por definición del partner"/>
    <n v="0"/>
    <n v="989660.7"/>
    <n v="989660.7"/>
    <n v="0"/>
  </r>
  <r>
    <s v="Catalogo principalOPEN-CSP ACADEMICOc42163a8-2b7b-4be3-9a2b-f2ea14e5baee"/>
    <s v="c42163a8-2b7b-4be3-9a2b-f2ea14e5baeeOPEN-CSP ACADEMICO"/>
    <m/>
    <x v="0"/>
    <s v="c42163a8-2b7b-4be3-9a2b-f2ea14e5baee"/>
    <x v="1"/>
    <s v="Catalogo principal"/>
    <s v="USD"/>
    <s v="N/A"/>
    <s v="e-Commerce Tier 3 for Faculty"/>
    <s v="Unidad"/>
    <s v="Und"/>
    <s v="Producto"/>
    <s v="N/A"/>
    <s v="N/A"/>
    <s v="N/A"/>
    <s v="c42163a8-2b7b-4be3-9a2b-f2ea14e5baee"/>
    <s v="Suscripción mensual con pago anual"/>
    <n v="17050"/>
    <n v="1"/>
    <s v="Por definición del partner"/>
    <n v="0"/>
    <n v="62495240.5"/>
    <n v="62495240.5"/>
    <n v="0"/>
  </r>
  <r>
    <s v="Catalogo principalOPEN-CSP ACADEMICO783d8e73-a3f6-43ac-af61-e742dcc8025e"/>
    <s v="783d8e73-a3f6-43ac-af61-e742dcc8025eOPEN-CSP ACADEMICO"/>
    <m/>
    <x v="0"/>
    <s v="783d8e73-a3f6-43ac-af61-e742dcc8025e"/>
    <x v="1"/>
    <s v="Catalogo principal"/>
    <s v="USD"/>
    <s v="N/A"/>
    <s v="e-Commerce Tier 3 for Students"/>
    <s v="Unidad"/>
    <s v="Und"/>
    <s v="Producto"/>
    <s v="N/A"/>
    <s v="N/A"/>
    <s v="N/A"/>
    <s v="783d8e73-a3f6-43ac-af61-e742dcc8025e"/>
    <s v="Suscripción mensual con pago anual"/>
    <n v="12400"/>
    <n v="1"/>
    <s v="Por definición del partner"/>
    <n v="0"/>
    <n v="45451084"/>
    <n v="45451084"/>
    <n v="0"/>
  </r>
  <r>
    <s v="Catalogo principalOPEN-CSP ACADEMICOf6c0362a-964f-4289-9ed2-e50b03aa4434"/>
    <s v="f6c0362a-964f-4289-9ed2-e50b03aa4434OPEN-CSP ACADEMICO"/>
    <m/>
    <x v="0"/>
    <s v="f6c0362a-964f-4289-9ed2-e50b03aa4434"/>
    <x v="1"/>
    <s v="Catalogo principal"/>
    <s v="USD"/>
    <s v="N/A"/>
    <s v="e-Commerce Tier 3 Overage for Students_AddOn"/>
    <s v="Unidad"/>
    <s v="Und"/>
    <s v="Producto"/>
    <s v="N/A"/>
    <s v="N/A"/>
    <s v="N/A"/>
    <s v="f6c0362a-964f-4289-9ed2-e50b03aa4434"/>
    <s v="Suscripción mensual con pago anual"/>
    <n v="220"/>
    <n v="1"/>
    <s v="Por definición del partner"/>
    <n v="0"/>
    <n v="806390.2"/>
    <n v="806390.2"/>
    <n v="0"/>
  </r>
  <r>
    <s v="Catalogo principalOPEN-CSP ACADEMICO9e63cfd2-61f9-4c41-964a-2a47bcc39a0d"/>
    <s v="9e63cfd2-61f9-4c41-964a-2a47bcc39a0dOPEN-CSP ACADEMICO"/>
    <m/>
    <x v="0"/>
    <s v="9e63cfd2-61f9-4c41-964a-2a47bcc39a0d"/>
    <x v="1"/>
    <s v="Catalogo principal"/>
    <s v="USD"/>
    <s v="N/A"/>
    <s v="Advanced eDiscovery Storage for faculty_AddOn"/>
    <s v="Unidad"/>
    <s v="Und"/>
    <s v="Producto"/>
    <s v="N/A"/>
    <s v="N/A"/>
    <s v="N/A"/>
    <s v="9e63cfd2-61f9-4c41-964a-2a47bcc39a0d"/>
    <s v="Suscripción mensual con pago anual"/>
    <n v="20"/>
    <n v="1"/>
    <s v="Por definición del partner"/>
    <n v="0"/>
    <n v="73308.2"/>
    <n v="73308.2"/>
    <n v="0"/>
  </r>
  <r>
    <s v="Catalogo principalOPEN-CSP ACADEMICO632ed93a-9a93-4b43-9e63-f43497d7ad57"/>
    <s v="632ed93a-9a93-4b43-9e63-f43497d7ad57OPEN-CSP ACADEMICO"/>
    <m/>
    <x v="0"/>
    <s v="632ed93a-9a93-4b43-9e63-f43497d7ad57"/>
    <x v="1"/>
    <s v="Catalogo principal"/>
    <s v="USD"/>
    <s v="N/A"/>
    <s v="AI Builder Capacity add-on for Faculty"/>
    <s v="Unidad"/>
    <s v="Und"/>
    <s v="Producto"/>
    <s v="N/A"/>
    <s v="N/A"/>
    <s v="N/A"/>
    <s v="632ed93a-9a93-4b43-9e63-f43497d7ad57"/>
    <s v="Suscripción mensual con pago anual"/>
    <n v="350"/>
    <n v="1"/>
    <s v="Por definición del partner"/>
    <n v="0"/>
    <n v="1282893.5"/>
    <n v="1282893.5"/>
    <n v="0"/>
  </r>
  <r>
    <s v="Catalogo principalOPEN-CSP ACADEMICO7da6cd50-24d3-477f-8848-3fad610535f9"/>
    <s v="7da6cd50-24d3-477f-8848-3fad610535f9OPEN-CSP ACADEMICO"/>
    <m/>
    <x v="0"/>
    <s v="7da6cd50-24d3-477f-8848-3fad610535f9"/>
    <x v="1"/>
    <s v="Catalogo principal"/>
    <s v="USD"/>
    <s v="N/A"/>
    <s v="Azure Active Directory Basic for Faculty"/>
    <s v="Unidad"/>
    <s v="Und"/>
    <s v="Producto"/>
    <s v="N/A"/>
    <s v="N/A"/>
    <s v="N/A"/>
    <s v="7da6cd50-24d3-477f-8848-3fad610535f9"/>
    <s v="Suscripción mensual con pago anual"/>
    <n v="0"/>
    <n v="1"/>
    <s v="Por definición del partner"/>
    <n v="0"/>
    <n v="0"/>
    <n v="0"/>
    <n v="0"/>
  </r>
  <r>
    <s v="Catalogo principalOPEN-CSP ACADEMICOafb11d0e-f236-4915-a38a-53153e27c9ff"/>
    <s v="afb11d0e-f236-4915-a38a-53153e27c9ffOPEN-CSP ACADEMICO"/>
    <m/>
    <x v="0"/>
    <s v="afb11d0e-f236-4915-a38a-53153e27c9ff"/>
    <x v="1"/>
    <s v="Catalogo principal"/>
    <s v="USD"/>
    <s v="N/A"/>
    <s v="Azure Active Directory Basic for Students"/>
    <s v="Unidad"/>
    <s v="Und"/>
    <s v="Producto"/>
    <s v="N/A"/>
    <s v="N/A"/>
    <s v="N/A"/>
    <s v="afb11d0e-f236-4915-a38a-53153e27c9ff"/>
    <s v="Suscripción mensual con pago anual"/>
    <n v="0"/>
    <n v="1"/>
    <s v="Por definición del partner"/>
    <n v="0"/>
    <n v="0"/>
    <n v="0"/>
    <n v="0"/>
  </r>
  <r>
    <s v="Catalogo principalOPEN-CSP ACADEMICO3e3e9ccc-cdd4-4c7d-8644-336431f50e2b"/>
    <s v="3e3e9ccc-cdd4-4c7d-8644-336431f50e2bOPEN-CSP ACADEMICO"/>
    <m/>
    <x v="0"/>
    <s v="3e3e9ccc-cdd4-4c7d-8644-336431f50e2b"/>
    <x v="1"/>
    <s v="Catalogo principal"/>
    <s v="USD"/>
    <s v="N/A"/>
    <s v="Azure Active Directory Premium P1 for Faculty"/>
    <s v="Unidad"/>
    <s v="Und"/>
    <s v="Producto"/>
    <s v="N/A"/>
    <s v="N/A"/>
    <s v="N/A"/>
    <s v="3e3e9ccc-cdd4-4c7d-8644-336431f50e2b"/>
    <s v="Suscripción mensual con pago anual"/>
    <n v="0.6"/>
    <n v="1"/>
    <s v="Por definición del partner"/>
    <n v="0"/>
    <n v="2199.2459999999996"/>
    <n v="2199.25"/>
    <n v="0"/>
  </r>
  <r>
    <s v="Catalogo principalOPEN-CSP ACADEMICO2084c385-65b3-4fac-867b-e9a2e1dde635"/>
    <s v="2084c385-65b3-4fac-867b-e9a2e1dde635OPEN-CSP ACADEMICO"/>
    <m/>
    <x v="0"/>
    <s v="2084c385-65b3-4fac-867b-e9a2e1dde635"/>
    <x v="1"/>
    <s v="Catalogo principal"/>
    <s v="USD"/>
    <s v="N/A"/>
    <s v="Azure Active Directory Premium P1 for Students"/>
    <s v="Unidad"/>
    <s v="Und"/>
    <s v="Producto"/>
    <s v="N/A"/>
    <s v="N/A"/>
    <s v="N/A"/>
    <s v="2084c385-65b3-4fac-867b-e9a2e1dde635"/>
    <s v="Suscripción mensual con pago anual"/>
    <n v="0.3"/>
    <n v="1"/>
    <s v="Por definición del partner"/>
    <n v="0"/>
    <n v="1099.6229999999998"/>
    <n v="1099.6199999999999"/>
    <n v="0"/>
  </r>
  <r>
    <s v="Catalogo principalOPEN-CSP ACADEMICO4e61b7b8-9e0b-407c-a022-fb268080a11c"/>
    <s v="4e61b7b8-9e0b-407c-a022-fb268080a11cOPEN-CSP ACADEMICO"/>
    <m/>
    <x v="0"/>
    <s v="4e61b7b8-9e0b-407c-a022-fb268080a11c"/>
    <x v="1"/>
    <s v="Catalogo principal"/>
    <s v="USD"/>
    <s v="N/A"/>
    <s v="Azure Active Directory Premium P1 for Students use benefit"/>
    <s v="Unidad"/>
    <s v="Und"/>
    <s v="Producto"/>
    <s v="N/A"/>
    <s v="N/A"/>
    <s v="N/A"/>
    <s v="4e61b7b8-9e0b-407c-a022-fb268080a11c"/>
    <s v="Suscripción mensual con pago anual"/>
    <n v="0"/>
    <n v="1"/>
    <s v="Por definición del partner"/>
    <n v="0"/>
    <n v="0"/>
    <n v="0"/>
    <n v="0"/>
  </r>
  <r>
    <s v="Catalogo principalOPEN-CSP ACADEMICOda22b4b5-e211-4e95-905d-fc24ff5a90a9"/>
    <s v="da22b4b5-e211-4e95-905d-fc24ff5a90a9OPEN-CSP ACADEMICO"/>
    <m/>
    <x v="0"/>
    <s v="da22b4b5-e211-4e95-905d-fc24ff5a90a9"/>
    <x v="1"/>
    <s v="Catalogo principal"/>
    <s v="USD"/>
    <s v="N/A"/>
    <s v="Azure Active Directory Premium P2 for Faculty"/>
    <s v="Unidad"/>
    <s v="Und"/>
    <s v="Producto"/>
    <s v="N/A"/>
    <s v="N/A"/>
    <s v="N/A"/>
    <s v="da22b4b5-e211-4e95-905d-fc24ff5a90a9"/>
    <s v="Suscripción mensual con pago anual"/>
    <n v="0.9"/>
    <n v="1"/>
    <s v="Por definición del partner"/>
    <n v="0"/>
    <n v="3298.8690000000001"/>
    <n v="3298.87"/>
    <n v="0"/>
  </r>
  <r>
    <s v="Catalogo principalOPEN-CSP ACADEMICO190adaa1-f3fc-40d3-94f3-1474ef1629d0"/>
    <s v="190adaa1-f3fc-40d3-94f3-1474ef1629d0OPEN-CSP ACADEMICO"/>
    <m/>
    <x v="0"/>
    <s v="190adaa1-f3fc-40d3-94f3-1474ef1629d0"/>
    <x v="1"/>
    <s v="Catalogo principal"/>
    <s v="USD"/>
    <s v="N/A"/>
    <s v="Azure Active Directory Premium P2 for Students"/>
    <s v="Unidad"/>
    <s v="Und"/>
    <s v="Producto"/>
    <s v="N/A"/>
    <s v="N/A"/>
    <s v="N/A"/>
    <s v="190adaa1-f3fc-40d3-94f3-1474ef1629d0"/>
    <s v="Suscripción mensual con pago anual"/>
    <n v="0.45"/>
    <n v="1"/>
    <s v="Por definición del partner"/>
    <n v="0"/>
    <n v="1649.4345000000001"/>
    <n v="1649.43"/>
    <n v="0"/>
  </r>
  <r>
    <s v="Catalogo principalOPEN-CSP ACADEMICO5c923d96-3c69-46ed-84b2-caaa4be1e3f0"/>
    <s v="5c923d96-3c69-46ed-84b2-caaa4be1e3f0OPEN-CSP ACADEMICO"/>
    <m/>
    <x v="0"/>
    <s v="5c923d96-3c69-46ed-84b2-caaa4be1e3f0"/>
    <x v="1"/>
    <s v="Catalogo principal"/>
    <s v="USD"/>
    <s v="N/A"/>
    <s v="Azure Active Directory Premium P2 for Students use benefit"/>
    <s v="Unidad"/>
    <s v="Und"/>
    <s v="Producto"/>
    <s v="N/A"/>
    <s v="N/A"/>
    <s v="N/A"/>
    <s v="5c923d96-3c69-46ed-84b2-caaa4be1e3f0"/>
    <s v="Suscripción mensual con pago anual"/>
    <n v="0"/>
    <n v="1"/>
    <s v="Por definición del partner"/>
    <n v="0"/>
    <n v="0"/>
    <n v="0"/>
    <n v="0"/>
  </r>
  <r>
    <s v="Catalogo principalOPEN-CSP ACADEMICO9250dc5f-a50b-4887-bb9a-57a9efead4f8"/>
    <s v="9250dc5f-a50b-4887-bb9a-57a9efead4f8OPEN-CSP ACADEMICO"/>
    <m/>
    <x v="0"/>
    <s v="9250dc5f-a50b-4887-bb9a-57a9efead4f8"/>
    <x v="1"/>
    <s v="Catalogo principal"/>
    <s v="USD"/>
    <s v="N/A"/>
    <s v="Microsoft Defender for Identity for Users for Faculty"/>
    <s v="Unidad"/>
    <s v="Und"/>
    <s v="Producto"/>
    <s v="N/A"/>
    <s v="N/A"/>
    <s v="N/A"/>
    <s v="9250dc5f-a50b-4887-bb9a-57a9efead4f8"/>
    <s v="Suscripción mensual con pago anual"/>
    <n v="1.1000000000000001"/>
    <n v="1"/>
    <s v="Por definición del partner"/>
    <n v="0"/>
    <n v="4031.951"/>
    <n v="4031.95"/>
    <n v="0"/>
  </r>
  <r>
    <s v="Catalogo principalOPEN-CSP ACADEMICOa81d31c7-197f-482e-bb0d-87c30bacc123"/>
    <s v="a81d31c7-197f-482e-bb0d-87c30bacc123OPEN-CSP ACADEMICO"/>
    <m/>
    <x v="0"/>
    <s v="a81d31c7-197f-482e-bb0d-87c30bacc123"/>
    <x v="1"/>
    <s v="Catalogo principal"/>
    <s v="USD"/>
    <s v="N/A"/>
    <s v="Microsoft Defender for Identity for Users for Students"/>
    <s v="Unidad"/>
    <s v="Und"/>
    <s v="Producto"/>
    <s v="N/A"/>
    <s v="N/A"/>
    <s v="N/A"/>
    <s v="a81d31c7-197f-482e-bb0d-87c30bacc123"/>
    <s v="Suscripción mensual con pago anual"/>
    <n v="1.1000000000000001"/>
    <n v="1"/>
    <s v="Por definición del partner"/>
    <n v="0"/>
    <n v="4031.951"/>
    <n v="4031.95"/>
    <n v="0"/>
  </r>
  <r>
    <s v="Catalogo principalOPEN-CSP ACADEMICOdbf3d646-ff57-461f-910c-f2a922820475"/>
    <s v="dbf3d646-ff57-461f-910c-f2a922820475OPEN-CSP ACADEMICO"/>
    <m/>
    <x v="0"/>
    <s v="dbf3d646-ff57-461f-910c-f2a922820475"/>
    <x v="1"/>
    <s v="Catalogo principal"/>
    <s v="USD"/>
    <s v="N/A"/>
    <s v="Azure Information Protection Premium P1 for Faculty"/>
    <s v="Unidad"/>
    <s v="Und"/>
    <s v="Producto"/>
    <s v="N/A"/>
    <s v="N/A"/>
    <s v="N/A"/>
    <s v="dbf3d646-ff57-461f-910c-f2a922820475"/>
    <s v="Suscripción mensual con pago anual"/>
    <n v="0.4"/>
    <n v="1"/>
    <s v="Por definición del partner"/>
    <n v="0"/>
    <n v="1466.164"/>
    <n v="1466.16"/>
    <n v="0"/>
  </r>
  <r>
    <s v="Catalogo principalOPEN-CSP ACADEMICOd4a16afd-1d3f-4761-82cb-408a6dbc0f1f"/>
    <s v="d4a16afd-1d3f-4761-82cb-408a6dbc0f1fOPEN-CSP ACADEMICO"/>
    <m/>
    <x v="0"/>
    <s v="d4a16afd-1d3f-4761-82cb-408a6dbc0f1f"/>
    <x v="1"/>
    <s v="Catalogo principal"/>
    <s v="USD"/>
    <s v="N/A"/>
    <s v="Azure Information Protection Premium P1 for Students"/>
    <s v="Unidad"/>
    <s v="Und"/>
    <s v="Producto"/>
    <s v="N/A"/>
    <s v="N/A"/>
    <s v="N/A"/>
    <s v="d4a16afd-1d3f-4761-82cb-408a6dbc0f1f"/>
    <s v="Suscripción mensual con pago anual"/>
    <n v="0.3"/>
    <n v="1"/>
    <s v="Por definición del partner"/>
    <n v="0"/>
    <n v="1099.6229999999998"/>
    <n v="1099.6199999999999"/>
    <n v="0"/>
  </r>
  <r>
    <s v="Catalogo principalOPEN-CSP ACADEMICO319142c5-ccd7-4c9c-aec0-d60f25330f8e"/>
    <s v="319142c5-ccd7-4c9c-aec0-d60f25330f8eOPEN-CSP ACADEMICO"/>
    <m/>
    <x v="0"/>
    <s v="319142c5-ccd7-4c9c-aec0-d60f25330f8e"/>
    <x v="1"/>
    <s v="Catalogo principal"/>
    <s v="USD"/>
    <s v="N/A"/>
    <s v="Chat session for Virtual Agent for Faculty_AddOn"/>
    <s v="Unidad"/>
    <s v="Und"/>
    <s v="Producto"/>
    <s v="N/A"/>
    <s v="N/A"/>
    <s v="N/A"/>
    <s v="319142c5-ccd7-4c9c-aec0-d60f25330f8e"/>
    <s v="Suscripción mensual con pago anual"/>
    <n v="247.5"/>
    <n v="1"/>
    <s v="Por definición del partner"/>
    <n v="0"/>
    <n v="907188.97499999998"/>
    <n v="907188.98"/>
    <n v="0"/>
  </r>
  <r>
    <s v="Catalogo principalOPEN-CSP ACADEMICOecb60fd2-bbaa-449f-a458-e9eec9ce08d6"/>
    <s v="ecb60fd2-bbaa-449f-a458-e9eec9ce08d6OPEN-CSP ACADEMICO"/>
    <m/>
    <x v="0"/>
    <s v="ecb60fd2-bbaa-449f-a458-e9eec9ce08d6"/>
    <x v="1"/>
    <s v="Catalogo principal"/>
    <s v="USD"/>
    <s v="N/A"/>
    <s v="Common Area Phone for faculty"/>
    <s v="Unidad"/>
    <s v="Und"/>
    <s v="Producto"/>
    <s v="N/A"/>
    <s v="N/A"/>
    <s v="N/A"/>
    <s v="ecb60fd2-bbaa-449f-a458-e9eec9ce08d6"/>
    <s v="Suscripción mensual con pago anual"/>
    <n v="3"/>
    <n v="1"/>
    <s v="Por definición del partner"/>
    <n v="0"/>
    <n v="10996.23"/>
    <n v="10996.23"/>
    <n v="0"/>
  </r>
  <r>
    <s v="Catalogo principalOPEN-CSP ACADEMICO59b9b348-02a2-40de-90cf-23b76d6616ca"/>
    <s v="59b9b348-02a2-40de-90cf-23b76d6616caOPEN-CSP ACADEMICO"/>
    <m/>
    <x v="0"/>
    <s v="59b9b348-02a2-40de-90cf-23b76d6616ca"/>
    <x v="1"/>
    <s v="Catalogo principal"/>
    <s v="USD"/>
    <s v="N/A"/>
    <s v="Common Area Phone for students"/>
    <s v="Unidad"/>
    <s v="Und"/>
    <s v="Producto"/>
    <s v="N/A"/>
    <s v="N/A"/>
    <s v="N/A"/>
    <s v="59b9b348-02a2-40de-90cf-23b76d6616ca"/>
    <s v="Suscripción mensual con pago anual"/>
    <n v="2.25"/>
    <n v="1"/>
    <s v="Por definición del partner"/>
    <n v="0"/>
    <n v="8247.1725000000006"/>
    <n v="8247.17"/>
    <n v="0"/>
  </r>
  <r>
    <s v="Catalogo principalOPEN-CSP ACADEMICOcb2ff97f-cdd5-4a14-b655-9f5d0aa58e27"/>
    <s v="cb2ff97f-cdd5-4a14-b655-9f5d0aa58e27OPEN-CSP ACADEMICO"/>
    <m/>
    <x v="0"/>
    <s v="cb2ff97f-cdd5-4a14-b655-9f5d0aa58e27"/>
    <x v="1"/>
    <s v="Catalogo principal"/>
    <s v="USD"/>
    <s v="N/A"/>
    <s v="Common Data Service Database Capacity for Education"/>
    <s v="Unidad"/>
    <s v="Und"/>
    <s v="Producto"/>
    <s v="N/A"/>
    <s v="N/A"/>
    <s v="N/A"/>
    <s v="cb2ff97f-cdd5-4a14-b655-9f5d0aa58e27"/>
    <s v="Suscripción mensual con pago anual"/>
    <n v="28"/>
    <n v="1"/>
    <s v="Por definición del partner"/>
    <n v="0"/>
    <n v="102631.48"/>
    <n v="102631.48"/>
    <n v="0"/>
  </r>
  <r>
    <s v="Catalogo principalOPEN-CSP ACADEMICO96cf7b37-c213-4626-a613-2f6c75f6b901"/>
    <s v="96cf7b37-c213-4626-a613-2f6c75f6b901OPEN-CSP ACADEMICO"/>
    <m/>
    <x v="0"/>
    <s v="96cf7b37-c213-4626-a613-2f6c75f6b901"/>
    <x v="1"/>
    <s v="Catalogo principal"/>
    <s v="USD"/>
    <s v="N/A"/>
    <s v="Common Data Service File Capacity for Education"/>
    <s v="Unidad"/>
    <s v="Und"/>
    <s v="Producto"/>
    <s v="N/A"/>
    <s v="N/A"/>
    <s v="N/A"/>
    <s v="96cf7b37-c213-4626-a613-2f6c75f6b901"/>
    <s v="Suscripción mensual con pago anual"/>
    <n v="1.4"/>
    <n v="1"/>
    <s v="Por definición del partner"/>
    <n v="0"/>
    <n v="5131.5739999999996"/>
    <n v="5131.57"/>
    <n v="0"/>
  </r>
  <r>
    <s v="Catalogo principalOPEN-CSP ACADEMICOc2783c39-f49d-4987-b753-fdbaad00ac54"/>
    <s v="c2783c39-f49d-4987-b753-fdbaad00ac54OPEN-CSP ACADEMICO"/>
    <m/>
    <x v="0"/>
    <s v="c2783c39-f49d-4987-b753-fdbaad00ac54"/>
    <x v="1"/>
    <s v="Catalogo principal"/>
    <s v="USD"/>
    <s v="N/A"/>
    <s v="Common Data Service Log Capacity for Education"/>
    <s v="Unidad"/>
    <s v="Und"/>
    <s v="Producto"/>
    <s v="N/A"/>
    <s v="N/A"/>
    <s v="N/A"/>
    <s v="c2783c39-f49d-4987-b753-fdbaad00ac54"/>
    <s v="Suscripción mensual con pago anual"/>
    <n v="7"/>
    <n v="1"/>
    <s v="Por definición del partner"/>
    <n v="0"/>
    <n v="25657.87"/>
    <n v="25657.87"/>
    <n v="0"/>
  </r>
  <r>
    <s v="Catalogo principalOPEN-CSP ACADEMICOb12490bb-960c-458b-9a59-8335a6616538"/>
    <s v="b12490bb-960c-458b-9a59-8335a6616538OPEN-CSP ACADEMICO"/>
    <m/>
    <x v="0"/>
    <s v="b12490bb-960c-458b-9a59-8335a6616538"/>
    <x v="1"/>
    <s v="Catalogo principal"/>
    <s v="USD"/>
    <s v="N/A"/>
    <s v="Dynamics 365 - Additional Database Storage (Qualified Offer) for Faculty_AddOn"/>
    <s v="Unidad"/>
    <s v="Und"/>
    <s v="Producto"/>
    <s v="N/A"/>
    <s v="N/A"/>
    <s v="N/A"/>
    <s v="b12490bb-960c-458b-9a59-8335a6616538"/>
    <s v="Suscripción mensual con pago anual"/>
    <n v="3.5"/>
    <n v="1"/>
    <s v="Por definición del partner"/>
    <n v="0"/>
    <n v="12828.934999999999"/>
    <n v="12828.94"/>
    <n v="0"/>
  </r>
  <r>
    <s v="Catalogo principalOPEN-CSP ACADEMICO4afd07ff-7e40-46a0-90e7-1806d0ee8313"/>
    <s v="4afd07ff-7e40-46a0-90e7-1806d0ee8313OPEN-CSP ACADEMICO"/>
    <m/>
    <x v="0"/>
    <s v="4afd07ff-7e40-46a0-90e7-1806d0ee8313"/>
    <x v="1"/>
    <s v="Catalogo principal"/>
    <s v="USD"/>
    <s v="N/A"/>
    <s v="Dynamics 365 Asset Management Addl Assets for Faculty_AddOn"/>
    <s v="Unidad"/>
    <s v="Und"/>
    <s v="Producto"/>
    <s v="N/A"/>
    <s v="N/A"/>
    <s v="N/A"/>
    <s v="4afd07ff-7e40-46a0-90e7-1806d0ee8313"/>
    <s v="Suscripción mensual con pago anual"/>
    <n v="70"/>
    <n v="1"/>
    <s v="Por definición del partner"/>
    <n v="0"/>
    <n v="256578.69999999998"/>
    <n v="256578.7"/>
    <n v="0"/>
  </r>
  <r>
    <s v="Catalogo principalOPEN-CSP ACADEMICOceedd55e-fc9a-45b1-9001-d6d51f2d4be2"/>
    <s v="ceedd55e-fc9a-45b1-9001-d6d51f2d4be2OPEN-CSP ACADEMICO"/>
    <m/>
    <x v="0"/>
    <s v="ceedd55e-fc9a-45b1-9001-d6d51f2d4be2"/>
    <x v="1"/>
    <s v="Catalogo principal"/>
    <s v="USD"/>
    <s v="N/A"/>
    <s v="Dynamics 365 Business Central Essential for Faculty"/>
    <s v="Unidad"/>
    <s v="Und"/>
    <s v="Producto"/>
    <s v="N/A"/>
    <s v="N/A"/>
    <s v="N/A"/>
    <s v="ceedd55e-fc9a-45b1-9001-d6d51f2d4be2"/>
    <s v="Suscripción mensual con pago anual"/>
    <n v="38.5"/>
    <n v="1"/>
    <s v="Por definición del partner"/>
    <n v="0"/>
    <n v="141118.285"/>
    <n v="141118.29"/>
    <n v="0"/>
  </r>
  <r>
    <s v="Catalogo principalOPEN-CSP ACADEMICO11feeeaf-cbbb-4498-bf85-6822eb2122ea"/>
    <s v="11feeeaf-cbbb-4498-bf85-6822eb2122eaOPEN-CSP ACADEMICO"/>
    <m/>
    <x v="0"/>
    <s v="11feeeaf-cbbb-4498-bf85-6822eb2122ea"/>
    <x v="1"/>
    <s v="Catalogo principal"/>
    <s v="USD"/>
    <s v="N/A"/>
    <s v="Dynamics 365 Business Central Essential for Students"/>
    <s v="Unidad"/>
    <s v="Und"/>
    <s v="Producto"/>
    <s v="N/A"/>
    <s v="N/A"/>
    <s v="N/A"/>
    <s v="11feeeaf-cbbb-4498-bf85-6822eb2122ea"/>
    <s v="Suscripción mensual con pago anual"/>
    <n v="28"/>
    <n v="1"/>
    <s v="Por definición del partner"/>
    <n v="0"/>
    <n v="102631.48"/>
    <n v="102631.48"/>
    <n v="0"/>
  </r>
  <r>
    <s v="Catalogo principalOPEN-CSP ACADEMICOe9df434f-0be9-440b-a06b-0dc0ce93be93"/>
    <s v="e9df434f-0be9-440b-a06b-0dc0ce93be93OPEN-CSP ACADEMICO"/>
    <m/>
    <x v="0"/>
    <s v="e9df434f-0be9-440b-a06b-0dc0ce93be93"/>
    <x v="1"/>
    <s v="Catalogo principal"/>
    <s v="USD"/>
    <s v="N/A"/>
    <s v="Dynamics 365 Business Central External Accountant for Faculty"/>
    <s v="Unidad"/>
    <s v="Und"/>
    <s v="Producto"/>
    <s v="N/A"/>
    <s v="N/A"/>
    <s v="N/A"/>
    <s v="e9df434f-0be9-440b-a06b-0dc0ce93be93"/>
    <s v="Suscripción mensual con pago anual"/>
    <n v="0"/>
    <n v="1"/>
    <s v="Por definición del partner"/>
    <n v="0"/>
    <n v="0"/>
    <n v="0"/>
    <n v="0"/>
  </r>
  <r>
    <s v="Catalogo principalOPEN-CSP ACADEMICOd884fc51-643d-4f12-bbf5-a13e9320a950"/>
    <s v="d884fc51-643d-4f12-bbf5-a13e9320a950OPEN-CSP ACADEMICO"/>
    <m/>
    <x v="0"/>
    <s v="d884fc51-643d-4f12-bbf5-a13e9320a950"/>
    <x v="1"/>
    <s v="Catalogo principal"/>
    <s v="USD"/>
    <s v="N/A"/>
    <s v="Dynamics 365 Business Central External Accountant for Students"/>
    <s v="Unidad"/>
    <s v="Und"/>
    <s v="Producto"/>
    <s v="N/A"/>
    <s v="N/A"/>
    <s v="N/A"/>
    <s v="d884fc51-643d-4f12-bbf5-a13e9320a950"/>
    <s v="Suscripción mensual con pago anual"/>
    <n v="0"/>
    <n v="1"/>
    <s v="Por definición del partner"/>
    <n v="0"/>
    <n v="0"/>
    <n v="0"/>
    <n v="0"/>
  </r>
  <r>
    <s v="Catalogo principalOPEN-CSP ACADEMICOb023d59e-7451-4817-a52d-749ff3918e83"/>
    <s v="b023d59e-7451-4817-a52d-749ff3918e83OPEN-CSP ACADEMICO"/>
    <m/>
    <x v="0"/>
    <s v="b023d59e-7451-4817-a52d-749ff3918e83"/>
    <x v="1"/>
    <s v="Catalogo principal"/>
    <s v="USD"/>
    <s v="N/A"/>
    <s v="Dynamics 365 Business Central Premium for Faculty"/>
    <s v="Unidad"/>
    <s v="Und"/>
    <s v="Producto"/>
    <s v="N/A"/>
    <s v="N/A"/>
    <s v="N/A"/>
    <s v="b023d59e-7451-4817-a52d-749ff3918e83"/>
    <s v="Suscripción mensual con pago anual"/>
    <n v="55"/>
    <n v="1"/>
    <s v="Por definición del partner"/>
    <n v="0"/>
    <n v="201597.55"/>
    <n v="201597.55"/>
    <n v="0"/>
  </r>
  <r>
    <s v="Catalogo principalOPEN-CSP ACADEMICO844c4b77-dfb5-45c9-aaa4-bf1e70dd73c8"/>
    <s v="844c4b77-dfb5-45c9-aaa4-bf1e70dd73c8OPEN-CSP ACADEMICO"/>
    <m/>
    <x v="0"/>
    <s v="844c4b77-dfb5-45c9-aaa4-bf1e70dd73c8"/>
    <x v="1"/>
    <s v="Catalogo principal"/>
    <s v="USD"/>
    <s v="N/A"/>
    <s v="Dynamics 365 Business Central Premium for Students"/>
    <s v="Unidad"/>
    <s v="Und"/>
    <s v="Producto"/>
    <s v="N/A"/>
    <s v="N/A"/>
    <s v="N/A"/>
    <s v="844c4b77-dfb5-45c9-aaa4-bf1e70dd73c8"/>
    <s v="Suscripción mensual con pago anual"/>
    <n v="40"/>
    <n v="1"/>
    <s v="Por definición del partner"/>
    <n v="0"/>
    <n v="146616.4"/>
    <n v="146616.4"/>
    <n v="0"/>
  </r>
  <r>
    <s v="Catalogo principalOPEN-CSP ACADEMICObc89c27d-3586-4728-be98-4bb569802ede"/>
    <s v="bc89c27d-3586-4728-be98-4bb569802edeOPEN-CSP ACADEMICO"/>
    <m/>
    <x v="0"/>
    <s v="bc89c27d-3586-4728-be98-4bb569802ede"/>
    <x v="1"/>
    <s v="Catalogo principal"/>
    <s v="USD"/>
    <s v="N/A"/>
    <s v="Dynamics 365 Business Central Team Member for Faculty"/>
    <s v="Unidad"/>
    <s v="Und"/>
    <s v="Producto"/>
    <s v="N/A"/>
    <s v="N/A"/>
    <s v="N/A"/>
    <s v="bc89c27d-3586-4728-be98-4bb569802ede"/>
    <s v="Suscripción mensual con pago anual"/>
    <n v="4.4000000000000004"/>
    <n v="1"/>
    <s v="Por definición del partner"/>
    <n v="0"/>
    <n v="16127.804"/>
    <n v="16127.8"/>
    <n v="0"/>
  </r>
  <r>
    <s v="Catalogo principalOPEN-CSP ACADEMICOb1873c69-7198-45e0-b8bf-4fa1d4a6a1ad"/>
    <s v="b1873c69-7198-45e0-b8bf-4fa1d4a6a1adOPEN-CSP ACADEMICO"/>
    <m/>
    <x v="0"/>
    <s v="b1873c69-7198-45e0-b8bf-4fa1d4a6a1ad"/>
    <x v="1"/>
    <s v="Catalogo principal"/>
    <s v="USD"/>
    <s v="N/A"/>
    <s v="Dynamics 365 Business Central Team Member for Students"/>
    <s v="Unidad"/>
    <s v="Und"/>
    <s v="Producto"/>
    <s v="N/A"/>
    <s v="N/A"/>
    <s v="N/A"/>
    <s v="b1873c69-7198-45e0-b8bf-4fa1d4a6a1ad"/>
    <s v="Suscripción mensual con pago anual"/>
    <n v="3.2"/>
    <n v="1"/>
    <s v="Por definición del partner"/>
    <n v="0"/>
    <n v="11729.312"/>
    <n v="11729.31"/>
    <n v="0"/>
  </r>
  <r>
    <s v="Catalogo principalOPEN-CSP ACADEMICO3e77a031-79a9-4cd7-a7e7-d7dc2987a5c4"/>
    <s v="3e77a031-79a9-4cd7-a7e7-d7dc2987a5c4OPEN-CSP ACADEMICO"/>
    <m/>
    <x v="0"/>
    <s v="3e77a031-79a9-4cd7-a7e7-d7dc2987a5c4"/>
    <x v="1"/>
    <s v="Catalogo principal"/>
    <s v="USD"/>
    <s v="N/A"/>
    <s v="Dynamics 365 Commerce Attach to Qualifying Dynamics 365 Base Offer for Faculty"/>
    <s v="Unidad"/>
    <s v="Und"/>
    <s v="Producto"/>
    <s v="N/A"/>
    <s v="N/A"/>
    <s v="N/A"/>
    <s v="3e77a031-79a9-4cd7-a7e7-d7dc2987a5c4"/>
    <s v="Suscripción mensual con pago anual"/>
    <n v="16.5"/>
    <n v="1"/>
    <s v="Por definición del partner"/>
    <n v="0"/>
    <n v="60479.264999999999"/>
    <n v="60479.27"/>
    <n v="0"/>
  </r>
  <r>
    <s v="Catalogo principalOPEN-CSP ACADEMICO3f2a5c50-0788-40e4-b79b-3c398c9728bd"/>
    <s v="3f2a5c50-0788-40e4-b79b-3c398c9728bdOPEN-CSP ACADEMICO"/>
    <m/>
    <x v="0"/>
    <s v="3f2a5c50-0788-40e4-b79b-3c398c9728bd"/>
    <x v="1"/>
    <s v="Catalogo principal"/>
    <s v="USD"/>
    <s v="N/A"/>
    <s v="Dynamics 365 Commerce Attach to Qualifying Dynamics 365 Base Offer for Faculty (Qualified Offer)"/>
    <s v="Unidad"/>
    <s v="Und"/>
    <s v="Producto"/>
    <s v="N/A"/>
    <s v="N/A"/>
    <s v="N/A"/>
    <s v="3f2a5c50-0788-40e4-b79b-3c398c9728bd"/>
    <s v="Suscripción mensual con pago anual"/>
    <n v="8.3000000000000007"/>
    <n v="1"/>
    <s v="Por definición del partner"/>
    <n v="0"/>
    <n v="30422.903000000002"/>
    <n v="30422.9"/>
    <n v="0"/>
  </r>
  <r>
    <s v="Catalogo principalOPEN-CSP ACADEMICOc8e9ad4d-ca4e-4787-b478-3b1b209d3377"/>
    <s v="c8e9ad4d-ca4e-4787-b478-3b1b209d3377OPEN-CSP ACADEMICO"/>
    <m/>
    <x v="0"/>
    <s v="c8e9ad4d-ca4e-4787-b478-3b1b209d3377"/>
    <x v="1"/>
    <s v="Catalogo principal"/>
    <s v="USD"/>
    <s v="N/A"/>
    <s v="Dynamics 365 Commerce Attach to Qualifying Dynamics 365 Base Offer for Faculty From SA From VL/DPL"/>
    <s v="Unidad"/>
    <s v="Und"/>
    <s v="Producto"/>
    <s v="N/A"/>
    <s v="N/A"/>
    <s v="N/A"/>
    <s v="c8e9ad4d-ca4e-4787-b478-3b1b209d3377"/>
    <s v="Suscripción mensual con pago anual"/>
    <n v="9.9"/>
    <n v="1"/>
    <s v="Por definición del partner"/>
    <n v="0"/>
    <n v="36287.559000000001"/>
    <n v="36287.56"/>
    <n v="0"/>
  </r>
  <r>
    <s v="Catalogo principalOPEN-CSP ACADEMICOc3909cda-035d-4c9f-909d-9a3fdde4e625"/>
    <s v="c3909cda-035d-4c9f-909d-9a3fdde4e625OPEN-CSP ACADEMICO"/>
    <m/>
    <x v="0"/>
    <s v="c3909cda-035d-4c9f-909d-9a3fdde4e625"/>
    <x v="1"/>
    <s v="Catalogo principal"/>
    <s v="USD"/>
    <s v="N/A"/>
    <s v="Dynamics 365 Commerce Attach to Qualifying Dynamics 365 Base Offer for Students"/>
    <s v="Unidad"/>
    <s v="Und"/>
    <s v="Producto"/>
    <s v="N/A"/>
    <s v="N/A"/>
    <s v="N/A"/>
    <s v="c3909cda-035d-4c9f-909d-9a3fdde4e625"/>
    <s v="Suscripción mensual con pago anual"/>
    <n v="12"/>
    <n v="1"/>
    <s v="Por definición del partner"/>
    <n v="0"/>
    <n v="43984.92"/>
    <n v="43984.92"/>
    <n v="0"/>
  </r>
  <r>
    <s v="Catalogo principalOPEN-CSP ACADEMICOe17c1172-b1a2-4cc4-a222-5e3d70249df3"/>
    <s v="e17c1172-b1a2-4cc4-a222-5e3d70249df3OPEN-CSP ACADEMICO"/>
    <m/>
    <x v="0"/>
    <s v="e17c1172-b1a2-4cc4-a222-5e3d70249df3"/>
    <x v="1"/>
    <s v="Catalogo principal"/>
    <s v="USD"/>
    <s v="N/A"/>
    <s v="Dynamics 365 Commerce Attach to Qualifying Dynamics 365 Base Offer for Students (Qualified Offer)"/>
    <s v="Unidad"/>
    <s v="Und"/>
    <s v="Producto"/>
    <s v="N/A"/>
    <s v="N/A"/>
    <s v="N/A"/>
    <s v="e17c1172-b1a2-4cc4-a222-5e3d70249df3"/>
    <s v="Suscripción mensual con pago anual"/>
    <n v="6"/>
    <n v="1"/>
    <s v="Por definición del partner"/>
    <n v="0"/>
    <n v="21992.46"/>
    <n v="21992.46"/>
    <n v="0"/>
  </r>
  <r>
    <s v="Catalogo principalOPEN-CSP ACADEMICO9390652a-3518-46b8-8e55-ae248698e54f"/>
    <s v="9390652a-3518-46b8-8e55-ae248698e54fOPEN-CSP ACADEMICO"/>
    <m/>
    <x v="0"/>
    <s v="9390652a-3518-46b8-8e55-ae248698e54f"/>
    <x v="1"/>
    <s v="Catalogo principal"/>
    <s v="USD"/>
    <s v="N/A"/>
    <s v="Dynamics 365 Commerce Attach to Qualifying Dynamics 365 Base Offer for Students From SA From VL/DPL"/>
    <s v="Unidad"/>
    <s v="Und"/>
    <s v="Producto"/>
    <s v="N/A"/>
    <s v="N/A"/>
    <s v="N/A"/>
    <s v="9390652a-3518-46b8-8e55-ae248698e54f"/>
    <s v="Suscripción mensual con pago anual"/>
    <n v="7.2"/>
    <n v="1"/>
    <s v="Por definición del partner"/>
    <n v="0"/>
    <n v="26390.952000000001"/>
    <n v="26390.95"/>
    <n v="0"/>
  </r>
  <r>
    <s v="Catalogo principalOPEN-CSP ACADEMICO83a531ed-e7e8-4b78-94d0-3073d415f347"/>
    <s v="83a531ed-e7e8-4b78-94d0-3073d415f347OPEN-CSP ACADEMICO"/>
    <m/>
    <x v="0"/>
    <s v="83a531ed-e7e8-4b78-94d0-3073d415f347"/>
    <x v="1"/>
    <s v="Catalogo principal"/>
    <s v="USD"/>
    <s v="N/A"/>
    <s v="Dynamics 365 Commerce for Faculty"/>
    <s v="Unidad"/>
    <s v="Und"/>
    <s v="Producto"/>
    <s v="N/A"/>
    <s v="N/A"/>
    <s v="N/A"/>
    <s v="83a531ed-e7e8-4b78-94d0-3073d415f347"/>
    <s v="Suscripción mensual con pago anual"/>
    <n v="99"/>
    <n v="1"/>
    <s v="Por definición del partner"/>
    <n v="0"/>
    <n v="362875.58999999997"/>
    <n v="362875.59"/>
    <n v="0"/>
  </r>
  <r>
    <s v="Catalogo principalOPEN-CSP ACADEMICOf274d48b-fb43-419c-a78e-eebbec51b6e8"/>
    <s v="f274d48b-fb43-419c-a78e-eebbec51b6e8OPEN-CSP ACADEMICO"/>
    <m/>
    <x v="0"/>
    <s v="f274d48b-fb43-419c-a78e-eebbec51b6e8"/>
    <x v="1"/>
    <s v="Catalogo principal"/>
    <s v="USD"/>
    <s v="N/A"/>
    <s v="Dynamics 365 Commerce for Faculty From SA From VL/DPL"/>
    <s v="Unidad"/>
    <s v="Und"/>
    <s v="Producto"/>
    <s v="N/A"/>
    <s v="N/A"/>
    <s v="N/A"/>
    <s v="f274d48b-fb43-419c-a78e-eebbec51b6e8"/>
    <s v="Suscripción mensual con pago anual"/>
    <n v="59.4"/>
    <n v="1"/>
    <s v="Por definición del partner"/>
    <n v="0"/>
    <n v="217725.35399999999"/>
    <n v="217725.35"/>
    <n v="0"/>
  </r>
  <r>
    <s v="Catalogo principalOPEN-CSP ACADEMICOf65ba0cd-dd42-4b7a-8df2-2adcb3c01299"/>
    <s v="f65ba0cd-dd42-4b7a-8df2-2adcb3c01299OPEN-CSP ACADEMICO"/>
    <m/>
    <x v="0"/>
    <s v="f65ba0cd-dd42-4b7a-8df2-2adcb3c01299"/>
    <x v="1"/>
    <s v="Catalogo principal"/>
    <s v="USD"/>
    <s v="N/A"/>
    <s v="Dynamics 365 Commerce for Students"/>
    <s v="Unidad"/>
    <s v="Und"/>
    <s v="Producto"/>
    <s v="N/A"/>
    <s v="N/A"/>
    <s v="N/A"/>
    <s v="f65ba0cd-dd42-4b7a-8df2-2adcb3c01299"/>
    <s v="Suscripción mensual con pago anual"/>
    <n v="72"/>
    <n v="1"/>
    <s v="Por definición del partner"/>
    <n v="0"/>
    <n v="263909.52"/>
    <n v="263909.52"/>
    <n v="0"/>
  </r>
  <r>
    <s v="Catalogo principalOPEN-CSP ACADEMICO8f660fd7-a7ca-4f2d-a241-0dab83b610e5"/>
    <s v="8f660fd7-a7ca-4f2d-a241-0dab83b610e5OPEN-CSP ACADEMICO"/>
    <m/>
    <x v="0"/>
    <s v="8f660fd7-a7ca-4f2d-a241-0dab83b610e5"/>
    <x v="1"/>
    <s v="Catalogo principal"/>
    <s v="USD"/>
    <s v="N/A"/>
    <s v="Dynamics 365 Commerce for Students From SA From VL/DPL"/>
    <s v="Unidad"/>
    <s v="Und"/>
    <s v="Producto"/>
    <s v="N/A"/>
    <s v="N/A"/>
    <s v="N/A"/>
    <s v="8f660fd7-a7ca-4f2d-a241-0dab83b610e5"/>
    <s v="Suscripción mensual con pago anual"/>
    <n v="43.2"/>
    <n v="1"/>
    <s v="Por definición del partner"/>
    <n v="0"/>
    <n v="158345.712"/>
    <n v="158345.71"/>
    <n v="0"/>
  </r>
  <r>
    <s v="Catalogo principalOPEN-CSP ACADEMICO77e8bce5-aa9e-47d3-ad59-5bd4bb13e5ac"/>
    <s v="77e8bce5-aa9e-47d3-ad59-5bd4bb13e5acOPEN-CSP ACADEMICO"/>
    <m/>
    <x v="0"/>
    <s v="77e8bce5-aa9e-47d3-ad59-5bd4bb13e5ac"/>
    <x v="1"/>
    <s v="Catalogo principal"/>
    <s v="USD"/>
    <s v="N/A"/>
    <s v="Dynamics 365 Customer Insights Addnl Profiles for Education_AddOn"/>
    <s v="Unidad"/>
    <s v="Und"/>
    <s v="Producto"/>
    <s v="N/A"/>
    <s v="N/A"/>
    <s v="N/A"/>
    <s v="77e8bce5-aa9e-47d3-ad59-5bd4bb13e5ac"/>
    <s v="Suscripción mensual con pago anual"/>
    <n v="700"/>
    <n v="1"/>
    <s v="Por definición del partner"/>
    <n v="0"/>
    <n v="2565787"/>
    <n v="2565787"/>
    <n v="0"/>
  </r>
  <r>
    <s v="Catalogo principalOPEN-CSP ACADEMICO9f620def-b8a6-4d1d-9a03-53f874557837"/>
    <s v="9f620def-b8a6-4d1d-9a03-53f874557837OPEN-CSP ACADEMICO"/>
    <m/>
    <x v="0"/>
    <s v="9f620def-b8a6-4d1d-9a03-53f874557837"/>
    <x v="1"/>
    <s v="Catalogo principal"/>
    <s v="USD"/>
    <s v="N/A"/>
    <s v="Dynamics 365 Customer Insights Attach for Education"/>
    <s v="Unidad"/>
    <s v="Und"/>
    <s v="Producto"/>
    <s v="N/A"/>
    <s v="N/A"/>
    <s v="N/A"/>
    <s v="9f620def-b8a6-4d1d-9a03-53f874557837"/>
    <s v="Suscripción mensual con pago anual"/>
    <n v="550"/>
    <n v="1"/>
    <s v="Por definición del partner"/>
    <n v="0"/>
    <n v="2015975.5"/>
    <n v="2015975.5"/>
    <n v="0"/>
  </r>
  <r>
    <s v="Catalogo principalOPEN-CSP ACADEMICO51ba4a74-086e-4033-bc08-56d71fc139c0"/>
    <s v="51ba4a74-086e-4033-bc08-56d71fc139c0OPEN-CSP ACADEMICO"/>
    <m/>
    <x v="0"/>
    <s v="51ba4a74-086e-4033-bc08-56d71fc139c0"/>
    <x v="1"/>
    <s v="Catalogo principal"/>
    <s v="USD"/>
    <s v="N/A"/>
    <s v="Dynamics 365 Customer Insights for Education"/>
    <s v="Unidad"/>
    <s v="Und"/>
    <s v="Producto"/>
    <s v="N/A"/>
    <s v="N/A"/>
    <s v="N/A"/>
    <s v="51ba4a74-086e-4033-bc08-56d71fc139c0"/>
    <s v="Suscripción mensual con pago anual"/>
    <n v="825"/>
    <n v="1"/>
    <s v="Por definición del partner"/>
    <n v="0"/>
    <n v="3023963.25"/>
    <n v="3023963.25"/>
    <n v="0"/>
  </r>
  <r>
    <s v="Catalogo principalOPEN-CSP ACADEMICO621716e7-cfc9-4e8c-9b8c-262b8d8b2212"/>
    <s v="621716e7-cfc9-4e8c-9b8c-262b8d8b2212OPEN-CSP ACADEMICO"/>
    <m/>
    <x v="0"/>
    <s v="621716e7-cfc9-4e8c-9b8c-262b8d8b2212"/>
    <x v="1"/>
    <s v="Catalogo principal"/>
    <s v="USD"/>
    <s v="N/A"/>
    <s v="Dynamics 365 Customer Service Chat for Faculty_AddOn"/>
    <s v="Unidad"/>
    <s v="Und"/>
    <s v="Producto"/>
    <s v="N/A"/>
    <s v="N/A"/>
    <s v="N/A"/>
    <s v="621716e7-cfc9-4e8c-9b8c-262b8d8b2212"/>
    <s v="Suscripción mensual con pago anual"/>
    <n v="42"/>
    <n v="1"/>
    <s v="Por definición del partner"/>
    <n v="0"/>
    <n v="153947.22"/>
    <n v="153947.22"/>
    <n v="0"/>
  </r>
  <r>
    <s v="Catalogo principalOPEN-CSP ACADEMICO4a7a84db-1982-453e-9caa-ca72606b31cc"/>
    <s v="4a7a84db-1982-453e-9caa-ca72606b31ccOPEN-CSP ACADEMICO"/>
    <m/>
    <x v="0"/>
    <s v="4a7a84db-1982-453e-9caa-ca72606b31cc"/>
    <x v="1"/>
    <s v="Catalogo principal"/>
    <s v="USD"/>
    <s v="N/A"/>
    <s v="Dynamics 365 Customer Service Chat for Students_AddOn"/>
    <s v="Unidad"/>
    <s v="Und"/>
    <s v="Producto"/>
    <s v="N/A"/>
    <s v="N/A"/>
    <s v="N/A"/>
    <s v="4a7a84db-1982-453e-9caa-ca72606b31cc"/>
    <s v="Suscripción mensual con pago anual"/>
    <n v="42"/>
    <n v="1"/>
    <s v="Por definición del partner"/>
    <n v="0"/>
    <n v="153947.22"/>
    <n v="153947.22"/>
    <n v="0"/>
  </r>
  <r>
    <s v="Catalogo principalOPEN-CSP ACADEMICO4862c7f5-9d9c-4389-a5d3-a3b08b0f7135"/>
    <s v="4862c7f5-9d9c-4389-a5d3-a3b08b0f7135OPEN-CSP ACADEMICO"/>
    <m/>
    <x v="0"/>
    <s v="4862c7f5-9d9c-4389-a5d3-a3b08b0f7135"/>
    <x v="1"/>
    <s v="Catalogo principal"/>
    <s v="USD"/>
    <s v="N/A"/>
    <s v="Dynamics 365 Customer Service Chatbot session add-on for Faculty_AddOn"/>
    <s v="Unidad"/>
    <s v="Und"/>
    <s v="Producto"/>
    <s v="N/A"/>
    <s v="N/A"/>
    <s v="N/A"/>
    <s v="4862c7f5-9d9c-4389-a5d3-a3b08b0f7135"/>
    <s v="Suscripción mensual con pago anual"/>
    <n v="35"/>
    <n v="1"/>
    <s v="Por definición del partner"/>
    <n v="0"/>
    <n v="128289.34999999999"/>
    <n v="128289.35"/>
    <n v="0"/>
  </r>
  <r>
    <s v="Catalogo principalOPEN-CSP ACADEMICO533e0acf-0093-47da-bb03-920c64cf0e75"/>
    <s v="533e0acf-0093-47da-bb03-920c64cf0e75OPEN-CSP ACADEMICO"/>
    <m/>
    <x v="0"/>
    <s v="533e0acf-0093-47da-bb03-920c64cf0e75"/>
    <x v="1"/>
    <s v="Catalogo principal"/>
    <s v="USD"/>
    <s v="N/A"/>
    <s v="Dynamics 365 Customer Service Digital Messaging add-on for Faculty_AddOn"/>
    <s v="Unidad"/>
    <s v="Und"/>
    <s v="Producto"/>
    <s v="N/A"/>
    <s v="N/A"/>
    <s v="N/A"/>
    <s v="533e0acf-0093-47da-bb03-920c64cf0e75"/>
    <s v="Suscripción mensual con pago anual"/>
    <n v="52.5"/>
    <n v="1"/>
    <s v="Por definición del partner"/>
    <n v="0"/>
    <n v="192434.02499999999"/>
    <n v="192434.03"/>
    <n v="0"/>
  </r>
  <r>
    <s v="Catalogo principalOPEN-CSP ACADEMICO5925a655-481c-4b16-82c5-588ddb68ba36"/>
    <s v="5925a655-481c-4b16-82c5-588ddb68ba36OPEN-CSP ACADEMICO"/>
    <m/>
    <x v="0"/>
    <s v="5925a655-481c-4b16-82c5-588ddb68ba36"/>
    <x v="1"/>
    <s v="Catalogo principal"/>
    <s v="USD"/>
    <s v="N/A"/>
    <s v="Dynamics 365 Customer Service Digital Messaging add-on for Students_AddOn"/>
    <s v="Unidad"/>
    <s v="Und"/>
    <s v="Producto"/>
    <s v="N/A"/>
    <s v="N/A"/>
    <s v="N/A"/>
    <s v="5925a655-481c-4b16-82c5-588ddb68ba36"/>
    <s v="Suscripción mensual con pago anual"/>
    <n v="52.5"/>
    <n v="1"/>
    <s v="Por definición del partner"/>
    <n v="0"/>
    <n v="192434.02499999999"/>
    <n v="192434.03"/>
    <n v="0"/>
  </r>
  <r>
    <s v="Catalogo principalOPEN-CSP ACADEMICO4bea8897-2b56-4614-a25f-675eb4d0d81e"/>
    <s v="4bea8897-2b56-4614-a25f-675eb4d0d81eOPEN-CSP ACADEMICO"/>
    <m/>
    <x v="0"/>
    <s v="4bea8897-2b56-4614-a25f-675eb4d0d81e"/>
    <x v="1"/>
    <s v="Catalogo principal"/>
    <s v="USD"/>
    <s v="N/A"/>
    <s v="Dynamics 365 Customer Service Enterprise Attach to Qualifying Dynamics 365 Base Offer for Faculty"/>
    <s v="Unidad"/>
    <s v="Und"/>
    <s v="Producto"/>
    <s v="N/A"/>
    <s v="N/A"/>
    <s v="N/A"/>
    <s v="4bea8897-2b56-4614-a25f-675eb4d0d81e"/>
    <s v="Suscripción mensual con pago anual"/>
    <n v="11"/>
    <n v="1"/>
    <s v="Por definición del partner"/>
    <n v="0"/>
    <n v="40319.509999999995"/>
    <n v="40319.51"/>
    <n v="0"/>
  </r>
  <r>
    <s v="Catalogo principalOPEN-CSP ACADEMICObbc273bd-c7d3-4077-9e33-e13a99236df7"/>
    <s v="bbc273bd-c7d3-4077-9e33-e13a99236df7OPEN-CSP ACADEMICO"/>
    <m/>
    <x v="0"/>
    <s v="bbc273bd-c7d3-4077-9e33-e13a99236df7"/>
    <x v="1"/>
    <s v="Catalogo principal"/>
    <s v="USD"/>
    <s v="N/A"/>
    <s v="Dynamics 365 Customer Service Enterprise Attach to Qualifying Dynamics 365 Base Offer for Faculty From SA From VL/DPL"/>
    <s v="Unidad"/>
    <s v="Und"/>
    <s v="Producto"/>
    <s v="N/A"/>
    <s v="N/A"/>
    <s v="N/A"/>
    <s v="bbc273bd-c7d3-4077-9e33-e13a99236df7"/>
    <s v="Suscripción mensual con pago anual"/>
    <n v="6.6"/>
    <n v="1"/>
    <s v="Por definición del partner"/>
    <n v="0"/>
    <n v="24191.705999999998"/>
    <n v="24191.71"/>
    <n v="0"/>
  </r>
  <r>
    <s v="Catalogo principalOPEN-CSP ACADEMICO089b9307-fe82-47fa-9d73-a06ee42f531b"/>
    <s v="089b9307-fe82-47fa-9d73-a06ee42f531bOPEN-CSP ACADEMICO"/>
    <m/>
    <x v="0"/>
    <s v="089b9307-fe82-47fa-9d73-a06ee42f531b"/>
    <x v="1"/>
    <s v="Catalogo principal"/>
    <s v="USD"/>
    <s v="N/A"/>
    <s v="Dynamics 365 Customer Service Enterprise Attach to Qualifying Dynamics 365 Base Offer for Students"/>
    <s v="Unidad"/>
    <s v="Und"/>
    <s v="Producto"/>
    <s v="N/A"/>
    <s v="N/A"/>
    <s v="N/A"/>
    <s v="089b9307-fe82-47fa-9d73-a06ee42f531b"/>
    <s v="Suscripción mensual con pago anual"/>
    <n v="8"/>
    <n v="1"/>
    <s v="Por definición del partner"/>
    <n v="0"/>
    <n v="29323.279999999999"/>
    <n v="29323.279999999999"/>
    <n v="0"/>
  </r>
  <r>
    <s v="Catalogo principalOPEN-CSP ACADEMICOedcd6592-f30a-4b67-8ca2-aaaa02af9c7d"/>
    <s v="edcd6592-f30a-4b67-8ca2-aaaa02af9c7dOPEN-CSP ACADEMICO"/>
    <m/>
    <x v="0"/>
    <s v="edcd6592-f30a-4b67-8ca2-aaaa02af9c7d"/>
    <x v="1"/>
    <s v="Catalogo principal"/>
    <s v="USD"/>
    <s v="N/A"/>
    <s v="Dynamics 365 Customer Service Enterprise Attach to Qualifying Dynamics 365 Base Offer for Students From SA From VL/DPL"/>
    <s v="Unidad"/>
    <s v="Und"/>
    <s v="Producto"/>
    <s v="N/A"/>
    <s v="N/A"/>
    <s v="N/A"/>
    <s v="edcd6592-f30a-4b67-8ca2-aaaa02af9c7d"/>
    <s v="Suscripción mensual con pago anual"/>
    <n v="4.8"/>
    <n v="1"/>
    <s v="Por definición del partner"/>
    <n v="0"/>
    <n v="17593.967999999997"/>
    <n v="17593.97"/>
    <n v="0"/>
  </r>
  <r>
    <s v="Catalogo principalOPEN-CSP ACADEMICO9b97f77a-106a-4039-9f30-08954636d5a7"/>
    <s v="9b97f77a-106a-4039-9f30-08954636d5a7OPEN-CSP ACADEMICO"/>
    <m/>
    <x v="0"/>
    <s v="9b97f77a-106a-4039-9f30-08954636d5a7"/>
    <x v="1"/>
    <s v="Catalogo principal"/>
    <s v="USD"/>
    <s v="N/A"/>
    <s v="Dynamics 365 Customer Service Enterprise for Faculty"/>
    <s v="Unidad"/>
    <s v="Und"/>
    <s v="Producto"/>
    <s v="N/A"/>
    <s v="N/A"/>
    <s v="N/A"/>
    <s v="9b97f77a-106a-4039-9f30-08954636d5a7"/>
    <s v="Suscripción mensual con pago anual"/>
    <n v="52.3"/>
    <n v="1"/>
    <s v="Por definición del partner"/>
    <n v="0"/>
    <n v="191700.94299999997"/>
    <n v="191700.94"/>
    <n v="0"/>
  </r>
  <r>
    <s v="Catalogo principalOPEN-CSP ACADEMICOc1267a47-0d56-4305-b975-7ba45e51eb5d"/>
    <s v="c1267a47-0d56-4305-b975-7ba45e51eb5dOPEN-CSP ACADEMICO"/>
    <m/>
    <x v="0"/>
    <s v="c1267a47-0d56-4305-b975-7ba45e51eb5d"/>
    <x v="1"/>
    <s v="Catalogo principal"/>
    <s v="USD"/>
    <s v="N/A"/>
    <s v="Dynamics 365 Customer Service Enterprise for Faculty Device"/>
    <s v="Unidad"/>
    <s v="Und"/>
    <s v="Producto"/>
    <s v="N/A"/>
    <s v="N/A"/>
    <s v="N/A"/>
    <s v="c1267a47-0d56-4305-b975-7ba45e51eb5d"/>
    <s v="Suscripción mensual con pago anual"/>
    <n v="79.7"/>
    <n v="1"/>
    <s v="Por definición del partner"/>
    <n v="0"/>
    <n v="292133.17700000003"/>
    <n v="292133.18"/>
    <n v="0"/>
  </r>
  <r>
    <s v="Catalogo principalOPEN-CSP ACADEMICO11a4877c-f62e-4787-ad63-5b61d6455544"/>
    <s v="11a4877c-f62e-4787-ad63-5b61d6455544OPEN-CSP ACADEMICO"/>
    <m/>
    <x v="0"/>
    <s v="11a4877c-f62e-4787-ad63-5b61d6455544"/>
    <x v="1"/>
    <s v="Catalogo principal"/>
    <s v="USD"/>
    <s v="N/A"/>
    <s v="Dynamics 365 Customer Service Enterprise for Faculty From SA From VL/DPL"/>
    <s v="Unidad"/>
    <s v="Und"/>
    <s v="Producto"/>
    <s v="N/A"/>
    <s v="N/A"/>
    <s v="N/A"/>
    <s v="11a4877c-f62e-4787-ad63-5b61d6455544"/>
    <s v="Suscripción mensual con pago anual"/>
    <n v="31.4"/>
    <n v="1"/>
    <s v="Por definición del partner"/>
    <n v="0"/>
    <n v="115093.874"/>
    <n v="115093.87"/>
    <n v="0"/>
  </r>
  <r>
    <s v="Catalogo principalOPEN-CSP ACADEMICO3ea6fca5-1502-4ec1-8d87-f65d65f382bf"/>
    <s v="3ea6fca5-1502-4ec1-8d87-f65d65f382bfOPEN-CSP ACADEMICO"/>
    <m/>
    <x v="0"/>
    <s v="3ea6fca5-1502-4ec1-8d87-f65d65f382bf"/>
    <x v="1"/>
    <s v="Catalogo principal"/>
    <s v="USD"/>
    <s v="N/A"/>
    <s v="Dynamics 365 Customer Service Enterprise for Students"/>
    <s v="Unidad"/>
    <s v="Und"/>
    <s v="Producto"/>
    <s v="N/A"/>
    <s v="N/A"/>
    <s v="N/A"/>
    <s v="3ea6fca5-1502-4ec1-8d87-f65d65f382bf"/>
    <s v="Suscripción mensual con pago anual"/>
    <n v="38"/>
    <n v="1"/>
    <s v="Por definición del partner"/>
    <n v="0"/>
    <n v="139285.57999999999"/>
    <n v="139285.57999999999"/>
    <n v="0"/>
  </r>
  <r>
    <s v="Catalogo principalOPEN-CSP ACADEMICO9c6e2220-643f-41ce-9fcc-b6db3d1a25ec"/>
    <s v="9c6e2220-643f-41ce-9fcc-b6db3d1a25ecOPEN-CSP ACADEMICO"/>
    <m/>
    <x v="0"/>
    <s v="9c6e2220-643f-41ce-9fcc-b6db3d1a25ec"/>
    <x v="1"/>
    <s v="Catalogo principal"/>
    <s v="USD"/>
    <s v="N/A"/>
    <s v="Dynamics 365 Customer Service Enterprise for Students Device"/>
    <s v="Unidad"/>
    <s v="Und"/>
    <s v="Producto"/>
    <s v="N/A"/>
    <s v="N/A"/>
    <s v="N/A"/>
    <s v="9c6e2220-643f-41ce-9fcc-b6db3d1a25ec"/>
    <s v="Suscripción mensual con pago anual"/>
    <n v="58"/>
    <n v="1"/>
    <s v="Por definición del partner"/>
    <n v="0"/>
    <n v="212593.78"/>
    <n v="212593.78"/>
    <n v="0"/>
  </r>
  <r>
    <s v="Catalogo principalOPEN-CSP ACADEMICO4a747ab4-d724-4328-8efa-d8a8f8b0a9e4"/>
    <s v="4a747ab4-d724-4328-8efa-d8a8f8b0a9e4OPEN-CSP ACADEMICO"/>
    <m/>
    <x v="0"/>
    <s v="4a747ab4-d724-4328-8efa-d8a8f8b0a9e4"/>
    <x v="1"/>
    <s v="Catalogo principal"/>
    <s v="USD"/>
    <s v="N/A"/>
    <s v="Dynamics 365 Customer Service Enterprise for Students From SA From VL/DPL"/>
    <s v="Unidad"/>
    <s v="Und"/>
    <s v="Producto"/>
    <s v="N/A"/>
    <s v="N/A"/>
    <s v="N/A"/>
    <s v="4a747ab4-d724-4328-8efa-d8a8f8b0a9e4"/>
    <s v="Suscripción mensual con pago anual"/>
    <n v="22.8"/>
    <n v="1"/>
    <s v="Por definición del partner"/>
    <n v="0"/>
    <n v="83571.347999999998"/>
    <n v="83571.350000000006"/>
    <n v="0"/>
  </r>
  <r>
    <s v="Catalogo principalOPEN-CSP ACADEMICO94b619f4-eb4d-4a41-abcd-d5c99f7cdd92"/>
    <s v="94b619f4-eb4d-4a41-abcd-d5c99f7cdd92OPEN-CSP ACADEMICO"/>
    <m/>
    <x v="0"/>
    <s v="94b619f4-eb4d-4a41-abcd-d5c99f7cdd92"/>
    <x v="1"/>
    <s v="Catalogo principal"/>
    <s v="USD"/>
    <s v="N/A"/>
    <s v="Dynamics 365 Customer Service Insights Addnl Cases for Faculty_AddOn"/>
    <s v="Unidad"/>
    <s v="Und"/>
    <s v="Producto"/>
    <s v="N/A"/>
    <s v="N/A"/>
    <s v="N/A"/>
    <s v="94b619f4-eb4d-4a41-abcd-d5c99f7cdd92"/>
    <s v="Suscripción mensual con pago anual"/>
    <n v="175"/>
    <n v="1"/>
    <s v="Por definición del partner"/>
    <n v="0"/>
    <n v="641446.75"/>
    <n v="641446.75"/>
    <n v="0"/>
  </r>
  <r>
    <s v="Catalogo principalOPEN-CSP ACADEMICOd1ac49e0-e3bf-4be4-ae37-cb399fc79e21"/>
    <s v="d1ac49e0-e3bf-4be4-ae37-cb399fc79e21OPEN-CSP ACADEMICO"/>
    <m/>
    <x v="0"/>
    <s v="d1ac49e0-e3bf-4be4-ae37-cb399fc79e21"/>
    <x v="1"/>
    <s v="Catalogo principal"/>
    <s v="USD"/>
    <s v="N/A"/>
    <s v="Dynamics 365 Customer Service Insights for Faculty"/>
    <s v="Unidad"/>
    <s v="Und"/>
    <s v="Producto"/>
    <s v="N/A"/>
    <s v="N/A"/>
    <s v="N/A"/>
    <s v="d1ac49e0-e3bf-4be4-ae37-cb399fc79e21"/>
    <s v="Suscripción mensual con pago anual"/>
    <n v="41.3"/>
    <n v="1"/>
    <s v="Por definición del partner"/>
    <n v="0"/>
    <n v="151381.43299999999"/>
    <n v="151381.43"/>
    <n v="0"/>
  </r>
  <r>
    <s v="Catalogo principalOPEN-CSP ACADEMICO8c5d15e6-fb15-42a4-acf7-a567ad2f579e"/>
    <s v="8c5d15e6-fb15-42a4-acf7-a567ad2f579eOPEN-CSP ACADEMICO"/>
    <m/>
    <x v="0"/>
    <s v="8c5d15e6-fb15-42a4-acf7-a567ad2f579e"/>
    <x v="1"/>
    <s v="Catalogo principal"/>
    <s v="USD"/>
    <s v="N/A"/>
    <s v="Dynamics 365 Customer Service Insights for Students"/>
    <s v="Unidad"/>
    <s v="Und"/>
    <s v="Producto"/>
    <s v="N/A"/>
    <s v="N/A"/>
    <s v="N/A"/>
    <s v="8c5d15e6-fb15-42a4-acf7-a567ad2f579e"/>
    <s v="Suscripción mensual con pago anual"/>
    <n v="30"/>
    <n v="1"/>
    <s v="Por definición del partner"/>
    <n v="0"/>
    <n v="109962.29999999999"/>
    <n v="109962.3"/>
    <n v="0"/>
  </r>
  <r>
    <s v="Catalogo principalOPEN-CSP ACADEMICOa81010d7-7859-4f6b-9f29-2e79e2573904"/>
    <s v="a81010d7-7859-4f6b-9f29-2e79e2573904OPEN-CSP ACADEMICO"/>
    <m/>
    <x v="0"/>
    <s v="a81010d7-7859-4f6b-9f29-2e79e2573904"/>
    <x v="1"/>
    <s v="Catalogo principal"/>
    <s v="USD"/>
    <s v="N/A"/>
    <s v="Dynamics 365 Customer Service Professional for Faculty"/>
    <s v="Unidad"/>
    <s v="Und"/>
    <s v="Producto"/>
    <s v="N/A"/>
    <s v="N/A"/>
    <s v="N/A"/>
    <s v="a81010d7-7859-4f6b-9f29-2e79e2573904"/>
    <s v="Suscripción mensual con pago anual"/>
    <n v="27.5"/>
    <n v="1"/>
    <s v="Por definición del partner"/>
    <n v="0"/>
    <n v="100798.77499999999"/>
    <n v="100798.78"/>
    <n v="0"/>
  </r>
  <r>
    <s v="Catalogo principalOPEN-CSP ACADEMICO22bfe12e-906f-4614-b848-a404150e03db"/>
    <s v="22bfe12e-906f-4614-b848-a404150e03dbOPEN-CSP ACADEMICO"/>
    <m/>
    <x v="0"/>
    <s v="22bfe12e-906f-4614-b848-a404150e03db"/>
    <x v="1"/>
    <s v="Catalogo principal"/>
    <s v="USD"/>
    <s v="N/A"/>
    <s v="Dynamics 365 Customer Service Professional for Faculty From SA From VL/DPL"/>
    <s v="Unidad"/>
    <s v="Und"/>
    <s v="Producto"/>
    <s v="N/A"/>
    <s v="N/A"/>
    <s v="N/A"/>
    <s v="22bfe12e-906f-4614-b848-a404150e03db"/>
    <s v="Suscripción mensual con pago anual"/>
    <n v="16.5"/>
    <n v="1"/>
    <s v="Por definición del partner"/>
    <n v="0"/>
    <n v="60479.264999999999"/>
    <n v="60479.27"/>
    <n v="0"/>
  </r>
  <r>
    <s v="Catalogo principalOPEN-CSP ACADEMICO69998fb3-b858-476e-99ba-0d7ba65fe8fb"/>
    <s v="69998fb3-b858-476e-99ba-0d7ba65fe8fbOPEN-CSP ACADEMICO"/>
    <m/>
    <x v="0"/>
    <s v="69998fb3-b858-476e-99ba-0d7ba65fe8fb"/>
    <x v="1"/>
    <s v="Catalogo principal"/>
    <s v="USD"/>
    <s v="N/A"/>
    <s v="Dynamics 365 Customer Service Professional for Students"/>
    <s v="Unidad"/>
    <s v="Und"/>
    <s v="Producto"/>
    <s v="N/A"/>
    <s v="N/A"/>
    <s v="N/A"/>
    <s v="69998fb3-b858-476e-99ba-0d7ba65fe8fb"/>
    <s v="Suscripción mensual con pago anual"/>
    <n v="20"/>
    <n v="1"/>
    <s v="Por definición del partner"/>
    <n v="0"/>
    <n v="73308.2"/>
    <n v="73308.2"/>
    <n v="0"/>
  </r>
  <r>
    <s v="Catalogo principalOPEN-CSP ACADEMICO49891b4a-639c-424f-a91a-0c613eed4466"/>
    <s v="49891b4a-639c-424f-a91a-0c613eed4466OPEN-CSP ACADEMICO"/>
    <m/>
    <x v="0"/>
    <s v="49891b4a-639c-424f-a91a-0c613eed4466"/>
    <x v="1"/>
    <s v="Catalogo principal"/>
    <s v="USD"/>
    <s v="N/A"/>
    <s v="Dynamics 365 Customer Service Professional for Students From SA From VL/DPL"/>
    <s v="Unidad"/>
    <s v="Und"/>
    <s v="Producto"/>
    <s v="N/A"/>
    <s v="N/A"/>
    <s v="N/A"/>
    <s v="49891b4a-639c-424f-a91a-0c613eed4466"/>
    <s v="Suscripción mensual con pago anual"/>
    <n v="12"/>
    <n v="1"/>
    <s v="Por definición del partner"/>
    <n v="0"/>
    <n v="43984.92"/>
    <n v="43984.92"/>
    <n v="0"/>
  </r>
  <r>
    <s v="Catalogo principalOPEN-CSP ACADEMICO4e01898f-8f8a-451a-be80-f2298cec5170"/>
    <s v="4e01898f-8f8a-451a-be80-f2298cec5170OPEN-CSP ACADEMICO"/>
    <m/>
    <x v="0"/>
    <s v="4e01898f-8f8a-451a-be80-f2298cec5170"/>
    <x v="1"/>
    <s v="Catalogo principal"/>
    <s v="USD"/>
    <s v="N/A"/>
    <s v="Dynamics 365 Customer Service Professional Attach to Qualifying Dynamics 365 Base Offer for Faculty"/>
    <s v="Unidad"/>
    <s v="Und"/>
    <s v="Producto"/>
    <s v="N/A"/>
    <s v="N/A"/>
    <s v="N/A"/>
    <s v="4e01898f-8f8a-451a-be80-f2298cec5170"/>
    <s v="Suscripción mensual con pago anual"/>
    <n v="11"/>
    <n v="1"/>
    <s v="Por definición del partner"/>
    <n v="0"/>
    <n v="40319.509999999995"/>
    <n v="40319.51"/>
    <n v="0"/>
  </r>
  <r>
    <s v="Catalogo principalOPEN-CSP ACADEMICO6a05dcfd-27bb-4615-b2e2-3b99a02b93ce"/>
    <s v="6a05dcfd-27bb-4615-b2e2-3b99a02b93ceOPEN-CSP ACADEMICO"/>
    <m/>
    <x v="0"/>
    <s v="6a05dcfd-27bb-4615-b2e2-3b99a02b93ce"/>
    <x v="1"/>
    <s v="Catalogo principal"/>
    <s v="USD"/>
    <s v="N/A"/>
    <s v="Dynamics 365 Customer Service Professional Attach to Qualifying Dynamics 365 Base Offer for Faculty From SA From VL/DPL"/>
    <s v="Unidad"/>
    <s v="Und"/>
    <s v="Producto"/>
    <s v="N/A"/>
    <s v="N/A"/>
    <s v="N/A"/>
    <s v="6a05dcfd-27bb-4615-b2e2-3b99a02b93ce"/>
    <s v="Suscripción mensual con pago anual"/>
    <n v="6.6"/>
    <n v="1"/>
    <s v="Por definición del partner"/>
    <n v="0"/>
    <n v="24191.705999999998"/>
    <n v="24191.71"/>
    <n v="0"/>
  </r>
  <r>
    <s v="Catalogo principalOPEN-CSP ACADEMICO9c5d580a-2e7e-4613-ab3a-b00b80697e6c"/>
    <s v="9c5d580a-2e7e-4613-ab3a-b00b80697e6cOPEN-CSP ACADEMICO"/>
    <m/>
    <x v="0"/>
    <s v="9c5d580a-2e7e-4613-ab3a-b00b80697e6c"/>
    <x v="1"/>
    <s v="Catalogo principal"/>
    <s v="USD"/>
    <s v="N/A"/>
    <s v="Dynamics 365 Customer Service Professional Attach to Qualifying Dynamics 365 Base Offer for Students"/>
    <s v="Unidad"/>
    <s v="Und"/>
    <s v="Producto"/>
    <s v="N/A"/>
    <s v="N/A"/>
    <s v="N/A"/>
    <s v="9c5d580a-2e7e-4613-ab3a-b00b80697e6c"/>
    <s v="Suscripción mensual con pago anual"/>
    <n v="8"/>
    <n v="1"/>
    <s v="Por definición del partner"/>
    <n v="0"/>
    <n v="29323.279999999999"/>
    <n v="29323.279999999999"/>
    <n v="0"/>
  </r>
  <r>
    <s v="Catalogo principalOPEN-CSP ACADEMICO7e6f9e98-9071-42d0-b346-53134e3cb0b4"/>
    <s v="7e6f9e98-9071-42d0-b346-53134e3cb0b4OPEN-CSP ACADEMICO"/>
    <m/>
    <x v="0"/>
    <s v="7e6f9e98-9071-42d0-b346-53134e3cb0b4"/>
    <x v="1"/>
    <s v="Catalogo principal"/>
    <s v="USD"/>
    <s v="N/A"/>
    <s v="Dynamics 365 Customer Service Professional Attach to Qualifying Dynamics 365 Base Offer for Students From SA From VL/DPL"/>
    <s v="Unidad"/>
    <s v="Und"/>
    <s v="Producto"/>
    <s v="N/A"/>
    <s v="N/A"/>
    <s v="N/A"/>
    <s v="7e6f9e98-9071-42d0-b346-53134e3cb0b4"/>
    <s v="Suscripción mensual con pago anual"/>
    <n v="4.8"/>
    <n v="1"/>
    <s v="Por definición del partner"/>
    <n v="0"/>
    <n v="17593.967999999997"/>
    <n v="17593.97"/>
    <n v="0"/>
  </r>
  <r>
    <s v="Catalogo principalOPEN-CSP ACADEMICO2a8ce3ed-d2b3-4d9f-b620-375a9f475479"/>
    <s v="2a8ce3ed-d2b3-4d9f-b620-375a9f475479OPEN-CSP ACADEMICO"/>
    <m/>
    <x v="0"/>
    <s v="2a8ce3ed-d2b3-4d9f-b620-375a9f475479"/>
    <x v="1"/>
    <s v="Catalogo principal"/>
    <s v="USD"/>
    <s v="N/A"/>
    <s v="Dynamics 365 Field Service Attach to Qualifying Dynamics 365 Base Offer for Faculty"/>
    <s v="Unidad"/>
    <s v="Und"/>
    <s v="Producto"/>
    <s v="N/A"/>
    <s v="N/A"/>
    <s v="N/A"/>
    <s v="2a8ce3ed-d2b3-4d9f-b620-375a9f475479"/>
    <s v="Suscripción mensual con pago anual"/>
    <n v="11"/>
    <n v="1"/>
    <s v="Por definición del partner"/>
    <n v="0"/>
    <n v="40319.509999999995"/>
    <n v="40319.51"/>
    <n v="0"/>
  </r>
  <r>
    <s v="Catalogo principalOPEN-CSP ACADEMICO8cb3b356-97c6-4fbe-9cfa-276302fabc23"/>
    <s v="8cb3b356-97c6-4fbe-9cfa-276302fabc23OPEN-CSP ACADEMICO"/>
    <m/>
    <x v="0"/>
    <s v="8cb3b356-97c6-4fbe-9cfa-276302fabc23"/>
    <x v="1"/>
    <s v="Catalogo principal"/>
    <s v="USD"/>
    <s v="N/A"/>
    <s v="Dynamics 365 Field Service Attach to Qualifying Dynamics 365 Base Offer for Faculty From SA From VL/DPL"/>
    <s v="Unidad"/>
    <s v="Und"/>
    <s v="Producto"/>
    <s v="N/A"/>
    <s v="N/A"/>
    <s v="N/A"/>
    <s v="8cb3b356-97c6-4fbe-9cfa-276302fabc23"/>
    <s v="Suscripción mensual con pago anual"/>
    <n v="6.6"/>
    <n v="1"/>
    <s v="Por definición del partner"/>
    <n v="0"/>
    <n v="24191.705999999998"/>
    <n v="24191.71"/>
    <n v="0"/>
  </r>
  <r>
    <s v="Catalogo principalOPEN-CSP ACADEMICO21e8c37f-13e6-4e5a-a390-b492f788e196"/>
    <s v="21e8c37f-13e6-4e5a-a390-b492f788e196OPEN-CSP ACADEMICO"/>
    <m/>
    <x v="0"/>
    <s v="21e8c37f-13e6-4e5a-a390-b492f788e196"/>
    <x v="1"/>
    <s v="Catalogo principal"/>
    <s v="USD"/>
    <s v="N/A"/>
    <s v="Dynamics 365 Field Service Attach to Qualifying Dynamics 365 Base Offer for Students"/>
    <s v="Unidad"/>
    <s v="Und"/>
    <s v="Producto"/>
    <s v="N/A"/>
    <s v="N/A"/>
    <s v="N/A"/>
    <s v="21e8c37f-13e6-4e5a-a390-b492f788e196"/>
    <s v="Suscripción mensual con pago anual"/>
    <n v="8"/>
    <n v="1"/>
    <s v="Por definición del partner"/>
    <n v="0"/>
    <n v="29323.279999999999"/>
    <n v="29323.279999999999"/>
    <n v="0"/>
  </r>
  <r>
    <s v="Catalogo principalOPEN-CSP ACADEMICO2f692236-0eff-4000-85ee-19b07dcb5988"/>
    <s v="2f692236-0eff-4000-85ee-19b07dcb5988OPEN-CSP ACADEMICO"/>
    <m/>
    <x v="0"/>
    <s v="2f692236-0eff-4000-85ee-19b07dcb5988"/>
    <x v="1"/>
    <s v="Catalogo principal"/>
    <s v="USD"/>
    <s v="N/A"/>
    <s v="Dynamics 365 Field Service Attach to Qualifying Dynamics 365 Base Offer for Students From SA From VL/DPL"/>
    <s v="Unidad"/>
    <s v="Und"/>
    <s v="Producto"/>
    <s v="N/A"/>
    <s v="N/A"/>
    <s v="N/A"/>
    <s v="2f692236-0eff-4000-85ee-19b07dcb5988"/>
    <s v="Suscripción mensual con pago anual"/>
    <n v="4.8"/>
    <n v="1"/>
    <s v="Por definición del partner"/>
    <n v="0"/>
    <n v="17593.967999999997"/>
    <n v="17593.97"/>
    <n v="0"/>
  </r>
  <r>
    <s v="Catalogo principalOPEN-CSP ACADEMICO41d5856b-9cdc-4194-944d-181517f1268e"/>
    <s v="41d5856b-9cdc-4194-944d-181517f1268eOPEN-CSP ACADEMICO"/>
    <m/>
    <x v="0"/>
    <s v="41d5856b-9cdc-4194-944d-181517f1268e"/>
    <x v="1"/>
    <s v="Catalogo principal"/>
    <s v="USD"/>
    <s v="N/A"/>
    <s v="Dynamics 365 Field Service for Faculty"/>
    <s v="Unidad"/>
    <s v="Und"/>
    <s v="Producto"/>
    <s v="N/A"/>
    <s v="N/A"/>
    <s v="N/A"/>
    <s v="41d5856b-9cdc-4194-944d-181517f1268e"/>
    <s v="Suscripción mensual con pago anual"/>
    <n v="52.3"/>
    <n v="1"/>
    <s v="Por definición del partner"/>
    <n v="0"/>
    <n v="191700.94299999997"/>
    <n v="191700.94"/>
    <n v="0"/>
  </r>
  <r>
    <s v="Catalogo principalOPEN-CSP ACADEMICO2fec701c-4de9-498a-b104-d9e22a923029"/>
    <s v="2fec701c-4de9-498a-b104-d9e22a923029OPEN-CSP ACADEMICO"/>
    <m/>
    <x v="0"/>
    <s v="2fec701c-4de9-498a-b104-d9e22a923029"/>
    <x v="1"/>
    <s v="Catalogo principal"/>
    <s v="USD"/>
    <s v="N/A"/>
    <s v="Dynamics 365 Field Service for Faculty Device"/>
    <s v="Unidad"/>
    <s v="Und"/>
    <s v="Producto"/>
    <s v="N/A"/>
    <s v="N/A"/>
    <s v="N/A"/>
    <s v="2fec701c-4de9-498a-b104-d9e22a923029"/>
    <s v="Suscripción mensual con pago anual"/>
    <n v="79.7"/>
    <n v="1"/>
    <s v="Por definición del partner"/>
    <n v="0"/>
    <n v="292133.17700000003"/>
    <n v="292133.18"/>
    <n v="0"/>
  </r>
  <r>
    <s v="Catalogo principalOPEN-CSP ACADEMICO581fdbba-c2ea-4c9d-b4e0-1e95026feb73"/>
    <s v="581fdbba-c2ea-4c9d-b4e0-1e95026feb73OPEN-CSP ACADEMICO"/>
    <m/>
    <x v="0"/>
    <s v="581fdbba-c2ea-4c9d-b4e0-1e95026feb73"/>
    <x v="1"/>
    <s v="Catalogo principal"/>
    <s v="USD"/>
    <s v="N/A"/>
    <s v="Dynamics 365 Field Service for Faculty From SA From VL/DPL"/>
    <s v="Unidad"/>
    <s v="Und"/>
    <s v="Producto"/>
    <s v="N/A"/>
    <s v="N/A"/>
    <s v="N/A"/>
    <s v="581fdbba-c2ea-4c9d-b4e0-1e95026feb73"/>
    <s v="Suscripción mensual con pago anual"/>
    <n v="31.4"/>
    <n v="1"/>
    <s v="Por definición del partner"/>
    <n v="0"/>
    <n v="115093.874"/>
    <n v="115093.87"/>
    <n v="0"/>
  </r>
  <r>
    <s v="Catalogo principalOPEN-CSP ACADEMICO6b332b2d-863a-4a18-ad8a-b3d1434c27d9"/>
    <s v="6b332b2d-863a-4a18-ad8a-b3d1434c27d9OPEN-CSP ACADEMICO"/>
    <m/>
    <x v="0"/>
    <s v="6b332b2d-863a-4a18-ad8a-b3d1434c27d9"/>
    <x v="1"/>
    <s v="Catalogo principal"/>
    <s v="USD"/>
    <s v="N/A"/>
    <s v="Dynamics 365 Field Service for Students"/>
    <s v="Unidad"/>
    <s v="Und"/>
    <s v="Producto"/>
    <s v="N/A"/>
    <s v="N/A"/>
    <s v="N/A"/>
    <s v="6b332b2d-863a-4a18-ad8a-b3d1434c27d9"/>
    <s v="Suscripción mensual con pago anual"/>
    <n v="38"/>
    <n v="1"/>
    <s v="Por definición del partner"/>
    <n v="0"/>
    <n v="139285.57999999999"/>
    <n v="139285.57999999999"/>
    <n v="0"/>
  </r>
  <r>
    <s v="Catalogo principalOPEN-CSP ACADEMICO685760e2-b019-489f-a71d-f647a1626cac"/>
    <s v="685760e2-b019-489f-a71d-f647a1626cacOPEN-CSP ACADEMICO"/>
    <m/>
    <x v="0"/>
    <s v="685760e2-b019-489f-a71d-f647a1626cac"/>
    <x v="1"/>
    <s v="Catalogo principal"/>
    <s v="USD"/>
    <s v="N/A"/>
    <s v="Dynamics 365 Field Service for Students Device"/>
    <s v="Unidad"/>
    <s v="Und"/>
    <s v="Producto"/>
    <s v="N/A"/>
    <s v="N/A"/>
    <s v="N/A"/>
    <s v="685760e2-b019-489f-a71d-f647a1626cac"/>
    <s v="Suscripción mensual con pago anual"/>
    <n v="58"/>
    <n v="1"/>
    <s v="Por definición del partner"/>
    <n v="0"/>
    <n v="212593.78"/>
    <n v="212593.78"/>
    <n v="0"/>
  </r>
  <r>
    <s v="Catalogo principalOPEN-CSP ACADEMICO7d100a8c-529b-478e-864f-b4021bddbd1d"/>
    <s v="7d100a8c-529b-478e-864f-b4021bddbd1dOPEN-CSP ACADEMICO"/>
    <m/>
    <x v="0"/>
    <s v="7d100a8c-529b-478e-864f-b4021bddbd1d"/>
    <x v="1"/>
    <s v="Catalogo principal"/>
    <s v="USD"/>
    <s v="N/A"/>
    <s v="Dynamics 365 Field Service for Students From SA From VL/DPL"/>
    <s v="Unidad"/>
    <s v="Und"/>
    <s v="Producto"/>
    <s v="N/A"/>
    <s v="N/A"/>
    <s v="N/A"/>
    <s v="7d100a8c-529b-478e-864f-b4021bddbd1d"/>
    <s v="Suscripción mensual con pago anual"/>
    <n v="22.8"/>
    <n v="1"/>
    <s v="Por definición del partner"/>
    <n v="0"/>
    <n v="83571.347999999998"/>
    <n v="83571.350000000006"/>
    <n v="0"/>
  </r>
  <r>
    <s v="Catalogo principalOPEN-CSP ACADEMICO8041e633-0119-4d77-9a50-47541a828d2f"/>
    <s v="8041e633-0119-4d77-9a50-47541a828d2fOPEN-CSP ACADEMICO"/>
    <m/>
    <x v="0"/>
    <s v="8041e633-0119-4d77-9a50-47541a828d2f"/>
    <x v="1"/>
    <s v="Catalogo principal"/>
    <s v="USD"/>
    <s v="N/A"/>
    <s v="Dynamics 365 Finance Attach to Qualifying Dynamics 365 Base Offer for Faculty"/>
    <s v="Unidad"/>
    <s v="Und"/>
    <s v="Producto"/>
    <s v="N/A"/>
    <s v="N/A"/>
    <s v="N/A"/>
    <s v="8041e633-0119-4d77-9a50-47541a828d2f"/>
    <s v="Suscripción mensual con pago anual"/>
    <n v="16.5"/>
    <n v="1"/>
    <s v="Por definición del partner"/>
    <n v="0"/>
    <n v="60479.264999999999"/>
    <n v="60479.27"/>
    <n v="0"/>
  </r>
  <r>
    <s v="Catalogo principalOPEN-CSP ACADEMICO7680245a-5e0b-4e00-8888-9bfb0191fb20"/>
    <s v="7680245a-5e0b-4e00-8888-9bfb0191fb20OPEN-CSP ACADEMICO"/>
    <m/>
    <x v="0"/>
    <s v="7680245a-5e0b-4e00-8888-9bfb0191fb20"/>
    <x v="1"/>
    <s v="Catalogo principal"/>
    <s v="USD"/>
    <s v="N/A"/>
    <s v="Dynamics 365 Finance Attach to Qualifying Dynamics 365 Base Offer for Faculty (Qualified Offer)"/>
    <s v="Unidad"/>
    <s v="Und"/>
    <s v="Producto"/>
    <s v="N/A"/>
    <s v="N/A"/>
    <s v="N/A"/>
    <s v="7680245a-5e0b-4e00-8888-9bfb0191fb20"/>
    <s v="Suscripción mensual con pago anual"/>
    <n v="8.3000000000000007"/>
    <n v="1"/>
    <s v="Por definición del partner"/>
    <n v="0"/>
    <n v="30422.903000000002"/>
    <n v="30422.9"/>
    <n v="0"/>
  </r>
  <r>
    <s v="Catalogo principalOPEN-CSP ACADEMICO7dc1f2e0-8d2d-4b8f-9795-3a9b905936c1"/>
    <s v="7dc1f2e0-8d2d-4b8f-9795-3a9b905936c1OPEN-CSP ACADEMICO"/>
    <m/>
    <x v="0"/>
    <s v="7dc1f2e0-8d2d-4b8f-9795-3a9b905936c1"/>
    <x v="1"/>
    <s v="Catalogo principal"/>
    <s v="USD"/>
    <s v="N/A"/>
    <s v="Dynamics 365 Finance Attach to Qualifying Dynamics 365 Base Offer for Faculty From SA From VL/DPL"/>
    <s v="Unidad"/>
    <s v="Und"/>
    <s v="Producto"/>
    <s v="N/A"/>
    <s v="N/A"/>
    <s v="N/A"/>
    <s v="7dc1f2e0-8d2d-4b8f-9795-3a9b905936c1"/>
    <s v="Suscripción mensual con pago anual"/>
    <n v="9.9"/>
    <n v="1"/>
    <s v="Por definición del partner"/>
    <n v="0"/>
    <n v="36287.559000000001"/>
    <n v="36287.56"/>
    <n v="0"/>
  </r>
  <r>
    <s v="Catalogo principalOPEN-CSP ACADEMICO88af9d14-3c1b-4434-9168-296eeaec202d"/>
    <s v="88af9d14-3c1b-4434-9168-296eeaec202dOPEN-CSP ACADEMICO"/>
    <m/>
    <x v="0"/>
    <s v="88af9d14-3c1b-4434-9168-296eeaec202d"/>
    <x v="1"/>
    <s v="Catalogo principal"/>
    <s v="USD"/>
    <s v="N/A"/>
    <s v="Dynamics 365 Finance Attach to Qualifying Dynamics 365 Base Offer for Students"/>
    <s v="Unidad"/>
    <s v="Und"/>
    <s v="Producto"/>
    <s v="N/A"/>
    <s v="N/A"/>
    <s v="N/A"/>
    <s v="88af9d14-3c1b-4434-9168-296eeaec202d"/>
    <s v="Suscripción mensual con pago anual"/>
    <n v="12"/>
    <n v="1"/>
    <s v="Por definición del partner"/>
    <n v="0"/>
    <n v="43984.92"/>
    <n v="43984.92"/>
    <n v="0"/>
  </r>
  <r>
    <s v="Catalogo principalOPEN-CSP ACADEMICO10e5ae99-4dc7-4b34-8456-08b7ebe72457"/>
    <s v="10e5ae99-4dc7-4b34-8456-08b7ebe72457OPEN-CSP ACADEMICO"/>
    <m/>
    <x v="0"/>
    <s v="10e5ae99-4dc7-4b34-8456-08b7ebe72457"/>
    <x v="1"/>
    <s v="Catalogo principal"/>
    <s v="USD"/>
    <s v="N/A"/>
    <s v="Dynamics 365 Finance Attach to Qualifying Dynamics 365 Base Offer for Students (Qualified Offer)"/>
    <s v="Unidad"/>
    <s v="Und"/>
    <s v="Producto"/>
    <s v="N/A"/>
    <s v="N/A"/>
    <s v="N/A"/>
    <s v="10e5ae99-4dc7-4b34-8456-08b7ebe72457"/>
    <s v="Suscripción mensual con pago anual"/>
    <n v="6"/>
    <n v="1"/>
    <s v="Por definición del partner"/>
    <n v="0"/>
    <n v="21992.46"/>
    <n v="21992.46"/>
    <n v="0"/>
  </r>
  <r>
    <s v="Catalogo principalOPEN-CSP ACADEMICOca6bd88a-9d22-4ff6-aff5-64ba0257c3bb"/>
    <s v="ca6bd88a-9d22-4ff6-aff5-64ba0257c3bbOPEN-CSP ACADEMICO"/>
    <m/>
    <x v="0"/>
    <s v="ca6bd88a-9d22-4ff6-aff5-64ba0257c3bb"/>
    <x v="1"/>
    <s v="Catalogo principal"/>
    <s v="USD"/>
    <s v="N/A"/>
    <s v="Dynamics 365 Finance Attach to Qualifying Dynamics 365 Base Offer for Students From SA From VL/DPL"/>
    <s v="Unidad"/>
    <s v="Und"/>
    <s v="Producto"/>
    <s v="N/A"/>
    <s v="N/A"/>
    <s v="N/A"/>
    <s v="ca6bd88a-9d22-4ff6-aff5-64ba0257c3bb"/>
    <s v="Suscripción mensual con pago anual"/>
    <n v="7.2"/>
    <n v="1"/>
    <s v="Por definición del partner"/>
    <n v="0"/>
    <n v="26390.952000000001"/>
    <n v="26390.95"/>
    <n v="0"/>
  </r>
  <r>
    <s v="Catalogo principalOPEN-CSP ACADEMICO46a4a2ef-7eb1-4e2a-8162-a31e0423c5fc"/>
    <s v="46a4a2ef-7eb1-4e2a-8162-a31e0423c5fcOPEN-CSP ACADEMICO"/>
    <m/>
    <x v="0"/>
    <s v="46a4a2ef-7eb1-4e2a-8162-a31e0423c5fc"/>
    <x v="1"/>
    <s v="Catalogo principal"/>
    <s v="USD"/>
    <s v="N/A"/>
    <s v="Dynamics 365 Finance for Faculty"/>
    <s v="Unidad"/>
    <s v="Und"/>
    <s v="Producto"/>
    <s v="N/A"/>
    <s v="N/A"/>
    <s v="N/A"/>
    <s v="46a4a2ef-7eb1-4e2a-8162-a31e0423c5fc"/>
    <s v="Suscripción mensual con pago anual"/>
    <n v="99"/>
    <n v="1"/>
    <s v="Por definición del partner"/>
    <n v="0"/>
    <n v="362875.58999999997"/>
    <n v="362875.59"/>
    <n v="0"/>
  </r>
  <r>
    <s v="Catalogo principalOPEN-CSP ACADEMICO9b3ebef7-4b74-4f78-90df-d726692e537d"/>
    <s v="9b3ebef7-4b74-4f78-90df-d726692e537dOPEN-CSP ACADEMICO"/>
    <m/>
    <x v="0"/>
    <s v="9b3ebef7-4b74-4f78-90df-d726692e537d"/>
    <x v="1"/>
    <s v="Catalogo principal"/>
    <s v="USD"/>
    <s v="N/A"/>
    <s v="Dynamics 365 Finance for Faculty From SA From VL/DPL"/>
    <s v="Unidad"/>
    <s v="Und"/>
    <s v="Producto"/>
    <s v="N/A"/>
    <s v="N/A"/>
    <s v="N/A"/>
    <s v="9b3ebef7-4b74-4f78-90df-d726692e537d"/>
    <s v="Suscripción mensual con pago anual"/>
    <n v="59.4"/>
    <n v="1"/>
    <s v="Por definición del partner"/>
    <n v="0"/>
    <n v="217725.35399999999"/>
    <n v="217725.35"/>
    <n v="0"/>
  </r>
  <r>
    <s v="Catalogo principalOPEN-CSP ACADEMICO0a0e4df8-867f-4f1d-bcc8-7e83808570d7"/>
    <s v="0a0e4df8-867f-4f1d-bcc8-7e83808570d7OPEN-CSP ACADEMICO"/>
    <m/>
    <x v="0"/>
    <s v="0a0e4df8-867f-4f1d-bcc8-7e83808570d7"/>
    <x v="1"/>
    <s v="Catalogo principal"/>
    <s v="USD"/>
    <s v="N/A"/>
    <s v="Dynamics 365 Finance for Students"/>
    <s v="Unidad"/>
    <s v="Und"/>
    <s v="Producto"/>
    <s v="N/A"/>
    <s v="N/A"/>
    <s v="N/A"/>
    <s v="0a0e4df8-867f-4f1d-bcc8-7e83808570d7"/>
    <s v="Suscripción mensual con pago anual"/>
    <n v="72"/>
    <n v="1"/>
    <s v="Por definición del partner"/>
    <n v="0"/>
    <n v="263909.52"/>
    <n v="263909.52"/>
    <n v="0"/>
  </r>
  <r>
    <s v="Catalogo principalOPEN-CSP ACADEMICO8de0ee09-f18f-4a36-9356-9ce332c69598"/>
    <s v="8de0ee09-f18f-4a36-9356-9ce332c69598OPEN-CSP ACADEMICO"/>
    <m/>
    <x v="0"/>
    <s v="8de0ee09-f18f-4a36-9356-9ce332c69598"/>
    <x v="1"/>
    <s v="Catalogo principal"/>
    <s v="USD"/>
    <s v="N/A"/>
    <s v="Dynamics 365 Finance for Students From SA From VL/DPL"/>
    <s v="Unidad"/>
    <s v="Und"/>
    <s v="Producto"/>
    <s v="N/A"/>
    <s v="N/A"/>
    <s v="N/A"/>
    <s v="8de0ee09-f18f-4a36-9356-9ce332c69598"/>
    <s v="Suscripción mensual con pago anual"/>
    <n v="43.2"/>
    <n v="1"/>
    <s v="Por definición del partner"/>
    <n v="0"/>
    <n v="158345.712"/>
    <n v="158345.71"/>
    <n v="0"/>
  </r>
  <r>
    <s v="Catalogo principalOPEN-CSP ACADEMICO6f4f8817-ed64-48d8-ba76-68c57d7b3f10"/>
    <s v="6f4f8817-ed64-48d8-ba76-68c57d7b3f10OPEN-CSP ACADEMICO"/>
    <m/>
    <x v="0"/>
    <s v="6f4f8817-ed64-48d8-ba76-68c57d7b3f10"/>
    <x v="1"/>
    <s v="Catalogo principal"/>
    <s v="USD"/>
    <s v="N/A"/>
    <s v="Dynamics 365 Guides for Faculty"/>
    <s v="Unidad"/>
    <s v="Und"/>
    <s v="Producto"/>
    <s v="N/A"/>
    <s v="N/A"/>
    <s v="N/A"/>
    <s v="6f4f8817-ed64-48d8-ba76-68c57d7b3f10"/>
    <s v="Suscripción mensual con pago anual"/>
    <n v="35.799999999999997"/>
    <n v="1"/>
    <s v="Por definición del partner"/>
    <n v="0"/>
    <n v="131221.67799999999"/>
    <n v="131221.68"/>
    <n v="0"/>
  </r>
  <r>
    <s v="Catalogo principalOPEN-CSP ACADEMICOdf8d55df-7dd7-49a5-9d6a-813b736fb228"/>
    <s v="df8d55df-7dd7-49a5-9d6a-813b736fb228OPEN-CSP ACADEMICO"/>
    <m/>
    <x v="0"/>
    <s v="df8d55df-7dd7-49a5-9d6a-813b736fb228"/>
    <x v="1"/>
    <s v="Catalogo principal"/>
    <s v="USD"/>
    <s v="N/A"/>
    <s v="Dynamics 365 Guides for Students"/>
    <s v="Unidad"/>
    <s v="Und"/>
    <s v="Producto"/>
    <s v="N/A"/>
    <s v="N/A"/>
    <s v="N/A"/>
    <s v="df8d55df-7dd7-49a5-9d6a-813b736fb228"/>
    <s v="Suscripción mensual con pago anual"/>
    <n v="26"/>
    <n v="1"/>
    <s v="Por definición del partner"/>
    <n v="0"/>
    <n v="95300.66"/>
    <n v="95300.66"/>
    <n v="0"/>
  </r>
  <r>
    <s v="Catalogo principalOPEN-CSP ACADEMICO64a56854-6883-49ce-96ac-d80120ae8b55"/>
    <s v="64a56854-6883-49ce-96ac-d80120ae8b55OPEN-CSP ACADEMICO"/>
    <m/>
    <x v="0"/>
    <s v="64a56854-6883-49ce-96ac-d80120ae8b55"/>
    <x v="1"/>
    <s v="Catalogo principal"/>
    <s v="USD"/>
    <s v="N/A"/>
    <s v="Dynamics 365 Marketing Additional Application for Faculty_AddOn"/>
    <s v="Unidad"/>
    <s v="Und"/>
    <s v="Producto"/>
    <s v="N/A"/>
    <s v="N/A"/>
    <s v="N/A"/>
    <s v="64a56854-6883-49ce-96ac-d80120ae8b55"/>
    <s v="Suscripción mensual con pago anual"/>
    <n v="350"/>
    <n v="1"/>
    <s v="Por definición del partner"/>
    <n v="0"/>
    <n v="1282893.5"/>
    <n v="1282893.5"/>
    <n v="0"/>
  </r>
  <r>
    <s v="Catalogo principalOPEN-CSP ACADEMICO81606dbf-05c9-437a-96d6-e2f1634c4be5"/>
    <s v="81606dbf-05c9-437a-96d6-e2f1634c4be5OPEN-CSP ACADEMICO"/>
    <m/>
    <x v="0"/>
    <s v="81606dbf-05c9-437a-96d6-e2f1634c4be5"/>
    <x v="1"/>
    <s v="Catalogo principal"/>
    <s v="USD"/>
    <s v="N/A"/>
    <s v="Dynamics 365 Marketing Additional Application for Students_AddOn"/>
    <s v="Unidad"/>
    <s v="Und"/>
    <s v="Producto"/>
    <s v="N/A"/>
    <s v="N/A"/>
    <s v="N/A"/>
    <s v="81606dbf-05c9-437a-96d6-e2f1634c4be5"/>
    <s v="Suscripción mensual con pago anual"/>
    <n v="350"/>
    <n v="1"/>
    <s v="Por definición del partner"/>
    <n v="0"/>
    <n v="1282893.5"/>
    <n v="1282893.5"/>
    <n v="0"/>
  </r>
  <r>
    <s v="Catalogo principalOPEN-CSP ACADEMICO85650874-8839-4ba0-8129-0e6f3246fb78"/>
    <s v="85650874-8839-4ba0-8129-0e6f3246fb78OPEN-CSP ACADEMICO"/>
    <m/>
    <x v="0"/>
    <s v="85650874-8839-4ba0-8129-0e6f3246fb78"/>
    <x v="1"/>
    <s v="Catalogo principal"/>
    <s v="USD"/>
    <s v="N/A"/>
    <s v="Dynamics 365 Marketing Additional Non-Prod Application for Faculty_AddOn"/>
    <s v="Unidad"/>
    <s v="Und"/>
    <s v="Producto"/>
    <s v="N/A"/>
    <s v="N/A"/>
    <s v="N/A"/>
    <s v="85650874-8839-4ba0-8129-0e6f3246fb78"/>
    <s v="Suscripción mensual con pago anual"/>
    <n v="175"/>
    <n v="1"/>
    <s v="Por definición del partner"/>
    <n v="0"/>
    <n v="641446.75"/>
    <n v="641446.75"/>
    <n v="0"/>
  </r>
  <r>
    <s v="Catalogo principalOPEN-CSP ACADEMICOb7a6bf73-4192-4b45-9e82-b1ffd8814890"/>
    <s v="b7a6bf73-4192-4b45-9e82-b1ffd8814890OPEN-CSP ACADEMICO"/>
    <m/>
    <x v="0"/>
    <s v="b7a6bf73-4192-4b45-9e82-b1ffd8814890"/>
    <x v="1"/>
    <s v="Catalogo principal"/>
    <s v="USD"/>
    <s v="N/A"/>
    <s v="Dynamics 365 Marketing Addnl Contacts Tier 1 for CE Plan for Faculty_AddOn"/>
    <s v="Unidad"/>
    <s v="Und"/>
    <s v="Producto"/>
    <s v="N/A"/>
    <s v="N/A"/>
    <s v="N/A"/>
    <s v="b7a6bf73-4192-4b45-9e82-b1ffd8814890"/>
    <s v="Suscripción mensual con pago anual"/>
    <n v="330"/>
    <n v="1"/>
    <s v="Por definición del partner"/>
    <n v="0"/>
    <n v="1209585.3"/>
    <n v="1209585.3"/>
    <n v="0"/>
  </r>
  <r>
    <s v="Catalogo principalOPEN-CSP ACADEMICO8f9819d1-456e-42d0-9396-ed0438d8007f"/>
    <s v="8f9819d1-456e-42d0-9396-ed0438d8007fOPEN-CSP ACADEMICO"/>
    <m/>
    <x v="0"/>
    <s v="8f9819d1-456e-42d0-9396-ed0438d8007f"/>
    <x v="1"/>
    <s v="Catalogo principal"/>
    <s v="USD"/>
    <s v="N/A"/>
    <s v="Dynamics 365 Marketing Addnl Contacts Tier 1 for CE Plan for Students_AddOn"/>
    <s v="Unidad"/>
    <s v="Und"/>
    <s v="Producto"/>
    <s v="N/A"/>
    <s v="N/A"/>
    <s v="N/A"/>
    <s v="8f9819d1-456e-42d0-9396-ed0438d8007f"/>
    <s v="Suscripción mensual con pago anual"/>
    <n v="240"/>
    <n v="1"/>
    <s v="Por definición del partner"/>
    <n v="0"/>
    <n v="879698.39999999991"/>
    <n v="879698.4"/>
    <n v="0"/>
  </r>
  <r>
    <s v="Catalogo principalOPEN-CSP ACADEMICObbbb2f8c-df19-462c-bdfb-5edc6bd3d514"/>
    <s v="bbbb2f8c-df19-462c-bdfb-5edc6bd3d514OPEN-CSP ACADEMICO"/>
    <m/>
    <x v="0"/>
    <s v="bbbb2f8c-df19-462c-bdfb-5edc6bd3d514"/>
    <x v="1"/>
    <s v="Catalogo principal"/>
    <s v="USD"/>
    <s v="N/A"/>
    <s v="Dynamics 365 Marketing Addnl Contacts Tier 1 for Faculty_AddOn"/>
    <s v="Unidad"/>
    <s v="Und"/>
    <s v="Producto"/>
    <s v="N/A"/>
    <s v="N/A"/>
    <s v="N/A"/>
    <s v="bbbb2f8c-df19-462c-bdfb-5edc6bd3d514"/>
    <s v="Suscripción mensual con pago anual"/>
    <n v="137.5"/>
    <n v="1"/>
    <s v="Por definición del partner"/>
    <n v="0"/>
    <n v="503993.875"/>
    <n v="503993.88"/>
    <n v="0"/>
  </r>
  <r>
    <s v="Catalogo principalOPEN-CSP ACADEMICOaeee05af-a7de-4880-9e8a-919401c7e6aa"/>
    <s v="aeee05af-a7de-4880-9e8a-919401c7e6aaOPEN-CSP ACADEMICO"/>
    <m/>
    <x v="0"/>
    <s v="aeee05af-a7de-4880-9e8a-919401c7e6aa"/>
    <x v="1"/>
    <s v="Catalogo principal"/>
    <s v="USD"/>
    <s v="N/A"/>
    <s v="Dynamics 365 Marketing Addnl Contacts Tier 1 for Students_AddOn"/>
    <s v="Unidad"/>
    <s v="Und"/>
    <s v="Producto"/>
    <s v="N/A"/>
    <s v="N/A"/>
    <s v="N/A"/>
    <s v="aeee05af-a7de-4880-9e8a-919401c7e6aa"/>
    <s v="Suscripción mensual con pago anual"/>
    <n v="100"/>
    <n v="1"/>
    <s v="Por definición del partner"/>
    <n v="0"/>
    <n v="366541"/>
    <n v="366541"/>
    <n v="0"/>
  </r>
  <r>
    <s v="Catalogo principalOPEN-CSP ACADEMICO316578a0-959b-4c5a-8e4b-e1f0a7c490bd"/>
    <s v="316578a0-959b-4c5a-8e4b-e1f0a7c490bdOPEN-CSP ACADEMICO"/>
    <m/>
    <x v="0"/>
    <s v="316578a0-959b-4c5a-8e4b-e1f0a7c490bd"/>
    <x v="1"/>
    <s v="Catalogo principal"/>
    <s v="USD"/>
    <s v="N/A"/>
    <s v="Dynamics 365 Marketing Addnl Contacts Tier 2 for Faculty_AddOn"/>
    <s v="Unidad"/>
    <s v="Und"/>
    <s v="Producto"/>
    <s v="N/A"/>
    <s v="N/A"/>
    <s v="N/A"/>
    <s v="316578a0-959b-4c5a-8e4b-e1f0a7c490bd"/>
    <s v="Suscripción mensual con pago anual"/>
    <n v="825"/>
    <n v="1"/>
    <s v="Por definición del partner"/>
    <n v="0"/>
    <n v="3023963.25"/>
    <n v="3023963.25"/>
    <n v="0"/>
  </r>
  <r>
    <s v="Catalogo principalOPEN-CSP ACADEMICOf7d33505-b6ae-40ba-a711-bafed8fb722b"/>
    <s v="f7d33505-b6ae-40ba-a711-bafed8fb722bOPEN-CSP ACADEMICO"/>
    <m/>
    <x v="0"/>
    <s v="f7d33505-b6ae-40ba-a711-bafed8fb722b"/>
    <x v="1"/>
    <s v="Catalogo principal"/>
    <s v="USD"/>
    <s v="N/A"/>
    <s v="Dynamics 365 Marketing Addnl Contacts Tier 2 for Students_AddOn"/>
    <s v="Unidad"/>
    <s v="Und"/>
    <s v="Producto"/>
    <s v="N/A"/>
    <s v="N/A"/>
    <s v="N/A"/>
    <s v="f7d33505-b6ae-40ba-a711-bafed8fb722b"/>
    <s v="Suscripción mensual con pago anual"/>
    <n v="600"/>
    <n v="1"/>
    <s v="Por definición del partner"/>
    <n v="0"/>
    <n v="2199246"/>
    <n v="2199246"/>
    <n v="0"/>
  </r>
  <r>
    <s v="Catalogo principalOPEN-CSP ACADEMICO23910d1e-bcd9-4125-82a2-ebbe75f21622"/>
    <s v="23910d1e-bcd9-4125-82a2-ebbe75f21622OPEN-CSP ACADEMICO"/>
    <m/>
    <x v="0"/>
    <s v="23910d1e-bcd9-4125-82a2-ebbe75f21622"/>
    <x v="1"/>
    <s v="Catalogo principal"/>
    <s v="USD"/>
    <s v="N/A"/>
    <s v="Dynamics 365 Marketing Addnl Contacts Tier 3 for Faculty_AddOn"/>
    <s v="Unidad"/>
    <s v="Und"/>
    <s v="Producto"/>
    <s v="N/A"/>
    <s v="N/A"/>
    <s v="N/A"/>
    <s v="23910d1e-bcd9-4125-82a2-ebbe75f21622"/>
    <s v="Suscripción mensual con pago anual"/>
    <n v="687.5"/>
    <n v="1"/>
    <s v="Por definición del partner"/>
    <n v="0"/>
    <n v="2519969.375"/>
    <n v="2519969.38"/>
    <n v="0"/>
  </r>
  <r>
    <s v="Catalogo principalOPEN-CSP ACADEMICOe28ec581-d18a-4c1f-bd3e-75f24082a5b2"/>
    <s v="e28ec581-d18a-4c1f-bd3e-75f24082a5b2OPEN-CSP ACADEMICO"/>
    <m/>
    <x v="0"/>
    <s v="e28ec581-d18a-4c1f-bd3e-75f24082a5b2"/>
    <x v="1"/>
    <s v="Catalogo principal"/>
    <s v="USD"/>
    <s v="N/A"/>
    <s v="Dynamics 365 Marketing Addnl Contacts Tier 3 for Students_AddOn"/>
    <s v="Unidad"/>
    <s v="Und"/>
    <s v="Producto"/>
    <s v="N/A"/>
    <s v="N/A"/>
    <s v="N/A"/>
    <s v="e28ec581-d18a-4c1f-bd3e-75f24082a5b2"/>
    <s v="Suscripción mensual con pago anual"/>
    <n v="500"/>
    <n v="1"/>
    <s v="Por definición del partner"/>
    <n v="0"/>
    <n v="1832705"/>
    <n v="1832705"/>
    <n v="0"/>
  </r>
  <r>
    <s v="Catalogo principalOPEN-CSP ACADEMICOf4cb7b65-10f3-4131-a9ed-625928db1f66"/>
    <s v="f4cb7b65-10f3-4131-a9ed-625928db1f66OPEN-CSP ACADEMICO"/>
    <m/>
    <x v="0"/>
    <s v="f4cb7b65-10f3-4131-a9ed-625928db1f66"/>
    <x v="1"/>
    <s v="Catalogo principal"/>
    <s v="USD"/>
    <s v="N/A"/>
    <s v="Dynamics 365 Marketing Addnl Contacts Tier 4 for Faculty_AddOn"/>
    <s v="Unidad"/>
    <s v="Und"/>
    <s v="Producto"/>
    <s v="N/A"/>
    <s v="N/A"/>
    <s v="N/A"/>
    <s v="f4cb7b65-10f3-4131-a9ed-625928db1f66"/>
    <s v="Suscripción mensual con pago anual"/>
    <n v="412.5"/>
    <n v="1"/>
    <s v="Por definición del partner"/>
    <n v="0"/>
    <n v="1511981.625"/>
    <n v="1511981.63"/>
    <n v="0"/>
  </r>
  <r>
    <s v="Catalogo principalOPEN-CSP ACADEMICO6e43db5b-5f2c-4617-b735-0a78e84b7a3e"/>
    <s v="6e43db5b-5f2c-4617-b735-0a78e84b7a3eOPEN-CSP ACADEMICO"/>
    <m/>
    <x v="0"/>
    <s v="6e43db5b-5f2c-4617-b735-0a78e84b7a3e"/>
    <x v="1"/>
    <s v="Catalogo principal"/>
    <s v="USD"/>
    <s v="N/A"/>
    <s v="Dynamics 365 Marketing Addnl Contacts Tier 4 for Students_AddOn"/>
    <s v="Unidad"/>
    <s v="Und"/>
    <s v="Producto"/>
    <s v="N/A"/>
    <s v="N/A"/>
    <s v="N/A"/>
    <s v="6e43db5b-5f2c-4617-b735-0a78e84b7a3e"/>
    <s v="Suscripción mensual con pago anual"/>
    <n v="300"/>
    <n v="1"/>
    <s v="Por definición del partner"/>
    <n v="0"/>
    <n v="1099623"/>
    <n v="1099623"/>
    <n v="0"/>
  </r>
  <r>
    <s v="Catalogo principalOPEN-CSP ACADEMICO7e0ebe81-fee6-4f09-b901-eb407ef10497"/>
    <s v="7e0ebe81-fee6-4f09-b901-eb407ef10497OPEN-CSP ACADEMICO"/>
    <m/>
    <x v="0"/>
    <s v="7e0ebe81-fee6-4f09-b901-eb407ef10497"/>
    <x v="1"/>
    <s v="Catalogo principal"/>
    <s v="USD"/>
    <s v="N/A"/>
    <s v="Dynamics 365 Marketing Addnl Contacts Tier 5 for Faculty_AddOn"/>
    <s v="Unidad"/>
    <s v="Und"/>
    <s v="Producto"/>
    <s v="N/A"/>
    <s v="N/A"/>
    <s v="N/A"/>
    <s v="7e0ebe81-fee6-4f09-b901-eb407ef10497"/>
    <s v="Suscripción mensual con pago anual"/>
    <n v="275"/>
    <n v="1"/>
    <s v="Por definición del partner"/>
    <n v="0"/>
    <n v="1007987.75"/>
    <n v="1007987.75"/>
    <n v="0"/>
  </r>
  <r>
    <s v="Catalogo principalOPEN-CSP ACADEMICOc99cc6f6-3fd9-4215-8aa8-bb0b3fd088a0"/>
    <s v="c99cc6f6-3fd9-4215-8aa8-bb0b3fd088a0OPEN-CSP ACADEMICO"/>
    <m/>
    <x v="0"/>
    <s v="c99cc6f6-3fd9-4215-8aa8-bb0b3fd088a0"/>
    <x v="1"/>
    <s v="Catalogo principal"/>
    <s v="USD"/>
    <s v="N/A"/>
    <s v="Dynamics 365 Marketing Addnl Contacts Tier 5 for Students_AddOn"/>
    <s v="Unidad"/>
    <s v="Und"/>
    <s v="Producto"/>
    <s v="N/A"/>
    <s v="N/A"/>
    <s v="N/A"/>
    <s v="c99cc6f6-3fd9-4215-8aa8-bb0b3fd088a0"/>
    <s v="Suscripción mensual con pago anual"/>
    <n v="200"/>
    <n v="1"/>
    <s v="Por definición del partner"/>
    <n v="0"/>
    <n v="733082"/>
    <n v="733082"/>
    <n v="0"/>
  </r>
  <r>
    <s v="Catalogo principalOPEN-CSP ACADEMICO3b319394-6c41-42a9-b3e1-b75bfe8c5da2"/>
    <s v="3b319394-6c41-42a9-b3e1-b75bfe8c5da2OPEN-CSP ACADEMICO"/>
    <m/>
    <x v="0"/>
    <s v="3b319394-6c41-42a9-b3e1-b75bfe8c5da2"/>
    <x v="1"/>
    <s v="Catalogo principal"/>
    <s v="USD"/>
    <s v="N/A"/>
    <s v="Dynamics 365 Marketing Attach for Faculty"/>
    <s v="Unidad"/>
    <s v="Und"/>
    <s v="Producto"/>
    <s v="N/A"/>
    <s v="N/A"/>
    <s v="N/A"/>
    <s v="3b319394-6c41-42a9-b3e1-b75bfe8c5da2"/>
    <s v="Suscripción mensual con pago anual"/>
    <n v="412.5"/>
    <n v="1"/>
    <s v="Por definición del partner"/>
    <n v="0"/>
    <n v="1511981.625"/>
    <n v="1511981.63"/>
    <n v="0"/>
  </r>
  <r>
    <s v="Catalogo principalOPEN-CSP ACADEMICO643161bc-f76d-4908-9153-7eeab54c7447"/>
    <s v="643161bc-f76d-4908-9153-7eeab54c7447OPEN-CSP ACADEMICO"/>
    <m/>
    <x v="0"/>
    <s v="643161bc-f76d-4908-9153-7eeab54c7447"/>
    <x v="1"/>
    <s v="Catalogo principal"/>
    <s v="USD"/>
    <s v="N/A"/>
    <s v="Dynamics 365 Marketing Attach for Students"/>
    <s v="Unidad"/>
    <s v="Und"/>
    <s v="Producto"/>
    <s v="N/A"/>
    <s v="N/A"/>
    <s v="N/A"/>
    <s v="643161bc-f76d-4908-9153-7eeab54c7447"/>
    <s v="Suscripción mensual con pago anual"/>
    <n v="300"/>
    <n v="1"/>
    <s v="Por definición del partner"/>
    <n v="0"/>
    <n v="1099623"/>
    <n v="1099623"/>
    <n v="0"/>
  </r>
  <r>
    <s v="Catalogo principalOPEN-CSP ACADEMICO51795973-17c6-41d5-8af3-d3a3d3773230"/>
    <s v="51795973-17c6-41d5-8af3-d3a3d3773230OPEN-CSP ACADEMICO"/>
    <m/>
    <x v="0"/>
    <s v="51795973-17c6-41d5-8af3-d3a3d3773230"/>
    <x v="1"/>
    <s v="Catalogo principal"/>
    <s v="USD"/>
    <s v="N/A"/>
    <s v="Dynamics 365 Marketing for Faculty"/>
    <s v="Unidad"/>
    <s v="Und"/>
    <s v="Producto"/>
    <s v="N/A"/>
    <s v="N/A"/>
    <s v="N/A"/>
    <s v="51795973-17c6-41d5-8af3-d3a3d3773230"/>
    <s v="Suscripción mensual con pago anual"/>
    <n v="825"/>
    <n v="1"/>
    <s v="Por definición del partner"/>
    <n v="0"/>
    <n v="3023963.25"/>
    <n v="3023963.25"/>
    <n v="0"/>
  </r>
  <r>
    <s v="Catalogo principalOPEN-CSP ACADEMICO00b75335-3cce-4b08-acd6-2b795f922137"/>
    <s v="00b75335-3cce-4b08-acd6-2b795f922137OPEN-CSP ACADEMICO"/>
    <m/>
    <x v="0"/>
    <s v="00b75335-3cce-4b08-acd6-2b795f922137"/>
    <x v="1"/>
    <s v="Catalogo principal"/>
    <s v="USD"/>
    <s v="N/A"/>
    <s v="Dynamics 365 Marketing for Students"/>
    <s v="Unidad"/>
    <s v="Und"/>
    <s v="Producto"/>
    <s v="N/A"/>
    <s v="N/A"/>
    <s v="N/A"/>
    <s v="00b75335-3cce-4b08-acd6-2b795f922137"/>
    <s v="Suscripción mensual con pago anual"/>
    <n v="600"/>
    <n v="1"/>
    <s v="Por definición del partner"/>
    <n v="0"/>
    <n v="2199246"/>
    <n v="2199246"/>
    <n v="0"/>
  </r>
  <r>
    <s v="Catalogo principalOPEN-CSP ACADEMICO1ec83327-72dd-481c-acc4-87ab518d5a00"/>
    <s v="1ec83327-72dd-481c-acc4-87ab518d5a00OPEN-CSP ACADEMICO"/>
    <m/>
    <x v="0"/>
    <s v="1ec83327-72dd-481c-acc4-87ab518d5a00"/>
    <x v="1"/>
    <s v="Catalogo principal"/>
    <s v="USD"/>
    <s v="N/A"/>
    <s v="Dynamics 365 Operations – Activity for Faculty"/>
    <s v="Unidad"/>
    <s v="Und"/>
    <s v="Producto"/>
    <s v="N/A"/>
    <s v="N/A"/>
    <s v="N/A"/>
    <s v="1ec83327-72dd-481c-acc4-87ab518d5a00"/>
    <s v="Suscripción mensual con pago anual"/>
    <n v="27.5"/>
    <n v="1"/>
    <s v="Por definición del partner"/>
    <n v="0"/>
    <n v="100798.77499999999"/>
    <n v="100798.78"/>
    <n v="0"/>
  </r>
  <r>
    <s v="Catalogo principalOPEN-CSP ACADEMICO25b1159c-51af-41d9-b036-4c21d5d720bb"/>
    <s v="25b1159c-51af-41d9-b036-4c21d5d720bbOPEN-CSP ACADEMICO"/>
    <m/>
    <x v="0"/>
    <s v="25b1159c-51af-41d9-b036-4c21d5d720bb"/>
    <x v="1"/>
    <s v="Catalogo principal"/>
    <s v="USD"/>
    <s v="N/A"/>
    <s v="Dynamics 365 Operations – Activity for Faculty From SA From VL/DPL"/>
    <s v="Unidad"/>
    <s v="Und"/>
    <s v="Producto"/>
    <s v="N/A"/>
    <s v="N/A"/>
    <s v="N/A"/>
    <s v="25b1159c-51af-41d9-b036-4c21d5d720bb"/>
    <s v="Suscripción mensual con pago anual"/>
    <n v="16.5"/>
    <n v="1"/>
    <s v="Por definición del partner"/>
    <n v="0"/>
    <n v="60479.264999999999"/>
    <n v="60479.27"/>
    <n v="0"/>
  </r>
  <r>
    <s v="Catalogo principalOPEN-CSP ACADEMICOeca4378b-b97e-4f23-ae73-ef01a63293ed"/>
    <s v="eca4378b-b97e-4f23-ae73-ef01a63293edOPEN-CSP ACADEMICO"/>
    <m/>
    <x v="0"/>
    <s v="eca4378b-b97e-4f23-ae73-ef01a63293ed"/>
    <x v="1"/>
    <s v="Catalogo principal"/>
    <s v="USD"/>
    <s v="N/A"/>
    <s v="Dynamics 365 Operations – Activity for Students"/>
    <s v="Unidad"/>
    <s v="Und"/>
    <s v="Producto"/>
    <s v="N/A"/>
    <s v="N/A"/>
    <s v="N/A"/>
    <s v="eca4378b-b97e-4f23-ae73-ef01a63293ed"/>
    <s v="Suscripción mensual con pago anual"/>
    <n v="20"/>
    <n v="1"/>
    <s v="Por definición del partner"/>
    <n v="0"/>
    <n v="73308.2"/>
    <n v="73308.2"/>
    <n v="0"/>
  </r>
  <r>
    <s v="Catalogo principalOPEN-CSP ACADEMICO1f3a4274-16bb-44a4-8246-b2cadf7122c1"/>
    <s v="1f3a4274-16bb-44a4-8246-b2cadf7122c1OPEN-CSP ACADEMICO"/>
    <m/>
    <x v="0"/>
    <s v="1f3a4274-16bb-44a4-8246-b2cadf7122c1"/>
    <x v="1"/>
    <s v="Catalogo principal"/>
    <s v="USD"/>
    <s v="N/A"/>
    <s v="Dynamics 365 Operations – Activity for Students From SA From VL/DPL"/>
    <s v="Unidad"/>
    <s v="Und"/>
    <s v="Producto"/>
    <s v="N/A"/>
    <s v="N/A"/>
    <s v="N/A"/>
    <s v="1f3a4274-16bb-44a4-8246-b2cadf7122c1"/>
    <s v="Suscripción mensual con pago anual"/>
    <n v="12"/>
    <n v="1"/>
    <s v="Por definición del partner"/>
    <n v="0"/>
    <n v="43984.92"/>
    <n v="43984.92"/>
    <n v="0"/>
  </r>
  <r>
    <s v="Catalogo principalOPEN-CSP ACADEMICOe67fe55c-1e6c-47d7-b8b8-9c7d85c778ff"/>
    <s v="e67fe55c-1e6c-47d7-b8b8-9c7d85c778ffOPEN-CSP ACADEMICO"/>
    <m/>
    <x v="0"/>
    <s v="e67fe55c-1e6c-47d7-b8b8-9c7d85c778ff"/>
    <x v="1"/>
    <s v="Catalogo principal"/>
    <s v="USD"/>
    <s v="N/A"/>
    <s v="Dynamics 365 Operations – Device for Faculty"/>
    <s v="Unidad"/>
    <s v="Und"/>
    <s v="Producto"/>
    <s v="N/A"/>
    <s v="N/A"/>
    <s v="N/A"/>
    <s v="e67fe55c-1e6c-47d7-b8b8-9c7d85c778ff"/>
    <s v="Suscripción mensual con pago anual"/>
    <n v="41.3"/>
    <n v="1"/>
    <s v="Por definición del partner"/>
    <n v="0"/>
    <n v="151381.43299999999"/>
    <n v="151381.43"/>
    <n v="0"/>
  </r>
  <r>
    <s v="Catalogo principalOPEN-CSP ACADEMICO6b1fd750-3ebd-45eb-8dcf-98238de9abd5"/>
    <s v="6b1fd750-3ebd-45eb-8dcf-98238de9abd5OPEN-CSP ACADEMICO"/>
    <m/>
    <x v="0"/>
    <s v="6b1fd750-3ebd-45eb-8dcf-98238de9abd5"/>
    <x v="1"/>
    <s v="Catalogo principal"/>
    <s v="USD"/>
    <s v="N/A"/>
    <s v="Dynamics 365 Operations – Device for Faculty From SA From VL/DPL"/>
    <s v="Unidad"/>
    <s v="Und"/>
    <s v="Producto"/>
    <s v="N/A"/>
    <s v="N/A"/>
    <s v="N/A"/>
    <s v="6b1fd750-3ebd-45eb-8dcf-98238de9abd5"/>
    <s v="Suscripción mensual con pago anual"/>
    <n v="24.8"/>
    <n v="1"/>
    <s v="Por definición del partner"/>
    <n v="0"/>
    <n v="90902.168000000005"/>
    <n v="90902.17"/>
    <n v="0"/>
  </r>
  <r>
    <s v="Catalogo principalOPEN-CSP ACADEMICO16fa20c0-cecd-422d-9cb6-dad535d7ee9f"/>
    <s v="16fa20c0-cecd-422d-9cb6-dad535d7ee9fOPEN-CSP ACADEMICO"/>
    <m/>
    <x v="0"/>
    <s v="16fa20c0-cecd-422d-9cb6-dad535d7ee9f"/>
    <x v="1"/>
    <s v="Catalogo principal"/>
    <s v="USD"/>
    <s v="N/A"/>
    <s v="Dynamics 365 Operations – Device for Students"/>
    <s v="Unidad"/>
    <s v="Und"/>
    <s v="Producto"/>
    <s v="N/A"/>
    <s v="N/A"/>
    <s v="N/A"/>
    <s v="16fa20c0-cecd-422d-9cb6-dad535d7ee9f"/>
    <s v="Suscripción mensual con pago anual"/>
    <n v="30"/>
    <n v="1"/>
    <s v="Por definición del partner"/>
    <n v="0"/>
    <n v="109962.29999999999"/>
    <n v="109962.3"/>
    <n v="0"/>
  </r>
  <r>
    <s v="Catalogo principalOPEN-CSP ACADEMICO4c950dd5-d871-4c9d-9e7f-8113e74fd677"/>
    <s v="4c950dd5-d871-4c9d-9e7f-8113e74fd677OPEN-CSP ACADEMICO"/>
    <m/>
    <x v="0"/>
    <s v="4c950dd5-d871-4c9d-9e7f-8113e74fd677"/>
    <x v="1"/>
    <s v="Catalogo principal"/>
    <s v="USD"/>
    <s v="N/A"/>
    <s v="Dynamics 365 Operations – Device for Students From SA From VL/DPL"/>
    <s v="Unidad"/>
    <s v="Und"/>
    <s v="Producto"/>
    <s v="N/A"/>
    <s v="N/A"/>
    <s v="N/A"/>
    <s v="4c950dd5-d871-4c9d-9e7f-8113e74fd677"/>
    <s v="Suscripción mensual con pago anual"/>
    <n v="18"/>
    <n v="1"/>
    <s v="Por definición del partner"/>
    <n v="0"/>
    <n v="65977.38"/>
    <n v="65977.38"/>
    <n v="0"/>
  </r>
  <r>
    <s v="Catalogo principalOPEN-CSP ACADEMICO32147dad-57ec-422c-898a-c8a826ea1454"/>
    <s v="32147dad-57ec-422c-898a-c8a826ea1454OPEN-CSP ACADEMICO"/>
    <m/>
    <x v="0"/>
    <s v="32147dad-57ec-422c-898a-c8a826ea1454"/>
    <x v="1"/>
    <s v="Catalogo principal"/>
    <s v="USD"/>
    <s v="N/A"/>
    <s v="Dynamics 365 Unified Operations - Additional Database Storage (Qualified Offer) for Faculty_AddOn"/>
    <s v="Unidad"/>
    <s v="Und"/>
    <s v="Producto"/>
    <s v="N/A"/>
    <s v="N/A"/>
    <s v="N/A"/>
    <s v="32147dad-57ec-422c-898a-c8a826ea1454"/>
    <s v="Suscripción mensual con pago anual"/>
    <n v="2.8"/>
    <n v="1"/>
    <s v="Por definición del partner"/>
    <n v="0"/>
    <n v="10263.147999999999"/>
    <n v="10263.15"/>
    <n v="0"/>
  </r>
  <r>
    <s v="Catalogo principalOPEN-CSP ACADEMICOb761739f-daf3-4feb-96cc-98f93dd3e81e"/>
    <s v="b761739f-daf3-4feb-96cc-98f93dd3e81eOPEN-CSP ACADEMICO"/>
    <m/>
    <x v="0"/>
    <s v="b761739f-daf3-4feb-96cc-98f93dd3e81e"/>
    <x v="1"/>
    <s v="Catalogo principal"/>
    <s v="USD"/>
    <s v="N/A"/>
    <s v="Dynamics 365 Unified Operations - Additional Database Storage (Qualified Offer) for Students_AddOn"/>
    <s v="Unidad"/>
    <s v="Und"/>
    <s v="Producto"/>
    <s v="N/A"/>
    <s v="N/A"/>
    <s v="N/A"/>
    <s v="b761739f-daf3-4feb-96cc-98f93dd3e81e"/>
    <s v="Suscripción mensual con pago anual"/>
    <n v="2"/>
    <n v="1"/>
    <s v="Por definición del partner"/>
    <n v="0"/>
    <n v="7330.82"/>
    <n v="7330.82"/>
    <n v="0"/>
  </r>
  <r>
    <s v="Catalogo principalOPEN-CSP ACADEMICO53cd62df-0727-45a0-863b-d67f5a0a4e07"/>
    <s v="53cd62df-0727-45a0-863b-d67f5a0a4e07OPEN-CSP ACADEMICO"/>
    <m/>
    <x v="0"/>
    <s v="53cd62df-0727-45a0-863b-d67f5a0a4e07"/>
    <x v="1"/>
    <s v="Catalogo principal"/>
    <s v="USD"/>
    <s v="N/A"/>
    <s v="Dynamics 365 Unified Operations - Additional File Storage (Qualified Offer) for Faculty_AddOn"/>
    <s v="Unidad"/>
    <s v="Und"/>
    <s v="Producto"/>
    <s v="N/A"/>
    <s v="N/A"/>
    <s v="N/A"/>
    <s v="53cd62df-0727-45a0-863b-d67f5a0a4e07"/>
    <s v="Suscripción mensual con pago anual"/>
    <n v="0.55000000000000004"/>
    <n v="1"/>
    <s v="Por definición del partner"/>
    <n v="0"/>
    <n v="2015.9755"/>
    <n v="2015.98"/>
    <n v="0"/>
  </r>
  <r>
    <s v="Catalogo principalOPEN-CSP ACADEMICO455d3132-8cca-458c-883b-973ccac98b69"/>
    <s v="455d3132-8cca-458c-883b-973ccac98b69OPEN-CSP ACADEMICO"/>
    <m/>
    <x v="0"/>
    <s v="455d3132-8cca-458c-883b-973ccac98b69"/>
    <x v="1"/>
    <s v="Catalogo principal"/>
    <s v="USD"/>
    <s v="N/A"/>
    <s v="Dynamics 365 Unified Operations - Additional File Storage (Qualified Offer) for Students_AddOn"/>
    <s v="Unidad"/>
    <s v="Und"/>
    <s v="Producto"/>
    <s v="N/A"/>
    <s v="N/A"/>
    <s v="N/A"/>
    <s v="455d3132-8cca-458c-883b-973ccac98b69"/>
    <s v="Suscripción mensual con pago anual"/>
    <n v="0.4"/>
    <n v="1"/>
    <s v="Por definición del partner"/>
    <n v="0"/>
    <n v="1466.164"/>
    <n v="1466.16"/>
    <n v="0"/>
  </r>
  <r>
    <s v="Catalogo principalOPEN-CSP ACADEMICOf2871ea5-b26e-4a13-8d3a-6a1dda820c72"/>
    <s v="f2871ea5-b26e-4a13-8d3a-6a1dda820c72OPEN-CSP ACADEMICO"/>
    <m/>
    <x v="0"/>
    <s v="f2871ea5-b26e-4a13-8d3a-6a1dda820c72"/>
    <x v="1"/>
    <s v="Catalogo principal"/>
    <s v="USD"/>
    <s v="N/A"/>
    <s v="Dynamics 365 Operations - Sandbox Tier 2:Standard Acceptance Testing for Faculty_AddOn"/>
    <s v="Unidad"/>
    <s v="Und"/>
    <s v="Producto"/>
    <s v="N/A"/>
    <s v="N/A"/>
    <s v="N/A"/>
    <s v="f2871ea5-b26e-4a13-8d3a-6a1dda820c72"/>
    <s v="Suscripción mensual con pago anual"/>
    <n v="742.5"/>
    <n v="1"/>
    <s v="Por definición del partner"/>
    <n v="0"/>
    <n v="2721566.9249999998"/>
    <n v="2721566.93"/>
    <n v="0"/>
  </r>
  <r>
    <s v="Catalogo principalOPEN-CSP ACADEMICO76642878-563b-4b30-9c9a-f7049b853743"/>
    <s v="76642878-563b-4b30-9c9a-f7049b853743OPEN-CSP ACADEMICO"/>
    <m/>
    <x v="0"/>
    <s v="76642878-563b-4b30-9c9a-f7049b853743"/>
    <x v="1"/>
    <s v="Catalogo principal"/>
    <s v="USD"/>
    <s v="N/A"/>
    <s v="Dynamics 365 Operations - Sandbox Tier 3:Premier Acceptance Testing for Faculty_AddOn"/>
    <s v="Unidad"/>
    <s v="Und"/>
    <s v="Producto"/>
    <s v="N/A"/>
    <s v="N/A"/>
    <s v="N/A"/>
    <s v="76642878-563b-4b30-9c9a-f7049b853743"/>
    <s v="Suscripción mensual con pago anual"/>
    <n v="2227.5"/>
    <n v="1"/>
    <s v="Por definición del partner"/>
    <n v="0"/>
    <n v="8164700.7749999994"/>
    <n v="8164700.7800000003"/>
    <n v="0"/>
  </r>
  <r>
    <s v="Catalogo principalOPEN-CSP ACADEMICOc7bcf2b6-7558-4013-ac24-5f4db30df525"/>
    <s v="c7bcf2b6-7558-4013-ac24-5f4db30df525OPEN-CSP ACADEMICO"/>
    <m/>
    <x v="0"/>
    <s v="c7bcf2b6-7558-4013-ac24-5f4db30df525"/>
    <x v="1"/>
    <s v="Catalogo principal"/>
    <s v="USD"/>
    <s v="N/A"/>
    <s v="Dynamics 365 Operations - Sandbox Tier 4:Standard Performance Testing for Faculty_AddOn"/>
    <s v="Unidad"/>
    <s v="Und"/>
    <s v="Producto"/>
    <s v="N/A"/>
    <s v="N/A"/>
    <s v="N/A"/>
    <s v="c7bcf2b6-7558-4013-ac24-5f4db30df525"/>
    <s v="Suscripción mensual con pago anual"/>
    <n v="4345"/>
    <n v="1"/>
    <s v="Por definición del partner"/>
    <n v="0"/>
    <n v="15926206.449999999"/>
    <n v="15926206.449999999"/>
    <n v="0"/>
  </r>
  <r>
    <s v="Catalogo principalOPEN-CSP ACADEMICO435f5608-fdf6-4413-a0f1-26b7d2c01cbd"/>
    <s v="435f5608-fdf6-4413-a0f1-26b7d2c01cbdOPEN-CSP ACADEMICO"/>
    <m/>
    <x v="0"/>
    <s v="435f5608-fdf6-4413-a0f1-26b7d2c01cbd"/>
    <x v="1"/>
    <s v="Catalogo principal"/>
    <s v="USD"/>
    <s v="N/A"/>
    <s v="Dynamics 365 Operations - Sandbox Tier 5:Premier Performance Testing for Faculty_AddOn"/>
    <s v="Unidad"/>
    <s v="Und"/>
    <s v="Producto"/>
    <s v="N/A"/>
    <s v="N/A"/>
    <s v="N/A"/>
    <s v="435f5608-fdf6-4413-a0f1-26b7d2c01cbd"/>
    <s v="Suscripción mensual con pago anual"/>
    <n v="6600"/>
    <n v="1"/>
    <s v="Por definición del partner"/>
    <n v="0"/>
    <n v="24191706"/>
    <n v="24191706"/>
    <n v="0"/>
  </r>
  <r>
    <s v="Catalogo principalOPEN-CSP ACADEMICO015f6e33-cb92-4e8a-b3e7-946c20dd2e8a"/>
    <s v="015f6e33-cb92-4e8a-b3e7-946c20dd2e8aOPEN-CSP ACADEMICO"/>
    <m/>
    <x v="0"/>
    <s v="015f6e33-cb92-4e8a-b3e7-946c20dd2e8a"/>
    <x v="1"/>
    <s v="Catalogo principal"/>
    <s v="USD"/>
    <s v="N/A"/>
    <s v="Dynamics 365 Plan - Operations Additional File Storage (Qualified Offer) for Faculty_AddOn"/>
    <s v="Unidad"/>
    <s v="Und"/>
    <s v="Producto"/>
    <s v="N/A"/>
    <s v="N/A"/>
    <s v="N/A"/>
    <s v="015f6e33-cb92-4e8a-b3e7-946c20dd2e8a"/>
    <s v="Suscripción mensual con pago anual"/>
    <n v="0.55000000000000004"/>
    <n v="1"/>
    <s v="Por definición del partner"/>
    <n v="0"/>
    <n v="2015.9755"/>
    <n v="2015.98"/>
    <n v="0"/>
  </r>
  <r>
    <s v="Catalogo principalOPEN-CSP ACADEMICO6365af7b-d7fa-4f7b-8755-946daf8573fd"/>
    <s v="6365af7b-d7fa-4f7b-8755-946daf8573fdOPEN-CSP ACADEMICO"/>
    <m/>
    <x v="0"/>
    <s v="6365af7b-d7fa-4f7b-8755-946daf8573fd"/>
    <x v="1"/>
    <s v="Catalogo principal"/>
    <s v="USD"/>
    <s v="N/A"/>
    <s v="Dynamics 365 Plan - Operations Additional File Storage (Qualified Offer) for Students_AddOn"/>
    <s v="Unidad"/>
    <s v="Und"/>
    <s v="Producto"/>
    <s v="N/A"/>
    <s v="N/A"/>
    <s v="N/A"/>
    <s v="6365af7b-d7fa-4f7b-8755-946daf8573fd"/>
    <s v="Suscripción mensual con pago anual"/>
    <n v="0.4"/>
    <n v="1"/>
    <s v="Por definición del partner"/>
    <n v="0"/>
    <n v="1466.164"/>
    <n v="1466.16"/>
    <n v="0"/>
  </r>
  <r>
    <s v="Catalogo principalOPEN-CSP ACADEMICOa6d9afb1-9782-4db7-a2c7-ef0642b7c096"/>
    <s v="a6d9afb1-9782-4db7-a2c7-ef0642b7c096OPEN-CSP ACADEMICO"/>
    <m/>
    <x v="0"/>
    <s v="a6d9afb1-9782-4db7-a2c7-ef0642b7c096"/>
    <x v="1"/>
    <s v="Catalogo principal"/>
    <s v="USD"/>
    <s v="N/A"/>
    <s v="Dynamics 365 Plan - Unified Operations Additional Database Storage (Qualified Offer) for Faculty_AddOn"/>
    <s v="Unidad"/>
    <s v="Und"/>
    <s v="Producto"/>
    <s v="N/A"/>
    <s v="N/A"/>
    <s v="N/A"/>
    <s v="a6d9afb1-9782-4db7-a2c7-ef0642b7c096"/>
    <s v="Suscripción mensual con pago anual"/>
    <n v="2.8"/>
    <n v="1"/>
    <s v="Por definición del partner"/>
    <n v="0"/>
    <n v="10263.147999999999"/>
    <n v="10263.15"/>
    <n v="0"/>
  </r>
  <r>
    <s v="Catalogo principalOPEN-CSP ACADEMICOf934020a-7e3c-4703-8ecb-a193011bb38e"/>
    <s v="f934020a-7e3c-4703-8ecb-a193011bb38eOPEN-CSP ACADEMICO"/>
    <m/>
    <x v="0"/>
    <s v="f934020a-7e3c-4703-8ecb-a193011bb38e"/>
    <x v="1"/>
    <s v="Catalogo principal"/>
    <s v="USD"/>
    <s v="N/A"/>
    <s v="Dynamics 365 Plan - Unified Operations Additional Database Storage (Qualified Offer) for Students_AddOn"/>
    <s v="Unidad"/>
    <s v="Und"/>
    <s v="Producto"/>
    <s v="N/A"/>
    <s v="N/A"/>
    <s v="N/A"/>
    <s v="f934020a-7e3c-4703-8ecb-a193011bb38e"/>
    <s v="Suscripción mensual con pago anual"/>
    <n v="2"/>
    <n v="1"/>
    <s v="Por definición del partner"/>
    <n v="0"/>
    <n v="7330.82"/>
    <n v="7330.82"/>
    <n v="0"/>
  </r>
  <r>
    <s v="Catalogo principalOPEN-CSP ACADEMICOb8bf0a36-80d1-4fbf-8cf7-1176221651aa"/>
    <s v="b8bf0a36-80d1-4fbf-8cf7-1176221651aaOPEN-CSP ACADEMICO"/>
    <m/>
    <x v="0"/>
    <s v="b8bf0a36-80d1-4fbf-8cf7-1176221651aa"/>
    <x v="1"/>
    <s v="Catalogo principal"/>
    <s v="USD"/>
    <s v="N/A"/>
    <s v="Dynamics 365 Plan - Unified Operations Sandbox Tier 1:Developer &amp; Test Instance for Faculty_AddOn"/>
    <s v="Unidad"/>
    <s v="Und"/>
    <s v="Producto"/>
    <s v="N/A"/>
    <s v="N/A"/>
    <s v="N/A"/>
    <s v="b8bf0a36-80d1-4fbf-8cf7-1176221651aa"/>
    <s v="Suscripción mensual con pago anual"/>
    <n v="233.8"/>
    <n v="1"/>
    <s v="Por definición del partner"/>
    <n v="0"/>
    <n v="856972.85800000001"/>
    <n v="856972.86"/>
    <n v="0"/>
  </r>
  <r>
    <s v="Catalogo principalOPEN-CSP ACADEMICO347756ec-46d1-43e6-baab-39a6b185239d"/>
    <s v="347756ec-46d1-43e6-baab-39a6b185239dOPEN-CSP ACADEMICO"/>
    <m/>
    <x v="0"/>
    <s v="347756ec-46d1-43e6-baab-39a6b185239d"/>
    <x v="1"/>
    <s v="Catalogo principal"/>
    <s v="USD"/>
    <s v="N/A"/>
    <s v="Dynamics 365 Plan - Unified Operations Sandbox Tier 2:Standard Acceptance Testing for Faculty_AddOn"/>
    <s v="Unidad"/>
    <s v="Und"/>
    <s v="Producto"/>
    <s v="N/A"/>
    <s v="N/A"/>
    <s v="N/A"/>
    <s v="347756ec-46d1-43e6-baab-39a6b185239d"/>
    <s v="Suscripción mensual con pago anual"/>
    <n v="742.5"/>
    <n v="1"/>
    <s v="Por definición del partner"/>
    <n v="0"/>
    <n v="2721566.9249999998"/>
    <n v="2721566.93"/>
    <n v="0"/>
  </r>
  <r>
    <s v="Catalogo principalOPEN-CSP ACADEMICOad535433-e845-4d9d-ac9e-859bf6c7667f"/>
    <s v="ad535433-e845-4d9d-ac9e-859bf6c7667fOPEN-CSP ACADEMICO"/>
    <m/>
    <x v="0"/>
    <s v="ad535433-e845-4d9d-ac9e-859bf6c7667f"/>
    <x v="1"/>
    <s v="Catalogo principal"/>
    <s v="USD"/>
    <s v="N/A"/>
    <s v="Dynamics 365 Plan - Unified Operations Sandbox Tier 3:Premier Acceptance Testing for Faculty_AddOn"/>
    <s v="Unidad"/>
    <s v="Und"/>
    <s v="Producto"/>
    <s v="N/A"/>
    <s v="N/A"/>
    <s v="N/A"/>
    <s v="ad535433-e845-4d9d-ac9e-859bf6c7667f"/>
    <s v="Suscripción mensual con pago anual"/>
    <n v="2227.5"/>
    <n v="1"/>
    <s v="Por definición del partner"/>
    <n v="0"/>
    <n v="8164700.7749999994"/>
    <n v="8164700.7800000003"/>
    <n v="0"/>
  </r>
  <r>
    <s v="Catalogo principalOPEN-CSP ACADEMICO01c354cc-970f-4a64-9da1-582042a12896"/>
    <s v="01c354cc-970f-4a64-9da1-582042a12896OPEN-CSP ACADEMICO"/>
    <m/>
    <x v="0"/>
    <s v="01c354cc-970f-4a64-9da1-582042a12896"/>
    <x v="1"/>
    <s v="Catalogo principal"/>
    <s v="USD"/>
    <s v="N/A"/>
    <s v="Dynamics 365 Plan - Unified Operations Sandbox Tier 4:Standard Performance Testing for Faculty_AddOn"/>
    <s v="Unidad"/>
    <s v="Und"/>
    <s v="Producto"/>
    <s v="N/A"/>
    <s v="N/A"/>
    <s v="N/A"/>
    <s v="01c354cc-970f-4a64-9da1-582042a12896"/>
    <s v="Suscripción mensual con pago anual"/>
    <n v="4345"/>
    <n v="1"/>
    <s v="Por definición del partner"/>
    <n v="0"/>
    <n v="15926206.449999999"/>
    <n v="15926206.449999999"/>
    <n v="0"/>
  </r>
  <r>
    <s v="Catalogo principalOPEN-CSP ACADEMICObb3ce8c3-b9b4-4170-a929-4c5b0b138dc0"/>
    <s v="bb3ce8c3-b9b4-4170-a929-4c5b0b138dc0OPEN-CSP ACADEMICO"/>
    <m/>
    <x v="0"/>
    <s v="bb3ce8c3-b9b4-4170-a929-4c5b0b138dc0"/>
    <x v="1"/>
    <s v="Catalogo principal"/>
    <s v="USD"/>
    <s v="N/A"/>
    <s v="Dynamics 365 Plan - Unified Operations Sandbox Tier 5:Premier Performance Testing for Faculty_AddOn"/>
    <s v="Unidad"/>
    <s v="Und"/>
    <s v="Producto"/>
    <s v="N/A"/>
    <s v="N/A"/>
    <s v="N/A"/>
    <s v="bb3ce8c3-b9b4-4170-a929-4c5b0b138dc0"/>
    <s v="Suscripción mensual con pago anual"/>
    <n v="6600"/>
    <n v="1"/>
    <s v="Por definición del partner"/>
    <n v="0"/>
    <n v="24191706"/>
    <n v="24191706"/>
    <n v="0"/>
  </r>
  <r>
    <s v="Catalogo principalOPEN-CSP ACADEMICOdeb36286-e996-4b13-9c73-6394989e502c"/>
    <s v="deb36286-e996-4b13-9c73-6394989e502cOPEN-CSP ACADEMICO"/>
    <m/>
    <x v="0"/>
    <s v="deb36286-e996-4b13-9c73-6394989e502c"/>
    <x v="1"/>
    <s v="Catalogo principal"/>
    <s v="USD"/>
    <s v="N/A"/>
    <s v="Dynamics 365 Remote Assist Attach for Faculty"/>
    <s v="Unidad"/>
    <s v="Und"/>
    <s v="Producto"/>
    <s v="N/A"/>
    <s v="N/A"/>
    <s v="N/A"/>
    <s v="deb36286-e996-4b13-9c73-6394989e502c"/>
    <s v="Suscripción mensual con pago anual"/>
    <n v="11"/>
    <n v="1"/>
    <s v="Por definición del partner"/>
    <n v="0"/>
    <n v="40319.509999999995"/>
    <n v="40319.51"/>
    <n v="0"/>
  </r>
  <r>
    <s v="Catalogo principalOPEN-CSP ACADEMICO811466cf-81e6-4d7b-9ff8-652819453fb6"/>
    <s v="811466cf-81e6-4d7b-9ff8-652819453fb6OPEN-CSP ACADEMICO"/>
    <m/>
    <x v="0"/>
    <s v="811466cf-81e6-4d7b-9ff8-652819453fb6"/>
    <x v="1"/>
    <s v="Catalogo principal"/>
    <s v="USD"/>
    <s v="N/A"/>
    <s v="Dynamics 365 Remote Assist Attach for Students"/>
    <s v="Unidad"/>
    <s v="Und"/>
    <s v="Producto"/>
    <s v="N/A"/>
    <s v="N/A"/>
    <s v="N/A"/>
    <s v="811466cf-81e6-4d7b-9ff8-652819453fb6"/>
    <s v="Suscripción mensual con pago anual"/>
    <n v="8"/>
    <n v="1"/>
    <s v="Por definición del partner"/>
    <n v="0"/>
    <n v="29323.279999999999"/>
    <n v="29323.279999999999"/>
    <n v="0"/>
  </r>
  <r>
    <s v="Catalogo principalOPEN-CSP ACADEMICOc3e6d9c3-5eff-4a1d-9369-dda3f11a7713"/>
    <s v="c3e6d9c3-5eff-4a1d-9369-dda3f11a7713OPEN-CSP ACADEMICO"/>
    <m/>
    <x v="0"/>
    <s v="c3e6d9c3-5eff-4a1d-9369-dda3f11a7713"/>
    <x v="1"/>
    <s v="Catalogo principal"/>
    <s v="USD"/>
    <s v="N/A"/>
    <s v="Dynamics 365 Remote Assist for Faculty"/>
    <s v="Unidad"/>
    <s v="Und"/>
    <s v="Producto"/>
    <s v="N/A"/>
    <s v="N/A"/>
    <s v="N/A"/>
    <s v="c3e6d9c3-5eff-4a1d-9369-dda3f11a7713"/>
    <s v="Suscripción mensual con pago anual"/>
    <n v="35.799999999999997"/>
    <n v="1"/>
    <s v="Por definición del partner"/>
    <n v="0"/>
    <n v="131221.67799999999"/>
    <n v="131221.68"/>
    <n v="0"/>
  </r>
  <r>
    <s v="Catalogo principalOPEN-CSP ACADEMICOce6ebefa-cbed-4c61-9aa3-f88057bf1fe3"/>
    <s v="ce6ebefa-cbed-4c61-9aa3-f88057bf1fe3OPEN-CSP ACADEMICO"/>
    <m/>
    <x v="0"/>
    <s v="ce6ebefa-cbed-4c61-9aa3-f88057bf1fe3"/>
    <x v="1"/>
    <s v="Catalogo principal"/>
    <s v="USD"/>
    <s v="N/A"/>
    <s v="Dynamics 365 Remote Assist for Students"/>
    <s v="Unidad"/>
    <s v="Und"/>
    <s v="Producto"/>
    <s v="N/A"/>
    <s v="N/A"/>
    <s v="N/A"/>
    <s v="ce6ebefa-cbed-4c61-9aa3-f88057bf1fe3"/>
    <s v="Suscripción mensual con pago anual"/>
    <n v="26"/>
    <n v="1"/>
    <s v="Por definición del partner"/>
    <n v="0"/>
    <n v="95300.66"/>
    <n v="95300.66"/>
    <n v="0"/>
  </r>
  <r>
    <s v="Catalogo principalOPEN-CSP ACADEMICO6df75c54-9475-468e-b0b5-359519116126"/>
    <s v="6df75c54-9475-468e-b0b5-359519116126OPEN-CSP ACADEMICO"/>
    <m/>
    <x v="0"/>
    <s v="6df75c54-9475-468e-b0b5-359519116126"/>
    <x v="1"/>
    <s v="Catalogo principal"/>
    <s v="USD"/>
    <s v="N/A"/>
    <s v="Dynamics 365 Sales Enterprise Attach to Qualifying Dynamics 365 Base Offer for Faculty"/>
    <s v="Unidad"/>
    <s v="Und"/>
    <s v="Producto"/>
    <s v="N/A"/>
    <s v="N/A"/>
    <s v="N/A"/>
    <s v="6df75c54-9475-468e-b0b5-359519116126"/>
    <s v="Suscripción mensual con pago anual"/>
    <n v="11"/>
    <n v="1"/>
    <s v="Por definición del partner"/>
    <n v="0"/>
    <n v="40319.509999999995"/>
    <n v="40319.51"/>
    <n v="0"/>
  </r>
  <r>
    <s v="Catalogo principalOPEN-CSP ACADEMICO28f5de73-cbe3-4723-a40c-3269fb803132"/>
    <s v="28f5de73-cbe3-4723-a40c-3269fb803132OPEN-CSP ACADEMICO"/>
    <m/>
    <x v="0"/>
    <s v="28f5de73-cbe3-4723-a40c-3269fb803132"/>
    <x v="1"/>
    <s v="Catalogo principal"/>
    <s v="USD"/>
    <s v="N/A"/>
    <s v="Dynamics 365 Sales Enterprise Attach to Qualifying Dynamics 365 Base Offer for Faculty From SA From VL/DPL"/>
    <s v="Unidad"/>
    <s v="Und"/>
    <s v="Producto"/>
    <s v="N/A"/>
    <s v="N/A"/>
    <s v="N/A"/>
    <s v="28f5de73-cbe3-4723-a40c-3269fb803132"/>
    <s v="Suscripción mensual con pago anual"/>
    <n v="6.6"/>
    <n v="1"/>
    <s v="Por definición del partner"/>
    <n v="0"/>
    <n v="24191.705999999998"/>
    <n v="24191.71"/>
    <n v="0"/>
  </r>
  <r>
    <s v="Catalogo principalOPEN-CSP ACADEMICOa8960b8b-3fe5-4349-8ffd-b119696c771f"/>
    <s v="a8960b8b-3fe5-4349-8ffd-b119696c771fOPEN-CSP ACADEMICO"/>
    <m/>
    <x v="0"/>
    <s v="a8960b8b-3fe5-4349-8ffd-b119696c771f"/>
    <x v="1"/>
    <s v="Catalogo principal"/>
    <s v="USD"/>
    <s v="N/A"/>
    <s v="Dynamics 365 Sales Enterprise Attach to Qualifying Dynamics 365 Base Offer for Students"/>
    <s v="Unidad"/>
    <s v="Und"/>
    <s v="Producto"/>
    <s v="N/A"/>
    <s v="N/A"/>
    <s v="N/A"/>
    <s v="a8960b8b-3fe5-4349-8ffd-b119696c771f"/>
    <s v="Suscripción mensual con pago anual"/>
    <n v="8"/>
    <n v="1"/>
    <s v="Por definición del partner"/>
    <n v="0"/>
    <n v="29323.279999999999"/>
    <n v="29323.279999999999"/>
    <n v="0"/>
  </r>
  <r>
    <s v="Catalogo principalOPEN-CSP ACADEMICO79d86b88-1fdd-43bd-a6cb-0ba268e44613"/>
    <s v="79d86b88-1fdd-43bd-a6cb-0ba268e44613OPEN-CSP ACADEMICO"/>
    <m/>
    <x v="0"/>
    <s v="79d86b88-1fdd-43bd-a6cb-0ba268e44613"/>
    <x v="1"/>
    <s v="Catalogo principal"/>
    <s v="USD"/>
    <s v="N/A"/>
    <s v="Dynamics 365 Sales Enterprise Attach to Qualifying Dynamics 365 Base Offer for Students From SA From VL/DPL"/>
    <s v="Unidad"/>
    <s v="Und"/>
    <s v="Producto"/>
    <s v="N/A"/>
    <s v="N/A"/>
    <s v="N/A"/>
    <s v="79d86b88-1fdd-43bd-a6cb-0ba268e44613"/>
    <s v="Suscripción mensual con pago anual"/>
    <n v="4.8"/>
    <n v="1"/>
    <s v="Por definición del partner"/>
    <n v="0"/>
    <n v="17593.967999999997"/>
    <n v="17593.97"/>
    <n v="0"/>
  </r>
  <r>
    <s v="Catalogo principalOPEN-CSP ACADEMICO512f56e6-9f94-4345-8a5b-fb74420c7857"/>
    <s v="512f56e6-9f94-4345-8a5b-fb74420c7857OPEN-CSP ACADEMICO"/>
    <m/>
    <x v="0"/>
    <s v="512f56e6-9f94-4345-8a5b-fb74420c7857"/>
    <x v="1"/>
    <s v="Catalogo principal"/>
    <s v="USD"/>
    <s v="N/A"/>
    <s v="Dynamics 365 Sales Enterprise Edition for Faculty"/>
    <s v="Unidad"/>
    <s v="Und"/>
    <s v="Producto"/>
    <s v="N/A"/>
    <s v="N/A"/>
    <s v="N/A"/>
    <s v="512f56e6-9f94-4345-8a5b-fb74420c7857"/>
    <s v="Suscripción mensual con pago anual"/>
    <n v="52.3"/>
    <n v="1"/>
    <s v="Por definición del partner"/>
    <n v="0"/>
    <n v="191700.94299999997"/>
    <n v="191700.94"/>
    <n v="0"/>
  </r>
  <r>
    <s v="Catalogo principalOPEN-CSP ACADEMICOc0fadb1c-9940-4405-9c28-2ed7405cb01b"/>
    <s v="c0fadb1c-9940-4405-9c28-2ed7405cb01bOPEN-CSP ACADEMICO"/>
    <m/>
    <x v="0"/>
    <s v="c0fadb1c-9940-4405-9c28-2ed7405cb01b"/>
    <x v="1"/>
    <s v="Catalogo principal"/>
    <s v="USD"/>
    <s v="N/A"/>
    <s v="Dynamics 365 Sales Enterprise Edition for Faculty   (Device)"/>
    <s v="Unidad"/>
    <s v="Und"/>
    <s v="Producto"/>
    <s v="N/A"/>
    <s v="N/A"/>
    <s v="N/A"/>
    <s v="c0fadb1c-9940-4405-9c28-2ed7405cb01b"/>
    <s v="Suscripción mensual con pago anual"/>
    <n v="79.7"/>
    <n v="1"/>
    <s v="Por definición del partner"/>
    <n v="0"/>
    <n v="292133.17700000003"/>
    <n v="292133.18"/>
    <n v="0"/>
  </r>
  <r>
    <s v="Catalogo principalOPEN-CSP ACADEMICO9e5d1d49-4896-45ff-9759-14bb2bf05ad5"/>
    <s v="9e5d1d49-4896-45ff-9759-14bb2bf05ad5OPEN-CSP ACADEMICO"/>
    <m/>
    <x v="0"/>
    <s v="9e5d1d49-4896-45ff-9759-14bb2bf05ad5"/>
    <x v="1"/>
    <s v="Catalogo principal"/>
    <s v="USD"/>
    <s v="N/A"/>
    <s v="Dynamics 365 Sales Enterprise Edition for Faculty From SA From VL/DPL"/>
    <s v="Unidad"/>
    <s v="Und"/>
    <s v="Producto"/>
    <s v="N/A"/>
    <s v="N/A"/>
    <s v="N/A"/>
    <s v="9e5d1d49-4896-45ff-9759-14bb2bf05ad5"/>
    <s v="Suscripción mensual con pago anual"/>
    <n v="31.4"/>
    <n v="1"/>
    <s v="Por definición del partner"/>
    <n v="0"/>
    <n v="115093.874"/>
    <n v="115093.87"/>
    <n v="0"/>
  </r>
  <r>
    <s v="Catalogo principalOPEN-CSP ACADEMICO82fd9a89-80aa-4870-a145-ea50564b1a2c"/>
    <s v="82fd9a89-80aa-4870-a145-ea50564b1a2cOPEN-CSP ACADEMICO"/>
    <m/>
    <x v="0"/>
    <s v="82fd9a89-80aa-4870-a145-ea50564b1a2c"/>
    <x v="1"/>
    <s v="Catalogo principal"/>
    <s v="USD"/>
    <s v="N/A"/>
    <s v="Dynamics 365 Sales Enterprise Edition for Students"/>
    <s v="Unidad"/>
    <s v="Und"/>
    <s v="Producto"/>
    <s v="N/A"/>
    <s v="N/A"/>
    <s v="N/A"/>
    <s v="82fd9a89-80aa-4870-a145-ea50564b1a2c"/>
    <s v="Suscripción mensual con pago anual"/>
    <n v="38"/>
    <n v="1"/>
    <s v="Por definición del partner"/>
    <n v="0"/>
    <n v="139285.57999999999"/>
    <n v="139285.57999999999"/>
    <n v="0"/>
  </r>
  <r>
    <s v="Catalogo principalOPEN-CSP ACADEMICOf776b4da-d4e3-4f0c-b1d2-d78ebd410a03"/>
    <s v="f776b4da-d4e3-4f0c-b1d2-d78ebd410a03OPEN-CSP ACADEMICO"/>
    <m/>
    <x v="0"/>
    <s v="f776b4da-d4e3-4f0c-b1d2-d78ebd410a03"/>
    <x v="1"/>
    <s v="Catalogo principal"/>
    <s v="USD"/>
    <s v="N/A"/>
    <s v="Dynamics 365 Sales Enterprise Edition for Students   (Device)"/>
    <s v="Unidad"/>
    <s v="Und"/>
    <s v="Producto"/>
    <s v="N/A"/>
    <s v="N/A"/>
    <s v="N/A"/>
    <s v="f776b4da-d4e3-4f0c-b1d2-d78ebd410a03"/>
    <s v="Suscripción mensual con pago anual"/>
    <n v="38"/>
    <n v="1"/>
    <s v="Por definición del partner"/>
    <n v="0"/>
    <n v="139285.57999999999"/>
    <n v="139285.57999999999"/>
    <n v="0"/>
  </r>
  <r>
    <s v="Catalogo principalOPEN-CSP ACADEMICO6cd61c10-b4db-43cc-b7a0-85e90b861c07"/>
    <s v="6cd61c10-b4db-43cc-b7a0-85e90b861c07OPEN-CSP ACADEMICO"/>
    <m/>
    <x v="0"/>
    <s v="6cd61c10-b4db-43cc-b7a0-85e90b861c07"/>
    <x v="1"/>
    <s v="Catalogo principal"/>
    <s v="USD"/>
    <s v="N/A"/>
    <s v="Dynamics 365 Sales Enterprise Edition for Students From SA From VL/DPL"/>
    <s v="Unidad"/>
    <s v="Und"/>
    <s v="Producto"/>
    <s v="N/A"/>
    <s v="N/A"/>
    <s v="N/A"/>
    <s v="6cd61c10-b4db-43cc-b7a0-85e90b861c07"/>
    <s v="Suscripción mensual con pago anual"/>
    <n v="22.8"/>
    <n v="1"/>
    <s v="Por definición del partner"/>
    <n v="0"/>
    <n v="83571.347999999998"/>
    <n v="83571.350000000006"/>
    <n v="0"/>
  </r>
  <r>
    <s v="Catalogo principalOPEN-CSP ACADEMICO43be9290-a2ef-4943-9c62-4de8cfe367bf"/>
    <s v="43be9290-a2ef-4943-9c62-4de8cfe367bfOPEN-CSP ACADEMICO"/>
    <m/>
    <x v="0"/>
    <s v="43be9290-a2ef-4943-9c62-4de8cfe367bf"/>
    <x v="1"/>
    <s v="Catalogo principal"/>
    <s v="USD"/>
    <s v="N/A"/>
    <s v="Dynamics 365 Sales Insights for Faculty"/>
    <s v="Unidad"/>
    <s v="Und"/>
    <s v="Producto"/>
    <s v="N/A"/>
    <s v="N/A"/>
    <s v="N/A"/>
    <s v="43be9290-a2ef-4943-9c62-4de8cfe367bf"/>
    <s v="Suscripción mensual con pago anual"/>
    <n v="27.5"/>
    <n v="1"/>
    <s v="Por definición del partner"/>
    <n v="0"/>
    <n v="100798.77499999999"/>
    <n v="100798.78"/>
    <n v="0"/>
  </r>
  <r>
    <s v="Catalogo principalOPEN-CSP ACADEMICO7a2e775e-6a7b-40f3-a21b-1b3c2e2493f4"/>
    <s v="7a2e775e-6a7b-40f3-a21b-1b3c2e2493f4OPEN-CSP ACADEMICO"/>
    <m/>
    <x v="0"/>
    <s v="7a2e775e-6a7b-40f3-a21b-1b3c2e2493f4"/>
    <x v="1"/>
    <s v="Catalogo principal"/>
    <s v="USD"/>
    <s v="N/A"/>
    <s v="Dynamics 365 Sales Insights for Students"/>
    <s v="Unidad"/>
    <s v="Und"/>
    <s v="Producto"/>
    <s v="N/A"/>
    <s v="N/A"/>
    <s v="N/A"/>
    <s v="7a2e775e-6a7b-40f3-a21b-1b3c2e2493f4"/>
    <s v="Suscripción mensual con pago anual"/>
    <n v="20"/>
    <n v="1"/>
    <s v="Por definición del partner"/>
    <n v="0"/>
    <n v="73308.2"/>
    <n v="73308.2"/>
    <n v="0"/>
  </r>
  <r>
    <s v="Catalogo principalOPEN-CSP ACADEMICO76e6cf04-8975-40eb-8ed6-37f5db93e9a4"/>
    <s v="76e6cf04-8975-40eb-8ed6-37f5db93e9a4OPEN-CSP ACADEMICO"/>
    <m/>
    <x v="0"/>
    <s v="76e6cf04-8975-40eb-8ed6-37f5db93e9a4"/>
    <x v="1"/>
    <s v="Catalogo principal"/>
    <s v="USD"/>
    <s v="N/A"/>
    <s v="Dynamics 365 Sales Professional Attach to Qualifying Dynamics 365 Base Offer for Faculty"/>
    <s v="Unidad"/>
    <s v="Und"/>
    <s v="Producto"/>
    <s v="N/A"/>
    <s v="N/A"/>
    <s v="N/A"/>
    <s v="76e6cf04-8975-40eb-8ed6-37f5db93e9a4"/>
    <s v="Suscripción mensual con pago anual"/>
    <n v="11"/>
    <n v="1"/>
    <s v="Por definición del partner"/>
    <n v="0"/>
    <n v="40319.509999999995"/>
    <n v="40319.51"/>
    <n v="0"/>
  </r>
  <r>
    <s v="Catalogo principalOPEN-CSP ACADEMICOc16ea121-f022-4aa8-aec6-323a4022d5bb"/>
    <s v="c16ea121-f022-4aa8-aec6-323a4022d5bbOPEN-CSP ACADEMICO"/>
    <m/>
    <x v="0"/>
    <s v="c16ea121-f022-4aa8-aec6-323a4022d5bb"/>
    <x v="1"/>
    <s v="Catalogo principal"/>
    <s v="USD"/>
    <s v="N/A"/>
    <s v="Dynamics 365 Sales Professional Attach to Qualifying Dynamics 365 Base Offer for Faculty From SA From VL/DPL"/>
    <s v="Unidad"/>
    <s v="Und"/>
    <s v="Producto"/>
    <s v="N/A"/>
    <s v="N/A"/>
    <s v="N/A"/>
    <s v="c16ea121-f022-4aa8-aec6-323a4022d5bb"/>
    <s v="Suscripción mensual con pago anual"/>
    <n v="6.6"/>
    <n v="1"/>
    <s v="Por definición del partner"/>
    <n v="0"/>
    <n v="24191.705999999998"/>
    <n v="24191.71"/>
    <n v="0"/>
  </r>
  <r>
    <s v="Catalogo principalOPEN-CSP ACADEMICOe51963b6-7926-455b-8fb0-c651251d7199"/>
    <s v="e51963b6-7926-455b-8fb0-c651251d7199OPEN-CSP ACADEMICO"/>
    <m/>
    <x v="0"/>
    <s v="e51963b6-7926-455b-8fb0-c651251d7199"/>
    <x v="1"/>
    <s v="Catalogo principal"/>
    <s v="USD"/>
    <s v="N/A"/>
    <s v="Dynamics 365 Sales Professional Attach to Qualifying Dynamics 365 Base Offer for Students"/>
    <s v="Unidad"/>
    <s v="Und"/>
    <s v="Producto"/>
    <s v="N/A"/>
    <s v="N/A"/>
    <s v="N/A"/>
    <s v="e51963b6-7926-455b-8fb0-c651251d7199"/>
    <s v="Suscripción mensual con pago anual"/>
    <n v="8"/>
    <n v="1"/>
    <s v="Por definición del partner"/>
    <n v="0"/>
    <n v="29323.279999999999"/>
    <n v="29323.279999999999"/>
    <n v="0"/>
  </r>
  <r>
    <s v="Catalogo principalOPEN-CSP ACADEMICOcf0c24ae-afc2-498c-a3ea-a6af9c1d4298"/>
    <s v="cf0c24ae-afc2-498c-a3ea-a6af9c1d4298OPEN-CSP ACADEMICO"/>
    <m/>
    <x v="0"/>
    <s v="cf0c24ae-afc2-498c-a3ea-a6af9c1d4298"/>
    <x v="1"/>
    <s v="Catalogo principal"/>
    <s v="USD"/>
    <s v="N/A"/>
    <s v="Dynamics 365 Sales Professional Attach to Qualifying Dynamics 365 Base Offer for Students From SA From VL/DPL"/>
    <s v="Unidad"/>
    <s v="Und"/>
    <s v="Producto"/>
    <s v="N/A"/>
    <s v="N/A"/>
    <s v="N/A"/>
    <s v="cf0c24ae-afc2-498c-a3ea-a6af9c1d4298"/>
    <s v="Suscripción mensual con pago anual"/>
    <n v="4.8"/>
    <n v="1"/>
    <s v="Por definición del partner"/>
    <n v="0"/>
    <n v="17593.967999999997"/>
    <n v="17593.97"/>
    <n v="0"/>
  </r>
  <r>
    <s v="Catalogo principalOPEN-CSP ACADEMICO45cf3a0b-260f-45d9-ae91-b82217e03612"/>
    <s v="45cf3a0b-260f-45d9-ae91-b82217e03612OPEN-CSP ACADEMICO"/>
    <m/>
    <x v="0"/>
    <s v="45cf3a0b-260f-45d9-ae91-b82217e03612"/>
    <x v="1"/>
    <s v="Catalogo principal"/>
    <s v="USD"/>
    <s v="N/A"/>
    <s v="Dynamics 365 Sales Professional for Faculty"/>
    <s v="Unidad"/>
    <s v="Und"/>
    <s v="Producto"/>
    <s v="N/A"/>
    <s v="N/A"/>
    <s v="N/A"/>
    <s v="45cf3a0b-260f-45d9-ae91-b82217e03612"/>
    <s v="Suscripción mensual con pago anual"/>
    <n v="35.799999999999997"/>
    <n v="1"/>
    <s v="Por definición del partner"/>
    <n v="0"/>
    <n v="131221.67799999999"/>
    <n v="131221.68"/>
    <n v="0"/>
  </r>
  <r>
    <s v="Catalogo principalOPEN-CSP ACADEMICOcc879452-32bf-4ac0-b8c1-cd16e72b02c7"/>
    <s v="cc879452-32bf-4ac0-b8c1-cd16e72b02c7OPEN-CSP ACADEMICO"/>
    <m/>
    <x v="0"/>
    <s v="cc879452-32bf-4ac0-b8c1-cd16e72b02c7"/>
    <x v="1"/>
    <s v="Catalogo principal"/>
    <s v="USD"/>
    <s v="N/A"/>
    <s v="Dynamics 365 Sales Professional for Faculty From SA From VL/DPL"/>
    <s v="Unidad"/>
    <s v="Und"/>
    <s v="Producto"/>
    <s v="N/A"/>
    <s v="N/A"/>
    <s v="N/A"/>
    <s v="cc879452-32bf-4ac0-b8c1-cd16e72b02c7"/>
    <s v="Suscripción mensual con pago anual"/>
    <n v="21.5"/>
    <n v="1"/>
    <s v="Por definición del partner"/>
    <n v="0"/>
    <n v="78806.315000000002"/>
    <n v="78806.320000000007"/>
    <n v="0"/>
  </r>
  <r>
    <s v="Catalogo principalOPEN-CSP ACADEMICO8bc28c55-52ea-474a-b732-968a1d6056c8"/>
    <s v="8bc28c55-52ea-474a-b732-968a1d6056c8OPEN-CSP ACADEMICO"/>
    <m/>
    <x v="0"/>
    <s v="8bc28c55-52ea-474a-b732-968a1d6056c8"/>
    <x v="1"/>
    <s v="Catalogo principal"/>
    <s v="USD"/>
    <s v="N/A"/>
    <s v="Dynamics 365 Sales Professional for Students"/>
    <s v="Unidad"/>
    <s v="Und"/>
    <s v="Producto"/>
    <s v="N/A"/>
    <s v="N/A"/>
    <s v="N/A"/>
    <s v="8bc28c55-52ea-474a-b732-968a1d6056c8"/>
    <s v="Suscripción mensual con pago anual"/>
    <n v="26"/>
    <n v="1"/>
    <s v="Por definición del partner"/>
    <n v="0"/>
    <n v="95300.66"/>
    <n v="95300.66"/>
    <n v="0"/>
  </r>
  <r>
    <s v="Catalogo principalOPEN-CSP ACADEMICO226c3fe7-fc69-49d1-9651-200bd6a4766a"/>
    <s v="226c3fe7-fc69-49d1-9651-200bd6a4766aOPEN-CSP ACADEMICO"/>
    <m/>
    <x v="0"/>
    <s v="226c3fe7-fc69-49d1-9651-200bd6a4766a"/>
    <x v="1"/>
    <s v="Catalogo principal"/>
    <s v="USD"/>
    <s v="N/A"/>
    <s v="Dynamics 365 Sales Professional for Students From SA From VL/DPL"/>
    <s v="Unidad"/>
    <s v="Und"/>
    <s v="Producto"/>
    <s v="N/A"/>
    <s v="N/A"/>
    <s v="N/A"/>
    <s v="226c3fe7-fc69-49d1-9651-200bd6a4766a"/>
    <s v="Suscripción mensual con pago anual"/>
    <n v="15.6"/>
    <n v="1"/>
    <s v="Por definición del partner"/>
    <n v="0"/>
    <n v="57180.395999999993"/>
    <n v="57180.4"/>
    <n v="0"/>
  </r>
  <r>
    <s v="Catalogo principalOPEN-CSP ACADEMICO30765aac-4582-4089-bffa-d8f43183f91f"/>
    <s v="30765aac-4582-4089-bffa-d8f43183f91fOPEN-CSP ACADEMICO"/>
    <m/>
    <x v="0"/>
    <s v="30765aac-4582-4089-bffa-d8f43183f91f"/>
    <x v="1"/>
    <s v="Catalogo principal"/>
    <s v="USD"/>
    <s v="N/A"/>
    <s v="Dynamics 365 Supply Chain Management Attach to Qualifying Dynamics 365 Base Offer for Faculty"/>
    <s v="Unidad"/>
    <s v="Und"/>
    <s v="Producto"/>
    <s v="N/A"/>
    <s v="N/A"/>
    <s v="N/A"/>
    <s v="30765aac-4582-4089-bffa-d8f43183f91f"/>
    <s v="Suscripción mensual con pago anual"/>
    <n v="16.5"/>
    <n v="1"/>
    <s v="Por definición del partner"/>
    <n v="0"/>
    <n v="60479.264999999999"/>
    <n v="60479.27"/>
    <n v="0"/>
  </r>
  <r>
    <s v="Catalogo principalOPEN-CSP ACADEMICOe38dd548-3fe8-49aa-8f64-1aa742c50464"/>
    <s v="e38dd548-3fe8-49aa-8f64-1aa742c50464OPEN-CSP ACADEMICO"/>
    <m/>
    <x v="0"/>
    <s v="e38dd548-3fe8-49aa-8f64-1aa742c50464"/>
    <x v="1"/>
    <s v="Catalogo principal"/>
    <s v="USD"/>
    <s v="N/A"/>
    <s v="Dynamics 365 Supply Chain Management Attach to Qualifying Dynamics 365 Base Offer for Faculty (Qualified Offer)"/>
    <s v="Unidad"/>
    <s v="Und"/>
    <s v="Producto"/>
    <s v="N/A"/>
    <s v="N/A"/>
    <s v="N/A"/>
    <s v="e38dd548-3fe8-49aa-8f64-1aa742c50464"/>
    <s v="Suscripción mensual con pago anual"/>
    <n v="8.3000000000000007"/>
    <n v="1"/>
    <s v="Por definición del partner"/>
    <n v="0"/>
    <n v="30422.903000000002"/>
    <n v="30422.9"/>
    <n v="0"/>
  </r>
  <r>
    <s v="Catalogo principalOPEN-CSP ACADEMICOb6345364-6e7c-4ea9-a9f1-0abeadbf804d"/>
    <s v="b6345364-6e7c-4ea9-a9f1-0abeadbf804dOPEN-CSP ACADEMICO"/>
    <m/>
    <x v="0"/>
    <s v="b6345364-6e7c-4ea9-a9f1-0abeadbf804d"/>
    <x v="1"/>
    <s v="Catalogo principal"/>
    <s v="USD"/>
    <s v="N/A"/>
    <s v="Dynamics 365 Supply Chain Management Attach to Qualifying Dynamics 365 Base Offer for Faculty From SA From VL/DPL"/>
    <s v="Unidad"/>
    <s v="Und"/>
    <s v="Producto"/>
    <s v="N/A"/>
    <s v="N/A"/>
    <s v="N/A"/>
    <s v="b6345364-6e7c-4ea9-a9f1-0abeadbf804d"/>
    <s v="Suscripción mensual con pago anual"/>
    <n v="9.9"/>
    <n v="1"/>
    <s v="Por definición del partner"/>
    <n v="0"/>
    <n v="36287.559000000001"/>
    <n v="36287.56"/>
    <n v="0"/>
  </r>
  <r>
    <s v="Catalogo principalOPEN-CSP ACADEMICO779dfffe-1a99-49b3-b2c0-2aee50492e59"/>
    <s v="779dfffe-1a99-49b3-b2c0-2aee50492e59OPEN-CSP ACADEMICO"/>
    <m/>
    <x v="0"/>
    <s v="779dfffe-1a99-49b3-b2c0-2aee50492e59"/>
    <x v="1"/>
    <s v="Catalogo principal"/>
    <s v="USD"/>
    <s v="N/A"/>
    <s v="Dynamics 365 Supply Chain Management Attach to Qualifying Dynamics 365 Base Offer for Students"/>
    <s v="Unidad"/>
    <s v="Und"/>
    <s v="Producto"/>
    <s v="N/A"/>
    <s v="N/A"/>
    <s v="N/A"/>
    <s v="779dfffe-1a99-49b3-b2c0-2aee50492e59"/>
    <s v="Suscripción mensual con pago anual"/>
    <n v="12"/>
    <n v="1"/>
    <s v="Por definición del partner"/>
    <n v="0"/>
    <n v="43984.92"/>
    <n v="43984.92"/>
    <n v="0"/>
  </r>
  <r>
    <s v="Catalogo principalOPEN-CSP ACADEMICO24e78956-210c-439f-9038-c411c0ac2586"/>
    <s v="24e78956-210c-439f-9038-c411c0ac2586OPEN-CSP ACADEMICO"/>
    <m/>
    <x v="0"/>
    <s v="24e78956-210c-439f-9038-c411c0ac2586"/>
    <x v="1"/>
    <s v="Catalogo principal"/>
    <s v="USD"/>
    <s v="N/A"/>
    <s v="Dynamics 365 Supply Chain Management Attach to Qualifying Dynamics 365 Base Offer for Students (Qualified Offer)"/>
    <s v="Unidad"/>
    <s v="Und"/>
    <s v="Producto"/>
    <s v="N/A"/>
    <s v="N/A"/>
    <s v="N/A"/>
    <s v="24e78956-210c-439f-9038-c411c0ac2586"/>
    <s v="Suscripción mensual con pago anual"/>
    <n v="6"/>
    <n v="1"/>
    <s v="Por definición del partner"/>
    <n v="0"/>
    <n v="21992.46"/>
    <n v="21992.46"/>
    <n v="0"/>
  </r>
  <r>
    <s v="Catalogo principalOPEN-CSP ACADEMICOe66651f2-77d5-47bc-a253-80800f7072a9"/>
    <s v="e66651f2-77d5-47bc-a253-80800f7072a9OPEN-CSP ACADEMICO"/>
    <m/>
    <x v="0"/>
    <s v="e66651f2-77d5-47bc-a253-80800f7072a9"/>
    <x v="1"/>
    <s v="Catalogo principal"/>
    <s v="USD"/>
    <s v="N/A"/>
    <s v="Dynamics 365 Supply Chain Management Attach to Qualifying Dynamics 365 Base Offer for Students From SA From VL/DPL"/>
    <s v="Unidad"/>
    <s v="Und"/>
    <s v="Producto"/>
    <s v="N/A"/>
    <s v="N/A"/>
    <s v="N/A"/>
    <s v="e66651f2-77d5-47bc-a253-80800f7072a9"/>
    <s v="Suscripción mensual con pago anual"/>
    <n v="7.2"/>
    <n v="1"/>
    <s v="Por definición del partner"/>
    <n v="0"/>
    <n v="26390.952000000001"/>
    <n v="26390.95"/>
    <n v="0"/>
  </r>
  <r>
    <s v="Catalogo principalOPEN-CSP ACADEMICOb63c9f45-fcce-41dc-ab62-519c2262efb7"/>
    <s v="b63c9f45-fcce-41dc-ab62-519c2262efb7OPEN-CSP ACADEMICO"/>
    <m/>
    <x v="0"/>
    <s v="b63c9f45-fcce-41dc-ab62-519c2262efb7"/>
    <x v="1"/>
    <s v="Catalogo principal"/>
    <s v="USD"/>
    <s v="N/A"/>
    <s v="Dynamics 365 Supply Chain Management for Faculty"/>
    <s v="Unidad"/>
    <s v="Und"/>
    <s v="Producto"/>
    <s v="N/A"/>
    <s v="N/A"/>
    <s v="N/A"/>
    <s v="b63c9f45-fcce-41dc-ab62-519c2262efb7"/>
    <s v="Suscripción mensual con pago anual"/>
    <n v="99"/>
    <n v="1"/>
    <s v="Por definición del partner"/>
    <n v="0"/>
    <n v="362875.58999999997"/>
    <n v="362875.59"/>
    <n v="0"/>
  </r>
  <r>
    <s v="Catalogo principalOPEN-CSP ACADEMICO6ec90401-d0e3-4b6f-9452-a2cf673a80cc"/>
    <s v="6ec90401-d0e3-4b6f-9452-a2cf673a80ccOPEN-CSP ACADEMICO"/>
    <m/>
    <x v="0"/>
    <s v="6ec90401-d0e3-4b6f-9452-a2cf673a80cc"/>
    <x v="1"/>
    <s v="Catalogo principal"/>
    <s v="USD"/>
    <s v="N/A"/>
    <s v="Dynamics 365 Supply Chain Management for Faculty From SA From VL/DPL"/>
    <s v="Unidad"/>
    <s v="Und"/>
    <s v="Producto"/>
    <s v="N/A"/>
    <s v="N/A"/>
    <s v="N/A"/>
    <s v="6ec90401-d0e3-4b6f-9452-a2cf673a80cc"/>
    <s v="Suscripción mensual con pago anual"/>
    <n v="59.4"/>
    <n v="1"/>
    <s v="Por definición del partner"/>
    <n v="0"/>
    <n v="217725.35399999999"/>
    <n v="217725.35"/>
    <n v="0"/>
  </r>
  <r>
    <s v="Catalogo principalOPEN-CSP ACADEMICO23f296d4-8ac5-470a-8dab-87afc211661b"/>
    <s v="23f296d4-8ac5-470a-8dab-87afc211661bOPEN-CSP ACADEMICO"/>
    <m/>
    <x v="0"/>
    <s v="23f296d4-8ac5-470a-8dab-87afc211661b"/>
    <x v="1"/>
    <s v="Catalogo principal"/>
    <s v="USD"/>
    <s v="N/A"/>
    <s v="Dynamics 365 Team Members for Faculty"/>
    <s v="Unidad"/>
    <s v="Und"/>
    <s v="Producto"/>
    <s v="N/A"/>
    <s v="N/A"/>
    <s v="N/A"/>
    <s v="23f296d4-8ac5-470a-8dab-87afc211661b"/>
    <s v="Suscripción mensual con pago anual"/>
    <n v="4.4000000000000004"/>
    <n v="1"/>
    <s v="Por definición del partner"/>
    <n v="0"/>
    <n v="16127.804"/>
    <n v="16127.8"/>
    <n v="0"/>
  </r>
  <r>
    <s v="Catalogo principalOPEN-CSP ACADEMICO0e3e1cdd-ec8a-4a37-95d4-7a4c29096dca"/>
    <s v="0e3e1cdd-ec8a-4a37-95d4-7a4c29096dcaOPEN-CSP ACADEMICO"/>
    <m/>
    <x v="0"/>
    <s v="0e3e1cdd-ec8a-4a37-95d4-7a4c29096dca"/>
    <x v="1"/>
    <s v="Catalogo principal"/>
    <s v="USD"/>
    <s v="N/A"/>
    <s v="Dynamics 365 Team Members for Faculty From SA From VL/DPL"/>
    <s v="Unidad"/>
    <s v="Und"/>
    <s v="Producto"/>
    <s v="N/A"/>
    <s v="N/A"/>
    <s v="N/A"/>
    <s v="0e3e1cdd-ec8a-4a37-95d4-7a4c29096dca"/>
    <s v="Suscripción mensual con pago anual"/>
    <n v="2.6"/>
    <n v="1"/>
    <s v="Por definición del partner"/>
    <n v="0"/>
    <n v="9530.0660000000007"/>
    <n v="9530.07"/>
    <n v="0"/>
  </r>
  <r>
    <s v="Catalogo principalOPEN-CSP ACADEMICO346d6b11-83f6-4a2e-bf2d-7cbfc1b64d85"/>
    <s v="346d6b11-83f6-4a2e-bf2d-7cbfc1b64d85OPEN-CSP ACADEMICO"/>
    <m/>
    <x v="0"/>
    <s v="346d6b11-83f6-4a2e-bf2d-7cbfc1b64d85"/>
    <x v="1"/>
    <s v="Catalogo principal"/>
    <s v="USD"/>
    <s v="N/A"/>
    <s v="Dynamics 365 Team Members for Students"/>
    <s v="Unidad"/>
    <s v="Und"/>
    <s v="Producto"/>
    <s v="N/A"/>
    <s v="N/A"/>
    <s v="N/A"/>
    <s v="346d6b11-83f6-4a2e-bf2d-7cbfc1b64d85"/>
    <s v="Suscripción mensual con pago anual"/>
    <n v="3.2"/>
    <n v="1"/>
    <s v="Por definición del partner"/>
    <n v="0"/>
    <n v="11729.312"/>
    <n v="11729.31"/>
    <n v="0"/>
  </r>
  <r>
    <s v="Catalogo principalOPEN-CSP ACADEMICO125d8c0d-2bf2-4caf-93bd-92542aa43d19"/>
    <s v="125d8c0d-2bf2-4caf-93bd-92542aa43d19OPEN-CSP ACADEMICO"/>
    <m/>
    <x v="0"/>
    <s v="125d8c0d-2bf2-4caf-93bd-92542aa43d19"/>
    <x v="1"/>
    <s v="Catalogo principal"/>
    <s v="USD"/>
    <s v="N/A"/>
    <s v="Dynamics 365 Team Members for Students From SA From VL/DPL"/>
    <s v="Unidad"/>
    <s v="Und"/>
    <s v="Producto"/>
    <s v="N/A"/>
    <s v="N/A"/>
    <s v="N/A"/>
    <s v="125d8c0d-2bf2-4caf-93bd-92542aa43d19"/>
    <s v="Suscripción mensual con pago anual"/>
    <n v="1.92"/>
    <n v="1"/>
    <s v="Por definición del partner"/>
    <n v="0"/>
    <n v="7037.587199999999"/>
    <n v="7037.59"/>
    <n v="0"/>
  </r>
  <r>
    <s v="Catalogo principalOPEN-CSP ACADEMICO093e3350-b541-4e57-922b-6d2e707c454b"/>
    <s v="093e3350-b541-4e57-922b-6d2e707c454bOPEN-CSP ACADEMICO"/>
    <m/>
    <x v="0"/>
    <s v="093e3350-b541-4e57-922b-6d2e707c454b"/>
    <x v="1"/>
    <s v="Catalogo principal"/>
    <s v="USD"/>
    <s v="N/A"/>
    <s v="Dynamics 365 Operations - Database Capacity for Education"/>
    <s v="Unidad"/>
    <s v="Und"/>
    <s v="Producto"/>
    <s v="N/A"/>
    <s v="N/A"/>
    <s v="N/A"/>
    <s v="093e3350-b541-4e57-922b-6d2e707c454b"/>
    <s v="Suscripción mensual con pago anual"/>
    <n v="28"/>
    <n v="1"/>
    <s v="Por definición del partner"/>
    <n v="0"/>
    <n v="102631.48"/>
    <n v="102631.48"/>
    <n v="0"/>
  </r>
  <r>
    <s v="Catalogo principalOPEN-CSP ACADEMICOda270e3a-6a20-43a8-81d2-2ca319f89f8a"/>
    <s v="da270e3a-6a20-43a8-81d2-2ca319f89f8aOPEN-CSP ACADEMICO"/>
    <m/>
    <x v="0"/>
    <s v="da270e3a-6a20-43a8-81d2-2ca319f89f8a"/>
    <x v="1"/>
    <s v="Catalogo principal"/>
    <s v="USD"/>
    <s v="N/A"/>
    <s v="Dynamics 365 Operations - File Capacity for Education"/>
    <s v="Unidad"/>
    <s v="Und"/>
    <s v="Producto"/>
    <s v="N/A"/>
    <s v="N/A"/>
    <s v="N/A"/>
    <s v="da270e3a-6a20-43a8-81d2-2ca319f89f8a"/>
    <s v="Suscripción mensual con pago anual"/>
    <n v="1.4"/>
    <n v="1"/>
    <s v="Por definición del partner"/>
    <n v="0"/>
    <n v="5131.5739999999996"/>
    <n v="5131.57"/>
    <n v="0"/>
  </r>
  <r>
    <s v="Catalogo principalOPEN-CSP ACADEMICO5c5e5b36-beb4-4192-8bd4-27a8a644443c"/>
    <s v="5c5e5b36-beb4-4192-8bd4-27a8a644443cOPEN-CSP ACADEMICO"/>
    <m/>
    <x v="0"/>
    <s v="5c5e5b36-beb4-4192-8bd4-27a8a644443c"/>
    <x v="1"/>
    <s v="Catalogo principal"/>
    <s v="USD"/>
    <s v="N/A"/>
    <s v="Dynamics 365  Operations – Order Lines for Education"/>
    <s v="Unidad"/>
    <s v="Und"/>
    <s v="Producto"/>
    <s v="N/A"/>
    <s v="N/A"/>
    <s v="N/A"/>
    <s v="5c5e5b36-beb4-4192-8bd4-27a8a644443c"/>
    <s v="Suscripción mensual con pago anual"/>
    <n v="350"/>
    <n v="1"/>
    <s v="Por definición del partner"/>
    <n v="0"/>
    <n v="1282893.5"/>
    <n v="1282893.5"/>
    <n v="0"/>
  </r>
  <r>
    <s v="Catalogo principalOPEN-CSP ACADEMICO4c3cb91a-d6b2-4560-a013-831d73308589"/>
    <s v="4c3cb91a-d6b2-4560-a013-831d73308589OPEN-CSP ACADEMICO"/>
    <m/>
    <x v="0"/>
    <s v="4c3cb91a-d6b2-4560-a013-831d73308589"/>
    <x v="1"/>
    <s v="Catalogo principal"/>
    <s v="USD"/>
    <s v="N/A"/>
    <s v="Dynamics 365 Customer Voice Add-On"/>
    <s v="Unidad"/>
    <s v="Und"/>
    <s v="Producto"/>
    <s v="N/A"/>
    <s v="N/A"/>
    <s v="N/A"/>
    <s v="4c3cb91a-d6b2-4560-a013-831d73308589"/>
    <s v="Suscripción mensual con pago anual"/>
    <n v="100"/>
    <n v="1"/>
    <s v="Por definición del partner"/>
    <n v="0"/>
    <n v="366541"/>
    <n v="366541"/>
    <n v="0"/>
  </r>
  <r>
    <s v="Catalogo principalOPEN-CSP ACADEMICO48fdfbfd-2eac-4918-a5c9-d953b6fdb46e"/>
    <s v="48fdfbfd-2eac-4918-a5c9-d953b6fdb46eOPEN-CSP ACADEMICO"/>
    <m/>
    <x v="0"/>
    <s v="48fdfbfd-2eac-4918-a5c9-d953b6fdb46e"/>
    <x v="1"/>
    <s v="Catalogo principal"/>
    <s v="USD"/>
    <s v="N/A"/>
    <s v="Dynamics 365 Customer Voice Add-On for Faculty"/>
    <s v="Unidad"/>
    <s v="Und"/>
    <s v="Producto"/>
    <s v="N/A"/>
    <s v="N/A"/>
    <s v="N/A"/>
    <s v="48fdfbfd-2eac-4918-a5c9-d953b6fdb46e"/>
    <s v="Suscripción mensual con pago anual"/>
    <n v="20"/>
    <n v="1"/>
    <s v="Por definición del partner"/>
    <n v="0"/>
    <n v="73308.2"/>
    <n v="73308.2"/>
    <n v="0"/>
  </r>
  <r>
    <s v="Catalogo principalOPEN-CSP ACADEMICO8ed01462-bbca-4eeb-861d-8f70a014430e"/>
    <s v="8ed01462-bbca-4eeb-861d-8f70a014430eOPEN-CSP ACADEMICO"/>
    <m/>
    <x v="0"/>
    <s v="8ed01462-bbca-4eeb-861d-8f70a014430e"/>
    <x v="1"/>
    <s v="Catalogo principal"/>
    <s v="USD"/>
    <s v="N/A"/>
    <s v="Dynamics 365 Customer Voice for Faculty"/>
    <s v="Unidad"/>
    <s v="Und"/>
    <s v="Producto"/>
    <s v="N/A"/>
    <s v="N/A"/>
    <s v="N/A"/>
    <s v="8ed01462-bbca-4eeb-861d-8f70a014430e"/>
    <s v="Suscripción mensual con pago anual"/>
    <n v="40"/>
    <n v="1"/>
    <s v="Por definición del partner"/>
    <n v="0"/>
    <n v="146616.4"/>
    <n v="146616.4"/>
    <n v="0"/>
  </r>
  <r>
    <s v="Catalogo principalOPEN-CSP ACADEMICO6328d88f-c4d3-4bae-8f39-2abe1c91a57b"/>
    <s v="6328d88f-c4d3-4bae-8f39-2abe1c91a57bOPEN-CSP ACADEMICO"/>
    <m/>
    <x v="0"/>
    <s v="6328d88f-c4d3-4bae-8f39-2abe1c91a57b"/>
    <x v="1"/>
    <s v="Catalogo principal"/>
    <s v="USD"/>
    <s v="N/A"/>
    <s v="Dynamics 365 Virtual Agent for Customer Service for Faculty"/>
    <s v="Unidad"/>
    <s v="Und"/>
    <s v="Producto"/>
    <s v="N/A"/>
    <s v="N/A"/>
    <s v="N/A"/>
    <s v="6328d88f-c4d3-4bae-8f39-2abe1c91a57b"/>
    <s v="Suscripción mensual con pago anual"/>
    <n v="605"/>
    <n v="1"/>
    <s v="Por definición del partner"/>
    <n v="0"/>
    <n v="2217573.0499999998"/>
    <n v="2217573.0499999998"/>
    <n v="0"/>
  </r>
  <r>
    <s v="Catalogo principalOPEN-CSP ACADEMICOc4ffb9fe-f5cc-413f-a8bb-8568d2590f04"/>
    <s v="c4ffb9fe-f5cc-413f-a8bb-8568d2590f04OPEN-CSP ACADEMICO"/>
    <m/>
    <x v="0"/>
    <s v="c4ffb9fe-f5cc-413f-a8bb-8568d2590f04"/>
    <x v="1"/>
    <s v="CSP ACADEMICO"/>
    <s v="USD"/>
    <s v="N/A"/>
    <s v="Dynamics 365 Plan - Unified Operations Sandbox Tier 1:Developer &amp; Test Instance for Students_AddOn"/>
    <s v="Unidad"/>
    <s v="Und"/>
    <s v="Producto"/>
    <s v="N/A"/>
    <s v="N/A"/>
    <s v="N/A"/>
    <s v="c4ffb9fe-f5cc-413f-a8bb-8568d2590f04"/>
    <s v="Suscripción mensual con pago anual"/>
    <n v="170"/>
    <m/>
    <s v="Por definición del partner"/>
    <n v="0"/>
    <n v="623119.69999999995"/>
    <n v="623119.69999999995"/>
    <n v="0"/>
  </r>
  <r>
    <s v="Catalogo principalOPEN-CSP ACADEMICO14c02bb6-b226-4951-8c9a-f12bbfb0aaf3"/>
    <s v="14c02bb6-b226-4951-8c9a-f12bbfb0aaf3OPEN-CSP ACADEMICO"/>
    <m/>
    <x v="0"/>
    <s v="14c02bb6-b226-4951-8c9a-f12bbfb0aaf3"/>
    <x v="1"/>
    <s v="CSP ACADEMICO"/>
    <s v="USD"/>
    <s v="N/A"/>
    <s v="Dynamics 365 Business Central Additional Environment Addon for Faculty_AddOn"/>
    <s v="Unidad"/>
    <s v="Und"/>
    <s v="Producto"/>
    <s v="N/A"/>
    <s v="N/A"/>
    <s v="N/A"/>
    <s v="14c02bb6-b226-4951-8c9a-f12bbfb0aaf3"/>
    <s v="Suscripción mensual con pago anual"/>
    <n v="275"/>
    <m/>
    <s v="Por definición del partner"/>
    <n v="0"/>
    <n v="1007987.75"/>
    <n v="1007987.75"/>
    <n v="0"/>
  </r>
  <r>
    <s v="Catalogo principalOPEN-CSP ACADEMICO3dad9f29-0543-42e4-9bff-21c8010f3a41"/>
    <s v="3dad9f29-0543-42e4-9bff-21c8010f3a41OPEN-CSP ACADEMICO"/>
    <m/>
    <x v="0"/>
    <s v="3dad9f29-0543-42e4-9bff-21c8010f3a41"/>
    <x v="1"/>
    <s v="CSP ACADEMICO"/>
    <s v="USD"/>
    <s v="N/A"/>
    <s v="Dynamics 365 Project Operations Attach for Faculty_AddOn"/>
    <s v="Unidad"/>
    <s v="Und"/>
    <s v="Producto"/>
    <s v="N/A"/>
    <s v="N/A"/>
    <s v="N/A"/>
    <s v="3dad9f29-0543-42e4-9bff-21c8010f3a41"/>
    <s v="Suscripción mensual con pago anual"/>
    <n v="16.5"/>
    <m/>
    <s v="Por definición del partner"/>
    <n v="0"/>
    <n v="60479.264999999999"/>
    <n v="60479.27"/>
    <n v="0"/>
  </r>
  <r>
    <s v="Catalogo principalOPEN-CSP ACADEMICOe21a7987-2d79-4ace-89eb-4d1f69d226fe"/>
    <s v="e21a7987-2d79-4ace-89eb-4d1f69d226feOPEN-CSP ACADEMICO"/>
    <m/>
    <x v="0"/>
    <s v="e21a7987-2d79-4ace-89eb-4d1f69d226fe"/>
    <x v="1"/>
    <s v="CSP ACADEMICO"/>
    <s v="USD"/>
    <s v="N/A"/>
    <s v="Dynamics 365 Project Operations Attach for Faculty (Qualified Offer) (0-user minimum for Project Service Automation transitions)_AddOn"/>
    <s v="Unidad"/>
    <s v="Und"/>
    <s v="Producto"/>
    <s v="N/A"/>
    <s v="N/A"/>
    <s v="N/A"/>
    <s v="e21a7987-2d79-4ace-89eb-4d1f69d226fe"/>
    <s v="Suscripción mensual con pago anual"/>
    <n v="16.5"/>
    <m/>
    <s v="Por definición del partner"/>
    <n v="0"/>
    <n v="60479.264999999999"/>
    <n v="60479.27"/>
    <n v="0"/>
  </r>
  <r>
    <s v="Catalogo principalOPEN-CSP ACADEMICO707902b1-54b5-4dd3-910c-0ca4376cba8a"/>
    <s v="707902b1-54b5-4dd3-910c-0ca4376cba8aOPEN-CSP ACADEMICO"/>
    <m/>
    <x v="0"/>
    <s v="707902b1-54b5-4dd3-910c-0ca4376cba8a"/>
    <x v="1"/>
    <s v="CSP ACADEMICO"/>
    <s v="USD"/>
    <s v="N/A"/>
    <s v="Dynamics 365 Project Operations Attach for Students_AddOn"/>
    <s v="Unidad"/>
    <s v="Und"/>
    <s v="Producto"/>
    <s v="N/A"/>
    <s v="N/A"/>
    <s v="N/A"/>
    <s v="707902b1-54b5-4dd3-910c-0ca4376cba8a"/>
    <s v="Suscripción mensual con pago anual"/>
    <n v="12"/>
    <m/>
    <s v="Por definición del partner"/>
    <n v="0"/>
    <n v="43984.92"/>
    <n v="43984.92"/>
    <n v="0"/>
  </r>
  <r>
    <s v="Catalogo principalOPEN-CSP ACADEMICOa3b23d24-a1bc-4b9a-be03-3c71297d3738"/>
    <s v="a3b23d24-a1bc-4b9a-be03-3c71297d3738OPEN-CSP ACADEMICO"/>
    <m/>
    <x v="0"/>
    <s v="a3b23d24-a1bc-4b9a-be03-3c71297d3738"/>
    <x v="1"/>
    <s v="CSP ACADEMICO"/>
    <s v="USD"/>
    <s v="N/A"/>
    <s v="Dynamics 365 Project Operations Attach for Students (Qualified Offer) (0-user minimum for Project Service Automation transitions)_AddOn"/>
    <s v="Unidad"/>
    <s v="Und"/>
    <s v="Producto"/>
    <s v="N/A"/>
    <s v="N/A"/>
    <s v="N/A"/>
    <s v="a3b23d24-a1bc-4b9a-be03-3c71297d3738"/>
    <s v="Suscripción mensual con pago anual"/>
    <n v="12"/>
    <m/>
    <s v="Por definición del partner"/>
    <n v="0"/>
    <n v="43984.92"/>
    <n v="43984.92"/>
    <n v="0"/>
  </r>
  <r>
    <s v="Catalogo principalOPEN-CSP ACADEMICO36f7ab3f-3165-472f-97f9-e7fd1649d92a"/>
    <s v="36f7ab3f-3165-472f-97f9-e7fd1649d92aOPEN-CSP ACADEMICO"/>
    <m/>
    <x v="0"/>
    <s v="36f7ab3f-3165-472f-97f9-e7fd1649d92a"/>
    <x v="1"/>
    <s v="CSP ACADEMICO"/>
    <s v="USD"/>
    <s v="N/A"/>
    <s v="Dynamics 365 Project Operations for Faculty"/>
    <s v="Unidad"/>
    <s v="Und"/>
    <s v="Producto"/>
    <s v="N/A"/>
    <s v="N/A"/>
    <s v="N/A"/>
    <s v="36f7ab3f-3165-472f-97f9-e7fd1649d92a"/>
    <s v="Suscripción mensual con pago anual"/>
    <n v="66"/>
    <m/>
    <s v="Por definición del partner"/>
    <n v="0"/>
    <n v="241917.06"/>
    <n v="241917.06"/>
    <n v="0"/>
  </r>
  <r>
    <s v="Catalogo principalOPEN-CSP ACADEMICOab2f1304-51e9-4066-b274-ac0cd33d24c2"/>
    <s v="ab2f1304-51e9-4066-b274-ac0cd33d24c2OPEN-CSP ACADEMICO"/>
    <m/>
    <x v="0"/>
    <s v="ab2f1304-51e9-4066-b274-ac0cd33d24c2"/>
    <x v="1"/>
    <s v="CSP ACADEMICO"/>
    <s v="USD"/>
    <s v="N/A"/>
    <s v="Dynamics 365 Project Operations for Faculty (Qualified Offer) (0-user minimum for Project Service Automation transitions)"/>
    <s v="Unidad"/>
    <s v="Und"/>
    <s v="Producto"/>
    <s v="N/A"/>
    <s v="N/A"/>
    <s v="N/A"/>
    <s v="ab2f1304-51e9-4066-b274-ac0cd33d24c2"/>
    <s v="Suscripción mensual con pago anual"/>
    <n v="66"/>
    <m/>
    <s v="Por definición del partner"/>
    <n v="0"/>
    <n v="241917.06"/>
    <n v="241917.06"/>
    <n v="0"/>
  </r>
  <r>
    <s v="Catalogo principalOPEN-CSP ACADEMICO33076cdc-516d-48df-a23c-5954f7d924e7"/>
    <s v="33076cdc-516d-48df-a23c-5954f7d924e7OPEN-CSP ACADEMICO"/>
    <m/>
    <x v="0"/>
    <s v="33076cdc-516d-48df-a23c-5954f7d924e7"/>
    <x v="1"/>
    <s v="CSP ACADEMICO"/>
    <s v="USD"/>
    <s v="N/A"/>
    <s v="Dynamics 365 Project Operations for Students"/>
    <s v="Unidad"/>
    <s v="Und"/>
    <s v="Producto"/>
    <s v="N/A"/>
    <s v="N/A"/>
    <s v="N/A"/>
    <s v="33076cdc-516d-48df-a23c-5954f7d924e7"/>
    <s v="Suscripción mensual con pago anual"/>
    <n v="48"/>
    <m/>
    <s v="Por definición del partner"/>
    <n v="0"/>
    <n v="175939.68"/>
    <n v="175939.68"/>
    <n v="0"/>
  </r>
  <r>
    <s v="Catalogo principalOPEN-CSP ACADEMICO69907188-cc89-4dd8-807e-8f0695c7c594"/>
    <s v="69907188-cc89-4dd8-807e-8f0695c7c594OPEN-CSP ACADEMICO"/>
    <m/>
    <x v="0"/>
    <s v="69907188-cc89-4dd8-807e-8f0695c7c594"/>
    <x v="1"/>
    <s v="CSP ACADEMICO"/>
    <s v="USD"/>
    <s v="N/A"/>
    <s v="Dynamics 365 Project Operations for Students (Qualified Offer) (0-user minimum for Project Service Automation transitions)"/>
    <s v="Unidad"/>
    <s v="Und"/>
    <s v="Producto"/>
    <s v="N/A"/>
    <s v="N/A"/>
    <s v="N/A"/>
    <s v="69907188-cc89-4dd8-807e-8f0695c7c594"/>
    <s v="Suscripción mensual con pago anual"/>
    <n v="48"/>
    <m/>
    <s v="Por definición del partner"/>
    <n v="0"/>
    <n v="175939.68"/>
    <n v="175939.68"/>
    <n v="0"/>
  </r>
  <r>
    <s v="Catalogo principalOPEN-CSP ACADEMICOfc15a221-ef98-4862-aae1-cbd07fdbac44"/>
    <s v="fc15a221-ef98-4862-aae1-cbd07fdbac44OPEN-CSP ACADEMICO"/>
    <m/>
    <x v="0"/>
    <s v="fc15a221-ef98-4862-aae1-cbd07fdbac44"/>
    <x v="1"/>
    <s v="CSP ACADEMICO"/>
    <s v="USD"/>
    <s v="N/A"/>
    <s v="e-Commerce Tier 1 Overage for Students_AddOn"/>
    <s v="Unidad"/>
    <s v="Und"/>
    <s v="Producto"/>
    <s v="N/A"/>
    <s v="N/A"/>
    <s v="N/A"/>
    <s v="fc15a221-ef98-4862-aae1-cbd07fdbac44"/>
    <s v="Suscripción mensual con pago anual"/>
    <n v="320"/>
    <m/>
    <s v="Por definición del partner"/>
    <n v="0"/>
    <n v="1172931.2"/>
    <n v="1172931.2"/>
    <n v="0"/>
  </r>
  <r>
    <s v="Catalogo principalOPEN-CSP ACADEMICO0e0eb210-86e7-4038-9905-4fd5bf71c4bd"/>
    <s v="0e0eb210-86e7-4038-9905-4fd5bf71c4bdOPEN-CSP ACADEMICO"/>
    <m/>
    <x v="0"/>
    <s v="0e0eb210-86e7-4038-9905-4fd5bf71c4bd"/>
    <x v="1"/>
    <s v="CSP ACADEMICO"/>
    <s v="USD"/>
    <s v="N/A"/>
    <s v="Extra Graph Connector Capacity for faculty_AddOn"/>
    <s v="Unidad"/>
    <s v="Und"/>
    <s v="Producto"/>
    <s v="N/A"/>
    <s v="N/A"/>
    <s v="N/A"/>
    <s v="0e0eb210-86e7-4038-9905-4fd5bf71c4bd"/>
    <s v="Suscripción mensual con pago anual"/>
    <n v="200"/>
    <m/>
    <s v="Por definición del partner"/>
    <n v="0"/>
    <n v="733082"/>
    <n v="733082"/>
    <n v="0"/>
  </r>
  <r>
    <s v="Catalogo principalOPEN-CSP ACADEMICOd606281d-739b-435f-8569-bdb47c1f5ce6"/>
    <s v="d606281d-739b-435f-8569-bdb47c1f5ce6OPEN-CSP ACADEMICO"/>
    <m/>
    <x v="0"/>
    <s v="d606281d-739b-435f-8569-bdb47c1f5ce6"/>
    <x v="1"/>
    <s v="CSP ACADEMICO"/>
    <s v="USD"/>
    <s v="N/A"/>
    <s v="Extra Graph Connector Capacity for students_AddOn"/>
    <s v="Unidad"/>
    <s v="Und"/>
    <s v="Producto"/>
    <s v="N/A"/>
    <s v="N/A"/>
    <s v="N/A"/>
    <s v="d606281d-739b-435f-8569-bdb47c1f5ce6"/>
    <s v="Suscripción mensual con pago anual"/>
    <n v="200"/>
    <m/>
    <s v="Por definición del partner"/>
    <n v="0"/>
    <n v="733082"/>
    <n v="733082"/>
    <n v="0"/>
  </r>
  <r>
    <s v="Catalogo principalOPEN-CSP ACADEMICOb3ef7432-5581-4b45-95bf-3a51b0d7f296"/>
    <s v="b3ef7432-5581-4b45-95bf-3a51b0d7f296OPEN-CSP ACADEMICO"/>
    <m/>
    <x v="0"/>
    <s v="b3ef7432-5581-4b45-95bf-3a51b0d7f296"/>
    <x v="1"/>
    <s v="CSP ACADEMICO"/>
    <s v="USD"/>
    <s v="N/A"/>
    <s v="Microsoft 365 A5 without Audio Conferencing for students use benefit"/>
    <s v="Unidad"/>
    <s v="Und"/>
    <s v="Producto"/>
    <s v="N/A"/>
    <s v="N/A"/>
    <s v="N/A"/>
    <s v="b3ef7432-5581-4b45-95bf-3a51b0d7f296"/>
    <s v="Suscripción mensual con pago anual"/>
    <n v="0"/>
    <m/>
    <s v="Por definición del partner"/>
    <n v="0"/>
    <n v="0"/>
    <n v="0"/>
    <n v="0"/>
  </r>
  <r>
    <s v="Catalogo principalOPEN-CSP ACADEMICO77abd8d3-fc66-424b-8626-8d216d4ea52b"/>
    <s v="77abd8d3-fc66-424b-8626-8d216d4ea52bOPEN-CSP ACADEMICO"/>
    <m/>
    <x v="0"/>
    <s v="77abd8d3-fc66-424b-8626-8d216d4ea52b"/>
    <x v="1"/>
    <s v="CSP ACADEMICO"/>
    <s v="USD"/>
    <s v="N/A"/>
    <s v="Office 365 A5 without Audio Conferencing for students use benefit"/>
    <s v="Unidad"/>
    <s v="Und"/>
    <s v="Producto"/>
    <s v="N/A"/>
    <s v="N/A"/>
    <s v="N/A"/>
    <s v="77abd8d3-fc66-424b-8626-8d216d4ea52b"/>
    <s v="Suscripción mensual con pago anual"/>
    <n v="0"/>
    <m/>
    <s v="Por definición del partner"/>
    <n v="0"/>
    <n v="0"/>
    <n v="0"/>
    <n v="0"/>
  </r>
  <r>
    <s v="Catalogo principalOPEN-CSP ACADEMICO4a8f9036-791e-4ce4-a788-6c5af859fd82"/>
    <s v="4a8f9036-791e-4ce4-a788-6c5af859fd82OPEN-CSP ACADEMICO"/>
    <m/>
    <x v="0"/>
    <s v="4a8f9036-791e-4ce4-a788-6c5af859fd82"/>
    <x v="1"/>
    <s v="CSP ACADEMICO"/>
    <s v="USD"/>
    <s v="N/A"/>
    <s v="SharePoint Syntex for faculty_AddOn"/>
    <s v="Unidad"/>
    <s v="Und"/>
    <s v="Producto"/>
    <s v="N/A"/>
    <s v="N/A"/>
    <s v="N/A"/>
    <s v="4a8f9036-791e-4ce4-a788-6c5af859fd82"/>
    <s v="Suscripción mensual con pago anual"/>
    <n v="1"/>
    <m/>
    <s v="Por definición del partner"/>
    <n v="0"/>
    <n v="3665.41"/>
    <n v="3665.41"/>
    <n v="0"/>
  </r>
  <r>
    <s v="Catalogo principalOPEN-CSP ACADEMICO64c933a0-f4f1-44aa-827e-de5e9d65de55"/>
    <s v="64c933a0-f4f1-44aa-827e-de5e9d65de55OPEN-CSP ACADEMICO"/>
    <m/>
    <x v="0"/>
    <s v="64c933a0-f4f1-44aa-827e-de5e9d65de55"/>
    <x v="1"/>
    <s v="CSP ACADEMICO"/>
    <s v="USD"/>
    <s v="N/A"/>
    <s v="SharePoint Syntex for students_AddOn"/>
    <s v="Unidad"/>
    <s v="Und"/>
    <s v="Producto"/>
    <s v="N/A"/>
    <s v="N/A"/>
    <s v="N/A"/>
    <s v="64c933a0-f4f1-44aa-827e-de5e9d65de55"/>
    <s v="Suscripción mensual con pago anual"/>
    <n v="0.75"/>
    <m/>
    <s v="Por definición del partner"/>
    <n v="0"/>
    <n v="2749.0574999999999"/>
    <n v="2749.06"/>
    <n v="0"/>
  </r>
  <r>
    <s v="Catalogo principalOPEN-CSP ACADEMICO397eca6f-6a37-4c46-bdcd-bd65fa6ac743"/>
    <s v="397eca6f-6a37-4c46-bdcd-bd65fa6ac743OPEN-CSP ACADEMICO"/>
    <m/>
    <x v="0"/>
    <s v="397eca6f-6a37-4c46-bdcd-bd65fa6ac743"/>
    <x v="1"/>
    <s v="CSP ACADEMICO"/>
    <s v="USD"/>
    <s v="N/A"/>
    <s v="Teams Rooms Premium for faculty"/>
    <s v="Unidad"/>
    <s v="Und"/>
    <s v="Producto"/>
    <s v="N/A"/>
    <s v="N/A"/>
    <s v="N/A"/>
    <s v="397eca6f-6a37-4c46-bdcd-bd65fa6ac743"/>
    <s v="Suscripción mensual con pago anual"/>
    <n v="50"/>
    <m/>
    <s v="Por definición del partner"/>
    <n v="0"/>
    <n v="183270.5"/>
    <n v="183270.5"/>
    <n v="0"/>
  </r>
  <r>
    <s v="Catalogo principalOPEN-CSP ACADEMICO336922b1-9c4c-4d28-8ec7-7fca9864a8be"/>
    <s v="336922b1-9c4c-4d28-8ec7-7fca9864a8beOPEN-CSP ACADEMICO"/>
    <m/>
    <x v="0"/>
    <s v="336922b1-9c4c-4d28-8ec7-7fca9864a8be"/>
    <x v="1"/>
    <s v="CSP ACADEMICO"/>
    <s v="USD"/>
    <s v="N/A"/>
    <s v="Teams Rooms Premium without Audio Conferencing for faculty"/>
    <s v="Unidad"/>
    <s v="Und"/>
    <s v="Producto"/>
    <s v="N/A"/>
    <s v="N/A"/>
    <s v="N/A"/>
    <s v="336922b1-9c4c-4d28-8ec7-7fca9864a8be"/>
    <s v="Suscripción mensual con pago anual"/>
    <n v="50"/>
    <m/>
    <s v="Por definición del partner"/>
    <n v="0"/>
    <n v="183270.5"/>
    <n v="183270.5"/>
    <n v="0"/>
  </r>
  <r>
    <s v="Catalogo principalOPEN-CSP ACADEMICOe23c9019-8bec-4604-8a12-0233503e3b37"/>
    <s v="e23c9019-8bec-4604-8a12-0233503e3b37OPEN-CSP ACADEMICO"/>
    <m/>
    <x v="0"/>
    <s v="e23c9019-8bec-4604-8a12-0233503e3b37"/>
    <x v="1"/>
    <s v="Catalogo principal"/>
    <s v="USD"/>
    <s v="N/A"/>
    <s v="Dynamics 365 Virtual Agent for Customer Service User License for Faculty_AddOn"/>
    <s v="Unidad"/>
    <s v="Und"/>
    <s v="Producto"/>
    <s v="N/A"/>
    <s v="N/A"/>
    <s v="N/A"/>
    <s v="e23c9019-8bec-4604-8a12-0233503e3b37"/>
    <s v="Suscripción mensual con pago anual"/>
    <n v="0"/>
    <n v="1"/>
    <s v="Por definición del partner"/>
    <n v="0"/>
    <n v="0"/>
    <n v="0"/>
    <n v="0"/>
  </r>
  <r>
    <s v="Catalogo principalOPEN-CSP ACADEMICO0428d817-bbde-4568-b7c6-04e3cff36246"/>
    <s v="0428d817-bbde-4568-b7c6-04e3cff36246OPEN-CSP ACADEMICO"/>
    <m/>
    <x v="0"/>
    <s v="0428d817-bbde-4568-b7c6-04e3cff36246"/>
    <x v="1"/>
    <s v="Catalogo principal"/>
    <s v="USD"/>
    <s v="N/A"/>
    <s v="Enterprise Mobility + Security A3 for Faculty"/>
    <s v="Unidad"/>
    <s v="Und"/>
    <s v="Producto"/>
    <s v="N/A"/>
    <s v="N/A"/>
    <s v="N/A"/>
    <s v="0428d817-bbde-4568-b7c6-04e3cff36246"/>
    <s v="Suscripción mensual con pago anual"/>
    <n v="1.76"/>
    <n v="1"/>
    <s v="Por definición del partner"/>
    <n v="0"/>
    <n v="6451.1215999999995"/>
    <n v="6451.12"/>
    <n v="0"/>
  </r>
  <r>
    <s v="Catalogo principalOPEN-CSP ACADEMICO5bb4000e-15e2-4910-8ff9-276f95027038"/>
    <s v="5bb4000e-15e2-4910-8ff9-276f95027038OPEN-CSP ACADEMICO"/>
    <m/>
    <x v="0"/>
    <s v="5bb4000e-15e2-4910-8ff9-276f95027038"/>
    <x v="1"/>
    <s v="Catalogo principal"/>
    <s v="USD"/>
    <s v="N/A"/>
    <s v="Enterprise Mobility + Security A3 for Students"/>
    <s v="Unidad"/>
    <s v="Und"/>
    <s v="Producto"/>
    <s v="N/A"/>
    <s v="N/A"/>
    <s v="N/A"/>
    <s v="5bb4000e-15e2-4910-8ff9-276f95027038"/>
    <s v="Suscripción mensual con pago anual"/>
    <n v="1.76"/>
    <n v="1"/>
    <s v="Por definición del partner"/>
    <n v="0"/>
    <n v="6451.1215999999995"/>
    <n v="6451.12"/>
    <n v="0"/>
  </r>
  <r>
    <s v="Catalogo principalOPEN-CSP ACADEMICObac4634f-7b41-40f1-968f-22fa6596ddd5"/>
    <s v="bac4634f-7b41-40f1-968f-22fa6596ddd5OPEN-CSP ACADEMICO"/>
    <m/>
    <x v="0"/>
    <s v="bac4634f-7b41-40f1-968f-22fa6596ddd5"/>
    <x v="1"/>
    <s v="Catalogo principal"/>
    <s v="USD"/>
    <s v="N/A"/>
    <s v="Enterprise Mobility + Security A3 for Students use benefit"/>
    <s v="Unidad"/>
    <s v="Und"/>
    <s v="Producto"/>
    <s v="N/A"/>
    <s v="N/A"/>
    <s v="N/A"/>
    <s v="bac4634f-7b41-40f1-968f-22fa6596ddd5"/>
    <s v="Suscripción mensual con pago anual"/>
    <n v="0"/>
    <n v="1"/>
    <s v="Por definición del partner"/>
    <n v="0"/>
    <n v="0"/>
    <n v="0"/>
    <n v="0"/>
  </r>
  <r>
    <s v="Catalogo principalOPEN-CSP ACADEMICOe4392c9b-a8ec-40d9-aca5-083365b7a56f"/>
    <s v="e4392c9b-a8ec-40d9-aca5-083365b7a56fOPEN-CSP ACADEMICO"/>
    <m/>
    <x v="0"/>
    <s v="e4392c9b-a8ec-40d9-aca5-083365b7a56f"/>
    <x v="1"/>
    <s v="Catalogo principal"/>
    <s v="USD"/>
    <s v="N/A"/>
    <s v="Enterprise Mobility + Security A5 for Faculty"/>
    <s v="Unidad"/>
    <s v="Und"/>
    <s v="Producto"/>
    <s v="N/A"/>
    <s v="N/A"/>
    <s v="N/A"/>
    <s v="e4392c9b-a8ec-40d9-aca5-083365b7a56f"/>
    <s v="Suscripción mensual con pago anual"/>
    <n v="3"/>
    <n v="1"/>
    <s v="Por definición del partner"/>
    <n v="0"/>
    <n v="10996.23"/>
    <n v="10996.23"/>
    <n v="0"/>
  </r>
  <r>
    <s v="Catalogo principalOPEN-CSP ACADEMICO2a563bb7-8418-4da1-9008-a8764b0765bf"/>
    <s v="2a563bb7-8418-4da1-9008-a8764b0765bfOPEN-CSP ACADEMICO"/>
    <m/>
    <x v="0"/>
    <s v="2a563bb7-8418-4da1-9008-a8764b0765bf"/>
    <x v="1"/>
    <s v="Catalogo principal"/>
    <s v="USD"/>
    <s v="N/A"/>
    <s v="Enterprise Mobility + Security A5 for Students"/>
    <s v="Unidad"/>
    <s v="Und"/>
    <s v="Producto"/>
    <s v="N/A"/>
    <s v="N/A"/>
    <s v="N/A"/>
    <s v="2a563bb7-8418-4da1-9008-a8764b0765bf"/>
    <s v="Suscripción mensual con pago anual"/>
    <n v="3"/>
    <n v="1"/>
    <s v="Por definición del partner"/>
    <n v="0"/>
    <n v="10996.23"/>
    <n v="10996.23"/>
    <n v="0"/>
  </r>
  <r>
    <s v="Catalogo principalOPEN-CSP ACADEMICOb49d90ee-f039-496f-aae7-db91a654e6d7"/>
    <s v="b49d90ee-f039-496f-aae7-db91a654e6d7OPEN-CSP ACADEMICO"/>
    <m/>
    <x v="0"/>
    <s v="b49d90ee-f039-496f-aae7-db91a654e6d7"/>
    <x v="1"/>
    <s v="Catalogo principal"/>
    <s v="USD"/>
    <s v="N/A"/>
    <s v="Enterprise Mobility + Security A5 for Students use benefit"/>
    <s v="Unidad"/>
    <s v="Und"/>
    <s v="Producto"/>
    <s v="N/A"/>
    <s v="N/A"/>
    <s v="N/A"/>
    <s v="b49d90ee-f039-496f-aae7-db91a654e6d7"/>
    <s v="Suscripción mensual con pago anual"/>
    <n v="0"/>
    <n v="1"/>
    <s v="Por definición del partner"/>
    <n v="0"/>
    <n v="0"/>
    <n v="0"/>
    <n v="0"/>
  </r>
  <r>
    <s v="Catalogo principalOPEN-CSP ACADEMICOdcaed43c-2699-4fde-9b72-8d68e2b9bbae"/>
    <s v="dcaed43c-2699-4fde-9b72-8d68e2b9bbaeOPEN-CSP ACADEMICO"/>
    <m/>
    <x v="0"/>
    <s v="dcaed43c-2699-4fde-9b72-8d68e2b9bbae"/>
    <x v="1"/>
    <s v="Catalogo principal"/>
    <s v="USD"/>
    <s v="N/A"/>
    <s v="Dynamics 365 Customer Voice Addl Responses for Education"/>
    <s v="Unidad"/>
    <s v="Und"/>
    <s v="Producto"/>
    <s v="N/A"/>
    <s v="N/A"/>
    <s v="N/A"/>
    <s v="dcaed43c-2699-4fde-9b72-8d68e2b9bbae"/>
    <s v="Suscripción mensual con pago anual"/>
    <n v="55"/>
    <n v="1"/>
    <s v="Por definición del partner"/>
    <n v="0"/>
    <n v="201597.55"/>
    <n v="201597.55"/>
    <n v="0"/>
  </r>
  <r>
    <s v="Catalogo principalOPEN-CSP ACADEMICOed2b2876-acd0-4658-9f0c-a466762d2b43"/>
    <s v="ed2b2876-acd0-4658-9f0c-a466762d2b43OPEN-CSP ACADEMICO"/>
    <m/>
    <x v="0"/>
    <s v="ed2b2876-acd0-4658-9f0c-a466762d2b43"/>
    <x v="1"/>
    <s v="Catalogo principal"/>
    <s v="USD"/>
    <s v="N/A"/>
    <s v="Microsoft Teams Rooms Standard for faculty"/>
    <s v="Unidad"/>
    <s v="Und"/>
    <s v="Producto"/>
    <s v="N/A"/>
    <s v="N/A"/>
    <s v="N/A"/>
    <s v="ed2b2876-acd0-4658-9f0c-a466762d2b43"/>
    <s v="Suscripción mensual con pago anual"/>
    <n v="15"/>
    <n v="1"/>
    <s v="Por definición del partner"/>
    <n v="0"/>
    <n v="54981.149999999994"/>
    <n v="54981.15"/>
    <n v="0"/>
  </r>
  <r>
    <s v="Catalogo principalOPEN-CSP ACADEMICO78c16119-ba39-4932-9d8b-6a2beceb7249"/>
    <s v="78c16119-ba39-4932-9d8b-6a2beceb7249OPEN-CSP ACADEMICO"/>
    <m/>
    <x v="0"/>
    <s v="78c16119-ba39-4932-9d8b-6a2beceb7249"/>
    <x v="1"/>
    <s v="Catalogo principal"/>
    <s v="USD"/>
    <s v="N/A"/>
    <s v="Microsoft Teams Rooms Standard for students"/>
    <s v="Unidad"/>
    <s v="Und"/>
    <s v="Producto"/>
    <s v="N/A"/>
    <s v="N/A"/>
    <s v="N/A"/>
    <s v="78c16119-ba39-4932-9d8b-6a2beceb7249"/>
    <s v="Suscripción mensual con pago anual"/>
    <n v="15"/>
    <n v="1"/>
    <s v="Por definición del partner"/>
    <n v="0"/>
    <n v="54981.149999999994"/>
    <n v="54981.15"/>
    <n v="0"/>
  </r>
  <r>
    <s v="Catalogo principalOPEN-CSP ACADEMICO9c584cf1-8326-4ff4-8a23-0a833ddbcab0"/>
    <s v="9c584cf1-8326-4ff4-8a23-0a833ddbcab0OPEN-CSP ACADEMICO"/>
    <m/>
    <x v="0"/>
    <s v="9c584cf1-8326-4ff4-8a23-0a833ddbcab0"/>
    <x v="1"/>
    <s v="Catalogo principal"/>
    <s v="USD"/>
    <s v="N/A"/>
    <s v="Microsoft 365 A3 for faculty"/>
    <s v="Unidad"/>
    <s v="Und"/>
    <s v="Producto"/>
    <s v="N/A"/>
    <s v="N/A"/>
    <s v="N/A"/>
    <s v="9c584cf1-8326-4ff4-8a23-0a833ddbcab0"/>
    <s v="Suscripción mensual con pago anual"/>
    <n v="5.75"/>
    <n v="1"/>
    <s v="Por definición del partner"/>
    <n v="0"/>
    <n v="21076.107499999998"/>
    <n v="21076.11"/>
    <n v="0"/>
  </r>
  <r>
    <s v="Catalogo principalOPEN-CSP ACADEMICOdd3b57a3-5183-4ff8-9e3c-321f4298b58d"/>
    <s v="dd3b57a3-5183-4ff8-9e3c-321f4298b58dOPEN-CSP ACADEMICO"/>
    <m/>
    <x v="0"/>
    <s v="dd3b57a3-5183-4ff8-9e3c-321f4298b58d"/>
    <x v="1"/>
    <s v="Catalogo principal"/>
    <s v="USD"/>
    <s v="N/A"/>
    <s v="Microsoft 365 A3 for students"/>
    <s v="Unidad"/>
    <s v="Und"/>
    <s v="Producto"/>
    <s v="N/A"/>
    <s v="N/A"/>
    <s v="N/A"/>
    <s v="dd3b57a3-5183-4ff8-9e3c-321f4298b58d"/>
    <s v="Suscripción mensual con pago anual"/>
    <n v="4.25"/>
    <n v="1"/>
    <s v="Por definición del partner"/>
    <n v="0"/>
    <n v="15577.9925"/>
    <n v="15577.99"/>
    <n v="0"/>
  </r>
  <r>
    <s v="Catalogo principalOPEN-CSP ACADEMICO10d1f071-0c98-4254-8ca3-5bf13d771e3d"/>
    <s v="10d1f071-0c98-4254-8ca3-5bf13d771e3dOPEN-CSP ACADEMICO"/>
    <m/>
    <x v="0"/>
    <s v="10d1f071-0c98-4254-8ca3-5bf13d771e3d"/>
    <x v="1"/>
    <s v="Catalogo principal"/>
    <s v="USD"/>
    <s v="N/A"/>
    <s v="Microsoft 365 A3 for students use benefit"/>
    <s v="Unidad"/>
    <s v="Und"/>
    <s v="Producto"/>
    <s v="N/A"/>
    <s v="N/A"/>
    <s v="N/A"/>
    <s v="10d1f071-0c98-4254-8ca3-5bf13d771e3d"/>
    <s v="Suscripción mensual con pago anual"/>
    <n v="0"/>
    <n v="1"/>
    <s v="Por definición del partner"/>
    <n v="0"/>
    <n v="0"/>
    <n v="0"/>
    <n v="0"/>
  </r>
  <r>
    <s v="Catalogo principalOPEN-CSP ACADEMICO9f8f1756-f56f-421e-901a-e80e857cadb8"/>
    <s v="9f8f1756-f56f-421e-901a-e80e857cadb8OPEN-CSP ACADEMICO"/>
    <m/>
    <x v="0"/>
    <s v="9f8f1756-f56f-421e-901a-e80e857cadb8"/>
    <x v="1"/>
    <s v="Catalogo principal"/>
    <s v="USD"/>
    <s v="N/A"/>
    <s v="Microsoft 365 A5 Compliance for faculty_AddOn"/>
    <s v="Unidad"/>
    <s v="Und"/>
    <s v="Producto"/>
    <s v="N/A"/>
    <s v="N/A"/>
    <s v="N/A"/>
    <s v="9f8f1756-f56f-421e-901a-e80e857cadb8"/>
    <s v="Suscripción mensual con pago anual"/>
    <n v="2.8"/>
    <n v="1"/>
    <s v="Por definición del partner"/>
    <n v="0"/>
    <n v="10263.147999999999"/>
    <n v="10263.15"/>
    <n v="0"/>
  </r>
  <r>
    <s v="Catalogo principalOPEN-CSP ACADEMICOf0f9f37a-539f-4f44-aef6-e37070149499"/>
    <s v="f0f9f37a-539f-4f44-aef6-e37070149499OPEN-CSP ACADEMICO"/>
    <m/>
    <x v="0"/>
    <s v="f0f9f37a-539f-4f44-aef6-e37070149499"/>
    <x v="1"/>
    <s v="Catalogo principal"/>
    <s v="USD"/>
    <s v="N/A"/>
    <s v="Microsoft 365 A5 Compliance for students_AddOn"/>
    <s v="Unidad"/>
    <s v="Und"/>
    <s v="Producto"/>
    <s v="N/A"/>
    <s v="N/A"/>
    <s v="N/A"/>
    <s v="f0f9f37a-539f-4f44-aef6-e37070149499"/>
    <s v="Suscripción mensual con pago anual"/>
    <n v="2.2999999999999998"/>
    <n v="1"/>
    <s v="Por definición del partner"/>
    <n v="0"/>
    <n v="8430.4429999999993"/>
    <n v="8430.44"/>
    <n v="0"/>
  </r>
  <r>
    <s v="Catalogo principalOPEN-CSP ACADEMICO2a8fd82d-e805-4af8-a156-3befc8316892"/>
    <s v="2a8fd82d-e805-4af8-a156-3befc8316892OPEN-CSP ACADEMICO"/>
    <m/>
    <x v="0"/>
    <s v="2a8fd82d-e805-4af8-a156-3befc8316892"/>
    <x v="1"/>
    <s v="Catalogo principal"/>
    <s v="USD"/>
    <s v="N/A"/>
    <s v="Microsoft 365 A5 for faculty"/>
    <s v="Unidad"/>
    <s v="Und"/>
    <s v="Producto"/>
    <s v="N/A"/>
    <s v="N/A"/>
    <s v="N/A"/>
    <s v="2a8fd82d-e805-4af8-a156-3befc8316892"/>
    <s v="Suscripción mensual con pago anual"/>
    <n v="10.75"/>
    <n v="1"/>
    <s v="Por definición del partner"/>
    <n v="0"/>
    <n v="39403.157500000001"/>
    <n v="39403.160000000003"/>
    <n v="0"/>
  </r>
  <r>
    <s v="Catalogo principalOPEN-CSP ACADEMICOe315e15c-cae6-430b-bc3f-e43acb481abc"/>
    <s v="e315e15c-cae6-430b-bc3f-e43acb481abcOPEN-CSP ACADEMICO"/>
    <m/>
    <x v="0"/>
    <s v="e315e15c-cae6-430b-bc3f-e43acb481abc"/>
    <x v="1"/>
    <s v="Catalogo principal"/>
    <s v="USD"/>
    <s v="N/A"/>
    <s v="Microsoft 365 A5 for students"/>
    <s v="Unidad"/>
    <s v="Und"/>
    <s v="Producto"/>
    <s v="N/A"/>
    <s v="N/A"/>
    <s v="N/A"/>
    <s v="e315e15c-cae6-430b-bc3f-e43acb481abc"/>
    <s v="Suscripción mensual con pago anual"/>
    <n v="8"/>
    <n v="1"/>
    <s v="Por definición del partner"/>
    <n v="0"/>
    <n v="29323.279999999999"/>
    <n v="29323.279999999999"/>
    <n v="0"/>
  </r>
  <r>
    <s v="Catalogo principalOPEN-CSP ACADEMICO02e65727-4a55-440a-ae7d-f3ccc6ae0eb7"/>
    <s v="02e65727-4a55-440a-ae7d-f3ccc6ae0eb7OPEN-CSP ACADEMICO"/>
    <m/>
    <x v="0"/>
    <s v="02e65727-4a55-440a-ae7d-f3ccc6ae0eb7"/>
    <x v="1"/>
    <s v="Catalogo principal"/>
    <s v="USD"/>
    <s v="N/A"/>
    <s v="Microsoft 365 A5 for students use benefit"/>
    <s v="Unidad"/>
    <s v="Und"/>
    <s v="Producto"/>
    <s v="N/A"/>
    <s v="N/A"/>
    <s v="N/A"/>
    <s v="02e65727-4a55-440a-ae7d-f3ccc6ae0eb7"/>
    <s v="Suscripción mensual con pago anual"/>
    <n v="0"/>
    <n v="1"/>
    <s v="Por definición del partner"/>
    <n v="0"/>
    <n v="0"/>
    <n v="0"/>
    <n v="0"/>
  </r>
  <r>
    <s v="Catalogo principalOPEN-CSP ACADEMICO75882cce-8629-4026-846a-a981682cb3de"/>
    <s v="75882cce-8629-4026-846a-a981682cb3deOPEN-CSP ACADEMICO"/>
    <m/>
    <x v="0"/>
    <s v="75882cce-8629-4026-846a-a981682cb3de"/>
    <x v="1"/>
    <s v="Catalogo principal"/>
    <s v="USD"/>
    <s v="N/A"/>
    <s v="Microsoft 365 A5 Security for faculty_AddOn"/>
    <s v="Unidad"/>
    <s v="Und"/>
    <s v="Producto"/>
    <s v="N/A"/>
    <s v="N/A"/>
    <s v="N/A"/>
    <s v="75882cce-8629-4026-846a-a981682cb3de"/>
    <s v="Suscripción mensual con pago anual"/>
    <n v="3.3"/>
    <n v="1"/>
    <s v="Por definición del partner"/>
    <n v="0"/>
    <n v="12095.852999999999"/>
    <n v="12095.85"/>
    <n v="0"/>
  </r>
  <r>
    <s v="Catalogo principalOPEN-CSP ACADEMICOd6d9fb41-4766-46f9-8dae-4176f78edad5"/>
    <s v="d6d9fb41-4766-46f9-8dae-4176f78edad5OPEN-CSP ACADEMICO"/>
    <m/>
    <x v="0"/>
    <s v="d6d9fb41-4766-46f9-8dae-4176f78edad5"/>
    <x v="1"/>
    <s v="Catalogo principal"/>
    <s v="USD"/>
    <s v="N/A"/>
    <s v="Microsoft 365 A5 Security for student use benefits_AddOn"/>
    <s v="Unidad"/>
    <s v="Und"/>
    <s v="Producto"/>
    <s v="N/A"/>
    <s v="N/A"/>
    <s v="N/A"/>
    <s v="d6d9fb41-4766-46f9-8dae-4176f78edad5"/>
    <s v="Suscripción mensual con pago anual"/>
    <n v="0"/>
    <n v="1"/>
    <s v="Por definición del partner"/>
    <n v="0"/>
    <n v="0"/>
    <n v="0"/>
    <n v="0"/>
  </r>
  <r>
    <s v="Catalogo principalOPEN-CSP ACADEMICO4688b9b7-2fcf-47bd-a519-3ff492e5a05b"/>
    <s v="4688b9b7-2fcf-47bd-a519-3ff492e5a05bOPEN-CSP ACADEMICO"/>
    <m/>
    <x v="0"/>
    <s v="4688b9b7-2fcf-47bd-a519-3ff492e5a05b"/>
    <x v="1"/>
    <s v="Catalogo principal"/>
    <s v="USD"/>
    <s v="N/A"/>
    <s v="Microsoft 365 A5 Security for students_AddOn"/>
    <s v="Unidad"/>
    <s v="Und"/>
    <s v="Producto"/>
    <s v="N/A"/>
    <s v="N/A"/>
    <s v="N/A"/>
    <s v="4688b9b7-2fcf-47bd-a519-3ff492e5a05b"/>
    <s v="Suscripción mensual con pago anual"/>
    <n v="2.8"/>
    <n v="1"/>
    <s v="Por definición del partner"/>
    <n v="0"/>
    <n v="10263.147999999999"/>
    <n v="10263.15"/>
    <n v="0"/>
  </r>
  <r>
    <s v="Catalogo principalOPEN-CSP ACADEMICO061391db-34bc-4aca-bf89-bb7c28aca20b"/>
    <s v="061391db-34bc-4aca-bf89-bb7c28aca20bOPEN-CSP ACADEMICO"/>
    <m/>
    <x v="0"/>
    <s v="061391db-34bc-4aca-bf89-bb7c28aca20b"/>
    <x v="1"/>
    <s v="Catalogo principal"/>
    <s v="USD"/>
    <s v="N/A"/>
    <s v="Microsoft 365 Audio Conferencing for faculty_AddOn"/>
    <s v="Unidad"/>
    <s v="Und"/>
    <s v="Producto"/>
    <s v="N/A"/>
    <s v="N/A"/>
    <s v="N/A"/>
    <s v="061391db-34bc-4aca-bf89-bb7c28aca20b"/>
    <s v="Suscripción mensual con pago anual"/>
    <n v="1.5"/>
    <n v="1"/>
    <s v="Por definición del partner"/>
    <n v="0"/>
    <n v="5498.1149999999998"/>
    <n v="5498.12"/>
    <n v="0"/>
  </r>
  <r>
    <s v="Catalogo principalOPEN-CSP ACADEMICO468e089f-8e8d-41f8-a688-8a91d875269a"/>
    <s v="468e089f-8e8d-41f8-a688-8a91d875269aOPEN-CSP ACADEMICO"/>
    <m/>
    <x v="0"/>
    <s v="468e089f-8e8d-41f8-a688-8a91d875269a"/>
    <x v="1"/>
    <s v="Catalogo principal"/>
    <s v="USD"/>
    <s v="N/A"/>
    <s v="Microsoft 365 Audio Conferencing for students_AddOn"/>
    <s v="Unidad"/>
    <s v="Und"/>
    <s v="Producto"/>
    <s v="N/A"/>
    <s v="N/A"/>
    <s v="N/A"/>
    <s v="468e089f-8e8d-41f8-a688-8a91d875269a"/>
    <s v="Suscripción mensual con pago anual"/>
    <n v="1.1299999999999999"/>
    <n v="1"/>
    <s v="Por definición del partner"/>
    <n v="0"/>
    <n v="4141.9132999999993"/>
    <n v="4141.91"/>
    <n v="0"/>
  </r>
  <r>
    <s v="Catalogo principalOPEN-CSP ACADEMICO492b8a14-381c-4536-bf63-bd5785c14734"/>
    <s v="492b8a14-381c-4536-bf63-bd5785c14734OPEN-CSP ACADEMICO"/>
    <m/>
    <x v="0"/>
    <s v="492b8a14-381c-4536-bf63-bd5785c14734"/>
    <x v="1"/>
    <s v="Catalogo principal"/>
    <s v="USD"/>
    <s v="N/A"/>
    <s v="Microsoft 365 Domestic and International Calling Plan for faculty_AddOn"/>
    <s v="Unidad"/>
    <s v="Und"/>
    <s v="Producto"/>
    <s v="N/A"/>
    <s v="N/A"/>
    <s v="N/A"/>
    <s v="492b8a14-381c-4536-bf63-bd5785c14734"/>
    <s v="Suscripción mensual con pago anual"/>
    <n v="24"/>
    <n v="1"/>
    <s v="Por definición del partner"/>
    <n v="0"/>
    <n v="87969.84"/>
    <n v="87969.84"/>
    <n v="0"/>
  </r>
  <r>
    <s v="Catalogo principalOPEN-CSP ACADEMICO64ed3fb4-9f46-4e8a-b287-7a3662245c37"/>
    <s v="64ed3fb4-9f46-4e8a-b287-7a3662245c37OPEN-CSP ACADEMICO"/>
    <m/>
    <x v="0"/>
    <s v="64ed3fb4-9f46-4e8a-b287-7a3662245c37"/>
    <x v="1"/>
    <s v="Catalogo principal"/>
    <s v="USD"/>
    <s v="N/A"/>
    <s v="Microsoft 365 Domestic and International Calling Plan for students_AddOn"/>
    <s v="Unidad"/>
    <s v="Und"/>
    <s v="Producto"/>
    <s v="N/A"/>
    <s v="N/A"/>
    <s v="N/A"/>
    <s v="64ed3fb4-9f46-4e8a-b287-7a3662245c37"/>
    <s v="Suscripción mensual con pago anual"/>
    <n v="24"/>
    <n v="1"/>
    <s v="Por definición del partner"/>
    <n v="0"/>
    <n v="87969.84"/>
    <n v="87969.84"/>
    <n v="0"/>
  </r>
  <r>
    <s v="Catalogo principalOPEN-CSP ACADEMICO80fc6c74-cc94-478d-97b0-8455593a5987"/>
    <s v="80fc6c74-cc94-478d-97b0-8455593a5987OPEN-CSP ACADEMICO"/>
    <m/>
    <x v="0"/>
    <s v="80fc6c74-cc94-478d-97b0-8455593a5987"/>
    <x v="1"/>
    <s v="Catalogo principal"/>
    <s v="USD"/>
    <s v="N/A"/>
    <s v="Microsoft 365 Domestic Calling Plan (120 min) for faculty_AddOn"/>
    <s v="Unidad"/>
    <s v="Und"/>
    <s v="Producto"/>
    <s v="N/A"/>
    <s v="N/A"/>
    <s v="N/A"/>
    <s v="80fc6c74-cc94-478d-97b0-8455593a5987"/>
    <s v="Suscripción mensual con pago anual"/>
    <n v="6"/>
    <n v="1"/>
    <s v="Por definición del partner"/>
    <n v="0"/>
    <n v="21992.46"/>
    <n v="21992.46"/>
    <n v="0"/>
  </r>
  <r>
    <s v="Catalogo principalOPEN-CSP ACADEMICO353d7f89-2e6f-4deb-9145-80f281a782ab"/>
    <s v="353d7f89-2e6f-4deb-9145-80f281a782abOPEN-CSP ACADEMICO"/>
    <m/>
    <x v="0"/>
    <s v="353d7f89-2e6f-4deb-9145-80f281a782ab"/>
    <x v="1"/>
    <s v="Catalogo principal"/>
    <s v="USD"/>
    <s v="N/A"/>
    <s v="Microsoft 365 Domestic Calling Plan (120 min) for students_AddOn"/>
    <s v="Unidad"/>
    <s v="Und"/>
    <s v="Producto"/>
    <s v="N/A"/>
    <s v="N/A"/>
    <s v="N/A"/>
    <s v="353d7f89-2e6f-4deb-9145-80f281a782ab"/>
    <s v="Suscripción mensual con pago anual"/>
    <n v="6"/>
    <n v="1"/>
    <s v="Por definición del partner"/>
    <n v="0"/>
    <n v="21992.46"/>
    <n v="21992.46"/>
    <n v="0"/>
  </r>
  <r>
    <s v="Catalogo principalOPEN-CSP ACADEMICO5e8853ed-611c-4f9c-af21-540ba351a636"/>
    <s v="5e8853ed-611c-4f9c-af21-540ba351a636OPEN-CSP ACADEMICO"/>
    <m/>
    <x v="0"/>
    <s v="5e8853ed-611c-4f9c-af21-540ba351a636"/>
    <x v="1"/>
    <s v="Catalogo principal"/>
    <s v="USD"/>
    <s v="N/A"/>
    <s v="Microsoft 365 Domestic Calling Plan for faculty_AddOn"/>
    <s v="Unidad"/>
    <s v="Und"/>
    <s v="Producto"/>
    <s v="N/A"/>
    <s v="N/A"/>
    <s v="N/A"/>
    <s v="5e8853ed-611c-4f9c-af21-540ba351a636"/>
    <s v="Suscripción mensual con pago anual"/>
    <n v="12"/>
    <n v="1"/>
    <s v="Por definición del partner"/>
    <n v="0"/>
    <n v="43984.92"/>
    <n v="43984.92"/>
    <n v="0"/>
  </r>
  <r>
    <s v="Catalogo principalOPEN-CSP ACADEMICOda2034e1-c147-4aae-afab-9c15acf16ea5"/>
    <s v="da2034e1-c147-4aae-afab-9c15acf16ea5OPEN-CSP ACADEMICO"/>
    <m/>
    <x v="0"/>
    <s v="da2034e1-c147-4aae-afab-9c15acf16ea5"/>
    <x v="1"/>
    <s v="Catalogo principal"/>
    <s v="USD"/>
    <s v="N/A"/>
    <s v="Microsoft 365 Domestic Calling Plan for students_AddOn"/>
    <s v="Unidad"/>
    <s v="Und"/>
    <s v="Producto"/>
    <s v="N/A"/>
    <s v="N/A"/>
    <s v="N/A"/>
    <s v="da2034e1-c147-4aae-afab-9c15acf16ea5"/>
    <s v="Suscripción mensual con pago anual"/>
    <n v="12"/>
    <n v="1"/>
    <s v="Por definición del partner"/>
    <n v="0"/>
    <n v="43984.92"/>
    <n v="43984.92"/>
    <n v="0"/>
  </r>
  <r>
    <s v="Catalogo principalOPEN-CSP ACADEMICO373b99e9-51cd-437b-be03-1988a02f025a"/>
    <s v="373b99e9-51cd-437b-be03-1988a02f025aOPEN-CSP ACADEMICO"/>
    <m/>
    <x v="0"/>
    <s v="373b99e9-51cd-437b-be03-1988a02f025a"/>
    <x v="1"/>
    <s v="Catalogo principal"/>
    <s v="USD"/>
    <s v="N/A"/>
    <s v="Microsoft 365 Phone System - Virtual User for faculty_AddOn"/>
    <s v="Unidad"/>
    <s v="Und"/>
    <s v="Producto"/>
    <s v="N/A"/>
    <s v="N/A"/>
    <s v="N/A"/>
    <s v="373b99e9-51cd-437b-be03-1988a02f025a"/>
    <s v="Suscripción mensual con pago anual"/>
    <n v="0"/>
    <n v="1"/>
    <s v="Por definición del partner"/>
    <n v="0"/>
    <n v="0"/>
    <n v="0"/>
    <n v="0"/>
  </r>
  <r>
    <s v="Catalogo principalOPEN-CSP ACADEMICOf5907f82-b2b8-4637-a827-8460f82e5f67"/>
    <s v="f5907f82-b2b8-4637-a827-8460f82e5f67OPEN-CSP ACADEMICO"/>
    <m/>
    <x v="0"/>
    <s v="f5907f82-b2b8-4637-a827-8460f82e5f67"/>
    <x v="1"/>
    <s v="Catalogo principal"/>
    <s v="USD"/>
    <s v="N/A"/>
    <s v="Microsoft 365 Phone System - Virtual User for students_AddOn"/>
    <s v="Unidad"/>
    <s v="Und"/>
    <s v="Producto"/>
    <s v="N/A"/>
    <s v="N/A"/>
    <s v="N/A"/>
    <s v="f5907f82-b2b8-4637-a827-8460f82e5f67"/>
    <s v="Suscripción mensual con pago anual"/>
    <n v="0"/>
    <n v="1"/>
    <s v="Por definición del partner"/>
    <n v="0"/>
    <n v="0"/>
    <n v="0"/>
    <n v="0"/>
  </r>
  <r>
    <s v="Catalogo principalOPEN-CSP ACADEMICO331e4150-94df-4517-8d5c-9346deea7665"/>
    <s v="331e4150-94df-4517-8d5c-9346deea7665OPEN-CSP ACADEMICO"/>
    <m/>
    <x v="0"/>
    <s v="331e4150-94df-4517-8d5c-9346deea7665"/>
    <x v="1"/>
    <s v="Catalogo principal"/>
    <s v="USD"/>
    <s v="N/A"/>
    <s v="Microsoft 365 Phone System for faculty_AddOn"/>
    <s v="Unidad"/>
    <s v="Und"/>
    <s v="Producto"/>
    <s v="N/A"/>
    <s v="N/A"/>
    <s v="N/A"/>
    <s v="331e4150-94df-4517-8d5c-9346deea7665"/>
    <s v="Suscripción mensual con pago anual"/>
    <n v="3"/>
    <n v="1"/>
    <s v="Por definición del partner"/>
    <n v="0"/>
    <n v="10996.23"/>
    <n v="10996.23"/>
    <n v="0"/>
  </r>
  <r>
    <s v="Catalogo principalOPEN-CSP ACADEMICO40d1eb22-daeb-4e72-80e9-566375a83b55"/>
    <s v="40d1eb22-daeb-4e72-80e9-566375a83b55OPEN-CSP ACADEMICO"/>
    <m/>
    <x v="0"/>
    <s v="40d1eb22-daeb-4e72-80e9-566375a83b55"/>
    <x v="1"/>
    <s v="Catalogo principal"/>
    <s v="USD"/>
    <s v="N/A"/>
    <s v="Microsoft 365 Phone System for students_AddOn"/>
    <s v="Unidad"/>
    <s v="Und"/>
    <s v="Producto"/>
    <s v="N/A"/>
    <s v="N/A"/>
    <s v="N/A"/>
    <s v="40d1eb22-daeb-4e72-80e9-566375a83b55"/>
    <s v="Suscripción mensual con pago anual"/>
    <n v="2.25"/>
    <n v="1"/>
    <s v="Por definición del partner"/>
    <n v="0"/>
    <n v="8247.1725000000006"/>
    <n v="8247.17"/>
    <n v="0"/>
  </r>
  <r>
    <s v="Catalogo principalOPEN-CSP ACADEMICOd5caf83f-045d-4b7d-987c-dd79d5397cb3"/>
    <s v="d5caf83f-045d-4b7d-987c-dd79d5397cb3OPEN-CSP ACADEMICO"/>
    <m/>
    <x v="0"/>
    <s v="d5caf83f-045d-4b7d-987c-dd79d5397cb3"/>
    <x v="1"/>
    <s v="Catalogo principal"/>
    <s v="USD"/>
    <s v="N/A"/>
    <s v="Microsoft Cloud App Security for Faculty"/>
    <s v="Unidad"/>
    <s v="Und"/>
    <s v="Producto"/>
    <s v="N/A"/>
    <s v="N/A"/>
    <s v="N/A"/>
    <s v="d5caf83f-045d-4b7d-987c-dd79d5397cb3"/>
    <s v="Suscripción mensual con pago anual"/>
    <n v="0.7"/>
    <n v="1"/>
    <s v="Por definición del partner"/>
    <n v="0"/>
    <n v="2565.7869999999998"/>
    <n v="2565.79"/>
    <n v="0"/>
  </r>
  <r>
    <s v="Catalogo principalOPEN-CSP ACADEMICO392f9987-0583-4225-8338-f3c015404c4c"/>
    <s v="392f9987-0583-4225-8338-f3c015404c4cOPEN-CSP ACADEMICO"/>
    <m/>
    <x v="0"/>
    <s v="392f9987-0583-4225-8338-f3c015404c4c"/>
    <x v="1"/>
    <s v="Catalogo principal"/>
    <s v="USD"/>
    <s v="N/A"/>
    <s v="Microsoft Cloud App Security for Students"/>
    <s v="Unidad"/>
    <s v="Und"/>
    <s v="Producto"/>
    <s v="N/A"/>
    <s v="N/A"/>
    <s v="N/A"/>
    <s v="392f9987-0583-4225-8338-f3c015404c4c"/>
    <s v="Suscripción mensual con pago anual"/>
    <n v="0.7"/>
    <n v="1"/>
    <s v="Por definición del partner"/>
    <n v="0"/>
    <n v="2565.7869999999998"/>
    <n v="2565.79"/>
    <n v="0"/>
  </r>
  <r>
    <s v="Catalogo principalOPEN-CSP ACADEMICO249eaae1-50df-42d0-8d69-ca66d53248b6"/>
    <s v="249eaae1-50df-42d0-8d69-ca66d53248b6OPEN-CSP ACADEMICO"/>
    <m/>
    <x v="0"/>
    <s v="249eaae1-50df-42d0-8d69-ca66d53248b6"/>
    <x v="1"/>
    <s v="Catalogo principal"/>
    <s v="USD"/>
    <s v="N/A"/>
    <s v="Microsoft Intune for Education for Faculty"/>
    <s v="Unidad"/>
    <s v="Und"/>
    <s v="Producto"/>
    <s v="N/A"/>
    <s v="N/A"/>
    <s v="N/A"/>
    <s v="249eaae1-50df-42d0-8d69-ca66d53248b6"/>
    <s v="Suscripción mensual con pago anual"/>
    <n v="0.68"/>
    <n v="1"/>
    <s v="Por definición del partner"/>
    <n v="0"/>
    <n v="2492.4787999999999"/>
    <n v="2492.48"/>
    <n v="0"/>
  </r>
  <r>
    <s v="Catalogo principalOPEN-CSP ACADEMICOeb93319f-34eb-45fd-92bf-6c4bdf63120d"/>
    <s v="eb93319f-34eb-45fd-92bf-6c4bdf63120dOPEN-CSP ACADEMICO"/>
    <m/>
    <x v="0"/>
    <s v="eb93319f-34eb-45fd-92bf-6c4bdf63120d"/>
    <x v="1"/>
    <s v="Catalogo principal"/>
    <s v="USD"/>
    <s v="N/A"/>
    <s v="Microsoft Intune for Education for Students"/>
    <s v="Unidad"/>
    <s v="Und"/>
    <s v="Producto"/>
    <s v="N/A"/>
    <s v="N/A"/>
    <s v="N/A"/>
    <s v="eb93319f-34eb-45fd-92bf-6c4bdf63120d"/>
    <s v="Suscripción mensual con pago anual"/>
    <n v="0.68"/>
    <n v="1"/>
    <s v="Por definición del partner"/>
    <n v="0"/>
    <n v="2492.4787999999999"/>
    <n v="2492.48"/>
    <n v="0"/>
  </r>
  <r>
    <s v="Catalogo principalOPEN-CSP ACADEMICO786817ae-58ed-4668-994c-c30fa07e18f5"/>
    <s v="786817ae-58ed-4668-994c-c30fa07e18f5OPEN-CSP ACADEMICO"/>
    <m/>
    <x v="0"/>
    <s v="786817ae-58ed-4668-994c-c30fa07e18f5"/>
    <x v="1"/>
    <s v="Catalogo principal"/>
    <s v="USD"/>
    <s v="N/A"/>
    <s v="Microsoft Intune for Education for Students use benefit"/>
    <s v="Unidad"/>
    <s v="Und"/>
    <s v="Producto"/>
    <s v="N/A"/>
    <s v="N/A"/>
    <s v="N/A"/>
    <s v="786817ae-58ed-4668-994c-c30fa07e18f5"/>
    <s v="Suscripción mensual con pago anual"/>
    <n v="0"/>
    <n v="1"/>
    <s v="Por definición del partner"/>
    <n v="0"/>
    <n v="0"/>
    <n v="0"/>
    <n v="0"/>
  </r>
  <r>
    <s v="Catalogo principalOPEN-CSP ACADEMICO2eb59242-162a-40ac-bb17-5b658bf8a9c1"/>
    <s v="2eb59242-162a-40ac-bb17-5b658bf8a9c1OPEN-CSP ACADEMICO"/>
    <m/>
    <x v="0"/>
    <s v="2eb59242-162a-40ac-bb17-5b658bf8a9c1"/>
    <x v="1"/>
    <s v="Catalogo principal"/>
    <s v="USD"/>
    <s v="N/A"/>
    <s v="Microsoft MyAnalytics for faculty_AddOn"/>
    <s v="Unidad"/>
    <s v="Und"/>
    <s v="Producto"/>
    <s v="N/A"/>
    <s v="N/A"/>
    <s v="N/A"/>
    <s v="2eb59242-162a-40ac-bb17-5b658bf8a9c1"/>
    <s v="Suscripción mensual con pago anual"/>
    <n v="1.5"/>
    <n v="1"/>
    <s v="Por definición del partner"/>
    <n v="0"/>
    <n v="5498.1149999999998"/>
    <n v="5498.12"/>
    <n v="0"/>
  </r>
  <r>
    <s v="Catalogo principalOPEN-CSP ACADEMICO262a0187-2979-4c1e-909c-4c3094238264"/>
    <s v="262a0187-2979-4c1e-909c-4c3094238264OPEN-CSP ACADEMICO"/>
    <m/>
    <x v="0"/>
    <s v="262a0187-2979-4c1e-909c-4c3094238264"/>
    <x v="1"/>
    <s v="Catalogo principal"/>
    <s v="USD"/>
    <s v="N/A"/>
    <s v="Microsoft MyAnalytics for students_AddOn"/>
    <s v="Unidad"/>
    <s v="Und"/>
    <s v="Producto"/>
    <s v="N/A"/>
    <s v="N/A"/>
    <s v="N/A"/>
    <s v="262a0187-2979-4c1e-909c-4c3094238264"/>
    <s v="Suscripción mensual con pago anual"/>
    <n v="1.1200000000000001"/>
    <n v="1"/>
    <s v="Por definición del partner"/>
    <n v="0"/>
    <n v="4105.2592000000004"/>
    <n v="4105.26"/>
    <n v="0"/>
  </r>
  <r>
    <s v="Catalogo principalOPEN-CSP ACADEMICOcbb7a0ff-cbc5-425f-8051-a1b1f981a924"/>
    <s v="cbb7a0ff-cbc5-425f-8051-a1b1f981a924OPEN-CSP ACADEMICO"/>
    <m/>
    <x v="0"/>
    <s v="cbb7a0ff-cbc5-425f-8051-a1b1f981a924"/>
    <x v="1"/>
    <s v="Catalogo principal"/>
    <s v="USD"/>
    <s v="N/A"/>
    <s v="Microsoft Stream Plan 2 for Office 365 Add-On for faculty_AddOn"/>
    <s v="Unidad"/>
    <s v="Und"/>
    <s v="Producto"/>
    <s v="N/A"/>
    <s v="N/A"/>
    <s v="N/A"/>
    <s v="cbb7a0ff-cbc5-425f-8051-a1b1f981a924"/>
    <s v="Suscripción mensual con pago anual"/>
    <n v="0.5"/>
    <n v="1"/>
    <s v="Por definición del partner"/>
    <n v="0"/>
    <n v="1832.7049999999999"/>
    <n v="1832.71"/>
    <n v="0"/>
  </r>
  <r>
    <s v="Catalogo principalOPEN-CSP ACADEMICO46f7b110-8370-4f99-a713-94a970160a65"/>
    <s v="46f7b110-8370-4f99-a713-94a970160a65OPEN-CSP ACADEMICO"/>
    <m/>
    <x v="0"/>
    <s v="46f7b110-8370-4f99-a713-94a970160a65"/>
    <x v="1"/>
    <s v="Catalogo principal"/>
    <s v="USD"/>
    <s v="N/A"/>
    <s v="Microsoft Stream Plan 2 for Office 365 Add-On for students_AddOn"/>
    <s v="Unidad"/>
    <s v="Und"/>
    <s v="Producto"/>
    <s v="N/A"/>
    <s v="N/A"/>
    <s v="N/A"/>
    <s v="46f7b110-8370-4f99-a713-94a970160a65"/>
    <s v="Suscripción mensual con pago anual"/>
    <n v="0.38"/>
    <n v="1"/>
    <s v="Por definición del partner"/>
    <n v="0"/>
    <n v="1392.8558"/>
    <n v="1392.86"/>
    <n v="0"/>
  </r>
  <r>
    <s v="Catalogo principalOPEN-CSP ACADEMICOae0515cb-3fdf-4148-903f-146223f9d1fe"/>
    <s v="ae0515cb-3fdf-4148-903f-146223f9d1feOPEN-CSP ACADEMICO"/>
    <m/>
    <x v="0"/>
    <s v="ae0515cb-3fdf-4148-903f-146223f9d1fe"/>
    <x v="1"/>
    <s v="Catalogo principal"/>
    <s v="USD"/>
    <s v="N/A"/>
    <s v="Microsoft Stream Storage Add-On (500 GB) for faculty_AddOn"/>
    <s v="Unidad"/>
    <s v="Und"/>
    <s v="Producto"/>
    <s v="N/A"/>
    <s v="N/A"/>
    <s v="N/A"/>
    <s v="ae0515cb-3fdf-4148-903f-146223f9d1fe"/>
    <s v="Suscripción mensual con pago anual"/>
    <n v="25"/>
    <n v="1"/>
    <s v="Por definición del partner"/>
    <n v="0"/>
    <n v="91635.25"/>
    <n v="91635.25"/>
    <n v="0"/>
  </r>
  <r>
    <s v="Catalogo principalOPEN-CSP ACADEMICO0a590a70-13fa-4cf4-996e-7c7da8055491"/>
    <s v="0a590a70-13fa-4cf4-996e-7c7da8055491OPEN-CSP ACADEMICO"/>
    <m/>
    <x v="0"/>
    <s v="0a590a70-13fa-4cf4-996e-7c7da8055491"/>
    <x v="1"/>
    <s v="Catalogo principal"/>
    <s v="USD"/>
    <s v="N/A"/>
    <s v="Microsoft Stream Storage Add-On (500 GB) for students_AddOn"/>
    <s v="Unidad"/>
    <s v="Und"/>
    <s v="Producto"/>
    <s v="N/A"/>
    <s v="N/A"/>
    <s v="N/A"/>
    <s v="0a590a70-13fa-4cf4-996e-7c7da8055491"/>
    <s v="Suscripción mensual con pago anual"/>
    <n v="15"/>
    <n v="1"/>
    <s v="Por definición del partner"/>
    <n v="0"/>
    <n v="54981.149999999994"/>
    <n v="54981.15"/>
    <n v="0"/>
  </r>
  <r>
    <s v="Catalogo principalOPEN-CSP ACADEMICOee10cbd2-7a12-45de-be11-0c2c7c6eeeb1"/>
    <s v="ee10cbd2-7a12-45de-be11-0c2c7c6eeeb1OPEN-CSP ACADEMICO"/>
    <m/>
    <x v="0"/>
    <s v="ee10cbd2-7a12-45de-be11-0c2c7c6eeeb1"/>
    <x v="1"/>
    <s v="Catalogo principal"/>
    <s v="USD"/>
    <s v="N/A"/>
    <s v="Minecraft: Education Edition (per user)"/>
    <s v="Unidad"/>
    <s v="Und"/>
    <s v="Producto"/>
    <s v="N/A"/>
    <s v="N/A"/>
    <s v="N/A"/>
    <s v="ee10cbd2-7a12-45de-be11-0c2c7c6eeeb1"/>
    <s v="Suscripción mensual con pago anual"/>
    <n v="0.43"/>
    <n v="1"/>
    <s v="Por definición del partner"/>
    <n v="0"/>
    <n v="1576.1262999999999"/>
    <n v="1576.13"/>
    <n v="0"/>
  </r>
  <r>
    <s v="Catalogo principalOPEN-CSP ACADEMICO512e27aa-19d1-4c38-b2cb-5813375c8201"/>
    <s v="512e27aa-19d1-4c38-b2cb-5813375c8201OPEN-CSP ACADEMICO"/>
    <m/>
    <x v="0"/>
    <s v="512e27aa-19d1-4c38-b2cb-5813375c8201"/>
    <x v="1"/>
    <s v="Catalogo principal"/>
    <s v="USD"/>
    <s v="N/A"/>
    <s v="Office 365 A1 for faculty"/>
    <s v="Unidad"/>
    <s v="Und"/>
    <s v="Producto"/>
    <s v="N/A"/>
    <s v="N/A"/>
    <s v="N/A"/>
    <s v="512e27aa-19d1-4c38-b2cb-5813375c8201"/>
    <s v="Suscripción mensual con pago anual"/>
    <n v="0"/>
    <n v="1"/>
    <s v="Por definición del partner"/>
    <n v="0"/>
    <n v="0"/>
    <n v="0"/>
    <n v="0"/>
  </r>
  <r>
    <s v="Catalogo principalOPEN-CSP ACADEMICOc60e9cc5-7339-479e-8003-285f6bd195c7"/>
    <s v="c60e9cc5-7339-479e-8003-285f6bd195c7OPEN-CSP ACADEMICO"/>
    <m/>
    <x v="0"/>
    <s v="c60e9cc5-7339-479e-8003-285f6bd195c7"/>
    <x v="1"/>
    <s v="Catalogo principal"/>
    <s v="USD"/>
    <s v="N/A"/>
    <s v="Office 365 A1 for students"/>
    <s v="Unidad"/>
    <s v="Und"/>
    <s v="Producto"/>
    <s v="N/A"/>
    <s v="N/A"/>
    <s v="N/A"/>
    <s v="c60e9cc5-7339-479e-8003-285f6bd195c7"/>
    <s v="Suscripción mensual con pago anual"/>
    <n v="0"/>
    <n v="1"/>
    <s v="Por definición del partner"/>
    <n v="0"/>
    <n v="0"/>
    <n v="0"/>
    <n v="0"/>
  </r>
  <r>
    <s v="Catalogo principalOPEN-CSP ACADEMICO7eb5101b-b893-4d63-92ca-72df3c71fafc"/>
    <s v="7eb5101b-b893-4d63-92ca-72df3c71fafcOPEN-CSP ACADEMICO"/>
    <m/>
    <x v="0"/>
    <s v="7eb5101b-b893-4d63-92ca-72df3c71fafc"/>
    <x v="1"/>
    <s v="Catalogo principal"/>
    <s v="USD"/>
    <s v="N/A"/>
    <s v="Office 365 A3 for faculty"/>
    <s v="Unidad"/>
    <s v="Und"/>
    <s v="Producto"/>
    <s v="N/A"/>
    <s v="N/A"/>
    <s v="N/A"/>
    <s v="7eb5101b-b893-4d63-92ca-72df3c71fafc"/>
    <s v="Suscripción mensual con pago anual"/>
    <n v="3.25"/>
    <n v="1"/>
    <s v="Por definición del partner"/>
    <n v="0"/>
    <n v="11912.5825"/>
    <n v="11912.58"/>
    <n v="0"/>
  </r>
  <r>
    <s v="Catalogo principalOPEN-CSP ACADEMICO1b6263c0-b8fd-4706-98db-89d2ace5c1bf"/>
    <s v="1b6263c0-b8fd-4706-98db-89d2ace5c1bfOPEN-CSP ACADEMICO"/>
    <m/>
    <x v="0"/>
    <s v="1b6263c0-b8fd-4706-98db-89d2ace5c1bf"/>
    <x v="1"/>
    <s v="Catalogo principal"/>
    <s v="USD"/>
    <s v="N/A"/>
    <s v="Office 365 A3 for students"/>
    <s v="Unidad"/>
    <s v="Und"/>
    <s v="Producto"/>
    <s v="N/A"/>
    <s v="N/A"/>
    <s v="N/A"/>
    <s v="1b6263c0-b8fd-4706-98db-89d2ace5c1bf"/>
    <s v="Suscripción mensual con pago anual"/>
    <n v="2.5"/>
    <n v="1"/>
    <s v="Por definición del partner"/>
    <n v="0"/>
    <n v="9163.5249999999996"/>
    <n v="9163.5300000000007"/>
    <n v="0"/>
  </r>
  <r>
    <s v="Catalogo principalOPEN-CSP ACADEMICO4ac3982a-b9a0-43bb-9639-4585284702be"/>
    <s v="4ac3982a-b9a0-43bb-9639-4585284702beOPEN-CSP ACADEMICO"/>
    <m/>
    <x v="0"/>
    <s v="4ac3982a-b9a0-43bb-9639-4585284702be"/>
    <x v="1"/>
    <s v="Catalogo principal"/>
    <s v="USD"/>
    <s v="N/A"/>
    <s v="Office 365 A3 for students use benefit"/>
    <s v="Unidad"/>
    <s v="Und"/>
    <s v="Producto"/>
    <s v="N/A"/>
    <s v="N/A"/>
    <s v="N/A"/>
    <s v="4ac3982a-b9a0-43bb-9639-4585284702be"/>
    <s v="Suscripción mensual con pago anual"/>
    <n v="0"/>
    <n v="1"/>
    <s v="Por definición del partner"/>
    <n v="0"/>
    <n v="0"/>
    <n v="0"/>
    <n v="0"/>
  </r>
  <r>
    <s v="Catalogo principalOPEN-CSP ACADEMICO8c484fd0-1f3f-44fb-b6d2-26ca107273f6"/>
    <s v="8c484fd0-1f3f-44fb-b6d2-26ca107273f6OPEN-CSP ACADEMICO"/>
    <m/>
    <x v="0"/>
    <s v="8c484fd0-1f3f-44fb-b6d2-26ca107273f6"/>
    <x v="1"/>
    <s v="Catalogo principal"/>
    <s v="USD"/>
    <s v="N/A"/>
    <s v="Office 365 A5 for faculty"/>
    <s v="Unidad"/>
    <s v="Und"/>
    <s v="Producto"/>
    <s v="N/A"/>
    <s v="N/A"/>
    <s v="N/A"/>
    <s v="8c484fd0-1f3f-44fb-b6d2-26ca107273f6"/>
    <s v="Suscripción mensual con pago anual"/>
    <n v="8"/>
    <n v="1"/>
    <s v="Por definición del partner"/>
    <n v="0"/>
    <n v="29323.279999999999"/>
    <n v="29323.279999999999"/>
    <n v="0"/>
  </r>
  <r>
    <s v="Catalogo principalOPEN-CSP ACADEMICO3891169e-2323-45f7-95c2-4497cda23d1c"/>
    <s v="3891169e-2323-45f7-95c2-4497cda23d1cOPEN-CSP ACADEMICO"/>
    <m/>
    <x v="0"/>
    <s v="3891169e-2323-45f7-95c2-4497cda23d1c"/>
    <x v="1"/>
    <s v="Catalogo principal"/>
    <s v="USD"/>
    <s v="N/A"/>
    <s v="Office 365 A5 for students"/>
    <s v="Unidad"/>
    <s v="Und"/>
    <s v="Producto"/>
    <s v="N/A"/>
    <s v="N/A"/>
    <s v="N/A"/>
    <s v="3891169e-2323-45f7-95c2-4497cda23d1c"/>
    <s v="Suscripción mensual con pago anual"/>
    <n v="6"/>
    <n v="1"/>
    <s v="Por definición del partner"/>
    <n v="0"/>
    <n v="21992.46"/>
    <n v="21992.46"/>
    <n v="0"/>
  </r>
  <r>
    <s v="Catalogo principalOPEN-CSP ACADEMICOafa66641-7d3c-4e28-88ac-56c9c0d9f676"/>
    <s v="afa66641-7d3c-4e28-88ac-56c9c0d9f676OPEN-CSP ACADEMICO"/>
    <m/>
    <x v="0"/>
    <s v="afa66641-7d3c-4e28-88ac-56c9c0d9f676"/>
    <x v="1"/>
    <s v="Catalogo principal"/>
    <s v="USD"/>
    <s v="N/A"/>
    <s v="Office 365 A5 for students use benefit"/>
    <s v="Unidad"/>
    <s v="Und"/>
    <s v="Producto"/>
    <s v="N/A"/>
    <s v="N/A"/>
    <s v="N/A"/>
    <s v="afa66641-7d3c-4e28-88ac-56c9c0d9f676"/>
    <s v="Suscripción mensual con pago anual"/>
    <n v="0"/>
    <n v="1"/>
    <s v="Por definición del partner"/>
    <n v="0"/>
    <n v="0"/>
    <n v="0"/>
    <n v="0"/>
  </r>
  <r>
    <s v="Catalogo principalOPEN-CSP ACADEMICOa9d8546b-4e19-4d08-b8e2-6814f2c2d8b1"/>
    <s v="a9d8546b-4e19-4d08-b8e2-6814f2c2d8b1OPEN-CSP ACADEMICO"/>
    <m/>
    <x v="0"/>
    <s v="a9d8546b-4e19-4d08-b8e2-6814f2c2d8b1"/>
    <x v="1"/>
    <s v="Catalogo principal"/>
    <s v="USD"/>
    <s v="N/A"/>
    <s v="Microsoft Defender for Office 365 (Plan 1) Faculty_AddOn"/>
    <s v="Unidad"/>
    <s v="Und"/>
    <s v="Producto"/>
    <s v="N/A"/>
    <s v="N/A"/>
    <s v="N/A"/>
    <s v="a9d8546b-4e19-4d08-b8e2-6814f2c2d8b1"/>
    <s v="Suscripción mensual con pago anual"/>
    <n v="1.4"/>
    <n v="1"/>
    <s v="Por definición del partner"/>
    <n v="0"/>
    <n v="5131.5739999999996"/>
    <n v="5131.57"/>
    <n v="0"/>
  </r>
  <r>
    <s v="Catalogo principalOPEN-CSP ACADEMICO8723dbc7-4782-464f-95d8-7ffe5be9c752"/>
    <s v="8723dbc7-4782-464f-95d8-7ffe5be9c752OPEN-CSP ACADEMICO"/>
    <m/>
    <x v="0"/>
    <s v="8723dbc7-4782-464f-95d8-7ffe5be9c752"/>
    <x v="1"/>
    <s v="Catalogo principal"/>
    <s v="USD"/>
    <s v="N/A"/>
    <s v="Microsoft Defender for Office 365 (Plan 1) Student_AddOn"/>
    <s v="Unidad"/>
    <s v="Und"/>
    <s v="Producto"/>
    <s v="N/A"/>
    <s v="N/A"/>
    <s v="N/A"/>
    <s v="8723dbc7-4782-464f-95d8-7ffe5be9c752"/>
    <s v="Suscripción mensual con pago anual"/>
    <n v="0.7"/>
    <n v="1"/>
    <s v="Por definición del partner"/>
    <n v="0"/>
    <n v="2565.7869999999998"/>
    <n v="2565.79"/>
    <n v="0"/>
  </r>
  <r>
    <s v="Catalogo principalOPEN-CSP ACADEMICOf1b34991-6b4b-4e77-9126-a42d75eb72c6"/>
    <s v="f1b34991-6b4b-4e77-9126-a42d75eb72c6OPEN-CSP ACADEMICO"/>
    <m/>
    <x v="0"/>
    <s v="f1b34991-6b4b-4e77-9126-a42d75eb72c6"/>
    <x v="1"/>
    <s v="Catalogo principal"/>
    <s v="USD"/>
    <s v="N/A"/>
    <s v="Microsoft Defender for Office 365 (Plan 1) Student use benefit_AddOn"/>
    <s v="Unidad"/>
    <s v="Und"/>
    <s v="Producto"/>
    <s v="N/A"/>
    <s v="N/A"/>
    <s v="N/A"/>
    <s v="f1b34991-6b4b-4e77-9126-a42d75eb72c6"/>
    <s v="Suscripción mensual con pago anual"/>
    <n v="0"/>
    <n v="1"/>
    <s v="Por definición del partner"/>
    <n v="0"/>
    <n v="0"/>
    <n v="0"/>
    <n v="0"/>
  </r>
  <r>
    <s v="Catalogo principalOPEN-CSP ACADEMICOf8aa0b4e-0799-4149-8dbc-b6105b5b4209"/>
    <s v="f8aa0b4e-0799-4149-8dbc-b6105b5b4209OPEN-CSP ACADEMICO"/>
    <m/>
    <x v="0"/>
    <s v="f8aa0b4e-0799-4149-8dbc-b6105b5b4209"/>
    <x v="1"/>
    <s v="Catalogo principal"/>
    <s v="USD"/>
    <s v="N/A"/>
    <s v="Microsoft Defender for Office 365 (Plan 2) Faculty_AddOn"/>
    <s v="Unidad"/>
    <s v="Und"/>
    <s v="Producto"/>
    <s v="N/A"/>
    <s v="N/A"/>
    <s v="N/A"/>
    <s v="f8aa0b4e-0799-4149-8dbc-b6105b5b4209"/>
    <s v="Suscripción mensual con pago anual"/>
    <n v="2.2000000000000002"/>
    <n v="1"/>
    <s v="Por definición del partner"/>
    <n v="0"/>
    <n v="8063.902"/>
    <n v="8063.9"/>
    <n v="0"/>
  </r>
  <r>
    <s v="Catalogo principalOPEN-CSP ACADEMICO5fd2b092-f47a-44c2-a79f-b3208bba335b"/>
    <s v="5fd2b092-f47a-44c2-a79f-b3208bba335bOPEN-CSP ACADEMICO"/>
    <m/>
    <x v="0"/>
    <s v="5fd2b092-f47a-44c2-a79f-b3208bba335b"/>
    <x v="1"/>
    <s v="Catalogo principal"/>
    <s v="USD"/>
    <s v="N/A"/>
    <s v="Microsoft Defender for Office 365 (Plan 2) Student_AddOn"/>
    <s v="Unidad"/>
    <s v="Und"/>
    <s v="Producto"/>
    <s v="N/A"/>
    <s v="N/A"/>
    <s v="N/A"/>
    <s v="5fd2b092-f47a-44c2-a79f-b3208bba335b"/>
    <s v="Suscripción mensual con pago anual"/>
    <n v="1.5"/>
    <n v="1"/>
    <s v="Por definición del partner"/>
    <n v="0"/>
    <n v="5498.1149999999998"/>
    <n v="5498.12"/>
    <n v="0"/>
  </r>
  <r>
    <s v="Catalogo principalOPEN-CSP ACADEMICO9c460dc3-4470-4ea6-afbd-27769b2ebef4"/>
    <s v="9c460dc3-4470-4ea6-afbd-27769b2ebef4OPEN-CSP ACADEMICO"/>
    <m/>
    <x v="0"/>
    <s v="9c460dc3-4470-4ea6-afbd-27769b2ebef4"/>
    <x v="1"/>
    <s v="Catalogo principal"/>
    <s v="USD"/>
    <s v="N/A"/>
    <s v="Office 365 Extra File Storage for faculty_AddOn"/>
    <s v="Unidad"/>
    <s v="Und"/>
    <s v="Producto"/>
    <s v="N/A"/>
    <s v="N/A"/>
    <s v="N/A"/>
    <s v="9c460dc3-4470-4ea6-afbd-27769b2ebef4"/>
    <s v="Suscripción mensual con pago anual"/>
    <n v="0.2"/>
    <n v="1"/>
    <s v="Por definición del partner"/>
    <n v="0"/>
    <n v="733.08199999999999"/>
    <n v="733.08"/>
    <n v="0"/>
  </r>
  <r>
    <s v="Catalogo principalOPEN-CSP ACADEMICO35eb491f-5484-496e-978b-f349eed3c699"/>
    <s v="35eb491f-5484-496e-978b-f349eed3c699OPEN-CSP ACADEMICO"/>
    <m/>
    <x v="0"/>
    <s v="35eb491f-5484-496e-978b-f349eed3c699"/>
    <x v="1"/>
    <s v="Catalogo principal"/>
    <s v="USD"/>
    <s v="N/A"/>
    <s v="Microsoft 365 Apps for Faculty"/>
    <s v="Unidad"/>
    <s v="Und"/>
    <s v="Producto"/>
    <s v="N/A"/>
    <s v="N/A"/>
    <s v="N/A"/>
    <s v="35eb491f-5484-496e-978b-f349eed3c699"/>
    <s v="Suscripción mensual con pago anual"/>
    <n v="2.25"/>
    <n v="1"/>
    <s v="Por definición del partner"/>
    <n v="0"/>
    <n v="8247.1725000000006"/>
    <n v="8247.17"/>
    <n v="0"/>
  </r>
  <r>
    <s v="Catalogo principalOPEN-CSP ACADEMICO5699c6f3-cc7a-4212-9042-8f85ce30f4e0"/>
    <s v="5699c6f3-cc7a-4212-9042-8f85ce30f4e0OPEN-CSP ACADEMICO"/>
    <m/>
    <x v="0"/>
    <s v="5699c6f3-cc7a-4212-9042-8f85ce30f4e0"/>
    <x v="1"/>
    <s v="Catalogo principal"/>
    <s v="USD"/>
    <s v="N/A"/>
    <s v="Microsoft 365 Apps for Students"/>
    <s v="Unidad"/>
    <s v="Und"/>
    <s v="Producto"/>
    <s v="N/A"/>
    <s v="N/A"/>
    <s v="N/A"/>
    <s v="5699c6f3-cc7a-4212-9042-8f85ce30f4e0"/>
    <s v="Suscripción mensual con pago anual"/>
    <n v="1.75"/>
    <n v="1"/>
    <s v="Por definición del partner"/>
    <n v="0"/>
    <n v="6414.4674999999997"/>
    <n v="6414.47"/>
    <n v="0"/>
  </r>
  <r>
    <s v="Catalogo principalOPEN-CSP ACADEMICO5c25bdb6-b261-4dc2-a60f-a062be73d031"/>
    <s v="5c25bdb6-b261-4dc2-a60f-a062be73d031OPEN-CSP ACADEMICO"/>
    <m/>
    <x v="0"/>
    <s v="5c25bdb6-b261-4dc2-a60f-a062be73d031"/>
    <x v="1"/>
    <s v="Catalogo principal"/>
    <s v="USD"/>
    <s v="N/A"/>
    <s v="Microsoft 365 Apps for Students use benefit"/>
    <s v="Unidad"/>
    <s v="Und"/>
    <s v="Producto"/>
    <s v="N/A"/>
    <s v="N/A"/>
    <s v="N/A"/>
    <s v="5c25bdb6-b261-4dc2-a60f-a062be73d031"/>
    <s v="Suscripción mensual con pago anual"/>
    <n v="0"/>
    <n v="1"/>
    <s v="Por definición del partner"/>
    <n v="0"/>
    <n v="0"/>
    <n v="0"/>
    <n v="0"/>
  </r>
  <r>
    <s v="Catalogo principalOPEN-CSP ACADEMICOba78b3f1-4142-41df-a7d9-b8450370f711"/>
    <s v="ba78b3f1-4142-41df-a7d9-b8450370f711OPEN-CSP ACADEMICO"/>
    <m/>
    <x v="0"/>
    <s v="ba78b3f1-4142-41df-a7d9-b8450370f711"/>
    <x v="1"/>
    <s v="Catalogo principal"/>
    <s v="USD"/>
    <s v="N/A"/>
    <s v="Power Apps per app plan for Faculty"/>
    <s v="Unidad"/>
    <s v="Und"/>
    <s v="Producto"/>
    <s v="N/A"/>
    <s v="N/A"/>
    <s v="N/A"/>
    <s v="ba78b3f1-4142-41df-a7d9-b8450370f711"/>
    <s v="Suscripción mensual con pago anual"/>
    <n v="5.5"/>
    <n v="1"/>
    <s v="Por definición del partner"/>
    <n v="0"/>
    <n v="20159.754999999997"/>
    <n v="20159.759999999998"/>
    <n v="0"/>
  </r>
  <r>
    <s v="Catalogo principalOPEN-CSP ACADEMICOe1f379e8-cf22-4a7d-97fd-dcf9d62fc132"/>
    <s v="e1f379e8-cf22-4a7d-97fd-dcf9d62fc132OPEN-CSP ACADEMICO"/>
    <m/>
    <x v="0"/>
    <s v="e1f379e8-cf22-4a7d-97fd-dcf9d62fc132"/>
    <x v="1"/>
    <s v="Catalogo principal"/>
    <s v="USD"/>
    <s v="N/A"/>
    <s v="Power Apps per app plan for Students"/>
    <s v="Unidad"/>
    <s v="Und"/>
    <s v="Producto"/>
    <s v="N/A"/>
    <s v="N/A"/>
    <s v="N/A"/>
    <s v="e1f379e8-cf22-4a7d-97fd-dcf9d62fc132"/>
    <s v="Suscripción mensual con pago anual"/>
    <n v="4"/>
    <n v="1"/>
    <s v="Por definición del partner"/>
    <n v="0"/>
    <n v="14661.64"/>
    <n v="14661.64"/>
    <n v="0"/>
  </r>
  <r>
    <s v="Catalogo principalOPEN-CSP ACADEMICObb94a81e-661e-430c-8a7e-41fe0df940ae"/>
    <s v="bb94a81e-661e-430c-8a7e-41fe0df940aeOPEN-CSP ACADEMICO"/>
    <m/>
    <x v="0"/>
    <s v="bb94a81e-661e-430c-8a7e-41fe0df940ae"/>
    <x v="1"/>
    <s v="Catalogo principal"/>
    <s v="USD"/>
    <s v="N/A"/>
    <s v="Power Apps per user plan for Faculty"/>
    <s v="Unidad"/>
    <s v="Und"/>
    <s v="Producto"/>
    <s v="N/A"/>
    <s v="N/A"/>
    <s v="N/A"/>
    <s v="bb94a81e-661e-430c-8a7e-41fe0df940ae"/>
    <s v="Suscripción mensual con pago anual"/>
    <n v="22"/>
    <n v="1"/>
    <s v="Por definición del partner"/>
    <n v="0"/>
    <n v="80639.01999999999"/>
    <n v="80639.02"/>
    <n v="0"/>
  </r>
  <r>
    <s v="Catalogo principalOPEN-CSP ACADEMICOab638b5e-e058-4ce7-a174-5bbc76504512"/>
    <s v="ab638b5e-e058-4ce7-a174-5bbc76504512OPEN-CSP ACADEMICO"/>
    <m/>
    <x v="0"/>
    <s v="ab638b5e-e058-4ce7-a174-5bbc76504512"/>
    <x v="1"/>
    <s v="Catalogo principal"/>
    <s v="USD"/>
    <s v="N/A"/>
    <s v="Power Apps per user plan for Students"/>
    <s v="Unidad"/>
    <s v="Und"/>
    <s v="Producto"/>
    <s v="N/A"/>
    <s v="N/A"/>
    <s v="N/A"/>
    <s v="ab638b5e-e058-4ce7-a174-5bbc76504512"/>
    <s v="Suscripción mensual con pago anual"/>
    <n v="16"/>
    <n v="1"/>
    <s v="Por definición del partner"/>
    <n v="0"/>
    <n v="58646.559999999998"/>
    <n v="58646.559999999998"/>
    <n v="0"/>
  </r>
  <r>
    <s v="Catalogo principalOPEN-CSP ACADEMICObecdef92-fad2-4a26-9895-b2d12a586218"/>
    <s v="becdef92-fad2-4a26-9895-b2d12a586218OPEN-CSP ACADEMICO"/>
    <m/>
    <x v="0"/>
    <s v="becdef92-fad2-4a26-9895-b2d12a586218"/>
    <x v="1"/>
    <s v="Catalogo principal"/>
    <s v="USD"/>
    <s v="N/A"/>
    <s v="Power Apps Portals login capacity add-on for Faculty"/>
    <s v="Unidad"/>
    <s v="Und"/>
    <s v="Producto"/>
    <s v="N/A"/>
    <s v="N/A"/>
    <s v="N/A"/>
    <s v="becdef92-fad2-4a26-9895-b2d12a586218"/>
    <s v="Suscripción mensual con pago anual"/>
    <n v="140"/>
    <n v="1"/>
    <s v="Por definición del partner"/>
    <n v="0"/>
    <n v="513157.39999999997"/>
    <n v="513157.4"/>
    <n v="0"/>
  </r>
  <r>
    <s v="Catalogo principalOPEN-CSP ACADEMICO14630cc6-93cd-41db-9412-ad528bd7b4d1"/>
    <s v="14630cc6-93cd-41db-9412-ad528bd7b4d1OPEN-CSP ACADEMICO"/>
    <m/>
    <x v="0"/>
    <s v="14630cc6-93cd-41db-9412-ad528bd7b4d1"/>
    <x v="1"/>
    <s v="Catalogo principal"/>
    <s v="USD"/>
    <s v="N/A"/>
    <s v="Power Apps Portals login capacity add-on Tier 2 (10 unit min) for Faculty"/>
    <s v="Unidad"/>
    <s v="Und"/>
    <s v="Producto"/>
    <s v="N/A"/>
    <s v="N/A"/>
    <s v="N/A"/>
    <s v="14630cc6-93cd-41db-9412-ad528bd7b4d1"/>
    <s v="Suscripción mensual con pago anual"/>
    <n v="70"/>
    <n v="1"/>
    <s v="Por definición del partner"/>
    <n v="0"/>
    <n v="256578.69999999998"/>
    <n v="256578.7"/>
    <n v="0"/>
  </r>
  <r>
    <s v="Catalogo principalOPEN-CSP ACADEMICOdea59872-beae-4433-af84-5a95d89db997"/>
    <s v="dea59872-beae-4433-af84-5a95d89db997OPEN-CSP ACADEMICO"/>
    <m/>
    <x v="0"/>
    <s v="dea59872-beae-4433-af84-5a95d89db997"/>
    <x v="1"/>
    <s v="Catalogo principal"/>
    <s v="USD"/>
    <s v="N/A"/>
    <s v="Power Apps Portals login capacity add-on Tier 3 (50 unit min) for Faculty"/>
    <s v="Unidad"/>
    <s v="Und"/>
    <s v="Producto"/>
    <s v="N/A"/>
    <s v="N/A"/>
    <s v="N/A"/>
    <s v="dea59872-beae-4433-af84-5a95d89db997"/>
    <s v="Suscripción mensual con pago anual"/>
    <n v="49"/>
    <n v="1"/>
    <s v="Por definición del partner"/>
    <n v="0"/>
    <n v="179605.09"/>
    <n v="179605.09"/>
    <n v="0"/>
  </r>
  <r>
    <s v="Catalogo principalOPEN-CSP ACADEMICO08dcbd7c-464b-4ca5-9c83-33ae62661fdf"/>
    <s v="08dcbd7c-464b-4ca5-9c83-33ae62661fdfOPEN-CSP ACADEMICO"/>
    <m/>
    <x v="0"/>
    <s v="08dcbd7c-464b-4ca5-9c83-33ae62661fdf"/>
    <x v="1"/>
    <s v="Catalogo principal"/>
    <s v="USD"/>
    <s v="N/A"/>
    <s v="Power Apps Portals page view capacity add-on for Faculty"/>
    <s v="Unidad"/>
    <s v="Und"/>
    <s v="Producto"/>
    <s v="N/A"/>
    <s v="N/A"/>
    <s v="N/A"/>
    <s v="08dcbd7c-464b-4ca5-9c83-33ae62661fdf"/>
    <s v="Suscripción mensual con pago anual"/>
    <n v="70"/>
    <n v="1"/>
    <s v="Por definición del partner"/>
    <n v="0"/>
    <n v="256578.69999999998"/>
    <n v="256578.7"/>
    <n v="0"/>
  </r>
  <r>
    <s v="Catalogo principalOPEN-CSP ACADEMICO62f8b708-d323-4108-aaeb-3ef5fbd4b14a"/>
    <s v="62f8b708-d323-4108-aaeb-3ef5fbd4b14aOPEN-CSP ACADEMICO"/>
    <m/>
    <x v="0"/>
    <s v="62f8b708-d323-4108-aaeb-3ef5fbd4b14a"/>
    <x v="1"/>
    <s v="Catalogo principal"/>
    <s v="USD"/>
    <s v="N/A"/>
    <s v="Power Automate per flow plan for Faculty"/>
    <s v="Unidad"/>
    <s v="Und"/>
    <s v="Producto"/>
    <s v="N/A"/>
    <s v="N/A"/>
    <s v="N/A"/>
    <s v="62f8b708-d323-4108-aaeb-3ef5fbd4b14a"/>
    <s v="Suscripción mensual con pago anual"/>
    <n v="55"/>
    <n v="1"/>
    <s v="Por definición del partner"/>
    <n v="0"/>
    <n v="201597.55"/>
    <n v="201597.55"/>
    <n v="0"/>
  </r>
  <r>
    <s v="Catalogo principalOPEN-CSP ACADEMICO4904821b-aa19-41c1-9674-1d20fe980eb9"/>
    <s v="4904821b-aa19-41c1-9674-1d20fe980eb9OPEN-CSP ACADEMICO"/>
    <m/>
    <x v="0"/>
    <s v="4904821b-aa19-41c1-9674-1d20fe980eb9"/>
    <x v="1"/>
    <s v="Catalogo principal"/>
    <s v="USD"/>
    <s v="N/A"/>
    <s v="Power Automate per user plan for Faculty"/>
    <s v="Unidad"/>
    <s v="Und"/>
    <s v="Producto"/>
    <s v="N/A"/>
    <s v="N/A"/>
    <s v="N/A"/>
    <s v="4904821b-aa19-41c1-9674-1d20fe980eb9"/>
    <s v="Suscripción mensual con pago anual"/>
    <n v="8.3000000000000007"/>
    <n v="1"/>
    <s v="Por definición del partner"/>
    <n v="0"/>
    <n v="30422.903000000002"/>
    <n v="30422.9"/>
    <n v="0"/>
  </r>
  <r>
    <s v="Catalogo principalOPEN-CSP ACADEMICOb5926275-371c-43b9-bac8-45a408a0f0dd"/>
    <s v="b5926275-371c-43b9-bac8-45a408a0f0ddOPEN-CSP ACADEMICO"/>
    <m/>
    <x v="0"/>
    <s v="b5926275-371c-43b9-bac8-45a408a0f0dd"/>
    <x v="1"/>
    <s v="Catalogo principal"/>
    <s v="USD"/>
    <s v="N/A"/>
    <s v="Power Automate per user plan for Students"/>
    <s v="Unidad"/>
    <s v="Und"/>
    <s v="Producto"/>
    <s v="N/A"/>
    <s v="N/A"/>
    <s v="N/A"/>
    <s v="b5926275-371c-43b9-bac8-45a408a0f0dd"/>
    <s v="Suscripción mensual con pago anual"/>
    <n v="6"/>
    <n v="1"/>
    <s v="Por definición del partner"/>
    <n v="0"/>
    <n v="21992.46"/>
    <n v="21992.46"/>
    <n v="0"/>
  </r>
  <r>
    <s v="Catalogo principalOPEN-CSP ACADEMICO4ebcded4-77ce-43c2-a282-644390ba79c7"/>
    <s v="4ebcded4-77ce-43c2-a282-644390ba79c7OPEN-CSP ACADEMICO"/>
    <m/>
    <x v="0"/>
    <s v="4ebcded4-77ce-43c2-a282-644390ba79c7"/>
    <x v="1"/>
    <s v="Catalogo principal"/>
    <s v="USD"/>
    <s v="N/A"/>
    <s v="Power BI Premium P1 for Faculty"/>
    <s v="Unidad"/>
    <s v="Und"/>
    <s v="Producto"/>
    <s v="N/A"/>
    <s v="N/A"/>
    <s v="N/A"/>
    <s v="4ebcded4-77ce-43c2-a282-644390ba79c7"/>
    <s v="Suscripción mensual con pago anual"/>
    <n v="1998"/>
    <n v="1"/>
    <s v="Por definición del partner"/>
    <n v="0"/>
    <n v="7323489.1799999997"/>
    <n v="7323489.1799999997"/>
    <n v="0"/>
  </r>
  <r>
    <s v="Catalogo principalOPEN-CSP ACADEMICO3d42385f-10bd-4230-bee1-2189565224b8"/>
    <s v="3d42385f-10bd-4230-bee1-2189565224b8OPEN-CSP ACADEMICO"/>
    <m/>
    <x v="0"/>
    <s v="3d42385f-10bd-4230-bee1-2189565224b8"/>
    <x v="1"/>
    <s v="Catalogo principal"/>
    <s v="USD"/>
    <s v="N/A"/>
    <s v="Power BI Premium P1 for Students"/>
    <s v="Unidad"/>
    <s v="Und"/>
    <s v="Producto"/>
    <s v="N/A"/>
    <s v="N/A"/>
    <s v="N/A"/>
    <s v="3d42385f-10bd-4230-bee1-2189565224b8"/>
    <s v="Suscripción mensual con pago anual"/>
    <n v="1998"/>
    <n v="1"/>
    <s v="Por definición del partner"/>
    <n v="0"/>
    <n v="7323489.1799999997"/>
    <n v="7323489.1799999997"/>
    <n v="0"/>
  </r>
  <r>
    <s v="Catalogo principalOPEN-CSP ACADEMICO457b704a-5f90-49e0-be43-1b2124b2dd02"/>
    <s v="457b704a-5f90-49e0-be43-1b2124b2dd02OPEN-CSP ACADEMICO"/>
    <m/>
    <x v="0"/>
    <s v="457b704a-5f90-49e0-be43-1b2124b2dd02"/>
    <x v="1"/>
    <s v="Catalogo principal"/>
    <s v="USD"/>
    <s v="N/A"/>
    <s v="Power BI Premium P2 for Faculty"/>
    <s v="Unidad"/>
    <s v="Und"/>
    <s v="Producto"/>
    <s v="N/A"/>
    <s v="N/A"/>
    <s v="N/A"/>
    <s v="457b704a-5f90-49e0-be43-1b2124b2dd02"/>
    <s v="Suscripción mensual con pago anual"/>
    <n v="3998"/>
    <n v="1"/>
    <s v="Por definición del partner"/>
    <n v="0"/>
    <n v="14654309.18"/>
    <n v="14654309.18"/>
    <n v="0"/>
  </r>
  <r>
    <s v="Catalogo principalOPEN-CSP ACADEMICOcd7967ef-4c48-484c-a539-7dc876d61e88"/>
    <s v="cd7967ef-4c48-484c-a539-7dc876d61e88OPEN-CSP ACADEMICO"/>
    <m/>
    <x v="0"/>
    <s v="cd7967ef-4c48-484c-a539-7dc876d61e88"/>
    <x v="1"/>
    <s v="Catalogo principal"/>
    <s v="USD"/>
    <s v="N/A"/>
    <s v="Power BI Premium P2 for Students"/>
    <s v="Unidad"/>
    <s v="Und"/>
    <s v="Producto"/>
    <s v="N/A"/>
    <s v="N/A"/>
    <s v="N/A"/>
    <s v="cd7967ef-4c48-484c-a539-7dc876d61e88"/>
    <s v="Suscripción mensual con pago anual"/>
    <n v="3998"/>
    <n v="1"/>
    <s v="Por definición del partner"/>
    <n v="0"/>
    <n v="14654309.18"/>
    <n v="14654309.18"/>
    <n v="0"/>
  </r>
  <r>
    <s v="Catalogo principalOPEN-CSP ACADEMICOcfe79d8a-1948-4b68-b867-e53b771aaea0"/>
    <s v="cfe79d8a-1948-4b68-b867-e53b771aaea0OPEN-CSP ACADEMICO"/>
    <m/>
    <x v="0"/>
    <s v="cfe79d8a-1948-4b68-b867-e53b771aaea0"/>
    <x v="1"/>
    <s v="Catalogo principal"/>
    <s v="USD"/>
    <s v="N/A"/>
    <s v="Power BI Premium P3 for Faculty"/>
    <s v="Unidad"/>
    <s v="Und"/>
    <s v="Producto"/>
    <s v="N/A"/>
    <s v="N/A"/>
    <s v="N/A"/>
    <s v="cfe79d8a-1948-4b68-b867-e53b771aaea0"/>
    <s v="Suscripción mensual con pago anual"/>
    <n v="7998"/>
    <n v="1"/>
    <s v="Por definición del partner"/>
    <n v="0"/>
    <n v="29315949.18"/>
    <n v="29315949.18"/>
    <n v="0"/>
  </r>
  <r>
    <s v="Catalogo principalOPEN-CSP ACADEMICOf17c5ab1-86b4-4d0d-9807-478c24576384"/>
    <s v="f17c5ab1-86b4-4d0d-9807-478c24576384OPEN-CSP ACADEMICO"/>
    <m/>
    <x v="0"/>
    <s v="f17c5ab1-86b4-4d0d-9807-478c24576384"/>
    <x v="1"/>
    <s v="Catalogo principal"/>
    <s v="USD"/>
    <s v="N/A"/>
    <s v="Power BI Premium P3 for Students"/>
    <s v="Unidad"/>
    <s v="Und"/>
    <s v="Producto"/>
    <s v="N/A"/>
    <s v="N/A"/>
    <s v="N/A"/>
    <s v="f17c5ab1-86b4-4d0d-9807-478c24576384"/>
    <s v="Suscripción mensual con pago anual"/>
    <n v="7998"/>
    <n v="1"/>
    <s v="Por definición del partner"/>
    <n v="0"/>
    <n v="29315949.18"/>
    <n v="29315949.18"/>
    <n v="0"/>
  </r>
  <r>
    <s v="Catalogo principalOPEN-CSP ACADEMICO98fa9c4d-ef56-4480-86cb-b10d49effa73"/>
    <s v="98fa9c4d-ef56-4480-86cb-b10d49effa73OPEN-CSP ACADEMICO"/>
    <m/>
    <x v="0"/>
    <s v="98fa9c4d-ef56-4480-86cb-b10d49effa73"/>
    <x v="1"/>
    <s v="Catalogo principal"/>
    <s v="USD"/>
    <s v="N/A"/>
    <s v="Power BI Pro for faculty"/>
    <s v="Unidad"/>
    <s v="Und"/>
    <s v="Producto"/>
    <s v="N/A"/>
    <s v="N/A"/>
    <s v="N/A"/>
    <s v="98fa9c4d-ef56-4480-86cb-b10d49effa73"/>
    <s v="Suscripción mensual con pago anual"/>
    <n v="2.25"/>
    <n v="1"/>
    <s v="Por definición del partner"/>
    <n v="0"/>
    <n v="8247.1725000000006"/>
    <n v="8247.17"/>
    <n v="0"/>
  </r>
  <r>
    <s v="Catalogo principalOPEN-CSP ACADEMICO15a38d13-62c6-48a0-a752-aea1627cb00b"/>
    <s v="15a38d13-62c6-48a0-a752-aea1627cb00bOPEN-CSP ACADEMICO"/>
    <m/>
    <x v="0"/>
    <s v="15a38d13-62c6-48a0-a752-aea1627cb00b"/>
    <x v="1"/>
    <s v="Catalogo principal"/>
    <s v="USD"/>
    <s v="N/A"/>
    <s v="Power BI Pro for students"/>
    <s v="Unidad"/>
    <s v="Und"/>
    <s v="Producto"/>
    <s v="N/A"/>
    <s v="N/A"/>
    <s v="N/A"/>
    <s v="15a38d13-62c6-48a0-a752-aea1627cb00b"/>
    <s v="Suscripción mensual con pago anual"/>
    <n v="1.25"/>
    <n v="1"/>
    <s v="Por definición del partner"/>
    <n v="0"/>
    <n v="4581.7624999999998"/>
    <n v="4581.76"/>
    <n v="0"/>
  </r>
  <r>
    <s v="Catalogo principalOPEN-CSP ACADEMICOf2769835-068a-44ba-b1d1-63752bf26a7b"/>
    <s v="f2769835-068a-44ba-b1d1-63752bf26a7bOPEN-CSP ACADEMICO"/>
    <m/>
    <x v="0"/>
    <s v="f2769835-068a-44ba-b1d1-63752bf26a7b"/>
    <x v="1"/>
    <s v="Catalogo principal"/>
    <s v="USD"/>
    <s v="N/A"/>
    <s v="Power Virtual Agent for Faculty"/>
    <s v="Unidad"/>
    <s v="Und"/>
    <s v="Producto"/>
    <s v="N/A"/>
    <s v="N/A"/>
    <s v="N/A"/>
    <s v="f2769835-068a-44ba-b1d1-63752bf26a7b"/>
    <s v="Suscripción mensual con pago anual"/>
    <n v="550"/>
    <n v="1"/>
    <s v="Por definición del partner"/>
    <n v="0"/>
    <n v="2015975.5"/>
    <n v="2015975.5"/>
    <n v="0"/>
  </r>
  <r>
    <s v="Catalogo principalOPEN-CSP ACADEMICO157ce909-2b07-4c98-9d99-5e13b46c1ffd"/>
    <s v="157ce909-2b07-4c98-9d99-5e13b46c1ffdOPEN-CSP ACADEMICO"/>
    <m/>
    <x v="0"/>
    <s v="157ce909-2b07-4c98-9d99-5e13b46c1ffd"/>
    <x v="1"/>
    <s v="Catalogo principal"/>
    <s v="USD"/>
    <s v="N/A"/>
    <s v="Power Virtual Agent User License for Faculty_AddOn"/>
    <s v="Unidad"/>
    <s v="Und"/>
    <s v="Producto"/>
    <s v="N/A"/>
    <s v="N/A"/>
    <s v="N/A"/>
    <s v="157ce909-2b07-4c98-9d99-5e13b46c1ffd"/>
    <s v="Suscripción mensual con pago anual"/>
    <n v="0"/>
    <n v="1"/>
    <s v="Por definición del partner"/>
    <n v="0"/>
    <n v="0"/>
    <n v="0"/>
    <n v="0"/>
  </r>
  <r>
    <s v="Catalogo principalOPEN-CSP ACADEMICOc13042ec-74ee-438a-80e7-c9ff71406c9c"/>
    <s v="c13042ec-74ee-438a-80e7-c9ff71406c9cOPEN-CSP ACADEMICO"/>
    <m/>
    <x v="0"/>
    <s v="c13042ec-74ee-438a-80e7-c9ff71406c9c"/>
    <x v="1"/>
    <s v="Catalogo principal"/>
    <s v="USD"/>
    <s v="N/A"/>
    <s v="Power Apps and Power Automate capacity add-on for Faculty"/>
    <s v="Unidad"/>
    <s v="Und"/>
    <s v="Producto"/>
    <s v="N/A"/>
    <s v="N/A"/>
    <s v="N/A"/>
    <s v="c13042ec-74ee-438a-80e7-c9ff71406c9c"/>
    <s v="Suscripción mensual con pago anual"/>
    <n v="35"/>
    <n v="1"/>
    <s v="Por definición del partner"/>
    <n v="0"/>
    <n v="128289.34999999999"/>
    <n v="128289.35"/>
    <n v="0"/>
  </r>
  <r>
    <s v="Catalogo principalOPEN-CSP ACADEMICOc3b23a21-76e2-46e7-ae4f-60e1bdb96bea"/>
    <s v="c3b23a21-76e2-46e7-ae4f-60e1bdb96beaOPEN-CSP ACADEMICO"/>
    <m/>
    <x v="0"/>
    <s v="c3b23a21-76e2-46e7-ae4f-60e1bdb96bea"/>
    <x v="1"/>
    <s v="Catalogo principal"/>
    <s v="USD"/>
    <s v="N/A"/>
    <s v="Pro Direct Support for Dynamics 365 Unified Operations for Faculty"/>
    <s v="Unidad"/>
    <s v="Und"/>
    <s v="Producto"/>
    <s v="N/A"/>
    <s v="N/A"/>
    <s v="N/A"/>
    <s v="c3b23a21-76e2-46e7-ae4f-60e1bdb96bea"/>
    <s v="Suscripción mensual con pago anual"/>
    <n v="5"/>
    <n v="1"/>
    <s v="Por definición del partner"/>
    <n v="0"/>
    <n v="18327.05"/>
    <n v="18327.05"/>
    <n v="0"/>
  </r>
  <r>
    <s v="Catalogo principalOPEN-CSP ACADEMICO1835808d-06a2-42c5-9f09-82c2e7ed5c72"/>
    <s v="1835808d-06a2-42c5-9f09-82c2e7ed5c72OPEN-CSP ACADEMICO"/>
    <m/>
    <x v="0"/>
    <s v="1835808d-06a2-42c5-9f09-82c2e7ed5c72"/>
    <x v="1"/>
    <s v="Catalogo principal"/>
    <s v="USD"/>
    <s v="N/A"/>
    <s v="Pro Direct Support for Dynamics 365 Unified Operations for Students"/>
    <s v="Unidad"/>
    <s v="Und"/>
    <s v="Producto"/>
    <s v="N/A"/>
    <s v="N/A"/>
    <s v="N/A"/>
    <s v="1835808d-06a2-42c5-9f09-82c2e7ed5c72"/>
    <s v="Suscripción mensual con pago anual"/>
    <n v="3.6"/>
    <n v="1"/>
    <s v="Por definición del partner"/>
    <n v="0"/>
    <n v="13195.476000000001"/>
    <n v="13195.48"/>
    <n v="0"/>
  </r>
  <r>
    <s v="Catalogo principalOPEN-CSP ACADEMICO30c8f784-8eb9-46e6-bf69-a8fae07022e4"/>
    <s v="30c8f784-8eb9-46e6-bf69-a8fae07022e4OPEN-CSP ACADEMICO"/>
    <m/>
    <x v="0"/>
    <s v="30c8f784-8eb9-46e6-bf69-a8fae07022e4"/>
    <x v="1"/>
    <s v="Catalogo principal"/>
    <s v="USD"/>
    <s v="N/A"/>
    <s v="Project Online Essentials for faculty"/>
    <s v="Unidad"/>
    <s v="Und"/>
    <s v="Producto"/>
    <s v="N/A"/>
    <s v="N/A"/>
    <s v="N/A"/>
    <s v="30c8f784-8eb9-46e6-bf69-a8fae07022e4"/>
    <s v="Suscripción mensual con pago anual"/>
    <n v="0"/>
    <n v="1"/>
    <s v="Por definición del partner"/>
    <n v="0"/>
    <n v="0"/>
    <n v="0"/>
    <n v="0"/>
  </r>
  <r>
    <s v="Catalogo principalOPEN-CSP ACADEMICOec0a7046-93d5-40e0-bc61-bcb0276c14e4"/>
    <s v="ec0a7046-93d5-40e0-bc61-bcb0276c14e4OPEN-CSP ACADEMICO"/>
    <m/>
    <x v="0"/>
    <s v="ec0a7046-93d5-40e0-bc61-bcb0276c14e4"/>
    <x v="1"/>
    <s v="Catalogo principal"/>
    <s v="USD"/>
    <s v="N/A"/>
    <s v="Project Online Essentials for students"/>
    <s v="Unidad"/>
    <s v="Und"/>
    <s v="Producto"/>
    <s v="N/A"/>
    <s v="N/A"/>
    <s v="N/A"/>
    <s v="ec0a7046-93d5-40e0-bc61-bcb0276c14e4"/>
    <s v="Suscripción mensual con pago anual"/>
    <n v="0"/>
    <n v="1"/>
    <s v="Por definición del partner"/>
    <n v="0"/>
    <n v="0"/>
    <n v="0"/>
    <n v="0"/>
  </r>
  <r>
    <s v="Catalogo principalOPEN-CSP ACADEMICOa3a8a723-99a2-4129-bc40-046e6768f7a3"/>
    <s v="a3a8a723-99a2-4129-bc40-046e6768f7a3OPEN-CSP ACADEMICO"/>
    <m/>
    <x v="0"/>
    <s v="a3a8a723-99a2-4129-bc40-046e6768f7a3"/>
    <x v="1"/>
    <s v="Catalogo principal"/>
    <s v="USD"/>
    <s v="N/A"/>
    <s v="Project Plan 3 for faculty"/>
    <s v="Unidad"/>
    <s v="Und"/>
    <s v="Producto"/>
    <s v="N/A"/>
    <s v="N/A"/>
    <s v="N/A"/>
    <s v="a3a8a723-99a2-4129-bc40-046e6768f7a3"/>
    <s v="Suscripción mensual con pago anual"/>
    <n v="6"/>
    <n v="1"/>
    <s v="Por definición del partner"/>
    <n v="0"/>
    <n v="21992.46"/>
    <n v="21992.46"/>
    <n v="0"/>
  </r>
  <r>
    <s v="Catalogo principalOPEN-CSP ACADEMICO7754c541-7881-4f61-a3fb-fd2cf6840143"/>
    <s v="7754c541-7881-4f61-a3fb-fd2cf6840143OPEN-CSP ACADEMICO"/>
    <m/>
    <x v="0"/>
    <s v="7754c541-7881-4f61-a3fb-fd2cf6840143"/>
    <x v="1"/>
    <s v="Catalogo principal"/>
    <s v="USD"/>
    <s v="N/A"/>
    <s v="Project Plan 3 for students"/>
    <s v="Unidad"/>
    <s v="Und"/>
    <s v="Producto"/>
    <s v="N/A"/>
    <s v="N/A"/>
    <s v="N/A"/>
    <s v="7754c541-7881-4f61-a3fb-fd2cf6840143"/>
    <s v="Suscripción mensual con pago anual"/>
    <n v="4.5"/>
    <n v="1"/>
    <s v="Por definición del partner"/>
    <n v="0"/>
    <n v="16494.345000000001"/>
    <n v="16494.349999999999"/>
    <n v="0"/>
  </r>
  <r>
    <s v="Catalogo principalOPEN-CSP ACADEMICOab1dfb9d-a3a3-465a-b460-1593c005803a"/>
    <s v="ab1dfb9d-a3a3-465a-b460-1593c005803aOPEN-CSP ACADEMICO"/>
    <m/>
    <x v="0"/>
    <s v="ab1dfb9d-a3a3-465a-b460-1593c005803a"/>
    <x v="1"/>
    <s v="Catalogo principal"/>
    <s v="USD"/>
    <s v="N/A"/>
    <s v="Project Plan 5 for faculty"/>
    <s v="Unidad"/>
    <s v="Und"/>
    <s v="Producto"/>
    <s v="N/A"/>
    <s v="N/A"/>
    <s v="N/A"/>
    <s v="ab1dfb9d-a3a3-465a-b460-1593c005803a"/>
    <s v="Suscripción mensual con pago anual"/>
    <n v="11"/>
    <n v="1"/>
    <s v="Por definición del partner"/>
    <n v="0"/>
    <n v="40319.509999999995"/>
    <n v="40319.51"/>
    <n v="0"/>
  </r>
  <r>
    <s v="Catalogo principalOPEN-CSP ACADEMICOf02bef2c-7ee2-41ec-af7f-1f409396c052"/>
    <s v="f02bef2c-7ee2-41ec-af7f-1f409396c052OPEN-CSP ACADEMICO"/>
    <m/>
    <x v="0"/>
    <s v="f02bef2c-7ee2-41ec-af7f-1f409396c052"/>
    <x v="1"/>
    <s v="Catalogo principal"/>
    <s v="USD"/>
    <s v="N/A"/>
    <s v="Project Plan 5 for students"/>
    <s v="Unidad"/>
    <s v="Und"/>
    <s v="Producto"/>
    <s v="N/A"/>
    <s v="N/A"/>
    <s v="N/A"/>
    <s v="f02bef2c-7ee2-41ec-af7f-1f409396c052"/>
    <s v="Suscripción mensual con pago anual"/>
    <n v="8.5"/>
    <n v="1"/>
    <s v="Por definición del partner"/>
    <n v="0"/>
    <n v="31155.985000000001"/>
    <n v="31155.99"/>
    <n v="0"/>
  </r>
  <r>
    <s v="Catalogo principalOPEN-CSP ACADEMICO8637b090-a710-44e8-96ec-230e0c7f1e19"/>
    <s v="8637b090-a710-44e8-96ec-230e0c7f1e19OPEN-CSP ACADEMICO"/>
    <m/>
    <x v="0"/>
    <s v="8637b090-a710-44e8-96ec-230e0c7f1e19"/>
    <x v="1"/>
    <s v="Catalogo principal"/>
    <s v="USD"/>
    <s v="N/A"/>
    <s v="Skype for Business Plus CAL for faculty_AddOn"/>
    <s v="Unidad"/>
    <s v="Und"/>
    <s v="Producto"/>
    <s v="N/A"/>
    <s v="N/A"/>
    <s v="N/A"/>
    <s v="8637b090-a710-44e8-96ec-230e0c7f1e19"/>
    <s v="Suscripción mensual con pago anual"/>
    <n v="1.5"/>
    <n v="1"/>
    <s v="Por definición del partner"/>
    <n v="0"/>
    <n v="5498.1149999999998"/>
    <n v="5498.12"/>
    <n v="0"/>
  </r>
  <r>
    <s v="Catalogo principalOPEN-CSP ACADEMICO17853361-4de9-487f-b897-ac65b9e508a3"/>
    <s v="17853361-4de9-487f-b897-ac65b9e508a3OPEN-CSP ACADEMICO"/>
    <m/>
    <x v="0"/>
    <s v="17853361-4de9-487f-b897-ac65b9e508a3"/>
    <x v="1"/>
    <s v="Catalogo principal"/>
    <s v="USD"/>
    <s v="N/A"/>
    <s v="Skype for Business Plus CAL for students_AddOn"/>
    <s v="Unidad"/>
    <s v="Und"/>
    <s v="Producto"/>
    <s v="N/A"/>
    <s v="N/A"/>
    <s v="N/A"/>
    <s v="17853361-4de9-487f-b897-ac65b9e508a3"/>
    <s v="Suscripción mensual con pago anual"/>
    <n v="0.5"/>
    <n v="1"/>
    <s v="Por definición del partner"/>
    <n v="0"/>
    <n v="1832.7049999999999"/>
    <n v="1832.71"/>
    <n v="0"/>
  </r>
  <r>
    <s v="Catalogo principalOPEN-CSP ACADEMICO06312e72-b89a-42ad-bd9a-b13c72b16526"/>
    <s v="06312e72-b89a-42ad-bd9a-b13c72b16526OPEN-CSP ACADEMICO"/>
    <m/>
    <x v="0"/>
    <s v="06312e72-b89a-42ad-bd9a-b13c72b16526"/>
    <x v="1"/>
    <s v="Catalogo principal"/>
    <s v="USD"/>
    <s v="N/A"/>
    <s v="Visio Plan 1 for faculty"/>
    <s v="Unidad"/>
    <s v="Und"/>
    <s v="Producto"/>
    <s v="N/A"/>
    <s v="N/A"/>
    <s v="N/A"/>
    <s v="06312e72-b89a-42ad-bd9a-b13c72b16526"/>
    <s v="Suscripción mensual con pago anual"/>
    <n v="1"/>
    <n v="1"/>
    <s v="Por definición del partner"/>
    <n v="0"/>
    <n v="3665.41"/>
    <n v="3665.41"/>
    <n v="0"/>
  </r>
  <r>
    <s v="Catalogo principalOPEN-CSP ACADEMICO7c1c021e-87d7-454f-bed7-27590555409b"/>
    <s v="7c1c021e-87d7-454f-bed7-27590555409bOPEN-CSP ACADEMICO"/>
    <m/>
    <x v="0"/>
    <s v="7c1c021e-87d7-454f-bed7-27590555409b"/>
    <x v="1"/>
    <s v="Catalogo principal"/>
    <s v="USD"/>
    <s v="N/A"/>
    <s v="Visio Plan 1 for students"/>
    <s v="Unidad"/>
    <s v="Und"/>
    <s v="Producto"/>
    <s v="N/A"/>
    <s v="N/A"/>
    <s v="N/A"/>
    <s v="7c1c021e-87d7-454f-bed7-27590555409b"/>
    <s v="Suscripción mensual con pago anual"/>
    <n v="0.75"/>
    <n v="1"/>
    <s v="Por definición del partner"/>
    <n v="0"/>
    <n v="2749.0574999999999"/>
    <n v="2749.06"/>
    <n v="0"/>
  </r>
  <r>
    <s v="Catalogo principalOPEN-CSP ACADEMICO0198ee56-db84-4f71-a798-f5a497ce20d6"/>
    <s v="0198ee56-db84-4f71-a798-f5a497ce20d6OPEN-CSP ACADEMICO"/>
    <m/>
    <x v="0"/>
    <s v="0198ee56-db84-4f71-a798-f5a497ce20d6"/>
    <x v="1"/>
    <s v="Catalogo principal"/>
    <s v="USD"/>
    <s v="N/A"/>
    <s v="Visio Plan 2 for faculty"/>
    <s v="Unidad"/>
    <s v="Und"/>
    <s v="Producto"/>
    <s v="N/A"/>
    <s v="N/A"/>
    <s v="N/A"/>
    <s v="0198ee56-db84-4f71-a798-f5a497ce20d6"/>
    <s v="Suscripción mensual con pago anual"/>
    <n v="2.2000000000000002"/>
    <n v="1"/>
    <s v="Por definición del partner"/>
    <n v="0"/>
    <n v="8063.902"/>
    <n v="8063.9"/>
    <n v="0"/>
  </r>
  <r>
    <s v="Catalogo principalOPEN-CSP ACADEMICO37b24fc8-36d6-48ff-b7cd-19734aac6095"/>
    <s v="37b24fc8-36d6-48ff-b7cd-19734aac6095OPEN-CSP ACADEMICO"/>
    <m/>
    <x v="0"/>
    <s v="37b24fc8-36d6-48ff-b7cd-19734aac6095"/>
    <x v="1"/>
    <s v="Catalogo principal"/>
    <s v="USD"/>
    <s v="N/A"/>
    <s v="Visio Plan 2 for students"/>
    <s v="Unidad"/>
    <s v="Und"/>
    <s v="Producto"/>
    <s v="N/A"/>
    <s v="N/A"/>
    <s v="N/A"/>
    <s v="37b24fc8-36d6-48ff-b7cd-19734aac6095"/>
    <s v="Suscripción mensual con pago anual"/>
    <n v="1.7"/>
    <n v="1"/>
    <s v="Por definición del partner"/>
    <n v="0"/>
    <n v="6231.1969999999992"/>
    <n v="6231.2"/>
    <n v="0"/>
  </r>
  <r>
    <s v="Catalogo principalOPEN-CSP ACADEMICObec91cbf-3677-41e3-afb8-bf98db7b9bd4"/>
    <s v="bec91cbf-3677-41e3-afb8-bf98db7b9bd4OPEN-CSP ACADEMICO"/>
    <m/>
    <x v="0"/>
    <s v="bec91cbf-3677-41e3-afb8-bf98db7b9bd4"/>
    <x v="1"/>
    <s v="Catalogo principal"/>
    <s v="USD"/>
    <s v="N/A"/>
    <s v="Windows 10 Enterprise A3 for faculty"/>
    <s v="Unidad"/>
    <s v="Und"/>
    <s v="Producto"/>
    <s v="N/A"/>
    <s v="N/A"/>
    <s v="N/A"/>
    <s v="bec91cbf-3677-41e3-afb8-bf98db7b9bd4"/>
    <s v="Suscripción mensual con pago anual"/>
    <n v="2.2000000000000002"/>
    <n v="1"/>
    <s v="Por definición del partner"/>
    <n v="0"/>
    <n v="8063.902"/>
    <n v="8063.9"/>
    <n v="0"/>
  </r>
  <r>
    <s v="Catalogo principalOPEN-CSP ACADEMICO10a0470d-fbd4-4a4c-9075-89af0c24414d"/>
    <s v="10a0470d-fbd4-4a4c-9075-89af0c24414dOPEN-CSP ACADEMICO"/>
    <m/>
    <x v="0"/>
    <s v="10a0470d-fbd4-4a4c-9075-89af0c24414d"/>
    <x v="1"/>
    <s v="Catalogo principal"/>
    <s v="USD"/>
    <s v="N/A"/>
    <s v="Windows 10 Enterprise A3 for students"/>
    <s v="Unidad"/>
    <s v="Und"/>
    <s v="Producto"/>
    <s v="N/A"/>
    <s v="N/A"/>
    <s v="N/A"/>
    <s v="10a0470d-fbd4-4a4c-9075-89af0c24414d"/>
    <s v="Suscripción mensual con pago anual"/>
    <n v="1.6"/>
    <n v="1"/>
    <s v="Por definición del partner"/>
    <n v="0"/>
    <n v="5864.6559999999999"/>
    <n v="5864.66"/>
    <n v="0"/>
  </r>
  <r>
    <s v="Catalogo principalOPEN-CSP ACADEMICO8cdbe291-86ee-47ca-8199-dfc107f8a282"/>
    <s v="8cdbe291-86ee-47ca-8199-dfc107f8a282OPEN-CSP ACADEMICO"/>
    <m/>
    <x v="0"/>
    <s v="8cdbe291-86ee-47ca-8199-dfc107f8a282"/>
    <x v="1"/>
    <s v="Catalogo principal"/>
    <s v="USD"/>
    <s v="N/A"/>
    <s v="Windows 10 Enterprise A3 for students use benefit"/>
    <s v="Unidad"/>
    <s v="Und"/>
    <s v="Producto"/>
    <s v="N/A"/>
    <s v="N/A"/>
    <s v="N/A"/>
    <s v="8cdbe291-86ee-47ca-8199-dfc107f8a282"/>
    <s v="Suscripción mensual con pago anual"/>
    <n v="0"/>
    <n v="1"/>
    <s v="Por definición del partner"/>
    <n v="0"/>
    <n v="0"/>
    <n v="0"/>
    <n v="0"/>
  </r>
  <r>
    <s v="Catalogo principalOPEN-CSP ACADEMICOeaf7db4c-b6af-403d-a865-ea289b4fa306"/>
    <s v="eaf7db4c-b6af-403d-a865-ea289b4fa306OPEN-CSP ACADEMICO"/>
    <m/>
    <x v="0"/>
    <s v="eaf7db4c-b6af-403d-a865-ea289b4fa306"/>
    <x v="1"/>
    <s v="Catalogo principal"/>
    <s v="USD"/>
    <s v="N/A"/>
    <s v="Windows 10 Enterprise A5 for faculty"/>
    <s v="Unidad"/>
    <s v="Und"/>
    <s v="Producto"/>
    <s v="N/A"/>
    <s v="N/A"/>
    <s v="N/A"/>
    <s v="eaf7db4c-b6af-403d-a865-ea289b4fa306"/>
    <s v="Suscripción mensual con pago anual"/>
    <n v="6.3"/>
    <n v="1"/>
    <s v="Por definición del partner"/>
    <n v="0"/>
    <n v="23092.082999999999"/>
    <n v="23092.080000000002"/>
    <n v="0"/>
  </r>
  <r>
    <s v="Catalogo principalOPEN-CSP ACADEMICO4cf9ea2f-7e2e-43fc-8513-190127fc3573"/>
    <s v="4cf9ea2f-7e2e-43fc-8513-190127fc3573OPEN-CSP ACADEMICO"/>
    <m/>
    <x v="0"/>
    <s v="4cf9ea2f-7e2e-43fc-8513-190127fc3573"/>
    <x v="1"/>
    <s v="Catalogo principal"/>
    <s v="USD"/>
    <s v="N/A"/>
    <s v="Windows 10 Enterprise A5 for student use benefits"/>
    <s v="Unidad"/>
    <s v="Und"/>
    <s v="Producto"/>
    <s v="N/A"/>
    <s v="N/A"/>
    <s v="N/A"/>
    <s v="4cf9ea2f-7e2e-43fc-8513-190127fc3573"/>
    <s v="Suscripción mensual con pago anual"/>
    <n v="0"/>
    <n v="1"/>
    <s v="Por definición del partner"/>
    <n v="0"/>
    <n v="0"/>
    <n v="0"/>
    <n v="0"/>
  </r>
  <r>
    <s v="Catalogo principalOPEN-CSP ACADEMICO989e13aa-09c2-4e61-8b9f-0d52bb7ca53d"/>
    <s v="989e13aa-09c2-4e61-8b9f-0d52bb7ca53dOPEN-CSP ACADEMICO"/>
    <m/>
    <x v="0"/>
    <s v="989e13aa-09c2-4e61-8b9f-0d52bb7ca53d"/>
    <x v="1"/>
    <s v="Catalogo principal"/>
    <s v="USD"/>
    <s v="N/A"/>
    <s v="Windows 10 Enterprise A5 for students"/>
    <s v="Unidad"/>
    <s v="Und"/>
    <s v="Producto"/>
    <s v="N/A"/>
    <s v="N/A"/>
    <s v="N/A"/>
    <s v="989e13aa-09c2-4e61-8b9f-0d52bb7ca53d"/>
    <s v="Suscripción mensual con pago anual"/>
    <n v="5.7"/>
    <n v="1"/>
    <s v="Por definición del partner"/>
    <n v="0"/>
    <n v="20892.837"/>
    <n v="20892.84"/>
    <n v="0"/>
  </r>
  <r>
    <s v="Catalogo principalOPEN-CSP ACADEMICOee10cbd2-7a12-45de-be11-0c2c7c6eeeb1"/>
    <s v="ee10cbd2-7a12-45de-be11-0c2c7c6eeeb1OPEN-CSP ACADEMICO"/>
    <m/>
    <x v="0"/>
    <s v="ee10cbd2-7a12-45de-be11-0c2c7c6eeeb1"/>
    <x v="1"/>
    <s v="Catalogo principal"/>
    <s v="USD"/>
    <s v="N/A"/>
    <s v="Minecraft: Education Edition (per user)"/>
    <s v="Unidad"/>
    <s v="Und"/>
    <s v="Producto"/>
    <s v="N/A"/>
    <s v="N/A"/>
    <s v="N/A"/>
    <s v="ee10cbd2-7a12-45de-be11-0c2c7c6eeeb1"/>
    <s v="Suscripción mensual con pago anual"/>
    <n v="0.43"/>
    <n v="1"/>
    <s v="Por definición del partner"/>
    <n v="0"/>
    <n v="1576.1262999999999"/>
    <n v="1576.13"/>
    <n v="0"/>
  </r>
  <r>
    <s v="Catalogo principalOPEN-CSP GOBIERNO350158a2-f253-4ea3-988e-eef9d1b828cf"/>
    <s v="350158a2-f253-4ea3-988e-eef9d1b828cfOPEN-CSP GOBIERNO"/>
    <m/>
    <x v="0"/>
    <s v="350158a2-f253-4ea3-988e-eef9d1b828cf"/>
    <x v="0"/>
    <s v="Catalogo principal"/>
    <s v="USD"/>
    <s v="N/A"/>
    <s v="Microsoft Defender for Endpoint Servers"/>
    <s v="Unidad"/>
    <s v="Und"/>
    <s v="Producto"/>
    <s v="N/A"/>
    <s v="N/A"/>
    <s v="N/A"/>
    <s v="350158a2-f253-4ea3-988e-eef9d1b828cf"/>
    <s v="Suscripción mensual con pago anual"/>
    <n v="5.2"/>
    <n v="1"/>
    <s v="Por definición del partner"/>
    <n v="0"/>
    <n v="19060.132000000001"/>
    <n v="19060.13"/>
    <n v="0"/>
  </r>
  <r>
    <s v="Catalogo principalOPEN-CSP GOBIERNOe2dcab13-1365-417a-b624-4901e2b252f5"/>
    <s v="e2dcab13-1365-417a-b624-4901e2b252f5OPEN-CSP GOBIERNO"/>
    <m/>
    <x v="0"/>
    <s v="e2dcab13-1365-417a-b624-4901e2b252f5"/>
    <x v="0"/>
    <s v="Catalogo principal"/>
    <s v="USD"/>
    <s v="N/A"/>
    <s v="Microsoft Defender For Endpoint"/>
    <s v="Unidad"/>
    <s v="Und"/>
    <s v="Producto"/>
    <s v="N/A"/>
    <s v="N/A"/>
    <s v="N/A"/>
    <s v="e2dcab13-1365-417a-b624-4901e2b252f5"/>
    <s v="Suscripción mensual con pago anual"/>
    <n v="5.2"/>
    <n v="1"/>
    <s v="Por definición del partner"/>
    <n v="0"/>
    <n v="19060.132000000001"/>
    <n v="19060.13"/>
    <n v="0"/>
  </r>
  <r>
    <s v="Catalogo principalOPEN-CSP ACADEMICO1a7a1bcc-c7bf-4c6b-b55d-d79a6e3bb3ee"/>
    <s v="1a7a1bcc-c7bf-4c6b-b55d-d79a6e3bb3eeOPEN-CSP ACADEMICO"/>
    <m/>
    <x v="0"/>
    <s v="1a7a1bcc-c7bf-4c6b-b55d-d79a6e3bb3ee"/>
    <x v="1"/>
    <s v="Catalogo principal"/>
    <s v="USD"/>
    <s v="N/A"/>
    <s v="Microsoft Defender For Endpoint EDU"/>
    <s v="Unidad"/>
    <s v="Und"/>
    <s v="Producto"/>
    <s v="N/A"/>
    <s v="N/A"/>
    <s v="N/A"/>
    <s v="1a7a1bcc-c7bf-4c6b-b55d-d79a6e3bb3ee"/>
    <s v="Suscripción mensual con pago anual"/>
    <n v="2.5"/>
    <n v="1"/>
    <s v="Por definición del partner"/>
    <n v="0"/>
    <n v="9163.5249999999996"/>
    <n v="9163.5300000000007"/>
    <n v="0"/>
  </r>
  <r>
    <s v="Catalogo principalOPEN-CSP GOBIERNO6EM-00009"/>
    <s v="6EM-00009OPEN-CSP GOBIERNO"/>
    <m/>
    <x v="0"/>
    <s v="6EM-00009"/>
    <x v="0"/>
    <s v="Catalogo principal"/>
    <s v="USD"/>
    <s v="N/A"/>
    <s v="Microsoft®AzureActiveDirectoryPremP2Open ShrdSvr MonthlySubscriptions-VolumeLicense Government OLP 1License NoLevel Qualified Annual"/>
    <s v="Unidad"/>
    <s v="Und"/>
    <s v="Producto"/>
    <s v="N/A"/>
    <s v="N/A"/>
    <s v="N/A"/>
    <s v="6EM-00009"/>
    <s v="Suscripción Anual"/>
    <n v="108"/>
    <n v="1"/>
    <s v="Por definición del partner"/>
    <n v="0"/>
    <n v="395864.27999999997"/>
    <n v="395864.28"/>
    <n v="0"/>
  </r>
  <r>
    <s v="Catalogo principalOPEN-CSP GOBIERNOGN9-00006"/>
    <s v="GN9-00006OPEN-CSP GOBIERNO"/>
    <m/>
    <x v="0"/>
    <s v="GN9-00006"/>
    <x v="0"/>
    <s v="Catalogo principal"/>
    <s v="USD"/>
    <s v="N/A"/>
    <s v="Microsoft®AzureActiveDirectoryPremP1Open ShrdSvr MonthlySubscriptions-VolumeLicense Government OLP 1License NoLevel Qualified Annual"/>
    <s v="Unidad"/>
    <s v="Und"/>
    <s v="Producto"/>
    <s v="N/A"/>
    <s v="N/A"/>
    <s v="N/A"/>
    <s v="GN9-00006"/>
    <s v="Suscripción Anual"/>
    <n v="72"/>
    <n v="1"/>
    <s v="Por definición del partner"/>
    <n v="0"/>
    <n v="263909.52"/>
    <n v="263909.52"/>
    <n v="0"/>
  </r>
  <r>
    <s v="Catalogo principalOPEN-CSP GOBIERNOHHP-00006"/>
    <s v="HHP-00006OPEN-CSP GOBIERNO"/>
    <m/>
    <x v="0"/>
    <s v="HHP-00006"/>
    <x v="0"/>
    <s v="Catalogo principal"/>
    <s v="USD"/>
    <s v="N/A"/>
    <s v="Microsoft® Defender for Identity Open Monthly Subscriptions-Volume License Government OLP 1 License No Level Qualified Annual"/>
    <s v="Unidad"/>
    <s v="Und"/>
    <s v="Producto"/>
    <s v="N/A"/>
    <s v="N/A"/>
    <s v="N/A"/>
    <s v="HHP-00006"/>
    <s v="Suscripción Anual"/>
    <n v="66"/>
    <n v="1"/>
    <s v="Por definición del partner"/>
    <n v="0"/>
    <n v="241917.06"/>
    <n v="241917.06"/>
    <n v="0"/>
  </r>
  <r>
    <s v="Catalogo principalOPEN-CSP GOBIERNOHHS-00006"/>
    <s v="HHS-00006OPEN-CSP GOBIERNO"/>
    <m/>
    <x v="0"/>
    <s v="HHS-00006"/>
    <x v="0"/>
    <s v="OPEN GOBIERNO"/>
    <s v="USD"/>
    <s v="N/A"/>
    <s v="Microsoft® Defender for Identity AO Open Monthly Subscriptions-Volume License Government OLP 1 License No Level AddOn to ATA Qualified Annual"/>
    <s v="N/A"/>
    <s v="N/A"/>
    <s v="Producto"/>
    <s v="N/A"/>
    <s v="N/A"/>
    <s v="N/A"/>
    <s v="HHS-00006"/>
    <s v="Suscripción Anual"/>
    <n v="27.7"/>
    <s v="Por definición del partner"/>
    <s v="Por definición del partner"/>
    <n v="0"/>
    <n v="101531.85699999999"/>
    <n v="101531.86"/>
    <n v="0"/>
  </r>
  <r>
    <s v="Catalogo principalOPEN-CSP GOBIERNO16c9f982-a827-4003-a88e-e75df1927f27"/>
    <s v="16c9f982-a827-4003-a88e-e75df1927f27OPEN-CSP GOBIERNO"/>
    <m/>
    <x v="0"/>
    <s v="16c9f982-a827-4003-a88e-e75df1927f27"/>
    <x v="0"/>
    <s v="Catalogo principal"/>
    <s v="USD"/>
    <s v="N/A"/>
    <s v="Azure Active Directory Premium P1"/>
    <s v="Unidad"/>
    <s v="Und"/>
    <s v="Producto"/>
    <s v="N/A"/>
    <s v="N/A"/>
    <s v="N/A"/>
    <s v="16c9f982-a827-4003-a88e-e75df1927f27"/>
    <s v="Suscripción mensual con pago anual"/>
    <n v="6"/>
    <n v="1"/>
    <s v="Por definición del partner"/>
    <n v="0"/>
    <n v="21992.46"/>
    <n v="21992.46"/>
    <n v="0"/>
  </r>
  <r>
    <s v="Catalogo principalOPEN-CSP GOBIERNOe59159fc-6f67-4599-b3cb-17ff4020f643"/>
    <s v="e59159fc-6f67-4599-b3cb-17ff4020f643OPEN-CSP GOBIERNO"/>
    <m/>
    <x v="0"/>
    <s v="e59159fc-6f67-4599-b3cb-17ff4020f643"/>
    <x v="0"/>
    <s v="Catalogo principal"/>
    <s v="USD"/>
    <s v="N/A"/>
    <s v="Azure Active Directory Premium P2"/>
    <s v="Unidad"/>
    <s v="Und"/>
    <s v="Producto"/>
    <s v="N/A"/>
    <s v="N/A"/>
    <s v="N/A"/>
    <s v="e59159fc-6f67-4599-b3cb-17ff4020f643"/>
    <s v="Suscripción mensual con pago anual"/>
    <n v="9"/>
    <n v="1"/>
    <s v="Por definición del partner"/>
    <n v="0"/>
    <n v="32988.69"/>
    <n v="32988.69"/>
    <n v="0"/>
  </r>
  <r>
    <s v="Catalogo principalOPEN-CSP GOBIERNOa19a625a-6780-4f8f-9a86-85979b7f82d0"/>
    <s v="a19a625a-6780-4f8f-9a86-85979b7f82d0OPEN-CSP GOBIERNO"/>
    <m/>
    <x v="0"/>
    <s v="a19a625a-6780-4f8f-9a86-85979b7f82d0"/>
    <x v="0"/>
    <s v="Catalogo principal"/>
    <s v="USD"/>
    <s v="N/A"/>
    <s v="Microsoft Defender for Identity for Users"/>
    <s v="Unidad"/>
    <s v="Und"/>
    <s v="Producto"/>
    <s v="N/A"/>
    <s v="N/A"/>
    <s v="N/A"/>
    <s v="a19a625a-6780-4f8f-9a86-85979b7f82d0"/>
    <s v="Suscripción mensual con pago anual"/>
    <n v="5.5"/>
    <n v="1"/>
    <s v="Por definición del partner"/>
    <n v="0"/>
    <n v="20159.754999999997"/>
    <n v="20159.759999999998"/>
    <n v="0"/>
  </r>
  <r>
    <s v="Catalogo principalOPEN-CSP ACADEMICO3VU-00071"/>
    <s v="3VU-00071OPEN-CSP ACADEMICO"/>
    <m/>
    <x v="0"/>
    <s v="3VU-00071"/>
    <x v="1"/>
    <s v="Catalogo principal"/>
    <s v="USD"/>
    <s v="N/A"/>
    <s v="Microsoft®MSDNPlatforms AllLng License/SoftwareAssurancePack Academic OLP 1License NoLevel Qualified"/>
    <s v="Unidad"/>
    <s v="Und"/>
    <s v="Producto"/>
    <s v="N/A"/>
    <s v="N/A"/>
    <s v="N/A"/>
    <s v="3VU-00071"/>
    <s v="Licencia"/>
    <n v="400.3"/>
    <n v="1"/>
    <s v="Por definición del partner"/>
    <n v="0"/>
    <n v="1467263.6229999999"/>
    <n v="1467263.62"/>
    <n v="0"/>
  </r>
  <r>
    <s v="Catalogo principalOPEN-CSP ACADEMICO3VU-00073"/>
    <s v="3VU-00073OPEN-CSP ACADEMICO"/>
    <m/>
    <x v="0"/>
    <s v="3VU-00073"/>
    <x v="1"/>
    <s v="Catalogo principal"/>
    <s v="USD"/>
    <s v="N/A"/>
    <s v="Microsoft®MSDNPlatforms AllLng SoftwareAssurance Academic OLP 1License NoLevel Qualified"/>
    <s v="Unidad"/>
    <s v="Und"/>
    <s v="Producto"/>
    <s v="N/A"/>
    <s v="N/A"/>
    <s v="N/A"/>
    <s v="3VU-00073"/>
    <s v="Licencia"/>
    <n v="400.3"/>
    <n v="1"/>
    <s v="Por definición del partner"/>
    <n v="0"/>
    <n v="1467263.6229999999"/>
    <n v="1467263.62"/>
    <n v="0"/>
  </r>
  <r>
    <s v="Catalogo principalOPEN-CSP ACADEMICO9EA-00058"/>
    <s v="9EA-00058OPEN-CSP ACADEMICO"/>
    <m/>
    <x v="0"/>
    <s v="9EA-00058"/>
    <x v="1"/>
    <s v="Catalogo principal"/>
    <s v="USD"/>
    <s v="N/A"/>
    <s v="Microsoft®WindowsServerDCCore Sngl License/SoftwareAssurancePack Academic OLP 2Licenses NoLevel CoreLic Qualified"/>
    <s v="Unidad"/>
    <s v="Und"/>
    <s v="Producto"/>
    <s v="N/A"/>
    <s v="N/A"/>
    <s v="N/A"/>
    <s v="9EA-00058"/>
    <s v="Licencia"/>
    <n v="319.02"/>
    <n v="1"/>
    <s v="Por definición del partner"/>
    <n v="0"/>
    <n v="1169339.0981999999"/>
    <n v="1169339.1000000001"/>
    <n v="0"/>
  </r>
  <r>
    <s v="Catalogo principalOPEN-CSP ACADEMICO9EA-00060"/>
    <s v="9EA-00060OPEN-CSP ACADEMICO"/>
    <m/>
    <x v="0"/>
    <s v="9EA-00060"/>
    <x v="1"/>
    <s v="Catalogo principal"/>
    <s v="USD"/>
    <s v="N/A"/>
    <s v="Microsoft®WindowsServerDCCore Sngl SoftwareAssurance Academic OLP 2Licenses NoLevel CoreLic Qualified"/>
    <s v="Unidad"/>
    <s v="Und"/>
    <s v="Producto"/>
    <s v="N/A"/>
    <s v="N/A"/>
    <s v="N/A"/>
    <s v="9EA-00060"/>
    <s v="Licencia"/>
    <n v="106.39"/>
    <n v="1"/>
    <s v="Por definición del partner"/>
    <n v="0"/>
    <n v="389962.96989999997"/>
    <n v="389962.97"/>
    <n v="0"/>
  </r>
  <r>
    <s v="Catalogo principalOPEN-CSP ACADEMICO9EA-01023"/>
    <s v="9EA-01023OPEN-CSP ACADEMICO"/>
    <m/>
    <x v="0"/>
    <s v="9EA-01023"/>
    <x v="1"/>
    <s v="Catalogo principal"/>
    <s v="USD"/>
    <s v="N/A"/>
    <s v="Microsoft®WindowsServerDCCore 2019 Sngl Academic OLP 16Licenses NoLevel CoreLic Qualified"/>
    <s v="Unidad"/>
    <s v="Und"/>
    <s v="Producto"/>
    <s v="N/A"/>
    <s v="N/A"/>
    <s v="N/A"/>
    <s v="9EA-01023"/>
    <s v="Licencia"/>
    <n v="1700.56"/>
    <n v="1"/>
    <s v="Por definición del partner"/>
    <n v="0"/>
    <n v="6233249.6295999996"/>
    <n v="6233249.6299999999"/>
    <n v="0"/>
  </r>
  <r>
    <s v="Catalogo principalOPEN-CSP ACADEMICO9EA-01025"/>
    <s v="9EA-01025OPEN-CSP ACADEMICO"/>
    <m/>
    <x v="0"/>
    <s v="9EA-01025"/>
    <x v="1"/>
    <s v="Catalogo principal"/>
    <s v="USD"/>
    <s v="N/A"/>
    <s v="Microsoft®WindowsServerDCCore 2019 Sngl Academic OLP 2Licenses NoLevel CoreLic Qualified"/>
    <s v="Unidad"/>
    <s v="Und"/>
    <s v="Producto"/>
    <s v="N/A"/>
    <s v="N/A"/>
    <s v="N/A"/>
    <s v="9EA-01025"/>
    <s v="Licencia"/>
    <n v="212.63"/>
    <n v="1"/>
    <s v="Por definición del partner"/>
    <n v="0"/>
    <n v="779376.12829999998"/>
    <n v="779376.13"/>
    <n v="0"/>
  </r>
  <r>
    <s v="Catalogo principalOPEN-CSP ACADEMICO9EM-00054"/>
    <s v="9EM-00054OPEN-CSP ACADEMICO"/>
    <m/>
    <x v="0"/>
    <s v="9EM-00054"/>
    <x v="1"/>
    <s v="Catalogo principal"/>
    <s v="USD"/>
    <s v="N/A"/>
    <s v="Microsoft®WindowsServerSTDCORE Sngl License/SoftwareAssurancePack Academic OLP 2Licenses NoLevel CoreLic"/>
    <s v="Unidad"/>
    <s v="Und"/>
    <s v="Producto"/>
    <s v="N/A"/>
    <s v="N/A"/>
    <s v="N/A"/>
    <s v="9EM-00054"/>
    <s v="Licencia"/>
    <n v="50.86"/>
    <n v="1"/>
    <s v="Por definición del partner"/>
    <n v="0"/>
    <n v="186422.75259999998"/>
    <n v="186422.75"/>
    <n v="0"/>
  </r>
  <r>
    <s v="Catalogo principalOPEN-CSP ACADEMICO9EM-00056"/>
    <s v="9EM-00056OPEN-CSP ACADEMICO"/>
    <m/>
    <x v="0"/>
    <s v="9EM-00056"/>
    <x v="1"/>
    <s v="Catalogo principal"/>
    <s v="USD"/>
    <s v="N/A"/>
    <s v="Microsoft®WindowsServerSTDCORE Sngl SoftwareAssurance Academic OLP 2Licenses NoLevel CoreLic"/>
    <s v="Unidad"/>
    <s v="Und"/>
    <s v="Producto"/>
    <s v="N/A"/>
    <s v="N/A"/>
    <s v="N/A"/>
    <s v="9EM-00056"/>
    <s v="Licencia"/>
    <n v="16.850000000000001"/>
    <n v="1"/>
    <s v="Por definición del partner"/>
    <n v="0"/>
    <n v="61762.158500000005"/>
    <n v="61762.16"/>
    <n v="0"/>
  </r>
  <r>
    <s v="Catalogo principalOPEN-CSP ACADEMICO9EM-00631"/>
    <s v="9EM-00631OPEN-CSP ACADEMICO"/>
    <m/>
    <x v="0"/>
    <s v="9EM-00631"/>
    <x v="1"/>
    <s v="Catalogo principal"/>
    <s v="USD"/>
    <s v="N/A"/>
    <s v="Microsoft®WindowsServerSTDCORE 2019 Sngl Academic OLP 16Licenses NoLevel CoreLic"/>
    <s v="Unidad"/>
    <s v="Und"/>
    <s v="Producto"/>
    <s v="N/A"/>
    <s v="N/A"/>
    <s v="N/A"/>
    <s v="9EM-00631"/>
    <s v="Licencia"/>
    <n v="268.48"/>
    <n v="1"/>
    <s v="Por definición del partner"/>
    <n v="0"/>
    <n v="984089.27679999999"/>
    <n v="984089.28"/>
    <n v="0"/>
  </r>
  <r>
    <s v="Catalogo principalOPEN-CSP ACADEMICO9EM-00633"/>
    <s v="9EM-00633OPEN-CSP ACADEMICO"/>
    <m/>
    <x v="0"/>
    <s v="9EM-00633"/>
    <x v="1"/>
    <s v="Catalogo principal"/>
    <s v="USD"/>
    <s v="N/A"/>
    <s v="Microsoft®WindowsServerSTDCORE 2019 Sngl Academic OLP 2Licenses NoLevel CoreLic"/>
    <s v="Unidad"/>
    <s v="Und"/>
    <s v="Producto"/>
    <s v="N/A"/>
    <s v="N/A"/>
    <s v="N/A"/>
    <s v="9EM-00633"/>
    <s v="Licencia"/>
    <n v="34.01"/>
    <n v="1"/>
    <s v="Por definición del partner"/>
    <n v="0"/>
    <n v="124660.59409999999"/>
    <n v="124660.59"/>
    <n v="0"/>
  </r>
  <r>
    <s v="Catalogo principalOPEN-CSP ACADEMICO2567ee5c-23ab-4488-9e7b-08b54521a6f4"/>
    <s v="2567ee5c-23ab-4488-9e7b-08b54521a6f4OPEN-CSP ACADEMICO"/>
    <m/>
    <x v="0"/>
    <s v="2567ee5c-23ab-4488-9e7b-08b54521a6f4"/>
    <x v="1"/>
    <s v="Catalogo principal"/>
    <s v="USD"/>
    <s v="N/A"/>
    <s v="Dynamics 365 Business Central Database Capacity for Faculty_AddOn"/>
    <s v="Unidad"/>
    <s v="Und"/>
    <s v="Producto"/>
    <s v="N/A"/>
    <s v="N/A"/>
    <s v="N/A"/>
    <s v="2567ee5c-23ab-4488-9e7b-08b54521a6f4"/>
    <s v="Suscripción mensual con pago anual"/>
    <n v="22"/>
    <n v="1"/>
    <s v="Por definición del partner"/>
    <n v="0"/>
    <n v="80639.01999999999"/>
    <n v="80639.02"/>
    <n v="0"/>
  </r>
  <r>
    <s v="Catalogo principalOPEN-CSP ACADEMICO91f39f68-ccc4-4c88-8cde-c4cfb54899b0"/>
    <s v="91f39f68-ccc4-4c88-8cde-c4cfb54899b0OPEN-CSP ACADEMICO"/>
    <m/>
    <x v="0"/>
    <s v="91f39f68-ccc4-4c88-8cde-c4cfb54899b0"/>
    <x v="1"/>
    <s v="Catalogo principal"/>
    <s v="USD"/>
    <s v="N/A"/>
    <s v="Dynamics 365 Business Central Database Capacity for Students_AddOn"/>
    <s v="Unidad"/>
    <s v="Und"/>
    <s v="Producto"/>
    <s v="N/A"/>
    <s v="N/A"/>
    <s v="N/A"/>
    <s v="91f39f68-ccc4-4c88-8cde-c4cfb54899b0"/>
    <s v="Suscripción mensual con pago anual"/>
    <n v="16"/>
    <n v="1"/>
    <s v="Por definición del partner"/>
    <n v="0"/>
    <n v="58646.559999999998"/>
    <n v="58646.559999999998"/>
    <n v="0"/>
  </r>
  <r>
    <s v="Catalogo principalOPEN-CSP ACADEMICO9d9aa164-1ac8-4d6c-9f1e-cb6173673f95"/>
    <s v="9d9aa164-1ac8-4d6c-9f1e-cb6173673f95OPEN-CSP ACADEMICO"/>
    <m/>
    <x v="0"/>
    <s v="9d9aa164-1ac8-4d6c-9f1e-cb6173673f95"/>
    <x v="1"/>
    <s v="Catalogo principal"/>
    <s v="USD"/>
    <s v="N/A"/>
    <s v="Dynamics 365 Call Intelligence AddOn for Faculty_AddOn"/>
    <s v="Unidad"/>
    <s v="Und"/>
    <s v="Producto"/>
    <s v="N/A"/>
    <s v="N/A"/>
    <s v="N/A"/>
    <s v="9d9aa164-1ac8-4d6c-9f1e-cb6173673f95"/>
    <s v="Suscripción mensual con pago anual"/>
    <n v="2100"/>
    <n v="1"/>
    <s v="Por definición del partner"/>
    <n v="0"/>
    <n v="7697361"/>
    <n v="7697361"/>
    <n v="0"/>
  </r>
  <r>
    <s v="Catalogo principalOPEN-CSP ACADEMICO9097d4af-cbd2-4e04-a8f7-c99dc2967a90"/>
    <s v="9097d4af-cbd2-4e04-a8f7-c99dc2967a90OPEN-CSP ACADEMICO"/>
    <m/>
    <x v="0"/>
    <s v="9097d4af-cbd2-4e04-a8f7-c99dc2967a90"/>
    <x v="1"/>
    <s v="Catalogo principal"/>
    <s v="USD"/>
    <s v="N/A"/>
    <s v="Dynamics 365 IoT Intelligence Additional Machines for Faculty_AddOn"/>
    <s v="Unidad"/>
    <s v="Und"/>
    <s v="Producto"/>
    <s v="N/A"/>
    <s v="N/A"/>
    <s v="N/A"/>
    <s v="9097d4af-cbd2-4e04-a8f7-c99dc2967a90"/>
    <s v="Suscripción mensual con pago anual"/>
    <n v="137.5"/>
    <n v="1"/>
    <s v="Por definición del partner"/>
    <n v="0"/>
    <n v="503993.875"/>
    <n v="503993.88"/>
    <n v="0"/>
  </r>
  <r>
    <s v="Catalogo principalOPEN-CSP ACADEMICO8bfbe09a-5257-4996-a42d-e5bd3877acf2"/>
    <s v="8bfbe09a-5257-4996-a42d-e5bd3877acf2OPEN-CSP ACADEMICO"/>
    <m/>
    <x v="0"/>
    <s v="8bfbe09a-5257-4996-a42d-e5bd3877acf2"/>
    <x v="1"/>
    <s v="Catalogo principal"/>
    <s v="USD"/>
    <s v="N/A"/>
    <s v="Dynamics 365 IoT Intelligence Additional Machines for Students_AddOn"/>
    <s v="Unidad"/>
    <s v="Und"/>
    <s v="Producto"/>
    <s v="N/A"/>
    <s v="N/A"/>
    <s v="N/A"/>
    <s v="8bfbe09a-5257-4996-a42d-e5bd3877acf2"/>
    <s v="Suscripción mensual con pago anual"/>
    <n v="100"/>
    <n v="1"/>
    <s v="Por definición del partner"/>
    <n v="0"/>
    <n v="366541"/>
    <n v="366541"/>
    <n v="0"/>
  </r>
  <r>
    <s v="Catalogo principalOPEN-CSP ACADEMICOf420fd9d-5bca-4b4f-bb1c-85d6766552ae"/>
    <s v="f420fd9d-5bca-4b4f-bb1c-85d6766552aeOPEN-CSP ACADEMICO"/>
    <m/>
    <x v="0"/>
    <s v="f420fd9d-5bca-4b4f-bb1c-85d6766552ae"/>
    <x v="1"/>
    <s v="Catalogo principal"/>
    <s v="USD"/>
    <s v="N/A"/>
    <s v="Dynamics 365 IoT Intelligence Scenario for Faculty"/>
    <s v="Unidad"/>
    <s v="Und"/>
    <s v="Producto"/>
    <s v="N/A"/>
    <s v="N/A"/>
    <s v="N/A"/>
    <s v="f420fd9d-5bca-4b4f-bb1c-85d6766552ae"/>
    <s v="Suscripción mensual con pago anual"/>
    <n v="825"/>
    <n v="1"/>
    <s v="Por definición del partner"/>
    <n v="0"/>
    <n v="3023963.25"/>
    <n v="3023963.25"/>
    <n v="0"/>
  </r>
  <r>
    <s v="Catalogo principalOPEN-CSP ACADEMICO3626a879-c1b2-451d-8c14-12470812bbfe"/>
    <s v="3626a879-c1b2-451d-8c14-12470812bbfeOPEN-CSP ACADEMICO"/>
    <m/>
    <x v="0"/>
    <s v="3626a879-c1b2-451d-8c14-12470812bbfe"/>
    <x v="1"/>
    <s v="Catalogo principal"/>
    <s v="USD"/>
    <s v="N/A"/>
    <s v="Dynamics 365 IoT Intelligence Scenario for Students"/>
    <s v="Unidad"/>
    <s v="Und"/>
    <s v="Producto"/>
    <s v="N/A"/>
    <s v="N/A"/>
    <s v="N/A"/>
    <s v="3626a879-c1b2-451d-8c14-12470812bbfe"/>
    <s v="Suscripción mensual con pago anual"/>
    <n v="600"/>
    <n v="1"/>
    <s v="Por definición del partner"/>
    <n v="0"/>
    <n v="2199246"/>
    <n v="2199246"/>
    <n v="0"/>
  </r>
  <r>
    <s v="Catalogo principalOPEN-CSP ACADEMICO865d13d6-cc8a-4a59-ae93-667cf226199e"/>
    <s v="865d13d6-cc8a-4a59-ae93-667cf226199eOPEN-CSP ACADEMICO"/>
    <m/>
    <x v="0"/>
    <s v="865d13d6-cc8a-4a59-ae93-667cf226199e"/>
    <x v="1"/>
    <s v="Catalogo principal"/>
    <s v="USD"/>
    <s v="N/A"/>
    <s v="Dynamics 365 Supply Chain Management for Students"/>
    <s v="Unidad"/>
    <s v="Und"/>
    <s v="Producto"/>
    <s v="N/A"/>
    <s v="N/A"/>
    <s v="N/A"/>
    <s v="865d13d6-cc8a-4a59-ae93-667cf226199e"/>
    <s v="Suscripción mensual con pago anual"/>
    <n v="72"/>
    <n v="1"/>
    <s v="Por definición del partner"/>
    <n v="0"/>
    <n v="263909.52"/>
    <n v="263909.52"/>
    <n v="0"/>
  </r>
  <r>
    <s v="Catalogo principalOPEN-CSP ACADEMICO24289c55-50e7-43b8-904d-2f2c65aba63d"/>
    <s v="24289c55-50e7-43b8-904d-2f2c65aba63dOPEN-CSP ACADEMICO"/>
    <m/>
    <x v="0"/>
    <s v="24289c55-50e7-43b8-904d-2f2c65aba63d"/>
    <x v="1"/>
    <s v="Catalogo principal"/>
    <s v="USD"/>
    <s v="N/A"/>
    <s v="Dynamics 365 Supply Chain Management for Students From SA From VL/DPL"/>
    <s v="Unidad"/>
    <s v="Und"/>
    <s v="Producto"/>
    <s v="N/A"/>
    <s v="N/A"/>
    <s v="N/A"/>
    <s v="24289c55-50e7-43b8-904d-2f2c65aba63d"/>
    <s v="Suscripción mensual con pago anual"/>
    <n v="43.2"/>
    <n v="1"/>
    <s v="Por definición del partner"/>
    <n v="0"/>
    <n v="158345.712"/>
    <n v="158345.71"/>
    <n v="0"/>
  </r>
  <r>
    <s v="Catalogo principalOPEN-CSP ACADEMICO5d7c0030-c2e9-4a8c-bed3-5a6dbf1e4449"/>
    <s v="5d7c0030-c2e9-4a8c-bed3-5a6dbf1e4449OPEN-CSP ACADEMICO"/>
    <m/>
    <x v="0"/>
    <s v="5d7c0030-c2e9-4a8c-bed3-5a6dbf1e4449"/>
    <x v="1"/>
    <s v="Catalogo principal"/>
    <s v="USD"/>
    <s v="N/A"/>
    <s v="Microsoft 365 A5 eDiscovery and Audit for faculty"/>
    <s v="Unidad"/>
    <s v="Und"/>
    <s v="Producto"/>
    <s v="N/A"/>
    <s v="N/A"/>
    <s v="N/A"/>
    <s v="5d7c0030-c2e9-4a8c-bed3-5a6dbf1e4449"/>
    <s v="Suscripción mensual con pago anual"/>
    <n v="1.7"/>
    <n v="1"/>
    <s v="Por definición del partner"/>
    <n v="0"/>
    <n v="6231.1969999999992"/>
    <n v="6231.2"/>
    <n v="0"/>
  </r>
  <r>
    <s v="Catalogo principalOPEN-CSP ACADEMICO6c6e2e9c-2156-4f7c-9c78-f94393b750fe"/>
    <s v="6c6e2e9c-2156-4f7c-9c78-f94393b750feOPEN-CSP ACADEMICO"/>
    <m/>
    <x v="0"/>
    <s v="6c6e2e9c-2156-4f7c-9c78-f94393b750fe"/>
    <x v="1"/>
    <s v="Catalogo principal"/>
    <s v="USD"/>
    <s v="N/A"/>
    <s v="Microsoft 365 A5 eDiscovery and Audit for students"/>
    <s v="Unidad"/>
    <s v="Und"/>
    <s v="Producto"/>
    <s v="N/A"/>
    <s v="N/A"/>
    <s v="N/A"/>
    <s v="6c6e2e9c-2156-4f7c-9c78-f94393b750fe"/>
    <s v="Suscripción mensual con pago anual"/>
    <n v="1.4"/>
    <n v="1"/>
    <s v="Por definición del partner"/>
    <n v="0"/>
    <n v="5131.5739999999996"/>
    <n v="5131.57"/>
    <n v="0"/>
  </r>
  <r>
    <s v="Catalogo principalOPEN-CSP ACADEMICO0514821c-f7d8-41fc-8c94-59e59d3d6034"/>
    <s v="0514821c-f7d8-41fc-8c94-59e59d3d6034OPEN-CSP ACADEMICO"/>
    <m/>
    <x v="0"/>
    <s v="0514821c-f7d8-41fc-8c94-59e59d3d6034"/>
    <x v="1"/>
    <s v="Catalogo principal"/>
    <s v="USD"/>
    <s v="N/A"/>
    <s v="Microsoft 365 A5 Information Protection and Governance for faculty"/>
    <s v="Unidad"/>
    <s v="Und"/>
    <s v="Producto"/>
    <s v="N/A"/>
    <s v="N/A"/>
    <s v="N/A"/>
    <s v="0514821c-f7d8-41fc-8c94-59e59d3d6034"/>
    <s v="Suscripción mensual con pago anual"/>
    <n v="2"/>
    <n v="1"/>
    <s v="Por definición del partner"/>
    <n v="0"/>
    <n v="7330.82"/>
    <n v="7330.82"/>
    <n v="0"/>
  </r>
  <r>
    <s v="Catalogo principalOPEN-CSP ACADEMICOa91941ff-79a2-4476-a064-c5a6922e0bbd"/>
    <s v="a91941ff-79a2-4476-a064-c5a6922e0bbdOPEN-CSP ACADEMICO"/>
    <m/>
    <x v="0"/>
    <s v="a91941ff-79a2-4476-a064-c5a6922e0bbd"/>
    <x v="1"/>
    <s v="Catalogo principal"/>
    <s v="USD"/>
    <s v="N/A"/>
    <s v="Microsoft 365 A5 Information Protection and Governance for students"/>
    <s v="Unidad"/>
    <s v="Und"/>
    <s v="Producto"/>
    <s v="N/A"/>
    <s v="N/A"/>
    <s v="N/A"/>
    <s v="a91941ff-79a2-4476-a064-c5a6922e0bbd"/>
    <s v="Suscripción mensual con pago anual"/>
    <n v="1.6"/>
    <n v="1"/>
    <s v="Por definición del partner"/>
    <n v="0"/>
    <n v="5864.6559999999999"/>
    <n v="5864.66"/>
    <n v="0"/>
  </r>
  <r>
    <s v="Catalogo principalOPEN-CSP ACADEMICO2ed867d7-fd08-474f-8353-502b500d1c9b"/>
    <s v="2ed867d7-fd08-474f-8353-502b500d1c9bOPEN-CSP ACADEMICO"/>
    <m/>
    <x v="0"/>
    <s v="2ed867d7-fd08-474f-8353-502b500d1c9b"/>
    <x v="1"/>
    <s v="Catalogo principal"/>
    <s v="USD"/>
    <s v="N/A"/>
    <s v="Microsoft 365 A5 Insider Risk Management for faculty"/>
    <s v="Unidad"/>
    <s v="Und"/>
    <s v="Producto"/>
    <s v="N/A"/>
    <s v="N/A"/>
    <s v="N/A"/>
    <s v="2ed867d7-fd08-474f-8353-502b500d1c9b"/>
    <s v="Suscripción mensual con pago anual"/>
    <n v="1.7"/>
    <n v="1"/>
    <s v="Por definición del partner"/>
    <n v="0"/>
    <n v="6231.1969999999992"/>
    <n v="6231.2"/>
    <n v="0"/>
  </r>
  <r>
    <s v="Catalogo principalOPEN-CSP ACADEMICO2ba72571-c0f0-4373-b999-d08cc1bb5edd"/>
    <s v="2ba72571-c0f0-4373-b999-d08cc1bb5eddOPEN-CSP ACADEMICO"/>
    <m/>
    <x v="0"/>
    <s v="2ba72571-c0f0-4373-b999-d08cc1bb5edd"/>
    <x v="1"/>
    <s v="Catalogo principal"/>
    <s v="USD"/>
    <s v="N/A"/>
    <s v="Microsoft 365 A5 Insider Risk Management for students"/>
    <s v="Unidad"/>
    <s v="Und"/>
    <s v="Producto"/>
    <s v="N/A"/>
    <s v="N/A"/>
    <s v="N/A"/>
    <s v="2ba72571-c0f0-4373-b999-d08cc1bb5edd"/>
    <s v="Suscripción mensual con pago anual"/>
    <n v="1.4"/>
    <n v="1"/>
    <s v="Por definición del partner"/>
    <n v="0"/>
    <n v="5131.5739999999996"/>
    <n v="5131.57"/>
    <n v="0"/>
  </r>
  <r>
    <s v="Catalogo principalOPEN-CSP ACADEMICOe127fe33-1c13-43cd-9b34-b47a816b5dc7"/>
    <s v="e127fe33-1c13-43cd-9b34-b47a816b5dc7OPEN-CSP ACADEMICO"/>
    <m/>
    <x v="0"/>
    <s v="e127fe33-1c13-43cd-9b34-b47a816b5dc7"/>
    <x v="1"/>
    <s v="Catalogo principal"/>
    <s v="USD"/>
    <s v="N/A"/>
    <s v="Power Automate per user with attended RPA plan for Faculty"/>
    <s v="Unidad"/>
    <s v="Und"/>
    <s v="Producto"/>
    <s v="N/A"/>
    <s v="N/A"/>
    <s v="N/A"/>
    <s v="e127fe33-1c13-43cd-9b34-b47a816b5dc7"/>
    <s v="Suscripción mensual con pago anual"/>
    <n v="22"/>
    <n v="1"/>
    <s v="Por definición del partner"/>
    <n v="0"/>
    <n v="80639.01999999999"/>
    <n v="80639.02"/>
    <n v="0"/>
  </r>
  <r>
    <s v="Catalogo principalOPEN-CSP ACADEMICOb5e34602-473b-4e11-9ce2-ee0728d3880e"/>
    <s v="b5e34602-473b-4e11-9ce2-ee0728d3880eOPEN-CSP ACADEMICO"/>
    <m/>
    <x v="0"/>
    <s v="b5e34602-473b-4e11-9ce2-ee0728d3880e"/>
    <x v="1"/>
    <s v="Catalogo principal"/>
    <s v="USD"/>
    <s v="N/A"/>
    <s v="Power Automate per user with attended RPA plan for Students"/>
    <s v="Unidad"/>
    <s v="Und"/>
    <s v="Producto"/>
    <s v="N/A"/>
    <s v="N/A"/>
    <s v="N/A"/>
    <s v="b5e34602-473b-4e11-9ce2-ee0728d3880e"/>
    <s v="Suscripción mensual con pago anual"/>
    <n v="16"/>
    <n v="1"/>
    <s v="Por definición del partner"/>
    <n v="0"/>
    <n v="58646.559999999998"/>
    <n v="58646.559999999998"/>
    <n v="0"/>
  </r>
  <r>
    <s v="Catalogo principalOPEN-CSP GOBIERNO808e03a8-e655-4471-8384-a2d021f1ea0c"/>
    <s v="808e03a8-e655-4471-8384-a2d021f1ea0cOPEN-CSP GOBIERNO"/>
    <m/>
    <x v="0"/>
    <s v="808e03a8-e655-4471-8384-a2d021f1ea0c"/>
    <x v="0"/>
    <s v="Catalogo principal"/>
    <s v="USD"/>
    <s v="N/A"/>
    <s v="Dynamics 365 Business Central Database Capacity_AddOn"/>
    <s v="Unidad"/>
    <s v="Und"/>
    <s v="Producto"/>
    <s v="N/A"/>
    <s v="N/A"/>
    <s v="N/A"/>
    <s v="808e03a8-e655-4471-8384-a2d021f1ea0c"/>
    <s v="Suscripción mensual con pago anual"/>
    <n v="40"/>
    <n v="1"/>
    <s v="Por definición del partner"/>
    <n v="0"/>
    <n v="146616.4"/>
    <n v="146616.4"/>
    <n v="0"/>
  </r>
  <r>
    <s v="Catalogo principalOPEN-CSP GOBIERNOc3135f36-2fc3-4548-8c78-85efde24d69e"/>
    <s v="c3135f36-2fc3-4548-8c78-85efde24d69eOPEN-CSP GOBIERNO"/>
    <m/>
    <x v="0"/>
    <s v="c3135f36-2fc3-4548-8c78-85efde24d69e"/>
    <x v="0"/>
    <s v="Catalogo principal"/>
    <s v="USD"/>
    <s v="N/A"/>
    <s v="Dynamics 365 IoT Intelligence Additional Machines_AddOn"/>
    <s v="Unidad"/>
    <s v="Und"/>
    <s v="Producto"/>
    <s v="N/A"/>
    <s v="N/A"/>
    <s v="N/A"/>
    <s v="c3135f36-2fc3-4548-8c78-85efde24d69e"/>
    <s v="Suscripción mensual con pago anual"/>
    <n v="250"/>
    <n v="1"/>
    <s v="Por definición del partner"/>
    <n v="0"/>
    <n v="916352.5"/>
    <n v="916352.5"/>
    <n v="0"/>
  </r>
  <r>
    <s v="Catalogo principalOPEN-CSP GOBIERNO72f7ac4e-8c8e-4d9a-8e16-d04156cd8c97"/>
    <s v="72f7ac4e-8c8e-4d9a-8e16-d04156cd8c97OPEN-CSP GOBIERNO"/>
    <m/>
    <x v="0"/>
    <s v="72f7ac4e-8c8e-4d9a-8e16-d04156cd8c97"/>
    <x v="0"/>
    <s v="Catalogo principal"/>
    <s v="USD"/>
    <s v="N/A"/>
    <s v="Dynamics 365 IoT Intelligence Scenario"/>
    <s v="Unidad"/>
    <s v="Und"/>
    <s v="Producto"/>
    <s v="N/A"/>
    <s v="N/A"/>
    <s v="N/A"/>
    <s v="72f7ac4e-8c8e-4d9a-8e16-d04156cd8c97"/>
    <s v="Suscripción mensual con pago anual"/>
    <n v="1500"/>
    <n v="1"/>
    <s v="Por definición del partner"/>
    <n v="0"/>
    <n v="5498115"/>
    <n v="5498115"/>
    <n v="0"/>
  </r>
  <r>
    <s v="Catalogo principalOPEN-CSP GOBIERNO9f9f2c7b-c961-402b-9421-8e3c9207eeb3"/>
    <s v="9f9f2c7b-c961-402b-9421-8e3c9207eeb3OPEN-CSP GOBIERNO"/>
    <m/>
    <x v="0"/>
    <s v="9f9f2c7b-c961-402b-9421-8e3c9207eeb3"/>
    <x v="0"/>
    <s v="Catalogo principal"/>
    <s v="USD"/>
    <s v="N/A"/>
    <s v="Microsoft 365 Business Voice_AddOn"/>
    <s v="Unidad"/>
    <s v="Und"/>
    <s v="Producto"/>
    <s v="N/A"/>
    <s v="N/A"/>
    <s v="N/A"/>
    <s v="9f9f2c7b-c961-402b-9421-8e3c9207eeb3"/>
    <s v="Suscripción mensual con pago anual"/>
    <n v="20"/>
    <n v="1"/>
    <s v="Por definición del partner"/>
    <n v="0"/>
    <n v="73308.2"/>
    <n v="73308.2"/>
    <n v="0"/>
  </r>
  <r>
    <s v="Catalogo principalOPEN-CSP GOBIERNOcc69a07c-8c51-457f-bb2a-f21a62d6bede"/>
    <s v="cc69a07c-8c51-457f-bb2a-f21a62d6bedeOPEN-CSP GOBIERNO"/>
    <m/>
    <x v="0"/>
    <s v="cc69a07c-8c51-457f-bb2a-f21a62d6bede"/>
    <x v="0"/>
    <s v="Catalogo principal"/>
    <s v="USD"/>
    <s v="N/A"/>
    <s v="Microsoft 365 Business Voice (without calling plan)_AddOn"/>
    <s v="Unidad"/>
    <s v="Und"/>
    <s v="Producto"/>
    <s v="N/A"/>
    <s v="N/A"/>
    <s v="N/A"/>
    <s v="cc69a07c-8c51-457f-bb2a-f21a62d6bede"/>
    <s v="Suscripción mensual con pago anual"/>
    <n v="12"/>
    <n v="1"/>
    <s v="Por definición del partner"/>
    <n v="0"/>
    <n v="43984.92"/>
    <n v="43984.92"/>
    <n v="0"/>
  </r>
  <r>
    <s v="Catalogo principalOPEN-CSP GOBIERNO39d77d0f-eb8f-4ebc-b618-692e1cc59c8f"/>
    <s v="39d77d0f-eb8f-4ebc-b618-692e1cc59c8fOPEN-CSP GOBIERNO"/>
    <m/>
    <x v="0"/>
    <s v="39d77d0f-eb8f-4ebc-b618-692e1cc59c8f"/>
    <x v="0"/>
    <s v="Catalogo principal"/>
    <s v="USD"/>
    <s v="N/A"/>
    <s v="Microsoft 365 Business Voice (without Calling Plan) for US_AddOn"/>
    <s v="Unidad"/>
    <s v="Und"/>
    <s v="Producto"/>
    <s v="N/A"/>
    <s v="N/A"/>
    <s v="N/A"/>
    <s v="39d77d0f-eb8f-4ebc-b618-692e1cc59c8f"/>
    <s v="Suscripción mensual con pago anual"/>
    <n v="12"/>
    <n v="1"/>
    <s v="Por definición del partner"/>
    <n v="0"/>
    <n v="43984.92"/>
    <n v="43984.92"/>
    <n v="0"/>
  </r>
  <r>
    <s v="Catalogo principalOPEN-CSP GOBIERNOb8c46a9e-5585-4c81-bfd8-5e7480b27680"/>
    <s v="b8c46a9e-5585-4c81-bfd8-5e7480b27680OPEN-CSP GOBIERNO"/>
    <m/>
    <x v="0"/>
    <s v="b8c46a9e-5585-4c81-bfd8-5e7480b27680"/>
    <x v="0"/>
    <s v="Catalogo principal"/>
    <s v="USD"/>
    <s v="N/A"/>
    <s v="Microsoft 365 E5 eDiscovery and Audit"/>
    <s v="Unidad"/>
    <s v="Und"/>
    <s v="Producto"/>
    <s v="N/A"/>
    <s v="N/A"/>
    <s v="N/A"/>
    <s v="b8c46a9e-5585-4c81-bfd8-5e7480b27680"/>
    <s v="Suscripción mensual con pago anual"/>
    <n v="6"/>
    <n v="1"/>
    <s v="Por definición del partner"/>
    <n v="0"/>
    <n v="21992.46"/>
    <n v="21992.46"/>
    <n v="0"/>
  </r>
  <r>
    <s v="Catalogo principalOPEN-CSP GOBIERNO98b687f9-7590-48e9-835a-596d9b666cfb"/>
    <s v="98b687f9-7590-48e9-835a-596d9b666cfbOPEN-CSP GOBIERNO"/>
    <m/>
    <x v="0"/>
    <s v="98b687f9-7590-48e9-835a-596d9b666cfb"/>
    <x v="0"/>
    <s v="Catalogo principal"/>
    <s v="USD"/>
    <s v="N/A"/>
    <s v="Microsoft 365 E5 Information Protection and Governance"/>
    <s v="Unidad"/>
    <s v="Und"/>
    <s v="Producto"/>
    <s v="N/A"/>
    <s v="N/A"/>
    <s v="N/A"/>
    <s v="98b687f9-7590-48e9-835a-596d9b666cfb"/>
    <s v="Suscripción mensual con pago anual"/>
    <n v="7"/>
    <n v="1"/>
    <s v="Por definición del partner"/>
    <n v="0"/>
    <n v="25657.87"/>
    <n v="25657.87"/>
    <n v="0"/>
  </r>
  <r>
    <s v="Catalogo principalOPEN-CSP GOBIERNO853e72bc-69f0-4e06-a7a8-22e477c41bf6"/>
    <s v="853e72bc-69f0-4e06-a7a8-22e477c41bf6OPEN-CSP GOBIERNO"/>
    <m/>
    <x v="0"/>
    <s v="853e72bc-69f0-4e06-a7a8-22e477c41bf6"/>
    <x v="0"/>
    <s v="Catalogo principal"/>
    <s v="USD"/>
    <s v="N/A"/>
    <s v="Microsoft 365 E5 Insider Risk Management"/>
    <s v="Unidad"/>
    <s v="Und"/>
    <s v="Producto"/>
    <s v="N/A"/>
    <s v="N/A"/>
    <s v="N/A"/>
    <s v="853e72bc-69f0-4e06-a7a8-22e477c41bf6"/>
    <s v="Suscripción mensual con pago anual"/>
    <n v="6"/>
    <n v="1"/>
    <s v="Por definición del partner"/>
    <n v="0"/>
    <n v="21992.46"/>
    <n v="21992.46"/>
    <n v="0"/>
  </r>
  <r>
    <s v="Catalogo principalOPEN-CSP GOBIERNO17b4a1d6-2c65-478e-a046-51cf40d25d76"/>
    <s v="17b4a1d6-2c65-478e-a046-51cf40d25d76OPEN-CSP GOBIERNO"/>
    <m/>
    <x v="0"/>
    <s v="17b4a1d6-2c65-478e-a046-51cf40d25d76"/>
    <x v="0"/>
    <s v="Catalogo principal"/>
    <s v="USD"/>
    <s v="N/A"/>
    <s v="Microsoft 365 F1"/>
    <s v="Unidad"/>
    <s v="Und"/>
    <s v="Producto"/>
    <s v="N/A"/>
    <s v="N/A"/>
    <s v="N/A"/>
    <s v="17b4a1d6-2c65-478e-a046-51cf40d25d76"/>
    <s v="Suscripción mensual con pago anual"/>
    <n v="4"/>
    <n v="1"/>
    <s v="Por definición del partner"/>
    <n v="0"/>
    <n v="14661.64"/>
    <n v="14661.64"/>
    <n v="0"/>
  </r>
  <r>
    <s v="Catalogo principalOPEN-CSP GOBIERNOc01a89e5-d246-42d6-b21a-f4a1e9b04f56"/>
    <s v="c01a89e5-d246-42d6-b21a-f4a1e9b04f56OPEN-CSP GOBIERNO"/>
    <m/>
    <x v="0"/>
    <s v="c01a89e5-d246-42d6-b21a-f4a1e9b04f56"/>
    <x v="0"/>
    <s v="Catalogo principal"/>
    <s v="USD"/>
    <s v="N/A"/>
    <s v="Microsoft 365 International Calling Plan for SMB_AddOn"/>
    <s v="Unidad"/>
    <s v="Und"/>
    <s v="Producto"/>
    <s v="N/A"/>
    <s v="N/A"/>
    <s v="N/A"/>
    <s v="c01a89e5-d246-42d6-b21a-f4a1e9b04f56"/>
    <s v="Suscripción mensual con pago anual"/>
    <n v="12"/>
    <n v="1"/>
    <s v="Por definición del partner"/>
    <n v="0"/>
    <n v="43984.92"/>
    <n v="43984.92"/>
    <n v="0"/>
  </r>
  <r>
    <s v="Catalogo principalOPEN-CSP GOBIERNOa6d4244b-a98b-4640-b691-a32b4d81b6a1"/>
    <s v="a6d4244b-a98b-4640-b691-a32b4d81b6a1OPEN-CSP GOBIERNO"/>
    <m/>
    <x v="0"/>
    <s v="a6d4244b-a98b-4640-b691-a32b4d81b6a1"/>
    <x v="0"/>
    <s v="Catalogo principal"/>
    <s v="USD"/>
    <s v="N/A"/>
    <s v="Power Automate per user with attended RPA plan"/>
    <s v="Unidad"/>
    <s v="Und"/>
    <s v="Producto"/>
    <s v="N/A"/>
    <s v="N/A"/>
    <s v="N/A"/>
    <s v="a6d4244b-a98b-4640-b691-a32b4d81b6a1"/>
    <s v="Suscripción mensual con pago anual"/>
    <n v="40"/>
    <n v="1"/>
    <s v="Por definición del partner"/>
    <n v="0"/>
    <n v="146616.4"/>
    <n v="146616.4"/>
    <n v="0"/>
  </r>
  <r>
    <s v="Catalogo principalOVS_ES ACADEMICOH5T-00001"/>
    <s v="H5T-00001OVS_ES ACADEMICO"/>
    <m/>
    <x v="0"/>
    <s v="H5T-00001"/>
    <x v="2"/>
    <s v="Catalogo principal"/>
    <s v="USD"/>
    <s v="N/A"/>
    <s v="Microsoft®CertificationInAcademicVL Fee Academic OLV 1License LevelE AdditionalProduct Fundamentals MCPCertPack(30) Each"/>
    <s v="Unidad"/>
    <s v="Und"/>
    <s v="Producto"/>
    <s v="N/A"/>
    <s v="N/A"/>
    <s v="N/A"/>
    <s v="H5T-00001"/>
    <s v="Suscripción Anual"/>
    <n v="1583"/>
    <n v="1"/>
    <s v="Por definición del partner"/>
    <n v="0"/>
    <n v="5802344.0299999993"/>
    <n v="5802344.0300000003"/>
    <n v="0"/>
  </r>
  <r>
    <s v="Catalogo principalOVS_ES ACADEMICOH5T-00002"/>
    <s v="H5T-00002OVS_ES ACADEMICO"/>
    <m/>
    <x v="0"/>
    <s v="H5T-00002"/>
    <x v="2"/>
    <s v="Catalogo principal"/>
    <s v="USD"/>
    <s v="N/A"/>
    <s v="Microsoft®CertificationInAcademicVL Fee Academic OLV 1License LevelF AdditionalProduct Fundamentals MCPCertPack(30) Each"/>
    <s v="Unidad"/>
    <s v="Und"/>
    <s v="Producto"/>
    <s v="N/A"/>
    <s v="N/A"/>
    <s v="N/A"/>
    <s v="H5T-00002"/>
    <s v="Suscripción Anual"/>
    <n v="1583"/>
    <n v="1"/>
    <s v="Por definición del partner"/>
    <n v="0"/>
    <n v="5802344.0299999993"/>
    <n v="5802344.0300000003"/>
    <n v="0"/>
  </r>
  <r>
    <s v="Catalogo principalOVS_ES ACADEMICOH5T-00012"/>
    <s v="H5T-00012OVS_ES ACADEMICO"/>
    <m/>
    <x v="0"/>
    <s v="H5T-00012"/>
    <x v="2"/>
    <s v="Catalogo principal"/>
    <s v="USD"/>
    <s v="N/A"/>
    <s v="Microsoft®CertificationinAcademicVL Fee Academic OLV 1License LevelE AdditionalProduct MOS-MCECertSiteLicenseCombo125 Each"/>
    <s v="Unidad"/>
    <s v="Und"/>
    <s v="Producto"/>
    <s v="N/A"/>
    <s v="N/A"/>
    <s v="N/A"/>
    <s v="H5T-00012"/>
    <s v="Suscripción Anual"/>
    <n v="3098"/>
    <n v="1"/>
    <s v="Por definición del partner"/>
    <n v="0"/>
    <n v="11355440.18"/>
    <n v="11355440.18"/>
    <n v="0"/>
  </r>
  <r>
    <s v="Catalogo principalOVS_ES ACADEMICOH5T-00013"/>
    <s v="H5T-00013OVS_ES ACADEMICO"/>
    <m/>
    <x v="0"/>
    <s v="H5T-00013"/>
    <x v="2"/>
    <s v="Catalogo principal"/>
    <s v="USD"/>
    <s v="N/A"/>
    <s v="Microsoft®CertificationinAcademicVL Fee Academic OLV 1License LevelF AdditionalProduct MOS-MCECertSiteLicenseCombo125 Each"/>
    <s v="Unidad"/>
    <s v="Und"/>
    <s v="Producto"/>
    <s v="N/A"/>
    <s v="N/A"/>
    <s v="N/A"/>
    <s v="H5T-00013"/>
    <s v="Suscripción Anual"/>
    <n v="3098"/>
    <n v="1"/>
    <s v="Por definición del partner"/>
    <n v="0"/>
    <n v="11355440.18"/>
    <n v="11355440.18"/>
    <n v="0"/>
  </r>
  <r>
    <s v="Catalogo principalOVS_ES ACADEMICOH5T-00015"/>
    <s v="H5T-00015OVS_ES ACADEMICO"/>
    <m/>
    <x v="0"/>
    <s v="H5T-00015"/>
    <x v="2"/>
    <s v="Catalogo principal"/>
    <s v="USD"/>
    <s v="N/A"/>
    <s v="Microsoft®CertificationinAcademicVL Fee Academic OLV 1License LevelE AdditionalProduct Fundamentals MOS-MTA-MCECertSiteLicCombo500 Each"/>
    <s v="Unidad"/>
    <s v="Und"/>
    <s v="Producto"/>
    <s v="N/A"/>
    <s v="N/A"/>
    <s v="N/A"/>
    <s v="H5T-00015"/>
    <s v="Suscripción Anual"/>
    <n v="4274"/>
    <n v="1"/>
    <s v="Por definición del partner"/>
    <n v="0"/>
    <n v="15665962.34"/>
    <n v="15665962.34"/>
    <n v="0"/>
  </r>
  <r>
    <s v="Catalogo principalOVS_ES ACADEMICOH5T-00016"/>
    <s v="H5T-00016OVS_ES ACADEMICO"/>
    <m/>
    <x v="0"/>
    <s v="H5T-00016"/>
    <x v="2"/>
    <s v="Catalogo principal"/>
    <s v="USD"/>
    <s v="N/A"/>
    <s v="Microsoft®CertificationinAcademicVL Fee Academic OLV 1License LevelF AdditionalProduct Fundamentals MOS-MTA-MCECertSiteLicCombo500 Each"/>
    <s v="Unidad"/>
    <s v="Und"/>
    <s v="Producto"/>
    <s v="N/A"/>
    <s v="N/A"/>
    <s v="N/A"/>
    <s v="H5T-00016"/>
    <s v="Suscripción Anual"/>
    <n v="4274"/>
    <n v="1"/>
    <s v="Por definición del partner"/>
    <n v="0"/>
    <n v="15665962.34"/>
    <n v="15665962.34"/>
    <n v="0"/>
  </r>
  <r>
    <s v="Catalogo principalOVS_ES ACADEMICOH5T-00018"/>
    <s v="H5T-00018OVS_ES ACADEMICO"/>
    <m/>
    <x v="0"/>
    <s v="H5T-00018"/>
    <x v="2"/>
    <s v="Catalogo principal"/>
    <s v="USD"/>
    <s v="N/A"/>
    <s v="Microsoft®CertificationinAcademicVL Fee Academic OLV 1License LevelE AdditionalProduct MTA-MCECertSiteLicenseCombo125 Each"/>
    <s v="Unidad"/>
    <s v="Und"/>
    <s v="Producto"/>
    <s v="N/A"/>
    <s v="N/A"/>
    <s v="N/A"/>
    <s v="H5T-00018"/>
    <s v="Suscripción Anual"/>
    <n v="3098"/>
    <n v="1"/>
    <s v="Por definición del partner"/>
    <n v="0"/>
    <n v="11355440.18"/>
    <n v="11355440.18"/>
    <n v="0"/>
  </r>
  <r>
    <s v="Catalogo principalOVS_ES ACADEMICOH5T-00019"/>
    <s v="H5T-00019OVS_ES ACADEMICO"/>
    <m/>
    <x v="0"/>
    <s v="H5T-00019"/>
    <x v="2"/>
    <s v="Catalogo principal"/>
    <s v="USD"/>
    <s v="N/A"/>
    <s v="Microsoft®CertificationinAcademicVL Fee Academic OLV 1License LevelF AdditionalProduct MTA-MCECertSiteLicenseCombo125 Each"/>
    <s v="Unidad"/>
    <s v="Und"/>
    <s v="Producto"/>
    <s v="N/A"/>
    <s v="N/A"/>
    <s v="N/A"/>
    <s v="H5T-00019"/>
    <s v="Suscripción Anual"/>
    <n v="3098"/>
    <n v="1"/>
    <s v="Por definición del partner"/>
    <n v="0"/>
    <n v="11355440.18"/>
    <n v="11355440.18"/>
    <n v="0"/>
  </r>
  <r>
    <s v="Catalogo principalOPEN-CSP GOBIERNO4UN-00011"/>
    <s v="4UN-00011OPEN-CSP GOBIERNO"/>
    <m/>
    <x v="0"/>
    <s v="4UN-00011"/>
    <x v="0"/>
    <s v="Catalogo principal"/>
    <s v="USD"/>
    <s v="N/A"/>
    <s v="Microsoft®WindowsSideloadingRights Government OLP 1License NoLevel Qualified"/>
    <s v="Unidad"/>
    <s v="Und"/>
    <s v="Producto"/>
    <s v="N/A"/>
    <s v="N/A"/>
    <s v="N/A"/>
    <s v="4UN-00011"/>
    <s v="Licencia"/>
    <n v="100.49"/>
    <n v="1"/>
    <s v="Por definición del partner"/>
    <n v="0"/>
    <n v="368337.05089999997"/>
    <n v="368337.05"/>
    <n v="0"/>
  </r>
  <r>
    <s v="Catalogo principalOPEN-CSP GOBIERNO9ST-00159"/>
    <s v="9ST-00159OPEN-CSP GOBIERNO"/>
    <m/>
    <x v="0"/>
    <s v="9ST-00159"/>
    <x v="0"/>
    <s v="Catalogo principal"/>
    <s v="USD"/>
    <s v="N/A"/>
    <s v="Microsoft®OfficeAuditandControlManagement License/SoftwareAssurancePack Government OLP 1License NoLevel"/>
    <s v="Unidad"/>
    <s v="Und"/>
    <s v="Producto"/>
    <s v="N/A"/>
    <s v="N/A"/>
    <s v="N/A"/>
    <s v="9ST-00159"/>
    <s v="Licencia"/>
    <n v="5136.46"/>
    <n v="1"/>
    <s v="Por definición del partner"/>
    <n v="0"/>
    <n v="18827231.8486"/>
    <n v="18827231.850000001"/>
    <n v="0"/>
  </r>
  <r>
    <s v="Catalogo principalOPEN-CSP GOBIERNO9ST-00160"/>
    <s v="9ST-00160OPEN-CSP GOBIERNO"/>
    <m/>
    <x v="0"/>
    <s v="9ST-00160"/>
    <x v="0"/>
    <s v="Catalogo principal"/>
    <s v="USD"/>
    <s v="N/A"/>
    <s v="Microsoft®OfficeAuditandControlManagement SoftwareAssurance Government OLP 1License NoLevel"/>
    <s v="Unidad"/>
    <s v="Und"/>
    <s v="Producto"/>
    <s v="N/A"/>
    <s v="N/A"/>
    <s v="N/A"/>
    <s v="9ST-00160"/>
    <s v="Licencia"/>
    <n v="1712.2"/>
    <n v="1"/>
    <s v="Por definición del partner"/>
    <n v="0"/>
    <n v="6275915.0020000003"/>
    <n v="6275915"/>
    <n v="0"/>
  </r>
  <r>
    <s v="Catalogo principalOPEN-CSP GOBIERNO9ST-00161"/>
    <s v="9ST-00161OPEN-CSP GOBIERNO"/>
    <m/>
    <x v="0"/>
    <s v="9ST-00161"/>
    <x v="0"/>
    <s v="Catalogo principal"/>
    <s v="USD"/>
    <s v="N/A"/>
    <s v="Microsoft®OfficeAuditandControlManagement 2013 Government OLP 1License NoLevel"/>
    <s v="Unidad"/>
    <s v="Und"/>
    <s v="Producto"/>
    <s v="N/A"/>
    <s v="N/A"/>
    <s v="N/A"/>
    <s v="9ST-00161"/>
    <s v="Licencia"/>
    <n v="3424.27"/>
    <n v="1"/>
    <s v="Por definición del partner"/>
    <n v="0"/>
    <n v="12551353.500699999"/>
    <n v="12551353.5"/>
    <n v="0"/>
  </r>
  <r>
    <s v="Catalogo principalOPEN-CSP GOBIERNOGMK-00004"/>
    <s v="GMK-00004OPEN-CSP GOBIERNO"/>
    <m/>
    <x v="0"/>
    <s v="GMK-00004"/>
    <x v="0"/>
    <s v="Catalogo principal"/>
    <s v="USD"/>
    <s v="N/A"/>
    <s v="Microsoft®Dyn365ECstEngAddlPortalOpen ShrdSvr MonthlySubscriptions-VolumeLicense Government OLP 1License NoLevel QualifiedOffer AddOn Annual"/>
    <s v="Unidad"/>
    <s v="Und"/>
    <s v="Producto"/>
    <s v="N/A"/>
    <s v="N/A"/>
    <s v="N/A"/>
    <s v="GMK-00004"/>
    <s v="Suscripción Anual"/>
    <n v="6000"/>
    <n v="1"/>
    <s v="Por definición del partner"/>
    <n v="0"/>
    <n v="21992460"/>
    <n v="21992460"/>
    <n v="0"/>
  </r>
  <r>
    <s v="Catalogo principalOPEN-CSP GOBIERNOGMP-00004"/>
    <s v="GMP-00004OPEN-CSP GOBIERNO"/>
    <m/>
    <x v="0"/>
    <s v="GMP-00004"/>
    <x v="0"/>
    <s v="Catalogo principal"/>
    <s v="USD"/>
    <s v="N/A"/>
    <s v="Microsoft®Dyn365ECstEngAddlPtPgVwOpen ShrdSvr MonthlySubscriptions-VolumeLicense Government OLP 1License NoLevel QualifiedOffer AddOn Annual"/>
    <s v="Unidad"/>
    <s v="Und"/>
    <s v="Producto"/>
    <s v="N/A"/>
    <s v="N/A"/>
    <s v="N/A"/>
    <s v="GMP-00004"/>
    <s v="Suscripción Anual"/>
    <n v="600"/>
    <n v="1"/>
    <s v="Por definición del partner"/>
    <n v="0"/>
    <n v="2199246"/>
    <n v="2199246"/>
    <n v="0"/>
  </r>
  <r>
    <s v="Catalogo principalOPEN-CSP GOBIERNOR2W-00008"/>
    <s v="R2W-00008OPEN-CSP GOBIERNO"/>
    <m/>
    <x v="0"/>
    <s v="R2W-00008"/>
    <x v="0"/>
    <s v="Catalogo principal"/>
    <s v="USD"/>
    <s v="N/A"/>
    <s v="Microsoft®WindowsEmbeddedStandard 8 Government OLP 100Licenses NoLevel Qualified"/>
    <s v="Unidad"/>
    <s v="Und"/>
    <s v="Producto"/>
    <s v="N/A"/>
    <s v="N/A"/>
    <s v="N/A"/>
    <s v="R2W-00008"/>
    <s v="Licencia"/>
    <n v="7004.61"/>
    <n v="1"/>
    <s v="Por definición del partner"/>
    <n v="0"/>
    <n v="25674767.540099997"/>
    <n v="25674767.539999999"/>
    <n v="0"/>
  </r>
  <r>
    <s v="Catalogo principalOPEN-CSP GOBIERNOefb0c254-e9c6-4e9b-be12-eb2b7849953f"/>
    <s v="efb0c254-e9c6-4e9b-be12-eb2b7849953fOPEN-CSP GOBIERNO"/>
    <m/>
    <x v="0"/>
    <s v="efb0c254-e9c6-4e9b-be12-eb2b7849953f"/>
    <x v="0"/>
    <s v="Catalogo principal"/>
    <s v="USD"/>
    <s v="N/A"/>
    <s v="Advanced Communications_AddOn"/>
    <s v="Unidad"/>
    <s v="Und"/>
    <s v="Producto"/>
    <s v="N/A"/>
    <s v="N/A"/>
    <s v="N/A"/>
    <s v="efb0c254-e9c6-4e9b-be12-eb2b7849953f"/>
    <s v="Suscripción mensual con pago anual"/>
    <n v="12"/>
    <n v="1"/>
    <s v="Por definición del partner"/>
    <n v="0"/>
    <n v="43984.92"/>
    <n v="43984.92"/>
    <n v="0"/>
  </r>
  <r>
    <s v="Catalogo principalOPEN-CSP GOBIERNOce497fb2-0764-4761-b07a-081b85a390c9"/>
    <s v="ce497fb2-0764-4761-b07a-081b85a390c9OPEN-CSP GOBIERNO"/>
    <m/>
    <x v="0"/>
    <s v="ce497fb2-0764-4761-b07a-081b85a390c9"/>
    <x v="0"/>
    <s v="Catalogo principal"/>
    <s v="USD"/>
    <s v="N/A"/>
    <s v="Dynamics 365 Business Central Device Cloud Add-on From DPL"/>
    <s v="Unidad"/>
    <s v="Und"/>
    <s v="Producto"/>
    <s v="N/A"/>
    <s v="N/A"/>
    <s v="N/A"/>
    <s v="ce497fb2-0764-4761-b07a-081b85a390c9"/>
    <s v="Suscripción mensual con pago anual"/>
    <n v="16"/>
    <n v="1"/>
    <s v="Por definición del partner"/>
    <n v="0"/>
    <n v="58646.559999999998"/>
    <n v="58646.559999999998"/>
    <n v="0"/>
  </r>
  <r>
    <s v="Catalogo principalOPEN-CSP GOBIERNO8742366a-c26a-4bf0-86e8-6e2c72d9b919"/>
    <s v="8742366a-c26a-4bf0-86e8-6e2c72d9b919OPEN-CSP GOBIERNO"/>
    <m/>
    <x v="0"/>
    <s v="8742366a-c26a-4bf0-86e8-6e2c72d9b919"/>
    <x v="0"/>
    <s v="Catalogo principal"/>
    <s v="USD"/>
    <s v="N/A"/>
    <s v="Dynamics 365 Business Central Essentials Cloud Add-on From DPL"/>
    <s v="Unidad"/>
    <s v="Und"/>
    <s v="Producto"/>
    <s v="N/A"/>
    <s v="N/A"/>
    <s v="N/A"/>
    <s v="8742366a-c26a-4bf0-86e8-6e2c72d9b919"/>
    <s v="Suscripción mensual con pago anual"/>
    <n v="28"/>
    <n v="1"/>
    <s v="Por definición del partner"/>
    <n v="0"/>
    <n v="102631.48"/>
    <n v="102631.48"/>
    <n v="0"/>
  </r>
  <r>
    <s v="Catalogo principalOPEN-CSP GOBIERNO80031106-370e-4090-af6c-48d8394c3357"/>
    <s v="80031106-370e-4090-af6c-48d8394c3357OPEN-CSP GOBIERNO"/>
    <m/>
    <x v="0"/>
    <s v="80031106-370e-4090-af6c-48d8394c3357"/>
    <x v="0"/>
    <s v="Catalogo principal"/>
    <s v="USD"/>
    <s v="N/A"/>
    <s v="Dynamics 365 Business Central Premium Cloud Add-on From DPL"/>
    <s v="Unidad"/>
    <s v="Und"/>
    <s v="Producto"/>
    <s v="N/A"/>
    <s v="N/A"/>
    <s v="N/A"/>
    <s v="80031106-370e-4090-af6c-48d8394c3357"/>
    <s v="Suscripción mensual con pago anual"/>
    <n v="40"/>
    <n v="1"/>
    <s v="Por definición del partner"/>
    <n v="0"/>
    <n v="146616.4"/>
    <n v="146616.4"/>
    <n v="0"/>
  </r>
  <r>
    <s v="Catalogo principalOPEN-CSP GOBIERNO5d628802-49ce-4c84-954f-1a2170de1ac7"/>
    <s v="5d628802-49ce-4c84-954f-1a2170de1ac7OPEN-CSP GOBIERNO"/>
    <m/>
    <x v="0"/>
    <s v="5d628802-49ce-4c84-954f-1a2170de1ac7"/>
    <x v="0"/>
    <s v="Catalogo principal"/>
    <s v="USD"/>
    <s v="N/A"/>
    <s v="Dynamics 365 Business Central Team Member Cloud Add-on From DPL"/>
    <s v="Unidad"/>
    <s v="Und"/>
    <s v="Producto"/>
    <s v="N/A"/>
    <s v="N/A"/>
    <s v="N/A"/>
    <s v="5d628802-49ce-4c84-954f-1a2170de1ac7"/>
    <s v="Suscripción mensual con pago anual"/>
    <n v="3.2"/>
    <n v="1"/>
    <s v="Por definición del partner"/>
    <n v="0"/>
    <n v="11729.312"/>
    <n v="11729.31"/>
    <n v="0"/>
  </r>
  <r>
    <s v="Catalogo principalOPEN-CSP GOBIERNO9c67d4f2-fbdb-48a0-8c6c-15d9a1eef7ee"/>
    <s v="9c67d4f2-fbdb-48a0-8c6c-15d9a1eef7eeOPEN-CSP GOBIERNO"/>
    <m/>
    <x v="0"/>
    <s v="9c67d4f2-fbdb-48a0-8c6c-15d9a1eef7ee"/>
    <x v="0"/>
    <s v="Catalogo principal"/>
    <s v="USD"/>
    <s v="N/A"/>
    <s v="Dynamics 365 Fraud Protection Account Protection"/>
    <s v="Unidad"/>
    <s v="Und"/>
    <s v="Producto"/>
    <s v="N/A"/>
    <s v="N/A"/>
    <s v="N/A"/>
    <s v="9c67d4f2-fbdb-48a0-8c6c-15d9a1eef7ee"/>
    <s v="Suscripción mensual con pago anual"/>
    <n v="1000"/>
    <n v="1"/>
    <s v="Por definición del partner"/>
    <n v="0"/>
    <n v="3665410"/>
    <n v="3665410"/>
    <n v="0"/>
  </r>
  <r>
    <s v="Catalogo principalOPEN-CSP GOBIERNOf4d6d6cc-b7e6-4e05-bb60-de52ab3d95d1"/>
    <s v="f4d6d6cc-b7e6-4e05-bb60-de52ab3d95d1OPEN-CSP GOBIERNO"/>
    <m/>
    <x v="0"/>
    <s v="f4d6d6cc-b7e6-4e05-bb60-de52ab3d95d1"/>
    <x v="0"/>
    <s v="Catalogo principal"/>
    <s v="USD"/>
    <s v="N/A"/>
    <s v="Dynamics 365 Fraud Protection Account Protection Addon Tier 1_AddOn"/>
    <s v="Unidad"/>
    <s v="Und"/>
    <s v="Producto"/>
    <s v="N/A"/>
    <s v="N/A"/>
    <s v="N/A"/>
    <s v="f4d6d6cc-b7e6-4e05-bb60-de52ab3d95d1"/>
    <s v="Suscripción mensual con pago anual"/>
    <n v="150"/>
    <n v="1"/>
    <s v="Por definición del partner"/>
    <n v="0"/>
    <n v="549811.5"/>
    <n v="549811.5"/>
    <n v="0"/>
  </r>
  <r>
    <s v="Catalogo principalOPEN-CSP GOBIERNO6910823a-9494-4441-9fee-4539117611e2"/>
    <s v="6910823a-9494-4441-9fee-4539117611e2OPEN-CSP GOBIERNO"/>
    <m/>
    <x v="0"/>
    <s v="6910823a-9494-4441-9fee-4539117611e2"/>
    <x v="0"/>
    <s v="Catalogo principal"/>
    <s v="USD"/>
    <s v="N/A"/>
    <s v="Dynamics 365 Fraud Protection Account Protection Addon Tier 2 (Minimum units required)_AddOn"/>
    <s v="Unidad"/>
    <s v="Und"/>
    <s v="Producto"/>
    <s v="N/A"/>
    <s v="N/A"/>
    <s v="N/A"/>
    <s v="6910823a-9494-4441-9fee-4539117611e2"/>
    <s v="Suscripción mensual con pago anual"/>
    <n v="100"/>
    <n v="1"/>
    <s v="Por definición del partner"/>
    <n v="0"/>
    <n v="366541"/>
    <n v="366541"/>
    <n v="0"/>
  </r>
  <r>
    <s v="Catalogo principalOPEN-CSP GOBIERNOb8ece6e3-dadd-4d4c-8c9f-e885a63003ed"/>
    <s v="b8ece6e3-dadd-4d4c-8c9f-e885a63003edOPEN-CSP GOBIERNO"/>
    <m/>
    <x v="0"/>
    <s v="b8ece6e3-dadd-4d4c-8c9f-e885a63003ed"/>
    <x v="0"/>
    <s v="Catalogo principal"/>
    <s v="USD"/>
    <s v="N/A"/>
    <s v="Dynamics 365 Fraud Protection Loss Prevention"/>
    <s v="Unidad"/>
    <s v="Und"/>
    <s v="Producto"/>
    <s v="N/A"/>
    <s v="N/A"/>
    <s v="N/A"/>
    <s v="b8ece6e3-dadd-4d4c-8c9f-e885a63003ed"/>
    <s v="Suscripción mensual con pago anual"/>
    <n v="1000"/>
    <n v="1"/>
    <s v="Por definición del partner"/>
    <n v="0"/>
    <n v="3665410"/>
    <n v="3665410"/>
    <n v="0"/>
  </r>
  <r>
    <s v="Catalogo principalOPEN-CSP GOBIERNO626d21d7-1141-4567-bcb2-26afebbed4e3"/>
    <s v="626d21d7-1141-4567-bcb2-26afebbed4e3OPEN-CSP GOBIERNO"/>
    <m/>
    <x v="0"/>
    <s v="626d21d7-1141-4567-bcb2-26afebbed4e3"/>
    <x v="0"/>
    <s v="Catalogo principal"/>
    <s v="USD"/>
    <s v="N/A"/>
    <s v="Dynamics 365 Fraud Protection Loss Prevention Addon Tier 1_AddOn"/>
    <s v="Unidad"/>
    <s v="Und"/>
    <s v="Producto"/>
    <s v="N/A"/>
    <s v="N/A"/>
    <s v="N/A"/>
    <s v="626d21d7-1141-4567-bcb2-26afebbed4e3"/>
    <s v="Suscripción mensual con pago anual"/>
    <n v="150"/>
    <n v="1"/>
    <s v="Por definición del partner"/>
    <n v="0"/>
    <n v="549811.5"/>
    <n v="549811.5"/>
    <n v="0"/>
  </r>
  <r>
    <s v="Catalogo principalOPEN-CSP GOBIERNOd11d5bea-daed-40dd-952d-ef0372aa8e3f"/>
    <s v="d11d5bea-daed-40dd-952d-ef0372aa8e3fOPEN-CSP GOBIERNO"/>
    <m/>
    <x v="0"/>
    <s v="d11d5bea-daed-40dd-952d-ef0372aa8e3f"/>
    <x v="0"/>
    <s v="Catalogo principal"/>
    <s v="USD"/>
    <s v="N/A"/>
    <s v="Dynamics 365 Fraud Protection Loss Prevention Addon Tier 2 (Minimum units required)_AddOn"/>
    <s v="Unidad"/>
    <s v="Und"/>
    <s v="Producto"/>
    <s v="N/A"/>
    <s v="N/A"/>
    <s v="N/A"/>
    <s v="d11d5bea-daed-40dd-952d-ef0372aa8e3f"/>
    <s v="Suscripción mensual con pago anual"/>
    <n v="100"/>
    <n v="1"/>
    <s v="Por definición del partner"/>
    <n v="0"/>
    <n v="366541"/>
    <n v="366541"/>
    <n v="0"/>
  </r>
  <r>
    <s v="Catalogo principalOPEN-CSP GOBIERNO28acf312-45ee-4dd6-b545-10561dcb2359"/>
    <s v="28acf312-45ee-4dd6-b545-10561dcb2359OPEN-CSP GOBIERNO"/>
    <m/>
    <x v="0"/>
    <s v="28acf312-45ee-4dd6-b545-10561dcb2359"/>
    <x v="0"/>
    <s v="Catalogo principal"/>
    <s v="USD"/>
    <s v="N/A"/>
    <s v="Dynamics 365 Fraud Protection Purchase Protection"/>
    <s v="Unidad"/>
    <s v="Und"/>
    <s v="Producto"/>
    <s v="N/A"/>
    <s v="N/A"/>
    <s v="N/A"/>
    <s v="28acf312-45ee-4dd6-b545-10561dcb2359"/>
    <s v="Suscripción mensual con pago anual"/>
    <n v="1000"/>
    <n v="1"/>
    <s v="Por definición del partner"/>
    <n v="0"/>
    <n v="3665410"/>
    <n v="3665410"/>
    <n v="0"/>
  </r>
  <r>
    <s v="Catalogo principalOPEN-CSP GOBIERNOebd89328-123c-4afc-9431-d2f04a394ef6"/>
    <s v="ebd89328-123c-4afc-9431-d2f04a394ef6OPEN-CSP GOBIERNO"/>
    <m/>
    <x v="0"/>
    <s v="ebd89328-123c-4afc-9431-d2f04a394ef6"/>
    <x v="0"/>
    <s v="Catalogo principal"/>
    <s v="USD"/>
    <s v="N/A"/>
    <s v="Dynamics 365 Fraud Protection Purchase Protection Addon Tier 1_AddOn"/>
    <s v="Unidad"/>
    <s v="Und"/>
    <s v="Producto"/>
    <s v="N/A"/>
    <s v="N/A"/>
    <s v="N/A"/>
    <s v="ebd89328-123c-4afc-9431-d2f04a394ef6"/>
    <s v="Suscripción mensual con pago anual"/>
    <n v="150"/>
    <n v="1"/>
    <s v="Por definición del partner"/>
    <n v="0"/>
    <n v="549811.5"/>
    <n v="549811.5"/>
    <n v="0"/>
  </r>
  <r>
    <s v="Catalogo principalOPEN-CSP GOBIERNO3baaa0cd-51d7-41d2-8ec1-b69d42464b3a"/>
    <s v="3baaa0cd-51d7-41d2-8ec1-b69d42464b3aOPEN-CSP GOBIERNO"/>
    <m/>
    <x v="0"/>
    <s v="3baaa0cd-51d7-41d2-8ec1-b69d42464b3a"/>
    <x v="0"/>
    <s v="Catalogo principal"/>
    <s v="USD"/>
    <s v="N/A"/>
    <s v="Dynamics 365 Fraud Protection Purchase Protection Addon Tier 2 (Minimum units required)_AddOn"/>
    <s v="Unidad"/>
    <s v="Und"/>
    <s v="Producto"/>
    <s v="N/A"/>
    <s v="N/A"/>
    <s v="N/A"/>
    <s v="3baaa0cd-51d7-41d2-8ec1-b69d42464b3a"/>
    <s v="Suscripción mensual con pago anual"/>
    <n v="100"/>
    <n v="1"/>
    <s v="Por definición del partner"/>
    <n v="0"/>
    <n v="366541"/>
    <n v="366541"/>
    <n v="0"/>
  </r>
  <r>
    <s v="Catalogo principalOPEN-CSP GOBIERNO71429144-d618-4da6-8b9b-80d41938b5e9"/>
    <s v="71429144-d618-4da6-8b9b-80d41938b5e9OPEN-CSP GOBIERNO"/>
    <m/>
    <x v="0"/>
    <s v="71429144-d618-4da6-8b9b-80d41938b5e9"/>
    <x v="0"/>
    <s v="Catalogo principal"/>
    <s v="USD"/>
    <s v="N/A"/>
    <s v="Dynamics 365 Sales Premium"/>
    <s v="Unidad"/>
    <s v="Und"/>
    <s v="Producto"/>
    <s v="N/A"/>
    <s v="N/A"/>
    <s v="N/A"/>
    <s v="71429144-d618-4da6-8b9b-80d41938b5e9"/>
    <s v="Suscripción mensual con pago anual"/>
    <n v="135"/>
    <n v="1"/>
    <s v="Por definición del partner"/>
    <n v="0"/>
    <n v="494830.35"/>
    <n v="494830.35"/>
    <n v="0"/>
  </r>
  <r>
    <s v="Catalogo principalOPEN-CSP GOBIERNO0aa62437-b86a-48bd-ae51-85c8dcec5e6d"/>
    <s v="0aa62437-b86a-48bd-ae51-85c8dcec5e6dOPEN-CSP GOBIERNO"/>
    <m/>
    <x v="0"/>
    <s v="0aa62437-b86a-48bd-ae51-85c8dcec5e6d"/>
    <x v="0"/>
    <s v="Catalogo principal"/>
    <s v="USD"/>
    <s v="N/A"/>
    <s v="Microsoft 365 Audio Conferencing for India-based Users_AddOn"/>
    <s v="Unidad"/>
    <s v="Und"/>
    <s v="Producto"/>
    <s v="N/A"/>
    <s v="N/A"/>
    <s v="N/A"/>
    <s v="0aa62437-b86a-48bd-ae51-85c8dcec5e6d"/>
    <s v="Suscripción mensual con pago anual"/>
    <n v="10"/>
    <n v="1"/>
    <s v="Por definición del partner"/>
    <n v="0"/>
    <n v="36654.1"/>
    <n v="36654.1"/>
    <n v="0"/>
  </r>
  <r>
    <s v="Catalogo principalOPEN-CSP GOBIERNO7671c37b-a812-4061-ac9d-51689d9fd2da"/>
    <s v="7671c37b-a812-4061-ac9d-51689d9fd2daOPEN-CSP GOBIERNO"/>
    <m/>
    <x v="0"/>
    <s v="7671c37b-a812-4061-ac9d-51689d9fd2da"/>
    <x v="0"/>
    <s v="Catalogo principal"/>
    <s v="USD"/>
    <s v="N/A"/>
    <s v="Microsoft 365 E3 - Unattended License"/>
    <s v="Unidad"/>
    <s v="Und"/>
    <s v="Producto"/>
    <s v="N/A"/>
    <s v="N/A"/>
    <s v="N/A"/>
    <s v="7671c37b-a812-4061-ac9d-51689d9fd2da"/>
    <s v="Suscripción mensual con pago anual"/>
    <n v="32"/>
    <n v="1"/>
    <s v="Por definición del partner"/>
    <n v="0"/>
    <n v="117293.12"/>
    <n v="117293.12"/>
    <n v="0"/>
  </r>
  <r>
    <s v="Catalogo principalOPEN-CSP GOBIERNOdb5e0b1c-9cc3-459c-9d08-c61993959fd3"/>
    <s v="db5e0b1c-9cc3-459c-9d08-c61993959fd3OPEN-CSP GOBIERNO"/>
    <m/>
    <x v="0"/>
    <s v="db5e0b1c-9cc3-459c-9d08-c61993959fd3"/>
    <x v="0"/>
    <s v="Catalogo principal"/>
    <s v="USD"/>
    <s v="N/A"/>
    <s v="Microsoft 365 E5 without Audio Conferencing"/>
    <s v="Unidad"/>
    <s v="Und"/>
    <s v="Producto"/>
    <s v="N/A"/>
    <s v="N/A"/>
    <s v="N/A"/>
    <s v="db5e0b1c-9cc3-459c-9d08-c61993959fd3"/>
    <s v="Suscripción mensual con pago anual"/>
    <n v="57"/>
    <n v="1"/>
    <s v="Por definición del partner"/>
    <n v="0"/>
    <n v="208928.37"/>
    <n v="208928.37"/>
    <n v="0"/>
  </r>
  <r>
    <s v="Catalogo principalOPEN-CSP GOBIERNO8aedc5a1-02be-4c9f-8894-989a69aa9aad"/>
    <s v="8aedc5a1-02be-4c9f-8894-989a69aa9aadOPEN-CSP GOBIERNO"/>
    <m/>
    <x v="0"/>
    <s v="8aedc5a1-02be-4c9f-8894-989a69aa9aad"/>
    <x v="0"/>
    <s v="Catalogo principal"/>
    <s v="USD"/>
    <s v="N/A"/>
    <s v="Microsoft 365 International Calling Plan_AddOn"/>
    <s v="Unidad"/>
    <s v="Und"/>
    <s v="Producto"/>
    <s v="N/A"/>
    <s v="N/A"/>
    <s v="N/A"/>
    <s v="8aedc5a1-02be-4c9f-8894-989a69aa9aad"/>
    <s v="Suscripción mensual con pago anual"/>
    <n v="12"/>
    <n v="1"/>
    <s v="Por definición del partner"/>
    <n v="0"/>
    <n v="43984.92"/>
    <n v="43984.92"/>
    <n v="0"/>
  </r>
  <r>
    <s v="Catalogo principalOPEN-CSP GOBIERNO02c07b64-2cd3-4667-b014-561192fc5d1a"/>
    <s v="02c07b64-2cd3-4667-b014-561192fc5d1aOPEN-CSP GOBIERNO"/>
    <m/>
    <x v="0"/>
    <s v="02c07b64-2cd3-4667-b014-561192fc5d1a"/>
    <x v="0"/>
    <s v="Catalogo principal"/>
    <s v="USD"/>
    <s v="N/A"/>
    <s v="Office 365 E5 without Audio Conferencing"/>
    <s v="Unidad"/>
    <s v="Und"/>
    <s v="Producto"/>
    <s v="N/A"/>
    <s v="N/A"/>
    <s v="N/A"/>
    <s v="02c07b64-2cd3-4667-b014-561192fc5d1a"/>
    <s v="Suscripción mensual con pago anual"/>
    <n v="35"/>
    <n v="1"/>
    <s v="Por definición del partner"/>
    <n v="0"/>
    <n v="128289.34999999999"/>
    <n v="128289.35"/>
    <n v="0"/>
  </r>
  <r>
    <s v="Catalogo principalOPEN-CSP GOBIERNOd536d35a-dd81-4e5a-8f58-9bdd2d22a16b"/>
    <s v="d536d35a-dd81-4e5a-8f58-9bdd2d22a16bOPEN-CSP GOBIERNO"/>
    <m/>
    <x v="0"/>
    <s v="d536d35a-dd81-4e5a-8f58-9bdd2d22a16b"/>
    <x v="0"/>
    <s v="Catalogo principal"/>
    <s v="USD"/>
    <s v="N/A"/>
    <s v="Power Automate unattended RPA add-on_AddOn"/>
    <s v="Unidad"/>
    <s v="Und"/>
    <s v="Producto"/>
    <s v="N/A"/>
    <s v="N/A"/>
    <s v="N/A"/>
    <s v="d536d35a-dd81-4e5a-8f58-9bdd2d22a16b"/>
    <s v="Suscripción mensual con pago anual"/>
    <n v="150"/>
    <n v="1"/>
    <s v="Por definición del partner"/>
    <n v="0"/>
    <n v="549811.5"/>
    <n v="549811.5"/>
    <n v="0"/>
  </r>
  <r>
    <s v="Catalogo principalOPEN-CSP ACADEMICOc7b9ab7e-8f80-4b4b-8aed-dcad61f28995"/>
    <s v="c7b9ab7e-8f80-4b4b-8aed-dcad61f28995OPEN-CSP ACADEMICO"/>
    <m/>
    <x v="0"/>
    <s v="c7b9ab7e-8f80-4b4b-8aed-dcad61f28995"/>
    <x v="1"/>
    <s v="Catalogo principal"/>
    <s v="USD"/>
    <s v="N/A"/>
    <s v="Microsoft Defender for Endpoint Servers Edu"/>
    <s v="Unidad"/>
    <s v="Und"/>
    <s v="Producto"/>
    <s v="N/A"/>
    <s v="N/A"/>
    <s v="N/A"/>
    <s v="c7b9ab7e-8f80-4b4b-8aed-dcad61f28995"/>
    <s v="Suscripción mensual con pago anual"/>
    <n v="5.2"/>
    <n v="1"/>
    <s v="Por definición del partner"/>
    <n v="0"/>
    <n v="19060.132000000001"/>
    <n v="19060.13"/>
    <n v="0"/>
  </r>
  <r>
    <s v="Catalogo principalOPEN-CSP ACADEMICO13219baa-468f-4eeb-bfaa-243216dbddca"/>
    <s v="13219baa-468f-4eeb-bfaa-243216dbddcaOPEN-CSP ACADEMICO"/>
    <m/>
    <x v="0"/>
    <s v="13219baa-468f-4eeb-bfaa-243216dbddca"/>
    <x v="1"/>
    <s v="Catalogo principal"/>
    <s v="USD"/>
    <s v="N/A"/>
    <s v="Advanced Communications for faculty_AddOn"/>
    <s v="Unidad"/>
    <s v="Und"/>
    <s v="Producto"/>
    <s v="N/A"/>
    <s v="N/A"/>
    <s v="N/A"/>
    <s v="13219baa-468f-4eeb-bfaa-243216dbddca"/>
    <s v="Suscripción mensual con pago anual"/>
    <n v="2.4"/>
    <n v="1"/>
    <s v="Por definición del partner"/>
    <n v="0"/>
    <n v="8796.9839999999986"/>
    <n v="8796.98"/>
    <n v="0"/>
  </r>
  <r>
    <s v="Catalogo principalOPEN-CSP ACADEMICO31a690b0-3945-4adf-98ab-644e0a879b3f"/>
    <s v="31a690b0-3945-4adf-98ab-644e0a879b3fOPEN-CSP ACADEMICO"/>
    <m/>
    <x v="0"/>
    <s v="31a690b0-3945-4adf-98ab-644e0a879b3f"/>
    <x v="1"/>
    <s v="Catalogo principal"/>
    <s v="USD"/>
    <s v="N/A"/>
    <s v="Advanced Communications for students_AddOn"/>
    <s v="Unidad"/>
    <s v="Und"/>
    <s v="Producto"/>
    <s v="N/A"/>
    <s v="N/A"/>
    <s v="N/A"/>
    <s v="31a690b0-3945-4adf-98ab-644e0a879b3f"/>
    <s v="Suscripción mensual con pago anual"/>
    <n v="1.8"/>
    <n v="1"/>
    <s v="Por definición del partner"/>
    <n v="0"/>
    <n v="6597.7380000000003"/>
    <n v="6597.74"/>
    <n v="0"/>
  </r>
  <r>
    <s v="Catalogo principalOPEN-CSP ACADEMICObeeafb06-d78c-45f4-9446-3fa6ebbc7803"/>
    <s v="beeafb06-d78c-45f4-9446-3fa6ebbc7803OPEN-CSP ACADEMICO"/>
    <m/>
    <x v="0"/>
    <s v="beeafb06-d78c-45f4-9446-3fa6ebbc7803"/>
    <x v="1"/>
    <s v="Catalogo principal"/>
    <s v="USD"/>
    <s v="N/A"/>
    <s v="Dynamics 365 Fraud Protection Account Protection Addon for Faculty Tier 1_AddOn"/>
    <s v="Unidad"/>
    <s v="Und"/>
    <s v="Producto"/>
    <s v="N/A"/>
    <s v="N/A"/>
    <s v="N/A"/>
    <s v="beeafb06-d78c-45f4-9446-3fa6ebbc7803"/>
    <s v="Suscripción mensual con pago anual"/>
    <n v="82.5"/>
    <n v="1"/>
    <s v="Por definición del partner"/>
    <n v="0"/>
    <n v="302396.32500000001"/>
    <n v="302396.33"/>
    <n v="0"/>
  </r>
  <r>
    <s v="Catalogo principalOPEN-CSP ACADEMICO711e2441-673c-4322-947c-ce2eb8035605"/>
    <s v="711e2441-673c-4322-947c-ce2eb8035605OPEN-CSP ACADEMICO"/>
    <m/>
    <x v="0"/>
    <s v="711e2441-673c-4322-947c-ce2eb8035605"/>
    <x v="1"/>
    <s v="Catalogo principal"/>
    <s v="USD"/>
    <s v="N/A"/>
    <s v="Dynamics 365 Fraud Protection Account Protection Addon for Faculty Tier 2 (Minimum units required)_AddOn"/>
    <s v="Unidad"/>
    <s v="Und"/>
    <s v="Producto"/>
    <s v="N/A"/>
    <s v="N/A"/>
    <s v="N/A"/>
    <s v="711e2441-673c-4322-947c-ce2eb8035605"/>
    <s v="Suscripción mensual con pago anual"/>
    <n v="55"/>
    <n v="1"/>
    <s v="Por definición del partner"/>
    <n v="0"/>
    <n v="201597.55"/>
    <n v="201597.55"/>
    <n v="0"/>
  </r>
  <r>
    <s v="Catalogo principalOPEN-CSP ACADEMICO3a773ce4-8a93-4da7-a966-fdf8a41b4887"/>
    <s v="3a773ce4-8a93-4da7-a966-fdf8a41b4887OPEN-CSP ACADEMICO"/>
    <m/>
    <x v="0"/>
    <s v="3a773ce4-8a93-4da7-a966-fdf8a41b4887"/>
    <x v="1"/>
    <s v="Catalogo principal"/>
    <s v="USD"/>
    <s v="N/A"/>
    <s v="Dynamics 365 Fraud Protection Account Protection for Faculty"/>
    <s v="Unidad"/>
    <s v="Und"/>
    <s v="Producto"/>
    <s v="N/A"/>
    <s v="N/A"/>
    <s v="N/A"/>
    <s v="3a773ce4-8a93-4da7-a966-fdf8a41b4887"/>
    <s v="Suscripción mensual con pago anual"/>
    <n v="550"/>
    <n v="1"/>
    <s v="Por definición del partner"/>
    <n v="0"/>
    <n v="2015975.5"/>
    <n v="2015975.5"/>
    <n v="0"/>
  </r>
  <r>
    <s v="Catalogo principalOPEN-CSP ACADEMICO5d4547df-6872-4bbd-93b7-e63b1cb07792"/>
    <s v="5d4547df-6872-4bbd-93b7-e63b1cb07792OPEN-CSP ACADEMICO"/>
    <m/>
    <x v="0"/>
    <s v="5d4547df-6872-4bbd-93b7-e63b1cb07792"/>
    <x v="1"/>
    <s v="Catalogo principal"/>
    <s v="USD"/>
    <s v="N/A"/>
    <s v="Dynamics 365 Fraud Protection Loss Prevention Addon for Faculty Tier 1_AddOn"/>
    <s v="Unidad"/>
    <s v="Und"/>
    <s v="Producto"/>
    <s v="N/A"/>
    <s v="N/A"/>
    <s v="N/A"/>
    <s v="5d4547df-6872-4bbd-93b7-e63b1cb07792"/>
    <s v="Suscripción mensual con pago anual"/>
    <n v="82.5"/>
    <n v="1"/>
    <s v="Por definición del partner"/>
    <n v="0"/>
    <n v="302396.32500000001"/>
    <n v="302396.33"/>
    <n v="0"/>
  </r>
  <r>
    <s v="Catalogo principalOPEN-CSP ACADEMICO2d912aad-bd09-4b66-87dc-ca75f2a5ef48"/>
    <s v="2d912aad-bd09-4b66-87dc-ca75f2a5ef48OPEN-CSP ACADEMICO"/>
    <m/>
    <x v="0"/>
    <s v="2d912aad-bd09-4b66-87dc-ca75f2a5ef48"/>
    <x v="1"/>
    <s v="Catalogo principal"/>
    <s v="USD"/>
    <s v="N/A"/>
    <s v="Dynamics 365 Fraud Protection Loss Prevention Addon for Faculty Tier 2 (Minimum units required)_AddOn"/>
    <s v="Unidad"/>
    <s v="Und"/>
    <s v="Producto"/>
    <s v="N/A"/>
    <s v="N/A"/>
    <s v="N/A"/>
    <s v="2d912aad-bd09-4b66-87dc-ca75f2a5ef48"/>
    <s v="Suscripción mensual con pago anual"/>
    <n v="55"/>
    <n v="1"/>
    <s v="Por definición del partner"/>
    <n v="0"/>
    <n v="201597.55"/>
    <n v="201597.55"/>
    <n v="0"/>
  </r>
  <r>
    <s v="Catalogo principalOPEN-CSP ACADEMICO1bc4f992-eda4-4a90-8628-ec35b5279e0e"/>
    <s v="1bc4f992-eda4-4a90-8628-ec35b5279e0eOPEN-CSP ACADEMICO"/>
    <m/>
    <x v="0"/>
    <s v="1bc4f992-eda4-4a90-8628-ec35b5279e0e"/>
    <x v="1"/>
    <s v="Catalogo principal"/>
    <s v="USD"/>
    <s v="N/A"/>
    <s v="Dynamics 365 Fraud Protection Loss Prevention for Faculty"/>
    <s v="Unidad"/>
    <s v="Und"/>
    <s v="Producto"/>
    <s v="N/A"/>
    <s v="N/A"/>
    <s v="N/A"/>
    <s v="1bc4f992-eda4-4a90-8628-ec35b5279e0e"/>
    <s v="Suscripción mensual con pago anual"/>
    <n v="550"/>
    <n v="1"/>
    <s v="Por definición del partner"/>
    <n v="0"/>
    <n v="2015975.5"/>
    <n v="2015975.5"/>
    <n v="0"/>
  </r>
  <r>
    <s v="Catalogo principalOPEN-CSP ACADEMICO802036f3-f638-4959-b9cd-781910dba0d7"/>
    <s v="802036f3-f638-4959-b9cd-781910dba0d7OPEN-CSP ACADEMICO"/>
    <m/>
    <x v="0"/>
    <s v="802036f3-f638-4959-b9cd-781910dba0d7"/>
    <x v="1"/>
    <s v="Catalogo principal"/>
    <s v="USD"/>
    <s v="N/A"/>
    <s v="Dynamics 365 Fraud Protection Purchase Protection Addon for Faculty Tier 1_AddOn"/>
    <s v="Unidad"/>
    <s v="Und"/>
    <s v="Producto"/>
    <s v="N/A"/>
    <s v="N/A"/>
    <s v="N/A"/>
    <s v="802036f3-f638-4959-b9cd-781910dba0d7"/>
    <s v="Suscripción mensual con pago anual"/>
    <n v="82.5"/>
    <n v="1"/>
    <s v="Por definición del partner"/>
    <n v="0"/>
    <n v="302396.32500000001"/>
    <n v="302396.33"/>
    <n v="0"/>
  </r>
  <r>
    <s v="Catalogo principalOPEN-CSP ACADEMICOa7c8ecde-9e3d-412d-8657-45ab025e8260"/>
    <s v="a7c8ecde-9e3d-412d-8657-45ab025e8260OPEN-CSP ACADEMICO"/>
    <m/>
    <x v="0"/>
    <s v="a7c8ecde-9e3d-412d-8657-45ab025e8260"/>
    <x v="1"/>
    <s v="Catalogo principal"/>
    <s v="USD"/>
    <s v="N/A"/>
    <s v="Dynamics 365 Fraud Protection Purchase Protection Addon for Faculty Tier 2 (Minimum units required)_AddOn"/>
    <s v="Unidad"/>
    <s v="Und"/>
    <s v="Producto"/>
    <s v="N/A"/>
    <s v="N/A"/>
    <s v="N/A"/>
    <s v="a7c8ecde-9e3d-412d-8657-45ab025e8260"/>
    <s v="Suscripción mensual con pago anual"/>
    <n v="55"/>
    <n v="1"/>
    <s v="Por definición del partner"/>
    <n v="0"/>
    <n v="201597.55"/>
    <n v="201597.55"/>
    <n v="0"/>
  </r>
  <r>
    <s v="Catalogo principalOPEN-CSP ACADEMICOc630aa52-f084-42fb-b8b6-667e2f7e8030"/>
    <s v="c630aa52-f084-42fb-b8b6-667e2f7e8030OPEN-CSP ACADEMICO"/>
    <m/>
    <x v="0"/>
    <s v="c630aa52-f084-42fb-b8b6-667e2f7e8030"/>
    <x v="1"/>
    <s v="Catalogo principal"/>
    <s v="USD"/>
    <s v="N/A"/>
    <s v="Dynamics 365 Fraud Protection Purchase Protection for Faculty"/>
    <s v="Unidad"/>
    <s v="Und"/>
    <s v="Producto"/>
    <s v="N/A"/>
    <s v="N/A"/>
    <s v="N/A"/>
    <s v="c630aa52-f084-42fb-b8b6-667e2f7e8030"/>
    <s v="Suscripción mensual con pago anual"/>
    <n v="550"/>
    <n v="1"/>
    <s v="Por definición del partner"/>
    <n v="0"/>
    <n v="2015975.5"/>
    <n v="2015975.5"/>
    <n v="0"/>
  </r>
  <r>
    <s v="Catalogo principalOPEN-CSP ACADEMICOec85264a-bee0-4390-90d1-5e6d2d5d0f75"/>
    <s v="ec85264a-bee0-4390-90d1-5e6d2d5d0f75OPEN-CSP ACADEMICO"/>
    <m/>
    <x v="0"/>
    <s v="ec85264a-bee0-4390-90d1-5e6d2d5d0f75"/>
    <x v="1"/>
    <s v="Catalogo principal"/>
    <s v="USD"/>
    <s v="N/A"/>
    <s v="Dynamics 365 Sales Premium for Faculty"/>
    <s v="Unidad"/>
    <s v="Und"/>
    <s v="Producto"/>
    <s v="N/A"/>
    <s v="N/A"/>
    <s v="N/A"/>
    <s v="ec85264a-bee0-4390-90d1-5e6d2d5d0f75"/>
    <s v="Suscripción mensual con pago anual"/>
    <n v="74.3"/>
    <n v="1"/>
    <s v="Por definición del partner"/>
    <n v="0"/>
    <n v="272339.96299999999"/>
    <n v="272339.96000000002"/>
    <n v="0"/>
  </r>
  <r>
    <s v="Catalogo principalOPEN-CSP ACADEMICOe0fbdbc4-beb2-4245-9a33-779747ac88a3"/>
    <s v="e0fbdbc4-beb2-4245-9a33-779747ac88a3OPEN-CSP ACADEMICO"/>
    <m/>
    <x v="0"/>
    <s v="e0fbdbc4-beb2-4245-9a33-779747ac88a3"/>
    <x v="1"/>
    <s v="Catalogo principal"/>
    <s v="USD"/>
    <s v="N/A"/>
    <s v="Dynamics 365 Sales Premium for Students"/>
    <s v="Unidad"/>
    <s v="Und"/>
    <s v="Producto"/>
    <s v="N/A"/>
    <s v="N/A"/>
    <s v="N/A"/>
    <s v="e0fbdbc4-beb2-4245-9a33-779747ac88a3"/>
    <s v="Suscripción mensual con pago anual"/>
    <n v="54"/>
    <n v="1"/>
    <s v="Por definición del partner"/>
    <n v="0"/>
    <n v="197932.13999999998"/>
    <n v="197932.14"/>
    <n v="0"/>
  </r>
  <r>
    <s v="Catalogo principalOPEN-CSP ACADEMICO890e50ba-5166-47dd-8e4a-c9c146f844df"/>
    <s v="890e50ba-5166-47dd-8e4a-c9c146f844dfOPEN-CSP ACADEMICO"/>
    <m/>
    <x v="0"/>
    <s v="890e50ba-5166-47dd-8e4a-c9c146f844df"/>
    <x v="1"/>
    <s v="Catalogo principal"/>
    <s v="USD"/>
    <s v="N/A"/>
    <s v="e-Commerce Tier 3 Overage for Faculty_AddOn"/>
    <s v="Unidad"/>
    <s v="Und"/>
    <s v="Producto"/>
    <s v="N/A"/>
    <s v="N/A"/>
    <s v="N/A"/>
    <s v="890e50ba-5166-47dd-8e4a-c9c146f844df"/>
    <s v="Suscripción mensual con pago anual"/>
    <n v="302.5"/>
    <n v="1"/>
    <s v="Por definición del partner"/>
    <n v="0"/>
    <n v="1108786.5249999999"/>
    <n v="1108786.53"/>
    <n v="0"/>
  </r>
  <r>
    <s v="Catalogo principalOPEN-CSP ACADEMICO778a4dce-0014-4d53-8647-314ef2b091d2"/>
    <s v="778a4dce-0014-4d53-8647-314ef2b091d2OPEN-CSP ACADEMICO"/>
    <m/>
    <x v="0"/>
    <s v="778a4dce-0014-4d53-8647-314ef2b091d2"/>
    <x v="1"/>
    <s v="Catalogo principal"/>
    <s v="USD"/>
    <s v="N/A"/>
    <s v="Microsoft 365 A1"/>
    <s v="Unidad"/>
    <s v="Und"/>
    <s v="Producto"/>
    <s v="N/A"/>
    <s v="N/A"/>
    <s v="N/A"/>
    <s v="778a4dce-0014-4d53-8647-314ef2b091d2"/>
    <s v="Suscripción mensual con pago anual"/>
    <n v="25.08"/>
    <n v="1"/>
    <s v="Por definición del partner"/>
    <n v="0"/>
    <n v="91928.482799999983"/>
    <n v="91928.48"/>
    <n v="0"/>
  </r>
  <r>
    <s v="Catalogo principalOPEN-CSP ACADEMICO0e9552f2-3ef7-4ed1-bac0-2cce1308b21b"/>
    <s v="0e9552f2-3ef7-4ed1-bac0-2cce1308b21bOPEN-CSP ACADEMICO"/>
    <m/>
    <x v="0"/>
    <s v="0e9552f2-3ef7-4ed1-bac0-2cce1308b21b"/>
    <x v="1"/>
    <s v="Catalogo principal"/>
    <s v="USD"/>
    <s v="N/A"/>
    <s v="Microsoft 365 A3 - Unattended License for faculty"/>
    <s v="Unidad"/>
    <s v="Und"/>
    <s v="Producto"/>
    <s v="N/A"/>
    <s v="N/A"/>
    <s v="N/A"/>
    <s v="0e9552f2-3ef7-4ed1-bac0-2cce1308b21b"/>
    <s v="Suscripción mensual con pago anual"/>
    <n v="5.75"/>
    <n v="1"/>
    <s v="Por definición del partner"/>
    <n v="0"/>
    <n v="21076.107499999998"/>
    <n v="21076.11"/>
    <n v="0"/>
  </r>
  <r>
    <s v="Catalogo principalOPEN-CSP ACADEMICO72da854c-7a82-4462-9aff-8cc32763fa21"/>
    <s v="72da854c-7a82-4462-9aff-8cc32763fa21OPEN-CSP ACADEMICO"/>
    <m/>
    <x v="0"/>
    <s v="72da854c-7a82-4462-9aff-8cc32763fa21"/>
    <x v="1"/>
    <s v="Catalogo principal"/>
    <s v="USD"/>
    <s v="N/A"/>
    <s v="Microsoft 365 A3 - Unattended License for students"/>
    <s v="Unidad"/>
    <s v="Und"/>
    <s v="Producto"/>
    <s v="N/A"/>
    <s v="N/A"/>
    <s v="N/A"/>
    <s v="72da854c-7a82-4462-9aff-8cc32763fa21"/>
    <s v="Suscripción mensual con pago anual"/>
    <n v="4.25"/>
    <n v="1"/>
    <s v="Por definición del partner"/>
    <n v="0"/>
    <n v="15577.9925"/>
    <n v="15577.99"/>
    <n v="0"/>
  </r>
  <r>
    <s v="Catalogo principalOPEN-CSP ACADEMICO7e16efcb-382c-43aa-96b6-0547f5014c4b"/>
    <s v="7e16efcb-382c-43aa-96b6-0547f5014c4bOPEN-CSP ACADEMICO"/>
    <m/>
    <x v="0"/>
    <s v="7e16efcb-382c-43aa-96b6-0547f5014c4b"/>
    <x v="1"/>
    <s v="Catalogo principal"/>
    <s v="USD"/>
    <s v="N/A"/>
    <s v="Microsoft 365 A5 without Audio Conferencing for faculty"/>
    <s v="Unidad"/>
    <s v="Und"/>
    <s v="Producto"/>
    <s v="N/A"/>
    <s v="N/A"/>
    <s v="N/A"/>
    <s v="7e16efcb-382c-43aa-96b6-0547f5014c4b"/>
    <s v="Suscripción mensual con pago anual"/>
    <n v="10.75"/>
    <n v="1"/>
    <s v="Por definición del partner"/>
    <n v="0"/>
    <n v="39403.157500000001"/>
    <n v="39403.160000000003"/>
    <n v="0"/>
  </r>
  <r>
    <s v="Catalogo principalOPEN-CSP ACADEMICO8f69e39d-0739-4a4f-897f-6f5da951ae03"/>
    <s v="8f69e39d-0739-4a4f-897f-6f5da951ae03OPEN-CSP ACADEMICO"/>
    <m/>
    <x v="0"/>
    <s v="8f69e39d-0739-4a4f-897f-6f5da951ae03"/>
    <x v="1"/>
    <s v="Catalogo principal"/>
    <s v="USD"/>
    <s v="N/A"/>
    <s v="Microsoft 365 A5 without Audio Conferencing for students"/>
    <s v="Unidad"/>
    <s v="Und"/>
    <s v="Producto"/>
    <s v="N/A"/>
    <s v="N/A"/>
    <s v="N/A"/>
    <s v="8f69e39d-0739-4a4f-897f-6f5da951ae03"/>
    <s v="Suscripción mensual con pago anual"/>
    <n v="8"/>
    <n v="1"/>
    <s v="Por definición del partner"/>
    <n v="0"/>
    <n v="29323.279999999999"/>
    <n v="29323.279999999999"/>
    <n v="0"/>
  </r>
  <r>
    <s v="Catalogo principalOPEN-CSP ACADEMICOa5676fc6-38bb-4f91-9618-81a0c9465a6f"/>
    <s v="a5676fc6-38bb-4f91-9618-81a0c9465a6fOPEN-CSP ACADEMICO"/>
    <m/>
    <x v="0"/>
    <s v="a5676fc6-38bb-4f91-9618-81a0c9465a6f"/>
    <x v="1"/>
    <s v="Catalogo principal"/>
    <s v="USD"/>
    <s v="N/A"/>
    <s v="Office 365 A5 without Audio Conferencing for faculty"/>
    <s v="Unidad"/>
    <s v="Und"/>
    <s v="Producto"/>
    <s v="N/A"/>
    <s v="N/A"/>
    <s v="N/A"/>
    <s v="a5676fc6-38bb-4f91-9618-81a0c9465a6f"/>
    <s v="Suscripción mensual con pago anual"/>
    <n v="8"/>
    <n v="1"/>
    <s v="Por definición del partner"/>
    <n v="0"/>
    <n v="29323.279999999999"/>
    <n v="29323.279999999999"/>
    <n v="0"/>
  </r>
  <r>
    <s v="Catalogo principalOPEN-CSP ACADEMICO0126406e-ff5b-448e-affb-6d253c4c720c"/>
    <s v="0126406e-ff5b-448e-affb-6d253c4c720cOPEN-CSP ACADEMICO"/>
    <m/>
    <x v="0"/>
    <s v="0126406e-ff5b-448e-affb-6d253c4c720c"/>
    <x v="1"/>
    <s v="Catalogo principal"/>
    <s v="USD"/>
    <s v="N/A"/>
    <s v="Office 365 A5 without Audio Conferencing for students"/>
    <s v="Unidad"/>
    <s v="Und"/>
    <s v="Producto"/>
    <s v="N/A"/>
    <s v="N/A"/>
    <s v="N/A"/>
    <s v="0126406e-ff5b-448e-affb-6d253c4c720c"/>
    <s v="Suscripción mensual con pago anual"/>
    <n v="6"/>
    <n v="1"/>
    <s v="Por definición del partner"/>
    <n v="0"/>
    <n v="21992.46"/>
    <n v="21992.46"/>
    <n v="0"/>
  </r>
  <r>
    <s v="Catalogo principalOPEN-CSP ACADEMICO2de2d245-c87f-4d5b-8a2b-cdb430ed42ba"/>
    <s v="2de2d245-c87f-4d5b-8a2b-cdb430ed42baOPEN-CSP ACADEMICO"/>
    <m/>
    <x v="0"/>
    <s v="2de2d245-c87f-4d5b-8a2b-cdb430ed42ba"/>
    <x v="1"/>
    <s v="Catalogo principal"/>
    <s v="USD"/>
    <s v="N/A"/>
    <s v="Power Automate unattended RPA add-on for Faculty_AddOn"/>
    <s v="Unidad"/>
    <s v="Und"/>
    <s v="Producto"/>
    <s v="N/A"/>
    <s v="N/A"/>
    <s v="N/A"/>
    <s v="2de2d245-c87f-4d5b-8a2b-cdb430ed42ba"/>
    <s v="Suscripción mensual con pago anual"/>
    <n v="82.5"/>
    <n v="1"/>
    <s v="Por definición del partner"/>
    <n v="0"/>
    <n v="302396.32500000001"/>
    <n v="302396.33"/>
    <n v="0"/>
  </r>
  <r>
    <s v="Catalogo principalOPEN-CSP ACADEMICO9f2ada2f-6106-44c5-954f-40c429677b07"/>
    <s v="9f2ada2f-6106-44c5-954f-40c429677b07OPEN-CSP ACADEMICO"/>
    <m/>
    <x v="0"/>
    <s v="9f2ada2f-6106-44c5-954f-40c429677b07"/>
    <x v="1"/>
    <s v="Catalogo principal"/>
    <s v="USD"/>
    <s v="N/A"/>
    <s v="Power Automate unattended RPA add-on for Students_AddOn"/>
    <s v="Unidad"/>
    <s v="Und"/>
    <s v="Producto"/>
    <s v="N/A"/>
    <s v="N/A"/>
    <s v="N/A"/>
    <s v="9f2ada2f-6106-44c5-954f-40c429677b07"/>
    <s v="Suscripción mensual con pago anual"/>
    <n v="60"/>
    <n v="1"/>
    <s v="Por definición del partner"/>
    <n v="0"/>
    <n v="219924.59999999998"/>
    <n v="219924.6"/>
    <n v="0"/>
  </r>
  <r>
    <s v="Catalogo principalOVS_ES ACADEMICOGMM-00001"/>
    <s v="GMM-00001OVS_ES ACADEMICO"/>
    <m/>
    <x v="0"/>
    <s v="GMM-00001"/>
    <x v="2"/>
    <s v="Catalogo principal"/>
    <s v="USD"/>
    <s v="N/A"/>
    <s v="Microsoft®Dyn365ECstEngAddlPortalOpenFac AllLng MonthlySubscriptions-VolumeLicense Academic OLV 1License LevelE AP QualifiedOffer AddOn 1Month"/>
    <s v="Unidad"/>
    <s v="Und"/>
    <s v="Producto"/>
    <s v="N/A"/>
    <s v="N/A"/>
    <s v="N/A"/>
    <s v="GMM-00001"/>
    <s v="Suscripción mensual con pago anual"/>
    <n v="220"/>
    <n v="1"/>
    <s v="Por definición del partner"/>
    <n v="0"/>
    <n v="806390.2"/>
    <n v="806390.2"/>
    <n v="0"/>
  </r>
  <r>
    <s v="Catalogo principalOVS_ES ACADEMICOGMM-00002"/>
    <s v="GMM-00002OVS_ES ACADEMICO"/>
    <m/>
    <x v="0"/>
    <s v="GMM-00002"/>
    <x v="2"/>
    <s v="Catalogo principal"/>
    <s v="USD"/>
    <s v="N/A"/>
    <s v="Microsoft®Dyn365ECstEngAddlPortalOpenFac AllLng MonthlySubscriptions-VolumeLicense Academic OLV 1License LevelF AP QualifiedOffer AddOn 1Month"/>
    <s v="Unidad"/>
    <s v="Und"/>
    <s v="Producto"/>
    <s v="N/A"/>
    <s v="N/A"/>
    <s v="N/A"/>
    <s v="GMM-00002"/>
    <s v="Suscripción mensual con pago anual"/>
    <n v="220"/>
    <n v="1"/>
    <s v="Por definición del partner"/>
    <n v="0"/>
    <n v="806390.2"/>
    <n v="806390.2"/>
    <n v="0"/>
  </r>
  <r>
    <s v="Catalogo principalOVS_ES ACADEMICOGMR-00001"/>
    <s v="GMR-00001OVS_ES ACADEMICO"/>
    <m/>
    <x v="0"/>
    <s v="GMR-00001"/>
    <x v="2"/>
    <s v="Catalogo principal"/>
    <s v="USD"/>
    <s v="N/A"/>
    <s v="Microsoft®Dyn365ECstEngAddlPtPgVwOpenFac AllLng MonthlySubscriptions-VolumeLicense Academic OLV 1License LevelE AP QualifiedOffer AddOn 1Month"/>
    <s v="Unidad"/>
    <s v="Und"/>
    <s v="Producto"/>
    <s v="N/A"/>
    <s v="N/A"/>
    <s v="N/A"/>
    <s v="GMR-00001"/>
    <s v="Suscripción mensual con pago anual"/>
    <n v="22"/>
    <n v="1"/>
    <s v="Por definición del partner"/>
    <n v="0"/>
    <n v="80639.01999999999"/>
    <n v="80639.02"/>
    <n v="0"/>
  </r>
  <r>
    <s v="Catalogo principalOVS_ES ACADEMICOGMR-00002"/>
    <s v="GMR-00002OVS_ES ACADEMICO"/>
    <m/>
    <x v="0"/>
    <s v="GMR-00002"/>
    <x v="2"/>
    <s v="Catalogo principal"/>
    <s v="USD"/>
    <s v="N/A"/>
    <s v="Microsoft®Dyn365ECstEngAddlPtPgVwOpenFac AllLng MonthlySubscriptions-VolumeLicense Academic OLV 1License LevelF AP QualifiedOffer AddOn 1Month"/>
    <s v="Unidad"/>
    <s v="Und"/>
    <s v="Producto"/>
    <s v="N/A"/>
    <s v="N/A"/>
    <s v="N/A"/>
    <s v="GMR-00002"/>
    <s v="Suscripción mensual con pago anual"/>
    <n v="22"/>
    <n v="1"/>
    <s v="Por definición del partner"/>
    <n v="0"/>
    <n v="80639.01999999999"/>
    <n v="80639.02"/>
    <n v="0"/>
  </r>
  <r>
    <s v="Catalogo principalOPEN-CSP ACADEMICOb5df9912-97fb-45a2-bb07-2c65060f05cb"/>
    <s v="b5df9912-97fb-45a2-bb07-2c65060f05cbOPEN-CSP ACADEMICO"/>
    <m/>
    <x v="0"/>
    <s v="b5df9912-97fb-45a2-bb07-2c65060f05cb"/>
    <x v="1"/>
    <s v="Catalogo principal"/>
    <s v="USD"/>
    <s v="N/A"/>
    <s v="Dynamics 365 Talent for Faculty"/>
    <s v="Unidad"/>
    <s v="Und"/>
    <s v="Producto"/>
    <s v="N/A"/>
    <s v="N/A"/>
    <s v="N/A"/>
    <s v="b5df9912-97fb-45a2-bb07-2c65060f05cb"/>
    <s v="Suscripción mensual con pago anual"/>
    <n v="22"/>
    <n v="1"/>
    <s v="Por definición del partner"/>
    <n v="0"/>
    <n v="80639.01999999999"/>
    <n v="80639.02"/>
    <n v="0"/>
  </r>
  <r>
    <s v="Catalogo principalOPEN-CSP ACADEMICOd08750bc-e88d-4abf-8cc2-0b4d30d5dd6d"/>
    <s v="d08750bc-e88d-4abf-8cc2-0b4d30d5dd6dOPEN-CSP ACADEMICO"/>
    <m/>
    <x v="0"/>
    <s v="d08750bc-e88d-4abf-8cc2-0b4d30d5dd6d"/>
    <x v="1"/>
    <s v="Catalogo principal"/>
    <s v="USD"/>
    <s v="N/A"/>
    <s v="Dynamics 365 Talent for Faculty (ISV-1)"/>
    <s v="Unidad"/>
    <s v="Und"/>
    <s v="Producto"/>
    <s v="N/A"/>
    <s v="N/A"/>
    <s v="N/A"/>
    <s v="d08750bc-e88d-4abf-8cc2-0b4d30d5dd6d"/>
    <s v="Suscripción mensual con pago anual"/>
    <n v="18.899999999999999"/>
    <n v="1"/>
    <s v="Por definición del partner"/>
    <n v="0"/>
    <n v="69276.248999999996"/>
    <n v="69276.25"/>
    <n v="0"/>
  </r>
  <r>
    <s v="Catalogo principalOPEN-CSP ACADEMICO5b5b687b-9b29-48ec-8156-196a0d5758b1"/>
    <s v="5b5b687b-9b29-48ec-8156-196a0d5758b1OPEN-CSP ACADEMICO"/>
    <m/>
    <x v="0"/>
    <s v="5b5b687b-9b29-48ec-8156-196a0d5758b1"/>
    <x v="1"/>
    <s v="Catalogo principal"/>
    <s v="USD"/>
    <s v="N/A"/>
    <s v="Dynamics 365 Talent for Faculty (ISV-2)"/>
    <s v="Unidad"/>
    <s v="Und"/>
    <s v="Producto"/>
    <s v="N/A"/>
    <s v="N/A"/>
    <s v="N/A"/>
    <s v="5b5b687b-9b29-48ec-8156-196a0d5758b1"/>
    <s v="Suscripción mensual con pago anual"/>
    <n v="15.7"/>
    <n v="1"/>
    <s v="Por definición del partner"/>
    <n v="0"/>
    <n v="57546.936999999998"/>
    <n v="57546.94"/>
    <n v="0"/>
  </r>
  <r>
    <s v="Catalogo principalOPEN-CSP ACADEMICO42a92457-c90c-466a-85a9-9321bfa037a0"/>
    <s v="42a92457-c90c-466a-85a9-9321bfa037a0OPEN-CSP ACADEMICO"/>
    <m/>
    <x v="0"/>
    <s v="42a92457-c90c-466a-85a9-9321bfa037a0"/>
    <x v="1"/>
    <s v="Catalogo principal"/>
    <s v="USD"/>
    <s v="N/A"/>
    <s v="Dynamics 365 Talent for Faculty Cloud Add-on From AX Enterprise to Talent"/>
    <s v="Unidad"/>
    <s v="Und"/>
    <s v="Producto"/>
    <s v="N/A"/>
    <s v="N/A"/>
    <s v="N/A"/>
    <s v="42a92457-c90c-466a-85a9-9321bfa037a0"/>
    <s v="Suscripción mensual con pago anual"/>
    <n v="0"/>
    <n v="1"/>
    <s v="Por definición del partner"/>
    <n v="0"/>
    <n v="0"/>
    <n v="0"/>
    <n v="0"/>
  </r>
  <r>
    <s v="Catalogo principalOPEN-CSP ACADEMICO088d3f4b-70ee-4041-8b81-d60bcafef420"/>
    <s v="088d3f4b-70ee-4041-8b81-d60bcafef420OPEN-CSP ACADEMICO"/>
    <m/>
    <x v="0"/>
    <s v="088d3f4b-70ee-4041-8b81-d60bcafef420"/>
    <x v="1"/>
    <s v="Catalogo principal"/>
    <s v="USD"/>
    <s v="N/A"/>
    <s v="Dynamics 365 Talent for Faculty From SA From VL/DPL"/>
    <s v="Unidad"/>
    <s v="Und"/>
    <s v="Producto"/>
    <s v="N/A"/>
    <s v="N/A"/>
    <s v="N/A"/>
    <s v="088d3f4b-70ee-4041-8b81-d60bcafef420"/>
    <s v="Suscripción mensual con pago anual"/>
    <n v="13.2"/>
    <n v="1"/>
    <s v="Por definición del partner"/>
    <n v="0"/>
    <n v="48383.411999999997"/>
    <n v="48383.41"/>
    <n v="0"/>
  </r>
  <r>
    <s v="Catalogo principalOPEN-CSP ACADEMICOa283854d-2568-4ceb-9f55-3617e5c32b57"/>
    <s v="a283854d-2568-4ceb-9f55-3617e5c32b57OPEN-CSP ACADEMICO"/>
    <m/>
    <x v="0"/>
    <s v="a283854d-2568-4ceb-9f55-3617e5c32b57"/>
    <x v="1"/>
    <s v="Catalogo principal"/>
    <s v="USD"/>
    <s v="N/A"/>
    <s v="Dynamics 365 Talent for Students"/>
    <s v="Unidad"/>
    <s v="Und"/>
    <s v="Producto"/>
    <s v="N/A"/>
    <s v="N/A"/>
    <s v="N/A"/>
    <s v="a283854d-2568-4ceb-9f55-3617e5c32b57"/>
    <s v="Suscripción mensual con pago anual"/>
    <n v="16"/>
    <n v="1"/>
    <s v="Por definición del partner"/>
    <n v="0"/>
    <n v="58646.559999999998"/>
    <n v="58646.559999999998"/>
    <n v="0"/>
  </r>
  <r>
    <s v="Catalogo principalOPEN-CSP ACADEMICO37f2c800-99d7-4426-b29a-d3ae4f314e08"/>
    <s v="37f2c800-99d7-4426-b29a-d3ae4f314e08OPEN-CSP ACADEMICO"/>
    <m/>
    <x v="0"/>
    <s v="37f2c800-99d7-4426-b29a-d3ae4f314e08"/>
    <x v="1"/>
    <s v="Catalogo principal"/>
    <s v="USD"/>
    <s v="N/A"/>
    <s v="Dynamics 365 Talent for Students (ISV-1)"/>
    <s v="Unidad"/>
    <s v="Und"/>
    <s v="Producto"/>
    <s v="N/A"/>
    <s v="N/A"/>
    <s v="N/A"/>
    <s v="37f2c800-99d7-4426-b29a-d3ae4f314e08"/>
    <s v="Suscripción mensual con pago anual"/>
    <n v="13.7"/>
    <n v="1"/>
    <s v="Por definición del partner"/>
    <n v="0"/>
    <n v="50216.116999999998"/>
    <n v="50216.12"/>
    <n v="0"/>
  </r>
  <r>
    <s v="Catalogo principalOPEN-CSP ACADEMICO068d348e-1df6-4473-a582-6bcad2c0ef08"/>
    <s v="068d348e-1df6-4473-a582-6bcad2c0ef08OPEN-CSP ACADEMICO"/>
    <m/>
    <x v="0"/>
    <s v="068d348e-1df6-4473-a582-6bcad2c0ef08"/>
    <x v="1"/>
    <s v="Catalogo principal"/>
    <s v="USD"/>
    <s v="N/A"/>
    <s v="Dynamics 365 Talent for Students (ISV-2)"/>
    <s v="Unidad"/>
    <s v="Und"/>
    <s v="Producto"/>
    <s v="N/A"/>
    <s v="N/A"/>
    <s v="N/A"/>
    <s v="068d348e-1df6-4473-a582-6bcad2c0ef08"/>
    <s v="Suscripción mensual con pago anual"/>
    <n v="11.4"/>
    <n v="1"/>
    <s v="Por definición del partner"/>
    <n v="0"/>
    <n v="41785.673999999999"/>
    <n v="41785.67"/>
    <n v="0"/>
  </r>
  <r>
    <s v="Catalogo principalOPEN-CSP ACADEMICO924c03d0-a617-426a-9387-2802e26ecc6e"/>
    <s v="924c03d0-a617-426a-9387-2802e26ecc6eOPEN-CSP ACADEMICO"/>
    <m/>
    <x v="0"/>
    <s v="924c03d0-a617-426a-9387-2802e26ecc6e"/>
    <x v="1"/>
    <s v="Catalogo principal"/>
    <s v="USD"/>
    <s v="N/A"/>
    <s v="Dynamics 365 Talent for Students Cloud Add-on From AX Enterprise to Talent"/>
    <s v="Unidad"/>
    <s v="Und"/>
    <s v="Producto"/>
    <s v="N/A"/>
    <s v="N/A"/>
    <s v="N/A"/>
    <s v="924c03d0-a617-426a-9387-2802e26ecc6e"/>
    <s v="Suscripción mensual con pago anual"/>
    <n v="16"/>
    <n v="1"/>
    <s v="Por definición del partner"/>
    <n v="0"/>
    <n v="58646.559999999998"/>
    <n v="58646.559999999998"/>
    <n v="0"/>
  </r>
  <r>
    <s v="Catalogo principalOPEN-CSP ACADEMICOeeca9dd2-abfd-4b54-af20-dca132253a4a"/>
    <s v="eeca9dd2-abfd-4b54-af20-dca132253a4aOPEN-CSP ACADEMICO"/>
    <m/>
    <x v="0"/>
    <s v="eeca9dd2-abfd-4b54-af20-dca132253a4a"/>
    <x v="1"/>
    <s v="Catalogo principal"/>
    <s v="USD"/>
    <s v="N/A"/>
    <s v="Dynamics 365 Talent for Students From SA From VL/DPL"/>
    <s v="Unidad"/>
    <s v="Und"/>
    <s v="Producto"/>
    <s v="N/A"/>
    <s v="N/A"/>
    <s v="N/A"/>
    <s v="eeca9dd2-abfd-4b54-af20-dca132253a4a"/>
    <s v="Suscripción mensual con pago anual"/>
    <n v="9.6"/>
    <n v="1"/>
    <s v="Por definición del partner"/>
    <n v="0"/>
    <n v="35187.935999999994"/>
    <n v="35187.94"/>
    <n v="0"/>
  </r>
  <r>
    <s v="Catalogo principalOPEN-CSP GOBIERNO6dc6cb1d-7bcb-4234-80cc-9c7a9cded044"/>
    <s v="6dc6cb1d-7bcb-4234-80cc-9c7a9cded044OPEN-CSP GOBIERNO"/>
    <m/>
    <x v="0"/>
    <s v="6dc6cb1d-7bcb-4234-80cc-9c7a9cded044"/>
    <x v="0"/>
    <s v="Catalogo principal"/>
    <s v="USD"/>
    <s v="N/A"/>
    <s v="Microsoft 365 F5 Compliance Add-on"/>
    <s v="Unidad"/>
    <s v="Und"/>
    <s v="Producto"/>
    <s v="N/A"/>
    <s v="N/A"/>
    <s v="N/A"/>
    <s v="6dc6cb1d-7bcb-4234-80cc-9c7a9cded044"/>
    <s v="Suscripción mensual con pago anual"/>
    <n v="8"/>
    <n v="1"/>
    <s v="Por definición del partner"/>
    <n v="0"/>
    <n v="29323.279999999999"/>
    <n v="29323.279999999999"/>
    <n v="0"/>
  </r>
  <r>
    <s v="Catalogo principalOPEN-CSP GOBIERNOad396924-ee4e-4059-b779-efe43dfa24d2"/>
    <s v="ad396924-ee4e-4059-b779-efe43dfa24d2OPEN-CSP GOBIERNO"/>
    <m/>
    <x v="0"/>
    <s v="ad396924-ee4e-4059-b779-efe43dfa24d2"/>
    <x v="0"/>
    <s v="Catalogo principal"/>
    <s v="USD"/>
    <s v="N/A"/>
    <s v="Microsoft 365 F5 Security + Compliance Add-on"/>
    <s v="Unidad"/>
    <s v="Und"/>
    <s v="Producto"/>
    <s v="N/A"/>
    <s v="N/A"/>
    <s v="N/A"/>
    <s v="ad396924-ee4e-4059-b779-efe43dfa24d2"/>
    <s v="Suscripción mensual con pago anual"/>
    <n v="13"/>
    <n v="1"/>
    <s v="Por definición del partner"/>
    <n v="0"/>
    <n v="47650.33"/>
    <n v="47650.33"/>
    <n v="0"/>
  </r>
  <r>
    <s v="Catalogo principalOPEN-CSP GOBIERNOa8fba59e-1fc2-4658-8684-5f3d0c71c490"/>
    <s v="a8fba59e-1fc2-4658-8684-5f3d0c71c490OPEN-CSP GOBIERNO"/>
    <m/>
    <x v="0"/>
    <s v="a8fba59e-1fc2-4658-8684-5f3d0c71c490"/>
    <x v="0"/>
    <s v="Catalogo principal"/>
    <s v="USD"/>
    <s v="N/A"/>
    <s v="Microsoft 365 F5 Security Add-on"/>
    <s v="Unidad"/>
    <s v="Und"/>
    <s v="Producto"/>
    <s v="N/A"/>
    <s v="N/A"/>
    <s v="N/A"/>
    <s v="a8fba59e-1fc2-4658-8684-5f3d0c71c490"/>
    <s v="Suscripción mensual con pago anual"/>
    <n v="8"/>
    <n v="1"/>
    <s v="Por definición del partner"/>
    <n v="0"/>
    <n v="29323.279999999999"/>
    <n v="29323.279999999999"/>
    <n v="0"/>
  </r>
  <r>
    <s v="Catalogo principalOPEN-CSP GOBIERNO5b2900bc-5067-4c17-99be-1560a8e8e6a1"/>
    <s v="5b2900bc-5067-4c17-99be-1560a8e8e6a1OPEN-CSP GOBIERNO"/>
    <m/>
    <x v="0"/>
    <s v="5b2900bc-5067-4c17-99be-1560a8e8e6a1"/>
    <x v="0"/>
    <s v="Catalogo principal"/>
    <s v="USD"/>
    <s v="N/A"/>
    <s v="Dynamics 365 Talent"/>
    <s v="Unidad"/>
    <s v="Und"/>
    <s v="Producto"/>
    <s v="N/A"/>
    <s v="N/A"/>
    <s v="N/A"/>
    <s v="5b2900bc-5067-4c17-99be-1560a8e8e6a1"/>
    <s v="Suscripción mensual con pago anual"/>
    <n v="40"/>
    <n v="1"/>
    <s v="Por definición del partner"/>
    <n v="0"/>
    <n v="146616.4"/>
    <n v="146616.4"/>
    <n v="0"/>
  </r>
  <r>
    <s v="Catalogo principalOPEN-CSP GOBIERNOf3b0dc86-4b5f-4f5d-860d-c9fcc30d0964"/>
    <s v="f3b0dc86-4b5f-4f5d-860d-c9fcc30d0964OPEN-CSP GOBIERNO"/>
    <m/>
    <x v="0"/>
    <s v="f3b0dc86-4b5f-4f5d-860d-c9fcc30d0964"/>
    <x v="0"/>
    <s v="Catalogo principal"/>
    <s v="USD"/>
    <s v="N/A"/>
    <s v="Dynamics 365 Talent Cloud Add-on From AX Enterprise to Talent"/>
    <s v="Unidad"/>
    <s v="Und"/>
    <s v="Producto"/>
    <s v="N/A"/>
    <s v="N/A"/>
    <s v="N/A"/>
    <s v="f3b0dc86-4b5f-4f5d-860d-c9fcc30d0964"/>
    <s v="Suscripción mensual con pago anual"/>
    <n v="0"/>
    <n v="1"/>
    <s v="Por definición del partner"/>
    <n v="0"/>
    <n v="0"/>
    <n v="0"/>
    <n v="0"/>
  </r>
  <r>
    <s v="Catalogo principalOPEN-CSP GOBIERNO2c25322a-9384-48e8-b331-65c469276fb6"/>
    <s v="2c25322a-9384-48e8-b331-65c469276fb6OPEN-CSP GOBIERNO"/>
    <m/>
    <x v="0"/>
    <s v="2c25322a-9384-48e8-b331-65c469276fb6"/>
    <x v="0"/>
    <s v="Catalogo principal"/>
    <s v="USD"/>
    <s v="N/A"/>
    <s v="Dynamics 365 Talent From SA From VL/DPL"/>
    <s v="Unidad"/>
    <s v="Und"/>
    <s v="Producto"/>
    <s v="N/A"/>
    <s v="N/A"/>
    <s v="N/A"/>
    <s v="2c25322a-9384-48e8-b331-65c469276fb6"/>
    <s v="Suscripción mensual con pago anual"/>
    <n v="24"/>
    <n v="1"/>
    <s v="Por definición del partner"/>
    <n v="0"/>
    <n v="87969.84"/>
    <n v="87969.84"/>
    <n v="0"/>
  </r>
  <r>
    <s v="Catalogo principalOPEN-CSP GOBIERNO5e1087b6-246b-4503-b88a-b60bdf0b3840"/>
    <s v="5e1087b6-246b-4503-b88a-b60bdf0b3840OPEN-CSP GOBIERNO"/>
    <m/>
    <x v="0"/>
    <s v="5e1087b6-246b-4503-b88a-b60bdf0b3840"/>
    <x v="0"/>
    <s v="Catalogo principal"/>
    <s v="USD"/>
    <s v="N/A"/>
    <s v="Power Apps per app plan"/>
    <s v="Unidad"/>
    <s v="Und"/>
    <s v="Producto"/>
    <s v="N/A"/>
    <s v="N/A"/>
    <s v="N/A"/>
    <s v="5e1087b6-246b-4503-b88a-b60bdf0b3840"/>
    <s v="Suscripción mensual con pago anual"/>
    <n v="10"/>
    <n v="1"/>
    <s v="Por definición del partner"/>
    <n v="0"/>
    <n v="36654.1"/>
    <n v="36654.1"/>
    <n v="0"/>
  </r>
  <r>
    <s v="Controles EmpresarialesCanalIT-SW-01-01"/>
    <s v="IT-SW-01-01Canal"/>
    <m/>
    <x v="1"/>
    <s v="IT-SW-01-01"/>
    <x v="3"/>
    <s v="Controles Empresariales"/>
    <s v="COP"/>
    <s v="N/A"/>
    <s v="Capacitación para usuario final - hasta 10 Personas.  "/>
    <s v="Por sesión de capacitación de 4 horas para un grupo de hasta 10 personas."/>
    <s v="Und"/>
    <s v="Servicio"/>
    <s v="Zona 1"/>
    <s v="Remoto"/>
    <s v="Capacitador"/>
    <s v="IT-SW-01-01"/>
    <s v="Mensual por servicios efectivamente prestados"/>
    <n v="650000"/>
    <n v="1"/>
    <n v="1"/>
    <n v="0"/>
    <n v="650000"/>
    <n v="650000"/>
    <n v="0"/>
  </r>
  <r>
    <s v="Controles EmpresarialesCanalIT-SW-01-02"/>
    <s v="IT-SW-01-02Canal"/>
    <m/>
    <x v="1"/>
    <s v="IT-SW-01-02"/>
    <x v="3"/>
    <s v="Controles Empresariales"/>
    <s v="COP"/>
    <s v="N/A"/>
    <s v="Capacitación para usuario final - hasta 10 Personas.  "/>
    <s v="Por sesión de capacitación de 4 horas para un grupo de hasta 10 personas."/>
    <s v="Und"/>
    <s v="Servicio"/>
    <s v="Zona 1"/>
    <s v="Sitio"/>
    <s v="Capacitador"/>
    <s v="IT-SW-01-02"/>
    <s v="Mensual por servicios efectivamente prestados"/>
    <n v="670000"/>
    <n v="1"/>
    <n v="1"/>
    <n v="0"/>
    <n v="670000"/>
    <n v="670000"/>
    <n v="0"/>
  </r>
  <r>
    <s v="Controles EmpresarialesCanalIT-SW-01-03"/>
    <s v="IT-SW-01-03Canal"/>
    <m/>
    <x v="1"/>
    <s v="IT-SW-01-03"/>
    <x v="3"/>
    <s v="Controles Empresariales"/>
    <s v="COP"/>
    <s v="N/A"/>
    <s v="Capacitación para usuario final - hasta 10 Personas.  "/>
    <s v="Por sesión de capacitación de 4 horas para un grupo de hasta 10 personas."/>
    <s v="Und"/>
    <s v="Servicio"/>
    <s v="Zona 2"/>
    <s v="Remoto"/>
    <s v="Capacitador"/>
    <s v="IT-SW-01-03"/>
    <s v="Mensual por servicios efectivamente prestados"/>
    <n v="650000"/>
    <n v="1"/>
    <n v="1"/>
    <n v="0"/>
    <n v="650000"/>
    <n v="650000"/>
    <n v="0"/>
  </r>
  <r>
    <s v="Controles EmpresarialesCanalIT-SW-01-04"/>
    <s v="IT-SW-01-04Canal"/>
    <m/>
    <x v="1"/>
    <s v="IT-SW-01-04"/>
    <x v="3"/>
    <s v="Controles Empresariales"/>
    <s v="COP"/>
    <s v="N/A"/>
    <s v="Capacitación para usuario final - hasta 10 Personas.  "/>
    <s v="Por sesión de capacitación de 4 horas para un grupo de hasta 10 personas."/>
    <s v="Und"/>
    <s v="Servicio"/>
    <s v="Zona 2"/>
    <s v="Sitio"/>
    <s v="Capacitador"/>
    <s v="IT-SW-01-04"/>
    <s v="Mensual por servicios efectivamente prestados"/>
    <n v="700000"/>
    <n v="1"/>
    <n v="1"/>
    <n v="0"/>
    <n v="700000"/>
    <n v="700000"/>
    <n v="0"/>
  </r>
  <r>
    <s v="Controles EmpresarialesCanalIT-SW-01-05"/>
    <s v="IT-SW-01-05Canal"/>
    <m/>
    <x v="1"/>
    <s v="IT-SW-01-05"/>
    <x v="3"/>
    <s v="Controles Empresariales"/>
    <s v="COP"/>
    <s v="N/A"/>
    <s v="Capacitación para usuario final - hasta 10 Personas.  "/>
    <s v="Por sesión de capacitación de 4 horas para un grupo de hasta 10 personas."/>
    <s v="Und"/>
    <s v="Servicio"/>
    <s v="Zona 3"/>
    <s v="Remoto"/>
    <s v="Capacitador"/>
    <s v="IT-SW-01-05"/>
    <s v="Mensual por servicios efectivamente prestados"/>
    <n v="650000"/>
    <n v="1"/>
    <n v="1"/>
    <n v="0"/>
    <n v="650000"/>
    <n v="650000"/>
    <n v="0"/>
  </r>
  <r>
    <s v="Controles EmpresarialesCanalIT-SW-01-06"/>
    <s v="IT-SW-01-06Canal"/>
    <m/>
    <x v="1"/>
    <s v="IT-SW-01-06"/>
    <x v="3"/>
    <s v="Controles Empresariales"/>
    <s v="COP"/>
    <s v="N/A"/>
    <s v="Capacitación para usuario final - hasta 10 Personas.  "/>
    <s v="Por sesión de capacitación de 4 horas para un grupo de hasta 10 personas."/>
    <s v="Und"/>
    <s v="Servicio"/>
    <s v="Zona 3"/>
    <s v="Sitio"/>
    <s v="Capacitador"/>
    <s v="IT-SW-01-06"/>
    <s v="Mensual por servicios efectivamente prestados"/>
    <n v="750000"/>
    <n v="1"/>
    <n v="1"/>
    <n v="0"/>
    <n v="750000"/>
    <n v="750000"/>
    <n v="0"/>
  </r>
  <r>
    <s v="Controles EmpresarialesCanalIT-SW-02-01"/>
    <s v="IT-SW-02-01Canal"/>
    <m/>
    <x v="1"/>
    <s v="IT-SW-02-01"/>
    <x v="3"/>
    <s v="Controles Empresariales"/>
    <s v="COP"/>
    <s v="N/A"/>
    <s v="Capacitación para usuario final hasta 20 Personas.  "/>
    <s v="Por sesión de capacitación de 4 horas para un grupo de hasta 20 personas."/>
    <s v="Und"/>
    <s v="Servicio"/>
    <s v="Zona 1"/>
    <s v="Remoto"/>
    <s v="Capacitador"/>
    <s v="IT-SW-02-01"/>
    <s v="Mensual por servicios efectivamente prestados"/>
    <n v="650000"/>
    <n v="1"/>
    <n v="1"/>
    <n v="0"/>
    <n v="650000"/>
    <n v="650000"/>
    <n v="0"/>
  </r>
  <r>
    <s v="Controles EmpresarialesCanalIT-SW-02-02"/>
    <s v="IT-SW-02-02Canal"/>
    <m/>
    <x v="1"/>
    <s v="IT-SW-02-02"/>
    <x v="3"/>
    <s v="Controles Empresariales"/>
    <s v="COP"/>
    <s v="N/A"/>
    <s v="Capacitación para usuario final hasta 20 Personas.  "/>
    <s v="Por sesión de capacitación de 4 horas para un grupo de hasta 20 personas."/>
    <s v="Und"/>
    <s v="Servicio"/>
    <s v="Zona 1"/>
    <s v="Sitio"/>
    <s v="Capacitador"/>
    <s v="IT-SW-02-02"/>
    <s v="Mensual por servicios efectivamente prestados"/>
    <n v="670000"/>
    <n v="1"/>
    <n v="1"/>
    <n v="0"/>
    <n v="670000"/>
    <n v="670000"/>
    <n v="0"/>
  </r>
  <r>
    <s v="Controles EmpresarialesCanalIT-SW-02-03"/>
    <s v="IT-SW-02-03Canal"/>
    <m/>
    <x v="1"/>
    <s v="IT-SW-02-03"/>
    <x v="3"/>
    <s v="Controles Empresariales"/>
    <s v="COP"/>
    <s v="N/A"/>
    <s v="Capacitación para usuario final hasta 20 Personas.  "/>
    <s v="Por sesión de capacitación de 4 horas para un grupo de hasta 20 personas."/>
    <s v="Und"/>
    <s v="Servicio"/>
    <s v="Zona 2"/>
    <s v="Remoto"/>
    <s v="Capacitador"/>
    <s v="IT-SW-02-03"/>
    <s v="Mensual por servicios efectivamente prestados"/>
    <n v="650000"/>
    <n v="1"/>
    <n v="1"/>
    <n v="0"/>
    <n v="650000"/>
    <n v="650000"/>
    <n v="0"/>
  </r>
  <r>
    <s v="Controles EmpresarialesCanalIT-SW-02-04"/>
    <s v="IT-SW-02-04Canal"/>
    <m/>
    <x v="1"/>
    <s v="IT-SW-02-04"/>
    <x v="3"/>
    <s v="Controles Empresariales"/>
    <s v="COP"/>
    <s v="N/A"/>
    <s v="Capacitación para usuario final hasta 20 Personas.  "/>
    <s v="Por sesión de capacitación de 4 horas para un grupo de hasta 20 personas."/>
    <s v="Und"/>
    <s v="Servicio"/>
    <s v="Zona 2"/>
    <s v="Sitio"/>
    <s v="Capacitador"/>
    <s v="IT-SW-02-04"/>
    <s v="Mensual por servicios efectivamente prestados"/>
    <n v="700000"/>
    <n v="1"/>
    <n v="1"/>
    <n v="0"/>
    <n v="700000"/>
    <n v="700000"/>
    <n v="0"/>
  </r>
  <r>
    <s v="Controles EmpresarialesCanalIT-SW-02-05"/>
    <s v="IT-SW-02-05Canal"/>
    <m/>
    <x v="1"/>
    <s v="IT-SW-02-05"/>
    <x v="3"/>
    <s v="Controles Empresariales"/>
    <s v="COP"/>
    <s v="N/A"/>
    <s v="Capacitación para usuario final hasta 20 Personas.  "/>
    <s v="Por sesión de capacitación de 4 horas para un grupo de hasta 20 personas."/>
    <s v="Und"/>
    <s v="Servicio"/>
    <s v="Zona 3"/>
    <s v="Remoto"/>
    <s v="Capacitador"/>
    <s v="IT-SW-02-05"/>
    <s v="Mensual por servicios efectivamente prestados"/>
    <n v="650000"/>
    <n v="1"/>
    <n v="1"/>
    <n v="0"/>
    <n v="650000"/>
    <n v="650000"/>
    <n v="0"/>
  </r>
  <r>
    <s v="Controles EmpresarialesCanalIT-SW-02-06"/>
    <s v="IT-SW-02-06Canal"/>
    <m/>
    <x v="1"/>
    <s v="IT-SW-02-06"/>
    <x v="3"/>
    <s v="Controles Empresariales"/>
    <s v="COP"/>
    <s v="N/A"/>
    <s v="Capacitación para usuario final hasta 20 Personas.  "/>
    <s v="Por sesión de capacitación de 4 horas para un grupo de hasta 20 personas."/>
    <s v="Und"/>
    <s v="Servicio"/>
    <s v="Zona 3"/>
    <s v="Sitio"/>
    <s v="Capacitador"/>
    <s v="IT-SW-02-06"/>
    <s v="Mensual por servicios efectivamente prestados"/>
    <n v="750000"/>
    <n v="1"/>
    <n v="1"/>
    <n v="0"/>
    <n v="750000"/>
    <n v="750000"/>
    <n v="0"/>
  </r>
  <r>
    <s v="Controles EmpresarialesCanalIT-SW-03-01"/>
    <s v="IT-SW-03-01Canal"/>
    <m/>
    <x v="1"/>
    <s v="IT-SW-03-01"/>
    <x v="3"/>
    <s v="Controles Empresariales"/>
    <s v="COP"/>
    <s v="N/A"/>
    <s v="Capacitación para usuario técnico o administrador - hasta 10 Personas.  "/>
    <s v="Por sesión de capacitación de 4 horas para un grupo de hasta 10 personas."/>
    <s v="Und"/>
    <s v="Servicio"/>
    <s v="Zona 1"/>
    <s v="Remoto"/>
    <s v="Capacitador"/>
    <s v="IT-SW-03-01"/>
    <s v="Mensual por servicios efectivamente prestados"/>
    <n v="727800"/>
    <n v="1"/>
    <n v="1"/>
    <n v="0"/>
    <n v="727800"/>
    <n v="727800"/>
    <n v="0"/>
  </r>
  <r>
    <s v="Controles EmpresarialesCanalIT-SW-03-02"/>
    <s v="IT-SW-03-02Canal"/>
    <m/>
    <x v="1"/>
    <s v="IT-SW-03-02"/>
    <x v="3"/>
    <s v="Controles Empresariales"/>
    <s v="COP"/>
    <s v="N/A"/>
    <s v="Capacitación para usuario técnico o administrador - hasta 10 Personas.  "/>
    <s v="Por sesión de capacitación de 4 horas para un grupo de hasta 10 personas."/>
    <s v="Und"/>
    <s v="Servicio"/>
    <s v="Zona 1"/>
    <s v="Sitio"/>
    <s v="Capacitador"/>
    <s v="IT-SW-03-02"/>
    <s v="Mensual por servicios efectivamente prestados"/>
    <n v="737800"/>
    <n v="1"/>
    <n v="1"/>
    <n v="0"/>
    <n v="737800"/>
    <n v="737800"/>
    <n v="0"/>
  </r>
  <r>
    <s v="Controles EmpresarialesCanalIT-SW-03-03"/>
    <s v="IT-SW-03-03Canal"/>
    <m/>
    <x v="1"/>
    <s v="IT-SW-03-03"/>
    <x v="3"/>
    <s v="Controles Empresariales"/>
    <s v="COP"/>
    <s v="N/A"/>
    <s v="Capacitación para usuario técnico o administrador - hasta 10 Personas.  "/>
    <s v="Por sesión de capacitación de 4 horas para un grupo de hasta 10 personas."/>
    <s v="Und"/>
    <s v="Servicio"/>
    <s v="Zona 2"/>
    <s v="Remoto"/>
    <s v="Capacitador"/>
    <s v="IT-SW-03-03"/>
    <s v="Mensual por servicios efectivamente prestados"/>
    <n v="727800"/>
    <n v="1"/>
    <n v="1"/>
    <n v="0"/>
    <n v="727800"/>
    <n v="727800"/>
    <n v="0"/>
  </r>
  <r>
    <s v="Controles EmpresarialesCanalIT-SW-03-04"/>
    <s v="IT-SW-03-04Canal"/>
    <m/>
    <x v="1"/>
    <s v="IT-SW-03-04"/>
    <x v="3"/>
    <s v="Controles Empresariales"/>
    <s v="COP"/>
    <s v="N/A"/>
    <s v="Capacitación para usuario técnico o administrador - hasta 10 Personas.  "/>
    <s v="Por sesión de capacitación de 4 horas para un grupo de hasta 10 personas."/>
    <s v="Und"/>
    <s v="Servicio"/>
    <s v="Zona 2"/>
    <s v="Sitio"/>
    <s v="Capacitador"/>
    <s v="IT-SW-03-04"/>
    <s v="Mensual por servicios efectivamente prestados"/>
    <n v="767800"/>
    <n v="1"/>
    <n v="1"/>
    <n v="0"/>
    <n v="767800"/>
    <n v="767800"/>
    <n v="0"/>
  </r>
  <r>
    <s v="Controles EmpresarialesCanalIT-SW-03-05"/>
    <s v="IT-SW-03-05Canal"/>
    <m/>
    <x v="1"/>
    <s v="IT-SW-03-05"/>
    <x v="3"/>
    <s v="Controles Empresariales"/>
    <s v="COP"/>
    <s v="N/A"/>
    <s v="Capacitación para usuario técnico o administrador - hasta 10 Personas.  "/>
    <s v="Por sesión de capacitación de 4 horas para un grupo de hasta 10 personas."/>
    <s v="Und"/>
    <s v="Servicio"/>
    <s v="Zona 3"/>
    <s v="Remoto"/>
    <s v="Capacitador"/>
    <s v="IT-SW-03-05"/>
    <s v="Mensual por servicios efectivamente prestados"/>
    <n v="727800"/>
    <n v="1"/>
    <n v="1"/>
    <n v="0"/>
    <n v="727800"/>
    <n v="727800"/>
    <n v="0"/>
  </r>
  <r>
    <s v="Controles EmpresarialesCanalIT-SW-03-06"/>
    <s v="IT-SW-03-06Canal"/>
    <m/>
    <x v="1"/>
    <s v="IT-SW-03-06"/>
    <x v="3"/>
    <s v="Controles Empresariales"/>
    <s v="COP"/>
    <s v="N/A"/>
    <s v="Capacitación para usuario técnico o administrador - hasta 10 Personas.  "/>
    <s v="Por sesión de capacitación de 4 horas para un grupo de hasta 10 personas."/>
    <s v="Und"/>
    <s v="Servicio"/>
    <s v="Zona 3"/>
    <s v="Sitio"/>
    <s v="Capacitador"/>
    <s v="IT-SW-03-06"/>
    <s v="Mensual por servicios efectivamente prestados"/>
    <n v="862800"/>
    <n v="1"/>
    <n v="1"/>
    <n v="0"/>
    <n v="862800"/>
    <n v="862800"/>
    <n v="0"/>
  </r>
  <r>
    <s v="Controles EmpresarialesCanalIT-SW-04-01"/>
    <s v="IT-SW-04-01Canal"/>
    <m/>
    <x v="1"/>
    <s v="IT-SW-04-01"/>
    <x v="3"/>
    <s v="Controles Empresariales"/>
    <s v="COP"/>
    <s v="N/A"/>
    <s v="Capacitación para usuario técnico o administrador hasta 20 Personas.  "/>
    <s v="Por sesión de capacitación de 4 horas para un grupo de hasta 20 personas."/>
    <s v="Und"/>
    <s v="Servicio"/>
    <s v="Zona 1"/>
    <s v="Remoto"/>
    <s v="Capacitador"/>
    <s v="IT-SW-04-01"/>
    <s v="Mensual por servicios efectivamente prestados"/>
    <n v="727800"/>
    <n v="1"/>
    <n v="1"/>
    <n v="0"/>
    <n v="727800"/>
    <n v="727800"/>
    <n v="0"/>
  </r>
  <r>
    <s v="Controles EmpresarialesCanalIT-SW-04-02"/>
    <s v="IT-SW-04-02Canal"/>
    <m/>
    <x v="1"/>
    <s v="IT-SW-04-02"/>
    <x v="3"/>
    <s v="Controles Empresariales"/>
    <s v="COP"/>
    <s v="N/A"/>
    <s v="Capacitación para usuario técnico o administrador hasta 20 Personas.  "/>
    <s v="Por sesión de capacitación de 4 horas para un grupo de hasta 20 personas."/>
    <s v="Und"/>
    <s v="Servicio"/>
    <s v="Zona 1"/>
    <s v="Sitio"/>
    <s v="Capacitador"/>
    <s v="IT-SW-04-02"/>
    <s v="Mensual por servicios efectivamente prestados"/>
    <n v="737800"/>
    <n v="1"/>
    <n v="1"/>
    <n v="0"/>
    <n v="737800"/>
    <n v="737800"/>
    <n v="0"/>
  </r>
  <r>
    <s v="Controles EmpresarialesCanalIT-SW-04-03"/>
    <s v="IT-SW-04-03Canal"/>
    <m/>
    <x v="1"/>
    <s v="IT-SW-04-03"/>
    <x v="3"/>
    <s v="Controles Empresariales"/>
    <s v="COP"/>
    <s v="N/A"/>
    <s v="Capacitación para usuario técnico o administrador hasta 20 Personas.  "/>
    <s v="Por sesión de capacitación de 4 horas para un grupo de hasta 20 personas."/>
    <s v="Und"/>
    <s v="Servicio"/>
    <s v="Zona 2"/>
    <s v="Remoto"/>
    <s v="Capacitador"/>
    <s v="IT-SW-04-03"/>
    <s v="Mensual por servicios efectivamente prestados"/>
    <n v="727800"/>
    <n v="1"/>
    <n v="1"/>
    <n v="0"/>
    <n v="727800"/>
    <n v="727800"/>
    <n v="0"/>
  </r>
  <r>
    <s v="Controles EmpresarialesCanalIT-SW-04-04"/>
    <s v="IT-SW-04-04Canal"/>
    <m/>
    <x v="1"/>
    <s v="IT-SW-04-04"/>
    <x v="3"/>
    <s v="Controles Empresariales"/>
    <s v="COP"/>
    <s v="N/A"/>
    <s v="Capacitación para usuario técnico o administrador hasta 20 Personas.  "/>
    <s v="Por sesión de capacitación de 4 horas para un grupo de hasta 20 personas."/>
    <s v="Und"/>
    <s v="Servicio"/>
    <s v="Zona 2"/>
    <s v="Sitio"/>
    <s v="Capacitador"/>
    <s v="IT-SW-04-04"/>
    <s v="Mensual por servicios efectivamente prestados"/>
    <n v="767800"/>
    <n v="1"/>
    <n v="1"/>
    <n v="0"/>
    <n v="767800"/>
    <n v="767800"/>
    <n v="0"/>
  </r>
  <r>
    <s v="Controles EmpresarialesCanalIT-SW-04-05"/>
    <s v="IT-SW-04-05Canal"/>
    <m/>
    <x v="1"/>
    <s v="IT-SW-04-05"/>
    <x v="3"/>
    <s v="Controles Empresariales"/>
    <s v="COP"/>
    <s v="N/A"/>
    <s v="Capacitación para usuario técnico o administrador hasta 20 Personas.  "/>
    <s v="Por sesión de capacitación de 4 horas para un grupo de hasta 20 personas."/>
    <s v="Und"/>
    <s v="Servicio"/>
    <s v="Zona 3"/>
    <s v="Remoto"/>
    <s v="Capacitador"/>
    <s v="IT-SW-04-05"/>
    <s v="Mensual por servicios efectivamente prestados"/>
    <n v="727800"/>
    <n v="1"/>
    <n v="1"/>
    <n v="0"/>
    <n v="727800"/>
    <n v="727800"/>
    <n v="0"/>
  </r>
  <r>
    <s v="Controles EmpresarialesCanalIT-SW-04-06"/>
    <s v="IT-SW-04-06Canal"/>
    <m/>
    <x v="1"/>
    <s v="IT-SW-04-06"/>
    <x v="3"/>
    <s v="Controles Empresariales"/>
    <s v="COP"/>
    <s v="N/A"/>
    <s v="Capacitación para usuario técnico o administrador hasta 20 Personas.  "/>
    <s v="Por sesión de capacitación de 4 horas para un grupo de hasta 20 personas."/>
    <s v="Und"/>
    <s v="Servicio"/>
    <s v="Zona 3"/>
    <s v="Sitio"/>
    <s v="Capacitador"/>
    <s v="IT-SW-04-06"/>
    <s v="Mensual por servicios efectivamente prestados"/>
    <n v="862800"/>
    <n v="1"/>
    <n v="1"/>
    <n v="0"/>
    <n v="862800"/>
    <n v="862800"/>
    <n v="0"/>
  </r>
  <r>
    <s v="Controles EmpresarialesCanalIT-SW-05-01"/>
    <s v="IT-SW-05-01Canal"/>
    <m/>
    <x v="1"/>
    <s v="IT-SW-05-01"/>
    <x v="3"/>
    <s v="Controles Empresariales"/>
    <s v="COP"/>
    <s v="N/A"/>
    <s v="Configuración y parametrización de los Productos "/>
    <s v="Hora"/>
    <s v="Und"/>
    <s v="Servicio"/>
    <s v="Zona 1"/>
    <s v="Remoto"/>
    <s v="Profesional"/>
    <s v="IT-SW-05-01"/>
    <s v="Mensual por servicios efectivamente prestados"/>
    <n v="181950"/>
    <n v="1"/>
    <n v="1"/>
    <n v="0"/>
    <n v="181950"/>
    <n v="181950"/>
    <n v="0"/>
  </r>
  <r>
    <s v="Controles EmpresarialesCanalIT-SW-05-02"/>
    <s v="IT-SW-05-02Canal"/>
    <m/>
    <x v="1"/>
    <s v="IT-SW-05-02"/>
    <x v="3"/>
    <s v="Controles Empresariales"/>
    <s v="COP"/>
    <s v="N/A"/>
    <s v="Configuración y parametrización de los Productos "/>
    <s v="Hora"/>
    <s v="Und"/>
    <s v="Servicio"/>
    <s v="Zona 1"/>
    <s v="Sitio"/>
    <s v="Profesional"/>
    <s v="IT-SW-05-02"/>
    <s v="Mensual por servicios efectivamente prestados"/>
    <n v="186950"/>
    <n v="1"/>
    <n v="1"/>
    <n v="0"/>
    <n v="186950"/>
    <n v="186950"/>
    <n v="0"/>
  </r>
  <r>
    <s v="Controles EmpresarialesCanalIT-SW-05-03"/>
    <s v="IT-SW-05-03Canal"/>
    <m/>
    <x v="1"/>
    <s v="IT-SW-05-03"/>
    <x v="3"/>
    <s v="Controles Empresariales"/>
    <s v="COP"/>
    <s v="N/A"/>
    <s v="Configuración y parametrización de los Productos "/>
    <s v="Hora"/>
    <s v="Und"/>
    <s v="Servicio"/>
    <s v="Zona 2"/>
    <s v="Remoto"/>
    <s v="Profesional"/>
    <s v="IT-SW-05-03"/>
    <s v="Mensual por servicios efectivamente prestados"/>
    <n v="181950"/>
    <n v="1"/>
    <n v="1"/>
    <n v="0"/>
    <n v="181950"/>
    <n v="181950"/>
    <n v="0"/>
  </r>
  <r>
    <s v="Controles EmpresarialesCanalIT-SW-05-04"/>
    <s v="IT-SW-05-04Canal"/>
    <m/>
    <x v="1"/>
    <s v="IT-SW-05-04"/>
    <x v="3"/>
    <s v="Controles Empresariales"/>
    <s v="COP"/>
    <s v="N/A"/>
    <s v="Configuración y parametrización de los Productos "/>
    <s v="Hora"/>
    <s v="Und"/>
    <s v="Servicio"/>
    <s v="Zona 2"/>
    <s v="Sitio"/>
    <s v="Profesional"/>
    <s v="IT-SW-05-04"/>
    <s v="Mensual por servicios efectivamente prestados"/>
    <n v="194450"/>
    <n v="1"/>
    <n v="1"/>
    <n v="0"/>
    <n v="194450"/>
    <n v="194450"/>
    <n v="0"/>
  </r>
  <r>
    <s v="Controles EmpresarialesCanalIT-SW-05-05"/>
    <s v="IT-SW-05-05Canal"/>
    <m/>
    <x v="1"/>
    <s v="IT-SW-05-05"/>
    <x v="3"/>
    <s v="Controles Empresariales"/>
    <s v="COP"/>
    <s v="N/A"/>
    <s v="Configuración y parametrización de los Productos "/>
    <s v="Hora"/>
    <s v="Und"/>
    <s v="Servicio"/>
    <s v="Zona 3"/>
    <s v="Remoto"/>
    <s v="Profesional"/>
    <s v="IT-SW-05-05"/>
    <s v="Mensual por servicios efectivamente prestados"/>
    <n v="181950"/>
    <n v="1"/>
    <n v="1"/>
    <n v="0"/>
    <n v="181950"/>
    <n v="181950"/>
    <n v="0"/>
  </r>
  <r>
    <s v="Controles EmpresarialesCanalIT-SW-05-06"/>
    <s v="IT-SW-05-06Canal"/>
    <m/>
    <x v="1"/>
    <s v="IT-SW-05-06"/>
    <x v="3"/>
    <s v="Controles Empresariales"/>
    <s v="COP"/>
    <s v="N/A"/>
    <s v="Configuración y parametrización de los Productos "/>
    <s v="Hora"/>
    <s v="Und"/>
    <s v="Servicio"/>
    <s v="Zona 3"/>
    <s v="Sitio"/>
    <s v="Profesional"/>
    <s v="IT-SW-05-06"/>
    <s v="Mensual por servicios efectivamente prestados"/>
    <n v="206950"/>
    <n v="1"/>
    <n v="1"/>
    <n v="0"/>
    <n v="206950"/>
    <n v="206950"/>
    <n v="0"/>
  </r>
  <r>
    <s v="Controles EmpresarialesCanalIT-SW-06-01"/>
    <s v="IT-SW-06-01Canal"/>
    <m/>
    <x v="1"/>
    <s v="IT-SW-06-01"/>
    <x v="3"/>
    <s v="Controles Empresariales"/>
    <s v="COP"/>
    <s v="N/A"/>
    <s v="Gerente de cuenta (soporte) "/>
    <s v="Mes"/>
    <s v="Und"/>
    <s v="Servicio"/>
    <s v="Zona 1"/>
    <s v="Sitio"/>
    <s v="Profesional"/>
    <s v="IT-SW-06-01"/>
    <s v="Mensual por servicios efectivamente prestados"/>
    <n v="17948571"/>
    <n v="1"/>
    <n v="1"/>
    <n v="0"/>
    <n v="17948571"/>
    <n v="17948571"/>
    <n v="0"/>
  </r>
  <r>
    <s v="Controles EmpresarialesCanalIT-SW-06-02"/>
    <s v="IT-SW-06-02Canal"/>
    <m/>
    <x v="1"/>
    <s v="IT-SW-06-02"/>
    <x v="3"/>
    <s v="Controles Empresariales"/>
    <s v="COP"/>
    <s v="N/A"/>
    <s v="Gerente de cuenta (soporte) "/>
    <s v="Mes"/>
    <s v="Und"/>
    <s v="Servicio"/>
    <s v="Zona 2"/>
    <s v="Sitio"/>
    <s v="Profesional"/>
    <s v="IT-SW-06-02"/>
    <s v="Mensual por servicios efectivamente prestados"/>
    <n v="18848571"/>
    <n v="1"/>
    <n v="1"/>
    <n v="0"/>
    <n v="18848571"/>
    <n v="18848571"/>
    <n v="0"/>
  </r>
  <r>
    <s v="Controles EmpresarialesCanalIT-SW-06-03"/>
    <s v="IT-SW-06-03Canal"/>
    <m/>
    <x v="1"/>
    <s v="IT-SW-06-03"/>
    <x v="3"/>
    <s v="Controles Empresariales"/>
    <s v="COP"/>
    <s v="N/A"/>
    <s v="Gerente de cuenta (soporte) "/>
    <s v="Mes"/>
    <s v="Und"/>
    <s v="Servicio"/>
    <s v="Zona 3"/>
    <s v="Sitio"/>
    <s v="Profesional"/>
    <s v="IT-SW-06-03"/>
    <s v="Mensual por servicios efectivamente prestados"/>
    <n v="19748571"/>
    <n v="1"/>
    <n v="1"/>
    <n v="0"/>
    <n v="19748571"/>
    <n v="19748571"/>
    <n v="0"/>
  </r>
  <r>
    <s v="Controles EmpresarialesCanalIT-SW-07-01"/>
    <s v="IT-SW-07-01Canal"/>
    <m/>
    <x v="1"/>
    <s v="IT-SW-07-01"/>
    <x v="3"/>
    <s v="Controles Empresariales"/>
    <s v="COP"/>
    <s v="N/A"/>
    <s v="Instalación de Licencia o Suscripción Anual, o afínes "/>
    <s v="Unidad"/>
    <s v="Und"/>
    <s v="Servicio"/>
    <s v="Zona 1"/>
    <s v="Remoto"/>
    <s v="Técnico/Tecnólogo ó Profesional"/>
    <s v="IT-SW-07-01"/>
    <s v="Mensual por servicios efectivamente prestados"/>
    <n v="363900"/>
    <n v="1"/>
    <n v="1"/>
    <n v="0"/>
    <n v="363900"/>
    <n v="363900"/>
    <n v="0"/>
  </r>
  <r>
    <s v="Controles EmpresarialesCanalIT-SW-07-02"/>
    <s v="IT-SW-07-02Canal"/>
    <m/>
    <x v="1"/>
    <s v="IT-SW-07-02"/>
    <x v="3"/>
    <s v="Controles Empresariales"/>
    <s v="COP"/>
    <s v="N/A"/>
    <s v="Instalación de Licencia o Suscripción Anual, o afínes "/>
    <s v="Unidad"/>
    <s v="Und"/>
    <s v="Servicio"/>
    <s v="Zona 1"/>
    <s v="Sitio"/>
    <s v="Técnico/Tecnólogo ó Profesional"/>
    <s v="IT-SW-07-02"/>
    <s v="Mensual por servicios efectivamente prestados"/>
    <n v="368900"/>
    <n v="1"/>
    <n v="1"/>
    <n v="0"/>
    <n v="368900"/>
    <n v="368900"/>
    <n v="0"/>
  </r>
  <r>
    <s v="Controles EmpresarialesCanalIT-SW-07-03"/>
    <s v="IT-SW-07-03Canal"/>
    <m/>
    <x v="1"/>
    <s v="IT-SW-07-03"/>
    <x v="3"/>
    <s v="Controles Empresariales"/>
    <s v="COP"/>
    <s v="N/A"/>
    <s v="Instalación de Licencia o Suscripción Anual, o afínes "/>
    <s v="Unidad"/>
    <s v="Und"/>
    <s v="Servicio"/>
    <s v="Zona 2"/>
    <s v="Remoto"/>
    <s v="Técnico/Tecnólogo ó Profesional"/>
    <s v="IT-SW-07-03"/>
    <s v="Mensual por servicios efectivamente prestados"/>
    <n v="363900"/>
    <n v="1"/>
    <n v="1"/>
    <n v="0"/>
    <n v="363900"/>
    <n v="363900"/>
    <n v="0"/>
  </r>
  <r>
    <s v="Controles EmpresarialesCanalIT-SW-07-04"/>
    <s v="IT-SW-07-04Canal"/>
    <m/>
    <x v="1"/>
    <s v="IT-SW-07-04"/>
    <x v="3"/>
    <s v="Controles Empresariales"/>
    <s v="COP"/>
    <s v="N/A"/>
    <s v="Instalación de Licencia o Suscripción Anual, o afínes "/>
    <s v="Unidad"/>
    <s v="Und"/>
    <s v="Servicio"/>
    <s v="Zona 2"/>
    <s v="Sitio"/>
    <s v="Técnico/Tecnólogo ó Profesional"/>
    <s v="IT-SW-07-04"/>
    <s v="Mensual por servicios efectivamente prestados"/>
    <n v="383900"/>
    <n v="1"/>
    <n v="1"/>
    <n v="0"/>
    <n v="383900"/>
    <n v="383900"/>
    <n v="0"/>
  </r>
  <r>
    <s v="Controles EmpresarialesCanalIT-SW-07-05"/>
    <s v="IT-SW-07-05Canal"/>
    <m/>
    <x v="1"/>
    <s v="IT-SW-07-05"/>
    <x v="3"/>
    <s v="Controles Empresariales"/>
    <s v="COP"/>
    <s v="N/A"/>
    <s v="Instalación de Licencia o Suscripción Anual, o afínes "/>
    <s v="Unidad"/>
    <s v="Und"/>
    <s v="Servicio"/>
    <s v="Zona 3"/>
    <s v="Remoto"/>
    <s v="Técnico/Tecnólogo ó Profesional"/>
    <s v="IT-SW-07-05"/>
    <s v="Mensual por servicios efectivamente prestados"/>
    <n v="363900"/>
    <n v="1"/>
    <n v="1"/>
    <n v="0"/>
    <n v="363900"/>
    <n v="363900"/>
    <n v="0"/>
  </r>
  <r>
    <s v="Controles EmpresarialesCanalIT-SW-07-06"/>
    <s v="IT-SW-07-06Canal"/>
    <m/>
    <x v="1"/>
    <s v="IT-SW-07-06"/>
    <x v="3"/>
    <s v="Controles Empresariales"/>
    <s v="COP"/>
    <s v="N/A"/>
    <s v="Instalación de Licencia o Suscripción Anual, o afínes "/>
    <s v="Unidad"/>
    <s v="Und"/>
    <s v="Servicio"/>
    <s v="Zona 3"/>
    <s v="Sitio"/>
    <s v="Técnico/Tecnólogo ó Profesional"/>
    <s v="IT-SW-07-06"/>
    <s v="Mensual por servicios efectivamente prestados"/>
    <n v="431400"/>
    <n v="1"/>
    <n v="1"/>
    <n v="0"/>
    <n v="431400"/>
    <n v="431400"/>
    <n v="0"/>
  </r>
  <r>
    <s v="Controles EmpresarialesCanalIT-SW-08-01"/>
    <s v="IT-SW-08-01Canal"/>
    <m/>
    <x v="1"/>
    <s v="IT-SW-08-01"/>
    <x v="3"/>
    <s v="Controles Empresariales"/>
    <s v="COP"/>
    <s v="N/A"/>
    <s v="Migración de información por volumen de datos almacenados "/>
    <s v="GB"/>
    <s v="Und"/>
    <s v="Servicio"/>
    <s v="Zona 1"/>
    <s v="Remoto"/>
    <s v="Profesional"/>
    <s v="IT-SW-08-01"/>
    <s v="Mensual por servicios efectivamente prestados"/>
    <n v="100000"/>
    <n v="1"/>
    <n v="1"/>
    <n v="0"/>
    <n v="100000"/>
    <n v="100000"/>
    <n v="0"/>
  </r>
  <r>
    <s v="Controles EmpresarialesCanalIT-SW-08-02"/>
    <s v="IT-SW-08-02Canal"/>
    <m/>
    <x v="1"/>
    <s v="IT-SW-08-02"/>
    <x v="3"/>
    <s v="Controles Empresariales"/>
    <s v="COP"/>
    <s v="N/A"/>
    <s v="Migración de información por volumen de datos almacenados "/>
    <s v="GB"/>
    <s v="Und"/>
    <s v="Servicio"/>
    <s v="Zona 1"/>
    <s v="Sitio"/>
    <s v="Profesional"/>
    <s v="IT-SW-08-02"/>
    <s v="Mensual por servicios efectivamente prestados"/>
    <n v="105000"/>
    <n v="1"/>
    <n v="1"/>
    <n v="0"/>
    <n v="105000"/>
    <n v="105000"/>
    <n v="0"/>
  </r>
  <r>
    <s v="Controles EmpresarialesCanalIT-SW-08-03"/>
    <s v="IT-SW-08-03Canal"/>
    <m/>
    <x v="1"/>
    <s v="IT-SW-08-03"/>
    <x v="3"/>
    <s v="Controles Empresariales"/>
    <s v="COP"/>
    <s v="N/A"/>
    <s v="Migración de información por volumen de datos almacenados "/>
    <s v="GB"/>
    <s v="Und"/>
    <s v="Servicio"/>
    <s v="Zona 2"/>
    <s v="Remoto"/>
    <s v="Profesional"/>
    <s v="IT-SW-08-03"/>
    <s v="Mensual por servicios efectivamente prestados"/>
    <n v="100000"/>
    <n v="1"/>
    <n v="1"/>
    <n v="0"/>
    <n v="100000"/>
    <n v="100000"/>
    <n v="0"/>
  </r>
  <r>
    <s v="Controles EmpresarialesCanalIT-SW-08-04"/>
    <s v="IT-SW-08-04Canal"/>
    <m/>
    <x v="1"/>
    <s v="IT-SW-08-04"/>
    <x v="3"/>
    <s v="Controles Empresariales"/>
    <s v="COP"/>
    <s v="N/A"/>
    <s v="Migración de información por volumen de datos almacenados "/>
    <s v="GB"/>
    <s v="Und"/>
    <s v="Servicio"/>
    <s v="Zona 2"/>
    <s v="Sitio"/>
    <s v="Profesional"/>
    <s v="IT-SW-08-04"/>
    <s v="Mensual por servicios efectivamente prestados"/>
    <n v="112500"/>
    <n v="1"/>
    <n v="1"/>
    <n v="0"/>
    <n v="112500"/>
    <n v="112500"/>
    <n v="0"/>
  </r>
  <r>
    <s v="Controles EmpresarialesCanalIT-SW-08-05"/>
    <s v="IT-SW-08-05Canal"/>
    <m/>
    <x v="1"/>
    <s v="IT-SW-08-05"/>
    <x v="3"/>
    <s v="Controles Empresariales"/>
    <s v="COP"/>
    <s v="N/A"/>
    <s v="Migración de información por volumen de datos almacenados "/>
    <s v="GB"/>
    <s v="Und"/>
    <s v="Servicio"/>
    <s v="Zona 3"/>
    <s v="Remoto"/>
    <s v="Profesional"/>
    <s v="IT-SW-08-05"/>
    <s v="Mensual por servicios efectivamente prestados"/>
    <n v="100000"/>
    <n v="1"/>
    <n v="1"/>
    <n v="0"/>
    <n v="100000"/>
    <n v="100000"/>
    <n v="0"/>
  </r>
  <r>
    <s v="Controles EmpresarialesCanalIT-SW-08-06"/>
    <s v="IT-SW-08-06Canal"/>
    <m/>
    <x v="1"/>
    <s v="IT-SW-08-06"/>
    <x v="3"/>
    <s v="Controles Empresariales"/>
    <s v="COP"/>
    <s v="N/A"/>
    <s v="Migración de información por volumen de datos almacenados "/>
    <s v="GB"/>
    <s v="Und"/>
    <s v="Servicio"/>
    <s v="Zona 3"/>
    <s v="Sitio"/>
    <s v="Profesional"/>
    <s v="IT-SW-08-06"/>
    <s v="Mensual por servicios efectivamente prestados"/>
    <n v="125000"/>
    <n v="1"/>
    <n v="1"/>
    <n v="0"/>
    <n v="125000"/>
    <n v="125000"/>
    <n v="0"/>
  </r>
  <r>
    <s v="Controles EmpresarialesCanalIT-SW-09-01"/>
    <s v="IT-SW-09-01Canal"/>
    <m/>
    <x v="1"/>
    <s v="IT-SW-09-01"/>
    <x v="3"/>
    <s v="Controles Empresariales"/>
    <s v="COP"/>
    <s v="N/A"/>
    <s v="Soporte técnico en sitio "/>
    <s v="Mes"/>
    <s v="Und"/>
    <s v="Servicio"/>
    <s v="Zona 1"/>
    <s v="Sitio"/>
    <s v="Técnico/Tecnólogo ó Profesional"/>
    <s v="IT-SW-09-01"/>
    <s v="Mensual por servicios efectivamente prestados"/>
    <n v="17948571"/>
    <n v="1"/>
    <n v="1"/>
    <n v="0"/>
    <n v="17948571"/>
    <n v="17948571"/>
    <n v="0"/>
  </r>
  <r>
    <s v="Controles EmpresarialesCanalIT-SW-09-02"/>
    <s v="IT-SW-09-02Canal"/>
    <m/>
    <x v="1"/>
    <s v="IT-SW-09-02"/>
    <x v="3"/>
    <s v="Controles Empresariales"/>
    <s v="COP"/>
    <s v="N/A"/>
    <s v="Soporte técnico en sitio "/>
    <s v="Mes"/>
    <s v="Und"/>
    <s v="Servicio"/>
    <s v="Zona 2"/>
    <s v="Sitio"/>
    <s v="Técnico/Tecnólogo ó Profesional"/>
    <s v="IT-SW-09-02"/>
    <s v="Mensual por servicios efectivamente prestados"/>
    <n v="18848571"/>
    <n v="1"/>
    <n v="1"/>
    <n v="0"/>
    <n v="18848571"/>
    <n v="18848571"/>
    <n v="0"/>
  </r>
  <r>
    <s v="Controles EmpresarialesCanalIT-SW-09-03"/>
    <s v="IT-SW-09-03Canal"/>
    <m/>
    <x v="1"/>
    <s v="IT-SW-09-03"/>
    <x v="3"/>
    <s v="Controles Empresariales"/>
    <s v="COP"/>
    <s v="N/A"/>
    <s v="Soporte técnico en sitio "/>
    <s v="Mes"/>
    <s v="Und"/>
    <s v="Servicio"/>
    <s v="Zona 3"/>
    <s v="Sitio"/>
    <s v="Técnico/Tecnólogo ó Profesional"/>
    <s v="IT-SW-09-03"/>
    <s v="Mensual por servicios efectivamente prestados"/>
    <n v="19748571"/>
    <n v="1"/>
    <n v="1"/>
    <n v="0"/>
    <n v="19748571"/>
    <n v="19748571"/>
    <n v="0"/>
  </r>
  <r>
    <s v="Controles EmpresarialesCanalIT-SW-10-01"/>
    <s v="IT-SW-10-01Canal"/>
    <m/>
    <x v="1"/>
    <s v="IT-SW-10-01"/>
    <x v="3"/>
    <s v="Controles Empresariales"/>
    <s v="COP"/>
    <s v="N/A"/>
    <s v="Soporte técnico proactivo "/>
    <s v="Hora"/>
    <s v="Und"/>
    <s v="Servicio"/>
    <s v="Zona 2"/>
    <s v="Remoto"/>
    <s v="Técnico/Tecnólogo ó Profesional"/>
    <s v="IT-SW-10-01"/>
    <s v="Mensual por servicios efectivamente prestados"/>
    <n v="181950"/>
    <n v="1"/>
    <n v="1"/>
    <n v="0"/>
    <n v="181950"/>
    <n v="181950"/>
    <n v="0"/>
  </r>
  <r>
    <s v="Controles EmpresarialesCanalIT-SW-10-02"/>
    <s v="IT-SW-10-02Canal"/>
    <m/>
    <x v="1"/>
    <s v="IT-SW-10-02"/>
    <x v="3"/>
    <s v="Controles Empresariales"/>
    <s v="COP"/>
    <s v="N/A"/>
    <s v="Soporte técnico proactivo "/>
    <s v="Hora"/>
    <s v="Und"/>
    <s v="Servicio"/>
    <s v="Zona 2"/>
    <s v="Sitio"/>
    <s v="Técnico/Tecnólogo ó Profesional"/>
    <s v="IT-SW-10-02"/>
    <s v="Mensual por servicios efectivamente prestados"/>
    <n v="194450"/>
    <n v="1"/>
    <n v="1"/>
    <n v="0"/>
    <n v="194450"/>
    <n v="194450"/>
    <n v="0"/>
  </r>
  <r>
    <s v="Controles EmpresarialesCanalIT-SW-10-03"/>
    <s v="IT-SW-10-03Canal"/>
    <m/>
    <x v="1"/>
    <s v="IT-SW-10-03"/>
    <x v="3"/>
    <s v="Controles Empresariales"/>
    <s v="COP"/>
    <s v="N/A"/>
    <s v="Soporte técnico proactivo "/>
    <s v="Hora"/>
    <s v="Und"/>
    <s v="Servicio"/>
    <s v="Zona 1"/>
    <s v="Remoto"/>
    <s v="Técnico/Tecnólogo ó Profesional"/>
    <s v="IT-SW-10-03"/>
    <s v="Mensual por servicios efectivamente prestados"/>
    <n v="181950"/>
    <n v="1"/>
    <n v="1"/>
    <n v="0"/>
    <n v="181950"/>
    <n v="181950"/>
    <n v="0"/>
  </r>
  <r>
    <s v="Controles EmpresarialesCanalIT-SW-10-04"/>
    <s v="IT-SW-10-04Canal"/>
    <m/>
    <x v="1"/>
    <s v="IT-SW-10-04"/>
    <x v="3"/>
    <s v="Controles Empresariales"/>
    <s v="COP"/>
    <s v="N/A"/>
    <s v="Soporte técnico proactivo "/>
    <s v="Hora"/>
    <s v="Und"/>
    <s v="Servicio"/>
    <s v="Zona 3"/>
    <s v="Remoto"/>
    <s v="Técnico/Tecnólogo ó Profesional"/>
    <s v="IT-SW-10-04"/>
    <s v="Mensual por servicios efectivamente prestados"/>
    <n v="181950"/>
    <n v="1"/>
    <n v="1"/>
    <n v="0"/>
    <n v="181950"/>
    <n v="181950"/>
    <n v="0"/>
  </r>
  <r>
    <s v="Controles EmpresarialesCanalIT-SW-10-05"/>
    <s v="IT-SW-10-05Canal"/>
    <m/>
    <x v="1"/>
    <s v="IT-SW-10-05"/>
    <x v="3"/>
    <s v="Controles Empresariales"/>
    <s v="COP"/>
    <s v="N/A"/>
    <s v="Soporte técnico proactivo "/>
    <s v="Hora"/>
    <s v="Und"/>
    <s v="Servicio"/>
    <s v="Zona 3"/>
    <s v="Sitio"/>
    <s v="Técnico/Tecnólogo ó Profesional"/>
    <s v="IT-SW-10-05"/>
    <s v="Mensual por servicios efectivamente prestados"/>
    <n v="206950"/>
    <n v="1"/>
    <n v="1"/>
    <n v="0"/>
    <n v="206950"/>
    <n v="206950"/>
    <n v="0"/>
  </r>
  <r>
    <s v="Controles EmpresarialesCanalIT-SW-10-06"/>
    <s v="IT-SW-10-06Canal"/>
    <m/>
    <x v="1"/>
    <s v="IT-SW-10-06"/>
    <x v="3"/>
    <s v="Controles Empresariales"/>
    <s v="COP"/>
    <s v="N/A"/>
    <s v="Soporte técnico proactivo "/>
    <s v="Hora"/>
    <s v="Und"/>
    <s v="Servicio"/>
    <s v="Zona 1"/>
    <s v="Sitio"/>
    <s v="Técnico/Tecnólogo ó Profesional"/>
    <s v="IT-SW-10-06"/>
    <s v="Mensual por servicios efectivamente prestados"/>
    <n v="186950"/>
    <n v="1"/>
    <n v="1"/>
    <n v="0"/>
    <n v="186950"/>
    <n v="186950"/>
    <n v="0"/>
  </r>
  <r>
    <s v="Controles EmpresarialesCanalIT-SW-11-01"/>
    <s v="IT-SW-11-01Canal"/>
    <m/>
    <x v="1"/>
    <s v="IT-SW-11-01"/>
    <x v="3"/>
    <s v="Controles Empresariales"/>
    <s v="COP"/>
    <s v="N/A"/>
    <s v="Soporte técnico reactivo "/>
    <s v="Hora"/>
    <s v="Und"/>
    <s v="Servicio"/>
    <s v="Zona 1"/>
    <s v="Sitio"/>
    <s v="Técnico/Tecnólogo ó Profesional"/>
    <s v="IT-SW-11-01"/>
    <s v="Mensual por servicios efectivamente prestados"/>
    <n v="186950"/>
    <n v="1"/>
    <n v="1"/>
    <n v="0"/>
    <n v="186950"/>
    <n v="186950"/>
    <n v="0"/>
  </r>
  <r>
    <s v="Controles EmpresarialesCanalIT-SW-11-02"/>
    <s v="IT-SW-11-02Canal"/>
    <m/>
    <x v="1"/>
    <s v="IT-SW-11-02"/>
    <x v="3"/>
    <s v="Controles Empresariales"/>
    <s v="COP"/>
    <s v="N/A"/>
    <s v="Soporte técnico reactivo "/>
    <s v="Hora"/>
    <s v="Und"/>
    <s v="Servicio"/>
    <s v="Zona 2"/>
    <s v="Remoto"/>
    <s v="Técnico/Tecnólogo ó Profesional"/>
    <s v="IT-SW-11-02"/>
    <s v="Mensual por servicios efectivamente prestados"/>
    <n v="181950"/>
    <n v="1"/>
    <n v="1"/>
    <n v="0"/>
    <n v="181950"/>
    <n v="181950"/>
    <n v="0"/>
  </r>
  <r>
    <s v="Controles EmpresarialesCanalIT-SW-11-03"/>
    <s v="IT-SW-11-03Canal"/>
    <m/>
    <x v="1"/>
    <s v="IT-SW-11-03"/>
    <x v="3"/>
    <s v="Controles Empresariales"/>
    <s v="COP"/>
    <s v="N/A"/>
    <s v="Soporte técnico reactivo "/>
    <s v="Hora"/>
    <s v="Und"/>
    <s v="Servicio"/>
    <s v="Zona 2"/>
    <s v="Sitio"/>
    <s v="Técnico/Tecnólogo ó Profesional"/>
    <s v="IT-SW-11-03"/>
    <s v="Mensual por servicios efectivamente prestados"/>
    <n v="194450"/>
    <n v="1"/>
    <n v="1"/>
    <n v="0"/>
    <n v="194450"/>
    <n v="194450"/>
    <n v="0"/>
  </r>
  <r>
    <s v="Controles EmpresarialesCanalIT-SW-11-04"/>
    <s v="IT-SW-11-04Canal"/>
    <m/>
    <x v="1"/>
    <s v="IT-SW-11-04"/>
    <x v="3"/>
    <s v="Controles Empresariales"/>
    <s v="COP"/>
    <s v="N/A"/>
    <s v="Soporte técnico reactivo "/>
    <s v="Hora"/>
    <s v="Und"/>
    <s v="Servicio"/>
    <s v="Zona 3"/>
    <s v="Remoto"/>
    <s v="Técnico/Tecnólogo ó Profesional"/>
    <s v="IT-SW-11-04"/>
    <s v="Mensual por servicios efectivamente prestados"/>
    <n v="181950"/>
    <n v="1"/>
    <n v="1"/>
    <n v="0"/>
    <n v="181950"/>
    <n v="181950"/>
    <n v="0"/>
  </r>
  <r>
    <s v="Controles EmpresarialesCanalIT-SW-11-05"/>
    <s v="IT-SW-11-05Canal"/>
    <m/>
    <x v="1"/>
    <s v="IT-SW-11-05"/>
    <x v="3"/>
    <s v="Controles Empresariales"/>
    <s v="COP"/>
    <s v="N/A"/>
    <s v="Soporte técnico reactivo "/>
    <s v="Hora"/>
    <s v="Und"/>
    <s v="Servicio"/>
    <s v="Zona 3"/>
    <s v="Sitio"/>
    <s v="Técnico/Tecnólogo ó Profesional"/>
    <s v="IT-SW-11-05"/>
    <s v="Mensual por servicios efectivamente prestados"/>
    <n v="206950"/>
    <n v="1"/>
    <n v="1"/>
    <n v="0"/>
    <n v="206950"/>
    <n v="206950"/>
    <n v="0"/>
  </r>
  <r>
    <s v="Controles EmpresarialesCanalIT-SW-11-06"/>
    <s v="IT-SW-11-06Canal"/>
    <m/>
    <x v="1"/>
    <s v="IT-SW-11-06"/>
    <x v="3"/>
    <s v="Controles Empresariales"/>
    <s v="COP"/>
    <s v="N/A"/>
    <s v="Soporte técnico reactivo "/>
    <s v="Hora"/>
    <s v="Und"/>
    <s v="Servicio"/>
    <s v="Zona 1"/>
    <s v="Remoto"/>
    <s v="Técnico/Tecnólogo ó Profesional"/>
    <s v="IT-SW-11-06"/>
    <s v="Mensual por servicios efectivamente prestados"/>
    <n v="181950"/>
    <n v="1"/>
    <n v="1"/>
    <n v="0"/>
    <n v="181950"/>
    <n v="181950"/>
    <n v="0"/>
  </r>
  <r>
    <s v="UT Soft-IGCanalIT-SW-01-01"/>
    <s v="IT-SW-01-01Canal"/>
    <m/>
    <x v="2"/>
    <s v="IT-SW-01-01"/>
    <x v="3"/>
    <s v="UT Soft-IG"/>
    <s v="COP"/>
    <s v="N/A"/>
    <s v="Capacitación para usuario final - hasta 10 Personas.  "/>
    <s v="Por sesión de capacitación de 4 horas para un grupo de hasta 10 personas."/>
    <s v="Und"/>
    <s v="Servicio"/>
    <s v="Zona 1"/>
    <s v="Remoto"/>
    <s v="Capacitador"/>
    <s v="IT-SW-01-01"/>
    <s v="Mensual por servicios efectivamente prestados"/>
    <n v="322000"/>
    <n v="1"/>
    <n v="1"/>
    <n v="0"/>
    <n v="322000"/>
    <n v="322000"/>
    <n v="0"/>
  </r>
  <r>
    <s v="UT Soft-IGCanalIT-SW-01-02"/>
    <s v="IT-SW-01-02Canal"/>
    <m/>
    <x v="2"/>
    <s v="IT-SW-01-02"/>
    <x v="3"/>
    <s v="UT Soft-IG"/>
    <s v="COP"/>
    <s v="N/A"/>
    <s v="Capacitación para usuario final - hasta 10 Personas.  "/>
    <s v="Por sesión de capacitación de 4 horas para un grupo de hasta 10 personas."/>
    <s v="Und"/>
    <s v="Servicio"/>
    <s v="Zona 1"/>
    <s v="Sitio"/>
    <s v="Capacitador"/>
    <s v="IT-SW-01-02"/>
    <s v="Mensual por servicios efectivamente prestados"/>
    <n v="402000"/>
    <n v="1"/>
    <n v="1"/>
    <n v="0"/>
    <n v="402000"/>
    <n v="402000"/>
    <n v="0"/>
  </r>
  <r>
    <s v="UT Soft-IGCanalIT-SW-01-03"/>
    <s v="IT-SW-01-03Canal"/>
    <m/>
    <x v="2"/>
    <s v="IT-SW-01-03"/>
    <x v="3"/>
    <s v="UT Soft-IG"/>
    <s v="COP"/>
    <s v="N/A"/>
    <s v="Capacitación para usuario final - hasta 10 Personas.  "/>
    <s v="Por sesión de capacitación de 4 horas para un grupo de hasta 10 personas."/>
    <s v="Und"/>
    <s v="Servicio"/>
    <s v="Zona 2"/>
    <s v="Remoto"/>
    <s v="Capacitador"/>
    <s v="IT-SW-01-03"/>
    <s v="Mensual por servicios efectivamente prestados"/>
    <n v="322000"/>
    <n v="1"/>
    <n v="1"/>
    <n v="0"/>
    <n v="322000"/>
    <n v="322000"/>
    <n v="0"/>
  </r>
  <r>
    <s v="UT Soft-IGCanalIT-SW-01-04"/>
    <s v="IT-SW-01-04Canal"/>
    <m/>
    <x v="2"/>
    <s v="IT-SW-01-04"/>
    <x v="3"/>
    <s v="UT Soft-IG"/>
    <s v="COP"/>
    <s v="N/A"/>
    <s v="Capacitación para usuario final - hasta 10 Personas.  "/>
    <s v="Por sesión de capacitación de 4 horas para un grupo de hasta 10 personas."/>
    <s v="Und"/>
    <s v="Servicio"/>
    <s v="Zona 2"/>
    <s v="Sitio"/>
    <s v="Capacitador"/>
    <s v="IT-SW-01-04"/>
    <s v="Mensual por servicios efectivamente prestados"/>
    <n v="482000"/>
    <n v="1"/>
    <n v="1"/>
    <n v="0"/>
    <n v="482000"/>
    <n v="482000"/>
    <n v="0"/>
  </r>
  <r>
    <s v="UT Soft-IGCanalIT-SW-01-05"/>
    <s v="IT-SW-01-05Canal"/>
    <m/>
    <x v="2"/>
    <s v="IT-SW-01-05"/>
    <x v="3"/>
    <s v="UT Soft-IG"/>
    <s v="COP"/>
    <s v="N/A"/>
    <s v="Capacitación para usuario final - hasta 10 Personas.  "/>
    <s v="Por sesión de capacitación de 4 horas para un grupo de hasta 10 personas."/>
    <s v="Und"/>
    <s v="Servicio"/>
    <s v="Zona 3"/>
    <s v="Remoto"/>
    <s v="Capacitador"/>
    <s v="IT-SW-01-05"/>
    <s v="Mensual por servicios efectivamente prestados"/>
    <n v="322000"/>
    <n v="1"/>
    <n v="1"/>
    <n v="0"/>
    <n v="322000"/>
    <n v="322000"/>
    <n v="0"/>
  </r>
  <r>
    <s v="UT Soft-IGCanalIT-SW-01-06"/>
    <s v="IT-SW-01-06Canal"/>
    <m/>
    <x v="2"/>
    <s v="IT-SW-01-06"/>
    <x v="3"/>
    <s v="UT Soft-IG"/>
    <s v="COP"/>
    <s v="N/A"/>
    <s v="Capacitación para usuario final - hasta 10 Personas.  "/>
    <s v="Por sesión de capacitación de 4 horas para un grupo de hasta 10 personas."/>
    <s v="Und"/>
    <s v="Servicio"/>
    <s v="Zona 3"/>
    <s v="Sitio"/>
    <s v="Capacitador"/>
    <s v="IT-SW-01-06"/>
    <s v="Mensual por servicios efectivamente prestados"/>
    <n v="563000"/>
    <n v="1"/>
    <n v="1"/>
    <n v="0"/>
    <n v="563000"/>
    <n v="563000"/>
    <n v="0"/>
  </r>
  <r>
    <s v="UT Soft-IGCanalIT-SW-02-01"/>
    <s v="IT-SW-02-01Canal"/>
    <m/>
    <x v="2"/>
    <s v="IT-SW-02-01"/>
    <x v="3"/>
    <s v="UT Soft-IG"/>
    <s v="COP"/>
    <s v="N/A"/>
    <s v="Capacitación para usuario final hasta 20 Personas.  "/>
    <s v="Por sesión de capacitación de 4 horas para un grupo de hasta 20 personas."/>
    <s v="Und"/>
    <s v="Servicio"/>
    <s v="Zona 1"/>
    <s v="Remoto"/>
    <s v="Capacitador"/>
    <s v="IT-SW-02-01"/>
    <s v="Mensual por servicios efectivamente prestados"/>
    <n v="322000"/>
    <n v="1"/>
    <n v="1"/>
    <n v="0"/>
    <n v="322000"/>
    <n v="322000"/>
    <n v="0"/>
  </r>
  <r>
    <s v="UT Soft-IGCanalIT-SW-02-02"/>
    <s v="IT-SW-02-02Canal"/>
    <m/>
    <x v="2"/>
    <s v="IT-SW-02-02"/>
    <x v="3"/>
    <s v="UT Soft-IG"/>
    <s v="COP"/>
    <s v="N/A"/>
    <s v="Capacitación para usuario final hasta 20 Personas.  "/>
    <s v="Por sesión de capacitación de 4 horas para un grupo de hasta 20 personas."/>
    <s v="Und"/>
    <s v="Servicio"/>
    <s v="Zona 1"/>
    <s v="Sitio"/>
    <s v="Capacitador"/>
    <s v="IT-SW-02-02"/>
    <s v="Mensual por servicios efectivamente prestados"/>
    <n v="402000"/>
    <n v="1"/>
    <n v="1"/>
    <n v="0"/>
    <n v="402000"/>
    <n v="402000"/>
    <n v="0"/>
  </r>
  <r>
    <s v="UT Soft-IGCanalIT-SW-02-03"/>
    <s v="IT-SW-02-03Canal"/>
    <m/>
    <x v="2"/>
    <s v="IT-SW-02-03"/>
    <x v="3"/>
    <s v="UT Soft-IG"/>
    <s v="COP"/>
    <s v="N/A"/>
    <s v="Capacitación para usuario final hasta 20 Personas.  "/>
    <s v="Por sesión de capacitación de 4 horas para un grupo de hasta 20 personas."/>
    <s v="Und"/>
    <s v="Servicio"/>
    <s v="Zona 2"/>
    <s v="Remoto"/>
    <s v="Capacitador"/>
    <s v="IT-SW-02-03"/>
    <s v="Mensual por servicios efectivamente prestados"/>
    <n v="322000"/>
    <n v="1"/>
    <n v="1"/>
    <n v="0"/>
    <n v="322000"/>
    <n v="322000"/>
    <n v="0"/>
  </r>
  <r>
    <s v="UT Soft-IGCanalIT-SW-02-04"/>
    <s v="IT-SW-02-04Canal"/>
    <m/>
    <x v="2"/>
    <s v="IT-SW-02-04"/>
    <x v="3"/>
    <s v="UT Soft-IG"/>
    <s v="COP"/>
    <s v="N/A"/>
    <s v="Capacitación para usuario final hasta 20 Personas.  "/>
    <s v="Por sesión de capacitación de 4 horas para un grupo de hasta 20 personas."/>
    <s v="Und"/>
    <s v="Servicio"/>
    <s v="Zona 2"/>
    <s v="Sitio"/>
    <s v="Capacitador"/>
    <s v="IT-SW-02-04"/>
    <s v="Mensual por servicios efectivamente prestados"/>
    <n v="482000"/>
    <n v="1"/>
    <n v="1"/>
    <n v="0"/>
    <n v="482000"/>
    <n v="482000"/>
    <n v="0"/>
  </r>
  <r>
    <s v="UT Soft-IGCanalIT-SW-02-05"/>
    <s v="IT-SW-02-05Canal"/>
    <m/>
    <x v="2"/>
    <s v="IT-SW-02-05"/>
    <x v="3"/>
    <s v="UT Soft-IG"/>
    <s v="COP"/>
    <s v="N/A"/>
    <s v="Capacitación para usuario final hasta 20 Personas.  "/>
    <s v="Por sesión de capacitación de 4 horas para un grupo de hasta 20 personas."/>
    <s v="Und"/>
    <s v="Servicio"/>
    <s v="Zona 3"/>
    <s v="Remoto"/>
    <s v="Capacitador"/>
    <s v="IT-SW-02-05"/>
    <s v="Mensual por servicios efectivamente prestados"/>
    <n v="322000"/>
    <n v="1"/>
    <n v="1"/>
    <n v="0"/>
    <n v="322000"/>
    <n v="322000"/>
    <n v="0"/>
  </r>
  <r>
    <s v="UT Soft-IGCanalIT-SW-02-06"/>
    <s v="IT-SW-02-06Canal"/>
    <m/>
    <x v="2"/>
    <s v="IT-SW-02-06"/>
    <x v="3"/>
    <s v="UT Soft-IG"/>
    <s v="COP"/>
    <s v="N/A"/>
    <s v="Capacitación para usuario final hasta 20 Personas.  "/>
    <s v="Por sesión de capacitación de 4 horas para un grupo de hasta 20 personas."/>
    <s v="Und"/>
    <s v="Servicio"/>
    <s v="Zona 3"/>
    <s v="Sitio"/>
    <s v="Capacitador"/>
    <s v="IT-SW-02-06"/>
    <s v="Mensual por servicios efectivamente prestados"/>
    <n v="563000"/>
    <n v="1"/>
    <n v="1"/>
    <n v="0"/>
    <n v="563000"/>
    <n v="563000"/>
    <n v="0"/>
  </r>
  <r>
    <s v="UT Soft-IGCanalIT-SW-03-01"/>
    <s v="IT-SW-03-01Canal"/>
    <m/>
    <x v="2"/>
    <s v="IT-SW-03-01"/>
    <x v="3"/>
    <s v="UT Soft-IG"/>
    <s v="COP"/>
    <s v="N/A"/>
    <s v="Capacitación para usuario técnico o administrador - hasta 10 Personas.  "/>
    <s v="Por sesión de capacitación de 4 horas para un grupo de hasta 10 personas."/>
    <s v="Und"/>
    <s v="Servicio"/>
    <s v="Zona 1"/>
    <s v="Remoto"/>
    <s v="Capacitador"/>
    <s v="IT-SW-03-01"/>
    <s v="Mensual por servicios efectivamente prestados"/>
    <n v="402000"/>
    <n v="1"/>
    <n v="1"/>
    <n v="0"/>
    <n v="402000"/>
    <n v="402000"/>
    <n v="0"/>
  </r>
  <r>
    <s v="UT Soft-IGCanalIT-SW-03-02"/>
    <s v="IT-SW-03-02Canal"/>
    <m/>
    <x v="2"/>
    <s v="IT-SW-03-02"/>
    <x v="3"/>
    <s v="UT Soft-IG"/>
    <s v="COP"/>
    <s v="N/A"/>
    <s v="Capacitación para usuario técnico o administrador - hasta 10 Personas.  "/>
    <s v="Por sesión de capacitación de 4 horas para un grupo de hasta 10 personas."/>
    <s v="Und"/>
    <s v="Servicio"/>
    <s v="Zona 1"/>
    <s v="Sitio"/>
    <s v="Capacitador"/>
    <s v="IT-SW-03-02"/>
    <s v="Mensual por servicios efectivamente prestados"/>
    <n v="482000"/>
    <n v="1"/>
    <n v="1"/>
    <n v="0"/>
    <n v="482000"/>
    <n v="482000"/>
    <n v="0"/>
  </r>
  <r>
    <s v="UT Soft-IGCanalIT-SW-03-03"/>
    <s v="IT-SW-03-03Canal"/>
    <m/>
    <x v="2"/>
    <s v="IT-SW-03-03"/>
    <x v="3"/>
    <s v="UT Soft-IG"/>
    <s v="COP"/>
    <s v="N/A"/>
    <s v="Capacitación para usuario técnico o administrador - hasta 10 Personas.  "/>
    <s v="Por sesión de capacitación de 4 horas para un grupo de hasta 10 personas."/>
    <s v="Und"/>
    <s v="Servicio"/>
    <s v="Zona 2"/>
    <s v="Remoto"/>
    <s v="Capacitador"/>
    <s v="IT-SW-03-03"/>
    <s v="Mensual por servicios efectivamente prestados"/>
    <n v="402000"/>
    <n v="1"/>
    <n v="1"/>
    <n v="0"/>
    <n v="402000"/>
    <n v="402000"/>
    <n v="0"/>
  </r>
  <r>
    <s v="UT Soft-IGCanalIT-SW-03-04"/>
    <s v="IT-SW-03-04Canal"/>
    <m/>
    <x v="2"/>
    <s v="IT-SW-03-04"/>
    <x v="3"/>
    <s v="UT Soft-IG"/>
    <s v="COP"/>
    <s v="N/A"/>
    <s v="Capacitación para usuario técnico o administrador - hasta 10 Personas.  "/>
    <s v="Por sesión de capacitación de 4 horas para un grupo de hasta 10 personas."/>
    <s v="Und"/>
    <s v="Servicio"/>
    <s v="Zona 2"/>
    <s v="Sitio"/>
    <s v="Capacitador"/>
    <s v="IT-SW-03-04"/>
    <s v="Mensual por servicios efectivamente prestados"/>
    <n v="563000"/>
    <n v="1"/>
    <n v="1"/>
    <n v="0"/>
    <n v="563000"/>
    <n v="563000"/>
    <n v="0"/>
  </r>
  <r>
    <s v="UT Soft-IGCanalIT-SW-03-05"/>
    <s v="IT-SW-03-05Canal"/>
    <m/>
    <x v="2"/>
    <s v="IT-SW-03-05"/>
    <x v="3"/>
    <s v="UT Soft-IG"/>
    <s v="COP"/>
    <s v="N/A"/>
    <s v="Capacitación para usuario técnico o administrador - hasta 10 Personas.  "/>
    <s v="Por sesión de capacitación de 4 horas para un grupo de hasta 10 personas."/>
    <s v="Und"/>
    <s v="Servicio"/>
    <s v="Zona 3"/>
    <s v="Remoto"/>
    <s v="Capacitador"/>
    <s v="IT-SW-03-05"/>
    <s v="Mensual por servicios efectivamente prestados"/>
    <n v="402000"/>
    <n v="1"/>
    <n v="1"/>
    <n v="0"/>
    <n v="402000"/>
    <n v="402000"/>
    <n v="0"/>
  </r>
  <r>
    <s v="UT Soft-IGCanalIT-SW-03-06"/>
    <s v="IT-SW-03-06Canal"/>
    <m/>
    <x v="2"/>
    <s v="IT-SW-03-06"/>
    <x v="3"/>
    <s v="UT Soft-IG"/>
    <s v="COP"/>
    <s v="N/A"/>
    <s v="Capacitación para usuario técnico o administrador - hasta 10 Personas.  "/>
    <s v="Por sesión de capacitación de 4 horas para un grupo de hasta 10 personas."/>
    <s v="Und"/>
    <s v="Servicio"/>
    <s v="Zona 3"/>
    <s v="Sitio"/>
    <s v="Capacitador"/>
    <s v="IT-SW-03-06"/>
    <s v="Mensual por servicios efectivamente prestados"/>
    <n v="643000"/>
    <n v="1"/>
    <n v="1"/>
    <n v="0"/>
    <n v="643000"/>
    <n v="643000"/>
    <n v="0"/>
  </r>
  <r>
    <s v="UT Soft-IGCanalIT-SW-04-01"/>
    <s v="IT-SW-04-01Canal"/>
    <m/>
    <x v="2"/>
    <s v="IT-SW-04-01"/>
    <x v="3"/>
    <s v="UT Soft-IG"/>
    <s v="COP"/>
    <s v="N/A"/>
    <s v="Capacitación para usuario técnico o administrador hasta 20 Personas.  "/>
    <s v="Por sesión de capacitación de 4 horas para un grupo de hasta 20 personas."/>
    <s v="Und"/>
    <s v="Servicio"/>
    <s v="Zona 1"/>
    <s v="Remoto"/>
    <s v="Capacitador"/>
    <s v="IT-SW-04-01"/>
    <s v="Mensual por servicios efectivamente prestados"/>
    <n v="402000"/>
    <n v="1"/>
    <n v="1"/>
    <n v="0"/>
    <n v="402000"/>
    <n v="402000"/>
    <n v="0"/>
  </r>
  <r>
    <s v="UT Soft-IGCanalIT-SW-04-02"/>
    <s v="IT-SW-04-02Canal"/>
    <m/>
    <x v="2"/>
    <s v="IT-SW-04-02"/>
    <x v="3"/>
    <s v="UT Soft-IG"/>
    <s v="COP"/>
    <s v="N/A"/>
    <s v="Capacitación para usuario técnico o administrador hasta 20 Personas.  "/>
    <s v="Por sesión de capacitación de 4 horas para un grupo de hasta 20 personas."/>
    <s v="Und"/>
    <s v="Servicio"/>
    <s v="Zona 1"/>
    <s v="Sitio"/>
    <s v="Capacitador"/>
    <s v="IT-SW-04-02"/>
    <s v="Mensual por servicios efectivamente prestados"/>
    <n v="482000"/>
    <n v="1"/>
    <n v="1"/>
    <n v="0"/>
    <n v="482000"/>
    <n v="482000"/>
    <n v="0"/>
  </r>
  <r>
    <s v="UT Soft-IGCanalIT-SW-04-03"/>
    <s v="IT-SW-04-03Canal"/>
    <m/>
    <x v="2"/>
    <s v="IT-SW-04-03"/>
    <x v="3"/>
    <s v="UT Soft-IG"/>
    <s v="COP"/>
    <s v="N/A"/>
    <s v="Capacitación para usuario técnico o administrador hasta 20 Personas.  "/>
    <s v="Por sesión de capacitación de 4 horas para un grupo de hasta 20 personas."/>
    <s v="Und"/>
    <s v="Servicio"/>
    <s v="Zona 2"/>
    <s v="Remoto"/>
    <s v="Capacitador"/>
    <s v="IT-SW-04-03"/>
    <s v="Mensual por servicios efectivamente prestados"/>
    <n v="402000"/>
    <n v="1"/>
    <n v="1"/>
    <n v="0"/>
    <n v="402000"/>
    <n v="402000"/>
    <n v="0"/>
  </r>
  <r>
    <s v="UT Soft-IGCanalIT-SW-04-04"/>
    <s v="IT-SW-04-04Canal"/>
    <m/>
    <x v="2"/>
    <s v="IT-SW-04-04"/>
    <x v="3"/>
    <s v="UT Soft-IG"/>
    <s v="COP"/>
    <s v="N/A"/>
    <s v="Capacitación para usuario técnico o administrador hasta 20 Personas.  "/>
    <s v="Por sesión de capacitación de 4 horas para un grupo de hasta 20 personas."/>
    <s v="Und"/>
    <s v="Servicio"/>
    <s v="Zona 2"/>
    <s v="Sitio"/>
    <s v="Capacitador"/>
    <s v="IT-SW-04-04"/>
    <s v="Mensual por servicios efectivamente prestados"/>
    <n v="563000"/>
    <n v="1"/>
    <n v="1"/>
    <n v="0"/>
    <n v="563000"/>
    <n v="563000"/>
    <n v="0"/>
  </r>
  <r>
    <s v="UT Soft-IGCanalIT-SW-04-05"/>
    <s v="IT-SW-04-05Canal"/>
    <m/>
    <x v="2"/>
    <s v="IT-SW-04-05"/>
    <x v="3"/>
    <s v="UT Soft-IG"/>
    <s v="COP"/>
    <s v="N/A"/>
    <s v="Capacitación para usuario técnico o administrador hasta 20 Personas.  "/>
    <s v="Por sesión de capacitación de 4 horas para un grupo de hasta 20 personas."/>
    <s v="Und"/>
    <s v="Servicio"/>
    <s v="Zona 3"/>
    <s v="Remoto"/>
    <s v="Capacitador"/>
    <s v="IT-SW-04-05"/>
    <s v="Mensual por servicios efectivamente prestados"/>
    <n v="402000"/>
    <n v="1"/>
    <n v="1"/>
    <n v="0"/>
    <n v="402000"/>
    <n v="402000"/>
    <n v="0"/>
  </r>
  <r>
    <s v="UT Soft-IGCanalIT-SW-04-06"/>
    <s v="IT-SW-04-06Canal"/>
    <m/>
    <x v="2"/>
    <s v="IT-SW-04-06"/>
    <x v="3"/>
    <s v="UT Soft-IG"/>
    <s v="COP"/>
    <s v="N/A"/>
    <s v="Capacitación para usuario técnico o administrador hasta 20 Personas.  "/>
    <s v="Por sesión de capacitación de 4 horas para un grupo de hasta 20 personas."/>
    <s v="Und"/>
    <s v="Servicio"/>
    <s v="Zona 3"/>
    <s v="Sitio"/>
    <s v="Capacitador"/>
    <s v="IT-SW-04-06"/>
    <s v="Mensual por servicios efectivamente prestados"/>
    <n v="643000"/>
    <n v="1"/>
    <n v="1"/>
    <n v="0"/>
    <n v="643000"/>
    <n v="643000"/>
    <n v="0"/>
  </r>
  <r>
    <s v="UT Soft-IGCanalIT-SW-05-01"/>
    <s v="IT-SW-05-01Canal"/>
    <m/>
    <x v="2"/>
    <s v="IT-SW-05-01"/>
    <x v="3"/>
    <s v="UT Soft-IG"/>
    <s v="COP"/>
    <s v="N/A"/>
    <s v="Configuración y parametrización de los Productos "/>
    <s v="Hora"/>
    <s v="Und"/>
    <s v="Servicio"/>
    <s v="Zona 1"/>
    <s v="Remoto"/>
    <s v="Profesional"/>
    <s v="IT-SW-05-01"/>
    <s v="Mensual por servicios efectivamente prestados"/>
    <n v="85000"/>
    <n v="1"/>
    <n v="1"/>
    <n v="0"/>
    <n v="85000"/>
    <n v="85000"/>
    <n v="0"/>
  </r>
  <r>
    <s v="UT Soft-IGCanalIT-SW-05-02"/>
    <s v="IT-SW-05-02Canal"/>
    <m/>
    <x v="2"/>
    <s v="IT-SW-05-02"/>
    <x v="3"/>
    <s v="UT Soft-IG"/>
    <s v="COP"/>
    <s v="N/A"/>
    <s v="Configuración y parametrización de los Productos "/>
    <s v="Hora"/>
    <s v="Und"/>
    <s v="Servicio"/>
    <s v="Zona 1"/>
    <s v="Sitio"/>
    <s v="Profesional"/>
    <s v="IT-SW-05-02"/>
    <s v="Mensual por servicios efectivamente prestados"/>
    <n v="90000"/>
    <n v="1"/>
    <n v="1"/>
    <n v="0"/>
    <n v="90000"/>
    <n v="90000"/>
    <n v="0"/>
  </r>
  <r>
    <s v="UT Soft-IGCanalIT-SW-05-03"/>
    <s v="IT-SW-05-03Canal"/>
    <m/>
    <x v="2"/>
    <s v="IT-SW-05-03"/>
    <x v="3"/>
    <s v="UT Soft-IG"/>
    <s v="COP"/>
    <s v="N/A"/>
    <s v="Configuración y parametrización de los Productos "/>
    <s v="Hora"/>
    <s v="Und"/>
    <s v="Servicio"/>
    <s v="Zona 2"/>
    <s v="Remoto"/>
    <s v="Profesional"/>
    <s v="IT-SW-05-03"/>
    <s v="Mensual por servicios efectivamente prestados"/>
    <n v="85000"/>
    <n v="1"/>
    <n v="1"/>
    <n v="0"/>
    <n v="85000"/>
    <n v="85000"/>
    <n v="0"/>
  </r>
  <r>
    <s v="UT Soft-IGCanalIT-SW-05-04"/>
    <s v="IT-SW-05-04Canal"/>
    <m/>
    <x v="2"/>
    <s v="IT-SW-05-04"/>
    <x v="3"/>
    <s v="UT Soft-IG"/>
    <s v="COP"/>
    <s v="N/A"/>
    <s v="Configuración y parametrización de los Productos "/>
    <s v="Hora"/>
    <s v="Und"/>
    <s v="Servicio"/>
    <s v="Zona 2"/>
    <s v="Sitio"/>
    <s v="Profesional"/>
    <s v="IT-SW-05-04"/>
    <s v="Mensual por servicios efectivamente prestados"/>
    <n v="91000"/>
    <n v="1"/>
    <n v="1"/>
    <n v="0"/>
    <n v="91000"/>
    <n v="91000"/>
    <n v="0"/>
  </r>
  <r>
    <s v="UT Soft-IGCanalIT-SW-05-05"/>
    <s v="IT-SW-05-05Canal"/>
    <m/>
    <x v="2"/>
    <s v="IT-SW-05-05"/>
    <x v="3"/>
    <s v="UT Soft-IG"/>
    <s v="COP"/>
    <s v="N/A"/>
    <s v="Configuración y parametrización de los Productos "/>
    <s v="Hora"/>
    <s v="Und"/>
    <s v="Servicio"/>
    <s v="Zona 3"/>
    <s v="Remoto"/>
    <s v="Profesional"/>
    <s v="IT-SW-05-05"/>
    <s v="Mensual por servicios efectivamente prestados"/>
    <n v="85000"/>
    <n v="1"/>
    <n v="1"/>
    <n v="0"/>
    <n v="85000"/>
    <n v="85000"/>
    <n v="0"/>
  </r>
  <r>
    <s v="UT Soft-IGCanalIT-SW-05-06"/>
    <s v="IT-SW-05-06Canal"/>
    <m/>
    <x v="2"/>
    <s v="IT-SW-05-06"/>
    <x v="3"/>
    <s v="UT Soft-IG"/>
    <s v="COP"/>
    <s v="N/A"/>
    <s v="Configuración y parametrización de los Productos "/>
    <s v="Hora"/>
    <s v="Und"/>
    <s v="Servicio"/>
    <s v="Zona 3"/>
    <s v="Sitio"/>
    <s v="Profesional"/>
    <s v="IT-SW-05-06"/>
    <s v="Mensual por servicios efectivamente prestados"/>
    <n v="94000"/>
    <n v="1"/>
    <n v="1"/>
    <n v="0"/>
    <n v="94000"/>
    <n v="94000"/>
    <n v="0"/>
  </r>
  <r>
    <s v="UT Soft-IGCanalIT-SW-06-01"/>
    <s v="IT-SW-06-01Canal"/>
    <m/>
    <x v="2"/>
    <s v="IT-SW-06-01"/>
    <x v="3"/>
    <s v="UT Soft-IG"/>
    <s v="COP"/>
    <s v="N/A"/>
    <s v="Gerente de cuenta (soporte) "/>
    <s v="Mes"/>
    <s v="Und"/>
    <s v="Servicio"/>
    <s v="Zona 1"/>
    <s v="Sitio"/>
    <s v="Profesional"/>
    <s v="IT-SW-06-01"/>
    <s v="Mensual por servicios efectivamente prestados"/>
    <n v="12596000"/>
    <n v="1"/>
    <n v="1"/>
    <n v="0"/>
    <n v="12596000"/>
    <n v="12596000"/>
    <n v="0"/>
  </r>
  <r>
    <s v="UT Soft-IGCanalIT-SW-06-02"/>
    <s v="IT-SW-06-02Canal"/>
    <m/>
    <x v="2"/>
    <s v="IT-SW-06-02"/>
    <x v="3"/>
    <s v="UT Soft-IG"/>
    <s v="COP"/>
    <s v="N/A"/>
    <s v="Gerente de cuenta (soporte) "/>
    <s v="Mes"/>
    <s v="Und"/>
    <s v="Servicio"/>
    <s v="Zona 2"/>
    <s v="Sitio"/>
    <s v="Profesional"/>
    <s v="IT-SW-06-02"/>
    <s v="Mensual por servicios efectivamente prestados"/>
    <n v="12763000"/>
    <n v="1"/>
    <n v="1"/>
    <n v="0"/>
    <n v="12763000"/>
    <n v="12763000"/>
    <n v="0"/>
  </r>
  <r>
    <s v="UT Soft-IGCanalIT-SW-06-03"/>
    <s v="IT-SW-06-03Canal"/>
    <m/>
    <x v="2"/>
    <s v="IT-SW-06-03"/>
    <x v="3"/>
    <s v="UT Soft-IG"/>
    <s v="COP"/>
    <s v="N/A"/>
    <s v="Gerente de cuenta (soporte) "/>
    <s v="Mes"/>
    <s v="Und"/>
    <s v="Servicio"/>
    <s v="Zona 3"/>
    <s v="Sitio"/>
    <s v="Profesional"/>
    <s v="IT-SW-06-03"/>
    <s v="Mensual por servicios efectivamente prestados"/>
    <n v="13346000"/>
    <n v="1"/>
    <n v="1"/>
    <n v="0"/>
    <n v="13346000"/>
    <n v="13346000"/>
    <n v="0"/>
  </r>
  <r>
    <s v="UT Soft-IGCanalIT-SW-07-01"/>
    <s v="IT-SW-07-01Canal"/>
    <m/>
    <x v="2"/>
    <s v="IT-SW-07-01"/>
    <x v="3"/>
    <s v="UT Soft-IG"/>
    <s v="COP"/>
    <s v="N/A"/>
    <s v="Instalación de Licencia o Suscripción Anual, o afínes "/>
    <s v="Unidad"/>
    <s v="Und"/>
    <s v="Servicio"/>
    <s v="Zona 1"/>
    <s v="Remoto"/>
    <s v="Técnico/Tecnólogo ó Profesional"/>
    <s v="IT-SW-07-01"/>
    <s v="Mensual por servicios efectivamente prestados"/>
    <n v="85000"/>
    <n v="1"/>
    <n v="1"/>
    <n v="0"/>
    <n v="85000"/>
    <n v="85000"/>
    <n v="0"/>
  </r>
  <r>
    <s v="UT Soft-IGCanalIT-SW-07-02"/>
    <s v="IT-SW-07-02Canal"/>
    <m/>
    <x v="2"/>
    <s v="IT-SW-07-02"/>
    <x v="3"/>
    <s v="UT Soft-IG"/>
    <s v="COP"/>
    <s v="N/A"/>
    <s v="Instalación de Licencia o Suscripción Anual, o afínes "/>
    <s v="Unidad"/>
    <s v="Und"/>
    <s v="Servicio"/>
    <s v="Zona 1"/>
    <s v="Sitio"/>
    <s v="Técnico/Tecnólogo ó Profesional"/>
    <s v="IT-SW-07-02"/>
    <s v="Mensual por servicios efectivamente prestados"/>
    <n v="90000"/>
    <n v="1"/>
    <n v="1"/>
    <n v="0"/>
    <n v="90000"/>
    <n v="90000"/>
    <n v="0"/>
  </r>
  <r>
    <s v="UT Soft-IGCanalIT-SW-07-03"/>
    <s v="IT-SW-07-03Canal"/>
    <m/>
    <x v="2"/>
    <s v="IT-SW-07-03"/>
    <x v="3"/>
    <s v="UT Soft-IG"/>
    <s v="COP"/>
    <s v="N/A"/>
    <s v="Instalación de Licencia o Suscripción Anual, o afínes "/>
    <s v="Unidad"/>
    <s v="Und"/>
    <s v="Servicio"/>
    <s v="Zona 2"/>
    <s v="Remoto"/>
    <s v="Técnico/Tecnólogo ó Profesional"/>
    <s v="IT-SW-07-03"/>
    <s v="Mensual por servicios efectivamente prestados"/>
    <n v="85000"/>
    <n v="1"/>
    <n v="1"/>
    <n v="0"/>
    <n v="85000"/>
    <n v="85000"/>
    <n v="0"/>
  </r>
  <r>
    <s v="UT Soft-IGCanalIT-SW-07-04"/>
    <s v="IT-SW-07-04Canal"/>
    <m/>
    <x v="2"/>
    <s v="IT-SW-07-04"/>
    <x v="3"/>
    <s v="UT Soft-IG"/>
    <s v="COP"/>
    <s v="N/A"/>
    <s v="Instalación de Licencia o Suscripción Anual, o afínes "/>
    <s v="Unidad"/>
    <s v="Und"/>
    <s v="Servicio"/>
    <s v="Zona 2"/>
    <s v="Sitio"/>
    <s v="Técnico/Tecnólogo ó Profesional"/>
    <s v="IT-SW-07-04"/>
    <s v="Mensual por servicios efectivamente prestados"/>
    <n v="91000"/>
    <n v="1"/>
    <n v="1"/>
    <n v="0"/>
    <n v="91000"/>
    <n v="91000"/>
    <n v="0"/>
  </r>
  <r>
    <s v="UT Soft-IGCanalIT-SW-07-05"/>
    <s v="IT-SW-07-05Canal"/>
    <m/>
    <x v="2"/>
    <s v="IT-SW-07-05"/>
    <x v="3"/>
    <s v="UT Soft-IG"/>
    <s v="COP"/>
    <s v="N/A"/>
    <s v="Instalación de Licencia o Suscripción Anual, o afínes "/>
    <s v="Unidad"/>
    <s v="Und"/>
    <s v="Servicio"/>
    <s v="Zona 3"/>
    <s v="Remoto"/>
    <s v="Técnico/Tecnólogo ó Profesional"/>
    <s v="IT-SW-07-05"/>
    <s v="Mensual por servicios efectivamente prestados"/>
    <n v="85000"/>
    <n v="1"/>
    <n v="1"/>
    <n v="0"/>
    <n v="85000"/>
    <n v="85000"/>
    <n v="0"/>
  </r>
  <r>
    <s v="UT Soft-IGCanalIT-SW-07-06"/>
    <s v="IT-SW-07-06Canal"/>
    <m/>
    <x v="2"/>
    <s v="IT-SW-07-06"/>
    <x v="3"/>
    <s v="UT Soft-IG"/>
    <s v="COP"/>
    <s v="N/A"/>
    <s v="Instalación de Licencia o Suscripción Anual, o afínes "/>
    <s v="Unidad"/>
    <s v="Und"/>
    <s v="Servicio"/>
    <s v="Zona 3"/>
    <s v="Sitio"/>
    <s v="Técnico/Tecnólogo ó Profesional"/>
    <s v="IT-SW-07-06"/>
    <s v="Mensual por servicios efectivamente prestados"/>
    <n v="94000"/>
    <n v="1"/>
    <n v="1"/>
    <n v="0"/>
    <n v="94000"/>
    <n v="94000"/>
    <n v="0"/>
  </r>
  <r>
    <s v="UT Soft-IGCanalIT-SW-08-01"/>
    <s v="IT-SW-08-01Canal"/>
    <m/>
    <x v="2"/>
    <s v="IT-SW-08-01"/>
    <x v="3"/>
    <s v="UT Soft-IG"/>
    <s v="COP"/>
    <s v="N/A"/>
    <s v="Migración de información por volumen de datos almacenados "/>
    <s v="GB"/>
    <s v="Und"/>
    <s v="Servicio"/>
    <s v="Zona 1"/>
    <s v="Remoto"/>
    <s v="Profesional"/>
    <s v="IT-SW-08-01"/>
    <s v="Mensual por servicios efectivamente prestados"/>
    <n v="85000"/>
    <n v="1"/>
    <n v="1"/>
    <n v="0"/>
    <n v="85000"/>
    <n v="85000"/>
    <n v="0"/>
  </r>
  <r>
    <s v="UT Soft-IGCanalIT-SW-08-02"/>
    <s v="IT-SW-08-02Canal"/>
    <m/>
    <x v="2"/>
    <s v="IT-SW-08-02"/>
    <x v="3"/>
    <s v="UT Soft-IG"/>
    <s v="COP"/>
    <s v="N/A"/>
    <s v="Migración de información por volumen de datos almacenados "/>
    <s v="GB"/>
    <s v="Und"/>
    <s v="Servicio"/>
    <s v="Zona 1"/>
    <s v="Sitio"/>
    <s v="Profesional"/>
    <s v="IT-SW-08-02"/>
    <s v="Mensual por servicios efectivamente prestados"/>
    <n v="90000"/>
    <n v="1"/>
    <n v="1"/>
    <n v="0"/>
    <n v="90000"/>
    <n v="90000"/>
    <n v="0"/>
  </r>
  <r>
    <s v="UT Soft-IGCanalIT-SW-08-03"/>
    <s v="IT-SW-08-03Canal"/>
    <m/>
    <x v="2"/>
    <s v="IT-SW-08-03"/>
    <x v="3"/>
    <s v="UT Soft-IG"/>
    <s v="COP"/>
    <s v="N/A"/>
    <s v="Migración de información por volumen de datos almacenados "/>
    <s v="GB"/>
    <s v="Und"/>
    <s v="Servicio"/>
    <s v="Zona 2"/>
    <s v="Remoto"/>
    <s v="Profesional"/>
    <s v="IT-SW-08-03"/>
    <s v="Mensual por servicios efectivamente prestados"/>
    <n v="85000"/>
    <n v="1"/>
    <n v="1"/>
    <n v="0"/>
    <n v="85000"/>
    <n v="85000"/>
    <n v="0"/>
  </r>
  <r>
    <s v="UT Soft-IGCanalIT-SW-08-04"/>
    <s v="IT-SW-08-04Canal"/>
    <m/>
    <x v="2"/>
    <s v="IT-SW-08-04"/>
    <x v="3"/>
    <s v="UT Soft-IG"/>
    <s v="COP"/>
    <s v="N/A"/>
    <s v="Migración de información por volumen de datos almacenados "/>
    <s v="GB"/>
    <s v="Und"/>
    <s v="Servicio"/>
    <s v="Zona 2"/>
    <s v="Sitio"/>
    <s v="Profesional"/>
    <s v="IT-SW-08-04"/>
    <s v="Mensual por servicios efectivamente prestados"/>
    <n v="91000"/>
    <n v="1"/>
    <n v="1"/>
    <n v="0"/>
    <n v="91000"/>
    <n v="91000"/>
    <n v="0"/>
  </r>
  <r>
    <s v="UT Soft-IGCanalIT-SW-08-05"/>
    <s v="IT-SW-08-05Canal"/>
    <m/>
    <x v="2"/>
    <s v="IT-SW-08-05"/>
    <x v="3"/>
    <s v="UT Soft-IG"/>
    <s v="COP"/>
    <s v="N/A"/>
    <s v="Migración de información por volumen de datos almacenados "/>
    <s v="GB"/>
    <s v="Und"/>
    <s v="Servicio"/>
    <s v="Zona 3"/>
    <s v="Remoto"/>
    <s v="Profesional"/>
    <s v="IT-SW-08-05"/>
    <s v="Mensual por servicios efectivamente prestados"/>
    <n v="85000"/>
    <n v="1"/>
    <n v="1"/>
    <n v="0"/>
    <n v="85000"/>
    <n v="85000"/>
    <n v="0"/>
  </r>
  <r>
    <s v="UT Soft-IGCanalIT-SW-08-06"/>
    <s v="IT-SW-08-06Canal"/>
    <m/>
    <x v="2"/>
    <s v="IT-SW-08-06"/>
    <x v="3"/>
    <s v="UT Soft-IG"/>
    <s v="COP"/>
    <s v="N/A"/>
    <s v="Migración de información por volumen de datos almacenados "/>
    <s v="GB"/>
    <s v="Und"/>
    <s v="Servicio"/>
    <s v="Zona 3"/>
    <s v="Sitio"/>
    <s v="Profesional"/>
    <s v="IT-SW-08-06"/>
    <s v="Mensual por servicios efectivamente prestados"/>
    <n v="94000"/>
    <n v="1"/>
    <n v="1"/>
    <n v="0"/>
    <n v="94000"/>
    <n v="94000"/>
    <n v="0"/>
  </r>
  <r>
    <s v="UT Soft-IGCanalIT-SW-09-01"/>
    <s v="IT-SW-09-01Canal"/>
    <m/>
    <x v="2"/>
    <s v="IT-SW-09-01"/>
    <x v="3"/>
    <s v="UT Soft-IG"/>
    <s v="COP"/>
    <s v="N/A"/>
    <s v="Soporte técnico en sitio "/>
    <s v="Mes"/>
    <s v="Und"/>
    <s v="Servicio"/>
    <s v="Zona 1"/>
    <s v="Sitio"/>
    <s v="Técnico/Tecnólogo ó Profesional"/>
    <s v="IT-SW-09-01"/>
    <s v="Mensual por servicios efectivamente prestados"/>
    <n v="13924000"/>
    <n v="1"/>
    <n v="1"/>
    <n v="0"/>
    <n v="13924000"/>
    <n v="13924000"/>
    <n v="0"/>
  </r>
  <r>
    <s v="UT Soft-IGCanalIT-SW-09-02"/>
    <s v="IT-SW-09-02Canal"/>
    <m/>
    <x v="2"/>
    <s v="IT-SW-09-02"/>
    <x v="3"/>
    <s v="UT Soft-IG"/>
    <s v="COP"/>
    <s v="N/A"/>
    <s v="Soporte técnico en sitio "/>
    <s v="Mes"/>
    <s v="Und"/>
    <s v="Servicio"/>
    <s v="Zona 2"/>
    <s v="Sitio"/>
    <s v="Técnico/Tecnólogo ó Profesional"/>
    <s v="IT-SW-09-02"/>
    <s v="Mensual por servicios efectivamente prestados"/>
    <n v="14091000"/>
    <n v="1"/>
    <n v="1"/>
    <n v="0"/>
    <n v="14091000"/>
    <n v="14091000"/>
    <n v="0"/>
  </r>
  <r>
    <s v="UT Soft-IGCanalIT-SW-09-03"/>
    <s v="IT-SW-09-03Canal"/>
    <m/>
    <x v="2"/>
    <s v="IT-SW-09-03"/>
    <x v="3"/>
    <s v="UT Soft-IG"/>
    <s v="COP"/>
    <s v="N/A"/>
    <s v="Soporte técnico en sitio "/>
    <s v="Mes"/>
    <s v="Und"/>
    <s v="Servicio"/>
    <s v="Zona 3"/>
    <s v="Sitio"/>
    <s v="Técnico/Tecnólogo ó Profesional"/>
    <s v="IT-SW-09-03"/>
    <s v="Mensual por servicios efectivamente prestados"/>
    <n v="14674000"/>
    <n v="1"/>
    <n v="1"/>
    <n v="0"/>
    <n v="14674000"/>
    <n v="14674000"/>
    <n v="0"/>
  </r>
  <r>
    <s v="UT Soft-IGCanalIT-SW-10-01"/>
    <s v="IT-SW-10-01Canal"/>
    <m/>
    <x v="2"/>
    <s v="IT-SW-10-01"/>
    <x v="3"/>
    <s v="UT Soft-IG"/>
    <s v="COP"/>
    <s v="N/A"/>
    <s v="Soporte técnico proactivo "/>
    <s v="Hora"/>
    <s v="Und"/>
    <s v="Servicio"/>
    <s v="Zona 2"/>
    <s v="Remoto"/>
    <s v="Técnico/Tecnólogo ó Profesional"/>
    <s v="IT-SW-10-01"/>
    <s v="Mensual por servicios efectivamente prestados"/>
    <n v="93000"/>
    <n v="1"/>
    <n v="1"/>
    <n v="0"/>
    <n v="93000"/>
    <n v="93000"/>
    <n v="0"/>
  </r>
  <r>
    <s v="UT Soft-IGCanalIT-SW-10-02"/>
    <s v="IT-SW-10-02Canal"/>
    <m/>
    <x v="2"/>
    <s v="IT-SW-10-02"/>
    <x v="3"/>
    <s v="UT Soft-IG"/>
    <s v="COP"/>
    <s v="N/A"/>
    <s v="Soporte técnico proactivo "/>
    <s v="Hora"/>
    <s v="Und"/>
    <s v="Servicio"/>
    <s v="Zona 2"/>
    <s v="Sitio"/>
    <s v="Técnico/Tecnólogo ó Profesional"/>
    <s v="IT-SW-10-02"/>
    <s v="Mensual por servicios efectivamente prestados"/>
    <n v="100000"/>
    <n v="1"/>
    <n v="1"/>
    <n v="0"/>
    <n v="100000"/>
    <n v="100000"/>
    <n v="0"/>
  </r>
  <r>
    <s v="UT Soft-IGCanalIT-SW-10-03"/>
    <s v="IT-SW-10-03Canal"/>
    <m/>
    <x v="2"/>
    <s v="IT-SW-10-03"/>
    <x v="3"/>
    <s v="UT Soft-IG"/>
    <s v="COP"/>
    <s v="N/A"/>
    <s v="Soporte técnico proactivo "/>
    <s v="Hora"/>
    <s v="Und"/>
    <s v="Servicio"/>
    <s v="Zona 1"/>
    <s v="Remoto"/>
    <s v="Técnico/Tecnólogo ó Profesional"/>
    <s v="IT-SW-10-03"/>
    <s v="Mensual por servicios efectivamente prestados"/>
    <n v="93000"/>
    <n v="1"/>
    <n v="1"/>
    <n v="0"/>
    <n v="93000"/>
    <n v="93000"/>
    <n v="0"/>
  </r>
  <r>
    <s v="UT Soft-IGCanalIT-SW-10-04"/>
    <s v="IT-SW-10-04Canal"/>
    <m/>
    <x v="2"/>
    <s v="IT-SW-10-04"/>
    <x v="3"/>
    <s v="UT Soft-IG"/>
    <s v="COP"/>
    <s v="N/A"/>
    <s v="Soporte técnico proactivo "/>
    <s v="Hora"/>
    <s v="Und"/>
    <s v="Servicio"/>
    <s v="Zona 3"/>
    <s v="Remoto"/>
    <s v="Técnico/Tecnólogo ó Profesional"/>
    <s v="IT-SW-10-04"/>
    <s v="Mensual por servicios efectivamente prestados"/>
    <n v="93000"/>
    <n v="1"/>
    <n v="1"/>
    <n v="0"/>
    <n v="93000"/>
    <n v="93000"/>
    <n v="0"/>
  </r>
  <r>
    <s v="UT Soft-IGCanalIT-SW-10-05"/>
    <s v="IT-SW-10-05Canal"/>
    <m/>
    <x v="2"/>
    <s v="IT-SW-10-05"/>
    <x v="3"/>
    <s v="UT Soft-IG"/>
    <s v="COP"/>
    <s v="N/A"/>
    <s v="Soporte técnico proactivo "/>
    <s v="Hora"/>
    <s v="Und"/>
    <s v="Servicio"/>
    <s v="Zona 3"/>
    <s v="Sitio"/>
    <s v="Técnico/Tecnólogo ó Profesional"/>
    <s v="IT-SW-10-05"/>
    <s v="Mensual por servicios efectivamente prestados"/>
    <n v="103000"/>
    <n v="1"/>
    <n v="1"/>
    <n v="0"/>
    <n v="103000"/>
    <n v="103000"/>
    <n v="0"/>
  </r>
  <r>
    <s v="UT Soft-IGCanalIT-SW-10-06"/>
    <s v="IT-SW-10-06Canal"/>
    <m/>
    <x v="2"/>
    <s v="IT-SW-10-06"/>
    <x v="3"/>
    <s v="UT Soft-IG"/>
    <s v="COP"/>
    <s v="N/A"/>
    <s v="Soporte técnico proactivo "/>
    <s v="Hora"/>
    <s v="Und"/>
    <s v="Servicio"/>
    <s v="Zona 1"/>
    <s v="Sitio"/>
    <s v="Técnico/Tecnólogo ó Profesional"/>
    <s v="IT-SW-10-06"/>
    <s v="Mensual por servicios efectivamente prestados"/>
    <n v="99000"/>
    <n v="1"/>
    <n v="1"/>
    <n v="0"/>
    <n v="99000"/>
    <n v="99000"/>
    <n v="0"/>
  </r>
  <r>
    <s v="UT Soft-IGCanalIT-SW-11-01"/>
    <s v="IT-SW-11-01Canal"/>
    <m/>
    <x v="2"/>
    <s v="IT-SW-11-01"/>
    <x v="3"/>
    <s v="UT Soft-IG"/>
    <s v="COP"/>
    <s v="N/A"/>
    <s v="Soporte técnico reactivo "/>
    <s v="Hora"/>
    <s v="Und"/>
    <s v="Servicio"/>
    <s v="Zona 1"/>
    <s v="Sitio"/>
    <s v="Técnico/Tecnólogo ó Profesional"/>
    <s v="IT-SW-11-01"/>
    <s v="Mensual por servicios efectivamente prestados"/>
    <n v="89000"/>
    <n v="1"/>
    <n v="1"/>
    <n v="0"/>
    <n v="89000"/>
    <n v="89000"/>
    <n v="0"/>
  </r>
  <r>
    <s v="UT Soft-IGCanalIT-SW-11-02"/>
    <s v="IT-SW-11-02Canal"/>
    <m/>
    <x v="2"/>
    <s v="IT-SW-11-02"/>
    <x v="3"/>
    <s v="UT Soft-IG"/>
    <s v="COP"/>
    <s v="N/A"/>
    <s v="Soporte técnico reactivo "/>
    <s v="Hora"/>
    <s v="Und"/>
    <s v="Servicio"/>
    <s v="Zona 2"/>
    <s v="Remoto"/>
    <s v="Técnico/Tecnólogo ó Profesional"/>
    <s v="IT-SW-11-02"/>
    <s v="Mensual por servicios efectivamente prestados"/>
    <n v="84000"/>
    <n v="1"/>
    <n v="1"/>
    <n v="0"/>
    <n v="84000"/>
    <n v="84000"/>
    <n v="0"/>
  </r>
  <r>
    <s v="UT Soft-IGCanalIT-SW-11-03"/>
    <s v="IT-SW-11-03Canal"/>
    <m/>
    <x v="2"/>
    <s v="IT-SW-11-03"/>
    <x v="3"/>
    <s v="UT Soft-IG"/>
    <s v="COP"/>
    <s v="N/A"/>
    <s v="Soporte técnico reactivo "/>
    <s v="Hora"/>
    <s v="Und"/>
    <s v="Servicio"/>
    <s v="Zona 2"/>
    <s v="Sitio"/>
    <s v="Técnico/Tecnólogo ó Profesional"/>
    <s v="IT-SW-11-03"/>
    <s v="Mensual por servicios efectivamente prestados"/>
    <n v="90000"/>
    <n v="1"/>
    <n v="1"/>
    <n v="0"/>
    <n v="90000"/>
    <n v="90000"/>
    <n v="0"/>
  </r>
  <r>
    <s v="UT Soft-IGCanalIT-SW-11-04"/>
    <s v="IT-SW-11-04Canal"/>
    <m/>
    <x v="2"/>
    <s v="IT-SW-11-04"/>
    <x v="3"/>
    <s v="UT Soft-IG"/>
    <s v="COP"/>
    <s v="N/A"/>
    <s v="Soporte técnico reactivo "/>
    <s v="Hora"/>
    <s v="Und"/>
    <s v="Servicio"/>
    <s v="Zona 3"/>
    <s v="Remoto"/>
    <s v="Técnico/Tecnólogo ó Profesional"/>
    <s v="IT-SW-11-04"/>
    <s v="Mensual por servicios efectivamente prestados"/>
    <n v="84000"/>
    <n v="1"/>
    <n v="1"/>
    <n v="0"/>
    <n v="84000"/>
    <n v="84000"/>
    <n v="0"/>
  </r>
  <r>
    <s v="UT Soft-IGCanalIT-SW-11-05"/>
    <s v="IT-SW-11-05Canal"/>
    <m/>
    <x v="2"/>
    <s v="IT-SW-11-05"/>
    <x v="3"/>
    <s v="UT Soft-IG"/>
    <s v="COP"/>
    <s v="N/A"/>
    <s v="Soporte técnico reactivo "/>
    <s v="Hora"/>
    <s v="Und"/>
    <s v="Servicio"/>
    <s v="Zona 3"/>
    <s v="Sitio"/>
    <s v="Técnico/Tecnólogo ó Profesional"/>
    <s v="IT-SW-11-05"/>
    <s v="Mensual por servicios efectivamente prestados"/>
    <n v="93000"/>
    <n v="1"/>
    <n v="1"/>
    <n v="0"/>
    <n v="93000"/>
    <n v="93000"/>
    <n v="0"/>
  </r>
  <r>
    <s v="UT Soft-IGCanalIT-SW-11-06"/>
    <s v="IT-SW-11-06Canal"/>
    <m/>
    <x v="2"/>
    <s v="IT-SW-11-06"/>
    <x v="3"/>
    <s v="UT Soft-IG"/>
    <s v="COP"/>
    <s v="N/A"/>
    <s v="Soporte técnico reactivo "/>
    <s v="Hora"/>
    <s v="Und"/>
    <s v="Servicio"/>
    <s v="Zona 1"/>
    <s v="Remoto"/>
    <s v="Técnico/Tecnólogo ó Profesional"/>
    <s v="IT-SW-11-06"/>
    <s v="Mensual por servicios efectivamente prestados"/>
    <n v="84000"/>
    <n v="1"/>
    <n v="1"/>
    <n v="0"/>
    <n v="84000"/>
    <n v="84000"/>
    <n v="0"/>
  </r>
  <r>
    <s v="Soluciones OriónCanalIT-SW-01-01"/>
    <s v="IT-SW-01-01Canal"/>
    <m/>
    <x v="3"/>
    <s v="IT-SW-01-01"/>
    <x v="3"/>
    <s v="Soluciones Orión"/>
    <s v="COP"/>
    <s v="N/A"/>
    <s v="Capacitación para usuario final - hasta 10 Personas.  "/>
    <s v="Por sesión de capacitación de 4 horas para un grupo de hasta 10 personas."/>
    <s v="Und"/>
    <s v="Servicio"/>
    <s v="Zona 1"/>
    <s v="Remoto"/>
    <s v="Capacitador"/>
    <s v="IT-SW-01-01"/>
    <s v="Mensual por servicios efectivamente prestados"/>
    <n v="750000"/>
    <n v="1"/>
    <n v="1"/>
    <n v="0"/>
    <n v="750000"/>
    <n v="750000"/>
    <n v="0"/>
  </r>
  <r>
    <s v="Soluciones OriónCanalIT-SW-01-02"/>
    <s v="IT-SW-01-02Canal"/>
    <m/>
    <x v="3"/>
    <s v="IT-SW-01-02"/>
    <x v="3"/>
    <s v="Soluciones Orión"/>
    <s v="COP"/>
    <s v="N/A"/>
    <s v="Capacitación para usuario final - hasta 10 Personas.  "/>
    <s v="Por sesión de capacitación de 4 horas para un grupo de hasta 10 personas."/>
    <s v="Und"/>
    <s v="Servicio"/>
    <s v="Zona 1"/>
    <s v="Sitio"/>
    <s v="Capacitador"/>
    <s v="IT-SW-01-02"/>
    <s v="Mensual por servicios efectivamente prestados"/>
    <n v="1500000"/>
    <n v="1"/>
    <n v="1"/>
    <n v="0"/>
    <n v="1500000"/>
    <n v="1500000"/>
    <n v="0"/>
  </r>
  <r>
    <s v="Soluciones OriónCanalIT-SW-01-03"/>
    <s v="IT-SW-01-03Canal"/>
    <m/>
    <x v="3"/>
    <s v="IT-SW-01-03"/>
    <x v="3"/>
    <s v="Soluciones Orión"/>
    <s v="COP"/>
    <s v="N/A"/>
    <s v="Capacitación para usuario final - hasta 10 Personas.  "/>
    <s v="Por sesión de capacitación de 4 horas para un grupo de hasta 10 personas."/>
    <s v="Und"/>
    <s v="Servicio"/>
    <s v="Zona 2"/>
    <s v="Remoto"/>
    <s v="Capacitador"/>
    <s v="IT-SW-01-03"/>
    <s v="Mensual por servicios efectivamente prestados"/>
    <n v="900000"/>
    <n v="1"/>
    <n v="1"/>
    <n v="0"/>
    <n v="900000"/>
    <n v="900000"/>
    <n v="0"/>
  </r>
  <r>
    <s v="Soluciones OriónCanalIT-SW-01-04"/>
    <s v="IT-SW-01-04Canal"/>
    <m/>
    <x v="3"/>
    <s v="IT-SW-01-04"/>
    <x v="3"/>
    <s v="Soluciones Orión"/>
    <s v="COP"/>
    <s v="N/A"/>
    <s v="Capacitación para usuario final - hasta 10 Personas.  "/>
    <s v="Por sesión de capacitación de 4 horas para un grupo de hasta 10 personas."/>
    <s v="Und"/>
    <s v="Servicio"/>
    <s v="Zona 2"/>
    <s v="Sitio"/>
    <s v="Capacitador"/>
    <s v="IT-SW-01-04"/>
    <s v="Mensual por servicios efectivamente prestados"/>
    <n v="1800000"/>
    <n v="1"/>
    <n v="1"/>
    <n v="0"/>
    <n v="1800000"/>
    <n v="1800000"/>
    <n v="0"/>
  </r>
  <r>
    <s v="Soluciones OriónCanalIT-SW-01-05"/>
    <s v="IT-SW-01-05Canal"/>
    <m/>
    <x v="3"/>
    <s v="IT-SW-01-05"/>
    <x v="3"/>
    <s v="Soluciones Orión"/>
    <s v="COP"/>
    <s v="N/A"/>
    <s v="Capacitación para usuario final - hasta 10 Personas.  "/>
    <s v="Por sesión de capacitación de 4 horas para un grupo de hasta 10 personas."/>
    <s v="Und"/>
    <s v="Servicio"/>
    <s v="Zona 3"/>
    <s v="Remoto"/>
    <s v="Capacitador"/>
    <s v="IT-SW-01-05"/>
    <s v="Mensual por servicios efectivamente prestados"/>
    <n v="1080000"/>
    <n v="1"/>
    <n v="1"/>
    <n v="0"/>
    <n v="1080000"/>
    <n v="1080000"/>
    <n v="0"/>
  </r>
  <r>
    <s v="Soluciones OriónCanalIT-SW-01-06"/>
    <s v="IT-SW-01-06Canal"/>
    <m/>
    <x v="3"/>
    <s v="IT-SW-01-06"/>
    <x v="3"/>
    <s v="Soluciones Orión"/>
    <s v="COP"/>
    <s v="N/A"/>
    <s v="Capacitación para usuario final - hasta 10 Personas.  "/>
    <s v="Por sesión de capacitación de 4 horas para un grupo de hasta 10 personas."/>
    <s v="Und"/>
    <s v="Servicio"/>
    <s v="Zona 3"/>
    <s v="Sitio"/>
    <s v="Capacitador"/>
    <s v="IT-SW-01-06"/>
    <s v="Mensual por servicios efectivamente prestados"/>
    <n v="2160000"/>
    <n v="1"/>
    <n v="1"/>
    <n v="0"/>
    <n v="2160000"/>
    <n v="2160000"/>
    <n v="0"/>
  </r>
  <r>
    <s v="Soluciones OriónCanalIT-SW-02-01"/>
    <s v="IT-SW-02-01Canal"/>
    <m/>
    <x v="3"/>
    <s v="IT-SW-02-01"/>
    <x v="3"/>
    <s v="Soluciones Orión"/>
    <s v="COP"/>
    <s v="N/A"/>
    <s v="Capacitación para usuario final hasta 20 Personas.  "/>
    <s v="Por sesión de capacitación de 4 horas para un grupo de hasta 20 personas."/>
    <s v="Und"/>
    <s v="Servicio"/>
    <s v="Zona 1"/>
    <s v="Remoto"/>
    <s v="Capacitador"/>
    <s v="IT-SW-02-01"/>
    <s v="Mensual por servicios efectivamente prestados"/>
    <n v="862500"/>
    <n v="1"/>
    <n v="1"/>
    <n v="0"/>
    <n v="862500"/>
    <n v="862500"/>
    <n v="0"/>
  </r>
  <r>
    <s v="Soluciones OriónCanalIT-SW-02-02"/>
    <s v="IT-SW-02-02Canal"/>
    <m/>
    <x v="3"/>
    <s v="IT-SW-02-02"/>
    <x v="3"/>
    <s v="Soluciones Orión"/>
    <s v="COP"/>
    <s v="N/A"/>
    <s v="Capacitación para usuario final hasta 20 Personas.  "/>
    <s v="Por sesión de capacitación de 4 horas para un grupo de hasta 20 personas."/>
    <s v="Und"/>
    <s v="Servicio"/>
    <s v="Zona 1"/>
    <s v="Sitio"/>
    <s v="Capacitador"/>
    <s v="IT-SW-02-02"/>
    <s v="Mensual por servicios efectivamente prestados"/>
    <n v="1725000"/>
    <n v="1"/>
    <n v="1"/>
    <n v="0"/>
    <n v="1725000"/>
    <n v="1725000"/>
    <n v="0"/>
  </r>
  <r>
    <s v="Soluciones OriónCanalIT-SW-02-03"/>
    <s v="IT-SW-02-03Canal"/>
    <m/>
    <x v="3"/>
    <s v="IT-SW-02-03"/>
    <x v="3"/>
    <s v="Soluciones Orión"/>
    <s v="COP"/>
    <s v="N/A"/>
    <s v="Capacitación para usuario final hasta 20 Personas.  "/>
    <s v="Por sesión de capacitación de 4 horas para un grupo de hasta 20 personas."/>
    <s v="Und"/>
    <s v="Servicio"/>
    <s v="Zona 2"/>
    <s v="Remoto"/>
    <s v="Capacitador"/>
    <s v="IT-SW-02-03"/>
    <s v="Mensual por servicios efectivamente prestados"/>
    <n v="1034999.9999999999"/>
    <n v="1"/>
    <n v="1"/>
    <n v="0"/>
    <n v="1034999.9999999999"/>
    <n v="1035000"/>
    <n v="0"/>
  </r>
  <r>
    <s v="Soluciones OriónCanalIT-SW-02-04"/>
    <s v="IT-SW-02-04Canal"/>
    <m/>
    <x v="3"/>
    <s v="IT-SW-02-04"/>
    <x v="3"/>
    <s v="Soluciones Orión"/>
    <s v="COP"/>
    <s v="N/A"/>
    <s v="Capacitación para usuario final hasta 20 Personas.  "/>
    <s v="Por sesión de capacitación de 4 horas para un grupo de hasta 20 personas."/>
    <s v="Und"/>
    <s v="Servicio"/>
    <s v="Zona 2"/>
    <s v="Sitio"/>
    <s v="Capacitador"/>
    <s v="IT-SW-02-04"/>
    <s v="Mensual por servicios efectivamente prestados"/>
    <n v="2069999.9999999998"/>
    <n v="1"/>
    <n v="1"/>
    <n v="0"/>
    <n v="2069999.9999999998"/>
    <n v="2070000"/>
    <n v="0"/>
  </r>
  <r>
    <s v="Soluciones OriónCanalIT-SW-02-05"/>
    <s v="IT-SW-02-05Canal"/>
    <m/>
    <x v="3"/>
    <s v="IT-SW-02-05"/>
    <x v="3"/>
    <s v="Soluciones Orión"/>
    <s v="COP"/>
    <s v="N/A"/>
    <s v="Capacitación para usuario final hasta 20 Personas.  "/>
    <s v="Por sesión de capacitación de 4 horas para un grupo de hasta 20 personas."/>
    <s v="Und"/>
    <s v="Servicio"/>
    <s v="Zona 3"/>
    <s v="Remoto"/>
    <s v="Capacitador"/>
    <s v="IT-SW-02-05"/>
    <s v="Mensual por servicios efectivamente prestados"/>
    <n v="1241999.9999999998"/>
    <n v="1"/>
    <n v="1"/>
    <n v="0"/>
    <n v="1241999.9999999998"/>
    <n v="1242000"/>
    <n v="0"/>
  </r>
  <r>
    <s v="Soluciones OriónCanalIT-SW-02-06"/>
    <s v="IT-SW-02-06Canal"/>
    <m/>
    <x v="3"/>
    <s v="IT-SW-02-06"/>
    <x v="3"/>
    <s v="Soluciones Orión"/>
    <s v="COP"/>
    <s v="N/A"/>
    <s v="Capacitación para usuario final hasta 20 Personas.  "/>
    <s v="Por sesión de capacitación de 4 horas para un grupo de hasta 20 personas."/>
    <s v="Und"/>
    <s v="Servicio"/>
    <s v="Zona 3"/>
    <s v="Sitio"/>
    <s v="Capacitador"/>
    <s v="IT-SW-02-06"/>
    <s v="Mensual por servicios efectivamente prestados"/>
    <n v="2483999.9999999995"/>
    <n v="1"/>
    <n v="1"/>
    <n v="0"/>
    <n v="2483999.9999999995"/>
    <n v="2484000"/>
    <n v="0"/>
  </r>
  <r>
    <s v="Soluciones OriónCanalIT-SW-03-01"/>
    <s v="IT-SW-03-01Canal"/>
    <m/>
    <x v="3"/>
    <s v="IT-SW-03-01"/>
    <x v="3"/>
    <s v="Soluciones Orión"/>
    <s v="COP"/>
    <s v="N/A"/>
    <s v="Capacitación para usuario técnico o administrador - hasta 10 Personas.  "/>
    <s v="Por sesión de capacitación de 4 horas para un grupo de hasta 10 personas."/>
    <s v="Und"/>
    <s v="Servicio"/>
    <s v="Zona 1"/>
    <s v="Remoto"/>
    <s v="Capacitador"/>
    <s v="IT-SW-03-01"/>
    <s v="Mensual por servicios efectivamente prestados"/>
    <n v="862500"/>
    <n v="1"/>
    <n v="1"/>
    <n v="0"/>
    <n v="862500"/>
    <n v="862500"/>
    <n v="0"/>
  </r>
  <r>
    <s v="Soluciones OriónCanalIT-SW-03-02"/>
    <s v="IT-SW-03-02Canal"/>
    <m/>
    <x v="3"/>
    <s v="IT-SW-03-02"/>
    <x v="3"/>
    <s v="Soluciones Orión"/>
    <s v="COP"/>
    <s v="N/A"/>
    <s v="Capacitación para usuario técnico o administrador - hasta 10 Personas.  "/>
    <s v="Por sesión de capacitación de 4 horas para un grupo de hasta 10 personas."/>
    <s v="Und"/>
    <s v="Servicio"/>
    <s v="Zona 1"/>
    <s v="Sitio"/>
    <s v="Capacitador"/>
    <s v="IT-SW-03-02"/>
    <s v="Mensual por servicios efectivamente prestados"/>
    <n v="1725000"/>
    <n v="1"/>
    <n v="1"/>
    <n v="0"/>
    <n v="1725000"/>
    <n v="1725000"/>
    <n v="0"/>
  </r>
  <r>
    <s v="Soluciones OriónCanalIT-SW-03-03"/>
    <s v="IT-SW-03-03Canal"/>
    <m/>
    <x v="3"/>
    <s v="IT-SW-03-03"/>
    <x v="3"/>
    <s v="Soluciones Orión"/>
    <s v="COP"/>
    <s v="N/A"/>
    <s v="Capacitación para usuario técnico o administrador - hasta 10 Personas.  "/>
    <s v="Por sesión de capacitación de 4 horas para un grupo de hasta 10 personas."/>
    <s v="Und"/>
    <s v="Servicio"/>
    <s v="Zona 2"/>
    <s v="Remoto"/>
    <s v="Capacitador"/>
    <s v="IT-SW-03-03"/>
    <s v="Mensual por servicios efectivamente prestados"/>
    <n v="1034999.9999999999"/>
    <n v="1"/>
    <n v="1"/>
    <n v="0"/>
    <n v="1034999.9999999999"/>
    <n v="1035000"/>
    <n v="0"/>
  </r>
  <r>
    <s v="Soluciones OriónCanalIT-SW-03-04"/>
    <s v="IT-SW-03-04Canal"/>
    <m/>
    <x v="3"/>
    <s v="IT-SW-03-04"/>
    <x v="3"/>
    <s v="Soluciones Orión"/>
    <s v="COP"/>
    <s v="N/A"/>
    <s v="Capacitación para usuario técnico o administrador - hasta 10 Personas.  "/>
    <s v="Por sesión de capacitación de 4 horas para un grupo de hasta 10 personas."/>
    <s v="Und"/>
    <s v="Servicio"/>
    <s v="Zona 2"/>
    <s v="Sitio"/>
    <s v="Capacitador"/>
    <s v="IT-SW-03-04"/>
    <s v="Mensual por servicios efectivamente prestados"/>
    <n v="2069999.9999999998"/>
    <n v="1"/>
    <n v="1"/>
    <n v="0"/>
    <n v="2069999.9999999998"/>
    <n v="2070000"/>
    <n v="0"/>
  </r>
  <r>
    <s v="Soluciones OriónCanalIT-SW-03-05"/>
    <s v="IT-SW-03-05Canal"/>
    <m/>
    <x v="3"/>
    <s v="IT-SW-03-05"/>
    <x v="3"/>
    <s v="Soluciones Orión"/>
    <s v="COP"/>
    <s v="N/A"/>
    <s v="Capacitación para usuario técnico o administrador - hasta 10 Personas.  "/>
    <s v="Por sesión de capacitación de 4 horas para un grupo de hasta 10 personas."/>
    <s v="Und"/>
    <s v="Servicio"/>
    <s v="Zona 3"/>
    <s v="Remoto"/>
    <s v="Capacitador"/>
    <s v="IT-SW-03-05"/>
    <s v="Mensual por servicios efectivamente prestados"/>
    <n v="1241999.9999999998"/>
    <n v="1"/>
    <n v="1"/>
    <n v="0"/>
    <n v="1241999.9999999998"/>
    <n v="1242000"/>
    <n v="0"/>
  </r>
  <r>
    <s v="Soluciones OriónCanalIT-SW-03-06"/>
    <s v="IT-SW-03-06Canal"/>
    <m/>
    <x v="3"/>
    <s v="IT-SW-03-06"/>
    <x v="3"/>
    <s v="Soluciones Orión"/>
    <s v="COP"/>
    <s v="N/A"/>
    <s v="Capacitación para usuario técnico o administrador - hasta 10 Personas.  "/>
    <s v="Por sesión de capacitación de 4 horas para un grupo de hasta 10 personas."/>
    <s v="Und"/>
    <s v="Servicio"/>
    <s v="Zona 3"/>
    <s v="Sitio"/>
    <s v="Capacitador"/>
    <s v="IT-SW-03-06"/>
    <s v="Mensual por servicios efectivamente prestados"/>
    <n v="2483999.9999999995"/>
    <n v="1"/>
    <n v="1"/>
    <n v="0"/>
    <n v="2483999.9999999995"/>
    <n v="2484000"/>
    <n v="0"/>
  </r>
  <r>
    <s v="Soluciones OriónCanalIT-SW-04-01"/>
    <s v="IT-SW-04-01Canal"/>
    <m/>
    <x v="3"/>
    <s v="IT-SW-04-01"/>
    <x v="3"/>
    <s v="Soluciones Orión"/>
    <s v="COP"/>
    <s v="N/A"/>
    <s v="Capacitación para usuario técnico o administrador hasta 20 Personas.  "/>
    <s v="Por sesión de capacitación de 4 horas para un grupo de hasta 20 personas."/>
    <s v="Und"/>
    <s v="Servicio"/>
    <s v="Zona 1"/>
    <s v="Remoto"/>
    <s v="Capacitador"/>
    <s v="IT-SW-04-01"/>
    <s v="Mensual por servicios efectivamente prestados"/>
    <n v="991874.99999999988"/>
    <n v="1"/>
    <n v="1"/>
    <n v="0"/>
    <n v="991874.99999999988"/>
    <n v="991875"/>
    <n v="0"/>
  </r>
  <r>
    <s v="Soluciones OriónCanalIT-SW-04-02"/>
    <s v="IT-SW-04-02Canal"/>
    <m/>
    <x v="3"/>
    <s v="IT-SW-04-02"/>
    <x v="3"/>
    <s v="Soluciones Orión"/>
    <s v="COP"/>
    <s v="N/A"/>
    <s v="Capacitación para usuario técnico o administrador hasta 20 Personas.  "/>
    <s v="Por sesión de capacitación de 4 horas para un grupo de hasta 20 personas."/>
    <s v="Und"/>
    <s v="Servicio"/>
    <s v="Zona 1"/>
    <s v="Sitio"/>
    <s v="Capacitador"/>
    <s v="IT-SW-04-02"/>
    <s v="Mensual por servicios efectivamente prestados"/>
    <n v="1983749.9999999998"/>
    <n v="1"/>
    <n v="1"/>
    <n v="0"/>
    <n v="1983749.9999999998"/>
    <n v="1983750"/>
    <n v="0"/>
  </r>
  <r>
    <s v="Soluciones OriónCanalIT-SW-04-03"/>
    <s v="IT-SW-04-03Canal"/>
    <m/>
    <x v="3"/>
    <s v="IT-SW-04-03"/>
    <x v="3"/>
    <s v="Soluciones Orión"/>
    <s v="COP"/>
    <s v="N/A"/>
    <s v="Capacitación para usuario técnico o administrador hasta 20 Personas.  "/>
    <s v="Por sesión de capacitación de 4 horas para un grupo de hasta 20 personas."/>
    <s v="Und"/>
    <s v="Servicio"/>
    <s v="Zona 2"/>
    <s v="Remoto"/>
    <s v="Capacitador"/>
    <s v="IT-SW-04-03"/>
    <s v="Mensual por servicios efectivamente prestados"/>
    <n v="1190249.9999999998"/>
    <n v="1"/>
    <n v="1"/>
    <n v="0"/>
    <n v="1190249.9999999998"/>
    <n v="1190250"/>
    <n v="0"/>
  </r>
  <r>
    <s v="Soluciones OriónCanalIT-SW-04-04"/>
    <s v="IT-SW-04-04Canal"/>
    <m/>
    <x v="3"/>
    <s v="IT-SW-04-04"/>
    <x v="3"/>
    <s v="Soluciones Orión"/>
    <s v="COP"/>
    <s v="N/A"/>
    <s v="Capacitación para usuario técnico o administrador hasta 20 Personas.  "/>
    <s v="Por sesión de capacitación de 4 horas para un grupo de hasta 20 personas."/>
    <s v="Und"/>
    <s v="Servicio"/>
    <s v="Zona 2"/>
    <s v="Sitio"/>
    <s v="Capacitador"/>
    <s v="IT-SW-04-04"/>
    <s v="Mensual por servicios efectivamente prestados"/>
    <n v="2380499.9999999995"/>
    <n v="1"/>
    <n v="1"/>
    <n v="0"/>
    <n v="2380499.9999999995"/>
    <n v="2380500"/>
    <n v="0"/>
  </r>
  <r>
    <s v="Soluciones OriónCanalIT-SW-04-05"/>
    <s v="IT-SW-04-05Canal"/>
    <m/>
    <x v="3"/>
    <s v="IT-SW-04-05"/>
    <x v="3"/>
    <s v="Soluciones Orión"/>
    <s v="COP"/>
    <s v="N/A"/>
    <s v="Capacitación para usuario técnico o administrador hasta 20 Personas.  "/>
    <s v="Por sesión de capacitación de 4 horas para un grupo de hasta 20 personas."/>
    <s v="Und"/>
    <s v="Servicio"/>
    <s v="Zona 3"/>
    <s v="Remoto"/>
    <s v="Capacitador"/>
    <s v="IT-SW-04-05"/>
    <s v="Mensual por servicios efectivamente prestados"/>
    <n v="1428299.9999999998"/>
    <n v="1"/>
    <n v="1"/>
    <n v="0"/>
    <n v="1428299.9999999998"/>
    <n v="1428300"/>
    <n v="0"/>
  </r>
  <r>
    <s v="Soluciones OriónCanalIT-SW-04-06"/>
    <s v="IT-SW-04-06Canal"/>
    <m/>
    <x v="3"/>
    <s v="IT-SW-04-06"/>
    <x v="3"/>
    <s v="Soluciones Orión"/>
    <s v="COP"/>
    <s v="N/A"/>
    <s v="Capacitación para usuario técnico o administrador hasta 20 Personas.  "/>
    <s v="Por sesión de capacitación de 4 horas para un grupo de hasta 20 personas."/>
    <s v="Und"/>
    <s v="Servicio"/>
    <s v="Zona 3"/>
    <s v="Sitio"/>
    <s v="Capacitador"/>
    <s v="IT-SW-04-06"/>
    <s v="Mensual por servicios efectivamente prestados"/>
    <n v="2856599.9999999995"/>
    <n v="1"/>
    <n v="1"/>
    <n v="0"/>
    <n v="2856599.9999999995"/>
    <n v="2856600"/>
    <n v="0"/>
  </r>
  <r>
    <s v="Soluciones OriónCanalIT-SW-05-01"/>
    <s v="IT-SW-05-01Canal"/>
    <m/>
    <x v="3"/>
    <s v="IT-SW-05-01"/>
    <x v="3"/>
    <s v="Soluciones Orión"/>
    <s v="COP"/>
    <s v="N/A"/>
    <s v="Configuración y parametrización de los Productos "/>
    <s v="Hora"/>
    <s v="Und"/>
    <s v="Servicio"/>
    <s v="Zona 1"/>
    <s v="Remoto"/>
    <s v="Profesional"/>
    <s v="IT-SW-05-01"/>
    <s v="Mensual por servicios efectivamente prestados"/>
    <n v="250000"/>
    <n v="1"/>
    <n v="1"/>
    <n v="0"/>
    <n v="250000"/>
    <n v="250000"/>
    <n v="0"/>
  </r>
  <r>
    <s v="Soluciones OriónCanalIT-SW-05-02"/>
    <s v="IT-SW-05-02Canal"/>
    <m/>
    <x v="3"/>
    <s v="IT-SW-05-02"/>
    <x v="3"/>
    <s v="Soluciones Orión"/>
    <s v="COP"/>
    <s v="N/A"/>
    <s v="Configuración y parametrización de los Productos "/>
    <s v="Hora"/>
    <s v="Und"/>
    <s v="Servicio"/>
    <s v="Zona 1"/>
    <s v="Sitio"/>
    <s v="Profesional"/>
    <s v="IT-SW-05-02"/>
    <s v="Mensual por servicios efectivamente prestados"/>
    <n v="500000"/>
    <n v="1"/>
    <n v="1"/>
    <n v="0"/>
    <n v="500000"/>
    <n v="500000"/>
    <n v="0"/>
  </r>
  <r>
    <s v="Soluciones OriónCanalIT-SW-05-03"/>
    <s v="IT-SW-05-03Canal"/>
    <m/>
    <x v="3"/>
    <s v="IT-SW-05-03"/>
    <x v="3"/>
    <s v="Soluciones Orión"/>
    <s v="COP"/>
    <s v="N/A"/>
    <s v="Configuración y parametrización de los Productos "/>
    <s v="Hora"/>
    <s v="Und"/>
    <s v="Servicio"/>
    <s v="Zona 2"/>
    <s v="Remoto"/>
    <s v="Profesional"/>
    <s v="IT-SW-05-03"/>
    <s v="Mensual por servicios efectivamente prestados"/>
    <n v="300000"/>
    <n v="1"/>
    <n v="1"/>
    <n v="0"/>
    <n v="300000"/>
    <n v="300000"/>
    <n v="0"/>
  </r>
  <r>
    <s v="Soluciones OriónCanalIT-SW-05-04"/>
    <s v="IT-SW-05-04Canal"/>
    <m/>
    <x v="3"/>
    <s v="IT-SW-05-04"/>
    <x v="3"/>
    <s v="Soluciones Orión"/>
    <s v="COP"/>
    <s v="N/A"/>
    <s v="Configuración y parametrización de los Productos "/>
    <s v="Hora"/>
    <s v="Und"/>
    <s v="Servicio"/>
    <s v="Zona 2"/>
    <s v="Sitio"/>
    <s v="Profesional"/>
    <s v="IT-SW-05-04"/>
    <s v="Mensual por servicios efectivamente prestados"/>
    <n v="600000"/>
    <n v="1"/>
    <n v="1"/>
    <n v="0"/>
    <n v="600000"/>
    <n v="600000"/>
    <n v="0"/>
  </r>
  <r>
    <s v="Soluciones OriónCanalIT-SW-05-05"/>
    <s v="IT-SW-05-05Canal"/>
    <m/>
    <x v="3"/>
    <s v="IT-SW-05-05"/>
    <x v="3"/>
    <s v="Soluciones Orión"/>
    <s v="COP"/>
    <s v="N/A"/>
    <s v="Configuración y parametrización de los Productos "/>
    <s v="Hora"/>
    <s v="Und"/>
    <s v="Servicio"/>
    <s v="Zona 3"/>
    <s v="Remoto"/>
    <s v="Profesional"/>
    <s v="IT-SW-05-05"/>
    <s v="Mensual por servicios efectivamente prestados"/>
    <n v="300000"/>
    <n v="1"/>
    <n v="1"/>
    <n v="0"/>
    <n v="300000"/>
    <n v="300000"/>
    <n v="0"/>
  </r>
  <r>
    <s v="Soluciones OriónCanalIT-SW-05-06"/>
    <s v="IT-SW-05-06Canal"/>
    <m/>
    <x v="3"/>
    <s v="IT-SW-05-06"/>
    <x v="3"/>
    <s v="Soluciones Orión"/>
    <s v="COP"/>
    <s v="N/A"/>
    <s v="Configuración y parametrización de los Productos "/>
    <s v="Hora"/>
    <s v="Und"/>
    <s v="Servicio"/>
    <s v="Zona 3"/>
    <s v="Sitio"/>
    <s v="Profesional"/>
    <s v="IT-SW-05-06"/>
    <s v="Mensual por servicios efectivamente prestados"/>
    <n v="600000"/>
    <n v="1"/>
    <n v="1"/>
    <n v="0"/>
    <n v="600000"/>
    <n v="600000"/>
    <n v="0"/>
  </r>
  <r>
    <s v="Soluciones OriónCanalIT-SW-06-01"/>
    <s v="IT-SW-06-01Canal"/>
    <m/>
    <x v="3"/>
    <s v="IT-SW-06-01"/>
    <x v="3"/>
    <s v="Soluciones Orión"/>
    <s v="COP"/>
    <s v="N/A"/>
    <s v="Gerente de cuenta (soporte) "/>
    <s v="Mes"/>
    <s v="Und"/>
    <s v="Servicio"/>
    <s v="Zona 1"/>
    <s v="Sitio"/>
    <s v="Profesional"/>
    <s v="IT-SW-06-01"/>
    <s v="Mensual por servicios efectivamente prestados"/>
    <n v="11250000"/>
    <n v="1"/>
    <n v="1"/>
    <n v="0"/>
    <n v="11250000"/>
    <n v="11250000"/>
    <n v="0"/>
  </r>
  <r>
    <s v="Soluciones OriónCanalIT-SW-06-02"/>
    <s v="IT-SW-06-02Canal"/>
    <m/>
    <x v="3"/>
    <s v="IT-SW-06-02"/>
    <x v="3"/>
    <s v="Soluciones Orión"/>
    <s v="COP"/>
    <s v="N/A"/>
    <s v="Gerente de cuenta (soporte) "/>
    <s v="Mes"/>
    <s v="Und"/>
    <s v="Servicio"/>
    <s v="Zona 2"/>
    <s v="Sitio"/>
    <s v="Profesional"/>
    <s v="IT-SW-06-02"/>
    <s v="Mensual por servicios efectivamente prestados"/>
    <n v="14625000"/>
    <n v="1"/>
    <n v="1"/>
    <n v="0"/>
    <n v="14625000"/>
    <n v="14625000"/>
    <n v="0"/>
  </r>
  <r>
    <s v="Soluciones OriónCanalIT-SW-06-03"/>
    <s v="IT-SW-06-03Canal"/>
    <m/>
    <x v="3"/>
    <s v="IT-SW-06-03"/>
    <x v="3"/>
    <s v="Soluciones Orión"/>
    <s v="COP"/>
    <s v="N/A"/>
    <s v="Gerente de cuenta (soporte) "/>
    <s v="Mes"/>
    <s v="Und"/>
    <s v="Servicio"/>
    <s v="Zona 3"/>
    <s v="Sitio"/>
    <s v="Profesional"/>
    <s v="IT-SW-06-03"/>
    <s v="Mensual por servicios efectivamente prestados"/>
    <n v="19012500"/>
    <n v="1"/>
    <n v="1"/>
    <n v="0"/>
    <n v="19012500"/>
    <n v="19012500"/>
    <n v="0"/>
  </r>
  <r>
    <s v="Soluciones OriónCanalIT-SW-07-01"/>
    <s v="IT-SW-07-01Canal"/>
    <m/>
    <x v="3"/>
    <s v="IT-SW-07-01"/>
    <x v="3"/>
    <s v="Soluciones Orión"/>
    <s v="COP"/>
    <s v="N/A"/>
    <s v="Instalación de Licencia o Suscripción Anual, o afínes "/>
    <s v="Unidad"/>
    <s v="Und"/>
    <s v="Servicio"/>
    <s v="Zona 1"/>
    <s v="Remoto"/>
    <s v="Técnico/Tecnólogo ó Profesional"/>
    <s v="IT-SW-07-01"/>
    <s v="Mensual por servicios efectivamente prestados"/>
    <n v="250000"/>
    <n v="1"/>
    <n v="1"/>
    <n v="0"/>
    <n v="250000"/>
    <n v="250000"/>
    <n v="0"/>
  </r>
  <r>
    <s v="Soluciones OriónCanalIT-SW-07-02"/>
    <s v="IT-SW-07-02Canal"/>
    <m/>
    <x v="3"/>
    <s v="IT-SW-07-02"/>
    <x v="3"/>
    <s v="Soluciones Orión"/>
    <s v="COP"/>
    <s v="N/A"/>
    <s v="Instalación de Licencia o Suscripción Anual, o afínes "/>
    <s v="Unidad"/>
    <s v="Und"/>
    <s v="Servicio"/>
    <s v="Zona 1"/>
    <s v="Sitio"/>
    <s v="Técnico/Tecnólogo ó Profesional"/>
    <s v="IT-SW-07-02"/>
    <s v="Mensual por servicios efectivamente prestados"/>
    <n v="375000"/>
    <n v="1"/>
    <n v="1"/>
    <n v="0"/>
    <n v="375000"/>
    <n v="375000"/>
    <n v="0"/>
  </r>
  <r>
    <s v="Soluciones OriónCanalIT-SW-07-03"/>
    <s v="IT-SW-07-03Canal"/>
    <m/>
    <x v="3"/>
    <s v="IT-SW-07-03"/>
    <x v="3"/>
    <s v="Soluciones Orión"/>
    <s v="COP"/>
    <s v="N/A"/>
    <s v="Instalación de Licencia o Suscripción Anual, o afínes "/>
    <s v="Unidad"/>
    <s v="Und"/>
    <s v="Servicio"/>
    <s v="Zona 2"/>
    <s v="Remoto"/>
    <s v="Técnico/Tecnólogo ó Profesional"/>
    <s v="IT-SW-07-03"/>
    <s v="Mensual por servicios efectivamente prestados"/>
    <n v="287499.99999999994"/>
    <n v="1"/>
    <n v="1"/>
    <n v="0"/>
    <n v="287499.99999999994"/>
    <n v="287500"/>
    <n v="0"/>
  </r>
  <r>
    <s v="Soluciones OriónCanalIT-SW-07-04"/>
    <s v="IT-SW-07-04Canal"/>
    <m/>
    <x v="3"/>
    <s v="IT-SW-07-04"/>
    <x v="3"/>
    <s v="Soluciones Orión"/>
    <s v="COP"/>
    <s v="N/A"/>
    <s v="Instalación de Licencia o Suscripción Anual, o afínes "/>
    <s v="Unidad"/>
    <s v="Und"/>
    <s v="Servicio"/>
    <s v="Zona 2"/>
    <s v="Sitio"/>
    <s v="Técnico/Tecnólogo ó Profesional"/>
    <s v="IT-SW-07-04"/>
    <s v="Mensual por servicios efectivamente prestados"/>
    <n v="431250"/>
    <n v="1"/>
    <n v="1"/>
    <n v="0"/>
    <n v="431250"/>
    <n v="431250"/>
    <n v="0"/>
  </r>
  <r>
    <s v="Soluciones OriónCanalIT-SW-07-05"/>
    <s v="IT-SW-07-05Canal"/>
    <m/>
    <x v="3"/>
    <s v="IT-SW-07-05"/>
    <x v="3"/>
    <s v="Soluciones Orión"/>
    <s v="COP"/>
    <s v="N/A"/>
    <s v="Instalación de Licencia o Suscripción Anual, o afínes "/>
    <s v="Unidad"/>
    <s v="Und"/>
    <s v="Servicio"/>
    <s v="Zona 3"/>
    <s v="Remoto"/>
    <s v="Técnico/Tecnólogo ó Profesional"/>
    <s v="IT-SW-07-05"/>
    <s v="Mensual por servicios efectivamente prestados"/>
    <n v="330624.99999999994"/>
    <n v="1"/>
    <n v="1"/>
    <n v="0"/>
    <n v="330624.99999999994"/>
    <n v="330625"/>
    <n v="0"/>
  </r>
  <r>
    <s v="Soluciones OriónCanalIT-SW-07-06"/>
    <s v="IT-SW-07-06Canal"/>
    <m/>
    <x v="3"/>
    <s v="IT-SW-07-06"/>
    <x v="3"/>
    <s v="Soluciones Orión"/>
    <s v="COP"/>
    <s v="N/A"/>
    <s v="Instalación de Licencia o Suscripción Anual, o afínes "/>
    <s v="Unidad"/>
    <s v="Und"/>
    <s v="Servicio"/>
    <s v="Zona 3"/>
    <s v="Sitio"/>
    <s v="Técnico/Tecnólogo ó Profesional"/>
    <s v="IT-SW-07-06"/>
    <s v="Mensual por servicios efectivamente prestados"/>
    <n v="495937.49999999994"/>
    <n v="1"/>
    <n v="1"/>
    <n v="0"/>
    <n v="495937.49999999994"/>
    <n v="495937.5"/>
    <n v="0"/>
  </r>
  <r>
    <s v="Soluciones OriónCanalIT-SW-08-01"/>
    <s v="IT-SW-08-01Canal"/>
    <m/>
    <x v="3"/>
    <s v="IT-SW-08-01"/>
    <x v="3"/>
    <s v="Soluciones Orión"/>
    <s v="COP"/>
    <s v="N/A"/>
    <s v="Migración de información por volumen de datos almacenados "/>
    <s v="GB"/>
    <s v="Und"/>
    <s v="Servicio"/>
    <s v="Zona 1"/>
    <s v="Remoto"/>
    <s v="Profesional"/>
    <s v="IT-SW-08-01"/>
    <s v="Mensual por servicios efectivamente prestados"/>
    <n v="37500"/>
    <n v="1"/>
    <n v="1"/>
    <n v="0"/>
    <n v="37500"/>
    <n v="37500"/>
    <n v="0"/>
  </r>
  <r>
    <s v="Soluciones OriónCanalIT-SW-08-02"/>
    <s v="IT-SW-08-02Canal"/>
    <m/>
    <x v="3"/>
    <s v="IT-SW-08-02"/>
    <x v="3"/>
    <s v="Soluciones Orión"/>
    <s v="COP"/>
    <s v="N/A"/>
    <s v="Migración de información por volumen de datos almacenados "/>
    <s v="GB"/>
    <s v="Und"/>
    <s v="Servicio"/>
    <s v="Zona 1"/>
    <s v="Sitio"/>
    <s v="Profesional"/>
    <s v="IT-SW-08-02"/>
    <s v="Mensual por servicios efectivamente prestados"/>
    <n v="56250"/>
    <n v="1"/>
    <n v="1"/>
    <n v="0"/>
    <n v="56250"/>
    <n v="56250"/>
    <n v="0"/>
  </r>
  <r>
    <s v="Soluciones OriónCanalIT-SW-08-03"/>
    <s v="IT-SW-08-03Canal"/>
    <m/>
    <x v="3"/>
    <s v="IT-SW-08-03"/>
    <x v="3"/>
    <s v="Soluciones Orión"/>
    <s v="COP"/>
    <s v="N/A"/>
    <s v="Migración de información por volumen de datos almacenados "/>
    <s v="GB"/>
    <s v="Und"/>
    <s v="Servicio"/>
    <s v="Zona 2"/>
    <s v="Remoto"/>
    <s v="Profesional"/>
    <s v="IT-SW-08-03"/>
    <s v="Mensual por servicios efectivamente prestados"/>
    <n v="64687.499999999993"/>
    <n v="1"/>
    <n v="1"/>
    <n v="0"/>
    <n v="64687.499999999993"/>
    <n v="64687.5"/>
    <n v="0"/>
  </r>
  <r>
    <s v="Soluciones OriónCanalIT-SW-08-04"/>
    <s v="IT-SW-08-04Canal"/>
    <m/>
    <x v="3"/>
    <s v="IT-SW-08-04"/>
    <x v="3"/>
    <s v="Soluciones Orión"/>
    <s v="COP"/>
    <s v="N/A"/>
    <s v="Migración de información por volumen de datos almacenados "/>
    <s v="GB"/>
    <s v="Und"/>
    <s v="Servicio"/>
    <s v="Zona 2"/>
    <s v="Sitio"/>
    <s v="Profesional"/>
    <s v="IT-SW-08-04"/>
    <s v="Mensual por servicios efectivamente prestados"/>
    <n v="74390.624999999985"/>
    <n v="1"/>
    <n v="1"/>
    <n v="0"/>
    <n v="74390.624999999985"/>
    <n v="74390.63"/>
    <n v="0"/>
  </r>
  <r>
    <s v="Soluciones OriónCanalIT-SW-08-05"/>
    <s v="IT-SW-08-05Canal"/>
    <m/>
    <x v="3"/>
    <s v="IT-SW-08-05"/>
    <x v="3"/>
    <s v="Soluciones Orión"/>
    <s v="COP"/>
    <s v="N/A"/>
    <s v="Migración de información por volumen de datos almacenados "/>
    <s v="GB"/>
    <s v="Und"/>
    <s v="Servicio"/>
    <s v="Zona 3"/>
    <s v="Remoto"/>
    <s v="Profesional"/>
    <s v="IT-SW-08-05"/>
    <s v="Mensual por servicios efectivamente prestados"/>
    <n v="85549.218749999971"/>
    <n v="1"/>
    <n v="1"/>
    <n v="0"/>
    <n v="85549.218749999971"/>
    <n v="85549.22"/>
    <n v="0"/>
  </r>
  <r>
    <s v="Soluciones OriónCanalIT-SW-08-06"/>
    <s v="IT-SW-08-06Canal"/>
    <m/>
    <x v="3"/>
    <s v="IT-SW-08-06"/>
    <x v="3"/>
    <s v="Soluciones Orión"/>
    <s v="COP"/>
    <s v="N/A"/>
    <s v="Migración de información por volumen de datos almacenados "/>
    <s v="GB"/>
    <s v="Und"/>
    <s v="Servicio"/>
    <s v="Zona 3"/>
    <s v="Sitio"/>
    <s v="Profesional"/>
    <s v="IT-SW-08-06"/>
    <s v="Mensual por servicios efectivamente prestados"/>
    <n v="98381.601562499942"/>
    <n v="1"/>
    <n v="1"/>
    <n v="0"/>
    <n v="98381.601562499942"/>
    <n v="98381.6"/>
    <n v="0"/>
  </r>
  <r>
    <s v="Soluciones OriónCanalIT-SW-09-01"/>
    <s v="IT-SW-09-01Canal"/>
    <m/>
    <x v="3"/>
    <s v="IT-SW-09-01"/>
    <x v="3"/>
    <s v="Soluciones Orión"/>
    <s v="COP"/>
    <s v="N/A"/>
    <s v="Soporte técnico en sitio "/>
    <s v="Mes"/>
    <s v="Und"/>
    <s v="Servicio"/>
    <s v="Zona 1"/>
    <s v="Sitio"/>
    <s v="Técnico/Tecnólogo ó Profesional"/>
    <s v="IT-SW-09-01"/>
    <s v="Mensual por servicios efectivamente prestados"/>
    <n v="8750000"/>
    <n v="1"/>
    <n v="1"/>
    <n v="0"/>
    <n v="8750000"/>
    <n v="8750000"/>
    <n v="0"/>
  </r>
  <r>
    <s v="Soluciones OriónCanalIT-SW-09-02"/>
    <s v="IT-SW-09-02Canal"/>
    <m/>
    <x v="3"/>
    <s v="IT-SW-09-02"/>
    <x v="3"/>
    <s v="Soluciones Orión"/>
    <s v="COP"/>
    <s v="N/A"/>
    <s v="Soporte técnico en sitio "/>
    <s v="Mes"/>
    <s v="Und"/>
    <s v="Servicio"/>
    <s v="Zona 2"/>
    <s v="Sitio"/>
    <s v="Técnico/Tecnólogo ó Profesional"/>
    <s v="IT-SW-09-02"/>
    <s v="Mensual por servicios efectivamente prestados"/>
    <n v="13125000"/>
    <n v="1"/>
    <n v="1"/>
    <n v="0"/>
    <n v="13125000"/>
    <n v="13125000"/>
    <n v="0"/>
  </r>
  <r>
    <s v="Soluciones OriónCanalIT-SW-09-03"/>
    <s v="IT-SW-09-03Canal"/>
    <m/>
    <x v="3"/>
    <s v="IT-SW-09-03"/>
    <x v="3"/>
    <s v="Soluciones Orión"/>
    <s v="COP"/>
    <s v="N/A"/>
    <s v="Soporte técnico en sitio "/>
    <s v="Mes"/>
    <s v="Und"/>
    <s v="Servicio"/>
    <s v="Zona 3"/>
    <s v="Sitio"/>
    <s v="Técnico/Tecnólogo ó Profesional"/>
    <s v="IT-SW-09-03"/>
    <s v="Mensual por servicios efectivamente prestados"/>
    <n v="15093749.999999998"/>
    <n v="1"/>
    <n v="1"/>
    <n v="0"/>
    <n v="15093749.999999998"/>
    <n v="15093750"/>
    <n v="0"/>
  </r>
  <r>
    <s v="Soluciones OriónCanalIT-SW-10-01"/>
    <s v="IT-SW-10-01Canal"/>
    <m/>
    <x v="3"/>
    <s v="IT-SW-10-01"/>
    <x v="3"/>
    <s v="Soluciones Orión"/>
    <s v="COP"/>
    <s v="N/A"/>
    <s v="Soporte técnico proactivo "/>
    <s v="Hora"/>
    <s v="Und"/>
    <s v="Servicio"/>
    <s v="Zona 2"/>
    <s v="Remoto"/>
    <s v="Técnico/Tecnólogo ó Profesional"/>
    <s v="IT-SW-10-01"/>
    <s v="Mensual por servicios efectivamente prestados"/>
    <n v="300000"/>
    <n v="1"/>
    <n v="1"/>
    <n v="0"/>
    <n v="300000"/>
    <n v="300000"/>
    <n v="0"/>
  </r>
  <r>
    <s v="Soluciones OriónCanalIT-SW-10-02"/>
    <s v="IT-SW-10-02Canal"/>
    <m/>
    <x v="3"/>
    <s v="IT-SW-10-02"/>
    <x v="3"/>
    <s v="Soluciones Orión"/>
    <s v="COP"/>
    <s v="N/A"/>
    <s v="Soporte técnico proactivo "/>
    <s v="Hora"/>
    <s v="Und"/>
    <s v="Servicio"/>
    <s v="Zona 2"/>
    <s v="Sitio"/>
    <s v="Técnico/Tecnólogo ó Profesional"/>
    <s v="IT-SW-10-02"/>
    <s v="Mensual por servicios efectivamente prestados"/>
    <n v="600000"/>
    <n v="1"/>
    <n v="1"/>
    <n v="0"/>
    <n v="600000"/>
    <n v="600000"/>
    <n v="0"/>
  </r>
  <r>
    <s v="Soluciones OriónCanalIT-SW-10-03"/>
    <s v="IT-SW-10-03Canal"/>
    <m/>
    <x v="3"/>
    <s v="IT-SW-10-03"/>
    <x v="3"/>
    <s v="Soluciones Orión"/>
    <s v="COP"/>
    <s v="N/A"/>
    <s v="Soporte técnico proactivo "/>
    <s v="Hora"/>
    <s v="Und"/>
    <s v="Servicio"/>
    <s v="Zona 1"/>
    <s v="Remoto"/>
    <s v="Técnico/Tecnólogo ó Profesional"/>
    <s v="IT-SW-10-03"/>
    <s v="Mensual por servicios efectivamente prestados"/>
    <n v="250000"/>
    <n v="1"/>
    <n v="1"/>
    <n v="0"/>
    <n v="250000"/>
    <n v="250000"/>
    <n v="0"/>
  </r>
  <r>
    <s v="Soluciones OriónCanalIT-SW-10-04"/>
    <s v="IT-SW-10-04Canal"/>
    <m/>
    <x v="3"/>
    <s v="IT-SW-10-04"/>
    <x v="3"/>
    <s v="Soluciones Orión"/>
    <s v="COP"/>
    <s v="N/A"/>
    <s v="Soporte técnico proactivo "/>
    <s v="Hora"/>
    <s v="Und"/>
    <s v="Servicio"/>
    <s v="Zona 3"/>
    <s v="Remoto"/>
    <s v="Técnico/Tecnólogo ó Profesional"/>
    <s v="IT-SW-10-04"/>
    <s v="Mensual por servicios efectivamente prestados"/>
    <n v="300000"/>
    <n v="1"/>
    <n v="1"/>
    <n v="0"/>
    <n v="300000"/>
    <n v="300000"/>
    <n v="0"/>
  </r>
  <r>
    <s v="Soluciones OriónCanalIT-SW-10-05"/>
    <s v="IT-SW-10-05Canal"/>
    <m/>
    <x v="3"/>
    <s v="IT-SW-10-05"/>
    <x v="3"/>
    <s v="Soluciones Orión"/>
    <s v="COP"/>
    <s v="N/A"/>
    <s v="Soporte técnico proactivo "/>
    <s v="Hora"/>
    <s v="Und"/>
    <s v="Servicio"/>
    <s v="Zona 3"/>
    <s v="Sitio"/>
    <s v="Técnico/Tecnólogo ó Profesional"/>
    <s v="IT-SW-10-05"/>
    <s v="Mensual por servicios efectivamente prestados"/>
    <n v="600000"/>
    <n v="1"/>
    <n v="1"/>
    <n v="0"/>
    <n v="600000"/>
    <n v="600000"/>
    <n v="0"/>
  </r>
  <r>
    <s v="Soluciones OriónCanalIT-SW-10-06"/>
    <s v="IT-SW-10-06Canal"/>
    <m/>
    <x v="3"/>
    <s v="IT-SW-10-06"/>
    <x v="3"/>
    <s v="Soluciones Orión"/>
    <s v="COP"/>
    <s v="N/A"/>
    <s v="Soporte técnico proactivo "/>
    <s v="Hora"/>
    <s v="Und"/>
    <s v="Servicio"/>
    <s v="Zona 1"/>
    <s v="Sitio"/>
    <s v="Técnico/Tecnólogo ó Profesional"/>
    <s v="IT-SW-10-06"/>
    <s v="Mensual por servicios efectivamente prestados"/>
    <n v="500000"/>
    <n v="1"/>
    <n v="1"/>
    <n v="0"/>
    <n v="500000"/>
    <n v="500000"/>
    <n v="0"/>
  </r>
  <r>
    <s v="Soluciones OriónCanalIT-SW-11-01"/>
    <s v="IT-SW-11-01Canal"/>
    <m/>
    <x v="3"/>
    <s v="IT-SW-11-01"/>
    <x v="3"/>
    <s v="Soluciones Orión"/>
    <s v="COP"/>
    <s v="N/A"/>
    <s v="Soporte técnico reactivo "/>
    <s v="Hora"/>
    <s v="Und"/>
    <s v="Servicio"/>
    <s v="Zona 1"/>
    <s v="Sitio"/>
    <s v="Técnico/Tecnólogo ó Profesional"/>
    <s v="IT-SW-11-01"/>
    <s v="Mensual por servicios efectivamente prestados"/>
    <n v="500000"/>
    <n v="1"/>
    <n v="1"/>
    <n v="0"/>
    <n v="500000"/>
    <n v="500000"/>
    <n v="0"/>
  </r>
  <r>
    <s v="Soluciones OriónCanalIT-SW-11-02"/>
    <s v="IT-SW-11-02Canal"/>
    <m/>
    <x v="3"/>
    <s v="IT-SW-11-02"/>
    <x v="3"/>
    <s v="Soluciones Orión"/>
    <s v="COP"/>
    <s v="N/A"/>
    <s v="Soporte técnico reactivo "/>
    <s v="Hora"/>
    <s v="Und"/>
    <s v="Servicio"/>
    <s v="Zona 2"/>
    <s v="Remoto"/>
    <s v="Técnico/Tecnólogo ó Profesional"/>
    <s v="IT-SW-11-02"/>
    <s v="Mensual por servicios efectivamente prestados"/>
    <n v="300000"/>
    <n v="1"/>
    <n v="1"/>
    <n v="0"/>
    <n v="300000"/>
    <n v="300000"/>
    <n v="0"/>
  </r>
  <r>
    <s v="Soluciones OriónCanalIT-SW-11-03"/>
    <s v="IT-SW-11-03Canal"/>
    <m/>
    <x v="3"/>
    <s v="IT-SW-11-03"/>
    <x v="3"/>
    <s v="Soluciones Orión"/>
    <s v="COP"/>
    <s v="N/A"/>
    <s v="Soporte técnico reactivo "/>
    <s v="Hora"/>
    <s v="Und"/>
    <s v="Servicio"/>
    <s v="Zona 2"/>
    <s v="Sitio"/>
    <s v="Técnico/Tecnólogo ó Profesional"/>
    <s v="IT-SW-11-03"/>
    <s v="Mensual por servicios efectivamente prestados"/>
    <n v="600000"/>
    <n v="1"/>
    <n v="1"/>
    <n v="0"/>
    <n v="600000"/>
    <n v="600000"/>
    <n v="0"/>
  </r>
  <r>
    <s v="Soluciones OriónCanalIT-SW-11-04"/>
    <s v="IT-SW-11-04Canal"/>
    <m/>
    <x v="3"/>
    <s v="IT-SW-11-04"/>
    <x v="3"/>
    <s v="Soluciones Orión"/>
    <s v="COP"/>
    <s v="N/A"/>
    <s v="Soporte técnico reactivo "/>
    <s v="Hora"/>
    <s v="Und"/>
    <s v="Servicio"/>
    <s v="Zona 3"/>
    <s v="Remoto"/>
    <s v="Técnico/Tecnólogo ó Profesional"/>
    <s v="IT-SW-11-04"/>
    <s v="Mensual por servicios efectivamente prestados"/>
    <n v="300000"/>
    <n v="1"/>
    <n v="1"/>
    <n v="0"/>
    <n v="300000"/>
    <n v="300000"/>
    <n v="0"/>
  </r>
  <r>
    <s v="Soluciones OriónCanalIT-SW-11-05"/>
    <s v="IT-SW-11-05Canal"/>
    <m/>
    <x v="3"/>
    <s v="IT-SW-11-05"/>
    <x v="3"/>
    <s v="Soluciones Orión"/>
    <s v="COP"/>
    <s v="N/A"/>
    <s v="Soporte técnico reactivo "/>
    <s v="Hora"/>
    <s v="Und"/>
    <s v="Servicio"/>
    <s v="Zona 3"/>
    <s v="Sitio"/>
    <s v="Técnico/Tecnólogo ó Profesional"/>
    <s v="IT-SW-11-05"/>
    <s v="Mensual por servicios efectivamente prestados"/>
    <n v="600000"/>
    <n v="1"/>
    <n v="1"/>
    <n v="0"/>
    <n v="600000"/>
    <n v="600000"/>
    <n v="0"/>
  </r>
  <r>
    <s v="Soluciones OriónCanalIT-SW-11-06"/>
    <s v="IT-SW-11-06Canal"/>
    <m/>
    <x v="3"/>
    <s v="IT-SW-11-06"/>
    <x v="3"/>
    <s v="Soluciones Orión"/>
    <s v="COP"/>
    <s v="N/A"/>
    <s v="Soporte técnico reactivo "/>
    <s v="Hora"/>
    <s v="Und"/>
    <s v="Servicio"/>
    <s v="Zona 1"/>
    <s v="Remoto"/>
    <s v="Técnico/Tecnólogo ó Profesional"/>
    <s v="IT-SW-11-06"/>
    <s v="Mensual por servicios efectivamente prestados"/>
    <n v="250000"/>
    <n v="1"/>
    <n v="1"/>
    <n v="0"/>
    <n v="250000"/>
    <n v="250000"/>
    <n v="0"/>
  </r>
  <r>
    <s v="AlfapeopleCanalIT-SW-01-01"/>
    <s v="IT-SW-01-01Canal"/>
    <m/>
    <x v="4"/>
    <s v="IT-SW-01-01"/>
    <x v="3"/>
    <s v="Alfapeople"/>
    <s v="COP"/>
    <s v="N/A"/>
    <s v="Capacitación para usuario final - hasta 10 Personas.  "/>
    <s v="Por sesión de capacitación de 4 horas para un grupo de hasta 10 personas."/>
    <s v="Und"/>
    <s v="Servicio"/>
    <s v="Zona 1"/>
    <s v="Remoto"/>
    <s v="Capacitador"/>
    <s v="IT-SW-01-01"/>
    <s v="Mensual por servicios efectivamente prestados"/>
    <n v="1080000"/>
    <n v="1"/>
    <n v="1"/>
    <n v="0"/>
    <n v="1080000"/>
    <n v="1080000"/>
    <n v="0"/>
  </r>
  <r>
    <s v="AlfapeopleCanalIT-SW-01-02"/>
    <s v="IT-SW-01-02Canal"/>
    <m/>
    <x v="4"/>
    <s v="IT-SW-01-02"/>
    <x v="3"/>
    <s v="Alfapeople"/>
    <s v="COP"/>
    <s v="N/A"/>
    <s v="Capacitación para usuario final - hasta 10 Personas.  "/>
    <s v="Por sesión de capacitación de 4 horas para un grupo de hasta 10 personas."/>
    <s v="Und"/>
    <s v="Servicio"/>
    <s v="Zona 1"/>
    <s v="Sitio"/>
    <s v="Capacitador"/>
    <s v="IT-SW-01-02"/>
    <s v="Mensual por servicios efectivamente prestados"/>
    <n v="1760000"/>
    <n v="1"/>
    <n v="1"/>
    <n v="0"/>
    <n v="1760000"/>
    <n v="1760000"/>
    <n v="0"/>
  </r>
  <r>
    <s v="AlfapeopleCanalIT-SW-01-03"/>
    <s v="IT-SW-01-03Canal"/>
    <m/>
    <x v="4"/>
    <s v="IT-SW-01-03"/>
    <x v="3"/>
    <s v="Alfapeople"/>
    <s v="COP"/>
    <s v="N/A"/>
    <s v="Capacitación para usuario final - hasta 10 Personas.  "/>
    <s v="Por sesión de capacitación de 4 horas para un grupo de hasta 10 personas."/>
    <s v="Und"/>
    <s v="Servicio"/>
    <s v="Zona 2"/>
    <s v="Remoto"/>
    <s v="Capacitador"/>
    <s v="IT-SW-01-03"/>
    <s v="Mensual por servicios efectivamente prestados"/>
    <n v="1080000"/>
    <n v="1"/>
    <n v="1"/>
    <n v="0"/>
    <n v="1080000"/>
    <n v="1080000"/>
    <n v="0"/>
  </r>
  <r>
    <s v="AlfapeopleCanalIT-SW-01-04"/>
    <s v="IT-SW-01-04Canal"/>
    <m/>
    <x v="4"/>
    <s v="IT-SW-01-04"/>
    <x v="3"/>
    <s v="Alfapeople"/>
    <s v="COP"/>
    <s v="N/A"/>
    <s v="Capacitación para usuario final - hasta 10 Personas.  "/>
    <s v="Por sesión de capacitación de 4 horas para un grupo de hasta 10 personas."/>
    <s v="Und"/>
    <s v="Servicio"/>
    <s v="Zona 2"/>
    <s v="Sitio"/>
    <s v="Capacitador"/>
    <s v="IT-SW-01-04"/>
    <s v="Mensual por servicios efectivamente prestados"/>
    <n v="1960000"/>
    <n v="1"/>
    <n v="1"/>
    <n v="0"/>
    <n v="1960000"/>
    <n v="1960000"/>
    <n v="0"/>
  </r>
  <r>
    <s v="AlfapeopleCanalIT-SW-01-05"/>
    <s v="IT-SW-01-05Canal"/>
    <m/>
    <x v="4"/>
    <s v="IT-SW-01-05"/>
    <x v="3"/>
    <s v="Alfapeople"/>
    <s v="COP"/>
    <s v="N/A"/>
    <s v="Capacitación para usuario final - hasta 10 Personas.  "/>
    <s v="Por sesión de capacitación de 4 horas para un grupo de hasta 10 personas."/>
    <s v="Und"/>
    <s v="Servicio"/>
    <s v="Zona 3"/>
    <s v="Remoto"/>
    <s v="Capacitador"/>
    <s v="IT-SW-01-05"/>
    <s v="Mensual por servicios efectivamente prestados"/>
    <n v="1080000"/>
    <n v="1"/>
    <n v="1"/>
    <n v="0"/>
    <n v="1080000"/>
    <n v="1080000"/>
    <n v="0"/>
  </r>
  <r>
    <s v="AlfapeopleCanalIT-SW-01-06"/>
    <s v="IT-SW-01-06Canal"/>
    <m/>
    <x v="4"/>
    <s v="IT-SW-01-06"/>
    <x v="3"/>
    <s v="Alfapeople"/>
    <s v="COP"/>
    <s v="N/A"/>
    <s v="Capacitación para usuario final - hasta 10 Personas.  "/>
    <s v="Por sesión de capacitación de 4 horas para un grupo de hasta 10 personas."/>
    <s v="Und"/>
    <s v="Servicio"/>
    <s v="Zona 3"/>
    <s v="Sitio"/>
    <s v="Capacitador"/>
    <s v="IT-SW-01-06"/>
    <s v="Mensual por servicios efectivamente prestados"/>
    <n v="2160000"/>
    <n v="1"/>
    <n v="1"/>
    <n v="0"/>
    <n v="2160000"/>
    <n v="2160000"/>
    <n v="0"/>
  </r>
  <r>
    <s v="AlfapeopleCanalIT-SW-02-01"/>
    <s v="IT-SW-02-01Canal"/>
    <m/>
    <x v="4"/>
    <s v="IT-SW-02-01"/>
    <x v="3"/>
    <s v="Alfapeople"/>
    <s v="COP"/>
    <s v="N/A"/>
    <s v="Capacitación para usuario final hasta 20 Personas.  "/>
    <s v="Por sesión de capacitación de 4 horas para un grupo de hasta 20 personas."/>
    <s v="Und"/>
    <s v="Servicio"/>
    <s v="Zona 1"/>
    <s v="Remoto"/>
    <s v="Capacitador"/>
    <s v="IT-SW-02-01"/>
    <s v="Mensual por servicios efectivamente prestados"/>
    <n v="1280000"/>
    <n v="1"/>
    <n v="1"/>
    <n v="0"/>
    <n v="1280000"/>
    <n v="1280000"/>
    <n v="0"/>
  </r>
  <r>
    <s v="AlfapeopleCanalIT-SW-02-02"/>
    <s v="IT-SW-02-02Canal"/>
    <m/>
    <x v="4"/>
    <s v="IT-SW-02-02"/>
    <x v="3"/>
    <s v="Alfapeople"/>
    <s v="COP"/>
    <s v="N/A"/>
    <s v="Capacitación para usuario final hasta 20 Personas.  "/>
    <s v="Por sesión de capacitación de 4 horas para un grupo de hasta 20 personas."/>
    <s v="Und"/>
    <s v="Servicio"/>
    <s v="Zona 1"/>
    <s v="Sitio"/>
    <s v="Capacitador"/>
    <s v="IT-SW-02-02"/>
    <s v="Mensual por servicios efectivamente prestados"/>
    <n v="1960000"/>
    <n v="1"/>
    <n v="1"/>
    <n v="0"/>
    <n v="1960000"/>
    <n v="1960000"/>
    <n v="0"/>
  </r>
  <r>
    <s v="AlfapeopleCanalIT-SW-02-03"/>
    <s v="IT-SW-02-03Canal"/>
    <m/>
    <x v="4"/>
    <s v="IT-SW-02-03"/>
    <x v="3"/>
    <s v="Alfapeople"/>
    <s v="COP"/>
    <s v="N/A"/>
    <s v="Capacitación para usuario final hasta 20 Personas.  "/>
    <s v="Por sesión de capacitación de 4 horas para un grupo de hasta 20 personas."/>
    <s v="Und"/>
    <s v="Servicio"/>
    <s v="Zona 2"/>
    <s v="Remoto"/>
    <s v="Capacitador"/>
    <s v="IT-SW-02-03"/>
    <s v="Mensual por servicios efectivamente prestados"/>
    <n v="1280000"/>
    <n v="1"/>
    <n v="1"/>
    <n v="0"/>
    <n v="1280000"/>
    <n v="1280000"/>
    <n v="0"/>
  </r>
  <r>
    <s v="AlfapeopleCanalIT-SW-02-04"/>
    <s v="IT-SW-02-04Canal"/>
    <m/>
    <x v="4"/>
    <s v="IT-SW-02-04"/>
    <x v="3"/>
    <s v="Alfapeople"/>
    <s v="COP"/>
    <s v="N/A"/>
    <s v="Capacitación para usuario final hasta 20 Personas.  "/>
    <s v="Por sesión de capacitación de 4 horas para un grupo de hasta 20 personas."/>
    <s v="Und"/>
    <s v="Servicio"/>
    <s v="Zona 2"/>
    <s v="Sitio"/>
    <s v="Capacitador"/>
    <s v="IT-SW-02-04"/>
    <s v="Mensual por servicios efectivamente prestados"/>
    <n v="2240000"/>
    <n v="1"/>
    <n v="1"/>
    <n v="0"/>
    <n v="2240000"/>
    <n v="2240000"/>
    <n v="0"/>
  </r>
  <r>
    <s v="AlfapeopleCanalIT-SW-02-05"/>
    <s v="IT-SW-02-05Canal"/>
    <m/>
    <x v="4"/>
    <s v="IT-SW-02-05"/>
    <x v="3"/>
    <s v="Alfapeople"/>
    <s v="COP"/>
    <s v="N/A"/>
    <s v="Capacitación para usuario final hasta 20 Personas.  "/>
    <s v="Por sesión de capacitación de 4 horas para un grupo de hasta 20 personas."/>
    <s v="Und"/>
    <s v="Servicio"/>
    <s v="Zona 3"/>
    <s v="Remoto"/>
    <s v="Capacitador"/>
    <s v="IT-SW-02-05"/>
    <s v="Mensual por servicios efectivamente prestados"/>
    <n v="1280000"/>
    <n v="1"/>
    <n v="1"/>
    <n v="0"/>
    <n v="1280000"/>
    <n v="1280000"/>
    <n v="0"/>
  </r>
  <r>
    <s v="AlfapeopleCanalIT-SW-02-06"/>
    <s v="IT-SW-02-06Canal"/>
    <m/>
    <x v="4"/>
    <s v="IT-SW-02-06"/>
    <x v="3"/>
    <s v="Alfapeople"/>
    <s v="COP"/>
    <s v="N/A"/>
    <s v="Capacitación para usuario final hasta 20 Personas.  "/>
    <s v="Por sesión de capacitación de 4 horas para un grupo de hasta 20 personas."/>
    <s v="Und"/>
    <s v="Servicio"/>
    <s v="Zona 3"/>
    <s v="Sitio"/>
    <s v="Capacitador"/>
    <s v="IT-SW-02-06"/>
    <s v="Mensual por servicios efectivamente prestados"/>
    <n v="2440000"/>
    <n v="1"/>
    <n v="1"/>
    <n v="0"/>
    <n v="2440000"/>
    <n v="2440000"/>
    <n v="0"/>
  </r>
  <r>
    <s v="AlfapeopleCanalIT-SW-03-01"/>
    <s v="IT-SW-03-01Canal"/>
    <m/>
    <x v="4"/>
    <s v="IT-SW-03-01"/>
    <x v="3"/>
    <s v="Alfapeople"/>
    <s v="COP"/>
    <s v="N/A"/>
    <s v="Capacitación para usuario técnico o administrador - hasta 10 Personas.  "/>
    <s v="Por sesión de capacitación de 4 horas para un grupo de hasta 10 personas."/>
    <s v="Und"/>
    <s v="Servicio"/>
    <s v="Zona 1"/>
    <s v="Remoto"/>
    <s v="Capacitador"/>
    <s v="IT-SW-03-01"/>
    <s v="Mensual por servicios efectivamente prestados"/>
    <n v="1080000"/>
    <n v="1"/>
    <n v="1"/>
    <n v="0"/>
    <n v="1080000"/>
    <n v="1080000"/>
    <n v="0"/>
  </r>
  <r>
    <s v="AlfapeopleCanalIT-SW-03-02"/>
    <s v="IT-SW-03-02Canal"/>
    <m/>
    <x v="4"/>
    <s v="IT-SW-03-02"/>
    <x v="3"/>
    <s v="Alfapeople"/>
    <s v="COP"/>
    <s v="N/A"/>
    <s v="Capacitación para usuario técnico o administrador - hasta 10 Personas.  "/>
    <s v="Por sesión de capacitación de 4 horas para un grupo de hasta 10 personas."/>
    <s v="Und"/>
    <s v="Servicio"/>
    <s v="Zona 1"/>
    <s v="Sitio"/>
    <s v="Capacitador"/>
    <s v="IT-SW-03-02"/>
    <s v="Mensual por servicios efectivamente prestados"/>
    <n v="1760000"/>
    <n v="1"/>
    <n v="1"/>
    <n v="0"/>
    <n v="1760000"/>
    <n v="1760000"/>
    <n v="0"/>
  </r>
  <r>
    <s v="AlfapeopleCanalIT-SW-03-03"/>
    <s v="IT-SW-03-03Canal"/>
    <m/>
    <x v="4"/>
    <s v="IT-SW-03-03"/>
    <x v="3"/>
    <s v="Alfapeople"/>
    <s v="COP"/>
    <s v="N/A"/>
    <s v="Capacitación para usuario técnico o administrador - hasta 10 Personas.  "/>
    <s v="Por sesión de capacitación de 4 horas para un grupo de hasta 10 personas."/>
    <s v="Und"/>
    <s v="Servicio"/>
    <s v="Zona 2"/>
    <s v="Remoto"/>
    <s v="Capacitador"/>
    <s v="IT-SW-03-03"/>
    <s v="Mensual por servicios efectivamente prestados"/>
    <n v="1080000"/>
    <n v="1"/>
    <n v="1"/>
    <n v="0"/>
    <n v="1080000"/>
    <n v="1080000"/>
    <n v="0"/>
  </r>
  <r>
    <s v="AlfapeopleCanalIT-SW-03-04"/>
    <s v="IT-SW-03-04Canal"/>
    <m/>
    <x v="4"/>
    <s v="IT-SW-03-04"/>
    <x v="3"/>
    <s v="Alfapeople"/>
    <s v="COP"/>
    <s v="N/A"/>
    <s v="Capacitación para usuario técnico o administrador - hasta 10 Personas.  "/>
    <s v="Por sesión de capacitación de 4 horas para un grupo de hasta 10 personas."/>
    <s v="Und"/>
    <s v="Servicio"/>
    <s v="Zona 2"/>
    <s v="Sitio"/>
    <s v="Capacitador"/>
    <s v="IT-SW-03-04"/>
    <s v="Mensual por servicios efectivamente prestados"/>
    <n v="1960000"/>
    <n v="1"/>
    <n v="1"/>
    <n v="0"/>
    <n v="1960000"/>
    <n v="1960000"/>
    <n v="0"/>
  </r>
  <r>
    <s v="AlfapeopleCanalIT-SW-03-05"/>
    <s v="IT-SW-03-05Canal"/>
    <m/>
    <x v="4"/>
    <s v="IT-SW-03-05"/>
    <x v="3"/>
    <s v="Alfapeople"/>
    <s v="COP"/>
    <s v="N/A"/>
    <s v="Capacitación para usuario técnico o administrador - hasta 10 Personas.  "/>
    <s v="Por sesión de capacitación de 4 horas para un grupo de hasta 10 personas."/>
    <s v="Und"/>
    <s v="Servicio"/>
    <s v="Zona 3"/>
    <s v="Remoto"/>
    <s v="Capacitador"/>
    <s v="IT-SW-03-05"/>
    <s v="Mensual por servicios efectivamente prestados"/>
    <n v="1080000"/>
    <n v="1"/>
    <n v="1"/>
    <n v="0"/>
    <n v="1080000"/>
    <n v="1080000"/>
    <n v="0"/>
  </r>
  <r>
    <s v="AlfapeopleCanalIT-SW-03-06"/>
    <s v="IT-SW-03-06Canal"/>
    <m/>
    <x v="4"/>
    <s v="IT-SW-03-06"/>
    <x v="3"/>
    <s v="Alfapeople"/>
    <s v="COP"/>
    <s v="N/A"/>
    <s v="Capacitación para usuario técnico o administrador - hasta 10 Personas.  "/>
    <s v="Por sesión de capacitación de 4 horas para un grupo de hasta 10 personas."/>
    <s v="Und"/>
    <s v="Servicio"/>
    <s v="Zona 3"/>
    <s v="Sitio"/>
    <s v="Capacitador"/>
    <s v="IT-SW-03-06"/>
    <s v="Mensual por servicios efectivamente prestados"/>
    <n v="2160000"/>
    <n v="1"/>
    <n v="1"/>
    <n v="0"/>
    <n v="2160000"/>
    <n v="2160000"/>
    <n v="0"/>
  </r>
  <r>
    <s v="AlfapeopleCanalIT-SW-04-01"/>
    <s v="IT-SW-04-01Canal"/>
    <m/>
    <x v="4"/>
    <s v="IT-SW-04-01"/>
    <x v="3"/>
    <s v="Alfapeople"/>
    <s v="COP"/>
    <s v="N/A"/>
    <s v="Capacitación para usuario técnico o administrador hasta 20 Personas.  "/>
    <s v="Por sesión de capacitación de 4 horas para un grupo de hasta 20 personas."/>
    <s v="Und"/>
    <s v="Servicio"/>
    <s v="Zona 1"/>
    <s v="Remoto"/>
    <s v="Capacitador"/>
    <s v="IT-SW-04-01"/>
    <s v="Mensual por servicios efectivamente prestados"/>
    <n v="1280000"/>
    <n v="1"/>
    <n v="1"/>
    <n v="0"/>
    <n v="1280000"/>
    <n v="1280000"/>
    <n v="0"/>
  </r>
  <r>
    <s v="AlfapeopleCanalIT-SW-04-02"/>
    <s v="IT-SW-04-02Canal"/>
    <m/>
    <x v="4"/>
    <s v="IT-SW-04-02"/>
    <x v="3"/>
    <s v="Alfapeople"/>
    <s v="COP"/>
    <s v="N/A"/>
    <s v="Capacitación para usuario técnico o administrador hasta 20 Personas.  "/>
    <s v="Por sesión de capacitación de 4 horas para un grupo de hasta 20 personas."/>
    <s v="Und"/>
    <s v="Servicio"/>
    <s v="Zona 1"/>
    <s v="Sitio"/>
    <s v="Capacitador"/>
    <s v="IT-SW-04-02"/>
    <s v="Mensual por servicios efectivamente prestados"/>
    <n v="2040000"/>
    <n v="1"/>
    <n v="1"/>
    <n v="0"/>
    <n v="2040000"/>
    <n v="2040000"/>
    <n v="0"/>
  </r>
  <r>
    <s v="AlfapeopleCanalIT-SW-04-03"/>
    <s v="IT-SW-04-03Canal"/>
    <m/>
    <x v="4"/>
    <s v="IT-SW-04-03"/>
    <x v="3"/>
    <s v="Alfapeople"/>
    <s v="COP"/>
    <s v="N/A"/>
    <s v="Capacitación para usuario técnico o administrador hasta 20 Personas.  "/>
    <s v="Por sesión de capacitación de 4 horas para un grupo de hasta 20 personas."/>
    <s v="Und"/>
    <s v="Servicio"/>
    <s v="Zona 2"/>
    <s v="Remoto"/>
    <s v="Capacitador"/>
    <s v="IT-SW-04-03"/>
    <s v="Mensual por servicios efectivamente prestados"/>
    <n v="1280000"/>
    <n v="1"/>
    <n v="1"/>
    <n v="0"/>
    <n v="1280000"/>
    <n v="1280000"/>
    <n v="0"/>
  </r>
  <r>
    <s v="AlfapeopleCanalIT-SW-04-04"/>
    <s v="IT-SW-04-04Canal"/>
    <m/>
    <x v="4"/>
    <s v="IT-SW-04-04"/>
    <x v="3"/>
    <s v="Alfapeople"/>
    <s v="COP"/>
    <s v="N/A"/>
    <s v="Capacitación para usuario técnico o administrador hasta 20 Personas.  "/>
    <s v="Por sesión de capacitación de 4 horas para un grupo de hasta 20 personas."/>
    <s v="Und"/>
    <s v="Servicio"/>
    <s v="Zona 2"/>
    <s v="Sitio"/>
    <s v="Capacitador"/>
    <s v="IT-SW-04-04"/>
    <s v="Mensual por servicios efectivamente prestados"/>
    <n v="2240000"/>
    <n v="1"/>
    <n v="1"/>
    <n v="0"/>
    <n v="2240000"/>
    <n v="2240000"/>
    <n v="0"/>
  </r>
  <r>
    <s v="AlfapeopleCanalIT-SW-04-05"/>
    <s v="IT-SW-04-05Canal"/>
    <m/>
    <x v="4"/>
    <s v="IT-SW-04-05"/>
    <x v="3"/>
    <s v="Alfapeople"/>
    <s v="COP"/>
    <s v="N/A"/>
    <s v="Capacitación para usuario técnico o administrador hasta 20 Personas.  "/>
    <s v="Por sesión de capacitación de 4 horas para un grupo de hasta 20 personas."/>
    <s v="Und"/>
    <s v="Servicio"/>
    <s v="Zona 3"/>
    <s v="Remoto"/>
    <s v="Capacitador"/>
    <s v="IT-SW-04-05"/>
    <s v="Mensual por servicios efectivamente prestados"/>
    <n v="1280000"/>
    <n v="1"/>
    <n v="1"/>
    <n v="0"/>
    <n v="1280000"/>
    <n v="1280000"/>
    <n v="0"/>
  </r>
  <r>
    <s v="AlfapeopleCanalIT-SW-04-06"/>
    <s v="IT-SW-04-06Canal"/>
    <m/>
    <x v="4"/>
    <s v="IT-SW-04-06"/>
    <x v="3"/>
    <s v="Alfapeople"/>
    <s v="COP"/>
    <s v="N/A"/>
    <s v="Capacitación para usuario técnico o administrador hasta 20 Personas.  "/>
    <s v="Por sesión de capacitación de 4 horas para un grupo de hasta 20 personas."/>
    <s v="Und"/>
    <s v="Servicio"/>
    <s v="Zona 3"/>
    <s v="Sitio"/>
    <s v="Capacitador"/>
    <s v="IT-SW-04-06"/>
    <s v="Mensual por servicios efectivamente prestados"/>
    <n v="2440000"/>
    <n v="1"/>
    <n v="1"/>
    <n v="0"/>
    <n v="2440000"/>
    <n v="2440000"/>
    <n v="0"/>
  </r>
  <r>
    <s v="AlfapeopleCanalIT-SW-05-01"/>
    <s v="IT-SW-05-01Canal"/>
    <m/>
    <x v="4"/>
    <s v="IT-SW-05-01"/>
    <x v="3"/>
    <s v="Alfapeople"/>
    <s v="COP"/>
    <s v="N/A"/>
    <s v="Configuración y parametrización de los Productos "/>
    <s v="Hora"/>
    <s v="Und"/>
    <s v="Servicio"/>
    <s v="Zona 1"/>
    <s v="Remoto"/>
    <s v="Profesional"/>
    <s v="IT-SW-05-01"/>
    <s v="Mensual por servicios efectivamente prestados"/>
    <n v="220000"/>
    <n v="1"/>
    <n v="1"/>
    <n v="0"/>
    <n v="220000"/>
    <n v="220000"/>
    <n v="0"/>
  </r>
  <r>
    <s v="AlfapeopleCanalIT-SW-05-02"/>
    <s v="IT-SW-05-02Canal"/>
    <m/>
    <x v="4"/>
    <s v="IT-SW-05-02"/>
    <x v="3"/>
    <s v="Alfapeople"/>
    <s v="COP"/>
    <s v="N/A"/>
    <s v="Configuración y parametrización de los Productos "/>
    <s v="Hora"/>
    <s v="Und"/>
    <s v="Servicio"/>
    <s v="Zona 1"/>
    <s v="Sitio"/>
    <s v="Profesional"/>
    <s v="IT-SW-05-02"/>
    <s v="Mensual por servicios efectivamente prestados"/>
    <n v="260000"/>
    <n v="1"/>
    <n v="1"/>
    <n v="0"/>
    <n v="260000"/>
    <n v="260000"/>
    <n v="0"/>
  </r>
  <r>
    <s v="AlfapeopleCanalIT-SW-05-03"/>
    <s v="IT-SW-05-03Canal"/>
    <m/>
    <x v="4"/>
    <s v="IT-SW-05-03"/>
    <x v="3"/>
    <s v="Alfapeople"/>
    <s v="COP"/>
    <s v="N/A"/>
    <s v="Configuración y parametrización de los Productos "/>
    <s v="Hora"/>
    <s v="Und"/>
    <s v="Servicio"/>
    <s v="Zona 2"/>
    <s v="Remoto"/>
    <s v="Profesional"/>
    <s v="IT-SW-05-03"/>
    <s v="Mensual por servicios efectivamente prestados"/>
    <n v="220000"/>
    <n v="1"/>
    <n v="1"/>
    <n v="0"/>
    <n v="220000"/>
    <n v="220000"/>
    <n v="0"/>
  </r>
  <r>
    <s v="AlfapeopleCanalIT-SW-05-04"/>
    <s v="IT-SW-05-04Canal"/>
    <m/>
    <x v="4"/>
    <s v="IT-SW-05-04"/>
    <x v="3"/>
    <s v="Alfapeople"/>
    <s v="COP"/>
    <s v="N/A"/>
    <s v="Configuración y parametrización de los Productos "/>
    <s v="Hora"/>
    <s v="Und"/>
    <s v="Servicio"/>
    <s v="Zona 2"/>
    <s v="Sitio"/>
    <s v="Profesional"/>
    <s v="IT-SW-05-04"/>
    <s v="Mensual por servicios efectivamente prestados"/>
    <n v="270000"/>
    <n v="1"/>
    <n v="1"/>
    <n v="0"/>
    <n v="270000"/>
    <n v="270000"/>
    <n v="0"/>
  </r>
  <r>
    <s v="AlfapeopleCanalIT-SW-05-05"/>
    <s v="IT-SW-05-05Canal"/>
    <m/>
    <x v="4"/>
    <s v="IT-SW-05-05"/>
    <x v="3"/>
    <s v="Alfapeople"/>
    <s v="COP"/>
    <s v="N/A"/>
    <s v="Configuración y parametrización de los Productos "/>
    <s v="Hora"/>
    <s v="Und"/>
    <s v="Servicio"/>
    <s v="Zona 3"/>
    <s v="Remoto"/>
    <s v="Profesional"/>
    <s v="IT-SW-05-05"/>
    <s v="Mensual por servicios efectivamente prestados"/>
    <n v="220000"/>
    <n v="1"/>
    <n v="1"/>
    <n v="0"/>
    <n v="220000"/>
    <n v="220000"/>
    <n v="0"/>
  </r>
  <r>
    <s v="AlfapeopleCanalIT-SW-05-06"/>
    <s v="IT-SW-05-06Canal"/>
    <m/>
    <x v="4"/>
    <s v="IT-SW-05-06"/>
    <x v="3"/>
    <s v="Alfapeople"/>
    <s v="COP"/>
    <s v="N/A"/>
    <s v="Configuración y parametrización de los Productos "/>
    <s v="Hora"/>
    <s v="Und"/>
    <s v="Servicio"/>
    <s v="Zona 3"/>
    <s v="Sitio"/>
    <s v="Profesional"/>
    <s v="IT-SW-05-06"/>
    <s v="Mensual por servicios efectivamente prestados"/>
    <n v="280000"/>
    <n v="1"/>
    <n v="1"/>
    <n v="0"/>
    <n v="280000"/>
    <n v="280000"/>
    <n v="0"/>
  </r>
  <r>
    <s v="AlfapeopleCanalIT-SW-06-01"/>
    <s v="IT-SW-06-01Canal"/>
    <m/>
    <x v="4"/>
    <s v="IT-SW-06-01"/>
    <x v="3"/>
    <s v="Alfapeople"/>
    <s v="COP"/>
    <s v="N/A"/>
    <s v="Gerente de cuenta (soporte) "/>
    <s v="Mes"/>
    <s v="Und"/>
    <s v="Servicio"/>
    <s v="Zona 1"/>
    <s v="Sitio"/>
    <s v="Profesional"/>
    <s v="IT-SW-06-01"/>
    <s v="Mensual por servicios efectivamente prestados"/>
    <n v="43680000"/>
    <n v="1"/>
    <n v="1"/>
    <n v="0"/>
    <n v="43680000"/>
    <n v="43680000"/>
    <n v="0"/>
  </r>
  <r>
    <s v="AlfapeopleCanalIT-SW-06-02"/>
    <s v="IT-SW-06-02Canal"/>
    <m/>
    <x v="4"/>
    <s v="IT-SW-06-02"/>
    <x v="3"/>
    <s v="Alfapeople"/>
    <s v="COP"/>
    <s v="N/A"/>
    <s v="Gerente de cuenta (soporte) "/>
    <s v="Mes"/>
    <s v="Und"/>
    <s v="Servicio"/>
    <s v="Zona 2"/>
    <s v="Sitio"/>
    <s v="Profesional"/>
    <s v="IT-SW-06-02"/>
    <s v="Mensual por servicios efectivamente prestados"/>
    <n v="43880000"/>
    <n v="1"/>
    <n v="1"/>
    <n v="0"/>
    <n v="43880000"/>
    <n v="43880000"/>
    <n v="0"/>
  </r>
  <r>
    <s v="AlfapeopleCanalIT-SW-06-03"/>
    <s v="IT-SW-06-03Canal"/>
    <m/>
    <x v="4"/>
    <s v="IT-SW-06-03"/>
    <x v="3"/>
    <s v="Alfapeople"/>
    <s v="COP"/>
    <s v="N/A"/>
    <s v="Gerente de cuenta (soporte) "/>
    <s v="Mes"/>
    <s v="Und"/>
    <s v="Servicio"/>
    <s v="Zona 3"/>
    <s v="Sitio"/>
    <s v="Profesional"/>
    <s v="IT-SW-06-03"/>
    <s v="Mensual por servicios efectivamente prestados"/>
    <n v="44080000"/>
    <n v="1"/>
    <n v="1"/>
    <n v="0"/>
    <n v="44080000"/>
    <n v="44080000"/>
    <n v="0"/>
  </r>
  <r>
    <s v="AlfapeopleCanalIT-SW-07-01"/>
    <s v="IT-SW-07-01Canal"/>
    <m/>
    <x v="4"/>
    <s v="IT-SW-07-01"/>
    <x v="3"/>
    <s v="Alfapeople"/>
    <s v="COP"/>
    <s v="N/A"/>
    <s v="Instalación de Licencia o Suscripción Anual, o afínes "/>
    <s v="Unidad"/>
    <s v="Und"/>
    <s v="Servicio"/>
    <s v="Zona 1"/>
    <s v="Remoto"/>
    <s v="Técnico/Tecnólogo ó Profesional"/>
    <s v="IT-SW-07-01"/>
    <s v="Mensual por servicios efectivamente prestados"/>
    <n v="2722500"/>
    <n v="1"/>
    <n v="1"/>
    <n v="0"/>
    <n v="2722500"/>
    <n v="2722500"/>
    <n v="0"/>
  </r>
  <r>
    <s v="AlfapeopleCanalIT-SW-07-02"/>
    <s v="IT-SW-07-02Canal"/>
    <m/>
    <x v="4"/>
    <s v="IT-SW-07-02"/>
    <x v="3"/>
    <s v="Alfapeople"/>
    <s v="COP"/>
    <s v="N/A"/>
    <s v="Instalación de Licencia o Suscripción Anual, o afínes "/>
    <s v="Unidad"/>
    <s v="Und"/>
    <s v="Servicio"/>
    <s v="Zona 1"/>
    <s v="Sitio"/>
    <s v="Técnico/Tecnólogo ó Profesional"/>
    <s v="IT-SW-07-02"/>
    <s v="Mensual por servicios efectivamente prestados"/>
    <n v="3150000"/>
    <n v="1"/>
    <n v="1"/>
    <n v="0"/>
    <n v="3150000"/>
    <n v="3150000"/>
    <n v="0"/>
  </r>
  <r>
    <s v="AlfapeopleCanalIT-SW-07-03"/>
    <s v="IT-SW-07-03Canal"/>
    <m/>
    <x v="4"/>
    <s v="IT-SW-07-03"/>
    <x v="3"/>
    <s v="Alfapeople"/>
    <s v="COP"/>
    <s v="N/A"/>
    <s v="Instalación de Licencia o Suscripción Anual, o afínes "/>
    <s v="Unidad"/>
    <s v="Und"/>
    <s v="Servicio"/>
    <s v="Zona 2"/>
    <s v="Remoto"/>
    <s v="Técnico/Tecnólogo ó Profesional"/>
    <s v="IT-SW-07-03"/>
    <s v="Mensual por servicios efectivamente prestados"/>
    <n v="2722500"/>
    <n v="1"/>
    <n v="1"/>
    <n v="0"/>
    <n v="2722500"/>
    <n v="2722500"/>
    <n v="0"/>
  </r>
  <r>
    <s v="AlfapeopleCanalIT-SW-07-04"/>
    <s v="IT-SW-07-04Canal"/>
    <m/>
    <x v="4"/>
    <s v="IT-SW-07-04"/>
    <x v="3"/>
    <s v="Alfapeople"/>
    <s v="COP"/>
    <s v="N/A"/>
    <s v="Instalación de Licencia o Suscripción Anual, o afínes "/>
    <s v="Unidad"/>
    <s v="Und"/>
    <s v="Servicio"/>
    <s v="Zona 2"/>
    <s v="Sitio"/>
    <s v="Técnico/Tecnólogo ó Profesional"/>
    <s v="IT-SW-07-04"/>
    <s v="Mensual por servicios efectivamente prestados"/>
    <n v="3320000"/>
    <n v="1"/>
    <n v="1"/>
    <n v="0"/>
    <n v="3320000"/>
    <n v="3320000"/>
    <n v="0"/>
  </r>
  <r>
    <s v="AlfapeopleCanalIT-SW-07-05"/>
    <s v="IT-SW-07-05Canal"/>
    <m/>
    <x v="4"/>
    <s v="IT-SW-07-05"/>
    <x v="3"/>
    <s v="Alfapeople"/>
    <s v="COP"/>
    <s v="N/A"/>
    <s v="Instalación de Licencia o Suscripción Anual, o afínes "/>
    <s v="Unidad"/>
    <s v="Und"/>
    <s v="Servicio"/>
    <s v="Zona 3"/>
    <s v="Remoto"/>
    <s v="Técnico/Tecnólogo ó Profesional"/>
    <s v="IT-SW-07-05"/>
    <s v="Mensual por servicios efectivamente prestados"/>
    <n v="2722500"/>
    <n v="1"/>
    <n v="1"/>
    <n v="0"/>
    <n v="2722500"/>
    <n v="2722500"/>
    <n v="0"/>
  </r>
  <r>
    <s v="AlfapeopleCanalIT-SW-07-06"/>
    <s v="IT-SW-07-06Canal"/>
    <m/>
    <x v="4"/>
    <s v="IT-SW-07-06"/>
    <x v="3"/>
    <s v="Alfapeople"/>
    <s v="COP"/>
    <s v="N/A"/>
    <s v="Instalación de Licencia o Suscripción Anual, o afínes "/>
    <s v="Unidad"/>
    <s v="Und"/>
    <s v="Servicio"/>
    <s v="Zona 3"/>
    <s v="Sitio"/>
    <s v="Técnico/Tecnólogo ó Profesional"/>
    <s v="IT-SW-07-06"/>
    <s v="Mensual por servicios efectivamente prestados"/>
    <n v="3500000"/>
    <n v="1"/>
    <n v="1"/>
    <n v="0"/>
    <n v="3500000"/>
    <n v="3500000"/>
    <n v="0"/>
  </r>
  <r>
    <s v="AlfapeopleCanalIT-SW-08-01"/>
    <s v="IT-SW-08-01Canal"/>
    <m/>
    <x v="4"/>
    <s v="IT-SW-08-01"/>
    <x v="3"/>
    <s v="Alfapeople"/>
    <s v="COP"/>
    <s v="N/A"/>
    <s v="Migración de información por volumen de datos almacenados "/>
    <s v="GB"/>
    <s v="Und"/>
    <s v="Servicio"/>
    <s v="Zona 1"/>
    <s v="Remoto"/>
    <s v="Profesional"/>
    <s v="IT-SW-08-01"/>
    <s v="Mensual por servicios efectivamente prestados"/>
    <n v="195000"/>
    <n v="0"/>
    <n v="1"/>
    <n v="0"/>
    <n v="195000"/>
    <n v="195000"/>
    <n v="0"/>
  </r>
  <r>
    <s v="AlfapeopleCanalIT-SW-08-02"/>
    <s v="IT-SW-08-02Canal"/>
    <m/>
    <x v="4"/>
    <s v="IT-SW-08-02"/>
    <x v="3"/>
    <s v="Alfapeople"/>
    <s v="COP"/>
    <s v="N/A"/>
    <s v="Migración de información por volumen de datos almacenados "/>
    <s v="GB"/>
    <s v="Und"/>
    <s v="Servicio"/>
    <s v="Zona 1"/>
    <s v="Sitio"/>
    <s v="Profesional"/>
    <s v="IT-SW-08-02"/>
    <s v="Mensual por servicios efectivamente prestados"/>
    <n v="195000"/>
    <n v="0"/>
    <n v="1"/>
    <n v="0"/>
    <n v="195000"/>
    <n v="195000"/>
    <n v="0"/>
  </r>
  <r>
    <s v="AlfapeopleCanalIT-SW-08-03"/>
    <s v="IT-SW-08-03Canal"/>
    <m/>
    <x v="4"/>
    <s v="IT-SW-08-03"/>
    <x v="3"/>
    <s v="Alfapeople"/>
    <s v="COP"/>
    <s v="N/A"/>
    <s v="Migración de información por volumen de datos almacenados "/>
    <s v="GB"/>
    <s v="Und"/>
    <s v="Servicio"/>
    <s v="Zona 2"/>
    <s v="Remoto"/>
    <s v="Profesional"/>
    <s v="IT-SW-08-03"/>
    <s v="Mensual por servicios efectivamente prestados"/>
    <n v="195000"/>
    <n v="0"/>
    <n v="1"/>
    <n v="0"/>
    <n v="195000"/>
    <n v="195000"/>
    <n v="0"/>
  </r>
  <r>
    <s v="AlfapeopleCanalIT-SW-08-04"/>
    <s v="IT-SW-08-04Canal"/>
    <m/>
    <x v="4"/>
    <s v="IT-SW-08-04"/>
    <x v="3"/>
    <s v="Alfapeople"/>
    <s v="COP"/>
    <s v="N/A"/>
    <s v="Migración de información por volumen de datos almacenados "/>
    <s v="GB"/>
    <s v="Und"/>
    <s v="Servicio"/>
    <s v="Zona 2"/>
    <s v="Sitio"/>
    <s v="Profesional"/>
    <s v="IT-SW-08-04"/>
    <s v="Mensual por servicios efectivamente prestados"/>
    <n v="195000"/>
    <n v="0"/>
    <n v="1"/>
    <n v="0"/>
    <n v="195000"/>
    <n v="195000"/>
    <n v="0"/>
  </r>
  <r>
    <s v="AlfapeopleCanalIT-SW-08-05"/>
    <s v="IT-SW-08-05Canal"/>
    <m/>
    <x v="4"/>
    <s v="IT-SW-08-05"/>
    <x v="3"/>
    <s v="Alfapeople"/>
    <s v="COP"/>
    <s v="N/A"/>
    <s v="Migración de información por volumen de datos almacenados "/>
    <s v="GB"/>
    <s v="Und"/>
    <s v="Servicio"/>
    <s v="Zona 3"/>
    <s v="Remoto"/>
    <s v="Profesional"/>
    <s v="IT-SW-08-05"/>
    <s v="Mensual por servicios efectivamente prestados"/>
    <n v="195000"/>
    <n v="0"/>
    <n v="1"/>
    <n v="0"/>
    <n v="195000"/>
    <n v="195000"/>
    <n v="0"/>
  </r>
  <r>
    <s v="AlfapeopleCanalIT-SW-08-06"/>
    <s v="IT-SW-08-06Canal"/>
    <m/>
    <x v="4"/>
    <s v="IT-SW-08-06"/>
    <x v="3"/>
    <s v="Alfapeople"/>
    <s v="COP"/>
    <s v="N/A"/>
    <s v="Migración de información por volumen de datos almacenados "/>
    <s v="GB"/>
    <s v="Und"/>
    <s v="Servicio"/>
    <s v="Zona 3"/>
    <s v="Sitio"/>
    <s v="Profesional"/>
    <s v="IT-SW-08-06"/>
    <s v="Mensual por servicios efectivamente prestados"/>
    <n v="195000"/>
    <n v="0"/>
    <n v="1"/>
    <n v="0"/>
    <n v="195000"/>
    <n v="195000"/>
    <n v="0"/>
  </r>
  <r>
    <s v="AlfapeopleCanalIT-SW-09-01"/>
    <s v="IT-SW-09-01Canal"/>
    <m/>
    <x v="4"/>
    <s v="IT-SW-09-01"/>
    <x v="3"/>
    <s v="Alfapeople"/>
    <s v="COP"/>
    <s v="N/A"/>
    <s v="Soporte técnico en sitio "/>
    <s v="Mes"/>
    <s v="Und"/>
    <s v="Servicio"/>
    <s v="Zona 1"/>
    <s v="Sitio"/>
    <s v="Técnico/Tecnólogo ó Profesional"/>
    <s v="IT-SW-09-01"/>
    <s v="Mensual por servicios efectivamente prestados"/>
    <n v="43680000"/>
    <n v="1"/>
    <n v="1"/>
    <n v="0"/>
    <n v="43680000"/>
    <n v="43680000"/>
    <n v="0"/>
  </r>
  <r>
    <s v="AlfapeopleCanalIT-SW-09-02"/>
    <s v="IT-SW-09-02Canal"/>
    <m/>
    <x v="4"/>
    <s v="IT-SW-09-02"/>
    <x v="3"/>
    <s v="Alfapeople"/>
    <s v="COP"/>
    <s v="N/A"/>
    <s v="Soporte técnico en sitio "/>
    <s v="Mes"/>
    <s v="Und"/>
    <s v="Servicio"/>
    <s v="Zona 2"/>
    <s v="Sitio"/>
    <s v="Técnico/Tecnólogo ó Profesional"/>
    <s v="IT-SW-09-02"/>
    <s v="Mensual por servicios efectivamente prestados"/>
    <n v="43880000"/>
    <n v="1"/>
    <n v="1"/>
    <n v="0"/>
    <n v="43880000"/>
    <n v="43880000"/>
    <n v="0"/>
  </r>
  <r>
    <s v="AlfapeopleCanalIT-SW-09-03"/>
    <s v="IT-SW-09-03Canal"/>
    <m/>
    <x v="4"/>
    <s v="IT-SW-09-03"/>
    <x v="3"/>
    <s v="Alfapeople"/>
    <s v="COP"/>
    <s v="N/A"/>
    <s v="Soporte técnico en sitio "/>
    <s v="Mes"/>
    <s v="Und"/>
    <s v="Servicio"/>
    <s v="Zona 3"/>
    <s v="Sitio"/>
    <s v="Técnico/Tecnólogo ó Profesional"/>
    <s v="IT-SW-09-03"/>
    <s v="Mensual por servicios efectivamente prestados"/>
    <n v="44080000"/>
    <n v="1"/>
    <n v="1"/>
    <n v="0"/>
    <n v="44080000"/>
    <n v="44080000"/>
    <n v="0"/>
  </r>
  <r>
    <s v="AlfapeopleCanalIT-SW-10-01"/>
    <s v="IT-SW-10-01Canal"/>
    <m/>
    <x v="4"/>
    <s v="IT-SW-10-01"/>
    <x v="3"/>
    <s v="Alfapeople"/>
    <s v="COP"/>
    <s v="N/A"/>
    <s v="Soporte técnico proactivo "/>
    <s v="Hora"/>
    <s v="Und"/>
    <s v="Servicio"/>
    <s v="Zona 2"/>
    <s v="Remoto"/>
    <s v="Técnico/Tecnólogo ó Profesional"/>
    <s v="IT-SW-10-01"/>
    <s v="Mensual por servicios efectivamente prestados"/>
    <n v="220000"/>
    <n v="1"/>
    <n v="1"/>
    <n v="0"/>
    <n v="220000"/>
    <n v="220000"/>
    <n v="0"/>
  </r>
  <r>
    <s v="AlfapeopleCanalIT-SW-10-02"/>
    <s v="IT-SW-10-02Canal"/>
    <m/>
    <x v="4"/>
    <s v="IT-SW-10-02"/>
    <x v="3"/>
    <s v="Alfapeople"/>
    <s v="COP"/>
    <s v="N/A"/>
    <s v="Soporte técnico proactivo "/>
    <s v="Hora"/>
    <s v="Und"/>
    <s v="Servicio"/>
    <s v="Zona 2"/>
    <s v="Sitio"/>
    <s v="Técnico/Tecnólogo ó Profesional"/>
    <s v="IT-SW-10-02"/>
    <s v="Mensual por servicios efectivamente prestados"/>
    <n v="270000"/>
    <n v="1"/>
    <n v="1"/>
    <n v="0"/>
    <n v="270000"/>
    <n v="270000"/>
    <n v="0"/>
  </r>
  <r>
    <s v="AlfapeopleCanalIT-SW-10-03"/>
    <s v="IT-SW-10-03Canal"/>
    <m/>
    <x v="4"/>
    <s v="IT-SW-10-03"/>
    <x v="3"/>
    <s v="Alfapeople"/>
    <s v="COP"/>
    <s v="N/A"/>
    <s v="Soporte técnico proactivo "/>
    <s v="Hora"/>
    <s v="Und"/>
    <s v="Servicio"/>
    <s v="Zona 1"/>
    <s v="Remoto"/>
    <s v="Técnico/Tecnólogo ó Profesional"/>
    <s v="IT-SW-10-03"/>
    <s v="Mensual por servicios efectivamente prestados"/>
    <n v="220000"/>
    <n v="1"/>
    <n v="1"/>
    <n v="0"/>
    <n v="220000"/>
    <n v="220000"/>
    <n v="0"/>
  </r>
  <r>
    <s v="AlfapeopleCanalIT-SW-10-04"/>
    <s v="IT-SW-10-04Canal"/>
    <m/>
    <x v="4"/>
    <s v="IT-SW-10-04"/>
    <x v="3"/>
    <s v="Alfapeople"/>
    <s v="COP"/>
    <s v="N/A"/>
    <s v="Soporte técnico proactivo "/>
    <s v="Hora"/>
    <s v="Und"/>
    <s v="Servicio"/>
    <s v="Zona 3"/>
    <s v="Remoto"/>
    <s v="Técnico/Tecnólogo ó Profesional"/>
    <s v="IT-SW-10-04"/>
    <s v="Mensual por servicios efectivamente prestados"/>
    <n v="220000"/>
    <n v="1"/>
    <n v="1"/>
    <n v="0"/>
    <n v="220000"/>
    <n v="220000"/>
    <n v="0"/>
  </r>
  <r>
    <s v="AlfapeopleCanalIT-SW-10-05"/>
    <s v="IT-SW-10-05Canal"/>
    <m/>
    <x v="4"/>
    <s v="IT-SW-10-05"/>
    <x v="3"/>
    <s v="Alfapeople"/>
    <s v="COP"/>
    <s v="N/A"/>
    <s v="Soporte técnico proactivo "/>
    <s v="Hora"/>
    <s v="Und"/>
    <s v="Servicio"/>
    <s v="Zona 3"/>
    <s v="Sitio"/>
    <s v="Técnico/Tecnólogo ó Profesional"/>
    <s v="IT-SW-10-05"/>
    <s v="Mensual por servicios efectivamente prestados"/>
    <n v="280000"/>
    <n v="1"/>
    <n v="1"/>
    <n v="0"/>
    <n v="280000"/>
    <n v="280000"/>
    <n v="0"/>
  </r>
  <r>
    <s v="AlfapeopleCanalIT-SW-10-06"/>
    <s v="IT-SW-10-06Canal"/>
    <m/>
    <x v="4"/>
    <s v="IT-SW-10-06"/>
    <x v="3"/>
    <s v="Alfapeople"/>
    <s v="COP"/>
    <s v="N/A"/>
    <s v="Soporte técnico proactivo "/>
    <s v="Hora"/>
    <s v="Und"/>
    <s v="Servicio"/>
    <s v="Zona 1"/>
    <s v="Sitio"/>
    <s v="Técnico/Tecnólogo ó Profesional"/>
    <s v="IT-SW-10-06"/>
    <s v="Mensual por servicios efectivamente prestados"/>
    <n v="240000"/>
    <n v="1"/>
    <n v="1"/>
    <n v="0"/>
    <n v="240000"/>
    <n v="240000"/>
    <n v="0"/>
  </r>
  <r>
    <s v="AlfapeopleCanalIT-SW-11-01"/>
    <s v="IT-SW-11-01Canal"/>
    <m/>
    <x v="4"/>
    <s v="IT-SW-11-01"/>
    <x v="3"/>
    <s v="Alfapeople"/>
    <s v="COP"/>
    <s v="N/A"/>
    <s v="Soporte técnico reactivo "/>
    <s v="Hora"/>
    <s v="Und"/>
    <s v="Servicio"/>
    <s v="Zona 1"/>
    <s v="Sitio"/>
    <s v="Técnico/Tecnólogo ó Profesional"/>
    <s v="IT-SW-11-01"/>
    <s v="Mensual por servicios efectivamente prestados"/>
    <n v="240000"/>
    <n v="1"/>
    <n v="1"/>
    <n v="0"/>
    <n v="240000"/>
    <n v="240000"/>
    <n v="0"/>
  </r>
  <r>
    <s v="AlfapeopleCanalIT-SW-11-02"/>
    <s v="IT-SW-11-02Canal"/>
    <m/>
    <x v="4"/>
    <s v="IT-SW-11-02"/>
    <x v="3"/>
    <s v="Alfapeople"/>
    <s v="COP"/>
    <s v="N/A"/>
    <s v="Soporte técnico reactivo "/>
    <s v="Hora"/>
    <s v="Und"/>
    <s v="Servicio"/>
    <s v="Zona 2"/>
    <s v="Remoto"/>
    <s v="Técnico/Tecnólogo ó Profesional"/>
    <s v="IT-SW-11-02"/>
    <s v="Mensual por servicios efectivamente prestados"/>
    <n v="220000"/>
    <n v="1"/>
    <n v="1"/>
    <n v="0"/>
    <n v="220000"/>
    <n v="220000"/>
    <n v="0"/>
  </r>
  <r>
    <s v="AlfapeopleCanalIT-SW-11-03"/>
    <s v="IT-SW-11-03Canal"/>
    <m/>
    <x v="4"/>
    <s v="IT-SW-11-03"/>
    <x v="3"/>
    <s v="Alfapeople"/>
    <s v="COP"/>
    <s v="N/A"/>
    <s v="Soporte técnico reactivo "/>
    <s v="Hora"/>
    <s v="Und"/>
    <s v="Servicio"/>
    <s v="Zona 2"/>
    <s v="Sitio"/>
    <s v="Técnico/Tecnólogo ó Profesional"/>
    <s v="IT-SW-11-03"/>
    <s v="Mensual por servicios efectivamente prestados"/>
    <n v="280000"/>
    <n v="1"/>
    <n v="1"/>
    <n v="0"/>
    <n v="280000"/>
    <n v="280000"/>
    <n v="0"/>
  </r>
  <r>
    <s v="AlfapeopleCanalIT-SW-11-04"/>
    <s v="IT-SW-11-04Canal"/>
    <m/>
    <x v="4"/>
    <s v="IT-SW-11-04"/>
    <x v="3"/>
    <s v="Alfapeople"/>
    <s v="COP"/>
    <s v="N/A"/>
    <s v="Soporte técnico reactivo "/>
    <s v="Hora"/>
    <s v="Und"/>
    <s v="Servicio"/>
    <s v="Zona 3"/>
    <s v="Remoto"/>
    <s v="Técnico/Tecnólogo ó Profesional"/>
    <s v="IT-SW-11-04"/>
    <s v="Mensual por servicios efectivamente prestados"/>
    <n v="220000"/>
    <n v="1"/>
    <n v="1"/>
    <n v="0"/>
    <n v="220000"/>
    <n v="220000"/>
    <n v="0"/>
  </r>
  <r>
    <s v="AlfapeopleCanalIT-SW-11-05"/>
    <s v="IT-SW-11-05Canal"/>
    <m/>
    <x v="4"/>
    <s v="IT-SW-11-05"/>
    <x v="3"/>
    <s v="Alfapeople"/>
    <s v="COP"/>
    <s v="N/A"/>
    <s v="Soporte técnico reactivo "/>
    <s v="Hora"/>
    <s v="Und"/>
    <s v="Servicio"/>
    <s v="Zona 3"/>
    <s v="Sitio"/>
    <s v="Técnico/Tecnólogo ó Profesional"/>
    <s v="IT-SW-11-05"/>
    <s v="Mensual por servicios efectivamente prestados"/>
    <n v="260000"/>
    <n v="1"/>
    <n v="1"/>
    <n v="0"/>
    <n v="260000"/>
    <n v="260000"/>
    <n v="0"/>
  </r>
  <r>
    <s v="AlfapeopleCanalIT-SW-11-06"/>
    <s v="IT-SW-11-06Canal"/>
    <m/>
    <x v="4"/>
    <s v="IT-SW-11-06"/>
    <x v="3"/>
    <s v="Alfapeople"/>
    <s v="COP"/>
    <s v="N/A"/>
    <s v="Soporte técnico reactivo "/>
    <s v="Hora"/>
    <s v="Und"/>
    <s v="Servicio"/>
    <s v="Zona 1"/>
    <s v="Remoto"/>
    <s v="Técnico/Tecnólogo ó Profesional"/>
    <s v="IT-SW-11-06"/>
    <s v="Mensual por servicios efectivamente prestados"/>
    <n v="220000"/>
    <n v="1"/>
    <n v="1"/>
    <n v="0"/>
    <n v="220000"/>
    <n v="220000"/>
    <n v="0"/>
  </r>
  <r>
    <s v="ColsofCanalIT-SW-01-01"/>
    <s v="IT-SW-01-01Canal"/>
    <m/>
    <x v="5"/>
    <s v="IT-SW-01-01"/>
    <x v="3"/>
    <s v="Colsof"/>
    <s v="COP"/>
    <s v="N/A"/>
    <s v="Capacitación para usuario final - hasta 10 Personas.  "/>
    <s v="Por sesión de capacitación de 4 horas para un grupo de hasta 10 personas."/>
    <s v="Und"/>
    <s v="Servicio"/>
    <s v="Zona 1"/>
    <s v="Remoto"/>
    <s v="Capacitador"/>
    <s v="IT-SW-01-01"/>
    <s v="Mensual por servicios efectivamente prestados"/>
    <n v="600000"/>
    <n v="1"/>
    <n v="1"/>
    <n v="0"/>
    <n v="600000"/>
    <n v="600000"/>
    <n v="0"/>
  </r>
  <r>
    <s v="ColsofCanalIT-SW-01-02"/>
    <s v="IT-SW-01-02Canal"/>
    <m/>
    <x v="5"/>
    <s v="IT-SW-01-02"/>
    <x v="3"/>
    <s v="Colsof"/>
    <s v="COP"/>
    <s v="N/A"/>
    <s v="Capacitación para usuario final - hasta 10 Personas.  "/>
    <s v="Por sesión de capacitación de 4 horas para un grupo de hasta 10 personas."/>
    <s v="Und"/>
    <s v="Servicio"/>
    <s v="Zona 1"/>
    <s v="Sitio"/>
    <s v="Capacitador"/>
    <s v="IT-SW-01-02"/>
    <s v="Mensual por servicios efectivamente prestados"/>
    <n v="720000"/>
    <n v="1"/>
    <n v="1"/>
    <n v="0"/>
    <n v="720000"/>
    <n v="720000"/>
    <n v="0"/>
  </r>
  <r>
    <s v="ColsofCanalIT-SW-01-03"/>
    <s v="IT-SW-01-03Canal"/>
    <m/>
    <x v="5"/>
    <s v="IT-SW-01-03"/>
    <x v="3"/>
    <s v="Colsof"/>
    <s v="COP"/>
    <s v="N/A"/>
    <s v="Capacitación para usuario final - hasta 10 Personas.  "/>
    <s v="Por sesión de capacitación de 4 horas para un grupo de hasta 10 personas."/>
    <s v="Und"/>
    <s v="Servicio"/>
    <s v="Zona 2"/>
    <s v="Remoto"/>
    <s v="Capacitador"/>
    <s v="IT-SW-01-03"/>
    <s v="Mensual por servicios efectivamente prestados"/>
    <n v="810000"/>
    <n v="1"/>
    <n v="1"/>
    <n v="0"/>
    <n v="810000"/>
    <n v="810000"/>
    <n v="0"/>
  </r>
  <r>
    <s v="ColsofCanalIT-SW-01-04"/>
    <s v="IT-SW-01-04Canal"/>
    <m/>
    <x v="5"/>
    <s v="IT-SW-01-04"/>
    <x v="3"/>
    <s v="Colsof"/>
    <s v="COP"/>
    <s v="N/A"/>
    <s v="Capacitación para usuario final - hasta 10 Personas.  "/>
    <s v="Por sesión de capacitación de 4 horas para un grupo de hasta 10 personas."/>
    <s v="Und"/>
    <s v="Servicio"/>
    <s v="Zona 2"/>
    <s v="Sitio"/>
    <s v="Capacitador"/>
    <s v="IT-SW-01-04"/>
    <s v="Mensual por servicios efectivamente prestados"/>
    <n v="972000.00000000012"/>
    <n v="1"/>
    <n v="1"/>
    <n v="0"/>
    <n v="972000.00000000012"/>
    <n v="972000"/>
    <n v="0"/>
  </r>
  <r>
    <s v="ColsofCanalIT-SW-01-05"/>
    <s v="IT-SW-01-05Canal"/>
    <m/>
    <x v="5"/>
    <s v="IT-SW-01-05"/>
    <x v="3"/>
    <s v="Colsof"/>
    <s v="COP"/>
    <s v="N/A"/>
    <s v="Capacitación para usuario final - hasta 10 Personas.  "/>
    <s v="Por sesión de capacitación de 4 horas para un grupo de hasta 10 personas."/>
    <s v="Und"/>
    <s v="Servicio"/>
    <s v="Zona 3"/>
    <s v="Remoto"/>
    <s v="Capacitador"/>
    <s v="IT-SW-01-05"/>
    <s v="Mensual por servicios efectivamente prestados"/>
    <n v="1080000"/>
    <n v="1"/>
    <n v="1"/>
    <n v="0"/>
    <n v="1080000"/>
    <n v="1080000"/>
    <n v="0"/>
  </r>
  <r>
    <s v="ColsofCanalIT-SW-01-06"/>
    <s v="IT-SW-01-06Canal"/>
    <m/>
    <x v="5"/>
    <s v="IT-SW-01-06"/>
    <x v="3"/>
    <s v="Colsof"/>
    <s v="COP"/>
    <s v="N/A"/>
    <s v="Capacitación para usuario final - hasta 10 Personas.  "/>
    <s v="Por sesión de capacitación de 4 horas para un grupo de hasta 10 personas."/>
    <s v="Und"/>
    <s v="Servicio"/>
    <s v="Zona 3"/>
    <s v="Sitio"/>
    <s v="Capacitador"/>
    <s v="IT-SW-01-06"/>
    <s v="Mensual por servicios efectivamente prestados"/>
    <n v="1296000"/>
    <n v="1"/>
    <n v="1"/>
    <n v="0"/>
    <n v="1296000"/>
    <n v="1296000"/>
    <n v="0"/>
  </r>
  <r>
    <s v="ColsofCanalIT-SW-02-01"/>
    <s v="IT-SW-02-01Canal"/>
    <m/>
    <x v="5"/>
    <s v="IT-SW-02-01"/>
    <x v="3"/>
    <s v="Colsof"/>
    <s v="COP"/>
    <s v="N/A"/>
    <s v="Capacitación para usuario final hasta 20 Personas.  "/>
    <s v="Por sesión de capacitación de 4 horas para un grupo de hasta 20 personas."/>
    <s v="Und"/>
    <s v="Servicio"/>
    <s v="Zona 1"/>
    <s v="Remoto"/>
    <s v="Capacitador"/>
    <s v="IT-SW-02-01"/>
    <s v="Mensual por servicios efectivamente prestados"/>
    <n v="750000"/>
    <n v="1"/>
    <n v="1"/>
    <n v="0"/>
    <n v="750000"/>
    <n v="750000"/>
    <n v="0"/>
  </r>
  <r>
    <s v="ColsofCanalIT-SW-02-02"/>
    <s v="IT-SW-02-02Canal"/>
    <m/>
    <x v="5"/>
    <s v="IT-SW-02-02"/>
    <x v="3"/>
    <s v="Colsof"/>
    <s v="COP"/>
    <s v="N/A"/>
    <s v="Capacitación para usuario final hasta 20 Personas.  "/>
    <s v="Por sesión de capacitación de 4 horas para un grupo de hasta 20 personas."/>
    <s v="Und"/>
    <s v="Servicio"/>
    <s v="Zona 1"/>
    <s v="Sitio"/>
    <s v="Capacitador"/>
    <s v="IT-SW-02-02"/>
    <s v="Mensual por servicios efectivamente prestados"/>
    <n v="1080000"/>
    <n v="1"/>
    <n v="1"/>
    <n v="0"/>
    <n v="1080000"/>
    <n v="1080000"/>
    <n v="0"/>
  </r>
  <r>
    <s v="ColsofCanalIT-SW-02-03"/>
    <s v="IT-SW-02-03Canal"/>
    <m/>
    <x v="5"/>
    <s v="IT-SW-02-03"/>
    <x v="3"/>
    <s v="Colsof"/>
    <s v="COP"/>
    <s v="N/A"/>
    <s v="Capacitación para usuario final hasta 20 Personas.  "/>
    <s v="Por sesión de capacitación de 4 horas para un grupo de hasta 20 personas."/>
    <s v="Und"/>
    <s v="Servicio"/>
    <s v="Zona 2"/>
    <s v="Remoto"/>
    <s v="Capacitador"/>
    <s v="IT-SW-02-03"/>
    <s v="Mensual por servicios efectivamente prestados"/>
    <n v="1012500"/>
    <n v="1"/>
    <n v="1"/>
    <n v="0"/>
    <n v="1012500"/>
    <n v="1012500"/>
    <n v="0"/>
  </r>
  <r>
    <s v="ColsofCanalIT-SW-02-04"/>
    <s v="IT-SW-02-04Canal"/>
    <m/>
    <x v="5"/>
    <s v="IT-SW-02-04"/>
    <x v="3"/>
    <s v="Colsof"/>
    <s v="COP"/>
    <s v="N/A"/>
    <s v="Capacitación para usuario final hasta 20 Personas.  "/>
    <s v="Por sesión de capacitación de 4 horas para un grupo de hasta 20 personas."/>
    <s v="Und"/>
    <s v="Servicio"/>
    <s v="Zona 2"/>
    <s v="Sitio"/>
    <s v="Capacitador"/>
    <s v="IT-SW-02-04"/>
    <s v="Mensual por servicios efectivamente prestados"/>
    <n v="1458000.0000000002"/>
    <n v="1"/>
    <n v="1"/>
    <n v="0"/>
    <n v="1458000.0000000002"/>
    <n v="1458000"/>
    <n v="0"/>
  </r>
  <r>
    <s v="ColsofCanalIT-SW-02-05"/>
    <s v="IT-SW-02-05Canal"/>
    <m/>
    <x v="5"/>
    <s v="IT-SW-02-05"/>
    <x v="3"/>
    <s v="Colsof"/>
    <s v="COP"/>
    <s v="N/A"/>
    <s v="Capacitación para usuario final hasta 20 Personas.  "/>
    <s v="Por sesión de capacitación de 4 horas para un grupo de hasta 20 personas."/>
    <s v="Und"/>
    <s v="Servicio"/>
    <s v="Zona 3"/>
    <s v="Remoto"/>
    <s v="Capacitador"/>
    <s v="IT-SW-02-05"/>
    <s v="Mensual por servicios efectivamente prestados"/>
    <n v="1350000"/>
    <n v="1"/>
    <n v="1"/>
    <n v="0"/>
    <n v="1350000"/>
    <n v="1350000"/>
    <n v="0"/>
  </r>
  <r>
    <s v="ColsofCanalIT-SW-02-06"/>
    <s v="IT-SW-02-06Canal"/>
    <m/>
    <x v="5"/>
    <s v="IT-SW-02-06"/>
    <x v="3"/>
    <s v="Colsof"/>
    <s v="COP"/>
    <s v="N/A"/>
    <s v="Capacitación para usuario final hasta 20 Personas.  "/>
    <s v="Por sesión de capacitación de 4 horas para un grupo de hasta 20 personas."/>
    <s v="Und"/>
    <s v="Servicio"/>
    <s v="Zona 3"/>
    <s v="Sitio"/>
    <s v="Capacitador"/>
    <s v="IT-SW-02-06"/>
    <s v="Mensual por servicios efectivamente prestados"/>
    <n v="1944000"/>
    <n v="1"/>
    <n v="1"/>
    <n v="0"/>
    <n v="1944000"/>
    <n v="1944000"/>
    <n v="0"/>
  </r>
  <r>
    <s v="ColsofCanalIT-SW-03-01"/>
    <s v="IT-SW-03-01Canal"/>
    <m/>
    <x v="5"/>
    <s v="IT-SW-03-01"/>
    <x v="3"/>
    <s v="Colsof"/>
    <s v="COP"/>
    <s v="N/A"/>
    <s v="Capacitación para usuario técnico o administrador - hasta 10 Personas.  "/>
    <s v="Por sesión de capacitación de 4 horas para un grupo de hasta 10 personas."/>
    <s v="Und"/>
    <s v="Servicio"/>
    <s v="Zona 1"/>
    <s v="Remoto"/>
    <s v="Capacitador"/>
    <s v="IT-SW-03-01"/>
    <s v="Mensual por servicios efectivamente prestados"/>
    <n v="810000"/>
    <n v="1"/>
    <n v="1"/>
    <n v="0"/>
    <n v="810000"/>
    <n v="810000"/>
    <n v="0"/>
  </r>
  <r>
    <s v="ColsofCanalIT-SW-03-02"/>
    <s v="IT-SW-03-02Canal"/>
    <m/>
    <x v="5"/>
    <s v="IT-SW-03-02"/>
    <x v="3"/>
    <s v="Colsof"/>
    <s v="COP"/>
    <s v="N/A"/>
    <s v="Capacitación para usuario técnico o administrador - hasta 10 Personas.  "/>
    <s v="Por sesión de capacitación de 4 horas para un grupo de hasta 10 personas."/>
    <s v="Und"/>
    <s v="Servicio"/>
    <s v="Zona 1"/>
    <s v="Sitio"/>
    <s v="Capacitador"/>
    <s v="IT-SW-03-02"/>
    <s v="Mensual por servicios efectivamente prestados"/>
    <n v="972000.00000000012"/>
    <n v="1"/>
    <n v="1"/>
    <n v="0"/>
    <n v="972000.00000000012"/>
    <n v="972000"/>
    <n v="0"/>
  </r>
  <r>
    <s v="ColsofCanalIT-SW-03-03"/>
    <s v="IT-SW-03-03Canal"/>
    <m/>
    <x v="5"/>
    <s v="IT-SW-03-03"/>
    <x v="3"/>
    <s v="Colsof"/>
    <s v="COP"/>
    <s v="N/A"/>
    <s v="Capacitación para usuario técnico o administrador - hasta 10 Personas.  "/>
    <s v="Por sesión de capacitación de 4 horas para un grupo de hasta 10 personas."/>
    <s v="Und"/>
    <s v="Servicio"/>
    <s v="Zona 2"/>
    <s v="Remoto"/>
    <s v="Capacitador"/>
    <s v="IT-SW-03-03"/>
    <s v="Mensual por servicios efectivamente prestados"/>
    <n v="1093500"/>
    <n v="1"/>
    <n v="1"/>
    <n v="0"/>
    <n v="1093500"/>
    <n v="1093500"/>
    <n v="0"/>
  </r>
  <r>
    <s v="ColsofCanalIT-SW-03-04"/>
    <s v="IT-SW-03-04Canal"/>
    <m/>
    <x v="5"/>
    <s v="IT-SW-03-04"/>
    <x v="3"/>
    <s v="Colsof"/>
    <s v="COP"/>
    <s v="N/A"/>
    <s v="Capacitación para usuario técnico o administrador - hasta 10 Personas.  "/>
    <s v="Por sesión de capacitación de 4 horas para un grupo de hasta 10 personas."/>
    <s v="Und"/>
    <s v="Servicio"/>
    <s v="Zona 2"/>
    <s v="Sitio"/>
    <s v="Capacitador"/>
    <s v="IT-SW-03-04"/>
    <s v="Mensual por servicios efectivamente prestados"/>
    <n v="1312200.0000000002"/>
    <n v="1"/>
    <n v="1"/>
    <n v="0"/>
    <n v="1312200.0000000002"/>
    <n v="1312200"/>
    <n v="0"/>
  </r>
  <r>
    <s v="ColsofCanalIT-SW-03-05"/>
    <s v="IT-SW-03-05Canal"/>
    <m/>
    <x v="5"/>
    <s v="IT-SW-03-05"/>
    <x v="3"/>
    <s v="Colsof"/>
    <s v="COP"/>
    <s v="N/A"/>
    <s v="Capacitación para usuario técnico o administrador - hasta 10 Personas.  "/>
    <s v="Por sesión de capacitación de 4 horas para un grupo de hasta 10 personas."/>
    <s v="Und"/>
    <s v="Servicio"/>
    <s v="Zona 3"/>
    <s v="Remoto"/>
    <s v="Capacitador"/>
    <s v="IT-SW-03-05"/>
    <s v="Mensual por servicios efectivamente prestados"/>
    <n v="1458000"/>
    <n v="1"/>
    <n v="1"/>
    <n v="0"/>
    <n v="1458000"/>
    <n v="1458000"/>
    <n v="0"/>
  </r>
  <r>
    <s v="ColsofCanalIT-SW-03-06"/>
    <s v="IT-SW-03-06Canal"/>
    <m/>
    <x v="5"/>
    <s v="IT-SW-03-06"/>
    <x v="3"/>
    <s v="Colsof"/>
    <s v="COP"/>
    <s v="N/A"/>
    <s v="Capacitación para usuario técnico o administrador - hasta 10 Personas.  "/>
    <s v="Por sesión de capacitación de 4 horas para un grupo de hasta 10 personas."/>
    <s v="Und"/>
    <s v="Servicio"/>
    <s v="Zona 3"/>
    <s v="Sitio"/>
    <s v="Capacitador"/>
    <s v="IT-SW-03-06"/>
    <s v="Mensual por servicios efectivamente prestados"/>
    <n v="1749600"/>
    <n v="1"/>
    <n v="1"/>
    <n v="0"/>
    <n v="1749600"/>
    <n v="1749600"/>
    <n v="0"/>
  </r>
  <r>
    <s v="ColsofCanalIT-SW-04-01"/>
    <s v="IT-SW-04-01Canal"/>
    <m/>
    <x v="5"/>
    <s v="IT-SW-04-01"/>
    <x v="3"/>
    <s v="Colsof"/>
    <s v="COP"/>
    <s v="N/A"/>
    <s v="Capacitación para usuario técnico o administrador hasta 20 Personas.  "/>
    <s v="Por sesión de capacitación de 4 horas para un grupo de hasta 20 personas."/>
    <s v="Und"/>
    <s v="Servicio"/>
    <s v="Zona 1"/>
    <s v="Remoto"/>
    <s v="Capacitador"/>
    <s v="IT-SW-04-01"/>
    <s v="Mensual por servicios efectivamente prestados"/>
    <n v="1012500.0000000001"/>
    <n v="1"/>
    <n v="1"/>
    <n v="0"/>
    <n v="1012500.0000000001"/>
    <n v="1012500"/>
    <n v="0"/>
  </r>
  <r>
    <s v="ColsofCanalIT-SW-04-02"/>
    <s v="IT-SW-04-02Canal"/>
    <m/>
    <x v="5"/>
    <s v="IT-SW-04-02"/>
    <x v="3"/>
    <s v="Colsof"/>
    <s v="COP"/>
    <s v="N/A"/>
    <s v="Capacitación para usuario técnico o administrador hasta 20 Personas.  "/>
    <s v="Por sesión de capacitación de 4 horas para un grupo de hasta 20 personas."/>
    <s v="Und"/>
    <s v="Servicio"/>
    <s v="Zona 1"/>
    <s v="Sitio"/>
    <s v="Capacitador"/>
    <s v="IT-SW-04-02"/>
    <s v="Mensual por servicios efectivamente prestados"/>
    <n v="1458000"/>
    <n v="1"/>
    <n v="1"/>
    <n v="0"/>
    <n v="1458000"/>
    <n v="1458000"/>
    <n v="0"/>
  </r>
  <r>
    <s v="ColsofCanalIT-SW-04-03"/>
    <s v="IT-SW-04-03Canal"/>
    <m/>
    <x v="5"/>
    <s v="IT-SW-04-03"/>
    <x v="3"/>
    <s v="Colsof"/>
    <s v="COP"/>
    <s v="N/A"/>
    <s v="Capacitación para usuario técnico o administrador hasta 20 Personas.  "/>
    <s v="Por sesión de capacitación de 4 horas para un grupo de hasta 20 personas."/>
    <s v="Und"/>
    <s v="Servicio"/>
    <s v="Zona 2"/>
    <s v="Remoto"/>
    <s v="Capacitador"/>
    <s v="IT-SW-04-03"/>
    <s v="Mensual por servicios efectivamente prestados"/>
    <n v="1366875"/>
    <n v="1"/>
    <n v="1"/>
    <n v="0"/>
    <n v="1366875"/>
    <n v="1366875"/>
    <n v="0"/>
  </r>
  <r>
    <s v="ColsofCanalIT-SW-04-04"/>
    <s v="IT-SW-04-04Canal"/>
    <m/>
    <x v="5"/>
    <s v="IT-SW-04-04"/>
    <x v="3"/>
    <s v="Colsof"/>
    <s v="COP"/>
    <s v="N/A"/>
    <s v="Capacitación para usuario técnico o administrador hasta 20 Personas.  "/>
    <s v="Por sesión de capacitación de 4 horas para un grupo de hasta 20 personas."/>
    <s v="Und"/>
    <s v="Servicio"/>
    <s v="Zona 2"/>
    <s v="Sitio"/>
    <s v="Capacitador"/>
    <s v="IT-SW-04-04"/>
    <s v="Mensual por servicios efectivamente prestados"/>
    <n v="1968300.0000000005"/>
    <n v="1"/>
    <n v="1"/>
    <n v="0"/>
    <n v="1968300.0000000005"/>
    <n v="1968300"/>
    <n v="0"/>
  </r>
  <r>
    <s v="ColsofCanalIT-SW-04-05"/>
    <s v="IT-SW-04-05Canal"/>
    <m/>
    <x v="5"/>
    <s v="IT-SW-04-05"/>
    <x v="3"/>
    <s v="Colsof"/>
    <s v="COP"/>
    <s v="N/A"/>
    <s v="Capacitación para usuario técnico o administrador hasta 20 Personas.  "/>
    <s v="Por sesión de capacitación de 4 horas para un grupo de hasta 20 personas."/>
    <s v="Und"/>
    <s v="Servicio"/>
    <s v="Zona 3"/>
    <s v="Remoto"/>
    <s v="Capacitador"/>
    <s v="IT-SW-04-05"/>
    <s v="Mensual por servicios efectivamente prestados"/>
    <n v="1822500.0000000002"/>
    <n v="1"/>
    <n v="1"/>
    <n v="0"/>
    <n v="1822500.0000000002"/>
    <n v="1822500"/>
    <n v="0"/>
  </r>
  <r>
    <s v="ColsofCanalIT-SW-04-06"/>
    <s v="IT-SW-04-06Canal"/>
    <m/>
    <x v="5"/>
    <s v="IT-SW-04-06"/>
    <x v="3"/>
    <s v="Colsof"/>
    <s v="COP"/>
    <s v="N/A"/>
    <s v="Capacitación para usuario técnico o administrador hasta 20 Personas.  "/>
    <s v="Por sesión de capacitación de 4 horas para un grupo de hasta 20 personas."/>
    <s v="Und"/>
    <s v="Servicio"/>
    <s v="Zona 3"/>
    <s v="Sitio"/>
    <s v="Capacitador"/>
    <s v="IT-SW-04-06"/>
    <s v="Mensual por servicios efectivamente prestados"/>
    <n v="2624400"/>
    <n v="1"/>
    <n v="1"/>
    <n v="0"/>
    <n v="2624400"/>
    <n v="2624400"/>
    <n v="0"/>
  </r>
  <r>
    <s v="ColsofCanalIT-SW-05-01"/>
    <s v="IT-SW-05-01Canal"/>
    <m/>
    <x v="5"/>
    <s v="IT-SW-05-01"/>
    <x v="3"/>
    <s v="Colsof"/>
    <s v="COP"/>
    <s v="N/A"/>
    <s v="Configuración y parametrización de los Productos "/>
    <s v="Hora"/>
    <s v="Und"/>
    <s v="Servicio"/>
    <s v="Zona 1"/>
    <s v="Remoto"/>
    <s v="Profesional"/>
    <s v="IT-SW-05-01"/>
    <s v="Mensual por servicios efectivamente prestados"/>
    <n v="180000"/>
    <n v="1"/>
    <n v="1"/>
    <n v="0"/>
    <n v="180000"/>
    <n v="180000"/>
    <n v="0"/>
  </r>
  <r>
    <s v="ColsofCanalIT-SW-05-02"/>
    <s v="IT-SW-05-02Canal"/>
    <m/>
    <x v="5"/>
    <s v="IT-SW-05-02"/>
    <x v="3"/>
    <s v="Colsof"/>
    <s v="COP"/>
    <s v="N/A"/>
    <s v="Configuración y parametrización de los Productos "/>
    <s v="Hora"/>
    <s v="Und"/>
    <s v="Servicio"/>
    <s v="Zona 1"/>
    <s v="Sitio"/>
    <s v="Profesional"/>
    <s v="IT-SW-05-02"/>
    <s v="Mensual por servicios efectivamente prestados"/>
    <n v="250000"/>
    <n v="1"/>
    <n v="1"/>
    <n v="0"/>
    <n v="250000"/>
    <n v="250000"/>
    <n v="0"/>
  </r>
  <r>
    <s v="ColsofCanalIT-SW-05-03"/>
    <s v="IT-SW-05-03Canal"/>
    <m/>
    <x v="5"/>
    <s v="IT-SW-05-03"/>
    <x v="3"/>
    <s v="Colsof"/>
    <s v="COP"/>
    <s v="N/A"/>
    <s v="Configuración y parametrización de los Productos "/>
    <s v="Hora"/>
    <s v="Und"/>
    <s v="Servicio"/>
    <s v="Zona 2"/>
    <s v="Remoto"/>
    <s v="Profesional"/>
    <s v="IT-SW-05-03"/>
    <s v="Mensual por servicios efectivamente prestados"/>
    <n v="200000"/>
    <n v="1"/>
    <n v="1"/>
    <n v="0"/>
    <n v="200000"/>
    <n v="200000"/>
    <n v="0"/>
  </r>
  <r>
    <s v="ColsofCanalIT-SW-05-04"/>
    <s v="IT-SW-05-04Canal"/>
    <m/>
    <x v="5"/>
    <s v="IT-SW-05-04"/>
    <x v="3"/>
    <s v="Colsof"/>
    <s v="COP"/>
    <s v="N/A"/>
    <s v="Configuración y parametrización de los Productos "/>
    <s v="Hora"/>
    <s v="Und"/>
    <s v="Servicio"/>
    <s v="Zona 2"/>
    <s v="Sitio"/>
    <s v="Profesional"/>
    <s v="IT-SW-05-04"/>
    <s v="Mensual por servicios efectivamente prestados"/>
    <n v="300000"/>
    <n v="1"/>
    <n v="1"/>
    <n v="0"/>
    <n v="300000"/>
    <n v="300000"/>
    <n v="0"/>
  </r>
  <r>
    <s v="ColsofCanalIT-SW-05-05"/>
    <s v="IT-SW-05-05Canal"/>
    <m/>
    <x v="5"/>
    <s v="IT-SW-05-05"/>
    <x v="3"/>
    <s v="Colsof"/>
    <s v="COP"/>
    <s v="N/A"/>
    <s v="Configuración y parametrización de los Productos "/>
    <s v="Hora"/>
    <s v="Und"/>
    <s v="Servicio"/>
    <s v="Zona 3"/>
    <s v="Remoto"/>
    <s v="Profesional"/>
    <s v="IT-SW-05-05"/>
    <s v="Mensual por servicios efectivamente prestados"/>
    <n v="250000"/>
    <n v="1"/>
    <n v="1"/>
    <n v="0"/>
    <n v="250000"/>
    <n v="250000"/>
    <n v="0"/>
  </r>
  <r>
    <s v="ColsofCanalIT-SW-05-06"/>
    <s v="IT-SW-05-06Canal"/>
    <m/>
    <x v="5"/>
    <s v="IT-SW-05-06"/>
    <x v="3"/>
    <s v="Colsof"/>
    <s v="COP"/>
    <s v="N/A"/>
    <s v="Configuración y parametrización de los Productos "/>
    <s v="Hora"/>
    <s v="Und"/>
    <s v="Servicio"/>
    <s v="Zona 3"/>
    <s v="Sitio"/>
    <s v="Profesional"/>
    <s v="IT-SW-05-06"/>
    <s v="Mensual por servicios efectivamente prestados"/>
    <n v="400000"/>
    <n v="1"/>
    <n v="1"/>
    <n v="0"/>
    <n v="400000"/>
    <n v="400000"/>
    <n v="0"/>
  </r>
  <r>
    <s v="ColsofCanalIT-SW-06-01"/>
    <s v="IT-SW-06-01Canal"/>
    <m/>
    <x v="5"/>
    <s v="IT-SW-06-01"/>
    <x v="3"/>
    <s v="Colsof"/>
    <s v="COP"/>
    <s v="N/A"/>
    <s v="Gerente de cuenta (soporte) "/>
    <s v="Mes"/>
    <s v="Und"/>
    <s v="Servicio"/>
    <s v="Zona 1"/>
    <s v="Sitio"/>
    <s v="Profesional"/>
    <s v="IT-SW-06-01"/>
    <s v="Mensual por servicios efectivamente prestados"/>
    <n v="18687500"/>
    <n v="1"/>
    <n v="1"/>
    <n v="0"/>
    <n v="18687500"/>
    <n v="18687500"/>
    <n v="0"/>
  </r>
  <r>
    <s v="ColsofCanalIT-SW-06-02"/>
    <s v="IT-SW-06-02Canal"/>
    <m/>
    <x v="5"/>
    <s v="IT-SW-06-02"/>
    <x v="3"/>
    <s v="Colsof"/>
    <s v="COP"/>
    <s v="N/A"/>
    <s v="Gerente de cuenta (soporte) "/>
    <s v="Mes"/>
    <s v="Und"/>
    <s v="Servicio"/>
    <s v="Zona 2"/>
    <s v="Sitio"/>
    <s v="Profesional"/>
    <s v="IT-SW-06-02"/>
    <s v="Mensual por servicios efectivamente prestados"/>
    <n v="24375000"/>
    <n v="1"/>
    <n v="1"/>
    <n v="0"/>
    <n v="24375000"/>
    <n v="24375000"/>
    <n v="0"/>
  </r>
  <r>
    <s v="ColsofCanalIT-SW-06-03"/>
    <s v="IT-SW-06-03Canal"/>
    <m/>
    <x v="5"/>
    <s v="IT-SW-06-03"/>
    <x v="3"/>
    <s v="Colsof"/>
    <s v="COP"/>
    <s v="N/A"/>
    <s v="Gerente de cuenta (soporte) "/>
    <s v="Mes"/>
    <s v="Und"/>
    <s v="Servicio"/>
    <s v="Zona 3"/>
    <s v="Sitio"/>
    <s v="Profesional"/>
    <s v="IT-SW-06-03"/>
    <s v="Mensual por servicios efectivamente prestados"/>
    <n v="30875000"/>
    <n v="1"/>
    <n v="1"/>
    <n v="0"/>
    <n v="30875000"/>
    <n v="30875000"/>
    <n v="0"/>
  </r>
  <r>
    <s v="ColsofCanalIT-SW-07-01"/>
    <s v="IT-SW-07-01Canal"/>
    <m/>
    <x v="5"/>
    <s v="IT-SW-07-01"/>
    <x v="3"/>
    <s v="Colsof"/>
    <s v="COP"/>
    <s v="N/A"/>
    <s v="Instalación de Licencia o Suscripción Anual, o afínes "/>
    <s v="Unidad"/>
    <s v="Und"/>
    <s v="Servicio"/>
    <s v="Zona 1"/>
    <s v="Remoto"/>
    <s v="Técnico/Tecnólogo ó Profesional"/>
    <s v="IT-SW-07-01"/>
    <s v="Mensual por servicios efectivamente prestados"/>
    <n v="720000"/>
    <n v="1"/>
    <n v="1"/>
    <n v="0"/>
    <n v="720000"/>
    <n v="720000"/>
    <n v="0"/>
  </r>
  <r>
    <s v="ColsofCanalIT-SW-07-02"/>
    <s v="IT-SW-07-02Canal"/>
    <m/>
    <x v="5"/>
    <s v="IT-SW-07-02"/>
    <x v="3"/>
    <s v="Colsof"/>
    <s v="COP"/>
    <s v="N/A"/>
    <s v="Instalación de Licencia o Suscripción Anual, o afínes "/>
    <s v="Unidad"/>
    <s v="Und"/>
    <s v="Servicio"/>
    <s v="Zona 1"/>
    <s v="Sitio"/>
    <s v="Técnico/Tecnólogo ó Profesional"/>
    <s v="IT-SW-07-02"/>
    <s v="Mensual por servicios efectivamente prestados"/>
    <n v="1000000"/>
    <n v="1"/>
    <n v="1"/>
    <n v="0"/>
    <n v="1000000"/>
    <n v="1000000"/>
    <n v="0"/>
  </r>
  <r>
    <s v="ColsofCanalIT-SW-07-03"/>
    <s v="IT-SW-07-03Canal"/>
    <m/>
    <x v="5"/>
    <s v="IT-SW-07-03"/>
    <x v="3"/>
    <s v="Colsof"/>
    <s v="COP"/>
    <s v="N/A"/>
    <s v="Instalación de Licencia o Suscripción Anual, o afínes "/>
    <s v="Unidad"/>
    <s v="Und"/>
    <s v="Servicio"/>
    <s v="Zona 2"/>
    <s v="Remoto"/>
    <s v="Técnico/Tecnólogo ó Profesional"/>
    <s v="IT-SW-07-03"/>
    <s v="Mensual por servicios efectivamente prestados"/>
    <n v="800000"/>
    <n v="1"/>
    <n v="1"/>
    <n v="0"/>
    <n v="800000"/>
    <n v="800000"/>
    <n v="0"/>
  </r>
  <r>
    <s v="ColsofCanalIT-SW-07-04"/>
    <s v="IT-SW-07-04Canal"/>
    <m/>
    <x v="5"/>
    <s v="IT-SW-07-04"/>
    <x v="3"/>
    <s v="Colsof"/>
    <s v="COP"/>
    <s v="N/A"/>
    <s v="Instalación de Licencia o Suscripción Anual, o afínes "/>
    <s v="Unidad"/>
    <s v="Und"/>
    <s v="Servicio"/>
    <s v="Zona 2"/>
    <s v="Sitio"/>
    <s v="Técnico/Tecnólogo ó Profesional"/>
    <s v="IT-SW-07-04"/>
    <s v="Mensual por servicios efectivamente prestados"/>
    <n v="1200000"/>
    <n v="1"/>
    <n v="1"/>
    <n v="0"/>
    <n v="1200000"/>
    <n v="1200000"/>
    <n v="0"/>
  </r>
  <r>
    <s v="ColsofCanalIT-SW-07-05"/>
    <s v="IT-SW-07-05Canal"/>
    <m/>
    <x v="5"/>
    <s v="IT-SW-07-05"/>
    <x v="3"/>
    <s v="Colsof"/>
    <s v="COP"/>
    <s v="N/A"/>
    <s v="Instalación de Licencia o Suscripción Anual, o afínes "/>
    <s v="Unidad"/>
    <s v="Und"/>
    <s v="Servicio"/>
    <s v="Zona 3"/>
    <s v="Remoto"/>
    <s v="Técnico/Tecnólogo ó Profesional"/>
    <s v="IT-SW-07-05"/>
    <s v="Mensual por servicios efectivamente prestados"/>
    <n v="1000000"/>
    <n v="1"/>
    <n v="1"/>
    <n v="0"/>
    <n v="1000000"/>
    <n v="1000000"/>
    <n v="0"/>
  </r>
  <r>
    <s v="ColsofCanalIT-SW-07-06"/>
    <s v="IT-SW-07-06Canal"/>
    <m/>
    <x v="5"/>
    <s v="IT-SW-07-06"/>
    <x v="3"/>
    <s v="Colsof"/>
    <s v="COP"/>
    <s v="N/A"/>
    <s v="Instalación de Licencia o Suscripción Anual, o afínes "/>
    <s v="Unidad"/>
    <s v="Und"/>
    <s v="Servicio"/>
    <s v="Zona 3"/>
    <s v="Sitio"/>
    <s v="Técnico/Tecnólogo ó Profesional"/>
    <s v="IT-SW-07-06"/>
    <s v="Mensual por servicios efectivamente prestados"/>
    <n v="1600000"/>
    <n v="1"/>
    <n v="1"/>
    <n v="0"/>
    <n v="1600000"/>
    <n v="1600000"/>
    <n v="0"/>
  </r>
  <r>
    <s v="ColsofCanalIT-SW-08-01"/>
    <s v="IT-SW-08-01Canal"/>
    <m/>
    <x v="5"/>
    <s v="IT-SW-08-01"/>
    <x v="3"/>
    <s v="Colsof"/>
    <s v="COP"/>
    <s v="N/A"/>
    <s v="Migración de información por volumen de datos almacenados "/>
    <s v="GB"/>
    <s v="Und"/>
    <s v="Servicio"/>
    <s v="Zona 1"/>
    <s v="Remoto"/>
    <s v="Profesional"/>
    <s v="IT-SW-08-01"/>
    <s v="Mensual por servicios efectivamente prestados"/>
    <n v="56250"/>
    <n v="1"/>
    <n v="1"/>
    <n v="0"/>
    <n v="56250"/>
    <n v="56250"/>
    <n v="0"/>
  </r>
  <r>
    <s v="ColsofCanalIT-SW-08-02"/>
    <s v="IT-SW-08-02Canal"/>
    <m/>
    <x v="5"/>
    <s v="IT-SW-08-02"/>
    <x v="3"/>
    <s v="Colsof"/>
    <s v="COP"/>
    <s v="N/A"/>
    <s v="Migración de información por volumen de datos almacenados "/>
    <s v="GB"/>
    <s v="Und"/>
    <s v="Servicio"/>
    <s v="Zona 1"/>
    <s v="Sitio"/>
    <s v="Profesional"/>
    <s v="IT-SW-08-02"/>
    <s v="Mensual por servicios efectivamente prestados"/>
    <n v="62500"/>
    <n v="1"/>
    <n v="1"/>
    <n v="0"/>
    <n v="62500"/>
    <n v="62500"/>
    <n v="0"/>
  </r>
  <r>
    <s v="ColsofCanalIT-SW-08-03"/>
    <s v="IT-SW-08-03Canal"/>
    <m/>
    <x v="5"/>
    <s v="IT-SW-08-03"/>
    <x v="3"/>
    <s v="Colsof"/>
    <s v="COP"/>
    <s v="N/A"/>
    <s v="Migración de información por volumen de datos almacenados "/>
    <s v="GB"/>
    <s v="Und"/>
    <s v="Servicio"/>
    <s v="Zona 2"/>
    <s v="Remoto"/>
    <s v="Profesional"/>
    <s v="IT-SW-08-03"/>
    <s v="Mensual por servicios efectivamente prestados"/>
    <n v="75000"/>
    <n v="1"/>
    <n v="1"/>
    <n v="0"/>
    <n v="75000"/>
    <n v="75000"/>
    <n v="0"/>
  </r>
  <r>
    <s v="ColsofCanalIT-SW-08-04"/>
    <s v="IT-SW-08-04Canal"/>
    <m/>
    <x v="5"/>
    <s v="IT-SW-08-04"/>
    <x v="3"/>
    <s v="Colsof"/>
    <s v="COP"/>
    <s v="N/A"/>
    <s v="Migración de información por volumen de datos almacenados "/>
    <s v="GB"/>
    <s v="Und"/>
    <s v="Servicio"/>
    <s v="Zona 2"/>
    <s v="Sitio"/>
    <s v="Profesional"/>
    <s v="IT-SW-08-04"/>
    <s v="Mensual por servicios efectivamente prestados"/>
    <n v="87500"/>
    <n v="1"/>
    <n v="1"/>
    <n v="0"/>
    <n v="87500"/>
    <n v="87500"/>
    <n v="0"/>
  </r>
  <r>
    <s v="ColsofCanalIT-SW-08-05"/>
    <s v="IT-SW-08-05Canal"/>
    <m/>
    <x v="5"/>
    <s v="IT-SW-08-05"/>
    <x v="3"/>
    <s v="Colsof"/>
    <s v="COP"/>
    <s v="N/A"/>
    <s v="Migración de información por volumen de datos almacenados "/>
    <s v="GB"/>
    <s v="Und"/>
    <s v="Servicio"/>
    <s v="Zona 3"/>
    <s v="Remoto"/>
    <s v="Profesional"/>
    <s v="IT-SW-08-05"/>
    <s v="Mensual por servicios efectivamente prestados"/>
    <n v="93750"/>
    <n v="1"/>
    <n v="1"/>
    <n v="0"/>
    <n v="93750"/>
    <n v="93750"/>
    <n v="0"/>
  </r>
  <r>
    <s v="ColsofCanalIT-SW-08-06"/>
    <s v="IT-SW-08-06Canal"/>
    <m/>
    <x v="5"/>
    <s v="IT-SW-08-06"/>
    <x v="3"/>
    <s v="Colsof"/>
    <s v="COP"/>
    <s v="N/A"/>
    <s v="Migración de información por volumen de datos almacenados "/>
    <s v="GB"/>
    <s v="Und"/>
    <s v="Servicio"/>
    <s v="Zona 3"/>
    <s v="Sitio"/>
    <s v="Profesional"/>
    <s v="IT-SW-08-06"/>
    <s v="Mensual por servicios efectivamente prestados"/>
    <n v="125000"/>
    <n v="1"/>
    <n v="1"/>
    <n v="0"/>
    <n v="125000"/>
    <n v="125000"/>
    <n v="0"/>
  </r>
  <r>
    <s v="ColsofCanalIT-SW-09-01"/>
    <s v="IT-SW-09-01Canal"/>
    <m/>
    <x v="5"/>
    <s v="IT-SW-09-01"/>
    <x v="3"/>
    <s v="Colsof"/>
    <s v="COP"/>
    <s v="N/A"/>
    <s v="Soporte técnico en sitio "/>
    <s v="Mes"/>
    <s v="Und"/>
    <s v="Servicio"/>
    <s v="Zona 1"/>
    <s v="Sitio"/>
    <s v="Técnico/Tecnólogo ó Profesional"/>
    <s v="IT-SW-09-01"/>
    <s v="Mensual por servicios efectivamente prestados"/>
    <n v="18687500"/>
    <n v="1"/>
    <n v="1"/>
    <n v="0"/>
    <n v="18687500"/>
    <n v="18687500"/>
    <n v="0"/>
  </r>
  <r>
    <s v="ColsofCanalIT-SW-09-02"/>
    <s v="IT-SW-09-02Canal"/>
    <m/>
    <x v="5"/>
    <s v="IT-SW-09-02"/>
    <x v="3"/>
    <s v="Colsof"/>
    <s v="COP"/>
    <s v="N/A"/>
    <s v="Soporte técnico en sitio "/>
    <s v="Mes"/>
    <s v="Und"/>
    <s v="Servicio"/>
    <s v="Zona 2"/>
    <s v="Sitio"/>
    <s v="Técnico/Tecnólogo ó Profesional"/>
    <s v="IT-SW-09-02"/>
    <s v="Mensual por servicios efectivamente prestados"/>
    <n v="24375000"/>
    <n v="1"/>
    <n v="1"/>
    <n v="0"/>
    <n v="24375000"/>
    <n v="24375000"/>
    <n v="0"/>
  </r>
  <r>
    <s v="ColsofCanalIT-SW-09-03"/>
    <s v="IT-SW-09-03Canal"/>
    <m/>
    <x v="5"/>
    <s v="IT-SW-09-03"/>
    <x v="3"/>
    <s v="Colsof"/>
    <s v="COP"/>
    <s v="N/A"/>
    <s v="Soporte técnico en sitio "/>
    <s v="Mes"/>
    <s v="Und"/>
    <s v="Servicio"/>
    <s v="Zona 3"/>
    <s v="Sitio"/>
    <s v="Técnico/Tecnólogo ó Profesional"/>
    <s v="IT-SW-09-03"/>
    <s v="Mensual por servicios efectivamente prestados"/>
    <n v="30875000"/>
    <n v="1"/>
    <n v="1"/>
    <n v="0"/>
    <n v="30875000"/>
    <n v="30875000"/>
    <n v="0"/>
  </r>
  <r>
    <s v="ColsofCanalIT-SW-10-01"/>
    <s v="IT-SW-10-01Canal"/>
    <m/>
    <x v="5"/>
    <s v="IT-SW-10-01"/>
    <x v="3"/>
    <s v="Colsof"/>
    <s v="COP"/>
    <s v="N/A"/>
    <s v="Soporte técnico proactivo "/>
    <s v="Hora"/>
    <s v="Und"/>
    <s v="Servicio"/>
    <s v="Zona 2"/>
    <s v="Remoto"/>
    <s v="Técnico/Tecnólogo ó Profesional"/>
    <s v="IT-SW-10-01"/>
    <s v="Mensual por servicios efectivamente prestados"/>
    <n v="270000"/>
    <n v="1"/>
    <n v="1"/>
    <n v="0"/>
    <n v="270000"/>
    <n v="270000"/>
    <n v="0"/>
  </r>
  <r>
    <s v="ColsofCanalIT-SW-10-02"/>
    <s v="IT-SW-10-02Canal"/>
    <m/>
    <x v="5"/>
    <s v="IT-SW-10-02"/>
    <x v="3"/>
    <s v="Colsof"/>
    <s v="COP"/>
    <s v="N/A"/>
    <s v="Soporte técnico proactivo "/>
    <s v="Hora"/>
    <s v="Und"/>
    <s v="Servicio"/>
    <s v="Zona 2"/>
    <s v="Sitio"/>
    <s v="Técnico/Tecnólogo ó Profesional"/>
    <s v="IT-SW-10-02"/>
    <s v="Mensual por servicios efectivamente prestados"/>
    <n v="375000"/>
    <n v="1"/>
    <n v="1"/>
    <n v="0"/>
    <n v="375000"/>
    <n v="375000"/>
    <n v="0"/>
  </r>
  <r>
    <s v="ColsofCanalIT-SW-10-03"/>
    <s v="IT-SW-10-03Canal"/>
    <m/>
    <x v="5"/>
    <s v="IT-SW-10-03"/>
    <x v="3"/>
    <s v="Colsof"/>
    <s v="COP"/>
    <s v="N/A"/>
    <s v="Soporte técnico proactivo "/>
    <s v="Hora"/>
    <s v="Und"/>
    <s v="Servicio"/>
    <s v="Zona 1"/>
    <s v="Remoto"/>
    <s v="Técnico/Tecnólogo ó Profesional"/>
    <s v="IT-SW-10-03"/>
    <s v="Mensual por servicios efectivamente prestados"/>
    <n v="300000"/>
    <n v="1"/>
    <n v="1"/>
    <n v="0"/>
    <n v="300000"/>
    <n v="300000"/>
    <n v="0"/>
  </r>
  <r>
    <s v="ColsofCanalIT-SW-10-04"/>
    <s v="IT-SW-10-04Canal"/>
    <m/>
    <x v="5"/>
    <s v="IT-SW-10-04"/>
    <x v="3"/>
    <s v="Colsof"/>
    <s v="COP"/>
    <s v="N/A"/>
    <s v="Soporte técnico proactivo "/>
    <s v="Hora"/>
    <s v="Und"/>
    <s v="Servicio"/>
    <s v="Zona 3"/>
    <s v="Remoto"/>
    <s v="Técnico/Tecnólogo ó Profesional"/>
    <s v="IT-SW-10-04"/>
    <s v="Mensual por servicios efectivamente prestados"/>
    <n v="450000"/>
    <n v="1"/>
    <n v="1"/>
    <n v="0"/>
    <n v="450000"/>
    <n v="450000"/>
    <n v="0"/>
  </r>
  <r>
    <s v="ColsofCanalIT-SW-10-05"/>
    <s v="IT-SW-10-05Canal"/>
    <m/>
    <x v="5"/>
    <s v="IT-SW-10-05"/>
    <x v="3"/>
    <s v="Colsof"/>
    <s v="COP"/>
    <s v="N/A"/>
    <s v="Soporte técnico proactivo "/>
    <s v="Hora"/>
    <s v="Und"/>
    <s v="Servicio"/>
    <s v="Zona 3"/>
    <s v="Sitio"/>
    <s v="Técnico/Tecnólogo ó Profesional"/>
    <s v="IT-SW-10-05"/>
    <s v="Mensual por servicios efectivamente prestados"/>
    <n v="375000"/>
    <n v="1"/>
    <n v="1"/>
    <n v="0"/>
    <n v="375000"/>
    <n v="375000"/>
    <n v="0"/>
  </r>
  <r>
    <s v="ColsofCanalIT-SW-10-06"/>
    <s v="IT-SW-10-06Canal"/>
    <m/>
    <x v="5"/>
    <s v="IT-SW-10-06"/>
    <x v="3"/>
    <s v="Colsof"/>
    <s v="COP"/>
    <s v="N/A"/>
    <s v="Soporte técnico proactivo "/>
    <s v="Hora"/>
    <s v="Und"/>
    <s v="Servicio"/>
    <s v="Zona 1"/>
    <s v="Sitio"/>
    <s v="Técnico/Tecnólogo ó Profesional"/>
    <s v="IT-SW-10-06"/>
    <s v="Mensual por servicios efectivamente prestados"/>
    <n v="600000"/>
    <n v="1"/>
    <n v="1"/>
    <n v="0"/>
    <n v="600000"/>
    <n v="600000"/>
    <n v="0"/>
  </r>
  <r>
    <s v="ColsofCanalIT-SW-11-01"/>
    <s v="IT-SW-11-01Canal"/>
    <m/>
    <x v="5"/>
    <s v="IT-SW-11-01"/>
    <x v="3"/>
    <s v="Colsof"/>
    <s v="COP"/>
    <s v="N/A"/>
    <s v="Soporte técnico reactivo "/>
    <s v="Hora"/>
    <s v="Und"/>
    <s v="Servicio"/>
    <s v="Zona 1"/>
    <s v="Sitio"/>
    <s v="Técnico/Tecnólogo ó Profesional"/>
    <s v="IT-SW-11-01"/>
    <s v="Mensual por servicios efectivamente prestados"/>
    <n v="450000"/>
    <n v="1"/>
    <n v="1"/>
    <n v="0"/>
    <n v="450000"/>
    <n v="450000"/>
    <n v="0"/>
  </r>
  <r>
    <s v="ColsofCanalIT-SW-11-02"/>
    <s v="IT-SW-11-02Canal"/>
    <m/>
    <x v="5"/>
    <s v="IT-SW-11-02"/>
    <x v="3"/>
    <s v="Colsof"/>
    <s v="COP"/>
    <s v="N/A"/>
    <s v="Soporte técnico reactivo "/>
    <s v="Hora"/>
    <s v="Und"/>
    <s v="Servicio"/>
    <s v="Zona 2"/>
    <s v="Remoto"/>
    <s v="Técnico/Tecnólogo ó Profesional"/>
    <s v="IT-SW-11-02"/>
    <s v="Mensual por servicios efectivamente prestados"/>
    <n v="380000"/>
    <n v="1"/>
    <n v="1"/>
    <n v="0"/>
    <n v="380000"/>
    <n v="380000"/>
    <n v="0"/>
  </r>
  <r>
    <s v="ColsofCanalIT-SW-11-03"/>
    <s v="IT-SW-11-03Canal"/>
    <m/>
    <x v="5"/>
    <s v="IT-SW-11-03"/>
    <x v="3"/>
    <s v="Colsof"/>
    <s v="COP"/>
    <s v="N/A"/>
    <s v="Soporte técnico reactivo "/>
    <s v="Hora"/>
    <s v="Und"/>
    <s v="Servicio"/>
    <s v="Zona 2"/>
    <s v="Sitio"/>
    <s v="Técnico/Tecnólogo ó Profesional"/>
    <s v="IT-SW-11-03"/>
    <s v="Mensual por servicios efectivamente prestados"/>
    <n v="540000"/>
    <n v="1"/>
    <n v="1"/>
    <n v="0"/>
    <n v="540000"/>
    <n v="540000"/>
    <n v="0"/>
  </r>
  <r>
    <s v="ColsofCanalIT-SW-11-04"/>
    <s v="IT-SW-11-04Canal"/>
    <m/>
    <x v="5"/>
    <s v="IT-SW-11-04"/>
    <x v="3"/>
    <s v="Colsof"/>
    <s v="COP"/>
    <s v="N/A"/>
    <s v="Soporte técnico reactivo "/>
    <s v="Hora"/>
    <s v="Und"/>
    <s v="Servicio"/>
    <s v="Zona 3"/>
    <s v="Remoto"/>
    <s v="Técnico/Tecnólogo ó Profesional"/>
    <s v="IT-SW-11-04"/>
    <s v="Mensual por servicios efectivamente prestados"/>
    <n v="450000"/>
    <n v="1"/>
    <n v="1"/>
    <n v="0"/>
    <n v="450000"/>
    <n v="450000"/>
    <n v="0"/>
  </r>
  <r>
    <s v="ColsofCanalIT-SW-11-05"/>
    <s v="IT-SW-11-05Canal"/>
    <m/>
    <x v="5"/>
    <s v="IT-SW-11-05"/>
    <x v="3"/>
    <s v="Colsof"/>
    <s v="COP"/>
    <s v="N/A"/>
    <s v="Soporte técnico reactivo "/>
    <s v="Hora"/>
    <s v="Und"/>
    <s v="Servicio"/>
    <s v="Zona 3"/>
    <s v="Sitio"/>
    <s v="Técnico/Tecnólogo ó Profesional"/>
    <s v="IT-SW-11-05"/>
    <s v="Mensual por servicios efectivamente prestados"/>
    <n v="720000"/>
    <n v="1"/>
    <n v="1"/>
    <n v="0"/>
    <n v="720000"/>
    <n v="720000"/>
    <n v="0"/>
  </r>
  <r>
    <s v="ColsofCanalIT-SW-11-06"/>
    <s v="IT-SW-11-06Canal"/>
    <m/>
    <x v="5"/>
    <s v="IT-SW-11-06"/>
    <x v="3"/>
    <s v="Colsof"/>
    <s v="COP"/>
    <s v="N/A"/>
    <s v="Soporte técnico reactivo "/>
    <s v="Hora"/>
    <s v="Und"/>
    <s v="Servicio"/>
    <s v="Zona 1"/>
    <s v="Remoto"/>
    <s v="Técnico/Tecnólogo ó Profesional"/>
    <s v="IT-SW-11-06"/>
    <s v="Mensual por servicios efectivamente prestados"/>
    <n v="324000"/>
    <n v="1"/>
    <n v="1"/>
    <n v="0"/>
    <n v="324000"/>
    <n v="324000"/>
    <n v="0"/>
  </r>
  <r>
    <s v="UT Softlinebext 20202CanalIT-SW-01-01"/>
    <s v="IT-SW-01-01Canal"/>
    <m/>
    <x v="6"/>
    <s v="IT-SW-01-01"/>
    <x v="3"/>
    <s v="UT Softlinebext 20202"/>
    <s v="COP"/>
    <s v="N/A"/>
    <s v="Capacitación para usuario final - hasta 10 Personas.  "/>
    <s v="Por sesión de capacitación de 4 horas para un grupo de hasta 10 personas."/>
    <s v="Und"/>
    <s v="Servicio"/>
    <s v="Zona 1"/>
    <s v="Remoto"/>
    <s v="Capacitador"/>
    <s v="IT-SW-01-01"/>
    <s v="Mensual por servicios efectivamente prestados"/>
    <n v="934400"/>
    <n v="1"/>
    <n v="1"/>
    <n v="0"/>
    <n v="934400"/>
    <n v="934400"/>
    <n v="0"/>
  </r>
  <r>
    <s v="UT Softlinebext 20202CanalIT-SW-01-02"/>
    <s v="IT-SW-01-02Canal"/>
    <m/>
    <x v="6"/>
    <s v="IT-SW-01-02"/>
    <x v="3"/>
    <s v="UT Softlinebext 20202"/>
    <s v="COP"/>
    <s v="N/A"/>
    <s v="Capacitación para usuario final - hasta 10 Personas.  "/>
    <s v="Por sesión de capacitación de 4 horas para un grupo de hasta 10 personas."/>
    <s v="Und"/>
    <s v="Servicio"/>
    <s v="Zona 1"/>
    <s v="Sitio"/>
    <s v="Capacitador"/>
    <s v="IT-SW-01-02"/>
    <s v="Mensual por servicios efectivamente prestados"/>
    <n v="1052666.6666666667"/>
    <n v="1"/>
    <n v="1"/>
    <n v="0"/>
    <n v="1052666.6666666667"/>
    <n v="1052666.67"/>
    <n v="0"/>
  </r>
  <r>
    <s v="UT Softlinebext 20202CanalIT-SW-01-03"/>
    <s v="IT-SW-01-03Canal"/>
    <m/>
    <x v="6"/>
    <s v="IT-SW-01-03"/>
    <x v="3"/>
    <s v="UT Softlinebext 20202"/>
    <s v="COP"/>
    <s v="N/A"/>
    <s v="Capacitación para usuario final - hasta 10 Personas.  "/>
    <s v="Por sesión de capacitación de 4 horas para un grupo de hasta 10 personas."/>
    <s v="Und"/>
    <s v="Servicio"/>
    <s v="Zona 2"/>
    <s v="Remoto"/>
    <s v="Capacitador"/>
    <s v="IT-SW-01-03"/>
    <s v="Mensual por servicios efectivamente prestados"/>
    <n v="934400"/>
    <n v="1"/>
    <n v="1"/>
    <n v="0"/>
    <n v="934400"/>
    <n v="934400"/>
    <n v="0"/>
  </r>
  <r>
    <s v="UT Softlinebext 20202CanalIT-SW-01-04"/>
    <s v="IT-SW-01-04Canal"/>
    <m/>
    <x v="6"/>
    <s v="IT-SW-01-04"/>
    <x v="3"/>
    <s v="UT Softlinebext 20202"/>
    <s v="COP"/>
    <s v="N/A"/>
    <s v="Capacitación para usuario final - hasta 10 Personas.  "/>
    <s v="Por sesión de capacitación de 4 horas para un grupo de hasta 10 personas."/>
    <s v="Und"/>
    <s v="Servicio"/>
    <s v="Zona 2"/>
    <s v="Sitio"/>
    <s v="Capacitador"/>
    <s v="IT-SW-01-04"/>
    <s v="Mensual por servicios efectivamente prestados"/>
    <n v="1259333.3333333333"/>
    <n v="1"/>
    <n v="1"/>
    <n v="0"/>
    <n v="1259333.3333333333"/>
    <n v="1259333.33"/>
    <n v="0"/>
  </r>
  <r>
    <s v="UT Softlinebext 20202CanalIT-SW-01-05"/>
    <s v="IT-SW-01-05Canal"/>
    <m/>
    <x v="6"/>
    <s v="IT-SW-01-05"/>
    <x v="3"/>
    <s v="UT Softlinebext 20202"/>
    <s v="COP"/>
    <s v="N/A"/>
    <s v="Capacitación para usuario final - hasta 10 Personas.  "/>
    <s v="Por sesión de capacitación de 4 horas para un grupo de hasta 10 personas."/>
    <s v="Und"/>
    <s v="Servicio"/>
    <s v="Zona 3"/>
    <s v="Remoto"/>
    <s v="Capacitador"/>
    <s v="IT-SW-01-05"/>
    <s v="Mensual por servicios efectivamente prestados"/>
    <n v="934400"/>
    <n v="1"/>
    <n v="1"/>
    <n v="0"/>
    <n v="934400"/>
    <n v="934400"/>
    <n v="0"/>
  </r>
  <r>
    <s v="UT Softlinebext 20202CanalIT-SW-01-06"/>
    <s v="IT-SW-01-06Canal"/>
    <m/>
    <x v="6"/>
    <s v="IT-SW-01-06"/>
    <x v="3"/>
    <s v="UT Softlinebext 20202"/>
    <s v="COP"/>
    <s v="N/A"/>
    <s v="Capacitación para usuario final - hasta 10 Personas.  "/>
    <s v="Por sesión de capacitación de 4 horas para un grupo de hasta 10 personas."/>
    <s v="Und"/>
    <s v="Servicio"/>
    <s v="Zona 3"/>
    <s v="Sitio"/>
    <s v="Capacitador"/>
    <s v="IT-SW-01-06"/>
    <s v="Mensual por servicios efectivamente prestados"/>
    <n v="1633866.6666666667"/>
    <n v="1"/>
    <n v="1"/>
    <n v="0"/>
    <n v="1633866.6666666667"/>
    <n v="1633866.67"/>
    <n v="0"/>
  </r>
  <r>
    <s v="UT Softlinebext 20202CanalIT-SW-02-01"/>
    <s v="IT-SW-02-01Canal"/>
    <m/>
    <x v="6"/>
    <s v="IT-SW-02-01"/>
    <x v="3"/>
    <s v="UT Softlinebext 20202"/>
    <s v="COP"/>
    <s v="N/A"/>
    <s v="Capacitación para usuario final hasta 20 Personas.  "/>
    <s v="Por sesión de capacitación de 4 horas para un grupo de hasta 20 personas."/>
    <s v="Und"/>
    <s v="Servicio"/>
    <s v="Zona 1"/>
    <s v="Remoto"/>
    <s v="Capacitador"/>
    <s v="IT-SW-02-01"/>
    <s v="Mensual por servicios efectivamente prestados"/>
    <n v="934400"/>
    <n v="1"/>
    <n v="1"/>
    <n v="0"/>
    <n v="934400"/>
    <n v="934400"/>
    <n v="0"/>
  </r>
  <r>
    <s v="UT Softlinebext 20202CanalIT-SW-02-02"/>
    <s v="IT-SW-02-02Canal"/>
    <m/>
    <x v="6"/>
    <s v="IT-SW-02-02"/>
    <x v="3"/>
    <s v="UT Softlinebext 20202"/>
    <s v="COP"/>
    <s v="N/A"/>
    <s v="Capacitación para usuario final hasta 20 Personas.  "/>
    <s v="Por sesión de capacitación de 4 horas para un grupo de hasta 20 personas."/>
    <s v="Und"/>
    <s v="Servicio"/>
    <s v="Zona 1"/>
    <s v="Sitio"/>
    <s v="Capacitador"/>
    <s v="IT-SW-02-02"/>
    <s v="Mensual por servicios efectivamente prestados"/>
    <n v="1642666.6666666667"/>
    <n v="1"/>
    <n v="1"/>
    <n v="0"/>
    <n v="1642666.6666666667"/>
    <n v="1642666.67"/>
    <n v="0"/>
  </r>
  <r>
    <s v="UT Softlinebext 20202CanalIT-SW-02-03"/>
    <s v="IT-SW-02-03Canal"/>
    <m/>
    <x v="6"/>
    <s v="IT-SW-02-03"/>
    <x v="3"/>
    <s v="UT Softlinebext 20202"/>
    <s v="COP"/>
    <s v="N/A"/>
    <s v="Capacitación para usuario final hasta 20 Personas.  "/>
    <s v="Por sesión de capacitación de 4 horas para un grupo de hasta 20 personas."/>
    <s v="Und"/>
    <s v="Servicio"/>
    <s v="Zona 2"/>
    <s v="Remoto"/>
    <s v="Capacitador"/>
    <s v="IT-SW-02-03"/>
    <s v="Mensual por servicios efectivamente prestados"/>
    <n v="934400"/>
    <n v="1"/>
    <n v="1"/>
    <n v="0"/>
    <n v="934400"/>
    <n v="934400"/>
    <n v="0"/>
  </r>
  <r>
    <s v="UT Softlinebext 20202CanalIT-SW-02-04"/>
    <s v="IT-SW-02-04Canal"/>
    <m/>
    <x v="6"/>
    <s v="IT-SW-02-04"/>
    <x v="3"/>
    <s v="UT Softlinebext 20202"/>
    <s v="COP"/>
    <s v="N/A"/>
    <s v="Capacitación para usuario final hasta 20 Personas.  "/>
    <s v="Por sesión de capacitación de 4 horas para un grupo de hasta 20 personas."/>
    <s v="Und"/>
    <s v="Servicio"/>
    <s v="Zona 2"/>
    <s v="Sitio"/>
    <s v="Capacitador"/>
    <s v="IT-SW-02-04"/>
    <s v="Mensual por servicios efectivamente prestados"/>
    <n v="1880000"/>
    <n v="1"/>
    <n v="1"/>
    <n v="0"/>
    <n v="1880000"/>
    <n v="1880000"/>
    <n v="0"/>
  </r>
  <r>
    <s v="UT Softlinebext 20202CanalIT-SW-02-05"/>
    <s v="IT-SW-02-05Canal"/>
    <m/>
    <x v="6"/>
    <s v="IT-SW-02-05"/>
    <x v="3"/>
    <s v="UT Softlinebext 20202"/>
    <s v="COP"/>
    <s v="N/A"/>
    <s v="Capacitación para usuario final hasta 20 Personas.  "/>
    <s v="Por sesión de capacitación de 4 horas para un grupo de hasta 20 personas."/>
    <s v="Und"/>
    <s v="Servicio"/>
    <s v="Zona 3"/>
    <s v="Remoto"/>
    <s v="Capacitador"/>
    <s v="IT-SW-02-05"/>
    <s v="Mensual por servicios efectivamente prestados"/>
    <n v="934400"/>
    <n v="1"/>
    <n v="1"/>
    <n v="0"/>
    <n v="934400"/>
    <n v="934400"/>
    <n v="0"/>
  </r>
  <r>
    <s v="UT Softlinebext 20202CanalIT-SW-02-06"/>
    <s v="IT-SW-02-06Canal"/>
    <m/>
    <x v="6"/>
    <s v="IT-SW-02-06"/>
    <x v="3"/>
    <s v="UT Softlinebext 20202"/>
    <s v="COP"/>
    <s v="N/A"/>
    <s v="Capacitación para usuario final hasta 20 Personas.  "/>
    <s v="Por sesión de capacitación de 4 horas para un grupo de hasta 20 personas."/>
    <s v="Und"/>
    <s v="Servicio"/>
    <s v="Zona 3"/>
    <s v="Sitio"/>
    <s v="Capacitador"/>
    <s v="IT-SW-02-06"/>
    <s v="Mensual por servicios efectivamente prestados"/>
    <n v="2217333.3333333335"/>
    <n v="1"/>
    <n v="1"/>
    <n v="0"/>
    <n v="2217333.3333333335"/>
    <n v="2217333.33"/>
    <n v="0"/>
  </r>
  <r>
    <s v="UT Softlinebext 20202CanalIT-SW-03-01"/>
    <s v="IT-SW-03-01Canal"/>
    <m/>
    <x v="6"/>
    <s v="IT-SW-03-01"/>
    <x v="3"/>
    <s v="UT Softlinebext 20202"/>
    <s v="COP"/>
    <s v="N/A"/>
    <s v="Capacitación para usuario técnico o administrador - hasta 10 Personas.  "/>
    <s v="Por sesión de capacitación de 4 horas para un grupo de hasta 10 personas."/>
    <s v="Und"/>
    <s v="Servicio"/>
    <s v="Zona 1"/>
    <s v="Remoto"/>
    <s v="Capacitador"/>
    <s v="IT-SW-03-01"/>
    <s v="Mensual por servicios efectivamente prestados"/>
    <n v="1116000"/>
    <n v="1"/>
    <n v="1"/>
    <n v="0"/>
    <n v="1116000"/>
    <n v="1116000"/>
    <n v="0"/>
  </r>
  <r>
    <s v="UT Softlinebext 20202CanalIT-SW-03-02"/>
    <s v="IT-SW-03-02Canal"/>
    <m/>
    <x v="6"/>
    <s v="IT-SW-03-02"/>
    <x v="3"/>
    <s v="UT Softlinebext 20202"/>
    <s v="COP"/>
    <s v="N/A"/>
    <s v="Capacitación para usuario técnico o administrador - hasta 10 Personas.  "/>
    <s v="Por sesión de capacitación de 4 horas para un grupo de hasta 10 personas."/>
    <s v="Und"/>
    <s v="Servicio"/>
    <s v="Zona 1"/>
    <s v="Sitio"/>
    <s v="Capacitador"/>
    <s v="IT-SW-03-02"/>
    <s v="Mensual por servicios efectivamente prestados"/>
    <n v="1466666.6666666667"/>
    <n v="1"/>
    <n v="1"/>
    <n v="0"/>
    <n v="1466666.6666666667"/>
    <n v="1466666.67"/>
    <n v="0"/>
  </r>
  <r>
    <s v="UT Softlinebext 20202CanalIT-SW-03-03"/>
    <s v="IT-SW-03-03Canal"/>
    <m/>
    <x v="6"/>
    <s v="IT-SW-03-03"/>
    <x v="3"/>
    <s v="UT Softlinebext 20202"/>
    <s v="COP"/>
    <s v="N/A"/>
    <s v="Capacitación para usuario técnico o administrador - hasta 10 Personas.  "/>
    <s v="Por sesión de capacitación de 4 horas para un grupo de hasta 10 personas."/>
    <s v="Und"/>
    <s v="Servicio"/>
    <s v="Zona 2"/>
    <s v="Remoto"/>
    <s v="Capacitador"/>
    <s v="IT-SW-03-03"/>
    <s v="Mensual por servicios efectivamente prestados"/>
    <n v="1116000"/>
    <n v="1"/>
    <n v="1"/>
    <n v="0"/>
    <n v="1116000"/>
    <n v="1116000"/>
    <n v="0"/>
  </r>
  <r>
    <s v="UT Softlinebext 20202CanalIT-SW-03-04"/>
    <s v="IT-SW-03-04Canal"/>
    <m/>
    <x v="6"/>
    <s v="IT-SW-03-04"/>
    <x v="3"/>
    <s v="UT Softlinebext 20202"/>
    <s v="COP"/>
    <s v="N/A"/>
    <s v="Capacitación para usuario técnico o administrador - hasta 10 Personas.  "/>
    <s v="Por sesión de capacitación de 4 horas para un grupo de hasta 10 personas."/>
    <s v="Und"/>
    <s v="Servicio"/>
    <s v="Zona 2"/>
    <s v="Sitio"/>
    <s v="Capacitador"/>
    <s v="IT-SW-03-04"/>
    <s v="Mensual por servicios efectivamente prestados"/>
    <n v="1662000"/>
    <n v="1"/>
    <n v="1"/>
    <n v="0"/>
    <n v="1662000"/>
    <n v="1662000"/>
    <n v="0"/>
  </r>
  <r>
    <s v="UT Softlinebext 20202CanalIT-SW-03-05"/>
    <s v="IT-SW-03-05Canal"/>
    <m/>
    <x v="6"/>
    <s v="IT-SW-03-05"/>
    <x v="3"/>
    <s v="UT Softlinebext 20202"/>
    <s v="COP"/>
    <s v="N/A"/>
    <s v="Capacitación para usuario técnico o administrador - hasta 10 Personas.  "/>
    <s v="Por sesión de capacitación de 4 horas para un grupo de hasta 10 personas."/>
    <s v="Und"/>
    <s v="Servicio"/>
    <s v="Zona 3"/>
    <s v="Remoto"/>
    <s v="Capacitador"/>
    <s v="IT-SW-03-05"/>
    <s v="Mensual por servicios efectivamente prestados"/>
    <n v="1116000"/>
    <n v="1"/>
    <n v="1"/>
    <n v="0"/>
    <n v="1116000"/>
    <n v="1116000"/>
    <n v="0"/>
  </r>
  <r>
    <s v="UT Softlinebext 20202CanalIT-SW-03-06"/>
    <s v="IT-SW-03-06Canal"/>
    <m/>
    <x v="6"/>
    <s v="IT-SW-03-06"/>
    <x v="3"/>
    <s v="UT Softlinebext 20202"/>
    <s v="COP"/>
    <s v="N/A"/>
    <s v="Capacitación para usuario técnico o administrador - hasta 10 Personas.  "/>
    <s v="Por sesión de capacitación de 4 horas para un grupo de hasta 10 personas."/>
    <s v="Und"/>
    <s v="Servicio"/>
    <s v="Zona 3"/>
    <s v="Sitio"/>
    <s v="Capacitador"/>
    <s v="IT-SW-03-06"/>
    <s v="Mensual por servicios efectivamente prestados"/>
    <n v="2034266.666666667"/>
    <n v="1"/>
    <n v="1"/>
    <n v="0"/>
    <n v="2034266.666666667"/>
    <n v="2034266.67"/>
    <n v="0"/>
  </r>
  <r>
    <s v="UT Softlinebext 20202CanalIT-SW-04-01"/>
    <s v="IT-SW-04-01Canal"/>
    <m/>
    <x v="6"/>
    <s v="IT-SW-04-01"/>
    <x v="3"/>
    <s v="UT Softlinebext 20202"/>
    <s v="COP"/>
    <s v="N/A"/>
    <s v="Capacitación para usuario técnico o administrador hasta 20 Personas.  "/>
    <s v="Por sesión de capacitación de 4 horas para un grupo de hasta 20 personas."/>
    <s v="Und"/>
    <s v="Servicio"/>
    <s v="Zona 1"/>
    <s v="Remoto"/>
    <s v="Capacitador"/>
    <s v="IT-SW-04-01"/>
    <s v="Mensual por servicios efectivamente prestados"/>
    <n v="1116000"/>
    <n v="1"/>
    <n v="1"/>
    <n v="0"/>
    <n v="1116000"/>
    <n v="1116000"/>
    <n v="0"/>
  </r>
  <r>
    <s v="UT Softlinebext 20202CanalIT-SW-04-02"/>
    <s v="IT-SW-04-02Canal"/>
    <m/>
    <x v="6"/>
    <s v="IT-SW-04-02"/>
    <x v="3"/>
    <s v="UT Softlinebext 20202"/>
    <s v="COP"/>
    <s v="N/A"/>
    <s v="Capacitación para usuario técnico o administrador hasta 20 Personas.  "/>
    <s v="Por sesión de capacitación de 4 horas para un grupo de hasta 20 personas."/>
    <s v="Und"/>
    <s v="Servicio"/>
    <s v="Zona 1"/>
    <s v="Sitio"/>
    <s v="Capacitador"/>
    <s v="IT-SW-04-02"/>
    <s v="Mensual por servicios efectivamente prestados"/>
    <n v="2336000"/>
    <n v="1"/>
    <n v="1"/>
    <n v="0"/>
    <n v="2336000"/>
    <n v="2336000"/>
    <n v="0"/>
  </r>
  <r>
    <s v="UT Softlinebext 20202CanalIT-SW-04-03"/>
    <s v="IT-SW-04-03Canal"/>
    <m/>
    <x v="6"/>
    <s v="IT-SW-04-03"/>
    <x v="3"/>
    <s v="UT Softlinebext 20202"/>
    <s v="COP"/>
    <s v="N/A"/>
    <s v="Capacitación para usuario técnico o administrador hasta 20 Personas.  "/>
    <s v="Por sesión de capacitación de 4 horas para un grupo de hasta 20 personas."/>
    <s v="Und"/>
    <s v="Servicio"/>
    <s v="Zona 2"/>
    <s v="Remoto"/>
    <s v="Capacitador"/>
    <s v="IT-SW-04-03"/>
    <s v="Mensual por servicios efectivamente prestados"/>
    <n v="1116000"/>
    <n v="1"/>
    <n v="1"/>
    <n v="0"/>
    <n v="1116000"/>
    <n v="1116000"/>
    <n v="0"/>
  </r>
  <r>
    <s v="UT Softlinebext 20202CanalIT-SW-04-04"/>
    <s v="IT-SW-04-04Canal"/>
    <m/>
    <x v="6"/>
    <s v="IT-SW-04-04"/>
    <x v="3"/>
    <s v="UT Softlinebext 20202"/>
    <s v="COP"/>
    <s v="N/A"/>
    <s v="Capacitación para usuario técnico o administrador hasta 20 Personas.  "/>
    <s v="Por sesión de capacitación de 4 horas para un grupo de hasta 20 personas."/>
    <s v="Und"/>
    <s v="Servicio"/>
    <s v="Zona 2"/>
    <s v="Sitio"/>
    <s v="Capacitador"/>
    <s v="IT-SW-04-04"/>
    <s v="Mensual por servicios efectivamente prestados"/>
    <n v="2528000"/>
    <n v="1"/>
    <n v="1"/>
    <n v="0"/>
    <n v="2528000"/>
    <n v="2528000"/>
    <n v="0"/>
  </r>
  <r>
    <s v="UT Softlinebext 20202CanalIT-SW-04-05"/>
    <s v="IT-SW-04-05Canal"/>
    <m/>
    <x v="6"/>
    <s v="IT-SW-04-05"/>
    <x v="3"/>
    <s v="UT Softlinebext 20202"/>
    <s v="COP"/>
    <s v="N/A"/>
    <s v="Capacitación para usuario técnico o administrador hasta 20 Personas.  "/>
    <s v="Por sesión de capacitación de 4 horas para un grupo de hasta 20 personas."/>
    <s v="Und"/>
    <s v="Servicio"/>
    <s v="Zona 3"/>
    <s v="Remoto"/>
    <s v="Capacitador"/>
    <s v="IT-SW-04-05"/>
    <s v="Mensual por servicios efectivamente prestados"/>
    <n v="1116000"/>
    <n v="1"/>
    <n v="1"/>
    <n v="0"/>
    <n v="1116000"/>
    <n v="1116000"/>
    <n v="0"/>
  </r>
  <r>
    <s v="UT Softlinebext 20202CanalIT-SW-04-06"/>
    <s v="IT-SW-04-06Canal"/>
    <m/>
    <x v="6"/>
    <s v="IT-SW-04-06"/>
    <x v="3"/>
    <s v="UT Softlinebext 20202"/>
    <s v="COP"/>
    <s v="N/A"/>
    <s v="Capacitación para usuario técnico o administrador hasta 20 Personas.  "/>
    <s v="Por sesión de capacitación de 4 horas para un grupo de hasta 20 personas."/>
    <s v="Und"/>
    <s v="Servicio"/>
    <s v="Zona 3"/>
    <s v="Sitio"/>
    <s v="Capacitador"/>
    <s v="IT-SW-04-06"/>
    <s v="Mensual por servicios efectivamente prestados"/>
    <n v="2927466.6666666665"/>
    <n v="1"/>
    <n v="1"/>
    <n v="0"/>
    <n v="2927466.6666666665"/>
    <n v="2927466.67"/>
    <n v="0"/>
  </r>
  <r>
    <s v="UT Softlinebext 20202CanalIT-SW-05-01"/>
    <s v="IT-SW-05-01Canal"/>
    <m/>
    <x v="6"/>
    <s v="IT-SW-05-01"/>
    <x v="3"/>
    <s v="UT Softlinebext 20202"/>
    <s v="COP"/>
    <s v="N/A"/>
    <s v="Configuración y parametrización de los Productos "/>
    <s v="Hora"/>
    <s v="Und"/>
    <s v="Servicio"/>
    <s v="Zona 1"/>
    <s v="Remoto"/>
    <s v="Profesional"/>
    <s v="IT-SW-05-01"/>
    <s v="Mensual por servicios efectivamente prestados"/>
    <n v="133333.33333333334"/>
    <n v="1"/>
    <n v="1"/>
    <n v="0"/>
    <n v="133333.33333333334"/>
    <n v="133333.32999999999"/>
    <n v="0"/>
  </r>
  <r>
    <s v="UT Softlinebext 20202CanalIT-SW-05-02"/>
    <s v="IT-SW-05-02Canal"/>
    <m/>
    <x v="6"/>
    <s v="IT-SW-05-02"/>
    <x v="3"/>
    <s v="UT Softlinebext 20202"/>
    <s v="COP"/>
    <s v="N/A"/>
    <s v="Configuración y parametrización de los Productos "/>
    <s v="Hora"/>
    <s v="Und"/>
    <s v="Servicio"/>
    <s v="Zona 1"/>
    <s v="Sitio"/>
    <s v="Profesional"/>
    <s v="IT-SW-05-02"/>
    <s v="Mensual por servicios efectivamente prestados"/>
    <n v="200000"/>
    <n v="1"/>
    <n v="1"/>
    <n v="0"/>
    <n v="200000"/>
    <n v="200000"/>
    <n v="0"/>
  </r>
  <r>
    <s v="UT Softlinebext 20202CanalIT-SW-05-03"/>
    <s v="IT-SW-05-03Canal"/>
    <m/>
    <x v="6"/>
    <s v="IT-SW-05-03"/>
    <x v="3"/>
    <s v="UT Softlinebext 20202"/>
    <s v="COP"/>
    <s v="N/A"/>
    <s v="Configuración y parametrización de los Productos "/>
    <s v="Hora"/>
    <s v="Und"/>
    <s v="Servicio"/>
    <s v="Zona 2"/>
    <s v="Remoto"/>
    <s v="Profesional"/>
    <s v="IT-SW-05-03"/>
    <s v="Mensual por servicios efectivamente prestados"/>
    <n v="133333.33333333334"/>
    <n v="1"/>
    <n v="1"/>
    <n v="0"/>
    <n v="133333.33333333334"/>
    <n v="133333.32999999999"/>
    <n v="0"/>
  </r>
  <r>
    <s v="UT Softlinebext 20202CanalIT-SW-05-04"/>
    <s v="IT-SW-05-04Canal"/>
    <m/>
    <x v="6"/>
    <s v="IT-SW-05-04"/>
    <x v="3"/>
    <s v="UT Softlinebext 20202"/>
    <s v="COP"/>
    <s v="N/A"/>
    <s v="Configuración y parametrización de los Productos "/>
    <s v="Hora"/>
    <s v="Und"/>
    <s v="Servicio"/>
    <s v="Zona 2"/>
    <s v="Sitio"/>
    <s v="Profesional"/>
    <s v="IT-SW-05-04"/>
    <s v="Mensual por servicios efectivamente prestados"/>
    <n v="240000"/>
    <n v="1"/>
    <n v="1"/>
    <n v="0"/>
    <n v="240000"/>
    <n v="240000"/>
    <n v="0"/>
  </r>
  <r>
    <s v="UT Softlinebext 20202CanalIT-SW-05-05"/>
    <s v="IT-SW-05-05Canal"/>
    <m/>
    <x v="6"/>
    <s v="IT-SW-05-05"/>
    <x v="3"/>
    <s v="UT Softlinebext 20202"/>
    <s v="COP"/>
    <s v="N/A"/>
    <s v="Configuración y parametrización de los Productos "/>
    <s v="Hora"/>
    <s v="Und"/>
    <s v="Servicio"/>
    <s v="Zona 3"/>
    <s v="Remoto"/>
    <s v="Profesional"/>
    <s v="IT-SW-05-05"/>
    <s v="Mensual por servicios efectivamente prestados"/>
    <n v="133333.33333333334"/>
    <n v="1"/>
    <n v="1"/>
    <n v="0"/>
    <n v="133333.33333333334"/>
    <n v="133333.32999999999"/>
    <n v="0"/>
  </r>
  <r>
    <s v="UT Softlinebext 20202CanalIT-SW-05-06"/>
    <s v="IT-SW-05-06Canal"/>
    <m/>
    <x v="6"/>
    <s v="IT-SW-05-06"/>
    <x v="3"/>
    <s v="UT Softlinebext 20202"/>
    <s v="COP"/>
    <s v="N/A"/>
    <s v="Configuración y parametrización de los Productos "/>
    <s v="Hora"/>
    <s v="Und"/>
    <s v="Servicio"/>
    <s v="Zona 3"/>
    <s v="Sitio"/>
    <s v="Profesional"/>
    <s v="IT-SW-05-06"/>
    <s v="Mensual por servicios efectivamente prestados"/>
    <n v="293333.33333333331"/>
    <n v="1"/>
    <n v="1"/>
    <n v="0"/>
    <n v="293333.33333333331"/>
    <n v="293333.33"/>
    <n v="0"/>
  </r>
  <r>
    <s v="UT Softlinebext 20202CanalIT-SW-06-01"/>
    <s v="IT-SW-06-01Canal"/>
    <m/>
    <x v="6"/>
    <s v="IT-SW-06-01"/>
    <x v="3"/>
    <s v="UT Softlinebext 20202"/>
    <s v="COP"/>
    <s v="N/A"/>
    <s v="Gerente de cuenta (soporte) "/>
    <s v="Mes"/>
    <s v="Und"/>
    <s v="Servicio"/>
    <s v="Zona 1"/>
    <s v="Sitio"/>
    <s v="Profesional"/>
    <s v="IT-SW-06-01"/>
    <s v="Mensual por servicios efectivamente prestados"/>
    <n v="15333333.333333334"/>
    <n v="1"/>
    <n v="1"/>
    <n v="0"/>
    <n v="15333333.333333334"/>
    <n v="15333333.33"/>
    <n v="0"/>
  </r>
  <r>
    <s v="UT Softlinebext 20202CanalIT-SW-06-02"/>
    <s v="IT-SW-06-02Canal"/>
    <m/>
    <x v="6"/>
    <s v="IT-SW-06-02"/>
    <x v="3"/>
    <s v="UT Softlinebext 20202"/>
    <s v="COP"/>
    <s v="N/A"/>
    <s v="Gerente de cuenta (soporte) "/>
    <s v="Mes"/>
    <s v="Und"/>
    <s v="Servicio"/>
    <s v="Zona 2"/>
    <s v="Sitio"/>
    <s v="Profesional"/>
    <s v="IT-SW-06-02"/>
    <s v="Mensual por servicios efectivamente prestados"/>
    <n v="17333333.333333332"/>
    <n v="1"/>
    <n v="1"/>
    <n v="0"/>
    <n v="17333333.333333332"/>
    <n v="17333333.329999998"/>
    <n v="0"/>
  </r>
  <r>
    <s v="UT Softlinebext 20202CanalIT-SW-06-03"/>
    <s v="IT-SW-06-03Canal"/>
    <m/>
    <x v="6"/>
    <s v="IT-SW-06-03"/>
    <x v="3"/>
    <s v="UT Softlinebext 20202"/>
    <s v="COP"/>
    <s v="N/A"/>
    <s v="Gerente de cuenta (soporte) "/>
    <s v="Mes"/>
    <s v="Und"/>
    <s v="Servicio"/>
    <s v="Zona 3"/>
    <s v="Sitio"/>
    <s v="Profesional"/>
    <s v="IT-SW-06-03"/>
    <s v="Mensual por servicios efectivamente prestados"/>
    <n v="20000000"/>
    <n v="1"/>
    <n v="1"/>
    <n v="0"/>
    <n v="20000000"/>
    <n v="20000000"/>
    <n v="0"/>
  </r>
  <r>
    <s v="UT Softlinebext 20202CanalIT-SW-07-01"/>
    <s v="IT-SW-07-01Canal"/>
    <m/>
    <x v="6"/>
    <s v="IT-SW-07-01"/>
    <x v="3"/>
    <s v="UT Softlinebext 20202"/>
    <s v="COP"/>
    <s v="N/A"/>
    <s v="Instalación de Licencia o Suscripción Anual, o afínes "/>
    <s v="Unidad"/>
    <s v="Und"/>
    <s v="Servicio"/>
    <s v="Zona 1"/>
    <s v="Remoto"/>
    <s v="Técnico/Tecnólogo ó Profesional"/>
    <s v="IT-SW-07-01"/>
    <s v="Mensual por servicios efectivamente prestados"/>
    <n v="120000"/>
    <n v="1"/>
    <n v="1"/>
    <n v="0"/>
    <n v="120000"/>
    <n v="120000"/>
    <n v="0"/>
  </r>
  <r>
    <s v="UT Softlinebext 20202CanalIT-SW-07-02"/>
    <s v="IT-SW-07-02Canal"/>
    <m/>
    <x v="6"/>
    <s v="IT-SW-07-02"/>
    <x v="3"/>
    <s v="UT Softlinebext 20202"/>
    <s v="COP"/>
    <s v="N/A"/>
    <s v="Instalación de Licencia o Suscripción Anual, o afínes "/>
    <s v="Unidad"/>
    <s v="Und"/>
    <s v="Servicio"/>
    <s v="Zona 1"/>
    <s v="Sitio"/>
    <s v="Técnico/Tecnólogo ó Profesional"/>
    <s v="IT-SW-07-02"/>
    <s v="Mensual por servicios efectivamente prestados"/>
    <n v="133333.33333333334"/>
    <n v="1"/>
    <n v="1"/>
    <n v="0"/>
    <n v="133333.33333333334"/>
    <n v="133333.32999999999"/>
    <n v="0"/>
  </r>
  <r>
    <s v="UT Softlinebext 20202CanalIT-SW-07-03"/>
    <s v="IT-SW-07-03Canal"/>
    <m/>
    <x v="6"/>
    <s v="IT-SW-07-03"/>
    <x v="3"/>
    <s v="UT Softlinebext 20202"/>
    <s v="COP"/>
    <s v="N/A"/>
    <s v="Instalación de Licencia o Suscripción Anual, o afínes "/>
    <s v="Unidad"/>
    <s v="Und"/>
    <s v="Servicio"/>
    <s v="Zona 2"/>
    <s v="Remoto"/>
    <s v="Técnico/Tecnólogo ó Profesional"/>
    <s v="IT-SW-07-03"/>
    <s v="Mensual por servicios efectivamente prestados"/>
    <n v="120000"/>
    <n v="1"/>
    <n v="1"/>
    <n v="0"/>
    <n v="120000"/>
    <n v="120000"/>
    <n v="0"/>
  </r>
  <r>
    <s v="UT Softlinebext 20202CanalIT-SW-07-04"/>
    <s v="IT-SW-07-04Canal"/>
    <m/>
    <x v="6"/>
    <s v="IT-SW-07-04"/>
    <x v="3"/>
    <s v="UT Softlinebext 20202"/>
    <s v="COP"/>
    <s v="N/A"/>
    <s v="Instalación de Licencia o Suscripción Anual, o afínes "/>
    <s v="Unidad"/>
    <s v="Und"/>
    <s v="Servicio"/>
    <s v="Zona 2"/>
    <s v="Sitio"/>
    <s v="Técnico/Tecnólogo ó Profesional"/>
    <s v="IT-SW-07-04"/>
    <s v="Mensual por servicios efectivamente prestados"/>
    <n v="160000"/>
    <n v="1"/>
    <n v="1"/>
    <n v="0"/>
    <n v="160000"/>
    <n v="160000"/>
    <n v="0"/>
  </r>
  <r>
    <s v="UT Softlinebext 20202CanalIT-SW-07-05"/>
    <s v="IT-SW-07-05Canal"/>
    <m/>
    <x v="6"/>
    <s v="IT-SW-07-05"/>
    <x v="3"/>
    <s v="UT Softlinebext 20202"/>
    <s v="COP"/>
    <s v="N/A"/>
    <s v="Instalación de Licencia o Suscripción Anual, o afínes "/>
    <s v="Unidad"/>
    <s v="Und"/>
    <s v="Servicio"/>
    <s v="Zona 3"/>
    <s v="Remoto"/>
    <s v="Técnico/Tecnólogo ó Profesional"/>
    <s v="IT-SW-07-05"/>
    <s v="Mensual por servicios efectivamente prestados"/>
    <n v="120000"/>
    <n v="1"/>
    <n v="1"/>
    <n v="0"/>
    <n v="120000"/>
    <n v="120000"/>
    <n v="0"/>
  </r>
  <r>
    <s v="UT Softlinebext 20202CanalIT-SW-07-06"/>
    <s v="IT-SW-07-06Canal"/>
    <m/>
    <x v="6"/>
    <s v="IT-SW-07-06"/>
    <x v="3"/>
    <s v="UT Softlinebext 20202"/>
    <s v="COP"/>
    <s v="N/A"/>
    <s v="Instalación de Licencia o Suscripción Anual, o afínes "/>
    <s v="Unidad"/>
    <s v="Und"/>
    <s v="Servicio"/>
    <s v="Zona 3"/>
    <s v="Sitio"/>
    <s v="Técnico/Tecnólogo ó Profesional"/>
    <s v="IT-SW-07-06"/>
    <s v="Mensual por servicios efectivamente prestados"/>
    <n v="293333.33333333331"/>
    <n v="1"/>
    <n v="1"/>
    <n v="0"/>
    <n v="293333.33333333331"/>
    <n v="293333.33"/>
    <n v="0"/>
  </r>
  <r>
    <s v="UT Softlinebext 20202CanalIT-SW-08-01"/>
    <s v="IT-SW-08-01Canal"/>
    <m/>
    <x v="6"/>
    <s v="IT-SW-08-01"/>
    <x v="3"/>
    <s v="UT Softlinebext 20202"/>
    <s v="COP"/>
    <s v="N/A"/>
    <s v="Migración de información por volumen de datos almacenados "/>
    <s v="GB"/>
    <s v="Und"/>
    <s v="Servicio"/>
    <s v="Zona 1"/>
    <s v="Remoto"/>
    <s v="Profesional"/>
    <s v="IT-SW-08-01"/>
    <s v="Mensual por servicios efectivamente prestados"/>
    <n v="106666.66666666667"/>
    <n v="1"/>
    <n v="1"/>
    <n v="0"/>
    <n v="106666.66666666667"/>
    <n v="106666.67"/>
    <n v="0"/>
  </r>
  <r>
    <s v="UT Softlinebext 20202CanalIT-SW-08-02"/>
    <s v="IT-SW-08-02Canal"/>
    <m/>
    <x v="6"/>
    <s v="IT-SW-08-02"/>
    <x v="3"/>
    <s v="UT Softlinebext 20202"/>
    <s v="COP"/>
    <s v="N/A"/>
    <s v="Migración de información por volumen de datos almacenados "/>
    <s v="GB"/>
    <s v="Und"/>
    <s v="Servicio"/>
    <s v="Zona 1"/>
    <s v="Sitio"/>
    <s v="Profesional"/>
    <s v="IT-SW-08-02"/>
    <s v="Mensual por servicios efectivamente prestados"/>
    <n v="133333.33333333334"/>
    <n v="1"/>
    <n v="1"/>
    <n v="0"/>
    <n v="133333.33333333334"/>
    <n v="133333.32999999999"/>
    <n v="0"/>
  </r>
  <r>
    <s v="UT Softlinebext 20202CanalIT-SW-08-03"/>
    <s v="IT-SW-08-03Canal"/>
    <m/>
    <x v="6"/>
    <s v="IT-SW-08-03"/>
    <x v="3"/>
    <s v="UT Softlinebext 20202"/>
    <s v="COP"/>
    <s v="N/A"/>
    <s v="Migración de información por volumen de datos almacenados "/>
    <s v="GB"/>
    <s v="Und"/>
    <s v="Servicio"/>
    <s v="Zona 2"/>
    <s v="Remoto"/>
    <s v="Profesional"/>
    <s v="IT-SW-08-03"/>
    <s v="Mensual por servicios efectivamente prestados"/>
    <n v="106666.66666666667"/>
    <n v="1"/>
    <n v="1"/>
    <n v="0"/>
    <n v="106666.66666666667"/>
    <n v="106666.67"/>
    <n v="0"/>
  </r>
  <r>
    <s v="UT Softlinebext 20202CanalIT-SW-08-04"/>
    <s v="IT-SW-08-04Canal"/>
    <m/>
    <x v="6"/>
    <s v="IT-SW-08-04"/>
    <x v="3"/>
    <s v="UT Softlinebext 20202"/>
    <s v="COP"/>
    <s v="N/A"/>
    <s v="Migración de información por volumen de datos almacenados "/>
    <s v="GB"/>
    <s v="Und"/>
    <s v="Servicio"/>
    <s v="Zona 2"/>
    <s v="Sitio"/>
    <s v="Profesional"/>
    <s v="IT-SW-08-04"/>
    <s v="Mensual por servicios efectivamente prestados"/>
    <n v="200000"/>
    <n v="1"/>
    <n v="1"/>
    <n v="0"/>
    <n v="200000"/>
    <n v="200000"/>
    <n v="0"/>
  </r>
  <r>
    <s v="UT Softlinebext 20202CanalIT-SW-08-05"/>
    <s v="IT-SW-08-05Canal"/>
    <m/>
    <x v="6"/>
    <s v="IT-SW-08-05"/>
    <x v="3"/>
    <s v="UT Softlinebext 20202"/>
    <s v="COP"/>
    <s v="N/A"/>
    <s v="Migración de información por volumen de datos almacenados "/>
    <s v="GB"/>
    <s v="Und"/>
    <s v="Servicio"/>
    <s v="Zona 3"/>
    <s v="Remoto"/>
    <s v="Profesional"/>
    <s v="IT-SW-08-05"/>
    <s v="Mensual por servicios efectivamente prestados"/>
    <n v="106666.66666666667"/>
    <n v="1"/>
    <n v="1"/>
    <n v="0"/>
    <n v="106666.66666666667"/>
    <n v="106666.67"/>
    <n v="0"/>
  </r>
  <r>
    <s v="UT Softlinebext 20202CanalIT-SW-08-06"/>
    <s v="IT-SW-08-06Canal"/>
    <m/>
    <x v="6"/>
    <s v="IT-SW-08-06"/>
    <x v="3"/>
    <s v="UT Softlinebext 20202"/>
    <s v="COP"/>
    <s v="N/A"/>
    <s v="Migración de información por volumen de datos almacenados "/>
    <s v="GB"/>
    <s v="Und"/>
    <s v="Servicio"/>
    <s v="Zona 3"/>
    <s v="Sitio"/>
    <s v="Profesional"/>
    <s v="IT-SW-08-06"/>
    <s v="Mensual por servicios efectivamente prestados"/>
    <n v="293333.33333333331"/>
    <n v="1"/>
    <n v="1"/>
    <n v="0"/>
    <n v="293333.33333333331"/>
    <n v="293333.33"/>
    <n v="0"/>
  </r>
  <r>
    <s v="UT Softlinebext 20202CanalIT-SW-09-01"/>
    <s v="IT-SW-09-01Canal"/>
    <m/>
    <x v="6"/>
    <s v="IT-SW-09-01"/>
    <x v="3"/>
    <s v="UT Softlinebext 20202"/>
    <s v="COP"/>
    <s v="N/A"/>
    <s v="Soporte técnico en sitio "/>
    <s v="Mes"/>
    <s v="Und"/>
    <s v="Servicio"/>
    <s v="Zona 1"/>
    <s v="Sitio"/>
    <s v="Técnico/Tecnólogo ó Profesional"/>
    <s v="IT-SW-09-01"/>
    <s v="Mensual por servicios efectivamente prestados"/>
    <n v="17333333.333333332"/>
    <n v="1"/>
    <n v="1"/>
    <n v="0"/>
    <n v="17333333.333333332"/>
    <n v="17333333.329999998"/>
    <n v="0"/>
  </r>
  <r>
    <s v="UT Softlinebext 20202CanalIT-SW-09-02"/>
    <s v="IT-SW-09-02Canal"/>
    <m/>
    <x v="6"/>
    <s v="IT-SW-09-02"/>
    <x v="3"/>
    <s v="UT Softlinebext 20202"/>
    <s v="COP"/>
    <s v="N/A"/>
    <s v="Soporte técnico en sitio "/>
    <s v="Mes"/>
    <s v="Und"/>
    <s v="Servicio"/>
    <s v="Zona 2"/>
    <s v="Sitio"/>
    <s v="Técnico/Tecnólogo ó Profesional"/>
    <s v="IT-SW-09-02"/>
    <s v="Mensual por servicios efectivamente prestados"/>
    <n v="17333333.333333332"/>
    <n v="1"/>
    <n v="1"/>
    <n v="0"/>
    <n v="17333333.333333332"/>
    <n v="17333333.329999998"/>
    <n v="0"/>
  </r>
  <r>
    <s v="UT Softlinebext 20202CanalIT-SW-09-03"/>
    <s v="IT-SW-09-03Canal"/>
    <m/>
    <x v="6"/>
    <s v="IT-SW-09-03"/>
    <x v="3"/>
    <s v="UT Softlinebext 20202"/>
    <s v="COP"/>
    <s v="N/A"/>
    <s v="Soporte técnico en sitio "/>
    <s v="Mes"/>
    <s v="Und"/>
    <s v="Servicio"/>
    <s v="Zona 3"/>
    <s v="Sitio"/>
    <s v="Técnico/Tecnólogo ó Profesional"/>
    <s v="IT-SW-09-03"/>
    <s v="Mensual por servicios efectivamente prestados"/>
    <n v="17333333.333333332"/>
    <n v="1"/>
    <n v="1"/>
    <n v="0"/>
    <n v="17333333.333333332"/>
    <n v="17333333.329999998"/>
    <n v="0"/>
  </r>
  <r>
    <s v="UT Softlinebext 20202CanalIT-SW-10-01"/>
    <s v="IT-SW-10-01Canal"/>
    <m/>
    <x v="6"/>
    <s v="IT-SW-10-01"/>
    <x v="3"/>
    <s v="UT Softlinebext 20202"/>
    <s v="COP"/>
    <s v="N/A"/>
    <s v="Soporte técnico proactivo "/>
    <s v="Hora"/>
    <s v="Und"/>
    <s v="Servicio"/>
    <s v="Zona 2"/>
    <s v="Remoto"/>
    <s v="Técnico/Tecnólogo ó Profesional"/>
    <s v="IT-SW-10-01"/>
    <s v="Mensual por servicios efectivamente prestados"/>
    <n v="200000"/>
    <n v="1"/>
    <n v="1"/>
    <n v="0"/>
    <n v="200000"/>
    <n v="200000"/>
    <n v="0"/>
  </r>
  <r>
    <s v="UT Softlinebext 20202CanalIT-SW-10-02"/>
    <s v="IT-SW-10-02Canal"/>
    <m/>
    <x v="6"/>
    <s v="IT-SW-10-02"/>
    <x v="3"/>
    <s v="UT Softlinebext 20202"/>
    <s v="COP"/>
    <s v="N/A"/>
    <s v="Soporte técnico proactivo "/>
    <s v="Hora"/>
    <s v="Und"/>
    <s v="Servicio"/>
    <s v="Zona 2"/>
    <s v="Sitio"/>
    <s v="Técnico/Tecnólogo ó Profesional"/>
    <s v="IT-SW-10-02"/>
    <s v="Mensual por servicios efectivamente prestados"/>
    <n v="200000"/>
    <n v="1"/>
    <n v="1"/>
    <n v="0"/>
    <n v="200000"/>
    <n v="200000"/>
    <n v="0"/>
  </r>
  <r>
    <s v="UT Softlinebext 20202CanalIT-SW-10-03"/>
    <s v="IT-SW-10-03Canal"/>
    <m/>
    <x v="6"/>
    <s v="IT-SW-10-03"/>
    <x v="3"/>
    <s v="UT Softlinebext 20202"/>
    <s v="COP"/>
    <s v="N/A"/>
    <s v="Soporte técnico proactivo "/>
    <s v="Hora"/>
    <s v="Und"/>
    <s v="Servicio"/>
    <s v="Zona 1"/>
    <s v="Remoto"/>
    <s v="Técnico/Tecnólogo ó Profesional"/>
    <s v="IT-SW-10-03"/>
    <s v="Mensual por servicios efectivamente prestados"/>
    <n v="200000"/>
    <n v="1"/>
    <n v="1"/>
    <n v="0"/>
    <n v="200000"/>
    <n v="200000"/>
    <n v="0"/>
  </r>
  <r>
    <s v="UT Softlinebext 20202CanalIT-SW-10-04"/>
    <s v="IT-SW-10-04Canal"/>
    <m/>
    <x v="6"/>
    <s v="IT-SW-10-04"/>
    <x v="3"/>
    <s v="UT Softlinebext 20202"/>
    <s v="COP"/>
    <s v="N/A"/>
    <s v="Soporte técnico proactivo "/>
    <s v="Hora"/>
    <s v="Und"/>
    <s v="Servicio"/>
    <s v="Zona 3"/>
    <s v="Remoto"/>
    <s v="Técnico/Tecnólogo ó Profesional"/>
    <s v="IT-SW-10-04"/>
    <s v="Mensual por servicios efectivamente prestados"/>
    <n v="200000"/>
    <n v="1"/>
    <n v="1"/>
    <n v="0"/>
    <n v="200000"/>
    <n v="200000"/>
    <n v="0"/>
  </r>
  <r>
    <s v="UT Softlinebext 20202CanalIT-SW-10-05"/>
    <s v="IT-SW-10-05Canal"/>
    <m/>
    <x v="6"/>
    <s v="IT-SW-10-05"/>
    <x v="3"/>
    <s v="UT Softlinebext 20202"/>
    <s v="COP"/>
    <s v="N/A"/>
    <s v="Soporte técnico proactivo "/>
    <s v="Hora"/>
    <s v="Und"/>
    <s v="Servicio"/>
    <s v="Zona 3"/>
    <s v="Sitio"/>
    <s v="Técnico/Tecnólogo ó Profesional"/>
    <s v="IT-SW-10-05"/>
    <s v="Mensual por servicios efectivamente prestados"/>
    <n v="240000"/>
    <n v="1"/>
    <n v="1"/>
    <n v="0"/>
    <n v="240000"/>
    <n v="240000"/>
    <n v="0"/>
  </r>
  <r>
    <s v="UT Softlinebext 20202CanalIT-SW-10-06"/>
    <s v="IT-SW-10-06Canal"/>
    <m/>
    <x v="6"/>
    <s v="IT-SW-10-06"/>
    <x v="3"/>
    <s v="UT Softlinebext 20202"/>
    <s v="COP"/>
    <s v="N/A"/>
    <s v="Soporte técnico proactivo "/>
    <s v="Hora"/>
    <s v="Und"/>
    <s v="Servicio"/>
    <s v="Zona 1"/>
    <s v="Sitio"/>
    <s v="Técnico/Tecnólogo ó Profesional"/>
    <s v="IT-SW-10-06"/>
    <s v="Mensual por servicios efectivamente prestados"/>
    <n v="200000"/>
    <n v="1"/>
    <n v="1"/>
    <n v="0"/>
    <n v="200000"/>
    <n v="200000"/>
    <n v="0"/>
  </r>
  <r>
    <s v="UT Softlinebext 20202CanalIT-SW-11-01"/>
    <s v="IT-SW-11-01Canal"/>
    <m/>
    <x v="6"/>
    <s v="IT-SW-11-01"/>
    <x v="3"/>
    <s v="UT Softlinebext 20202"/>
    <s v="COP"/>
    <s v="N/A"/>
    <s v="Soporte técnico reactivo "/>
    <s v="Hora"/>
    <s v="Und"/>
    <s v="Servicio"/>
    <s v="Zona 1"/>
    <s v="Sitio"/>
    <s v="Técnico/Tecnólogo ó Profesional"/>
    <s v="IT-SW-11-01"/>
    <s v="Mensual por servicios efectivamente prestados"/>
    <n v="200000"/>
    <n v="1"/>
    <n v="1"/>
    <n v="0"/>
    <n v="200000"/>
    <n v="200000"/>
    <n v="0"/>
  </r>
  <r>
    <s v="UT Softlinebext 20202CanalIT-SW-11-02"/>
    <s v="IT-SW-11-02Canal"/>
    <m/>
    <x v="6"/>
    <s v="IT-SW-11-02"/>
    <x v="3"/>
    <s v="UT Softlinebext 20202"/>
    <s v="COP"/>
    <s v="N/A"/>
    <s v="Soporte técnico reactivo "/>
    <s v="Hora"/>
    <s v="Und"/>
    <s v="Servicio"/>
    <s v="Zona 2"/>
    <s v="Remoto"/>
    <s v="Técnico/Tecnólogo ó Profesional"/>
    <s v="IT-SW-11-02"/>
    <s v="Mensual por servicios efectivamente prestados"/>
    <n v="200000"/>
    <n v="1"/>
    <n v="1"/>
    <n v="0"/>
    <n v="200000"/>
    <n v="200000"/>
    <n v="0"/>
  </r>
  <r>
    <s v="UT Softlinebext 20202CanalIT-SW-11-03"/>
    <s v="IT-SW-11-03Canal"/>
    <m/>
    <x v="6"/>
    <s v="IT-SW-11-03"/>
    <x v="3"/>
    <s v="UT Softlinebext 20202"/>
    <s v="COP"/>
    <s v="N/A"/>
    <s v="Soporte técnico reactivo "/>
    <s v="Hora"/>
    <s v="Und"/>
    <s v="Servicio"/>
    <s v="Zona 2"/>
    <s v="Sitio"/>
    <s v="Técnico/Tecnólogo ó Profesional"/>
    <s v="IT-SW-11-03"/>
    <s v="Mensual por servicios efectivamente prestados"/>
    <n v="240000"/>
    <n v="1"/>
    <n v="1"/>
    <n v="0"/>
    <n v="240000"/>
    <n v="240000"/>
    <n v="0"/>
  </r>
  <r>
    <s v="UT Softlinebext 20202CanalIT-SW-11-04"/>
    <s v="IT-SW-11-04Canal"/>
    <m/>
    <x v="6"/>
    <s v="IT-SW-11-04"/>
    <x v="3"/>
    <s v="UT Softlinebext 20202"/>
    <s v="COP"/>
    <s v="N/A"/>
    <s v="Soporte técnico reactivo "/>
    <s v="Hora"/>
    <s v="Und"/>
    <s v="Servicio"/>
    <s v="Zona 3"/>
    <s v="Remoto"/>
    <s v="Técnico/Tecnólogo ó Profesional"/>
    <s v="IT-SW-11-04"/>
    <s v="Mensual por servicios efectivamente prestados"/>
    <n v="240000"/>
    <n v="1"/>
    <n v="1"/>
    <n v="0"/>
    <n v="240000"/>
    <n v="240000"/>
    <n v="0"/>
  </r>
  <r>
    <s v="UT Softlinebext 20202CanalIT-SW-11-05"/>
    <s v="IT-SW-11-05Canal"/>
    <m/>
    <x v="6"/>
    <s v="IT-SW-11-05"/>
    <x v="3"/>
    <s v="UT Softlinebext 20202"/>
    <s v="COP"/>
    <s v="N/A"/>
    <s v="Soporte técnico reactivo "/>
    <s v="Hora"/>
    <s v="Und"/>
    <s v="Servicio"/>
    <s v="Zona 3"/>
    <s v="Sitio"/>
    <s v="Técnico/Tecnólogo ó Profesional"/>
    <s v="IT-SW-11-05"/>
    <s v="Mensual por servicios efectivamente prestados"/>
    <n v="266666.66666666669"/>
    <n v="1"/>
    <n v="1"/>
    <n v="0"/>
    <n v="266666.66666666669"/>
    <n v="266666.67"/>
    <n v="0"/>
  </r>
  <r>
    <s v="UT Softlinebext 20202CanalIT-SW-11-06"/>
    <s v="IT-SW-11-06Canal"/>
    <m/>
    <x v="6"/>
    <s v="IT-SW-11-06"/>
    <x v="3"/>
    <s v="UT Softlinebext 20202"/>
    <s v="COP"/>
    <s v="N/A"/>
    <s v="Soporte técnico reactivo "/>
    <s v="Hora"/>
    <s v="Und"/>
    <s v="Servicio"/>
    <s v="Zona 1"/>
    <s v="Remoto"/>
    <s v="Técnico/Tecnólogo ó Profesional"/>
    <s v="IT-SW-11-06"/>
    <s v="Mensual por servicios efectivamente prestados"/>
    <n v="200000"/>
    <n v="1"/>
    <n v="1"/>
    <n v="0"/>
    <n v="200000"/>
    <n v="200000"/>
    <n v="0"/>
  </r>
  <r>
    <s v="UT NimbitCanalIT-SW-01-01"/>
    <s v="IT-SW-01-01Canal"/>
    <m/>
    <x v="7"/>
    <s v="IT-SW-01-01"/>
    <x v="3"/>
    <s v="UT Nimbit"/>
    <s v="COP"/>
    <s v="N/A"/>
    <s v="Capacitación para usuario final - hasta 10 Personas.  "/>
    <s v="Por sesión de capacitación de 4 horas para un grupo de hasta 10 personas."/>
    <s v="Und"/>
    <s v="Servicio"/>
    <s v="Zona 1"/>
    <s v="Remoto"/>
    <s v="Capacitador"/>
    <s v="IT-SW-01-01"/>
    <s v="Mensual por servicios efectivamente prestados"/>
    <n v="1088000"/>
    <n v="1"/>
    <n v="1"/>
    <n v="0"/>
    <n v="1088000"/>
    <n v="1088000"/>
    <n v="0"/>
  </r>
  <r>
    <s v="UT NimbitCanalIT-SW-01-02"/>
    <s v="IT-SW-01-02Canal"/>
    <m/>
    <x v="7"/>
    <s v="IT-SW-01-02"/>
    <x v="3"/>
    <s v="UT Nimbit"/>
    <s v="COP"/>
    <s v="N/A"/>
    <s v="Capacitación para usuario final - hasta 10 Personas.  "/>
    <s v="Por sesión de capacitación de 4 horas para un grupo de hasta 10 personas."/>
    <s v="Und"/>
    <s v="Servicio"/>
    <s v="Zona 1"/>
    <s v="Sitio"/>
    <s v="Capacitador"/>
    <s v="IT-SW-01-02"/>
    <s v="Mensual por servicios efectivamente prestados"/>
    <n v="2278000"/>
    <n v="1"/>
    <n v="1"/>
    <n v="0"/>
    <n v="2278000"/>
    <n v="2278000"/>
    <n v="0"/>
  </r>
  <r>
    <s v="UT NimbitCanalIT-SW-01-03"/>
    <s v="IT-SW-01-03Canal"/>
    <m/>
    <x v="7"/>
    <s v="IT-SW-01-03"/>
    <x v="3"/>
    <s v="UT Nimbit"/>
    <s v="COP"/>
    <s v="N/A"/>
    <s v="Capacitación para usuario final - hasta 10 Personas.  "/>
    <s v="Por sesión de capacitación de 4 horas para un grupo de hasta 10 personas."/>
    <s v="Und"/>
    <s v="Servicio"/>
    <s v="Zona 2"/>
    <s v="Remoto"/>
    <s v="Capacitador"/>
    <s v="IT-SW-01-03"/>
    <s v="Mensual por servicios efectivamente prestados"/>
    <n v="1088000"/>
    <n v="1"/>
    <n v="1"/>
    <n v="0"/>
    <n v="1088000"/>
    <n v="1088000"/>
    <n v="0"/>
  </r>
  <r>
    <s v="UT NimbitCanalIT-SW-01-04"/>
    <s v="IT-SW-01-04Canal"/>
    <m/>
    <x v="7"/>
    <s v="IT-SW-01-04"/>
    <x v="3"/>
    <s v="UT Nimbit"/>
    <s v="COP"/>
    <s v="N/A"/>
    <s v="Capacitación para usuario final - hasta 10 Personas.  "/>
    <s v="Por sesión de capacitación de 4 horas para un grupo de hasta 10 personas."/>
    <s v="Und"/>
    <s v="Servicio"/>
    <s v="Zona 2"/>
    <s v="Sitio"/>
    <s v="Capacitador"/>
    <s v="IT-SW-01-04"/>
    <s v="Mensual por servicios efectivamente prestados"/>
    <n v="2278000"/>
    <n v="1"/>
    <n v="1"/>
    <n v="0"/>
    <n v="2278000"/>
    <n v="2278000"/>
    <n v="0"/>
  </r>
  <r>
    <s v="UT NimbitCanalIT-SW-01-05"/>
    <s v="IT-SW-01-05Canal"/>
    <m/>
    <x v="7"/>
    <s v="IT-SW-01-05"/>
    <x v="3"/>
    <s v="UT Nimbit"/>
    <s v="COP"/>
    <s v="N/A"/>
    <s v="Capacitación para usuario final - hasta 10 Personas.  "/>
    <s v="Por sesión de capacitación de 4 horas para un grupo de hasta 10 personas."/>
    <s v="Und"/>
    <s v="Servicio"/>
    <s v="Zona 3"/>
    <s v="Remoto"/>
    <s v="Capacitador"/>
    <s v="IT-SW-01-05"/>
    <s v="Mensual por servicios efectivamente prestados"/>
    <n v="1088000"/>
    <n v="1"/>
    <n v="1"/>
    <n v="0"/>
    <n v="1088000"/>
    <n v="1088000"/>
    <n v="0"/>
  </r>
  <r>
    <s v="UT NimbitCanalIT-SW-01-06"/>
    <s v="IT-SW-01-06Canal"/>
    <m/>
    <x v="7"/>
    <s v="IT-SW-01-06"/>
    <x v="3"/>
    <s v="UT Nimbit"/>
    <s v="COP"/>
    <s v="N/A"/>
    <s v="Capacitación para usuario final - hasta 10 Personas.  "/>
    <s v="Por sesión de capacitación de 4 horas para un grupo de hasta 10 personas."/>
    <s v="Und"/>
    <s v="Servicio"/>
    <s v="Zona 3"/>
    <s v="Sitio"/>
    <s v="Capacitador"/>
    <s v="IT-SW-01-06"/>
    <s v="Mensual por servicios efectivamente prestados"/>
    <n v="2703000"/>
    <n v="1"/>
    <n v="1"/>
    <n v="0"/>
    <n v="2703000"/>
    <n v="2703000"/>
    <n v="0"/>
  </r>
  <r>
    <s v="UT NimbitCanalIT-SW-02-01"/>
    <s v="IT-SW-02-01Canal"/>
    <m/>
    <x v="7"/>
    <s v="IT-SW-02-01"/>
    <x v="3"/>
    <s v="UT Nimbit"/>
    <s v="COP"/>
    <s v="N/A"/>
    <s v="Capacitación para usuario final hasta 20 Personas.  "/>
    <s v="Por sesión de capacitación de 4 horas para un grupo de hasta 20 personas."/>
    <s v="Und"/>
    <s v="Servicio"/>
    <s v="Zona 1"/>
    <s v="Remoto"/>
    <s v="Capacitador"/>
    <s v="IT-SW-02-01"/>
    <s v="Mensual por servicios efectivamente prestados"/>
    <n v="1088000"/>
    <n v="1"/>
    <n v="1"/>
    <n v="0"/>
    <n v="1088000"/>
    <n v="1088000"/>
    <n v="0"/>
  </r>
  <r>
    <s v="UT NimbitCanalIT-SW-02-02"/>
    <s v="IT-SW-02-02Canal"/>
    <m/>
    <x v="7"/>
    <s v="IT-SW-02-02"/>
    <x v="3"/>
    <s v="UT Nimbit"/>
    <s v="COP"/>
    <s v="N/A"/>
    <s v="Capacitación para usuario final hasta 20 Personas.  "/>
    <s v="Por sesión de capacitación de 4 horas para un grupo de hasta 20 personas."/>
    <s v="Und"/>
    <s v="Servicio"/>
    <s v="Zona 1"/>
    <s v="Sitio"/>
    <s v="Capacitador"/>
    <s v="IT-SW-02-02"/>
    <s v="Mensual por servicios efectivamente prestados"/>
    <n v="2278000"/>
    <n v="1"/>
    <n v="1"/>
    <n v="0"/>
    <n v="2278000"/>
    <n v="2278000"/>
    <n v="0"/>
  </r>
  <r>
    <s v="UT NimbitCanalIT-SW-02-03"/>
    <s v="IT-SW-02-03Canal"/>
    <m/>
    <x v="7"/>
    <s v="IT-SW-02-03"/>
    <x v="3"/>
    <s v="UT Nimbit"/>
    <s v="COP"/>
    <s v="N/A"/>
    <s v="Capacitación para usuario final hasta 20 Personas.  "/>
    <s v="Por sesión de capacitación de 4 horas para un grupo de hasta 20 personas."/>
    <s v="Und"/>
    <s v="Servicio"/>
    <s v="Zona 2"/>
    <s v="Remoto"/>
    <s v="Capacitador"/>
    <s v="IT-SW-02-03"/>
    <s v="Mensual por servicios efectivamente prestados"/>
    <n v="1088000"/>
    <n v="1"/>
    <n v="1"/>
    <n v="0"/>
    <n v="1088000"/>
    <n v="1088000"/>
    <n v="0"/>
  </r>
  <r>
    <s v="UT NimbitCanalIT-SW-02-04"/>
    <s v="IT-SW-02-04Canal"/>
    <m/>
    <x v="7"/>
    <s v="IT-SW-02-04"/>
    <x v="3"/>
    <s v="UT Nimbit"/>
    <s v="COP"/>
    <s v="N/A"/>
    <s v="Capacitación para usuario final hasta 20 Personas.  "/>
    <s v="Por sesión de capacitación de 4 horas para un grupo de hasta 20 personas."/>
    <s v="Und"/>
    <s v="Servicio"/>
    <s v="Zona 2"/>
    <s v="Sitio"/>
    <s v="Capacitador"/>
    <s v="IT-SW-02-04"/>
    <s v="Mensual por servicios efectivamente prestados"/>
    <n v="2278000"/>
    <n v="1"/>
    <n v="1"/>
    <n v="0"/>
    <n v="2278000"/>
    <n v="2278000"/>
    <n v="0"/>
  </r>
  <r>
    <s v="UT NimbitCanalIT-SW-02-05"/>
    <s v="IT-SW-02-05Canal"/>
    <m/>
    <x v="7"/>
    <s v="IT-SW-02-05"/>
    <x v="3"/>
    <s v="UT Nimbit"/>
    <s v="COP"/>
    <s v="N/A"/>
    <s v="Capacitación para usuario final hasta 20 Personas.  "/>
    <s v="Por sesión de capacitación de 4 horas para un grupo de hasta 20 personas."/>
    <s v="Und"/>
    <s v="Servicio"/>
    <s v="Zona 3"/>
    <s v="Remoto"/>
    <s v="Capacitador"/>
    <s v="IT-SW-02-05"/>
    <s v="Mensual por servicios efectivamente prestados"/>
    <n v="1088000"/>
    <n v="1"/>
    <n v="1"/>
    <n v="0"/>
    <n v="1088000"/>
    <n v="1088000"/>
    <n v="0"/>
  </r>
  <r>
    <s v="UT NimbitCanalIT-SW-02-06"/>
    <s v="IT-SW-02-06Canal"/>
    <m/>
    <x v="7"/>
    <s v="IT-SW-02-06"/>
    <x v="3"/>
    <s v="UT Nimbit"/>
    <s v="COP"/>
    <s v="N/A"/>
    <s v="Capacitación para usuario final hasta 20 Personas.  "/>
    <s v="Por sesión de capacitación de 4 horas para un grupo de hasta 20 personas."/>
    <s v="Und"/>
    <s v="Servicio"/>
    <s v="Zona 3"/>
    <s v="Sitio"/>
    <s v="Capacitador"/>
    <s v="IT-SW-02-06"/>
    <s v="Mensual por servicios efectivamente prestados"/>
    <n v="2703000"/>
    <n v="1"/>
    <n v="1"/>
    <n v="0"/>
    <n v="2703000"/>
    <n v="2703000"/>
    <n v="0"/>
  </r>
  <r>
    <s v="UT NimbitCanalIT-SW-03-01"/>
    <s v="IT-SW-03-01Canal"/>
    <m/>
    <x v="7"/>
    <s v="IT-SW-03-01"/>
    <x v="3"/>
    <s v="UT Nimbit"/>
    <s v="COP"/>
    <s v="N/A"/>
    <s v="Capacitación para usuario técnico o administrador - hasta 10 Personas.  "/>
    <s v="Por sesión de capacitación de 4 horas para un grupo de hasta 10 personas."/>
    <s v="Und"/>
    <s v="Servicio"/>
    <s v="Zona 1"/>
    <s v="Remoto"/>
    <s v="Capacitador"/>
    <s v="IT-SW-03-01"/>
    <s v="Mensual por servicios efectivamente prestados"/>
    <n v="1088000"/>
    <n v="1"/>
    <n v="1"/>
    <n v="0"/>
    <n v="1088000"/>
    <n v="1088000"/>
    <n v="0"/>
  </r>
  <r>
    <s v="UT NimbitCanalIT-SW-03-02"/>
    <s v="IT-SW-03-02Canal"/>
    <m/>
    <x v="7"/>
    <s v="IT-SW-03-02"/>
    <x v="3"/>
    <s v="UT Nimbit"/>
    <s v="COP"/>
    <s v="N/A"/>
    <s v="Capacitación para usuario técnico o administrador - hasta 10 Personas.  "/>
    <s v="Por sesión de capacitación de 4 horas para un grupo de hasta 10 personas."/>
    <s v="Und"/>
    <s v="Servicio"/>
    <s v="Zona 1"/>
    <s v="Sitio"/>
    <s v="Capacitador"/>
    <s v="IT-SW-03-02"/>
    <s v="Mensual por servicios efectivamente prestados"/>
    <n v="2278000"/>
    <n v="1"/>
    <n v="1"/>
    <n v="0"/>
    <n v="2278000"/>
    <n v="2278000"/>
    <n v="0"/>
  </r>
  <r>
    <s v="UT NimbitCanalIT-SW-03-03"/>
    <s v="IT-SW-03-03Canal"/>
    <m/>
    <x v="7"/>
    <s v="IT-SW-03-03"/>
    <x v="3"/>
    <s v="UT Nimbit"/>
    <s v="COP"/>
    <s v="N/A"/>
    <s v="Capacitación para usuario técnico o administrador - hasta 10 Personas.  "/>
    <s v="Por sesión de capacitación de 4 horas para un grupo de hasta 10 personas."/>
    <s v="Und"/>
    <s v="Servicio"/>
    <s v="Zona 2"/>
    <s v="Remoto"/>
    <s v="Capacitador"/>
    <s v="IT-SW-03-03"/>
    <s v="Mensual por servicios efectivamente prestados"/>
    <n v="1088000"/>
    <n v="1"/>
    <n v="1"/>
    <n v="0"/>
    <n v="1088000"/>
    <n v="1088000"/>
    <n v="0"/>
  </r>
  <r>
    <s v="UT NimbitCanalIT-SW-03-04"/>
    <s v="IT-SW-03-04Canal"/>
    <m/>
    <x v="7"/>
    <s v="IT-SW-03-04"/>
    <x v="3"/>
    <s v="UT Nimbit"/>
    <s v="COP"/>
    <s v="N/A"/>
    <s v="Capacitación para usuario técnico o administrador - hasta 10 Personas.  "/>
    <s v="Por sesión de capacitación de 4 horas para un grupo de hasta 10 personas."/>
    <s v="Und"/>
    <s v="Servicio"/>
    <s v="Zona 2"/>
    <s v="Sitio"/>
    <s v="Capacitador"/>
    <s v="IT-SW-03-04"/>
    <s v="Mensual por servicios efectivamente prestados"/>
    <n v="2278000"/>
    <n v="1"/>
    <n v="1"/>
    <n v="0"/>
    <n v="2278000"/>
    <n v="2278000"/>
    <n v="0"/>
  </r>
  <r>
    <s v="UT NimbitCanalIT-SW-03-05"/>
    <s v="IT-SW-03-05Canal"/>
    <m/>
    <x v="7"/>
    <s v="IT-SW-03-05"/>
    <x v="3"/>
    <s v="UT Nimbit"/>
    <s v="COP"/>
    <s v="N/A"/>
    <s v="Capacitación para usuario técnico o administrador - hasta 10 Personas.  "/>
    <s v="Por sesión de capacitación de 4 horas para un grupo de hasta 10 personas."/>
    <s v="Und"/>
    <s v="Servicio"/>
    <s v="Zona 3"/>
    <s v="Remoto"/>
    <s v="Capacitador"/>
    <s v="IT-SW-03-05"/>
    <s v="Mensual por servicios efectivamente prestados"/>
    <n v="1088000"/>
    <n v="1"/>
    <n v="1"/>
    <n v="0"/>
    <n v="1088000"/>
    <n v="1088000"/>
    <n v="0"/>
  </r>
  <r>
    <s v="UT NimbitCanalIT-SW-03-06"/>
    <s v="IT-SW-03-06Canal"/>
    <m/>
    <x v="7"/>
    <s v="IT-SW-03-06"/>
    <x v="3"/>
    <s v="UT Nimbit"/>
    <s v="COP"/>
    <s v="N/A"/>
    <s v="Capacitación para usuario técnico o administrador - hasta 10 Personas.  "/>
    <s v="Por sesión de capacitación de 4 horas para un grupo de hasta 10 personas."/>
    <s v="Und"/>
    <s v="Servicio"/>
    <s v="Zona 3"/>
    <s v="Sitio"/>
    <s v="Capacitador"/>
    <s v="IT-SW-03-06"/>
    <s v="Mensual por servicios efectivamente prestados"/>
    <n v="2703000"/>
    <n v="1"/>
    <n v="1"/>
    <n v="0"/>
    <n v="2703000"/>
    <n v="2703000"/>
    <n v="0"/>
  </r>
  <r>
    <s v="UT NimbitCanalIT-SW-04-01"/>
    <s v="IT-SW-04-01Canal"/>
    <m/>
    <x v="7"/>
    <s v="IT-SW-04-01"/>
    <x v="3"/>
    <s v="UT Nimbit"/>
    <s v="COP"/>
    <s v="N/A"/>
    <s v="Capacitación para usuario técnico o administrador hasta 20 Personas.  "/>
    <s v="Por sesión de capacitación de 4 horas para un grupo de hasta 20 personas."/>
    <s v="Und"/>
    <s v="Servicio"/>
    <s v="Zona 1"/>
    <s v="Remoto"/>
    <s v="Capacitador"/>
    <s v="IT-SW-04-01"/>
    <s v="Mensual por servicios efectivamente prestados"/>
    <n v="1088000"/>
    <n v="1"/>
    <n v="1"/>
    <n v="0"/>
    <n v="1088000"/>
    <n v="1088000"/>
    <n v="0"/>
  </r>
  <r>
    <s v="UT NimbitCanalIT-SW-04-02"/>
    <s v="IT-SW-04-02Canal"/>
    <m/>
    <x v="7"/>
    <s v="IT-SW-04-02"/>
    <x v="3"/>
    <s v="UT Nimbit"/>
    <s v="COP"/>
    <s v="N/A"/>
    <s v="Capacitación para usuario técnico o administrador hasta 20 Personas.  "/>
    <s v="Por sesión de capacitación de 4 horas para un grupo de hasta 20 personas."/>
    <s v="Und"/>
    <s v="Servicio"/>
    <s v="Zona 1"/>
    <s v="Sitio"/>
    <s v="Capacitador"/>
    <s v="IT-SW-04-02"/>
    <s v="Mensual por servicios efectivamente prestados"/>
    <n v="2278000"/>
    <n v="1"/>
    <n v="1"/>
    <n v="0"/>
    <n v="2278000"/>
    <n v="2278000"/>
    <n v="0"/>
  </r>
  <r>
    <s v="UT NimbitCanalIT-SW-04-03"/>
    <s v="IT-SW-04-03Canal"/>
    <m/>
    <x v="7"/>
    <s v="IT-SW-04-03"/>
    <x v="3"/>
    <s v="UT Nimbit"/>
    <s v="COP"/>
    <s v="N/A"/>
    <s v="Capacitación para usuario técnico o administrador hasta 20 Personas.  "/>
    <s v="Por sesión de capacitación de 4 horas para un grupo de hasta 20 personas."/>
    <s v="Und"/>
    <s v="Servicio"/>
    <s v="Zona 2"/>
    <s v="Remoto"/>
    <s v="Capacitador"/>
    <s v="IT-SW-04-03"/>
    <s v="Mensual por servicios efectivamente prestados"/>
    <n v="1088000"/>
    <n v="1"/>
    <n v="1"/>
    <n v="0"/>
    <n v="1088000"/>
    <n v="1088000"/>
    <n v="0"/>
  </r>
  <r>
    <s v="UT NimbitCanalIT-SW-04-04"/>
    <s v="IT-SW-04-04Canal"/>
    <m/>
    <x v="7"/>
    <s v="IT-SW-04-04"/>
    <x v="3"/>
    <s v="UT Nimbit"/>
    <s v="COP"/>
    <s v="N/A"/>
    <s v="Capacitación para usuario técnico o administrador hasta 20 Personas.  "/>
    <s v="Por sesión de capacitación de 4 horas para un grupo de hasta 20 personas."/>
    <s v="Und"/>
    <s v="Servicio"/>
    <s v="Zona 2"/>
    <s v="Sitio"/>
    <s v="Capacitador"/>
    <s v="IT-SW-04-04"/>
    <s v="Mensual por servicios efectivamente prestados"/>
    <n v="2278000"/>
    <n v="1"/>
    <n v="1"/>
    <n v="0"/>
    <n v="2278000"/>
    <n v="2278000"/>
    <n v="0"/>
  </r>
  <r>
    <s v="UT NimbitCanalIT-SW-04-05"/>
    <s v="IT-SW-04-05Canal"/>
    <m/>
    <x v="7"/>
    <s v="IT-SW-04-05"/>
    <x v="3"/>
    <s v="UT Nimbit"/>
    <s v="COP"/>
    <s v="N/A"/>
    <s v="Capacitación para usuario técnico o administrador hasta 20 Personas.  "/>
    <s v="Por sesión de capacitación de 4 horas para un grupo de hasta 20 personas."/>
    <s v="Und"/>
    <s v="Servicio"/>
    <s v="Zona 3"/>
    <s v="Remoto"/>
    <s v="Capacitador"/>
    <s v="IT-SW-04-05"/>
    <s v="Mensual por servicios efectivamente prestados"/>
    <n v="1088000"/>
    <n v="1"/>
    <n v="1"/>
    <n v="0"/>
    <n v="1088000"/>
    <n v="1088000"/>
    <n v="0"/>
  </r>
  <r>
    <s v="UT NimbitCanalIT-SW-04-06"/>
    <s v="IT-SW-04-06Canal"/>
    <m/>
    <x v="7"/>
    <s v="IT-SW-04-06"/>
    <x v="3"/>
    <s v="UT Nimbit"/>
    <s v="COP"/>
    <s v="N/A"/>
    <s v="Capacitación para usuario técnico o administrador hasta 20 Personas.  "/>
    <s v="Por sesión de capacitación de 4 horas para un grupo de hasta 20 personas."/>
    <s v="Und"/>
    <s v="Servicio"/>
    <s v="Zona 3"/>
    <s v="Sitio"/>
    <s v="Capacitador"/>
    <s v="IT-SW-04-06"/>
    <s v="Mensual por servicios efectivamente prestados"/>
    <n v="2703000"/>
    <n v="1"/>
    <n v="1"/>
    <n v="0"/>
    <n v="2703000"/>
    <n v="2703000"/>
    <n v="0"/>
  </r>
  <r>
    <s v="UT NimbitCanalIT-SW-05-01"/>
    <s v="IT-SW-05-01Canal"/>
    <m/>
    <x v="7"/>
    <s v="IT-SW-05-01"/>
    <x v="3"/>
    <s v="UT Nimbit"/>
    <s v="COP"/>
    <s v="N/A"/>
    <s v="Configuración y parametrización de los Productos "/>
    <s v="Hora"/>
    <s v="Und"/>
    <s v="Servicio"/>
    <s v="Zona 1"/>
    <s v="Remoto"/>
    <s v="Profesional"/>
    <s v="IT-SW-05-01"/>
    <s v="Mensual por servicios efectivamente prestados"/>
    <n v="2720000"/>
    <n v="1"/>
    <n v="1"/>
    <n v="0"/>
    <n v="2720000"/>
    <n v="2720000"/>
    <n v="0"/>
  </r>
  <r>
    <s v="UT NimbitCanalIT-SW-05-02"/>
    <s v="IT-SW-05-02Canal"/>
    <m/>
    <x v="7"/>
    <s v="IT-SW-05-02"/>
    <x v="3"/>
    <s v="UT Nimbit"/>
    <s v="COP"/>
    <s v="N/A"/>
    <s v="Configuración y parametrización de los Productos "/>
    <s v="Hora"/>
    <s v="Und"/>
    <s v="Servicio"/>
    <s v="Zona 1"/>
    <s v="Sitio"/>
    <s v="Profesional"/>
    <s v="IT-SW-05-02"/>
    <s v="Mensual por servicios efectivamente prestados"/>
    <n v="3910000"/>
    <n v="1"/>
    <n v="1"/>
    <n v="0"/>
    <n v="3910000"/>
    <n v="3910000"/>
    <n v="0"/>
  </r>
  <r>
    <s v="UT NimbitCanalIT-SW-05-03"/>
    <s v="IT-SW-05-03Canal"/>
    <m/>
    <x v="7"/>
    <s v="IT-SW-05-03"/>
    <x v="3"/>
    <s v="UT Nimbit"/>
    <s v="COP"/>
    <s v="N/A"/>
    <s v="Configuración y parametrización de los Productos "/>
    <s v="Hora"/>
    <s v="Und"/>
    <s v="Servicio"/>
    <s v="Zona 2"/>
    <s v="Remoto"/>
    <s v="Profesional"/>
    <s v="IT-SW-05-03"/>
    <s v="Mensual por servicios efectivamente prestados"/>
    <n v="2720000"/>
    <n v="1"/>
    <n v="1"/>
    <n v="0"/>
    <n v="2720000"/>
    <n v="2720000"/>
    <n v="0"/>
  </r>
  <r>
    <s v="UT NimbitCanalIT-SW-05-04"/>
    <s v="IT-SW-05-04Canal"/>
    <m/>
    <x v="7"/>
    <s v="IT-SW-05-04"/>
    <x v="3"/>
    <s v="UT Nimbit"/>
    <s v="COP"/>
    <s v="N/A"/>
    <s v="Configuración y parametrización de los Productos "/>
    <s v="Hora"/>
    <s v="Und"/>
    <s v="Servicio"/>
    <s v="Zona 2"/>
    <s v="Sitio"/>
    <s v="Profesional"/>
    <s v="IT-SW-05-04"/>
    <s v="Mensual por servicios efectivamente prestados"/>
    <n v="3910000"/>
    <n v="1"/>
    <n v="1"/>
    <n v="0"/>
    <n v="3910000"/>
    <n v="3910000"/>
    <n v="0"/>
  </r>
  <r>
    <s v="UT NimbitCanalIT-SW-05-05"/>
    <s v="IT-SW-05-05Canal"/>
    <m/>
    <x v="7"/>
    <s v="IT-SW-05-05"/>
    <x v="3"/>
    <s v="UT Nimbit"/>
    <s v="COP"/>
    <s v="N/A"/>
    <s v="Configuración y parametrización de los Productos "/>
    <s v="Hora"/>
    <s v="Und"/>
    <s v="Servicio"/>
    <s v="Zona 3"/>
    <s v="Remoto"/>
    <s v="Profesional"/>
    <s v="IT-SW-05-05"/>
    <s v="Mensual por servicios efectivamente prestados"/>
    <n v="2720000"/>
    <n v="1"/>
    <n v="1"/>
    <n v="0"/>
    <n v="2720000"/>
    <n v="2720000"/>
    <n v="0"/>
  </r>
  <r>
    <s v="UT NimbitCanalIT-SW-05-06"/>
    <s v="IT-SW-05-06Canal"/>
    <m/>
    <x v="7"/>
    <s v="IT-SW-05-06"/>
    <x v="3"/>
    <s v="UT Nimbit"/>
    <s v="COP"/>
    <s v="N/A"/>
    <s v="Configuración y parametrización de los Productos "/>
    <s v="Hora"/>
    <s v="Und"/>
    <s v="Servicio"/>
    <s v="Zona 3"/>
    <s v="Sitio"/>
    <s v="Profesional"/>
    <s v="IT-SW-05-06"/>
    <s v="Mensual por servicios efectivamente prestados"/>
    <n v="4335000"/>
    <n v="1"/>
    <n v="1"/>
    <n v="0"/>
    <n v="4335000"/>
    <n v="4335000"/>
    <n v="0"/>
  </r>
  <r>
    <s v="UT NimbitCanalIT-SW-06-01"/>
    <s v="IT-SW-06-01Canal"/>
    <m/>
    <x v="7"/>
    <s v="IT-SW-06-01"/>
    <x v="3"/>
    <s v="UT Nimbit"/>
    <s v="COP"/>
    <s v="N/A"/>
    <s v="Gerente de cuenta (soporte) "/>
    <s v="Mes"/>
    <s v="Und"/>
    <s v="Servicio"/>
    <s v="Zona 1"/>
    <s v="Sitio"/>
    <s v="Profesional"/>
    <s v="IT-SW-06-01"/>
    <s v="Mensual por servicios efectivamente prestados"/>
    <n v="20490000"/>
    <n v="1"/>
    <n v="1"/>
    <n v="0"/>
    <n v="20490000"/>
    <n v="20490000"/>
    <n v="0"/>
  </r>
  <r>
    <s v="UT NimbitCanalIT-SW-06-02"/>
    <s v="IT-SW-06-02Canal"/>
    <m/>
    <x v="7"/>
    <s v="IT-SW-06-02"/>
    <x v="3"/>
    <s v="UT Nimbit"/>
    <s v="COP"/>
    <s v="N/A"/>
    <s v="Gerente de cuenta (soporte) "/>
    <s v="Mes"/>
    <s v="Und"/>
    <s v="Servicio"/>
    <s v="Zona 2"/>
    <s v="Sitio"/>
    <s v="Profesional"/>
    <s v="IT-SW-06-02"/>
    <s v="Mensual por servicios efectivamente prestados"/>
    <n v="20490000"/>
    <n v="1"/>
    <n v="1"/>
    <n v="0"/>
    <n v="20490000"/>
    <n v="20490000"/>
    <n v="0"/>
  </r>
  <r>
    <s v="UT NimbitCanalIT-SW-06-03"/>
    <s v="IT-SW-06-03Canal"/>
    <m/>
    <x v="7"/>
    <s v="IT-SW-06-03"/>
    <x v="3"/>
    <s v="UT Nimbit"/>
    <s v="COP"/>
    <s v="N/A"/>
    <s v="Gerente de cuenta (soporte) "/>
    <s v="Mes"/>
    <s v="Und"/>
    <s v="Servicio"/>
    <s v="Zona 3"/>
    <s v="Sitio"/>
    <s v="Profesional"/>
    <s v="IT-SW-06-03"/>
    <s v="Mensual por servicios efectivamente prestados"/>
    <n v="22115000"/>
    <n v="1"/>
    <n v="1"/>
    <n v="0"/>
    <n v="22115000"/>
    <n v="22115000"/>
    <n v="0"/>
  </r>
  <r>
    <s v="UT NimbitCanalIT-SW-07-01"/>
    <s v="IT-SW-07-01Canal"/>
    <m/>
    <x v="7"/>
    <s v="IT-SW-07-01"/>
    <x v="3"/>
    <s v="UT Nimbit"/>
    <s v="COP"/>
    <s v="N/A"/>
    <s v="Instalación de Licencia o Suscripción Anual, o afínes "/>
    <s v="Unidad"/>
    <s v="Und"/>
    <s v="Servicio"/>
    <s v="Zona 1"/>
    <s v="Remoto"/>
    <s v="Técnico/Tecnólogo ó Profesional"/>
    <s v="IT-SW-07-01"/>
    <s v="Mensual por servicios efectivamente prestados"/>
    <n v="17000"/>
    <n v="1"/>
    <n v="1"/>
    <n v="0"/>
    <n v="17000"/>
    <n v="17000"/>
    <n v="0"/>
  </r>
  <r>
    <s v="UT NimbitCanalIT-SW-07-02"/>
    <s v="IT-SW-07-02Canal"/>
    <m/>
    <x v="7"/>
    <s v="IT-SW-07-02"/>
    <x v="3"/>
    <s v="UT Nimbit"/>
    <s v="COP"/>
    <s v="N/A"/>
    <s v="Instalación de Licencia o Suscripción Anual, o afínes "/>
    <s v="Unidad"/>
    <s v="Und"/>
    <s v="Servicio"/>
    <s v="Zona 1"/>
    <s v="Sitio"/>
    <s v="Técnico/Tecnólogo ó Profesional"/>
    <s v="IT-SW-07-02"/>
    <s v="Mensual por servicios efectivamente prestados"/>
    <n v="30600"/>
    <n v="1"/>
    <n v="1"/>
    <n v="0"/>
    <n v="30600"/>
    <n v="30600"/>
    <n v="0"/>
  </r>
  <r>
    <s v="UT NimbitCanalIT-SW-07-03"/>
    <s v="IT-SW-07-03Canal"/>
    <m/>
    <x v="7"/>
    <s v="IT-SW-07-03"/>
    <x v="3"/>
    <s v="UT Nimbit"/>
    <s v="COP"/>
    <s v="N/A"/>
    <s v="Instalación de Licencia o Suscripción Anual, o afínes "/>
    <s v="Unidad"/>
    <s v="Und"/>
    <s v="Servicio"/>
    <s v="Zona 2"/>
    <s v="Remoto"/>
    <s v="Técnico/Tecnólogo ó Profesional"/>
    <s v="IT-SW-07-03"/>
    <s v="Mensual por servicios efectivamente prestados"/>
    <n v="17000"/>
    <n v="1"/>
    <n v="1"/>
    <n v="0"/>
    <n v="17000"/>
    <n v="17000"/>
    <n v="0"/>
  </r>
  <r>
    <s v="UT NimbitCanalIT-SW-07-04"/>
    <s v="IT-SW-07-04Canal"/>
    <m/>
    <x v="7"/>
    <s v="IT-SW-07-04"/>
    <x v="3"/>
    <s v="UT Nimbit"/>
    <s v="COP"/>
    <s v="N/A"/>
    <s v="Instalación de Licencia o Suscripción Anual, o afínes "/>
    <s v="Unidad"/>
    <s v="Und"/>
    <s v="Servicio"/>
    <s v="Zona 2"/>
    <s v="Sitio"/>
    <s v="Técnico/Tecnólogo ó Profesional"/>
    <s v="IT-SW-07-04"/>
    <s v="Mensual por servicios efectivamente prestados"/>
    <n v="30600"/>
    <n v="1"/>
    <n v="1"/>
    <n v="0"/>
    <n v="30600"/>
    <n v="30600"/>
    <n v="0"/>
  </r>
  <r>
    <s v="UT NimbitCanalIT-SW-07-05"/>
    <s v="IT-SW-07-05Canal"/>
    <m/>
    <x v="7"/>
    <s v="IT-SW-07-05"/>
    <x v="3"/>
    <s v="UT Nimbit"/>
    <s v="COP"/>
    <s v="N/A"/>
    <s v="Instalación de Licencia o Suscripción Anual, o afínes "/>
    <s v="Unidad"/>
    <s v="Und"/>
    <s v="Servicio"/>
    <s v="Zona 3"/>
    <s v="Remoto"/>
    <s v="Técnico/Tecnólogo ó Profesional"/>
    <s v="IT-SW-07-05"/>
    <s v="Mensual por servicios efectivamente prestados"/>
    <n v="17000"/>
    <n v="1"/>
    <n v="1"/>
    <n v="0"/>
    <n v="17000"/>
    <n v="17000"/>
    <n v="0"/>
  </r>
  <r>
    <s v="UT NimbitCanalIT-SW-07-06"/>
    <s v="IT-SW-07-06Canal"/>
    <m/>
    <x v="7"/>
    <s v="IT-SW-07-06"/>
    <x v="3"/>
    <s v="UT Nimbit"/>
    <s v="COP"/>
    <s v="N/A"/>
    <s v="Instalación de Licencia o Suscripción Anual, o afínes "/>
    <s v="Unidad"/>
    <s v="Und"/>
    <s v="Servicio"/>
    <s v="Zona 3"/>
    <s v="Sitio"/>
    <s v="Técnico/Tecnólogo ó Profesional"/>
    <s v="IT-SW-07-06"/>
    <s v="Mensual por servicios efectivamente prestados"/>
    <n v="37400"/>
    <n v="1"/>
    <n v="1"/>
    <n v="0"/>
    <n v="37400"/>
    <n v="37400"/>
    <n v="0"/>
  </r>
  <r>
    <s v="UT NimbitCanalIT-SW-08-01"/>
    <s v="IT-SW-08-01Canal"/>
    <m/>
    <x v="7"/>
    <s v="IT-SW-08-01"/>
    <x v="3"/>
    <s v="UT Nimbit"/>
    <s v="COP"/>
    <s v="N/A"/>
    <s v="Migración de información por volumen de datos almacenados "/>
    <s v="GB"/>
    <s v="Und"/>
    <s v="Servicio"/>
    <s v="Zona 1"/>
    <s v="Remoto"/>
    <s v="Profesional"/>
    <s v="IT-SW-08-01"/>
    <s v="Mensual por servicios efectivamente prestados"/>
    <n v="35000"/>
    <n v="1"/>
    <n v="1"/>
    <n v="0"/>
    <n v="35000"/>
    <n v="35000"/>
    <n v="0"/>
  </r>
  <r>
    <s v="UT NimbitCanalIT-SW-08-02"/>
    <s v="IT-SW-08-02Canal"/>
    <m/>
    <x v="7"/>
    <s v="IT-SW-08-02"/>
    <x v="3"/>
    <s v="UT Nimbit"/>
    <s v="COP"/>
    <s v="N/A"/>
    <s v="Migración de información por volumen de datos almacenados "/>
    <s v="GB"/>
    <s v="Und"/>
    <s v="Servicio"/>
    <s v="Zona 1"/>
    <s v="Sitio"/>
    <s v="Profesional"/>
    <s v="IT-SW-08-02"/>
    <s v="Mensual por servicios efectivamente prestados"/>
    <n v="45000"/>
    <n v="1"/>
    <n v="1"/>
    <n v="0"/>
    <n v="45000"/>
    <n v="45000"/>
    <n v="0"/>
  </r>
  <r>
    <s v="UT NimbitCanalIT-SW-08-03"/>
    <s v="IT-SW-08-03Canal"/>
    <m/>
    <x v="7"/>
    <s v="IT-SW-08-03"/>
    <x v="3"/>
    <s v="UT Nimbit"/>
    <s v="COP"/>
    <s v="N/A"/>
    <s v="Migración de información por volumen de datos almacenados "/>
    <s v="GB"/>
    <s v="Und"/>
    <s v="Servicio"/>
    <s v="Zona 2"/>
    <s v="Remoto"/>
    <s v="Profesional"/>
    <s v="IT-SW-08-03"/>
    <s v="Mensual por servicios efectivamente prestados"/>
    <n v="35000"/>
    <n v="1"/>
    <n v="1"/>
    <n v="0"/>
    <n v="35000"/>
    <n v="35000"/>
    <n v="0"/>
  </r>
  <r>
    <s v="UT NimbitCanalIT-SW-08-04"/>
    <s v="IT-SW-08-04Canal"/>
    <m/>
    <x v="7"/>
    <s v="IT-SW-08-04"/>
    <x v="3"/>
    <s v="UT Nimbit"/>
    <s v="COP"/>
    <s v="N/A"/>
    <s v="Migración de información por volumen de datos almacenados "/>
    <s v="GB"/>
    <s v="Und"/>
    <s v="Servicio"/>
    <s v="Zona 2"/>
    <s v="Sitio"/>
    <s v="Profesional"/>
    <s v="IT-SW-08-04"/>
    <s v="Mensual por servicios efectivamente prestados"/>
    <n v="55000"/>
    <n v="1"/>
    <n v="1"/>
    <n v="0"/>
    <n v="55000"/>
    <n v="55000"/>
    <n v="0"/>
  </r>
  <r>
    <s v="UT NimbitCanalIT-SW-08-05"/>
    <s v="IT-SW-08-05Canal"/>
    <m/>
    <x v="7"/>
    <s v="IT-SW-08-05"/>
    <x v="3"/>
    <s v="UT Nimbit"/>
    <s v="COP"/>
    <s v="N/A"/>
    <s v="Migración de información por volumen de datos almacenados "/>
    <s v="GB"/>
    <s v="Und"/>
    <s v="Servicio"/>
    <s v="Zona 3"/>
    <s v="Remoto"/>
    <s v="Profesional"/>
    <s v="IT-SW-08-05"/>
    <s v="Mensual por servicios efectivamente prestados"/>
    <n v="35000"/>
    <n v="1"/>
    <n v="1"/>
    <n v="0"/>
    <n v="35000"/>
    <n v="35000"/>
    <n v="0"/>
  </r>
  <r>
    <s v="UT NimbitCanalIT-SW-08-06"/>
    <s v="IT-SW-08-06Canal"/>
    <m/>
    <x v="7"/>
    <s v="IT-SW-08-06"/>
    <x v="3"/>
    <s v="UT Nimbit"/>
    <s v="COP"/>
    <s v="N/A"/>
    <s v="Migración de información por volumen de datos almacenados "/>
    <s v="GB"/>
    <s v="Und"/>
    <s v="Servicio"/>
    <s v="Zona 3"/>
    <s v="Sitio"/>
    <s v="Profesional"/>
    <s v="IT-SW-08-06"/>
    <s v="Mensual por servicios efectivamente prestados"/>
    <n v="60000"/>
    <n v="1"/>
    <n v="1"/>
    <n v="0"/>
    <n v="60000"/>
    <n v="60000"/>
    <n v="0"/>
  </r>
  <r>
    <s v="UT NimbitCanalIT-SW-09-01"/>
    <s v="IT-SW-09-01Canal"/>
    <m/>
    <x v="7"/>
    <s v="IT-SW-09-01"/>
    <x v="3"/>
    <s v="UT Nimbit"/>
    <s v="COP"/>
    <s v="N/A"/>
    <s v="Soporte técnico en sitio "/>
    <s v="Mes"/>
    <s v="Und"/>
    <s v="Servicio"/>
    <s v="Zona 1"/>
    <s v="Sitio"/>
    <s v="Técnico/Tecnólogo ó Profesional"/>
    <s v="IT-SW-09-01"/>
    <s v="Mensual por servicios efectivamente prestados"/>
    <n v="25258600"/>
    <n v="1"/>
    <n v="1"/>
    <n v="0"/>
    <n v="25258600"/>
    <n v="25258600"/>
    <n v="0"/>
  </r>
  <r>
    <s v="UT NimbitCanalIT-SW-09-02"/>
    <s v="IT-SW-09-02Canal"/>
    <m/>
    <x v="7"/>
    <s v="IT-SW-09-02"/>
    <x v="3"/>
    <s v="UT Nimbit"/>
    <s v="COP"/>
    <s v="N/A"/>
    <s v="Soporte técnico en sitio "/>
    <s v="Mes"/>
    <s v="Und"/>
    <s v="Servicio"/>
    <s v="Zona 2"/>
    <s v="Sitio"/>
    <s v="Técnico/Tecnólogo ó Profesional"/>
    <s v="IT-SW-09-02"/>
    <s v="Mensual por servicios efectivamente prestados"/>
    <n v="25258600"/>
    <n v="1"/>
    <n v="1"/>
    <n v="0"/>
    <n v="25258600"/>
    <n v="25258600"/>
    <n v="0"/>
  </r>
  <r>
    <s v="UT NimbitCanalIT-SW-09-03"/>
    <s v="IT-SW-09-03Canal"/>
    <m/>
    <x v="7"/>
    <s v="IT-SW-09-03"/>
    <x v="3"/>
    <s v="UT Nimbit"/>
    <s v="COP"/>
    <s v="N/A"/>
    <s v="Soporte técnico en sitio "/>
    <s v="Mes"/>
    <s v="Und"/>
    <s v="Servicio"/>
    <s v="Zona 3"/>
    <s v="Sitio"/>
    <s v="Técnico/Tecnólogo ó Profesional"/>
    <s v="IT-SW-09-03"/>
    <s v="Mensual por servicios efectivamente prestados"/>
    <n v="25938600"/>
    <n v="1"/>
    <n v="1"/>
    <n v="0"/>
    <n v="25938600"/>
    <n v="25938600"/>
    <n v="0"/>
  </r>
  <r>
    <s v="UT NimbitCanalIT-SW-10-01"/>
    <s v="IT-SW-10-01Canal"/>
    <m/>
    <x v="7"/>
    <s v="IT-SW-10-01"/>
    <x v="3"/>
    <s v="UT Nimbit"/>
    <s v="COP"/>
    <s v="N/A"/>
    <s v="Soporte técnico proactivo "/>
    <s v="Hora"/>
    <s v="Und"/>
    <s v="Servicio"/>
    <s v="Zona 2"/>
    <s v="Remoto"/>
    <s v="Técnico/Tecnólogo ó Profesional"/>
    <s v="IT-SW-10-01"/>
    <s v="Mensual por servicios efectivamente prestados"/>
    <n v="238000"/>
    <n v="1"/>
    <n v="1"/>
    <n v="0"/>
    <n v="238000"/>
    <n v="238000"/>
    <n v="0"/>
  </r>
  <r>
    <s v="UT NimbitCanalIT-SW-10-02"/>
    <s v="IT-SW-10-02Canal"/>
    <m/>
    <x v="7"/>
    <s v="IT-SW-10-02"/>
    <x v="3"/>
    <s v="UT Nimbit"/>
    <s v="COP"/>
    <s v="N/A"/>
    <s v="Soporte técnico proactivo "/>
    <s v="Hora"/>
    <s v="Und"/>
    <s v="Servicio"/>
    <s v="Zona 2"/>
    <s v="Sitio"/>
    <s v="Técnico/Tecnólogo ó Profesional"/>
    <s v="IT-SW-10-02"/>
    <s v="Mensual por servicios efectivamente prestados"/>
    <n v="306000"/>
    <n v="1"/>
    <n v="1"/>
    <n v="0"/>
    <n v="306000"/>
    <n v="306000"/>
    <n v="0"/>
  </r>
  <r>
    <s v="UT NimbitCanalIT-SW-10-03"/>
    <s v="IT-SW-10-03Canal"/>
    <m/>
    <x v="7"/>
    <s v="IT-SW-10-03"/>
    <x v="3"/>
    <s v="UT Nimbit"/>
    <s v="COP"/>
    <s v="N/A"/>
    <s v="Soporte técnico proactivo "/>
    <s v="Hora"/>
    <s v="Und"/>
    <s v="Servicio"/>
    <s v="Zona 1"/>
    <s v="Remoto"/>
    <s v="Técnico/Tecnólogo ó Profesional"/>
    <s v="IT-SW-10-03"/>
    <s v="Mensual por servicios efectivamente prestados"/>
    <n v="238000"/>
    <n v="1"/>
    <n v="1"/>
    <n v="0"/>
    <n v="238000"/>
    <n v="238000"/>
    <n v="0"/>
  </r>
  <r>
    <s v="UT NimbitCanalIT-SW-10-04"/>
    <s v="IT-SW-10-04Canal"/>
    <m/>
    <x v="7"/>
    <s v="IT-SW-10-04"/>
    <x v="3"/>
    <s v="UT Nimbit"/>
    <s v="COP"/>
    <s v="N/A"/>
    <s v="Soporte técnico proactivo "/>
    <s v="Hora"/>
    <s v="Und"/>
    <s v="Servicio"/>
    <s v="Zona 3"/>
    <s v="Remoto"/>
    <s v="Técnico/Tecnólogo ó Profesional"/>
    <s v="IT-SW-10-04"/>
    <s v="Mensual por servicios efectivamente prestados"/>
    <n v="306000"/>
    <n v="1"/>
    <n v="1"/>
    <n v="0"/>
    <n v="306000"/>
    <n v="306000"/>
    <n v="0"/>
  </r>
  <r>
    <s v="UT NimbitCanalIT-SW-10-05"/>
    <s v="IT-SW-10-05Canal"/>
    <m/>
    <x v="7"/>
    <s v="IT-SW-10-05"/>
    <x v="3"/>
    <s v="UT Nimbit"/>
    <s v="COP"/>
    <s v="N/A"/>
    <s v="Soporte técnico proactivo "/>
    <s v="Hora"/>
    <s v="Und"/>
    <s v="Servicio"/>
    <s v="Zona 3"/>
    <s v="Sitio"/>
    <s v="Técnico/Tecnólogo ó Profesional"/>
    <s v="IT-SW-10-05"/>
    <s v="Mensual por servicios efectivamente prestados"/>
    <n v="238000"/>
    <n v="1"/>
    <n v="1"/>
    <n v="0"/>
    <n v="238000"/>
    <n v="238000"/>
    <n v="0"/>
  </r>
  <r>
    <s v="UT NimbitCanalIT-SW-10-06"/>
    <s v="IT-SW-10-06Canal"/>
    <m/>
    <x v="7"/>
    <s v="IT-SW-10-06"/>
    <x v="3"/>
    <s v="UT Nimbit"/>
    <s v="COP"/>
    <s v="N/A"/>
    <s v="Soporte técnico proactivo "/>
    <s v="Hora"/>
    <s v="Und"/>
    <s v="Servicio"/>
    <s v="Zona 1"/>
    <s v="Sitio"/>
    <s v="Técnico/Tecnólogo ó Profesional"/>
    <s v="IT-SW-10-06"/>
    <s v="Mensual por servicios efectivamente prestados"/>
    <n v="374000"/>
    <n v="1"/>
    <n v="1"/>
    <n v="0"/>
    <n v="374000"/>
    <n v="374000"/>
    <n v="0"/>
  </r>
  <r>
    <s v="UT NimbitCanalIT-SW-11-01"/>
    <s v="IT-SW-11-01Canal"/>
    <m/>
    <x v="7"/>
    <s v="IT-SW-11-01"/>
    <x v="3"/>
    <s v="UT Nimbit"/>
    <s v="COP"/>
    <s v="N/A"/>
    <s v="Soporte técnico reactivo "/>
    <s v="Hora"/>
    <s v="Und"/>
    <s v="Servicio"/>
    <s v="Zona 1"/>
    <s v="Sitio"/>
    <s v="Técnico/Tecnólogo ó Profesional"/>
    <s v="IT-SW-11-01"/>
    <s v="Mensual por servicios efectivamente prestados"/>
    <n v="272000"/>
    <n v="1"/>
    <n v="1"/>
    <n v="0"/>
    <n v="272000"/>
    <n v="272000"/>
    <n v="0"/>
  </r>
  <r>
    <s v="UT NimbitCanalIT-SW-11-02"/>
    <s v="IT-SW-11-02Canal"/>
    <m/>
    <x v="7"/>
    <s v="IT-SW-11-02"/>
    <x v="3"/>
    <s v="UT Nimbit"/>
    <s v="COP"/>
    <s v="N/A"/>
    <s v="Soporte técnico reactivo "/>
    <s v="Hora"/>
    <s v="Und"/>
    <s v="Servicio"/>
    <s v="Zona 2"/>
    <s v="Remoto"/>
    <s v="Técnico/Tecnólogo ó Profesional"/>
    <s v="IT-SW-11-02"/>
    <s v="Mensual por servicios efectivamente prestados"/>
    <n v="340000"/>
    <n v="1"/>
    <n v="1"/>
    <n v="0"/>
    <n v="340000"/>
    <n v="340000"/>
    <n v="0"/>
  </r>
  <r>
    <s v="UT NimbitCanalIT-SW-11-03"/>
    <s v="IT-SW-11-03Canal"/>
    <m/>
    <x v="7"/>
    <s v="IT-SW-11-03"/>
    <x v="3"/>
    <s v="UT Nimbit"/>
    <s v="COP"/>
    <s v="N/A"/>
    <s v="Soporte técnico reactivo "/>
    <s v="Hora"/>
    <s v="Und"/>
    <s v="Servicio"/>
    <s v="Zona 2"/>
    <s v="Sitio"/>
    <s v="Técnico/Tecnólogo ó Profesional"/>
    <s v="IT-SW-11-03"/>
    <s v="Mensual por servicios efectivamente prestados"/>
    <n v="272000"/>
    <n v="1"/>
    <n v="1"/>
    <n v="0"/>
    <n v="272000"/>
    <n v="272000"/>
    <n v="0"/>
  </r>
  <r>
    <s v="UT NimbitCanalIT-SW-11-04"/>
    <s v="IT-SW-11-04Canal"/>
    <m/>
    <x v="7"/>
    <s v="IT-SW-11-04"/>
    <x v="3"/>
    <s v="UT Nimbit"/>
    <s v="COP"/>
    <s v="N/A"/>
    <s v="Soporte técnico reactivo "/>
    <s v="Hora"/>
    <s v="Und"/>
    <s v="Servicio"/>
    <s v="Zona 3"/>
    <s v="Remoto"/>
    <s v="Técnico/Tecnólogo ó Profesional"/>
    <s v="IT-SW-11-04"/>
    <s v="Mensual por servicios efectivamente prestados"/>
    <n v="340000"/>
    <n v="1"/>
    <n v="1"/>
    <n v="0"/>
    <n v="340000"/>
    <n v="340000"/>
    <n v="0"/>
  </r>
  <r>
    <s v="UT NimbitCanalIT-SW-11-05"/>
    <s v="IT-SW-11-05Canal"/>
    <m/>
    <x v="7"/>
    <s v="IT-SW-11-05"/>
    <x v="3"/>
    <s v="UT Nimbit"/>
    <s v="COP"/>
    <s v="N/A"/>
    <s v="Soporte técnico reactivo "/>
    <s v="Hora"/>
    <s v="Und"/>
    <s v="Servicio"/>
    <s v="Zona 3"/>
    <s v="Sitio"/>
    <s v="Técnico/Tecnólogo ó Profesional"/>
    <s v="IT-SW-11-05"/>
    <s v="Mensual por servicios efectivamente prestados"/>
    <n v="272000"/>
    <n v="1"/>
    <n v="1"/>
    <n v="0"/>
    <n v="272000"/>
    <n v="272000"/>
    <n v="0"/>
  </r>
  <r>
    <s v="UT NimbitCanalIT-SW-11-06"/>
    <s v="IT-SW-11-06Canal"/>
    <m/>
    <x v="7"/>
    <s v="IT-SW-11-06"/>
    <x v="3"/>
    <s v="UT Nimbit"/>
    <s v="COP"/>
    <s v="N/A"/>
    <s v="Soporte técnico reactivo "/>
    <s v="Hora"/>
    <s v="Und"/>
    <s v="Servicio"/>
    <s v="Zona 1"/>
    <s v="Remoto"/>
    <s v="Técnico/Tecnólogo ó Profesional"/>
    <s v="IT-SW-11-06"/>
    <s v="Mensual por servicios efectivamente prestados"/>
    <n v="408000"/>
    <n v="1"/>
    <n v="1"/>
    <n v="0"/>
    <n v="408000"/>
    <n v="408000"/>
    <n v="0"/>
  </r>
  <r>
    <s v="UT DELL EMCCanalIT-SW-01-01"/>
    <s v="IT-SW-01-01Canal"/>
    <m/>
    <x v="8"/>
    <s v="IT-SW-01-01"/>
    <x v="3"/>
    <s v="UT DELL EMC"/>
    <s v="USD"/>
    <s v="N/A"/>
    <s v="Capacitación para usuario final - hasta 10 Personas.  "/>
    <s v="Por sesión de capacitación de 4 horas para un grupo de hasta 10 personas."/>
    <s v="Und"/>
    <s v="Servicio"/>
    <s v="Zona 1"/>
    <s v="Remoto"/>
    <s v="Capacitador"/>
    <s v="IT-SW-01-01"/>
    <s v="Mensual por servicios efectivamente prestados"/>
    <n v="1334.5666666666668"/>
    <n v="1"/>
    <n v="1"/>
    <n v="0"/>
    <n v="4891734.0056666667"/>
    <n v="4891734.01"/>
    <n v="0"/>
  </r>
  <r>
    <s v="UT DELL EMCCanalIT-SW-01-02"/>
    <s v="IT-SW-01-02Canal"/>
    <m/>
    <x v="8"/>
    <s v="IT-SW-01-02"/>
    <x v="3"/>
    <s v="UT DELL EMC"/>
    <s v="USD"/>
    <s v="N/A"/>
    <s v="Capacitación para usuario final - hasta 10 Personas.  "/>
    <s v="Por sesión de capacitación de 4 horas para un grupo de hasta 10 personas."/>
    <s v="Und"/>
    <s v="Servicio"/>
    <s v="Zona 1"/>
    <s v="Sitio"/>
    <s v="Capacitador"/>
    <s v="IT-SW-01-02"/>
    <s v="Mensual por servicios efectivamente prestados"/>
    <n v="1215.4000000000001"/>
    <n v="1"/>
    <n v="1"/>
    <n v="0"/>
    <n v="4454939.3140000002"/>
    <n v="4454939.3099999996"/>
    <n v="0"/>
  </r>
  <r>
    <s v="UT DELL EMCCanalIT-SW-01-03"/>
    <s v="IT-SW-01-03Canal"/>
    <m/>
    <x v="8"/>
    <s v="IT-SW-01-03"/>
    <x v="3"/>
    <s v="UT DELL EMC"/>
    <s v="USD"/>
    <s v="N/A"/>
    <s v="Capacitación para usuario final - hasta 10 Personas.  "/>
    <s v="Por sesión de capacitación de 4 horas para un grupo de hasta 10 personas."/>
    <s v="Und"/>
    <s v="Servicio"/>
    <s v="Zona 2"/>
    <s v="Remoto"/>
    <s v="Capacitador"/>
    <s v="IT-SW-01-03"/>
    <s v="Mensual por servicios efectivamente prestados"/>
    <n v="1334.5666666666668"/>
    <n v="1"/>
    <n v="1"/>
    <n v="0"/>
    <n v="4891734.0056666667"/>
    <n v="4891734.01"/>
    <n v="0"/>
  </r>
  <r>
    <s v="UT DELL EMCCanalIT-SW-01-04"/>
    <s v="IT-SW-01-04Canal"/>
    <m/>
    <x v="8"/>
    <s v="IT-SW-01-04"/>
    <x v="3"/>
    <s v="UT DELL EMC"/>
    <s v="USD"/>
    <s v="N/A"/>
    <s v="Capacitación para usuario final - hasta 10 Personas.  "/>
    <s v="Por sesión de capacitación de 4 horas para un grupo de hasta 10 personas."/>
    <s v="Und"/>
    <s v="Servicio"/>
    <s v="Zona 2"/>
    <s v="Sitio"/>
    <s v="Capacitador"/>
    <s v="IT-SW-01-04"/>
    <s v="Mensual por servicios efectivamente prestados"/>
    <n v="2573.7666666666669"/>
    <n v="1"/>
    <n v="1"/>
    <n v="0"/>
    <n v="9433910.0776666664"/>
    <n v="9433910.0800000001"/>
    <n v="0"/>
  </r>
  <r>
    <s v="UT DELL EMCCanalIT-SW-01-05"/>
    <s v="IT-SW-01-05Canal"/>
    <m/>
    <x v="8"/>
    <s v="IT-SW-01-05"/>
    <x v="3"/>
    <s v="UT DELL EMC"/>
    <s v="USD"/>
    <s v="N/A"/>
    <s v="Capacitación para usuario final - hasta 10 Personas.  "/>
    <s v="Por sesión de capacitación de 4 horas para un grupo de hasta 10 personas."/>
    <s v="Und"/>
    <s v="Servicio"/>
    <s v="Zona 3"/>
    <s v="Remoto"/>
    <s v="Capacitador"/>
    <s v="IT-SW-01-05"/>
    <s v="Mensual por servicios efectivamente prestados"/>
    <n v="2001.85"/>
    <n v="1"/>
    <n v="1"/>
    <n v="0"/>
    <n v="7337601.0084999995"/>
    <n v="7337601.0099999998"/>
    <n v="0"/>
  </r>
  <r>
    <s v="UT DELL EMCCanalIT-SW-01-06"/>
    <s v="IT-SW-01-06Canal"/>
    <m/>
    <x v="8"/>
    <s v="IT-SW-01-06"/>
    <x v="3"/>
    <s v="UT DELL EMC"/>
    <s v="USD"/>
    <s v="N/A"/>
    <s v="Capacitación para usuario final - hasta 10 Personas.  "/>
    <s v="Por sesión de capacitación de 4 horas para un grupo de hasta 10 personas."/>
    <s v="Und"/>
    <s v="Servicio"/>
    <s v="Zona 3"/>
    <s v="Sitio"/>
    <s v="Capacitador"/>
    <s v="IT-SW-01-06"/>
    <s v="Mensual por servicios efectivamente prestados"/>
    <n v="5290.5499999999993"/>
    <n v="1"/>
    <n v="1"/>
    <n v="0"/>
    <n v="19392034.875499997"/>
    <n v="19392034.879999999"/>
    <n v="0"/>
  </r>
  <r>
    <s v="UT DELL EMCCanalIT-SW-02-01"/>
    <s v="IT-SW-02-01Canal"/>
    <m/>
    <x v="8"/>
    <s v="IT-SW-02-01"/>
    <x v="3"/>
    <s v="UT DELL EMC"/>
    <s v="USD"/>
    <s v="N/A"/>
    <s v="Capacitación para usuario final hasta 20 Personas.  "/>
    <s v="Por sesión de capacitación de 4 horas para un grupo de hasta 20 personas."/>
    <s v="Und"/>
    <s v="Servicio"/>
    <s v="Zona 1"/>
    <s v="Remoto"/>
    <s v="Capacitador"/>
    <s v="IT-SW-02-01"/>
    <s v="Mensual por servicios efectivamente prestados"/>
    <n v="1715.85"/>
    <n v="1"/>
    <n v="1"/>
    <n v="0"/>
    <n v="6289293.7484999998"/>
    <n v="6289293.75"/>
    <n v="0"/>
  </r>
  <r>
    <s v="UT DELL EMCCanalIT-SW-02-02"/>
    <s v="IT-SW-02-02Canal"/>
    <m/>
    <x v="8"/>
    <s v="IT-SW-02-02"/>
    <x v="3"/>
    <s v="UT DELL EMC"/>
    <s v="USD"/>
    <s v="N/A"/>
    <s v="Capacitación para usuario final hasta 20 Personas.  "/>
    <s v="Por sesión de capacitación de 4 horas para un grupo de hasta 20 personas."/>
    <s v="Und"/>
    <s v="Servicio"/>
    <s v="Zona 1"/>
    <s v="Sitio"/>
    <s v="Capacitador"/>
    <s v="IT-SW-02-02"/>
    <s v="Mensual por servicios efectivamente prestados"/>
    <n v="1930.3249999999998"/>
    <n v="1"/>
    <n v="1"/>
    <n v="0"/>
    <n v="7075432.5582499988"/>
    <n v="7075432.5599999996"/>
    <n v="0"/>
  </r>
  <r>
    <s v="UT DELL EMCCanalIT-SW-02-03"/>
    <s v="IT-SW-02-03Canal"/>
    <m/>
    <x v="8"/>
    <s v="IT-SW-02-03"/>
    <x v="3"/>
    <s v="UT DELL EMC"/>
    <s v="USD"/>
    <s v="N/A"/>
    <s v="Capacitación para usuario final hasta 20 Personas.  "/>
    <s v="Por sesión de capacitación de 4 horas para un grupo de hasta 20 personas."/>
    <s v="Und"/>
    <s v="Servicio"/>
    <s v="Zona 2"/>
    <s v="Remoto"/>
    <s v="Capacitador"/>
    <s v="IT-SW-02-03"/>
    <s v="Mensual por servicios efectivamente prestados"/>
    <n v="2287.8000000000002"/>
    <n v="1"/>
    <n v="1"/>
    <n v="0"/>
    <n v="8385724.9980000006"/>
    <n v="8385725"/>
    <n v="0"/>
  </r>
  <r>
    <s v="UT DELL EMCCanalIT-SW-02-04"/>
    <s v="IT-SW-02-04Canal"/>
    <m/>
    <x v="8"/>
    <s v="IT-SW-02-04"/>
    <x v="3"/>
    <s v="UT DELL EMC"/>
    <s v="USD"/>
    <s v="N/A"/>
    <s v="Capacitación para usuario final hasta 20 Personas.  "/>
    <s v="Por sesión de capacitación de 4 horas para un grupo de hasta 20 personas."/>
    <s v="Und"/>
    <s v="Servicio"/>
    <s v="Zona 2"/>
    <s v="Sitio"/>
    <s v="Capacitador"/>
    <s v="IT-SW-02-04"/>
    <s v="Mensual por servicios efectivamente prestados"/>
    <n v="3527.0333333333333"/>
    <n v="1"/>
    <n v="1"/>
    <n v="0"/>
    <n v="12928023.250333333"/>
    <n v="12928023.25"/>
    <n v="0"/>
  </r>
  <r>
    <s v="UT DELL EMCCanalIT-SW-02-05"/>
    <s v="IT-SW-02-05Canal"/>
    <m/>
    <x v="8"/>
    <s v="IT-SW-02-05"/>
    <x v="3"/>
    <s v="UT DELL EMC"/>
    <s v="USD"/>
    <s v="N/A"/>
    <s v="Capacitación para usuario final hasta 20 Personas.  "/>
    <s v="Por sesión de capacitación de 4 horas para un grupo de hasta 20 personas."/>
    <s v="Und"/>
    <s v="Servicio"/>
    <s v="Zona 3"/>
    <s v="Remoto"/>
    <s v="Capacitador"/>
    <s v="IT-SW-02-05"/>
    <s v="Mensual por servicios efectivamente prestados"/>
    <n v="6577.45"/>
    <n v="1"/>
    <n v="1"/>
    <n v="0"/>
    <n v="24109051.004499998"/>
    <n v="24109051"/>
    <n v="0"/>
  </r>
  <r>
    <s v="UT DELL EMCCanalIT-SW-02-06"/>
    <s v="IT-SW-02-06Canal"/>
    <m/>
    <x v="8"/>
    <s v="IT-SW-02-06"/>
    <x v="3"/>
    <s v="UT DELL EMC"/>
    <s v="USD"/>
    <s v="N/A"/>
    <s v="Capacitación para usuario final hasta 20 Personas.  "/>
    <s v="Por sesión de capacitación de 4 horas para un grupo de hasta 20 personas."/>
    <s v="Und"/>
    <s v="Servicio"/>
    <s v="Zona 3"/>
    <s v="Sitio"/>
    <s v="Capacitador"/>
    <s v="IT-SW-02-06"/>
    <s v="Mensual por servicios efectivamente prestados"/>
    <n v="7435.3499999999995"/>
    <n v="1"/>
    <n v="1"/>
    <n v="0"/>
    <n v="27253606.243499998"/>
    <n v="27253606.239999998"/>
    <n v="0"/>
  </r>
  <r>
    <s v="UT DELL EMCCanalIT-SW-03-01"/>
    <s v="IT-SW-03-01Canal"/>
    <m/>
    <x v="8"/>
    <s v="IT-SW-03-01"/>
    <x v="3"/>
    <s v="UT DELL EMC"/>
    <s v="USD"/>
    <s v="N/A"/>
    <s v="Capacitación para usuario técnico o administrador - hasta 10 Personas.  "/>
    <s v="Por sesión de capacitación de 4 horas para un grupo de hasta 10 personas."/>
    <s v="Und"/>
    <s v="Servicio"/>
    <s v="Zona 1"/>
    <s v="Remoto"/>
    <s v="Capacitador"/>
    <s v="IT-SW-03-01"/>
    <s v="Mensual por servicios efectivamente prestados"/>
    <n v="1358.375"/>
    <n v="1"/>
    <n v="1"/>
    <n v="0"/>
    <n v="4979001.3087499999"/>
    <n v="4979001.3099999996"/>
    <n v="0"/>
  </r>
  <r>
    <s v="UT DELL EMCCanalIT-SW-03-02"/>
    <s v="IT-SW-03-02Canal"/>
    <m/>
    <x v="8"/>
    <s v="IT-SW-03-02"/>
    <x v="3"/>
    <s v="UT DELL EMC"/>
    <s v="USD"/>
    <s v="N/A"/>
    <s v="Capacitación para usuario técnico o administrador - hasta 10 Personas.  "/>
    <s v="Por sesión de capacitación de 4 horas para un grupo de hasta 10 personas."/>
    <s v="Und"/>
    <s v="Servicio"/>
    <s v="Zona 1"/>
    <s v="Sitio"/>
    <s v="Capacitador"/>
    <s v="IT-SW-03-02"/>
    <s v="Mensual por servicios efectivamente prestados"/>
    <n v="2287.7999999999997"/>
    <n v="1"/>
    <n v="1"/>
    <n v="0"/>
    <n v="8385724.9979999987"/>
    <n v="8385725"/>
    <n v="0"/>
  </r>
  <r>
    <s v="UT DELL EMCCanalIT-SW-03-03"/>
    <s v="IT-SW-03-03Canal"/>
    <m/>
    <x v="8"/>
    <s v="IT-SW-03-03"/>
    <x v="3"/>
    <s v="UT DELL EMC"/>
    <s v="USD"/>
    <s v="N/A"/>
    <s v="Capacitación para usuario técnico o administrador - hasta 10 Personas.  "/>
    <s v="Por sesión de capacitación de 4 horas para un grupo de hasta 10 personas."/>
    <s v="Und"/>
    <s v="Servicio"/>
    <s v="Zona 2"/>
    <s v="Remoto"/>
    <s v="Capacitador"/>
    <s v="IT-SW-03-03"/>
    <s v="Mensual por servicios efectivamente prestados"/>
    <n v="1811.1666666666667"/>
    <n v="1"/>
    <n v="1"/>
    <n v="0"/>
    <n v="6638668.4116666671"/>
    <n v="6638668.4100000001"/>
    <n v="0"/>
  </r>
  <r>
    <s v="UT DELL EMCCanalIT-SW-03-04"/>
    <s v="IT-SW-03-04Canal"/>
    <m/>
    <x v="8"/>
    <s v="IT-SW-03-04"/>
    <x v="3"/>
    <s v="UT DELL EMC"/>
    <s v="USD"/>
    <s v="N/A"/>
    <s v="Capacitación para usuario técnico o administrador - hasta 10 Personas.  "/>
    <s v="Por sesión de capacitación de 4 horas para un grupo de hasta 10 personas."/>
    <s v="Und"/>
    <s v="Servicio"/>
    <s v="Zona 2"/>
    <s v="Sitio"/>
    <s v="Capacitador"/>
    <s v="IT-SW-03-04"/>
    <s v="Mensual por servicios efectivamente prestados"/>
    <n v="4003.6666666666665"/>
    <n v="1"/>
    <n v="1"/>
    <n v="0"/>
    <n v="14675079.836666666"/>
    <n v="14675079.84"/>
    <n v="0"/>
  </r>
  <r>
    <s v="UT DELL EMCCanalIT-SW-03-05"/>
    <s v="IT-SW-03-05Canal"/>
    <m/>
    <x v="8"/>
    <s v="IT-SW-03-05"/>
    <x v="3"/>
    <s v="UT DELL EMC"/>
    <s v="USD"/>
    <s v="N/A"/>
    <s v="Capacitación para usuario técnico o administrador - hasta 10 Personas.  "/>
    <s v="Por sesión de capacitación de 4 horas para un grupo de hasta 10 personas."/>
    <s v="Und"/>
    <s v="Servicio"/>
    <s v="Zona 3"/>
    <s v="Remoto"/>
    <s v="Capacitador"/>
    <s v="IT-SW-03-05"/>
    <s v="Mensual por servicios efectivamente prestados"/>
    <n v="2716.75"/>
    <n v="1"/>
    <n v="1"/>
    <n v="0"/>
    <n v="9958002.6174999997"/>
    <n v="9958002.6199999992"/>
    <n v="0"/>
  </r>
  <r>
    <s v="UT DELL EMCCanalIT-SW-03-06"/>
    <s v="IT-SW-03-06Canal"/>
    <m/>
    <x v="8"/>
    <s v="IT-SW-03-06"/>
    <x v="3"/>
    <s v="UT DELL EMC"/>
    <s v="USD"/>
    <s v="N/A"/>
    <s v="Capacitación para usuario técnico o administrador - hasta 10 Personas.  "/>
    <s v="Por sesión de capacitación de 4 horas para un grupo de hasta 10 personas."/>
    <s v="Und"/>
    <s v="Servicio"/>
    <s v="Zona 3"/>
    <s v="Sitio"/>
    <s v="Capacitador"/>
    <s v="IT-SW-03-06"/>
    <s v="Mensual por servicios efectivamente prestados"/>
    <n v="6863.4"/>
    <n v="1"/>
    <n v="1"/>
    <n v="0"/>
    <n v="25157174.993999999"/>
    <n v="25157174.989999998"/>
    <n v="0"/>
  </r>
  <r>
    <s v="UT DELL EMCCanalIT-SW-04-01"/>
    <s v="IT-SW-04-01Canal"/>
    <m/>
    <x v="8"/>
    <s v="IT-SW-04-01"/>
    <x v="3"/>
    <s v="UT DELL EMC"/>
    <s v="USD"/>
    <s v="N/A"/>
    <s v="Capacitación para usuario técnico o administrador hasta 20 Personas.  "/>
    <s v="Por sesión de capacitación de 4 horas para un grupo de hasta 20 personas."/>
    <s v="Und"/>
    <s v="Servicio"/>
    <s v="Zona 1"/>
    <s v="Remoto"/>
    <s v="Capacitador"/>
    <s v="IT-SW-04-01"/>
    <s v="Mensual por servicios efectivamente prestados"/>
    <n v="2144.8249999999998"/>
    <n v="1"/>
    <n v="1"/>
    <n v="0"/>
    <n v="7861663.0032499991"/>
    <n v="7861663"/>
    <n v="0"/>
  </r>
  <r>
    <s v="UT DELL EMCCanalIT-SW-04-02"/>
    <s v="IT-SW-04-02Canal"/>
    <m/>
    <x v="8"/>
    <s v="IT-SW-04-02"/>
    <x v="3"/>
    <s v="UT DELL EMC"/>
    <s v="USD"/>
    <s v="N/A"/>
    <s v="Capacitación para usuario técnico o administrador hasta 20 Personas.  "/>
    <s v="Por sesión de capacitación de 4 horas para un grupo de hasta 20 personas."/>
    <s v="Und"/>
    <s v="Servicio"/>
    <s v="Zona 1"/>
    <s v="Sitio"/>
    <s v="Capacitador"/>
    <s v="IT-SW-04-02"/>
    <s v="Mensual por servicios efectivamente prestados"/>
    <n v="4003.65"/>
    <n v="1"/>
    <n v="1"/>
    <n v="0"/>
    <n v="14675018.7465"/>
    <n v="14675018.75"/>
    <n v="0"/>
  </r>
  <r>
    <s v="UT DELL EMCCanalIT-SW-04-03"/>
    <s v="IT-SW-04-03Canal"/>
    <m/>
    <x v="8"/>
    <s v="IT-SW-04-03"/>
    <x v="3"/>
    <s v="UT DELL EMC"/>
    <s v="USD"/>
    <s v="N/A"/>
    <s v="Capacitación para usuario técnico o administrador hasta 20 Personas.  "/>
    <s v="Por sesión de capacitación de 4 horas para un grupo de hasta 20 personas."/>
    <s v="Und"/>
    <s v="Servicio"/>
    <s v="Zona 2"/>
    <s v="Remoto"/>
    <s v="Capacitador"/>
    <s v="IT-SW-04-03"/>
    <s v="Mensual por servicios efectivamente prestados"/>
    <n v="2859.7666666666664"/>
    <n v="1"/>
    <n v="1"/>
    <n v="0"/>
    <n v="10482217.337666666"/>
    <n v="10482217.34"/>
    <n v="0"/>
  </r>
  <r>
    <s v="UT DELL EMCCanalIT-SW-04-04"/>
    <s v="IT-SW-04-04Canal"/>
    <m/>
    <x v="8"/>
    <s v="IT-SW-04-04"/>
    <x v="3"/>
    <s v="UT DELL EMC"/>
    <s v="USD"/>
    <s v="N/A"/>
    <s v="Capacitación para usuario técnico o administrador hasta 20 Personas.  "/>
    <s v="Por sesión de capacitación de 4 horas para un grupo de hasta 20 personas."/>
    <s v="Und"/>
    <s v="Servicio"/>
    <s v="Zona 2"/>
    <s v="Sitio"/>
    <s v="Capacitador"/>
    <s v="IT-SW-04-04"/>
    <s v="Mensual por servicios efectivamente prestados"/>
    <n v="6291.4666666666672"/>
    <n v="1"/>
    <n v="1"/>
    <n v="0"/>
    <n v="23060804.834666669"/>
    <n v="23060804.829999998"/>
    <n v="0"/>
  </r>
  <r>
    <s v="UT DELL EMCCanalIT-SW-04-05"/>
    <s v="IT-SW-04-05Canal"/>
    <m/>
    <x v="8"/>
    <s v="IT-SW-04-05"/>
    <x v="3"/>
    <s v="UT DELL EMC"/>
    <s v="USD"/>
    <s v="N/A"/>
    <s v="Capacitación para usuario técnico o administrador hasta 20 Personas.  "/>
    <s v="Por sesión de capacitación de 4 horas para un grupo de hasta 20 personas."/>
    <s v="Und"/>
    <s v="Servicio"/>
    <s v="Zona 3"/>
    <s v="Remoto"/>
    <s v="Capacitador"/>
    <s v="IT-SW-04-05"/>
    <s v="Mensual por servicios efectivamente prestados"/>
    <n v="5147.5499999999993"/>
    <n v="1"/>
    <n v="1"/>
    <n v="0"/>
    <n v="18867881.245499998"/>
    <n v="18867881.25"/>
    <n v="0"/>
  </r>
  <r>
    <s v="UT DELL EMCCanalIT-SW-04-06"/>
    <s v="IT-SW-04-06Canal"/>
    <m/>
    <x v="8"/>
    <s v="IT-SW-04-06"/>
    <x v="3"/>
    <s v="UT DELL EMC"/>
    <s v="USD"/>
    <s v="N/A"/>
    <s v="Capacitación para usuario técnico o administrador hasta 20 Personas.  "/>
    <s v="Por sesión de capacitación de 4 horas para un grupo de hasta 20 personas."/>
    <s v="Und"/>
    <s v="Servicio"/>
    <s v="Zona 3"/>
    <s v="Sitio"/>
    <s v="Capacitador"/>
    <s v="IT-SW-04-06"/>
    <s v="Mensual por servicios efectivamente prestados"/>
    <n v="10581.099999999999"/>
    <n v="1"/>
    <n v="1"/>
    <n v="0"/>
    <n v="38784069.750999995"/>
    <n v="38784069.75"/>
    <n v="0"/>
  </r>
  <r>
    <s v="UT DELL EMCCanalIT-SW-05-01"/>
    <s v="IT-SW-05-01Canal"/>
    <m/>
    <x v="8"/>
    <s v="IT-SW-05-01"/>
    <x v="3"/>
    <s v="UT DELL EMC"/>
    <s v="USD"/>
    <s v="N/A"/>
    <s v="Configuración y parametrización de los Productos "/>
    <s v="Hora"/>
    <s v="Und"/>
    <s v="Servicio"/>
    <s v="Zona 1"/>
    <s v="Remoto"/>
    <s v="Profesional"/>
    <s v="IT-SW-05-01"/>
    <s v="Mensual por servicios efectivamente prestados"/>
    <n v="70.05"/>
    <n v="1"/>
    <n v="1"/>
    <n v="0"/>
    <n v="256761.97049999997"/>
    <n v="256761.97"/>
    <n v="0"/>
  </r>
  <r>
    <s v="UT DELL EMCCanalIT-SW-05-02"/>
    <s v="IT-SW-05-02Canal"/>
    <m/>
    <x v="8"/>
    <s v="IT-SW-05-02"/>
    <x v="3"/>
    <s v="UT DELL EMC"/>
    <s v="USD"/>
    <s v="N/A"/>
    <s v="Configuración y parametrización de los Productos "/>
    <s v="Hora"/>
    <s v="Und"/>
    <s v="Servicio"/>
    <s v="Zona 1"/>
    <s v="Sitio"/>
    <s v="Profesional"/>
    <s v="IT-SW-05-02"/>
    <s v="Mensual por servicios efectivamente prestados"/>
    <n v="100.2"/>
    <n v="1"/>
    <n v="1"/>
    <n v="0"/>
    <n v="367274.08199999999"/>
    <n v="367274.08"/>
    <n v="0"/>
  </r>
  <r>
    <s v="UT DELL EMCCanalIT-SW-05-03"/>
    <s v="IT-SW-05-03Canal"/>
    <m/>
    <x v="8"/>
    <s v="IT-SW-05-03"/>
    <x v="3"/>
    <s v="UT DELL EMC"/>
    <s v="USD"/>
    <s v="N/A"/>
    <s v="Configuración y parametrización de los Productos "/>
    <s v="Hora"/>
    <s v="Und"/>
    <s v="Servicio"/>
    <s v="Zona 2"/>
    <s v="Remoto"/>
    <s v="Profesional"/>
    <s v="IT-SW-05-03"/>
    <s v="Mensual por servicios efectivamente prestados"/>
    <n v="92.433333333333294"/>
    <n v="1"/>
    <n v="1"/>
    <n v="0"/>
    <n v="338806.06433333317"/>
    <n v="338806.06"/>
    <n v="0"/>
  </r>
  <r>
    <s v="UT DELL EMCCanalIT-SW-05-04"/>
    <s v="IT-SW-05-04Canal"/>
    <m/>
    <x v="8"/>
    <s v="IT-SW-05-04"/>
    <x v="3"/>
    <s v="UT DELL EMC"/>
    <s v="USD"/>
    <s v="N/A"/>
    <s v="Configuración y parametrización de los Productos "/>
    <s v="Hora"/>
    <s v="Und"/>
    <s v="Servicio"/>
    <s v="Zona 2"/>
    <s v="Sitio"/>
    <s v="Profesional"/>
    <s v="IT-SW-05-04"/>
    <s v="Mensual por servicios efectivamente prestados"/>
    <n v="107.23333333333299"/>
    <n v="1"/>
    <n v="1"/>
    <n v="0"/>
    <n v="393054.13233333209"/>
    <n v="393054.13"/>
    <n v="0"/>
  </r>
  <r>
    <s v="UT DELL EMCCanalIT-SW-05-05"/>
    <s v="IT-SW-05-05Canal"/>
    <m/>
    <x v="8"/>
    <s v="IT-SW-05-05"/>
    <x v="3"/>
    <s v="UT DELL EMC"/>
    <s v="USD"/>
    <s v="N/A"/>
    <s v="Configuración y parametrización de los Productos "/>
    <s v="Hora"/>
    <s v="Und"/>
    <s v="Servicio"/>
    <s v="Zona 3"/>
    <s v="Remoto"/>
    <s v="Profesional"/>
    <s v="IT-SW-05-05"/>
    <s v="Mensual por servicios efectivamente prestados"/>
    <n v="128.65"/>
    <n v="1"/>
    <n v="1"/>
    <n v="0"/>
    <n v="471554.99650000001"/>
    <n v="471555"/>
    <n v="0"/>
  </r>
  <r>
    <s v="UT DELL EMCCanalIT-SW-05-06"/>
    <s v="IT-SW-05-06Canal"/>
    <m/>
    <x v="8"/>
    <s v="IT-SW-05-06"/>
    <x v="3"/>
    <s v="UT DELL EMC"/>
    <s v="USD"/>
    <s v="N/A"/>
    <s v="Configuración y parametrización de los Productos "/>
    <s v="Hora"/>
    <s v="Und"/>
    <s v="Servicio"/>
    <s v="Zona 3"/>
    <s v="Sitio"/>
    <s v="Profesional"/>
    <s v="IT-SW-05-06"/>
    <s v="Mensual por servicios efectivamente prestados"/>
    <n v="264.5"/>
    <n v="1"/>
    <n v="1"/>
    <n v="0"/>
    <n v="969500.94499999995"/>
    <n v="969500.95"/>
    <n v="0"/>
  </r>
  <r>
    <s v="UT DELL EMCCanalIT-SW-06-01"/>
    <s v="IT-SW-06-01Canal"/>
    <m/>
    <x v="8"/>
    <s v="IT-SW-06-01"/>
    <x v="3"/>
    <s v="UT DELL EMC"/>
    <s v="USD"/>
    <s v="N/A"/>
    <s v="Gerente de cuenta (soporte) "/>
    <s v="Mes"/>
    <s v="Und"/>
    <s v="Servicio"/>
    <s v="Zona 1"/>
    <s v="Sitio"/>
    <s v="Profesional"/>
    <s v="IT-SW-06-01"/>
    <s v="Mensual por servicios efectivamente prestados"/>
    <n v="14898.15"/>
    <n v="1"/>
    <n v="1"/>
    <n v="0"/>
    <n v="54607827.991499998"/>
    <n v="54607827.990000002"/>
    <n v="0"/>
  </r>
  <r>
    <s v="UT DELL EMCCanalIT-SW-06-02"/>
    <s v="IT-SW-06-02Canal"/>
    <m/>
    <x v="8"/>
    <s v="IT-SW-06-02"/>
    <x v="3"/>
    <s v="UT DELL EMC"/>
    <s v="USD"/>
    <s v="N/A"/>
    <s v="Gerente de cuenta (soporte) "/>
    <s v="Mes"/>
    <s v="Und"/>
    <s v="Servicio"/>
    <s v="Zona 2"/>
    <s v="Sitio"/>
    <s v="Profesional"/>
    <s v="IT-SW-06-02"/>
    <s v="Mensual por servicios efectivamente prestados"/>
    <n v="20531.5"/>
    <n v="1"/>
    <n v="1"/>
    <n v="0"/>
    <n v="75256365.414999992"/>
    <n v="75256365.420000002"/>
    <n v="0"/>
  </r>
  <r>
    <s v="UT DELL EMCCanalIT-SW-06-03"/>
    <s v="IT-SW-06-03Canal"/>
    <m/>
    <x v="8"/>
    <s v="IT-SW-06-03"/>
    <x v="3"/>
    <s v="UT DELL EMC"/>
    <s v="USD"/>
    <s v="N/A"/>
    <s v="Gerente de cuenta (soporte) "/>
    <s v="Mes"/>
    <s v="Und"/>
    <s v="Servicio"/>
    <s v="Zona 3"/>
    <s v="Sitio"/>
    <s v="Profesional"/>
    <s v="IT-SW-06-03"/>
    <s v="Mensual por servicios efectivamente prestados"/>
    <n v="30797.249999999996"/>
    <n v="1"/>
    <n v="1"/>
    <n v="0"/>
    <n v="112884548.12249999"/>
    <n v="112884548.12"/>
    <n v="0"/>
  </r>
  <r>
    <s v="UT DELL EMCCanalIT-SW-07-01"/>
    <s v="IT-SW-07-01Canal"/>
    <m/>
    <x v="8"/>
    <s v="IT-SW-07-01"/>
    <x v="3"/>
    <s v="UT DELL EMC"/>
    <s v="USD"/>
    <s v="N/A"/>
    <s v="Instalación de Licencia o Suscripción Anual, o afínes "/>
    <s v="Unidad"/>
    <s v="Und"/>
    <s v="Servicio"/>
    <s v="Zona 1"/>
    <s v="Remoto"/>
    <s v="Técnico/Tecnólogo ó Profesional"/>
    <s v="IT-SW-07-01"/>
    <s v="Mensual por servicios efectivamente prestados"/>
    <n v="400.375"/>
    <n v="1"/>
    <n v="1"/>
    <n v="0"/>
    <n v="1467538.5287500001"/>
    <n v="1467538.53"/>
    <n v="0"/>
  </r>
  <r>
    <s v="UT DELL EMCCanalIT-SW-07-02"/>
    <s v="IT-SW-07-02Canal"/>
    <m/>
    <x v="8"/>
    <s v="IT-SW-07-02"/>
    <x v="3"/>
    <s v="UT DELL EMC"/>
    <s v="USD"/>
    <s v="N/A"/>
    <s v="Instalación de Licencia o Suscripción Anual, o afínes "/>
    <s v="Unidad"/>
    <s v="Und"/>
    <s v="Servicio"/>
    <s v="Zona 1"/>
    <s v="Sitio"/>
    <s v="Técnico/Tecnólogo ó Profesional"/>
    <s v="IT-SW-07-02"/>
    <s v="Mensual por servicios efectivamente prestados"/>
    <n v="929.42499999999995"/>
    <n v="1"/>
    <n v="1"/>
    <n v="0"/>
    <n v="3406723.6892499998"/>
    <n v="3406723.69"/>
    <n v="0"/>
  </r>
  <r>
    <s v="UT DELL EMCCanalIT-SW-07-03"/>
    <s v="IT-SW-07-03Canal"/>
    <m/>
    <x v="8"/>
    <s v="IT-SW-07-03"/>
    <x v="3"/>
    <s v="UT DELL EMC"/>
    <s v="USD"/>
    <s v="N/A"/>
    <s v="Instalación de Licencia o Suscripción Anual, o afínes "/>
    <s v="Unidad"/>
    <s v="Und"/>
    <s v="Servicio"/>
    <s v="Zona 2"/>
    <s v="Remoto"/>
    <s v="Técnico/Tecnólogo ó Profesional"/>
    <s v="IT-SW-07-03"/>
    <s v="Mensual por servicios efectivamente prestados"/>
    <n v="533.83333333333337"/>
    <n v="1"/>
    <n v="1"/>
    <n v="0"/>
    <n v="1956718.0383333333"/>
    <n v="1956718.04"/>
    <n v="0"/>
  </r>
  <r>
    <s v="UT DELL EMCCanalIT-SW-07-04"/>
    <s v="IT-SW-07-04Canal"/>
    <m/>
    <x v="8"/>
    <s v="IT-SW-07-04"/>
    <x v="3"/>
    <s v="UT DELL EMC"/>
    <s v="USD"/>
    <s v="N/A"/>
    <s v="Instalación de Licencia o Suscripción Anual, o afínes "/>
    <s v="Unidad"/>
    <s v="Und"/>
    <s v="Servicio"/>
    <s v="Zona 2"/>
    <s v="Sitio"/>
    <s v="Técnico/Tecnólogo ó Profesional"/>
    <s v="IT-SW-07-04"/>
    <s v="Mensual por servicios efectivamente prestados"/>
    <n v="1906.5000000000002"/>
    <n v="1"/>
    <n v="1"/>
    <n v="0"/>
    <n v="6988104.165000001"/>
    <n v="6988104.1699999999"/>
    <n v="0"/>
  </r>
  <r>
    <s v="UT DELL EMCCanalIT-SW-07-05"/>
    <s v="IT-SW-07-05Canal"/>
    <m/>
    <x v="8"/>
    <s v="IT-SW-07-05"/>
    <x v="3"/>
    <s v="UT DELL EMC"/>
    <s v="USD"/>
    <s v="N/A"/>
    <s v="Instalación de Licencia o Suscripción Anual, o afínes "/>
    <s v="Unidad"/>
    <s v="Und"/>
    <s v="Servicio"/>
    <s v="Zona 3"/>
    <s v="Remoto"/>
    <s v="Técnico/Tecnólogo ó Profesional"/>
    <s v="IT-SW-07-05"/>
    <s v="Mensual por servicios efectivamente prestados"/>
    <n v="800.75"/>
    <n v="1"/>
    <n v="1"/>
    <n v="0"/>
    <n v="2935077.0575000001"/>
    <n v="2935077.06"/>
    <n v="0"/>
  </r>
  <r>
    <s v="UT DELL EMCCanalIT-SW-07-06"/>
    <s v="IT-SW-07-06Canal"/>
    <m/>
    <x v="8"/>
    <s v="IT-SW-07-06"/>
    <x v="3"/>
    <s v="UT DELL EMC"/>
    <s v="USD"/>
    <s v="N/A"/>
    <s v="Instalación de Licencia o Suscripción Anual, o afínes "/>
    <s v="Unidad"/>
    <s v="Und"/>
    <s v="Servicio"/>
    <s v="Zona 3"/>
    <s v="Sitio"/>
    <s v="Técnico/Tecnólogo ó Profesional"/>
    <s v="IT-SW-07-06"/>
    <s v="Mensual por servicios efectivamente prestados"/>
    <n v="3145.7499999999995"/>
    <n v="1"/>
    <n v="1"/>
    <n v="0"/>
    <n v="11530463.507499998"/>
    <n v="11530463.51"/>
    <n v="0"/>
  </r>
  <r>
    <s v="UT DELL EMCCanalIT-SW-08-01"/>
    <s v="IT-SW-08-01Canal"/>
    <m/>
    <x v="8"/>
    <s v="IT-SW-08-01"/>
    <x v="3"/>
    <s v="UT DELL EMC"/>
    <s v="USD"/>
    <s v="N/A"/>
    <s v="Migración de información por volumen de datos almacenados "/>
    <s v="GB"/>
    <s v="Und"/>
    <s v="Servicio"/>
    <s v="Zona 1"/>
    <s v="Remoto"/>
    <s v="Profesional"/>
    <s v="IT-SW-08-01"/>
    <s v="Mensual por servicios efectivamente prestados"/>
    <n v="2059.0250000000001"/>
    <n v="1"/>
    <n v="1"/>
    <n v="0"/>
    <n v="7547170.8252499998"/>
    <n v="7547170.8300000001"/>
    <n v="0"/>
  </r>
  <r>
    <s v="UT DELL EMCCanalIT-SW-08-02"/>
    <s v="IT-SW-08-02Canal"/>
    <m/>
    <x v="8"/>
    <s v="IT-SW-08-02"/>
    <x v="3"/>
    <s v="UT DELL EMC"/>
    <s v="USD"/>
    <s v="N/A"/>
    <s v="Migración de información por volumen de datos almacenados "/>
    <s v="GB"/>
    <s v="Und"/>
    <s v="Servicio"/>
    <s v="Zona 1"/>
    <s v="Sitio"/>
    <s v="Profesional"/>
    <s v="IT-SW-08-02"/>
    <s v="Mensual por servicios efectivamente prestados"/>
    <n v="3626.1749999999997"/>
    <n v="1"/>
    <n v="1"/>
    <n v="0"/>
    <n v="13291418.106749998"/>
    <n v="13291418.109999999"/>
    <n v="0"/>
  </r>
  <r>
    <s v="UT DELL EMCCanalIT-SW-08-03"/>
    <s v="IT-SW-08-03Canal"/>
    <m/>
    <x v="8"/>
    <s v="IT-SW-08-03"/>
    <x v="3"/>
    <s v="UT DELL EMC"/>
    <s v="USD"/>
    <s v="N/A"/>
    <s v="Migración de información por volumen de datos almacenados "/>
    <s v="GB"/>
    <s v="Und"/>
    <s v="Servicio"/>
    <s v="Zona 2"/>
    <s v="Remoto"/>
    <s v="Profesional"/>
    <s v="IT-SW-08-03"/>
    <s v="Mensual por servicios efectivamente prestados"/>
    <n v="2745.3666666666668"/>
    <n v="1"/>
    <n v="1"/>
    <n v="0"/>
    <n v="10062894.433666667"/>
    <n v="10062894.43"/>
    <n v="0"/>
  </r>
  <r>
    <s v="UT DELL EMCCanalIT-SW-08-04"/>
    <s v="IT-SW-08-04Canal"/>
    <m/>
    <x v="8"/>
    <s v="IT-SW-08-04"/>
    <x v="3"/>
    <s v="UT DELL EMC"/>
    <s v="USD"/>
    <s v="N/A"/>
    <s v="Migración de información por volumen de datos almacenados "/>
    <s v="GB"/>
    <s v="Und"/>
    <s v="Servicio"/>
    <s v="Zona 2"/>
    <s v="Sitio"/>
    <s v="Profesional"/>
    <s v="IT-SW-08-04"/>
    <s v="Mensual por servicios efectivamente prestados"/>
    <n v="3957.8999999999996"/>
    <n v="1"/>
    <n v="1"/>
    <n v="0"/>
    <n v="14507326.238999998"/>
    <n v="14507326.24"/>
    <n v="0"/>
  </r>
  <r>
    <s v="UT DELL EMCCanalIT-SW-08-05"/>
    <s v="IT-SW-08-05Canal"/>
    <m/>
    <x v="8"/>
    <s v="IT-SW-08-05"/>
    <x v="3"/>
    <s v="UT DELL EMC"/>
    <s v="USD"/>
    <s v="N/A"/>
    <s v="Migración de información por volumen de datos almacenados "/>
    <s v="GB"/>
    <s v="Und"/>
    <s v="Servicio"/>
    <s v="Zona 3"/>
    <s v="Remoto"/>
    <s v="Profesional"/>
    <s v="IT-SW-08-05"/>
    <s v="Mensual por servicios efectivamente prestados"/>
    <n v="4118.05"/>
    <n v="1"/>
    <n v="1"/>
    <n v="0"/>
    <n v="15094341.6505"/>
    <n v="15094341.65"/>
    <n v="0"/>
  </r>
  <r>
    <s v="UT DELL EMCCanalIT-SW-08-06"/>
    <s v="IT-SW-08-06Canal"/>
    <m/>
    <x v="8"/>
    <s v="IT-SW-08-06"/>
    <x v="3"/>
    <s v="UT DELL EMC"/>
    <s v="USD"/>
    <s v="N/A"/>
    <s v="Migración de información por volumen de datos almacenados "/>
    <s v="GB"/>
    <s v="Und"/>
    <s v="Servicio"/>
    <s v="Zona 3"/>
    <s v="Sitio"/>
    <s v="Profesional"/>
    <s v="IT-SW-08-06"/>
    <s v="Mensual por servicios efectivamente prestados"/>
    <n v="6794.75"/>
    <n v="1"/>
    <n v="1"/>
    <n v="0"/>
    <n v="24905544.5975"/>
    <n v="24905544.600000001"/>
    <n v="0"/>
  </r>
  <r>
    <s v="UT DELL EMCCanalIT-SW-09-01"/>
    <s v="IT-SW-09-01Canal"/>
    <m/>
    <x v="8"/>
    <s v="IT-SW-09-01"/>
    <x v="3"/>
    <s v="UT DELL EMC"/>
    <s v="USD"/>
    <s v="N/A"/>
    <s v="Soporte técnico en sitio "/>
    <s v="Mes"/>
    <s v="Und"/>
    <s v="Servicio"/>
    <s v="Zona 1"/>
    <s v="Sitio"/>
    <s v="Técnico/Tecnólogo ó Profesional"/>
    <s v="IT-SW-09-01"/>
    <s v="Mensual por servicios efectivamente prestados"/>
    <n v="14898.15"/>
    <n v="1"/>
    <n v="1"/>
    <n v="0"/>
    <n v="54607827.991499998"/>
    <n v="54607827.990000002"/>
    <n v="0"/>
  </r>
  <r>
    <s v="UT DELL EMCCanalIT-SW-09-02"/>
    <s v="IT-SW-09-02Canal"/>
    <m/>
    <x v="8"/>
    <s v="IT-SW-09-02"/>
    <x v="3"/>
    <s v="UT DELL EMC"/>
    <s v="USD"/>
    <s v="N/A"/>
    <s v="Soporte técnico en sitio "/>
    <s v="Mes"/>
    <s v="Und"/>
    <s v="Servicio"/>
    <s v="Zona 2"/>
    <s v="Sitio"/>
    <s v="Técnico/Tecnólogo ó Profesional"/>
    <s v="IT-SW-09-02"/>
    <s v="Mensual por servicios efectivamente prestados"/>
    <n v="20531.5"/>
    <n v="1"/>
    <n v="1"/>
    <n v="0"/>
    <n v="75256365.414999992"/>
    <n v="75256365.420000002"/>
    <n v="0"/>
  </r>
  <r>
    <s v="UT DELL EMCCanalIT-SW-09-03"/>
    <s v="IT-SW-09-03Canal"/>
    <m/>
    <x v="8"/>
    <s v="IT-SW-09-03"/>
    <x v="3"/>
    <s v="UT DELL EMC"/>
    <s v="USD"/>
    <s v="N/A"/>
    <s v="Soporte técnico en sitio "/>
    <s v="Mes"/>
    <s v="Und"/>
    <s v="Servicio"/>
    <s v="Zona 3"/>
    <s v="Sitio"/>
    <s v="Técnico/Tecnólogo ó Profesional"/>
    <s v="IT-SW-09-03"/>
    <s v="Mensual por servicios efectivamente prestados"/>
    <n v="30797.249999999996"/>
    <n v="1"/>
    <n v="1"/>
    <n v="0"/>
    <n v="112884548.12249999"/>
    <n v="112884548.12"/>
    <n v="0"/>
  </r>
  <r>
    <s v="UT DELL EMCCanalIT-SW-10-01"/>
    <s v="IT-SW-10-01Canal"/>
    <m/>
    <x v="8"/>
    <s v="IT-SW-10-01"/>
    <x v="3"/>
    <s v="UT DELL EMC"/>
    <s v="USD"/>
    <s v="N/A"/>
    <s v="Soporte técnico proactivo "/>
    <s v="Hora"/>
    <s v="Und"/>
    <s v="Servicio"/>
    <s v="Zona 2"/>
    <s v="Remoto"/>
    <s v="Técnico/Tecnólogo ó Profesional"/>
    <s v="IT-SW-10-01"/>
    <s v="Mensual por servicios efectivamente prestados"/>
    <n v="190.66666666666669"/>
    <n v="1"/>
    <n v="1"/>
    <n v="0"/>
    <n v="698871.50666666671"/>
    <n v="698871.51"/>
    <n v="0"/>
  </r>
  <r>
    <s v="UT DELL EMCCanalIT-SW-10-02"/>
    <s v="IT-SW-10-02Canal"/>
    <m/>
    <x v="8"/>
    <s v="IT-SW-10-02"/>
    <x v="3"/>
    <s v="UT DELL EMC"/>
    <s v="USD"/>
    <s v="N/A"/>
    <s v="Soporte técnico proactivo "/>
    <s v="Hora"/>
    <s v="Und"/>
    <s v="Servicio"/>
    <s v="Zona 2"/>
    <s v="Sitio"/>
    <s v="Técnico/Tecnólogo ó Profesional"/>
    <s v="IT-SW-10-02"/>
    <s v="Mensual por servicios efectivamente prestados"/>
    <n v="810.26666666666677"/>
    <n v="1"/>
    <n v="1"/>
    <n v="0"/>
    <n v="2969959.5426666671"/>
    <n v="2969959.54"/>
    <n v="0"/>
  </r>
  <r>
    <s v="UT DELL EMCCanalIT-SW-10-03"/>
    <s v="IT-SW-10-03Canal"/>
    <m/>
    <x v="8"/>
    <s v="IT-SW-10-03"/>
    <x v="3"/>
    <s v="UT DELL EMC"/>
    <s v="USD"/>
    <s v="N/A"/>
    <s v="Soporte técnico proactivo "/>
    <s v="Hora"/>
    <s v="Und"/>
    <s v="Servicio"/>
    <s v="Zona 1"/>
    <s v="Remoto"/>
    <s v="Técnico/Tecnólogo ó Profesional"/>
    <s v="IT-SW-10-03"/>
    <s v="Mensual por servicios efectivamente prestados"/>
    <n v="143"/>
    <n v="1"/>
    <n v="1"/>
    <n v="0"/>
    <n v="524153.63"/>
    <n v="524153.63"/>
    <n v="0"/>
  </r>
  <r>
    <s v="UT DELL EMCCanalIT-SW-10-04"/>
    <s v="IT-SW-10-04Canal"/>
    <m/>
    <x v="8"/>
    <s v="IT-SW-10-04"/>
    <x v="3"/>
    <s v="UT DELL EMC"/>
    <s v="USD"/>
    <s v="N/A"/>
    <s v="Soporte técnico proactivo "/>
    <s v="Hora"/>
    <s v="Und"/>
    <s v="Servicio"/>
    <s v="Zona 3"/>
    <s v="Remoto"/>
    <s v="Técnico/Tecnólogo ó Profesional"/>
    <s v="IT-SW-10-04"/>
    <s v="Mensual por servicios efectivamente prestados"/>
    <n v="286"/>
    <n v="1"/>
    <n v="1"/>
    <n v="0"/>
    <n v="1048307.26"/>
    <n v="1048307.26"/>
    <n v="0"/>
  </r>
  <r>
    <s v="UT DELL EMCCanalIT-SW-10-05"/>
    <s v="IT-SW-10-05Canal"/>
    <m/>
    <x v="8"/>
    <s v="IT-SW-10-05"/>
    <x v="3"/>
    <s v="UT DELL EMC"/>
    <s v="USD"/>
    <s v="N/A"/>
    <s v="Soporte técnico proactivo "/>
    <s v="Hora"/>
    <s v="Und"/>
    <s v="Servicio"/>
    <s v="Zona 3"/>
    <s v="Sitio"/>
    <s v="Técnico/Tecnólogo ó Profesional"/>
    <s v="IT-SW-10-05"/>
    <s v="Mensual por servicios efectivamente prestados"/>
    <n v="2044.6999999999998"/>
    <n v="1"/>
    <n v="1"/>
    <n v="0"/>
    <n v="7494663.8269999987"/>
    <n v="7494663.8300000001"/>
    <n v="0"/>
  </r>
  <r>
    <s v="UT DELL EMCCanalIT-SW-10-06"/>
    <s v="IT-SW-10-06Canal"/>
    <m/>
    <x v="8"/>
    <s v="IT-SW-10-06"/>
    <x v="3"/>
    <s v="UT DELL EMC"/>
    <s v="USD"/>
    <s v="N/A"/>
    <s v="Soporte técnico proactivo "/>
    <s v="Hora"/>
    <s v="Und"/>
    <s v="Servicio"/>
    <s v="Zona 1"/>
    <s v="Sitio"/>
    <s v="Técnico/Tecnólogo ó Profesional"/>
    <s v="IT-SW-10-06"/>
    <s v="Mensual por servicios efectivamente prestados"/>
    <n v="178.72499999999997"/>
    <n v="1"/>
    <n v="1"/>
    <n v="0"/>
    <n v="655100.40224999981"/>
    <n v="655100.4"/>
    <n v="0"/>
  </r>
  <r>
    <s v="UT DELL EMCCanalIT-SW-11-01"/>
    <s v="IT-SW-11-01Canal"/>
    <m/>
    <x v="8"/>
    <s v="IT-SW-11-01"/>
    <x v="3"/>
    <s v="UT DELL EMC"/>
    <s v="USD"/>
    <s v="N/A"/>
    <s v="Soporte técnico reactivo "/>
    <s v="Hora"/>
    <s v="Und"/>
    <s v="Servicio"/>
    <s v="Zona 1"/>
    <s v="Sitio"/>
    <s v="Técnico/Tecnólogo ó Profesional"/>
    <s v="IT-SW-11-01"/>
    <s v="Mensual por servicios efectivamente prestados"/>
    <n v="257.375"/>
    <n v="1"/>
    <n v="1"/>
    <n v="0"/>
    <n v="943384.89874999993"/>
    <n v="943384.9"/>
    <n v="0"/>
  </r>
  <r>
    <s v="UT DELL EMCCanalIT-SW-11-02"/>
    <s v="IT-SW-11-02Canal"/>
    <m/>
    <x v="8"/>
    <s v="IT-SW-11-02"/>
    <x v="3"/>
    <s v="UT DELL EMC"/>
    <s v="USD"/>
    <s v="N/A"/>
    <s v="Soporte técnico reactivo "/>
    <s v="Hora"/>
    <s v="Und"/>
    <s v="Servicio"/>
    <s v="Zona 2"/>
    <s v="Remoto"/>
    <s v="Técnico/Tecnólogo ó Profesional"/>
    <s v="IT-SW-11-02"/>
    <s v="Mensual por servicios efectivamente prestados"/>
    <n v="266.89999999999998"/>
    <n v="1"/>
    <n v="1"/>
    <n v="0"/>
    <n v="978297.92899999989"/>
    <n v="978297.93"/>
    <n v="0"/>
  </r>
  <r>
    <s v="UT DELL EMCCanalIT-SW-11-03"/>
    <s v="IT-SW-11-03Canal"/>
    <m/>
    <x v="8"/>
    <s v="IT-SW-11-03"/>
    <x v="3"/>
    <s v="UT DELL EMC"/>
    <s v="USD"/>
    <s v="N/A"/>
    <s v="Soporte técnico reactivo "/>
    <s v="Hora"/>
    <s v="Und"/>
    <s v="Servicio"/>
    <s v="Zona 2"/>
    <s v="Sitio"/>
    <s v="Técnico/Tecnólogo ó Profesional"/>
    <s v="IT-SW-11-03"/>
    <s v="Mensual por servicios efectivamente prestados"/>
    <n v="915.13333333333344"/>
    <n v="1"/>
    <n v="1"/>
    <n v="0"/>
    <n v="3354338.8713333337"/>
    <n v="3354338.87"/>
    <n v="0"/>
  </r>
  <r>
    <s v="UT DELL EMCCanalIT-SW-11-04"/>
    <s v="IT-SW-11-04Canal"/>
    <m/>
    <x v="8"/>
    <s v="IT-SW-11-04"/>
    <x v="3"/>
    <s v="UT DELL EMC"/>
    <s v="USD"/>
    <s v="N/A"/>
    <s v="Soporte técnico reactivo "/>
    <s v="Hora"/>
    <s v="Und"/>
    <s v="Servicio"/>
    <s v="Zona 3"/>
    <s v="Remoto"/>
    <s v="Técnico/Tecnólogo ó Profesional"/>
    <s v="IT-SW-11-04"/>
    <s v="Mensual por servicios efectivamente prestados"/>
    <n v="400.34999999999997"/>
    <n v="1"/>
    <n v="1"/>
    <n v="0"/>
    <n v="1467446.8934999998"/>
    <n v="1467446.89"/>
    <n v="0"/>
  </r>
  <r>
    <s v="UT DELL EMCCanalIT-SW-11-05"/>
    <s v="IT-SW-11-05Canal"/>
    <m/>
    <x v="8"/>
    <s v="IT-SW-11-05"/>
    <x v="3"/>
    <s v="UT DELL EMC"/>
    <s v="USD"/>
    <s v="N/A"/>
    <s v="Soporte técnico reactivo "/>
    <s v="Hora"/>
    <s v="Und"/>
    <s v="Servicio"/>
    <s v="Zona 3"/>
    <s v="Sitio"/>
    <s v="Técnico/Tecnólogo ó Profesional"/>
    <s v="IT-SW-11-05"/>
    <s v="Mensual por servicios efectivamente prestados"/>
    <n v="2230.6"/>
    <n v="1"/>
    <n v="1"/>
    <n v="0"/>
    <n v="8176063.5459999992"/>
    <n v="8176063.5499999998"/>
    <n v="0"/>
  </r>
  <r>
    <s v="UT DELL EMCCanalIT-SW-11-06"/>
    <s v="IT-SW-11-06Canal"/>
    <m/>
    <x v="8"/>
    <s v="IT-SW-11-06"/>
    <x v="3"/>
    <s v="UT DELL EMC"/>
    <s v="USD"/>
    <s v="N/A"/>
    <s v="Soporte técnico reactivo "/>
    <s v="Hora"/>
    <s v="Und"/>
    <s v="Servicio"/>
    <s v="Zona 1"/>
    <s v="Remoto"/>
    <s v="Técnico/Tecnólogo ó Profesional"/>
    <s v="IT-SW-11-06"/>
    <s v="Mensual por servicios efectivamente prestados"/>
    <n v="200.17499999999998"/>
    <n v="1"/>
    <n v="1"/>
    <n v="0"/>
    <n v="733723.44674999989"/>
    <n v="733723.45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1CBCDD-CEA9-46D8-8FAB-46953EEB8011}" name="Tabla dinámica1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4" indent="0" outline="1" outlineData="1" multipleFieldFilters="0">
  <location ref="C3:D12" firstHeaderRow="1" firstDataRow="1" firstDataCol="1" rowPageCount="1" colPageCount="1"/>
  <pivotFields count="25">
    <pivotField showAll="0"/>
    <pivotField showAll="0"/>
    <pivotField showAll="0"/>
    <pivotField axis="axisRow" showAll="0" sortType="ascending">
      <items count="10">
        <item x="4"/>
        <item x="0"/>
        <item x="5"/>
        <item x="1"/>
        <item x="3"/>
        <item x="8"/>
        <item x="7"/>
        <item x="2"/>
        <item x="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axis="axisPage" showAll="0">
      <items count="5">
        <item x="3"/>
        <item x="1"/>
        <item x="0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74" showAll="0"/>
    <pivotField numFmtId="175" showAll="0"/>
    <pivotField showAll="0"/>
    <pivotField dataField="1" showAll="0"/>
  </pivotFields>
  <rowFields count="1">
    <field x="3"/>
  </rowFields>
  <rowItems count="9">
    <i>
      <x v="4"/>
    </i>
    <i>
      <x v="5"/>
    </i>
    <i>
      <x v="2"/>
    </i>
    <i>
      <x v="6"/>
    </i>
    <i>
      <x/>
    </i>
    <i>
      <x v="7"/>
    </i>
    <i>
      <x v="3"/>
    </i>
    <i>
      <x v="8"/>
    </i>
    <i t="grand">
      <x/>
    </i>
  </rowItems>
  <colItems count="1">
    <i/>
  </colItems>
  <pageFields count="1">
    <pageField fld="5" item="0" hier="-1"/>
  </pageFields>
  <dataFields count="1">
    <dataField name="Suma de total" fld="2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CCE">
  <a:themeElements>
    <a:clrScheme name="Personalizado 7">
      <a:dk1>
        <a:srgbClr val="1A1818"/>
      </a:dk1>
      <a:lt1>
        <a:srgbClr val="FFFFFF"/>
      </a:lt1>
      <a:dk2>
        <a:srgbClr val="1A1818"/>
      </a:dk2>
      <a:lt2>
        <a:srgbClr val="4E4D4D"/>
      </a:lt2>
      <a:accent1>
        <a:srgbClr val="CDCCCC"/>
      </a:accent1>
      <a:accent2>
        <a:srgbClr val="7AC143"/>
      </a:accent2>
      <a:accent3>
        <a:srgbClr val="006325"/>
      </a:accent3>
      <a:accent4>
        <a:srgbClr val="0078AE"/>
      </a:accent4>
      <a:accent5>
        <a:srgbClr val="652D89"/>
      </a:accent5>
      <a:accent6>
        <a:srgbClr val="A30134"/>
      </a:accent6>
      <a:hlink>
        <a:srgbClr val="1A1818"/>
      </a:hlink>
      <a:folHlink>
        <a:srgbClr val="FFFFFF"/>
      </a:folHlink>
    </a:clrScheme>
    <a:fontScheme name="Fuentes CCE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4">
    <tabColor rgb="FF7030A0"/>
    <pageSetUpPr autoPageBreaks="0"/>
  </sheetPr>
  <dimension ref="A1:Q40"/>
  <sheetViews>
    <sheetView showGridLines="0" topLeftCell="D1" zoomScale="59" zoomScaleNormal="59" workbookViewId="0">
      <selection activeCell="E18" sqref="E18:G18"/>
    </sheetView>
  </sheetViews>
  <sheetFormatPr baseColWidth="10" defaultColWidth="11.375" defaultRowHeight="18" customHeight="1" x14ac:dyDescent="0.2"/>
  <cols>
    <col min="1" max="1" width="3.625" style="65" customWidth="1"/>
    <col min="2" max="2" width="16.125" style="65" customWidth="1"/>
    <col min="3" max="3" width="17.5" style="65" customWidth="1"/>
    <col min="4" max="4" width="12" style="65" customWidth="1"/>
    <col min="5" max="8" width="16" style="65" customWidth="1"/>
    <col min="9" max="9" width="19.125" style="65" customWidth="1"/>
    <col min="10" max="10" width="17.375" style="65" customWidth="1"/>
    <col min="11" max="11" width="12.125" style="65" customWidth="1"/>
    <col min="12" max="12" width="41.125" style="65" customWidth="1"/>
    <col min="13" max="13" width="30.125" style="65" customWidth="1"/>
    <col min="14" max="14" width="46.625" style="65" customWidth="1"/>
    <col min="15" max="15" width="24.875" style="65" customWidth="1"/>
    <col min="16" max="16" width="27.625" style="65" customWidth="1"/>
    <col min="17" max="17" width="11.375" style="65" hidden="1" customWidth="1"/>
    <col min="18" max="16384" width="11.375" style="65"/>
  </cols>
  <sheetData>
    <row r="1" spans="2:16" ht="18" customHeight="1" x14ac:dyDescent="0.2">
      <c r="B1" s="129" t="s">
        <v>0</v>
      </c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</row>
    <row r="2" spans="2:16" ht="18" customHeight="1" x14ac:dyDescent="0.2"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</row>
    <row r="3" spans="2:16" ht="18" customHeight="1" x14ac:dyDescent="0.2">
      <c r="B3" s="65" t="s">
        <v>1</v>
      </c>
      <c r="C3" s="66">
        <v>44270</v>
      </c>
      <c r="D3" s="66"/>
    </row>
    <row r="4" spans="2:16" ht="18" customHeight="1" x14ac:dyDescent="0.2">
      <c r="B4" s="121" t="s">
        <v>2</v>
      </c>
      <c r="C4" s="122"/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3"/>
    </row>
    <row r="5" spans="2:16" ht="6" customHeight="1" x14ac:dyDescent="0.2"/>
    <row r="6" spans="2:16" ht="15" customHeight="1" x14ac:dyDescent="0.25">
      <c r="B6" s="111" t="s">
        <v>3</v>
      </c>
      <c r="C6" s="111"/>
      <c r="D6" s="111"/>
      <c r="E6" s="112" t="s">
        <v>4</v>
      </c>
      <c r="F6" s="113"/>
      <c r="G6" s="113"/>
      <c r="H6" s="113"/>
      <c r="I6" s="114"/>
      <c r="K6" s="128" t="s">
        <v>5</v>
      </c>
      <c r="L6" s="128"/>
      <c r="M6" s="112" t="s">
        <v>6</v>
      </c>
      <c r="N6" s="113"/>
      <c r="O6" s="113"/>
      <c r="P6" s="114"/>
    </row>
    <row r="7" spans="2:16" ht="6" customHeight="1" x14ac:dyDescent="0.25">
      <c r="B7" s="67"/>
      <c r="C7" s="67"/>
      <c r="D7" s="67"/>
      <c r="K7" s="68"/>
      <c r="L7" s="69"/>
    </row>
    <row r="8" spans="2:16" ht="18" customHeight="1" x14ac:dyDescent="0.25">
      <c r="B8" s="111" t="s">
        <v>7</v>
      </c>
      <c r="C8" s="111"/>
      <c r="D8" s="111"/>
      <c r="E8" s="112" t="s">
        <v>8</v>
      </c>
      <c r="F8" s="113"/>
      <c r="G8" s="113"/>
      <c r="H8" s="113"/>
      <c r="I8" s="114"/>
      <c r="K8" s="128" t="s">
        <v>9</v>
      </c>
      <c r="L8" s="128"/>
      <c r="M8" s="112" t="s">
        <v>10</v>
      </c>
      <c r="N8" s="113"/>
      <c r="O8" s="113"/>
      <c r="P8" s="114"/>
    </row>
    <row r="9" spans="2:16" ht="6" customHeight="1" x14ac:dyDescent="0.25">
      <c r="B9" s="67"/>
      <c r="C9" s="67"/>
      <c r="D9" s="67"/>
      <c r="K9" s="68"/>
      <c r="L9" s="69"/>
    </row>
    <row r="10" spans="2:16" ht="18" customHeight="1" x14ac:dyDescent="0.25">
      <c r="B10" s="111" t="s">
        <v>11</v>
      </c>
      <c r="C10" s="111"/>
      <c r="D10" s="111"/>
      <c r="E10" s="112" t="s">
        <v>12</v>
      </c>
      <c r="F10" s="113"/>
      <c r="G10" s="113"/>
      <c r="H10" s="113"/>
      <c r="I10" s="114"/>
      <c r="K10" s="128" t="s">
        <v>13</v>
      </c>
      <c r="L10" s="128"/>
      <c r="M10" s="112">
        <v>3112123766</v>
      </c>
      <c r="N10" s="113"/>
      <c r="O10" s="113"/>
      <c r="P10" s="114"/>
    </row>
    <row r="11" spans="2:16" ht="6" customHeight="1" x14ac:dyDescent="0.2"/>
    <row r="12" spans="2:16" ht="18" customHeight="1" x14ac:dyDescent="0.2">
      <c r="B12" s="111" t="s">
        <v>14</v>
      </c>
      <c r="C12" s="111"/>
      <c r="D12" s="111"/>
      <c r="E12" s="112" t="s">
        <v>15</v>
      </c>
      <c r="F12" s="113"/>
      <c r="G12" s="113"/>
      <c r="H12" s="113"/>
      <c r="I12" s="114"/>
    </row>
    <row r="13" spans="2:16" ht="4.5" customHeight="1" x14ac:dyDescent="0.2"/>
    <row r="14" spans="2:16" ht="4.5" customHeight="1" x14ac:dyDescent="0.2">
      <c r="B14" s="115"/>
      <c r="C14" s="115"/>
      <c r="D14" s="115"/>
      <c r="E14" s="116"/>
      <c r="F14" s="116"/>
      <c r="G14" s="116"/>
      <c r="H14" s="116"/>
      <c r="I14" s="116"/>
      <c r="L14" s="70"/>
      <c r="M14" s="70"/>
    </row>
    <row r="15" spans="2:16" ht="4.5" customHeight="1" x14ac:dyDescent="0.2"/>
    <row r="16" spans="2:16" ht="30.75" customHeight="1" x14ac:dyDescent="0.2">
      <c r="B16" s="121" t="s">
        <v>16</v>
      </c>
      <c r="C16" s="122"/>
      <c r="D16" s="122"/>
      <c r="E16" s="122"/>
      <c r="F16" s="122"/>
      <c r="G16" s="122"/>
      <c r="H16" s="122"/>
      <c r="I16" s="122"/>
      <c r="J16" s="122"/>
      <c r="K16" s="122"/>
      <c r="L16" s="122"/>
      <c r="M16" s="122"/>
      <c r="N16" s="122"/>
      <c r="O16" s="122"/>
      <c r="P16" s="123"/>
    </row>
    <row r="17" spans="1:17" ht="8.25" customHeight="1" x14ac:dyDescent="0.25">
      <c r="J17" s="71"/>
      <c r="K17" s="71"/>
      <c r="L17" s="71"/>
    </row>
    <row r="18" spans="1:17" ht="30.75" customHeight="1" x14ac:dyDescent="0.2">
      <c r="B18" s="100" t="s">
        <v>17</v>
      </c>
      <c r="C18" s="100"/>
      <c r="D18" s="100"/>
      <c r="E18" s="124" t="s">
        <v>18</v>
      </c>
      <c r="F18" s="124"/>
      <c r="G18" s="124"/>
      <c r="I18" s="72" t="s">
        <v>19</v>
      </c>
      <c r="J18" s="126">
        <v>3665.41</v>
      </c>
      <c r="K18" s="126"/>
      <c r="M18" s="72" t="s">
        <v>20</v>
      </c>
      <c r="N18" s="82">
        <v>44285</v>
      </c>
    </row>
    <row r="19" spans="1:17" ht="31.5" customHeight="1" x14ac:dyDescent="0.2">
      <c r="I19" s="127" t="s">
        <v>21</v>
      </c>
      <c r="J19" s="127"/>
      <c r="K19" s="127"/>
      <c r="L19" s="127"/>
      <c r="M19" s="73"/>
      <c r="N19" s="73"/>
    </row>
    <row r="20" spans="1:17" ht="29.25" customHeight="1" x14ac:dyDescent="0.2">
      <c r="B20" s="104" t="s">
        <v>22</v>
      </c>
      <c r="C20" s="125"/>
      <c r="D20" s="125"/>
      <c r="E20" s="125"/>
      <c r="F20" s="125"/>
      <c r="G20" s="125"/>
      <c r="H20" s="125"/>
      <c r="I20" s="125"/>
      <c r="J20" s="125"/>
      <c r="K20" s="125"/>
      <c r="L20" s="125"/>
      <c r="M20" s="125"/>
      <c r="N20" s="125"/>
      <c r="O20" s="125"/>
      <c r="P20" s="105"/>
    </row>
    <row r="21" spans="1:17" ht="9" customHeight="1" x14ac:dyDescent="0.2">
      <c r="A21" s="74"/>
    </row>
    <row r="22" spans="1:17" ht="33.75" customHeight="1" x14ac:dyDescent="0.2">
      <c r="A22" s="74" t="s">
        <v>23</v>
      </c>
      <c r="B22" s="118" t="str">
        <f>E18</f>
        <v>OPEN-CSP GOBIERNO</v>
      </c>
      <c r="C22" s="119"/>
      <c r="D22" s="119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20"/>
    </row>
    <row r="23" spans="1:17" ht="5.25" customHeight="1" x14ac:dyDescent="0.2">
      <c r="A23" s="74"/>
    </row>
    <row r="24" spans="1:17" ht="23.25" customHeight="1" x14ac:dyDescent="0.25">
      <c r="A24" s="74"/>
      <c r="B24" s="75" t="s">
        <v>24</v>
      </c>
      <c r="F24" s="76"/>
    </row>
    <row r="25" spans="1:17" ht="25.5" customHeight="1" x14ac:dyDescent="0.2">
      <c r="A25" s="74"/>
      <c r="B25" s="85">
        <v>1</v>
      </c>
    </row>
    <row r="26" spans="1:17" ht="9" customHeight="1" x14ac:dyDescent="0.2">
      <c r="A26" s="74"/>
    </row>
    <row r="27" spans="1:17" ht="33.75" customHeight="1" x14ac:dyDescent="0.2">
      <c r="A27" s="74"/>
      <c r="B27" s="77" t="s">
        <v>25</v>
      </c>
      <c r="C27" s="104" t="s">
        <v>26</v>
      </c>
      <c r="D27" s="105"/>
      <c r="E27" s="104" t="s">
        <v>27</v>
      </c>
      <c r="F27" s="125"/>
      <c r="G27" s="125"/>
      <c r="H27" s="125"/>
      <c r="I27" s="77" t="s">
        <v>28</v>
      </c>
      <c r="J27" s="77" t="s">
        <v>29</v>
      </c>
      <c r="K27" s="77" t="s">
        <v>30</v>
      </c>
      <c r="L27" s="77" t="s">
        <v>31</v>
      </c>
      <c r="M27" s="77" t="s">
        <v>32</v>
      </c>
      <c r="N27" s="77" t="s">
        <v>33</v>
      </c>
      <c r="O27" s="77" t="s">
        <v>34</v>
      </c>
      <c r="P27" s="77" t="s">
        <v>35</v>
      </c>
    </row>
    <row r="28" spans="1:17" ht="33.75" customHeight="1" x14ac:dyDescent="0.2">
      <c r="A28" s="74" t="str">
        <f>E28&amp;L28</f>
        <v>Microsoft®O365E3Open ShrdSvr MonthlySubscriptions-VolumeLicense Government OLP 1License NoLevel Qualified AnnualN/A</v>
      </c>
      <c r="B28" s="78">
        <v>1</v>
      </c>
      <c r="C28" s="106" t="s">
        <v>36</v>
      </c>
      <c r="D28" s="107"/>
      <c r="E28" s="108" t="str">
        <f>IFERROR(VLOOKUP($C28&amp;$E$18,Consolidado!$B:$U,9,0),VLOOKUP($C28&amp;"Canal",Consolidado!$B:$U,9,0))</f>
        <v>Microsoft®O365E3Open ShrdSvr MonthlySubscriptions-VolumeLicense Government OLP 1License NoLevel Qualified Annual</v>
      </c>
      <c r="F28" s="109"/>
      <c r="G28" s="109"/>
      <c r="H28" s="110"/>
      <c r="I28" s="23" t="str">
        <f>IFERROR(VLOOKUP($C28&amp;$E$18,Consolidado!$B:$U,12,0),VLOOKUP($C28&amp;"Canal",Consolidado!$B:$U,12,0))</f>
        <v>Producto</v>
      </c>
      <c r="J28" s="23" t="str">
        <f>IFERROR(VLOOKUP($C28&amp;$E$18,Consolidado!$B:$U,10,0),VLOOKUP($C28&amp;"Canal",Consolidado!$B:$U,10,0))</f>
        <v>Unidad</v>
      </c>
      <c r="K28" s="23" t="str">
        <f>IFERROR(VLOOKUP($C28&amp;$E$18,Consolidado!$B:$U,13,0),VLOOKUP($C28&amp;"Canal",Consolidado!$B:$U,13,0))</f>
        <v>N/A</v>
      </c>
      <c r="L28" s="23" t="str">
        <f>IFERROR(VLOOKUP($C28&amp;$E$18,Consolidado!$B:$U,14,0),VLOOKUP($C28&amp;"Canal",Consolidado!$B:$U,14,0))</f>
        <v>N/A</v>
      </c>
      <c r="M28" s="23" t="str">
        <f>IFERROR(VLOOKUP($C28&amp;$E$18,Consolidado!$B:$U,15,0),VLOOKUP($C28&amp;"Canal",Consolidado!$B:$U,15,0))</f>
        <v>N/A</v>
      </c>
      <c r="N28" s="23" t="str">
        <f>IFERROR(VLOOKUP($C28&amp;$E$18,Consolidado!$B:$U,16,0),VLOOKUP($C28&amp;"Canal",Consolidado!$B:$U,16,0))</f>
        <v>Q5Y-00006</v>
      </c>
      <c r="O28" s="23" t="str">
        <f>IFERROR(VLOOKUP($C28&amp;$E$18,Consolidado!$B:$U,17,0),VLOOKUP($C28&amp;"Canal",Consolidado!$B:$U,17,0))</f>
        <v>Suscripción Anual</v>
      </c>
      <c r="P28" s="83">
        <v>240</v>
      </c>
      <c r="Q28" s="65" t="str">
        <f>IFERROR(VLOOKUP($C28&amp;$E$18,Consolidado!$B:$U,5,0),VLOOKUP($C28&amp;"Canal",Consolidado!$B:$U,5,0))</f>
        <v>OPEN-CSP GOBIERNO</v>
      </c>
    </row>
    <row r="29" spans="1:17" ht="33.75" customHeight="1" x14ac:dyDescent="0.2">
      <c r="A29" s="74" t="str">
        <f>E29&amp;L29</f>
        <v>Microsoft®O365E1Open ShrdSvr MonthlySubscriptions-VolumeLicense Government OLP 1License NoLevel Qualified AnnualN/A</v>
      </c>
      <c r="B29" s="78">
        <v>2</v>
      </c>
      <c r="C29" s="106" t="s">
        <v>37</v>
      </c>
      <c r="D29" s="107"/>
      <c r="E29" s="108" t="str">
        <f>IFERROR(VLOOKUP($C29&amp;$E$18,Consolidado!$B:$U,9,0),VLOOKUP($C29&amp;"Canal",Consolidado!$B:$U,9,0))</f>
        <v>Microsoft®O365E1Open ShrdSvr MonthlySubscriptions-VolumeLicense Government OLP 1License NoLevel Qualified Annual</v>
      </c>
      <c r="F29" s="109"/>
      <c r="G29" s="109"/>
      <c r="H29" s="110"/>
      <c r="I29" s="23" t="str">
        <f>IFERROR(VLOOKUP($C29&amp;$E$18,Consolidado!$B:$U,12,0),VLOOKUP($C29&amp;"Canal",Consolidado!$B:$U,12,0))</f>
        <v>Producto</v>
      </c>
      <c r="J29" s="23" t="str">
        <f>IFERROR(VLOOKUP($C29&amp;$E$18,Consolidado!$B:$U,10,0),VLOOKUP($C29&amp;"Canal",Consolidado!$B:$U,10,0))</f>
        <v>Unidad</v>
      </c>
      <c r="K29" s="23" t="str">
        <f>IFERROR(VLOOKUP($C29&amp;$E$18,Consolidado!$B:$U,13,0),VLOOKUP($C29&amp;"Canal",Consolidado!$B:$U,13,0))</f>
        <v>N/A</v>
      </c>
      <c r="L29" s="23" t="str">
        <f>IFERROR(VLOOKUP($C29&amp;$E$18,Consolidado!$B:$U,14,0),VLOOKUP($C29&amp;"Canal",Consolidado!$B:$U,14,0))</f>
        <v>N/A</v>
      </c>
      <c r="M29" s="23" t="str">
        <f>IFERROR(VLOOKUP($C29&amp;$E$18,Consolidado!$B:$U,15,0),VLOOKUP($C29&amp;"Canal",Consolidado!$B:$U,15,0))</f>
        <v>N/A</v>
      </c>
      <c r="N29" s="23" t="str">
        <f>IFERROR(VLOOKUP($C29&amp;$E$18,Consolidado!$B:$U,16,0),VLOOKUP($C29&amp;"Canal",Consolidado!$B:$U,16,0))</f>
        <v>Q4Y-00006</v>
      </c>
      <c r="O29" s="23" t="str">
        <f>IFERROR(VLOOKUP($C29&amp;$E$18,Consolidado!$B:$U,17,0),VLOOKUP($C29&amp;"Canal",Consolidado!$B:$U,17,0))</f>
        <v>Suscripción Anual</v>
      </c>
      <c r="P29" s="83">
        <v>70</v>
      </c>
      <c r="Q29" s="65" t="str">
        <f>IFERROR(VLOOKUP($C29&amp;$E$18,Consolidado!$B:$U,5,0),VLOOKUP($C29&amp;"Canal",Consolidado!$B:$U,5,0))</f>
        <v>OPEN-CSP GOBIERNO</v>
      </c>
    </row>
    <row r="30" spans="1:17" ht="18" customHeight="1" x14ac:dyDescent="0.2">
      <c r="A30" s="74"/>
      <c r="B30" s="65" t="s">
        <v>38</v>
      </c>
      <c r="C30" s="4"/>
    </row>
    <row r="31" spans="1:17" ht="18" customHeight="1" x14ac:dyDescent="0.2">
      <c r="A31" s="74"/>
    </row>
    <row r="32" spans="1:17" ht="18" customHeight="1" x14ac:dyDescent="0.2">
      <c r="A32" s="74"/>
    </row>
    <row r="33" spans="1:16" ht="18" customHeight="1" x14ac:dyDescent="0.2">
      <c r="B33" s="118" t="s">
        <v>39</v>
      </c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20"/>
    </row>
    <row r="34" spans="1:16" ht="60" customHeight="1" x14ac:dyDescent="0.2">
      <c r="A34" s="74"/>
      <c r="B34" s="103" t="s">
        <v>40</v>
      </c>
      <c r="C34" s="103"/>
      <c r="D34" s="103"/>
      <c r="E34" s="103"/>
      <c r="F34" s="103"/>
      <c r="G34" s="103"/>
      <c r="H34" s="103"/>
      <c r="I34" s="103"/>
      <c r="J34" s="103"/>
      <c r="K34" s="103"/>
      <c r="L34" s="103"/>
      <c r="M34" s="103"/>
      <c r="N34" s="103"/>
      <c r="O34" s="103"/>
      <c r="P34" s="103"/>
    </row>
    <row r="35" spans="1:16" ht="18" customHeight="1" x14ac:dyDescent="0.2">
      <c r="B35" s="117" t="s">
        <v>41</v>
      </c>
      <c r="C35" s="117"/>
      <c r="D35" s="117"/>
      <c r="E35" s="117"/>
      <c r="F35" s="117"/>
      <c r="G35" s="117"/>
      <c r="H35" s="117"/>
    </row>
    <row r="36" spans="1:16" ht="18" customHeight="1" x14ac:dyDescent="0.2">
      <c r="B36" s="77" t="s">
        <v>42</v>
      </c>
      <c r="C36" s="100" t="s">
        <v>43</v>
      </c>
      <c r="D36" s="100"/>
      <c r="E36" s="100"/>
      <c r="F36" s="100"/>
      <c r="G36" s="100"/>
      <c r="H36" s="77" t="s">
        <v>44</v>
      </c>
    </row>
    <row r="37" spans="1:16" ht="18" customHeight="1" x14ac:dyDescent="0.2">
      <c r="B37" s="79">
        <v>1</v>
      </c>
      <c r="C37" s="101" t="s">
        <v>45</v>
      </c>
      <c r="D37" s="101"/>
      <c r="E37" s="101"/>
      <c r="F37" s="102"/>
      <c r="G37" s="102"/>
      <c r="H37" s="84" t="s">
        <v>45</v>
      </c>
      <c r="I37" s="65" t="s">
        <v>45</v>
      </c>
      <c r="J37" s="65" t="s">
        <v>45</v>
      </c>
      <c r="K37" s="65" t="s">
        <v>45</v>
      </c>
      <c r="L37" s="65" t="s">
        <v>45</v>
      </c>
      <c r="M37" s="65" t="s">
        <v>45</v>
      </c>
      <c r="N37" s="65" t="s">
        <v>45</v>
      </c>
      <c r="O37" s="65" t="s">
        <v>45</v>
      </c>
      <c r="P37" s="65" t="s">
        <v>45</v>
      </c>
    </row>
    <row r="38" spans="1:16" ht="18" customHeight="1" x14ac:dyDescent="0.25">
      <c r="F38" s="99" t="s">
        <v>46</v>
      </c>
      <c r="G38" s="99"/>
      <c r="H38" s="80">
        <f>SUM(H37:H37)</f>
        <v>0</v>
      </c>
    </row>
    <row r="39" spans="1:16" ht="18" customHeight="1" x14ac:dyDescent="0.2">
      <c r="D39" s="81" t="s">
        <v>47</v>
      </c>
      <c r="H39" s="76"/>
    </row>
    <row r="40" spans="1:16" ht="18" customHeight="1" x14ac:dyDescent="0.2">
      <c r="D40" s="85">
        <v>1</v>
      </c>
    </row>
  </sheetData>
  <sheetProtection algorithmName="SHA-512" hashValue="BlNvcX9UeE/F6HK39VpihgnOco/C96qdZ/R7ug0F+ivVzWRQxgq5jfaw84ewn1haLr3QDFP4+H2PvKFaKkYzUQ==" saltValue="QN3iRFQsjbjRWMNyAa7bqg==" spinCount="100000" sheet="1" objects="1" scenarios="1"/>
  <mergeCells count="37">
    <mergeCell ref="B1:P2"/>
    <mergeCell ref="B4:P4"/>
    <mergeCell ref="B6:D6"/>
    <mergeCell ref="E6:I6"/>
    <mergeCell ref="K6:L6"/>
    <mergeCell ref="M6:P6"/>
    <mergeCell ref="M10:P10"/>
    <mergeCell ref="B8:D8"/>
    <mergeCell ref="E8:I8"/>
    <mergeCell ref="K8:L8"/>
    <mergeCell ref="M8:P8"/>
    <mergeCell ref="B10:D10"/>
    <mergeCell ref="E10:I10"/>
    <mergeCell ref="K10:L10"/>
    <mergeCell ref="B12:D12"/>
    <mergeCell ref="E12:I12"/>
    <mergeCell ref="B14:D14"/>
    <mergeCell ref="E14:I14"/>
    <mergeCell ref="B35:H35"/>
    <mergeCell ref="B18:D18"/>
    <mergeCell ref="B33:P33"/>
    <mergeCell ref="B16:P16"/>
    <mergeCell ref="E18:G18"/>
    <mergeCell ref="B20:P20"/>
    <mergeCell ref="E27:H27"/>
    <mergeCell ref="J18:K18"/>
    <mergeCell ref="I19:L19"/>
    <mergeCell ref="B22:P22"/>
    <mergeCell ref="C29:D29"/>
    <mergeCell ref="E29:H29"/>
    <mergeCell ref="F38:G38"/>
    <mergeCell ref="C36:G36"/>
    <mergeCell ref="C37:G37"/>
    <mergeCell ref="B34:P34"/>
    <mergeCell ref="C27:D27"/>
    <mergeCell ref="C28:D28"/>
    <mergeCell ref="E28:H28"/>
  </mergeCells>
  <conditionalFormatting sqref="B22">
    <cfRule type="expression" dxfId="97" priority="15">
      <formula>$B$22=0</formula>
    </cfRule>
  </conditionalFormatting>
  <conditionalFormatting sqref="E28:E29 J28:O29">
    <cfRule type="expression" dxfId="96" priority="12">
      <formula>ISERROR(E28)</formula>
    </cfRule>
  </conditionalFormatting>
  <conditionalFormatting sqref="J28:J29">
    <cfRule type="expression" dxfId="95" priority="4">
      <formula>ISERROR(J28)</formula>
    </cfRule>
  </conditionalFormatting>
  <conditionalFormatting sqref="K28:K29">
    <cfRule type="expression" dxfId="94" priority="3">
      <formula>ISERROR(K28)</formula>
    </cfRule>
  </conditionalFormatting>
  <conditionalFormatting sqref="I28:I29">
    <cfRule type="expression" dxfId="93" priority="2">
      <formula>ISERROR(I28)</formula>
    </cfRule>
  </conditionalFormatting>
  <conditionalFormatting sqref="I28:I29">
    <cfRule type="expression" dxfId="92" priority="1">
      <formula>ISERROR(I28)</formula>
    </cfRule>
  </conditionalFormatting>
  <dataValidations count="3">
    <dataValidation type="date" operator="greaterThanOrEqual" allowBlank="1" showInputMessage="1" showErrorMessage="1" errorTitle="Valor no valido" error="La fecha ingresada no es válida, recuerde que debe ser por lo menos la fecha actual + 10 días hábiles." promptTitle="Fecha de inicio:" prompt="Debe contemplar los tiempos de cotización del proveedor, mínimo hoy + 10 días hábiles" sqref="E14:I14" xr:uid="{00000000-0002-0000-0000-000000000000}">
      <formula1>WORKDAY(TODAY(),10)</formula1>
    </dataValidation>
    <dataValidation allowBlank="1" showInputMessage="1" showErrorMessage="1" sqref="L37:M37 L28:O29" xr:uid="{00000000-0002-0000-0000-000001000000}"/>
    <dataValidation type="date" operator="greaterThanOrEqual" allowBlank="1" showInputMessage="1" showErrorMessage="1" sqref="N18" xr:uid="{00000000-0002-0000-0000-000002000000}">
      <formula1>TODAY()</formula1>
    </dataValidation>
  </dataValidations>
  <pageMargins left="0.7" right="0.7" top="0.75" bottom="0.75" header="0.3" footer="0.3"/>
  <pageSetup scale="3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2532" r:id="rId4" name="Button 4">
              <controlPr defaultSize="0" print="0" autoFill="0" autoPict="0" macro="[0]!limpiarTodo">
                <anchor moveWithCells="1" sizeWithCells="1">
                  <from>
                    <xdr:col>14</xdr:col>
                    <xdr:colOff>266700</xdr:colOff>
                    <xdr:row>0</xdr:row>
                    <xdr:rowOff>180975</xdr:rowOff>
                  </from>
                  <to>
                    <xdr:col>15</xdr:col>
                    <xdr:colOff>1476375</xdr:colOff>
                    <xdr:row>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3" r:id="rId5" name="Button 5">
              <controlPr defaultSize="0" print="0" autoFill="0" autoPict="0" macro="[0]!Generar">
                <anchor moveWithCells="1" sizeWithCells="1">
                  <from>
                    <xdr:col>14</xdr:col>
                    <xdr:colOff>638175</xdr:colOff>
                    <xdr:row>17</xdr:row>
                    <xdr:rowOff>0</xdr:rowOff>
                  </from>
                  <to>
                    <xdr:col>15</xdr:col>
                    <xdr:colOff>1476375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5" r:id="rId6" name="Button 7">
              <controlPr defaultSize="0" print="0" autoFill="0" autoPict="0" macro="[0]!agregarfilas">
                <anchor moveWithCells="1" sizeWithCells="1">
                  <from>
                    <xdr:col>3</xdr:col>
                    <xdr:colOff>28575</xdr:colOff>
                    <xdr:row>24</xdr:row>
                    <xdr:rowOff>28575</xdr:rowOff>
                  </from>
                  <to>
                    <xdr:col>4</xdr:col>
                    <xdr:colOff>114300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6" r:id="rId7" name="Button 8">
              <controlPr defaultSize="0" print="0" autoFill="0" autoPict="0" macro="[0]!elimfilas">
                <anchor moveWithCells="1" sizeWithCells="1">
                  <from>
                    <xdr:col>4</xdr:col>
                    <xdr:colOff>257175</xdr:colOff>
                    <xdr:row>24</xdr:row>
                    <xdr:rowOff>28575</xdr:rowOff>
                  </from>
                  <to>
                    <xdr:col>5</xdr:col>
                    <xdr:colOff>561975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0" r:id="rId8" name="Button 2">
              <controlPr defaultSize="0" print="0" autoFill="0" autoPict="0" macro="[0]!agregargrav">
                <anchor moveWithCells="1" sizeWithCells="1">
                  <from>
                    <xdr:col>4</xdr:col>
                    <xdr:colOff>152400</xdr:colOff>
                    <xdr:row>39</xdr:row>
                    <xdr:rowOff>28575</xdr:rowOff>
                  </from>
                  <to>
                    <xdr:col>5</xdr:col>
                    <xdr:colOff>409575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1" r:id="rId9" name="Button 3">
              <controlPr defaultSize="0" print="0" autoFill="0" autoPict="0" macro="[0]!Elimagrav">
                <anchor moveWithCells="1" sizeWithCells="1">
                  <from>
                    <xdr:col>5</xdr:col>
                    <xdr:colOff>485775</xdr:colOff>
                    <xdr:row>39</xdr:row>
                    <xdr:rowOff>28575</xdr:rowOff>
                  </from>
                  <to>
                    <xdr:col>7</xdr:col>
                    <xdr:colOff>104775</xdr:colOff>
                    <xdr:row>40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3000000}">
          <x14:formula1>
            <xm:f>Listas!$A$2:$A$4</xm:f>
          </x14:formula1>
          <xm:sqref>E18:G18</xm:sqref>
        </x14:dataValidation>
        <x14:dataValidation type="list" allowBlank="1" showInputMessage="1" showErrorMessage="1" xr:uid="{5B930F82-6D22-4C61-BA88-0F05FB3668A7}">
          <x14:formula1>
            <xm:f>Listas!$D$2:$D$648</xm:f>
          </x14:formula1>
          <xm:sqref>C28:D29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27"/>
  <dimension ref="A1:F648"/>
  <sheetViews>
    <sheetView workbookViewId="0">
      <selection activeCell="A2" sqref="A2:A4"/>
    </sheetView>
  </sheetViews>
  <sheetFormatPr baseColWidth="10" defaultColWidth="11" defaultRowHeight="14.25" x14ac:dyDescent="0.2"/>
  <cols>
    <col min="1" max="1" width="18.5" customWidth="1"/>
    <col min="4" max="4" width="40" customWidth="1"/>
    <col min="5" max="5" width="22" customWidth="1"/>
    <col min="6" max="6" width="42.5" bestFit="1" customWidth="1"/>
  </cols>
  <sheetData>
    <row r="1" spans="1:6" x14ac:dyDescent="0.2">
      <c r="A1" t="s">
        <v>3675</v>
      </c>
      <c r="B1" t="s">
        <v>30</v>
      </c>
      <c r="C1" t="s">
        <v>3676</v>
      </c>
      <c r="D1" t="s">
        <v>3677</v>
      </c>
      <c r="E1" t="s">
        <v>73</v>
      </c>
      <c r="F1" t="s">
        <v>3678</v>
      </c>
    </row>
    <row r="2" spans="1:6" x14ac:dyDescent="0.2">
      <c r="A2" t="s">
        <v>18</v>
      </c>
      <c r="D2" t="s">
        <v>135</v>
      </c>
      <c r="F2" t="s">
        <v>3655</v>
      </c>
    </row>
    <row r="3" spans="1:6" x14ac:dyDescent="0.2">
      <c r="A3" t="s">
        <v>779</v>
      </c>
      <c r="D3" t="s">
        <v>140</v>
      </c>
      <c r="F3" t="s">
        <v>3679</v>
      </c>
    </row>
    <row r="4" spans="1:6" x14ac:dyDescent="0.2">
      <c r="A4" t="s">
        <v>806</v>
      </c>
      <c r="D4" t="s">
        <v>142</v>
      </c>
      <c r="F4" t="s">
        <v>3656</v>
      </c>
    </row>
    <row r="5" spans="1:6" x14ac:dyDescent="0.2">
      <c r="D5" t="s">
        <v>144</v>
      </c>
      <c r="F5" t="s">
        <v>3565</v>
      </c>
    </row>
    <row r="6" spans="1:6" x14ac:dyDescent="0.2">
      <c r="D6" t="s">
        <v>146</v>
      </c>
      <c r="F6" t="s">
        <v>3654</v>
      </c>
    </row>
    <row r="7" spans="1:6" x14ac:dyDescent="0.2">
      <c r="D7" t="s">
        <v>148</v>
      </c>
      <c r="F7" t="s">
        <v>3658</v>
      </c>
    </row>
    <row r="8" spans="1:6" x14ac:dyDescent="0.2">
      <c r="D8" t="s">
        <v>150</v>
      </c>
      <c r="F8" t="s">
        <v>81</v>
      </c>
    </row>
    <row r="9" spans="1:6" x14ac:dyDescent="0.2">
      <c r="D9" t="s">
        <v>152</v>
      </c>
      <c r="F9" t="s">
        <v>3653</v>
      </c>
    </row>
    <row r="10" spans="1:6" x14ac:dyDescent="0.2">
      <c r="D10" t="s">
        <v>154</v>
      </c>
      <c r="F10" t="s">
        <v>3657</v>
      </c>
    </row>
    <row r="11" spans="1:6" x14ac:dyDescent="0.2">
      <c r="D11" t="s">
        <v>156</v>
      </c>
    </row>
    <row r="12" spans="1:6" x14ac:dyDescent="0.2">
      <c r="D12" t="s">
        <v>158</v>
      </c>
    </row>
    <row r="13" spans="1:6" x14ac:dyDescent="0.2">
      <c r="D13" t="s">
        <v>160</v>
      </c>
    </row>
    <row r="14" spans="1:6" x14ac:dyDescent="0.2">
      <c r="D14" t="s">
        <v>162</v>
      </c>
    </row>
    <row r="15" spans="1:6" x14ac:dyDescent="0.2">
      <c r="D15" t="s">
        <v>164</v>
      </c>
    </row>
    <row r="16" spans="1:6" x14ac:dyDescent="0.2">
      <c r="D16" t="s">
        <v>166</v>
      </c>
    </row>
    <row r="17" spans="4:4" x14ac:dyDescent="0.2">
      <c r="D17" t="s">
        <v>168</v>
      </c>
    </row>
    <row r="18" spans="4:4" x14ac:dyDescent="0.2">
      <c r="D18" t="s">
        <v>170</v>
      </c>
    </row>
    <row r="19" spans="4:4" x14ac:dyDescent="0.2">
      <c r="D19" t="s">
        <v>172</v>
      </c>
    </row>
    <row r="20" spans="4:4" x14ac:dyDescent="0.2">
      <c r="D20" t="s">
        <v>174</v>
      </c>
    </row>
    <row r="21" spans="4:4" x14ac:dyDescent="0.2">
      <c r="D21" t="s">
        <v>176</v>
      </c>
    </row>
    <row r="22" spans="4:4" x14ac:dyDescent="0.2">
      <c r="D22" t="s">
        <v>178</v>
      </c>
    </row>
    <row r="23" spans="4:4" x14ac:dyDescent="0.2">
      <c r="D23" t="s">
        <v>180</v>
      </c>
    </row>
    <row r="24" spans="4:4" x14ac:dyDescent="0.2">
      <c r="D24" t="s">
        <v>182</v>
      </c>
    </row>
    <row r="25" spans="4:4" x14ac:dyDescent="0.2">
      <c r="D25" t="s">
        <v>184</v>
      </c>
    </row>
    <row r="26" spans="4:4" x14ac:dyDescent="0.2">
      <c r="D26" t="s">
        <v>186</v>
      </c>
    </row>
    <row r="27" spans="4:4" x14ac:dyDescent="0.2">
      <c r="D27" t="s">
        <v>188</v>
      </c>
    </row>
    <row r="28" spans="4:4" x14ac:dyDescent="0.2">
      <c r="D28" t="s">
        <v>190</v>
      </c>
    </row>
    <row r="29" spans="4:4" x14ac:dyDescent="0.2">
      <c r="D29" t="s">
        <v>192</v>
      </c>
    </row>
    <row r="30" spans="4:4" x14ac:dyDescent="0.2">
      <c r="D30" t="s">
        <v>194</v>
      </c>
    </row>
    <row r="31" spans="4:4" x14ac:dyDescent="0.2">
      <c r="D31" t="s">
        <v>196</v>
      </c>
    </row>
    <row r="32" spans="4:4" x14ac:dyDescent="0.2">
      <c r="D32" t="s">
        <v>198</v>
      </c>
    </row>
    <row r="33" spans="4:4" x14ac:dyDescent="0.2">
      <c r="D33" t="s">
        <v>200</v>
      </c>
    </row>
    <row r="34" spans="4:4" x14ac:dyDescent="0.2">
      <c r="D34" t="s">
        <v>202</v>
      </c>
    </row>
    <row r="35" spans="4:4" x14ac:dyDescent="0.2">
      <c r="D35" t="s">
        <v>204</v>
      </c>
    </row>
    <row r="36" spans="4:4" x14ac:dyDescent="0.2">
      <c r="D36" t="s">
        <v>206</v>
      </c>
    </row>
    <row r="37" spans="4:4" x14ac:dyDescent="0.2">
      <c r="D37" t="s">
        <v>208</v>
      </c>
    </row>
    <row r="38" spans="4:4" x14ac:dyDescent="0.2">
      <c r="D38" t="s">
        <v>210</v>
      </c>
    </row>
    <row r="39" spans="4:4" x14ac:dyDescent="0.2">
      <c r="D39" t="s">
        <v>212</v>
      </c>
    </row>
    <row r="40" spans="4:4" x14ac:dyDescent="0.2">
      <c r="D40" t="s">
        <v>214</v>
      </c>
    </row>
    <row r="41" spans="4:4" x14ac:dyDescent="0.2">
      <c r="D41" t="s">
        <v>216</v>
      </c>
    </row>
    <row r="42" spans="4:4" x14ac:dyDescent="0.2">
      <c r="D42" t="s">
        <v>218</v>
      </c>
    </row>
    <row r="43" spans="4:4" x14ac:dyDescent="0.2">
      <c r="D43" t="s">
        <v>220</v>
      </c>
    </row>
    <row r="44" spans="4:4" x14ac:dyDescent="0.2">
      <c r="D44" t="s">
        <v>222</v>
      </c>
    </row>
    <row r="45" spans="4:4" x14ac:dyDescent="0.2">
      <c r="D45" t="s">
        <v>224</v>
      </c>
    </row>
    <row r="46" spans="4:4" x14ac:dyDescent="0.2">
      <c r="D46" t="s">
        <v>226</v>
      </c>
    </row>
    <row r="47" spans="4:4" x14ac:dyDescent="0.2">
      <c r="D47" t="s">
        <v>228</v>
      </c>
    </row>
    <row r="48" spans="4:4" x14ac:dyDescent="0.2">
      <c r="D48" t="s">
        <v>230</v>
      </c>
    </row>
    <row r="49" spans="4:4" x14ac:dyDescent="0.2">
      <c r="D49" t="s">
        <v>232</v>
      </c>
    </row>
    <row r="50" spans="4:4" x14ac:dyDescent="0.2">
      <c r="D50" t="s">
        <v>234</v>
      </c>
    </row>
    <row r="51" spans="4:4" x14ac:dyDescent="0.2">
      <c r="D51" t="s">
        <v>236</v>
      </c>
    </row>
    <row r="52" spans="4:4" x14ac:dyDescent="0.2">
      <c r="D52" t="s">
        <v>238</v>
      </c>
    </row>
    <row r="53" spans="4:4" x14ac:dyDescent="0.2">
      <c r="D53" t="s">
        <v>240</v>
      </c>
    </row>
    <row r="54" spans="4:4" x14ac:dyDescent="0.2">
      <c r="D54" t="s">
        <v>242</v>
      </c>
    </row>
    <row r="55" spans="4:4" x14ac:dyDescent="0.2">
      <c r="D55" t="s">
        <v>244</v>
      </c>
    </row>
    <row r="56" spans="4:4" x14ac:dyDescent="0.2">
      <c r="D56" t="s">
        <v>246</v>
      </c>
    </row>
    <row r="57" spans="4:4" x14ac:dyDescent="0.2">
      <c r="D57" t="s">
        <v>248</v>
      </c>
    </row>
    <row r="58" spans="4:4" x14ac:dyDescent="0.2">
      <c r="D58" t="s">
        <v>250</v>
      </c>
    </row>
    <row r="59" spans="4:4" x14ac:dyDescent="0.2">
      <c r="D59" t="s">
        <v>252</v>
      </c>
    </row>
    <row r="60" spans="4:4" x14ac:dyDescent="0.2">
      <c r="D60" t="s">
        <v>254</v>
      </c>
    </row>
    <row r="61" spans="4:4" x14ac:dyDescent="0.2">
      <c r="D61" t="s">
        <v>256</v>
      </c>
    </row>
    <row r="62" spans="4:4" x14ac:dyDescent="0.2">
      <c r="D62" t="s">
        <v>258</v>
      </c>
    </row>
    <row r="63" spans="4:4" x14ac:dyDescent="0.2">
      <c r="D63" t="s">
        <v>260</v>
      </c>
    </row>
    <row r="64" spans="4:4" x14ac:dyDescent="0.2">
      <c r="D64" t="s">
        <v>262</v>
      </c>
    </row>
    <row r="65" spans="4:4" x14ac:dyDescent="0.2">
      <c r="D65" t="s">
        <v>264</v>
      </c>
    </row>
    <row r="66" spans="4:4" x14ac:dyDescent="0.2">
      <c r="D66" t="s">
        <v>266</v>
      </c>
    </row>
    <row r="67" spans="4:4" x14ac:dyDescent="0.2">
      <c r="D67" t="s">
        <v>268</v>
      </c>
    </row>
    <row r="68" spans="4:4" x14ac:dyDescent="0.2">
      <c r="D68" t="s">
        <v>270</v>
      </c>
    </row>
    <row r="69" spans="4:4" x14ac:dyDescent="0.2">
      <c r="D69" t="s">
        <v>272</v>
      </c>
    </row>
    <row r="70" spans="4:4" x14ac:dyDescent="0.2">
      <c r="D70" t="s">
        <v>274</v>
      </c>
    </row>
    <row r="71" spans="4:4" x14ac:dyDescent="0.2">
      <c r="D71" t="s">
        <v>276</v>
      </c>
    </row>
    <row r="72" spans="4:4" x14ac:dyDescent="0.2">
      <c r="D72" t="s">
        <v>278</v>
      </c>
    </row>
    <row r="73" spans="4:4" x14ac:dyDescent="0.2">
      <c r="D73" t="s">
        <v>280</v>
      </c>
    </row>
    <row r="74" spans="4:4" x14ac:dyDescent="0.2">
      <c r="D74" t="s">
        <v>282</v>
      </c>
    </row>
    <row r="75" spans="4:4" x14ac:dyDescent="0.2">
      <c r="D75" t="s">
        <v>284</v>
      </c>
    </row>
    <row r="76" spans="4:4" x14ac:dyDescent="0.2">
      <c r="D76" t="s">
        <v>286</v>
      </c>
    </row>
    <row r="77" spans="4:4" x14ac:dyDescent="0.2">
      <c r="D77" t="s">
        <v>288</v>
      </c>
    </row>
    <row r="78" spans="4:4" x14ac:dyDescent="0.2">
      <c r="D78" t="s">
        <v>290</v>
      </c>
    </row>
    <row r="79" spans="4:4" x14ac:dyDescent="0.2">
      <c r="D79" t="s">
        <v>292</v>
      </c>
    </row>
    <row r="80" spans="4:4" x14ac:dyDescent="0.2">
      <c r="D80" t="s">
        <v>294</v>
      </c>
    </row>
    <row r="81" spans="4:4" x14ac:dyDescent="0.2">
      <c r="D81" t="s">
        <v>296</v>
      </c>
    </row>
    <row r="82" spans="4:4" x14ac:dyDescent="0.2">
      <c r="D82" t="s">
        <v>298</v>
      </c>
    </row>
    <row r="83" spans="4:4" x14ac:dyDescent="0.2">
      <c r="D83" t="s">
        <v>300</v>
      </c>
    </row>
    <row r="84" spans="4:4" x14ac:dyDescent="0.2">
      <c r="D84" t="s">
        <v>302</v>
      </c>
    </row>
    <row r="85" spans="4:4" x14ac:dyDescent="0.2">
      <c r="D85" t="s">
        <v>304</v>
      </c>
    </row>
    <row r="86" spans="4:4" x14ac:dyDescent="0.2">
      <c r="D86" t="s">
        <v>306</v>
      </c>
    </row>
    <row r="87" spans="4:4" x14ac:dyDescent="0.2">
      <c r="D87" t="s">
        <v>308</v>
      </c>
    </row>
    <row r="88" spans="4:4" x14ac:dyDescent="0.2">
      <c r="D88" t="s">
        <v>310</v>
      </c>
    </row>
    <row r="89" spans="4:4" x14ac:dyDescent="0.2">
      <c r="D89" t="s">
        <v>312</v>
      </c>
    </row>
    <row r="90" spans="4:4" x14ac:dyDescent="0.2">
      <c r="D90" t="s">
        <v>314</v>
      </c>
    </row>
    <row r="91" spans="4:4" x14ac:dyDescent="0.2">
      <c r="D91" t="s">
        <v>316</v>
      </c>
    </row>
    <row r="92" spans="4:4" x14ac:dyDescent="0.2">
      <c r="D92" t="s">
        <v>318</v>
      </c>
    </row>
    <row r="93" spans="4:4" x14ac:dyDescent="0.2">
      <c r="D93" t="s">
        <v>320</v>
      </c>
    </row>
    <row r="94" spans="4:4" x14ac:dyDescent="0.2">
      <c r="D94" t="s">
        <v>322</v>
      </c>
    </row>
    <row r="95" spans="4:4" x14ac:dyDescent="0.2">
      <c r="D95" t="s">
        <v>324</v>
      </c>
    </row>
    <row r="96" spans="4:4" x14ac:dyDescent="0.2">
      <c r="D96" t="s">
        <v>326</v>
      </c>
    </row>
    <row r="97" spans="4:4" x14ac:dyDescent="0.2">
      <c r="D97" t="s">
        <v>328</v>
      </c>
    </row>
    <row r="98" spans="4:4" x14ac:dyDescent="0.2">
      <c r="D98" t="s">
        <v>330</v>
      </c>
    </row>
    <row r="99" spans="4:4" x14ac:dyDescent="0.2">
      <c r="D99" t="s">
        <v>332</v>
      </c>
    </row>
    <row r="100" spans="4:4" x14ac:dyDescent="0.2">
      <c r="D100" t="s">
        <v>334</v>
      </c>
    </row>
    <row r="101" spans="4:4" x14ac:dyDescent="0.2">
      <c r="D101" t="s">
        <v>336</v>
      </c>
    </row>
    <row r="102" spans="4:4" x14ac:dyDescent="0.2">
      <c r="D102" t="s">
        <v>338</v>
      </c>
    </row>
    <row r="103" spans="4:4" x14ac:dyDescent="0.2">
      <c r="D103" t="s">
        <v>340</v>
      </c>
    </row>
    <row r="104" spans="4:4" x14ac:dyDescent="0.2">
      <c r="D104" t="s">
        <v>342</v>
      </c>
    </row>
    <row r="105" spans="4:4" x14ac:dyDescent="0.2">
      <c r="D105" t="s">
        <v>344</v>
      </c>
    </row>
    <row r="106" spans="4:4" x14ac:dyDescent="0.2">
      <c r="D106" t="s">
        <v>346</v>
      </c>
    </row>
    <row r="107" spans="4:4" x14ac:dyDescent="0.2">
      <c r="D107" t="s">
        <v>348</v>
      </c>
    </row>
    <row r="108" spans="4:4" x14ac:dyDescent="0.2">
      <c r="D108" t="s">
        <v>350</v>
      </c>
    </row>
    <row r="109" spans="4:4" x14ac:dyDescent="0.2">
      <c r="D109" t="s">
        <v>352</v>
      </c>
    </row>
    <row r="110" spans="4:4" x14ac:dyDescent="0.2">
      <c r="D110" t="s">
        <v>354</v>
      </c>
    </row>
    <row r="111" spans="4:4" x14ac:dyDescent="0.2">
      <c r="D111" t="s">
        <v>356</v>
      </c>
    </row>
    <row r="112" spans="4:4" x14ac:dyDescent="0.2">
      <c r="D112" t="s">
        <v>358</v>
      </c>
    </row>
    <row r="113" spans="4:4" x14ac:dyDescent="0.2">
      <c r="D113" t="s">
        <v>360</v>
      </c>
    </row>
    <row r="114" spans="4:4" x14ac:dyDescent="0.2">
      <c r="D114" t="s">
        <v>362</v>
      </c>
    </row>
    <row r="115" spans="4:4" x14ac:dyDescent="0.2">
      <c r="D115" t="s">
        <v>364</v>
      </c>
    </row>
    <row r="116" spans="4:4" x14ac:dyDescent="0.2">
      <c r="D116" t="s">
        <v>366</v>
      </c>
    </row>
    <row r="117" spans="4:4" x14ac:dyDescent="0.2">
      <c r="D117" t="s">
        <v>368</v>
      </c>
    </row>
    <row r="118" spans="4:4" x14ac:dyDescent="0.2">
      <c r="D118" t="s">
        <v>370</v>
      </c>
    </row>
    <row r="119" spans="4:4" x14ac:dyDescent="0.2">
      <c r="D119" t="s">
        <v>372</v>
      </c>
    </row>
    <row r="120" spans="4:4" x14ac:dyDescent="0.2">
      <c r="D120" t="s">
        <v>374</v>
      </c>
    </row>
    <row r="121" spans="4:4" x14ac:dyDescent="0.2">
      <c r="D121" t="s">
        <v>376</v>
      </c>
    </row>
    <row r="122" spans="4:4" x14ac:dyDescent="0.2">
      <c r="D122" t="s">
        <v>378</v>
      </c>
    </row>
    <row r="123" spans="4:4" x14ac:dyDescent="0.2">
      <c r="D123" t="s">
        <v>380</v>
      </c>
    </row>
    <row r="124" spans="4:4" x14ac:dyDescent="0.2">
      <c r="D124" t="s">
        <v>382</v>
      </c>
    </row>
    <row r="125" spans="4:4" x14ac:dyDescent="0.2">
      <c r="D125" t="s">
        <v>384</v>
      </c>
    </row>
    <row r="126" spans="4:4" x14ac:dyDescent="0.2">
      <c r="D126" t="s">
        <v>386</v>
      </c>
    </row>
    <row r="127" spans="4:4" x14ac:dyDescent="0.2">
      <c r="D127" t="s">
        <v>388</v>
      </c>
    </row>
    <row r="128" spans="4:4" x14ac:dyDescent="0.2">
      <c r="D128" t="s">
        <v>390</v>
      </c>
    </row>
    <row r="129" spans="4:4" x14ac:dyDescent="0.2">
      <c r="D129" t="s">
        <v>392</v>
      </c>
    </row>
    <row r="130" spans="4:4" x14ac:dyDescent="0.2">
      <c r="D130" t="s">
        <v>394</v>
      </c>
    </row>
    <row r="131" spans="4:4" x14ac:dyDescent="0.2">
      <c r="D131" t="s">
        <v>396</v>
      </c>
    </row>
    <row r="132" spans="4:4" x14ac:dyDescent="0.2">
      <c r="D132" t="s">
        <v>398</v>
      </c>
    </row>
    <row r="133" spans="4:4" x14ac:dyDescent="0.2">
      <c r="D133" t="s">
        <v>400</v>
      </c>
    </row>
    <row r="134" spans="4:4" x14ac:dyDescent="0.2">
      <c r="D134" t="s">
        <v>402</v>
      </c>
    </row>
    <row r="135" spans="4:4" x14ac:dyDescent="0.2">
      <c r="D135" t="s">
        <v>404</v>
      </c>
    </row>
    <row r="136" spans="4:4" x14ac:dyDescent="0.2">
      <c r="D136" t="s">
        <v>406</v>
      </c>
    </row>
    <row r="137" spans="4:4" x14ac:dyDescent="0.2">
      <c r="D137" t="s">
        <v>408</v>
      </c>
    </row>
    <row r="138" spans="4:4" x14ac:dyDescent="0.2">
      <c r="D138" t="s">
        <v>410</v>
      </c>
    </row>
    <row r="139" spans="4:4" x14ac:dyDescent="0.2">
      <c r="D139" t="s">
        <v>412</v>
      </c>
    </row>
    <row r="140" spans="4:4" x14ac:dyDescent="0.2">
      <c r="D140" t="s">
        <v>414</v>
      </c>
    </row>
    <row r="141" spans="4:4" x14ac:dyDescent="0.2">
      <c r="D141" t="s">
        <v>416</v>
      </c>
    </row>
    <row r="142" spans="4:4" x14ac:dyDescent="0.2">
      <c r="D142" t="s">
        <v>418</v>
      </c>
    </row>
    <row r="143" spans="4:4" x14ac:dyDescent="0.2">
      <c r="D143" t="s">
        <v>420</v>
      </c>
    </row>
    <row r="144" spans="4:4" x14ac:dyDescent="0.2">
      <c r="D144" t="s">
        <v>422</v>
      </c>
    </row>
    <row r="145" spans="4:4" x14ac:dyDescent="0.2">
      <c r="D145" t="s">
        <v>424</v>
      </c>
    </row>
    <row r="146" spans="4:4" x14ac:dyDescent="0.2">
      <c r="D146" t="s">
        <v>426</v>
      </c>
    </row>
    <row r="147" spans="4:4" x14ac:dyDescent="0.2">
      <c r="D147" t="s">
        <v>428</v>
      </c>
    </row>
    <row r="148" spans="4:4" x14ac:dyDescent="0.2">
      <c r="D148" t="s">
        <v>430</v>
      </c>
    </row>
    <row r="149" spans="4:4" x14ac:dyDescent="0.2">
      <c r="D149" t="s">
        <v>432</v>
      </c>
    </row>
    <row r="150" spans="4:4" x14ac:dyDescent="0.2">
      <c r="D150" t="s">
        <v>434</v>
      </c>
    </row>
    <row r="151" spans="4:4" x14ac:dyDescent="0.2">
      <c r="D151" t="s">
        <v>436</v>
      </c>
    </row>
    <row r="152" spans="4:4" x14ac:dyDescent="0.2">
      <c r="D152" t="s">
        <v>438</v>
      </c>
    </row>
    <row r="153" spans="4:4" x14ac:dyDescent="0.2">
      <c r="D153" t="s">
        <v>440</v>
      </c>
    </row>
    <row r="154" spans="4:4" x14ac:dyDescent="0.2">
      <c r="D154" t="s">
        <v>442</v>
      </c>
    </row>
    <row r="155" spans="4:4" x14ac:dyDescent="0.2">
      <c r="D155" t="s">
        <v>444</v>
      </c>
    </row>
    <row r="156" spans="4:4" x14ac:dyDescent="0.2">
      <c r="D156" t="s">
        <v>446</v>
      </c>
    </row>
    <row r="157" spans="4:4" x14ac:dyDescent="0.2">
      <c r="D157" t="s">
        <v>448</v>
      </c>
    </row>
    <row r="158" spans="4:4" x14ac:dyDescent="0.2">
      <c r="D158" t="s">
        <v>450</v>
      </c>
    </row>
    <row r="159" spans="4:4" x14ac:dyDescent="0.2">
      <c r="D159" t="s">
        <v>452</v>
      </c>
    </row>
    <row r="160" spans="4:4" x14ac:dyDescent="0.2">
      <c r="D160" t="s">
        <v>454</v>
      </c>
    </row>
    <row r="161" spans="4:4" x14ac:dyDescent="0.2">
      <c r="D161" t="s">
        <v>456</v>
      </c>
    </row>
    <row r="162" spans="4:4" x14ac:dyDescent="0.2">
      <c r="D162" t="s">
        <v>458</v>
      </c>
    </row>
    <row r="163" spans="4:4" x14ac:dyDescent="0.2">
      <c r="D163" t="s">
        <v>460</v>
      </c>
    </row>
    <row r="164" spans="4:4" x14ac:dyDescent="0.2">
      <c r="D164" t="s">
        <v>462</v>
      </c>
    </row>
    <row r="165" spans="4:4" x14ac:dyDescent="0.2">
      <c r="D165" t="s">
        <v>464</v>
      </c>
    </row>
    <row r="166" spans="4:4" x14ac:dyDescent="0.2">
      <c r="D166" t="s">
        <v>466</v>
      </c>
    </row>
    <row r="167" spans="4:4" x14ac:dyDescent="0.2">
      <c r="D167" t="s">
        <v>468</v>
      </c>
    </row>
    <row r="168" spans="4:4" x14ac:dyDescent="0.2">
      <c r="D168" t="s">
        <v>470</v>
      </c>
    </row>
    <row r="169" spans="4:4" x14ac:dyDescent="0.2">
      <c r="D169" t="s">
        <v>472</v>
      </c>
    </row>
    <row r="170" spans="4:4" x14ac:dyDescent="0.2">
      <c r="D170" t="s">
        <v>474</v>
      </c>
    </row>
    <row r="171" spans="4:4" x14ac:dyDescent="0.2">
      <c r="D171" t="s">
        <v>476</v>
      </c>
    </row>
    <row r="172" spans="4:4" x14ac:dyDescent="0.2">
      <c r="D172" t="s">
        <v>478</v>
      </c>
    </row>
    <row r="173" spans="4:4" x14ac:dyDescent="0.2">
      <c r="D173" t="s">
        <v>480</v>
      </c>
    </row>
    <row r="174" spans="4:4" x14ac:dyDescent="0.2">
      <c r="D174" t="s">
        <v>482</v>
      </c>
    </row>
    <row r="175" spans="4:4" x14ac:dyDescent="0.2">
      <c r="D175" t="s">
        <v>484</v>
      </c>
    </row>
    <row r="176" spans="4:4" x14ac:dyDescent="0.2">
      <c r="D176" t="s">
        <v>486</v>
      </c>
    </row>
    <row r="177" spans="4:4" x14ac:dyDescent="0.2">
      <c r="D177" t="s">
        <v>488</v>
      </c>
    </row>
    <row r="178" spans="4:4" x14ac:dyDescent="0.2">
      <c r="D178" t="s">
        <v>490</v>
      </c>
    </row>
    <row r="179" spans="4:4" x14ac:dyDescent="0.2">
      <c r="D179" t="s">
        <v>492</v>
      </c>
    </row>
    <row r="180" spans="4:4" x14ac:dyDescent="0.2">
      <c r="D180" t="s">
        <v>494</v>
      </c>
    </row>
    <row r="181" spans="4:4" x14ac:dyDescent="0.2">
      <c r="D181" t="s">
        <v>496</v>
      </c>
    </row>
    <row r="182" spans="4:4" x14ac:dyDescent="0.2">
      <c r="D182" t="s">
        <v>498</v>
      </c>
    </row>
    <row r="183" spans="4:4" x14ac:dyDescent="0.2">
      <c r="D183" t="s">
        <v>500</v>
      </c>
    </row>
    <row r="184" spans="4:4" x14ac:dyDescent="0.2">
      <c r="D184" t="s">
        <v>502</v>
      </c>
    </row>
    <row r="185" spans="4:4" x14ac:dyDescent="0.2">
      <c r="D185" t="s">
        <v>504</v>
      </c>
    </row>
    <row r="186" spans="4:4" x14ac:dyDescent="0.2">
      <c r="D186" t="s">
        <v>506</v>
      </c>
    </row>
    <row r="187" spans="4:4" x14ac:dyDescent="0.2">
      <c r="D187" t="s">
        <v>508</v>
      </c>
    </row>
    <row r="188" spans="4:4" x14ac:dyDescent="0.2">
      <c r="D188" t="s">
        <v>510</v>
      </c>
    </row>
    <row r="189" spans="4:4" x14ac:dyDescent="0.2">
      <c r="D189" t="s">
        <v>512</v>
      </c>
    </row>
    <row r="190" spans="4:4" x14ac:dyDescent="0.2">
      <c r="D190" t="s">
        <v>514</v>
      </c>
    </row>
    <row r="191" spans="4:4" x14ac:dyDescent="0.2">
      <c r="D191" t="s">
        <v>516</v>
      </c>
    </row>
    <row r="192" spans="4:4" x14ac:dyDescent="0.2">
      <c r="D192" t="s">
        <v>518</v>
      </c>
    </row>
    <row r="193" spans="4:4" x14ac:dyDescent="0.2">
      <c r="D193" t="s">
        <v>520</v>
      </c>
    </row>
    <row r="194" spans="4:4" x14ac:dyDescent="0.2">
      <c r="D194" t="s">
        <v>522</v>
      </c>
    </row>
    <row r="195" spans="4:4" x14ac:dyDescent="0.2">
      <c r="D195" t="s">
        <v>524</v>
      </c>
    </row>
    <row r="196" spans="4:4" x14ac:dyDescent="0.2">
      <c r="D196" t="s">
        <v>526</v>
      </c>
    </row>
    <row r="197" spans="4:4" x14ac:dyDescent="0.2">
      <c r="D197" t="s">
        <v>528</v>
      </c>
    </row>
    <row r="198" spans="4:4" x14ac:dyDescent="0.2">
      <c r="D198" t="s">
        <v>530</v>
      </c>
    </row>
    <row r="199" spans="4:4" x14ac:dyDescent="0.2">
      <c r="D199" t="s">
        <v>532</v>
      </c>
    </row>
    <row r="200" spans="4:4" x14ac:dyDescent="0.2">
      <c r="D200" t="s">
        <v>534</v>
      </c>
    </row>
    <row r="201" spans="4:4" x14ac:dyDescent="0.2">
      <c r="D201" t="s">
        <v>536</v>
      </c>
    </row>
    <row r="202" spans="4:4" x14ac:dyDescent="0.2">
      <c r="D202" t="s">
        <v>538</v>
      </c>
    </row>
    <row r="203" spans="4:4" x14ac:dyDescent="0.2">
      <c r="D203" t="s">
        <v>540</v>
      </c>
    </row>
    <row r="204" spans="4:4" x14ac:dyDescent="0.2">
      <c r="D204" t="s">
        <v>542</v>
      </c>
    </row>
    <row r="205" spans="4:4" x14ac:dyDescent="0.2">
      <c r="D205" t="s">
        <v>544</v>
      </c>
    </row>
    <row r="206" spans="4:4" x14ac:dyDescent="0.2">
      <c r="D206" t="s">
        <v>546</v>
      </c>
    </row>
    <row r="207" spans="4:4" x14ac:dyDescent="0.2">
      <c r="D207" t="s">
        <v>548</v>
      </c>
    </row>
    <row r="208" spans="4:4" x14ac:dyDescent="0.2">
      <c r="D208" t="s">
        <v>550</v>
      </c>
    </row>
    <row r="209" spans="4:4" x14ac:dyDescent="0.2">
      <c r="D209" t="s">
        <v>552</v>
      </c>
    </row>
    <row r="210" spans="4:4" x14ac:dyDescent="0.2">
      <c r="D210" t="s">
        <v>554</v>
      </c>
    </row>
    <row r="211" spans="4:4" x14ac:dyDescent="0.2">
      <c r="D211" t="s">
        <v>556</v>
      </c>
    </row>
    <row r="212" spans="4:4" x14ac:dyDescent="0.2">
      <c r="D212" t="s">
        <v>558</v>
      </c>
    </row>
    <row r="213" spans="4:4" x14ac:dyDescent="0.2">
      <c r="D213" t="s">
        <v>560</v>
      </c>
    </row>
    <row r="214" spans="4:4" x14ac:dyDescent="0.2">
      <c r="D214" t="s">
        <v>562</v>
      </c>
    </row>
    <row r="215" spans="4:4" x14ac:dyDescent="0.2">
      <c r="D215" t="s">
        <v>564</v>
      </c>
    </row>
    <row r="216" spans="4:4" x14ac:dyDescent="0.2">
      <c r="D216" t="s">
        <v>566</v>
      </c>
    </row>
    <row r="217" spans="4:4" x14ac:dyDescent="0.2">
      <c r="D217" t="s">
        <v>568</v>
      </c>
    </row>
    <row r="218" spans="4:4" x14ac:dyDescent="0.2">
      <c r="D218" t="s">
        <v>570</v>
      </c>
    </row>
    <row r="219" spans="4:4" x14ac:dyDescent="0.2">
      <c r="D219" t="s">
        <v>572</v>
      </c>
    </row>
    <row r="220" spans="4:4" x14ac:dyDescent="0.2">
      <c r="D220" t="s">
        <v>574</v>
      </c>
    </row>
    <row r="221" spans="4:4" x14ac:dyDescent="0.2">
      <c r="D221" t="s">
        <v>576</v>
      </c>
    </row>
    <row r="222" spans="4:4" x14ac:dyDescent="0.2">
      <c r="D222" t="s">
        <v>578</v>
      </c>
    </row>
    <row r="223" spans="4:4" x14ac:dyDescent="0.2">
      <c r="D223" t="s">
        <v>580</v>
      </c>
    </row>
    <row r="224" spans="4:4" x14ac:dyDescent="0.2">
      <c r="D224" t="s">
        <v>582</v>
      </c>
    </row>
    <row r="225" spans="4:4" x14ac:dyDescent="0.2">
      <c r="D225" t="s">
        <v>584</v>
      </c>
    </row>
    <row r="226" spans="4:4" x14ac:dyDescent="0.2">
      <c r="D226" t="s">
        <v>586</v>
      </c>
    </row>
    <row r="227" spans="4:4" x14ac:dyDescent="0.2">
      <c r="D227" t="s">
        <v>588</v>
      </c>
    </row>
    <row r="228" spans="4:4" x14ac:dyDescent="0.2">
      <c r="D228" t="s">
        <v>590</v>
      </c>
    </row>
    <row r="229" spans="4:4" x14ac:dyDescent="0.2">
      <c r="D229" t="s">
        <v>592</v>
      </c>
    </row>
    <row r="230" spans="4:4" x14ac:dyDescent="0.2">
      <c r="D230" t="s">
        <v>594</v>
      </c>
    </row>
    <row r="231" spans="4:4" x14ac:dyDescent="0.2">
      <c r="D231" t="s">
        <v>596</v>
      </c>
    </row>
    <row r="232" spans="4:4" x14ac:dyDescent="0.2">
      <c r="D232" t="s">
        <v>598</v>
      </c>
    </row>
    <row r="233" spans="4:4" x14ac:dyDescent="0.2">
      <c r="D233" t="s">
        <v>600</v>
      </c>
    </row>
    <row r="234" spans="4:4" x14ac:dyDescent="0.2">
      <c r="D234" t="s">
        <v>602</v>
      </c>
    </row>
    <row r="235" spans="4:4" x14ac:dyDescent="0.2">
      <c r="D235" t="s">
        <v>604</v>
      </c>
    </row>
    <row r="236" spans="4:4" x14ac:dyDescent="0.2">
      <c r="D236" t="s">
        <v>606</v>
      </c>
    </row>
    <row r="237" spans="4:4" x14ac:dyDescent="0.2">
      <c r="D237" t="s">
        <v>608</v>
      </c>
    </row>
    <row r="238" spans="4:4" x14ac:dyDescent="0.2">
      <c r="D238" t="s">
        <v>610</v>
      </c>
    </row>
    <row r="239" spans="4:4" x14ac:dyDescent="0.2">
      <c r="D239" t="s">
        <v>612</v>
      </c>
    </row>
    <row r="240" spans="4:4" x14ac:dyDescent="0.2">
      <c r="D240" t="s">
        <v>614</v>
      </c>
    </row>
    <row r="241" spans="4:4" x14ac:dyDescent="0.2">
      <c r="D241" t="s">
        <v>616</v>
      </c>
    </row>
    <row r="242" spans="4:4" x14ac:dyDescent="0.2">
      <c r="D242" t="s">
        <v>618</v>
      </c>
    </row>
    <row r="243" spans="4:4" x14ac:dyDescent="0.2">
      <c r="D243" t="s">
        <v>620</v>
      </c>
    </row>
    <row r="244" spans="4:4" x14ac:dyDescent="0.2">
      <c r="D244" t="s">
        <v>622</v>
      </c>
    </row>
    <row r="245" spans="4:4" x14ac:dyDescent="0.2">
      <c r="D245" t="s">
        <v>624</v>
      </c>
    </row>
    <row r="246" spans="4:4" x14ac:dyDescent="0.2">
      <c r="D246" t="s">
        <v>626</v>
      </c>
    </row>
    <row r="247" spans="4:4" x14ac:dyDescent="0.2">
      <c r="D247" t="s">
        <v>628</v>
      </c>
    </row>
    <row r="248" spans="4:4" x14ac:dyDescent="0.2">
      <c r="D248" t="s">
        <v>630</v>
      </c>
    </row>
    <row r="249" spans="4:4" x14ac:dyDescent="0.2">
      <c r="D249" t="s">
        <v>632</v>
      </c>
    </row>
    <row r="250" spans="4:4" x14ac:dyDescent="0.2">
      <c r="D250" t="s">
        <v>634</v>
      </c>
    </row>
    <row r="251" spans="4:4" x14ac:dyDescent="0.2">
      <c r="D251" t="s">
        <v>636</v>
      </c>
    </row>
    <row r="252" spans="4:4" x14ac:dyDescent="0.2">
      <c r="D252" t="s">
        <v>638</v>
      </c>
    </row>
    <row r="253" spans="4:4" x14ac:dyDescent="0.2">
      <c r="D253" t="s">
        <v>640</v>
      </c>
    </row>
    <row r="254" spans="4:4" x14ac:dyDescent="0.2">
      <c r="D254" t="s">
        <v>642</v>
      </c>
    </row>
    <row r="255" spans="4:4" x14ac:dyDescent="0.2">
      <c r="D255" t="s">
        <v>644</v>
      </c>
    </row>
    <row r="256" spans="4:4" x14ac:dyDescent="0.2">
      <c r="D256" t="s">
        <v>646</v>
      </c>
    </row>
    <row r="257" spans="4:4" x14ac:dyDescent="0.2">
      <c r="D257" t="s">
        <v>648</v>
      </c>
    </row>
    <row r="258" spans="4:4" x14ac:dyDescent="0.2">
      <c r="D258" t="s">
        <v>650</v>
      </c>
    </row>
    <row r="259" spans="4:4" x14ac:dyDescent="0.2">
      <c r="D259" t="s">
        <v>652</v>
      </c>
    </row>
    <row r="260" spans="4:4" x14ac:dyDescent="0.2">
      <c r="D260" t="s">
        <v>654</v>
      </c>
    </row>
    <row r="261" spans="4:4" x14ac:dyDescent="0.2">
      <c r="D261" t="s">
        <v>656</v>
      </c>
    </row>
    <row r="262" spans="4:4" x14ac:dyDescent="0.2">
      <c r="D262" t="s">
        <v>658</v>
      </c>
    </row>
    <row r="263" spans="4:4" x14ac:dyDescent="0.2">
      <c r="D263" t="s">
        <v>660</v>
      </c>
    </row>
    <row r="264" spans="4:4" x14ac:dyDescent="0.2">
      <c r="D264" t="s">
        <v>662</v>
      </c>
    </row>
    <row r="265" spans="4:4" x14ac:dyDescent="0.2">
      <c r="D265" t="s">
        <v>664</v>
      </c>
    </row>
    <row r="266" spans="4:4" x14ac:dyDescent="0.2">
      <c r="D266" t="s">
        <v>666</v>
      </c>
    </row>
    <row r="267" spans="4:4" x14ac:dyDescent="0.2">
      <c r="D267" t="s">
        <v>668</v>
      </c>
    </row>
    <row r="268" spans="4:4" x14ac:dyDescent="0.2">
      <c r="D268" t="s">
        <v>670</v>
      </c>
    </row>
    <row r="269" spans="4:4" x14ac:dyDescent="0.2">
      <c r="D269" t="s">
        <v>672</v>
      </c>
    </row>
    <row r="270" spans="4:4" x14ac:dyDescent="0.2">
      <c r="D270" t="s">
        <v>674</v>
      </c>
    </row>
    <row r="271" spans="4:4" x14ac:dyDescent="0.2">
      <c r="D271" t="s">
        <v>676</v>
      </c>
    </row>
    <row r="272" spans="4:4" x14ac:dyDescent="0.2">
      <c r="D272" t="s">
        <v>678</v>
      </c>
    </row>
    <row r="273" spans="4:4" x14ac:dyDescent="0.2">
      <c r="D273" t="s">
        <v>680</v>
      </c>
    </row>
    <row r="274" spans="4:4" x14ac:dyDescent="0.2">
      <c r="D274" t="s">
        <v>682</v>
      </c>
    </row>
    <row r="275" spans="4:4" x14ac:dyDescent="0.2">
      <c r="D275" t="s">
        <v>684</v>
      </c>
    </row>
    <row r="276" spans="4:4" x14ac:dyDescent="0.2">
      <c r="D276" t="s">
        <v>37</v>
      </c>
    </row>
    <row r="277" spans="4:4" x14ac:dyDescent="0.2">
      <c r="D277" t="s">
        <v>36</v>
      </c>
    </row>
    <row r="278" spans="4:4" x14ac:dyDescent="0.2">
      <c r="D278" t="s">
        <v>686</v>
      </c>
    </row>
    <row r="279" spans="4:4" x14ac:dyDescent="0.2">
      <c r="D279" t="s">
        <v>688</v>
      </c>
    </row>
    <row r="280" spans="4:4" x14ac:dyDescent="0.2">
      <c r="D280" t="s">
        <v>690</v>
      </c>
    </row>
    <row r="281" spans="4:4" x14ac:dyDescent="0.2">
      <c r="D281" t="s">
        <v>692</v>
      </c>
    </row>
    <row r="282" spans="4:4" x14ac:dyDescent="0.2">
      <c r="D282" t="s">
        <v>694</v>
      </c>
    </row>
    <row r="283" spans="4:4" x14ac:dyDescent="0.2">
      <c r="D283" t="s">
        <v>696</v>
      </c>
    </row>
    <row r="284" spans="4:4" x14ac:dyDescent="0.2">
      <c r="D284" t="s">
        <v>698</v>
      </c>
    </row>
    <row r="285" spans="4:4" x14ac:dyDescent="0.2">
      <c r="D285" t="s">
        <v>700</v>
      </c>
    </row>
    <row r="286" spans="4:4" x14ac:dyDescent="0.2">
      <c r="D286" t="s">
        <v>702</v>
      </c>
    </row>
    <row r="287" spans="4:4" x14ac:dyDescent="0.2">
      <c r="D287" t="s">
        <v>704</v>
      </c>
    </row>
    <row r="288" spans="4:4" x14ac:dyDescent="0.2">
      <c r="D288" t="s">
        <v>706</v>
      </c>
    </row>
    <row r="289" spans="4:4" x14ac:dyDescent="0.2">
      <c r="D289" t="s">
        <v>708</v>
      </c>
    </row>
    <row r="290" spans="4:4" x14ac:dyDescent="0.2">
      <c r="D290" t="s">
        <v>710</v>
      </c>
    </row>
    <row r="291" spans="4:4" x14ac:dyDescent="0.2">
      <c r="D291" t="s">
        <v>712</v>
      </c>
    </row>
    <row r="292" spans="4:4" x14ac:dyDescent="0.2">
      <c r="D292" t="s">
        <v>714</v>
      </c>
    </row>
    <row r="293" spans="4:4" x14ac:dyDescent="0.2">
      <c r="D293" t="s">
        <v>716</v>
      </c>
    </row>
    <row r="294" spans="4:4" x14ac:dyDescent="0.2">
      <c r="D294" t="s">
        <v>718</v>
      </c>
    </row>
    <row r="295" spans="4:4" x14ac:dyDescent="0.2">
      <c r="D295" t="s">
        <v>720</v>
      </c>
    </row>
    <row r="296" spans="4:4" x14ac:dyDescent="0.2">
      <c r="D296" t="s">
        <v>722</v>
      </c>
    </row>
    <row r="297" spans="4:4" x14ac:dyDescent="0.2">
      <c r="D297" t="s">
        <v>724</v>
      </c>
    </row>
    <row r="298" spans="4:4" x14ac:dyDescent="0.2">
      <c r="D298" t="s">
        <v>726</v>
      </c>
    </row>
    <row r="299" spans="4:4" x14ac:dyDescent="0.2">
      <c r="D299" t="s">
        <v>728</v>
      </c>
    </row>
    <row r="300" spans="4:4" x14ac:dyDescent="0.2">
      <c r="D300" t="s">
        <v>730</v>
      </c>
    </row>
    <row r="301" spans="4:4" x14ac:dyDescent="0.2">
      <c r="D301" t="s">
        <v>732</v>
      </c>
    </row>
    <row r="302" spans="4:4" x14ac:dyDescent="0.2">
      <c r="D302" t="s">
        <v>734</v>
      </c>
    </row>
    <row r="303" spans="4:4" x14ac:dyDescent="0.2">
      <c r="D303" t="s">
        <v>736</v>
      </c>
    </row>
    <row r="304" spans="4:4" x14ac:dyDescent="0.2">
      <c r="D304" t="s">
        <v>738</v>
      </c>
    </row>
    <row r="305" spans="4:4" x14ac:dyDescent="0.2">
      <c r="D305" t="s">
        <v>740</v>
      </c>
    </row>
    <row r="306" spans="4:4" x14ac:dyDescent="0.2">
      <c r="D306" t="s">
        <v>742</v>
      </c>
    </row>
    <row r="307" spans="4:4" x14ac:dyDescent="0.2">
      <c r="D307" t="s">
        <v>744</v>
      </c>
    </row>
    <row r="308" spans="4:4" x14ac:dyDescent="0.2">
      <c r="D308" t="s">
        <v>746</v>
      </c>
    </row>
    <row r="309" spans="4:4" x14ac:dyDescent="0.2">
      <c r="D309" t="s">
        <v>748</v>
      </c>
    </row>
    <row r="310" spans="4:4" x14ac:dyDescent="0.2">
      <c r="D310" t="s">
        <v>750</v>
      </c>
    </row>
    <row r="311" spans="4:4" x14ac:dyDescent="0.2">
      <c r="D311" t="s">
        <v>752</v>
      </c>
    </row>
    <row r="312" spans="4:4" x14ac:dyDescent="0.2">
      <c r="D312" t="s">
        <v>754</v>
      </c>
    </row>
    <row r="313" spans="4:4" x14ac:dyDescent="0.2">
      <c r="D313" t="s">
        <v>756</v>
      </c>
    </row>
    <row r="314" spans="4:4" x14ac:dyDescent="0.2">
      <c r="D314" t="s">
        <v>758</v>
      </c>
    </row>
    <row r="315" spans="4:4" x14ac:dyDescent="0.2">
      <c r="D315" t="s">
        <v>760</v>
      </c>
    </row>
    <row r="316" spans="4:4" x14ac:dyDescent="0.2">
      <c r="D316" t="s">
        <v>762</v>
      </c>
    </row>
    <row r="317" spans="4:4" x14ac:dyDescent="0.2">
      <c r="D317" t="s">
        <v>764</v>
      </c>
    </row>
    <row r="318" spans="4:4" x14ac:dyDescent="0.2">
      <c r="D318" t="s">
        <v>766</v>
      </c>
    </row>
    <row r="319" spans="4:4" x14ac:dyDescent="0.2">
      <c r="D319" t="s">
        <v>768</v>
      </c>
    </row>
    <row r="320" spans="4:4" x14ac:dyDescent="0.2">
      <c r="D320" t="s">
        <v>770</v>
      </c>
    </row>
    <row r="321" spans="4:4" x14ac:dyDescent="0.2">
      <c r="D321" t="s">
        <v>772</v>
      </c>
    </row>
    <row r="322" spans="4:4" x14ac:dyDescent="0.2">
      <c r="D322" t="s">
        <v>774</v>
      </c>
    </row>
    <row r="323" spans="4:4" x14ac:dyDescent="0.2">
      <c r="D323" t="s">
        <v>776</v>
      </c>
    </row>
    <row r="324" spans="4:4" x14ac:dyDescent="0.2">
      <c r="D324" t="s">
        <v>2177</v>
      </c>
    </row>
    <row r="325" spans="4:4" x14ac:dyDescent="0.2">
      <c r="D325" t="s">
        <v>2179</v>
      </c>
    </row>
    <row r="326" spans="4:4" x14ac:dyDescent="0.2">
      <c r="D326" t="s">
        <v>2181</v>
      </c>
    </row>
    <row r="327" spans="4:4" x14ac:dyDescent="0.2">
      <c r="D327" t="s">
        <v>2183</v>
      </c>
    </row>
    <row r="328" spans="4:4" x14ac:dyDescent="0.2">
      <c r="D328" t="s">
        <v>2185</v>
      </c>
    </row>
    <row r="329" spans="4:4" x14ac:dyDescent="0.2">
      <c r="D329" t="s">
        <v>2187</v>
      </c>
    </row>
    <row r="330" spans="4:4" x14ac:dyDescent="0.2">
      <c r="D330" t="s">
        <v>2189</v>
      </c>
    </row>
    <row r="331" spans="4:4" x14ac:dyDescent="0.2">
      <c r="D331" t="s">
        <v>2191</v>
      </c>
    </row>
    <row r="332" spans="4:4" x14ac:dyDescent="0.2">
      <c r="D332" t="s">
        <v>2193</v>
      </c>
    </row>
    <row r="333" spans="4:4" x14ac:dyDescent="0.2">
      <c r="D333" t="s">
        <v>2195</v>
      </c>
    </row>
    <row r="334" spans="4:4" x14ac:dyDescent="0.2">
      <c r="D334" t="s">
        <v>2197</v>
      </c>
    </row>
    <row r="335" spans="4:4" x14ac:dyDescent="0.2">
      <c r="D335" t="s">
        <v>2199</v>
      </c>
    </row>
    <row r="336" spans="4:4" x14ac:dyDescent="0.2">
      <c r="D336" t="s">
        <v>2201</v>
      </c>
    </row>
    <row r="337" spans="4:4" x14ac:dyDescent="0.2">
      <c r="D337" t="s">
        <v>2203</v>
      </c>
    </row>
    <row r="338" spans="4:4" x14ac:dyDescent="0.2">
      <c r="D338" t="s">
        <v>2205</v>
      </c>
    </row>
    <row r="339" spans="4:4" x14ac:dyDescent="0.2">
      <c r="D339" t="s">
        <v>2207</v>
      </c>
    </row>
    <row r="340" spans="4:4" x14ac:dyDescent="0.2">
      <c r="D340" t="s">
        <v>2209</v>
      </c>
    </row>
    <row r="341" spans="4:4" x14ac:dyDescent="0.2">
      <c r="D341" t="s">
        <v>2211</v>
      </c>
    </row>
    <row r="342" spans="4:4" x14ac:dyDescent="0.2">
      <c r="D342" t="s">
        <v>2213</v>
      </c>
    </row>
    <row r="343" spans="4:4" x14ac:dyDescent="0.2">
      <c r="D343" t="s">
        <v>2215</v>
      </c>
    </row>
    <row r="344" spans="4:4" x14ac:dyDescent="0.2">
      <c r="D344" t="s">
        <v>2217</v>
      </c>
    </row>
    <row r="345" spans="4:4" x14ac:dyDescent="0.2">
      <c r="D345" t="s">
        <v>2219</v>
      </c>
    </row>
    <row r="346" spans="4:4" x14ac:dyDescent="0.2">
      <c r="D346" t="s">
        <v>2221</v>
      </c>
    </row>
    <row r="347" spans="4:4" x14ac:dyDescent="0.2">
      <c r="D347" t="s">
        <v>2223</v>
      </c>
    </row>
    <row r="348" spans="4:4" x14ac:dyDescent="0.2">
      <c r="D348" t="s">
        <v>2225</v>
      </c>
    </row>
    <row r="349" spans="4:4" x14ac:dyDescent="0.2">
      <c r="D349" t="s">
        <v>2227</v>
      </c>
    </row>
    <row r="350" spans="4:4" x14ac:dyDescent="0.2">
      <c r="D350" t="s">
        <v>2229</v>
      </c>
    </row>
    <row r="351" spans="4:4" x14ac:dyDescent="0.2">
      <c r="D351" t="s">
        <v>2231</v>
      </c>
    </row>
    <row r="352" spans="4:4" x14ac:dyDescent="0.2">
      <c r="D352" t="s">
        <v>2233</v>
      </c>
    </row>
    <row r="353" spans="4:4" x14ac:dyDescent="0.2">
      <c r="D353" t="s">
        <v>2235</v>
      </c>
    </row>
    <row r="354" spans="4:4" x14ac:dyDescent="0.2">
      <c r="D354" t="s">
        <v>2237</v>
      </c>
    </row>
    <row r="355" spans="4:4" x14ac:dyDescent="0.2">
      <c r="D355" t="s">
        <v>2239</v>
      </c>
    </row>
    <row r="356" spans="4:4" x14ac:dyDescent="0.2">
      <c r="D356" t="s">
        <v>2241</v>
      </c>
    </row>
    <row r="357" spans="4:4" x14ac:dyDescent="0.2">
      <c r="D357" t="s">
        <v>2243</v>
      </c>
    </row>
    <row r="358" spans="4:4" x14ac:dyDescent="0.2">
      <c r="D358" t="s">
        <v>2245</v>
      </c>
    </row>
    <row r="359" spans="4:4" x14ac:dyDescent="0.2">
      <c r="D359" t="s">
        <v>2247</v>
      </c>
    </row>
    <row r="360" spans="4:4" x14ac:dyDescent="0.2">
      <c r="D360" t="s">
        <v>2249</v>
      </c>
    </row>
    <row r="361" spans="4:4" x14ac:dyDescent="0.2">
      <c r="D361" t="s">
        <v>2251</v>
      </c>
    </row>
    <row r="362" spans="4:4" x14ac:dyDescent="0.2">
      <c r="D362" t="s">
        <v>2253</v>
      </c>
    </row>
    <row r="363" spans="4:4" x14ac:dyDescent="0.2">
      <c r="D363" t="s">
        <v>2255</v>
      </c>
    </row>
    <row r="364" spans="4:4" x14ac:dyDescent="0.2">
      <c r="D364" t="s">
        <v>2257</v>
      </c>
    </row>
    <row r="365" spans="4:4" x14ac:dyDescent="0.2">
      <c r="D365" t="s">
        <v>2259</v>
      </c>
    </row>
    <row r="366" spans="4:4" x14ac:dyDescent="0.2">
      <c r="D366" t="s">
        <v>2261</v>
      </c>
    </row>
    <row r="367" spans="4:4" x14ac:dyDescent="0.2">
      <c r="D367" t="s">
        <v>2263</v>
      </c>
    </row>
    <row r="368" spans="4:4" x14ac:dyDescent="0.2">
      <c r="D368" t="s">
        <v>2265</v>
      </c>
    </row>
    <row r="369" spans="4:4" x14ac:dyDescent="0.2">
      <c r="D369" t="s">
        <v>2267</v>
      </c>
    </row>
    <row r="370" spans="4:4" x14ac:dyDescent="0.2">
      <c r="D370" t="s">
        <v>2269</v>
      </c>
    </row>
    <row r="371" spans="4:4" x14ac:dyDescent="0.2">
      <c r="D371" t="s">
        <v>2271</v>
      </c>
    </row>
    <row r="372" spans="4:4" x14ac:dyDescent="0.2">
      <c r="D372" t="s">
        <v>2273</v>
      </c>
    </row>
    <row r="373" spans="4:4" x14ac:dyDescent="0.2">
      <c r="D373" t="s">
        <v>2275</v>
      </c>
    </row>
    <row r="374" spans="4:4" x14ac:dyDescent="0.2">
      <c r="D374" t="s">
        <v>2277</v>
      </c>
    </row>
    <row r="375" spans="4:4" x14ac:dyDescent="0.2">
      <c r="D375" t="s">
        <v>2279</v>
      </c>
    </row>
    <row r="376" spans="4:4" x14ac:dyDescent="0.2">
      <c r="D376" t="s">
        <v>2281</v>
      </c>
    </row>
    <row r="377" spans="4:4" x14ac:dyDescent="0.2">
      <c r="D377" t="s">
        <v>2283</v>
      </c>
    </row>
    <row r="378" spans="4:4" x14ac:dyDescent="0.2">
      <c r="D378" t="s">
        <v>2285</v>
      </c>
    </row>
    <row r="379" spans="4:4" x14ac:dyDescent="0.2">
      <c r="D379" t="s">
        <v>2287</v>
      </c>
    </row>
    <row r="380" spans="4:4" x14ac:dyDescent="0.2">
      <c r="D380" t="s">
        <v>2289</v>
      </c>
    </row>
    <row r="381" spans="4:4" x14ac:dyDescent="0.2">
      <c r="D381" t="s">
        <v>2291</v>
      </c>
    </row>
    <row r="382" spans="4:4" x14ac:dyDescent="0.2">
      <c r="D382" t="s">
        <v>2293</v>
      </c>
    </row>
    <row r="383" spans="4:4" x14ac:dyDescent="0.2">
      <c r="D383" t="s">
        <v>2295</v>
      </c>
    </row>
    <row r="384" spans="4:4" x14ac:dyDescent="0.2">
      <c r="D384" t="s">
        <v>2297</v>
      </c>
    </row>
    <row r="385" spans="4:4" x14ac:dyDescent="0.2">
      <c r="D385" t="s">
        <v>2299</v>
      </c>
    </row>
    <row r="386" spans="4:4" x14ac:dyDescent="0.2">
      <c r="D386" t="s">
        <v>2301</v>
      </c>
    </row>
    <row r="387" spans="4:4" x14ac:dyDescent="0.2">
      <c r="D387" t="s">
        <v>2303</v>
      </c>
    </row>
    <row r="388" spans="4:4" x14ac:dyDescent="0.2">
      <c r="D388" t="s">
        <v>2305</v>
      </c>
    </row>
    <row r="389" spans="4:4" x14ac:dyDescent="0.2">
      <c r="D389" t="s">
        <v>2307</v>
      </c>
    </row>
    <row r="390" spans="4:4" x14ac:dyDescent="0.2">
      <c r="D390" t="s">
        <v>2309</v>
      </c>
    </row>
    <row r="391" spans="4:4" x14ac:dyDescent="0.2">
      <c r="D391" t="s">
        <v>2311</v>
      </c>
    </row>
    <row r="392" spans="4:4" x14ac:dyDescent="0.2">
      <c r="D392" t="s">
        <v>2313</v>
      </c>
    </row>
    <row r="393" spans="4:4" x14ac:dyDescent="0.2">
      <c r="D393" t="s">
        <v>2315</v>
      </c>
    </row>
    <row r="394" spans="4:4" x14ac:dyDescent="0.2">
      <c r="D394" t="s">
        <v>2317</v>
      </c>
    </row>
    <row r="395" spans="4:4" x14ac:dyDescent="0.2">
      <c r="D395" t="s">
        <v>2319</v>
      </c>
    </row>
    <row r="396" spans="4:4" x14ac:dyDescent="0.2">
      <c r="D396" t="s">
        <v>2321</v>
      </c>
    </row>
    <row r="397" spans="4:4" x14ac:dyDescent="0.2">
      <c r="D397" t="s">
        <v>2323</v>
      </c>
    </row>
    <row r="398" spans="4:4" x14ac:dyDescent="0.2">
      <c r="D398" t="s">
        <v>2325</v>
      </c>
    </row>
    <row r="399" spans="4:4" x14ac:dyDescent="0.2">
      <c r="D399" t="s">
        <v>2327</v>
      </c>
    </row>
    <row r="400" spans="4:4" x14ac:dyDescent="0.2">
      <c r="D400" t="s">
        <v>2329</v>
      </c>
    </row>
    <row r="401" spans="4:4" x14ac:dyDescent="0.2">
      <c r="D401" t="s">
        <v>2331</v>
      </c>
    </row>
    <row r="402" spans="4:4" x14ac:dyDescent="0.2">
      <c r="D402" t="s">
        <v>2333</v>
      </c>
    </row>
    <row r="403" spans="4:4" x14ac:dyDescent="0.2">
      <c r="D403" t="s">
        <v>2335</v>
      </c>
    </row>
    <row r="404" spans="4:4" x14ac:dyDescent="0.2">
      <c r="D404" t="s">
        <v>2337</v>
      </c>
    </row>
    <row r="405" spans="4:4" x14ac:dyDescent="0.2">
      <c r="D405" t="s">
        <v>2339</v>
      </c>
    </row>
    <row r="406" spans="4:4" x14ac:dyDescent="0.2">
      <c r="D406" t="s">
        <v>2341</v>
      </c>
    </row>
    <row r="407" spans="4:4" x14ac:dyDescent="0.2">
      <c r="D407" t="s">
        <v>2343</v>
      </c>
    </row>
    <row r="408" spans="4:4" x14ac:dyDescent="0.2">
      <c r="D408" t="s">
        <v>2345</v>
      </c>
    </row>
    <row r="409" spans="4:4" x14ac:dyDescent="0.2">
      <c r="D409" t="s">
        <v>2347</v>
      </c>
    </row>
    <row r="410" spans="4:4" x14ac:dyDescent="0.2">
      <c r="D410" t="s">
        <v>2349</v>
      </c>
    </row>
    <row r="411" spans="4:4" x14ac:dyDescent="0.2">
      <c r="D411" t="s">
        <v>2351</v>
      </c>
    </row>
    <row r="412" spans="4:4" x14ac:dyDescent="0.2">
      <c r="D412" t="s">
        <v>2353</v>
      </c>
    </row>
    <row r="413" spans="4:4" x14ac:dyDescent="0.2">
      <c r="D413" t="s">
        <v>2355</v>
      </c>
    </row>
    <row r="414" spans="4:4" x14ac:dyDescent="0.2">
      <c r="D414" t="s">
        <v>2357</v>
      </c>
    </row>
    <row r="415" spans="4:4" x14ac:dyDescent="0.2">
      <c r="D415" t="s">
        <v>2359</v>
      </c>
    </row>
    <row r="416" spans="4:4" x14ac:dyDescent="0.2">
      <c r="D416" t="s">
        <v>2361</v>
      </c>
    </row>
    <row r="417" spans="4:4" x14ac:dyDescent="0.2">
      <c r="D417" t="s">
        <v>2363</v>
      </c>
    </row>
    <row r="418" spans="4:4" x14ac:dyDescent="0.2">
      <c r="D418" t="s">
        <v>2365</v>
      </c>
    </row>
    <row r="419" spans="4:4" x14ac:dyDescent="0.2">
      <c r="D419" t="s">
        <v>2367</v>
      </c>
    </row>
    <row r="420" spans="4:4" x14ac:dyDescent="0.2">
      <c r="D420" t="s">
        <v>2369</v>
      </c>
    </row>
    <row r="421" spans="4:4" x14ac:dyDescent="0.2">
      <c r="D421" t="s">
        <v>2371</v>
      </c>
    </row>
    <row r="422" spans="4:4" x14ac:dyDescent="0.2">
      <c r="D422" t="s">
        <v>2373</v>
      </c>
    </row>
    <row r="423" spans="4:4" x14ac:dyDescent="0.2">
      <c r="D423" t="s">
        <v>2375</v>
      </c>
    </row>
    <row r="424" spans="4:4" x14ac:dyDescent="0.2">
      <c r="D424" t="s">
        <v>2377</v>
      </c>
    </row>
    <row r="425" spans="4:4" x14ac:dyDescent="0.2">
      <c r="D425" t="s">
        <v>2379</v>
      </c>
    </row>
    <row r="426" spans="4:4" x14ac:dyDescent="0.2">
      <c r="D426" t="s">
        <v>2381</v>
      </c>
    </row>
    <row r="427" spans="4:4" x14ac:dyDescent="0.2">
      <c r="D427" t="s">
        <v>2383</v>
      </c>
    </row>
    <row r="428" spans="4:4" x14ac:dyDescent="0.2">
      <c r="D428" t="s">
        <v>2385</v>
      </c>
    </row>
    <row r="429" spans="4:4" x14ac:dyDescent="0.2">
      <c r="D429" t="s">
        <v>2387</v>
      </c>
    </row>
    <row r="430" spans="4:4" x14ac:dyDescent="0.2">
      <c r="D430" t="s">
        <v>2389</v>
      </c>
    </row>
    <row r="431" spans="4:4" x14ac:dyDescent="0.2">
      <c r="D431" t="s">
        <v>2391</v>
      </c>
    </row>
    <row r="432" spans="4:4" x14ac:dyDescent="0.2">
      <c r="D432" t="s">
        <v>2393</v>
      </c>
    </row>
    <row r="433" spans="4:4" x14ac:dyDescent="0.2">
      <c r="D433" t="s">
        <v>2395</v>
      </c>
    </row>
    <row r="434" spans="4:4" x14ac:dyDescent="0.2">
      <c r="D434" t="s">
        <v>2397</v>
      </c>
    </row>
    <row r="435" spans="4:4" x14ac:dyDescent="0.2">
      <c r="D435" t="s">
        <v>2399</v>
      </c>
    </row>
    <row r="436" spans="4:4" x14ac:dyDescent="0.2">
      <c r="D436" t="s">
        <v>2437</v>
      </c>
    </row>
    <row r="437" spans="4:4" x14ac:dyDescent="0.2">
      <c r="D437" t="s">
        <v>2439</v>
      </c>
    </row>
    <row r="438" spans="4:4" x14ac:dyDescent="0.2">
      <c r="D438" t="s">
        <v>2441</v>
      </c>
    </row>
    <row r="439" spans="4:4" x14ac:dyDescent="0.2">
      <c r="D439" t="s">
        <v>2443</v>
      </c>
    </row>
    <row r="440" spans="4:4" x14ac:dyDescent="0.2">
      <c r="D440" t="s">
        <v>2445</v>
      </c>
    </row>
    <row r="441" spans="4:4" x14ac:dyDescent="0.2">
      <c r="D441" t="s">
        <v>2447</v>
      </c>
    </row>
    <row r="442" spans="4:4" x14ac:dyDescent="0.2">
      <c r="D442" t="s">
        <v>2449</v>
      </c>
    </row>
    <row r="443" spans="4:4" x14ac:dyDescent="0.2">
      <c r="D443" t="s">
        <v>2451</v>
      </c>
    </row>
    <row r="444" spans="4:4" x14ac:dyDescent="0.2">
      <c r="D444" t="s">
        <v>2453</v>
      </c>
    </row>
    <row r="445" spans="4:4" x14ac:dyDescent="0.2">
      <c r="D445" t="s">
        <v>2455</v>
      </c>
    </row>
    <row r="446" spans="4:4" x14ac:dyDescent="0.2">
      <c r="D446" t="s">
        <v>2457</v>
      </c>
    </row>
    <row r="447" spans="4:4" x14ac:dyDescent="0.2">
      <c r="D447" t="s">
        <v>2459</v>
      </c>
    </row>
    <row r="448" spans="4:4" x14ac:dyDescent="0.2">
      <c r="D448" t="s">
        <v>2461</v>
      </c>
    </row>
    <row r="449" spans="4:4" x14ac:dyDescent="0.2">
      <c r="D449" t="s">
        <v>2463</v>
      </c>
    </row>
    <row r="450" spans="4:4" x14ac:dyDescent="0.2">
      <c r="D450" t="s">
        <v>2465</v>
      </c>
    </row>
    <row r="451" spans="4:4" x14ac:dyDescent="0.2">
      <c r="D451" t="s">
        <v>2467</v>
      </c>
    </row>
    <row r="452" spans="4:4" x14ac:dyDescent="0.2">
      <c r="D452" t="s">
        <v>2469</v>
      </c>
    </row>
    <row r="453" spans="4:4" x14ac:dyDescent="0.2">
      <c r="D453" t="s">
        <v>2471</v>
      </c>
    </row>
    <row r="454" spans="4:4" x14ac:dyDescent="0.2">
      <c r="D454" t="s">
        <v>2473</v>
      </c>
    </row>
    <row r="455" spans="4:4" x14ac:dyDescent="0.2">
      <c r="D455" t="s">
        <v>2475</v>
      </c>
    </row>
    <row r="456" spans="4:4" x14ac:dyDescent="0.2">
      <c r="D456" t="s">
        <v>2477</v>
      </c>
    </row>
    <row r="457" spans="4:4" x14ac:dyDescent="0.2">
      <c r="D457" t="s">
        <v>2479</v>
      </c>
    </row>
    <row r="458" spans="4:4" x14ac:dyDescent="0.2">
      <c r="D458" t="s">
        <v>2481</v>
      </c>
    </row>
    <row r="459" spans="4:4" x14ac:dyDescent="0.2">
      <c r="D459" t="s">
        <v>2483</v>
      </c>
    </row>
    <row r="460" spans="4:4" x14ac:dyDescent="0.2">
      <c r="D460" t="s">
        <v>2485</v>
      </c>
    </row>
    <row r="461" spans="4:4" x14ac:dyDescent="0.2">
      <c r="D461" t="s">
        <v>2487</v>
      </c>
    </row>
    <row r="462" spans="4:4" x14ac:dyDescent="0.2">
      <c r="D462" t="s">
        <v>2489</v>
      </c>
    </row>
    <row r="463" spans="4:4" x14ac:dyDescent="0.2">
      <c r="D463" t="s">
        <v>2491</v>
      </c>
    </row>
    <row r="464" spans="4:4" x14ac:dyDescent="0.2">
      <c r="D464" t="s">
        <v>2493</v>
      </c>
    </row>
    <row r="465" spans="4:4" x14ac:dyDescent="0.2">
      <c r="D465" t="s">
        <v>2495</v>
      </c>
    </row>
    <row r="466" spans="4:4" x14ac:dyDescent="0.2">
      <c r="D466" t="s">
        <v>2497</v>
      </c>
    </row>
    <row r="467" spans="4:4" x14ac:dyDescent="0.2">
      <c r="D467" t="s">
        <v>2499</v>
      </c>
    </row>
    <row r="468" spans="4:4" x14ac:dyDescent="0.2">
      <c r="D468" t="s">
        <v>2501</v>
      </c>
    </row>
    <row r="469" spans="4:4" x14ac:dyDescent="0.2">
      <c r="D469" t="s">
        <v>2503</v>
      </c>
    </row>
    <row r="470" spans="4:4" x14ac:dyDescent="0.2">
      <c r="D470" t="s">
        <v>2505</v>
      </c>
    </row>
    <row r="471" spans="4:4" x14ac:dyDescent="0.2">
      <c r="D471" t="s">
        <v>2507</v>
      </c>
    </row>
    <row r="472" spans="4:4" x14ac:dyDescent="0.2">
      <c r="D472" t="s">
        <v>2509</v>
      </c>
    </row>
    <row r="473" spans="4:4" x14ac:dyDescent="0.2">
      <c r="D473" t="s">
        <v>2511</v>
      </c>
    </row>
    <row r="474" spans="4:4" x14ac:dyDescent="0.2">
      <c r="D474" t="s">
        <v>2513</v>
      </c>
    </row>
    <row r="475" spans="4:4" x14ac:dyDescent="0.2">
      <c r="D475" t="s">
        <v>2515</v>
      </c>
    </row>
    <row r="476" spans="4:4" x14ac:dyDescent="0.2">
      <c r="D476" t="s">
        <v>2517</v>
      </c>
    </row>
    <row r="477" spans="4:4" x14ac:dyDescent="0.2">
      <c r="D477" t="s">
        <v>2519</v>
      </c>
    </row>
    <row r="478" spans="4:4" x14ac:dyDescent="0.2">
      <c r="D478" t="s">
        <v>2521</v>
      </c>
    </row>
    <row r="479" spans="4:4" x14ac:dyDescent="0.2">
      <c r="D479" t="s">
        <v>2523</v>
      </c>
    </row>
    <row r="480" spans="4:4" x14ac:dyDescent="0.2">
      <c r="D480" t="s">
        <v>2525</v>
      </c>
    </row>
    <row r="481" spans="4:4" x14ac:dyDescent="0.2">
      <c r="D481" t="s">
        <v>2527</v>
      </c>
    </row>
    <row r="482" spans="4:4" x14ac:dyDescent="0.2">
      <c r="D482" t="s">
        <v>2529</v>
      </c>
    </row>
    <row r="483" spans="4:4" x14ac:dyDescent="0.2">
      <c r="D483" t="s">
        <v>2531</v>
      </c>
    </row>
    <row r="484" spans="4:4" x14ac:dyDescent="0.2">
      <c r="D484" t="s">
        <v>2533</v>
      </c>
    </row>
    <row r="485" spans="4:4" x14ac:dyDescent="0.2">
      <c r="D485" t="s">
        <v>2535</v>
      </c>
    </row>
    <row r="486" spans="4:4" x14ac:dyDescent="0.2">
      <c r="D486" t="s">
        <v>2537</v>
      </c>
    </row>
    <row r="487" spans="4:4" x14ac:dyDescent="0.2">
      <c r="D487" t="s">
        <v>2539</v>
      </c>
    </row>
    <row r="488" spans="4:4" x14ac:dyDescent="0.2">
      <c r="D488" t="s">
        <v>2541</v>
      </c>
    </row>
    <row r="489" spans="4:4" x14ac:dyDescent="0.2">
      <c r="D489" t="s">
        <v>2543</v>
      </c>
    </row>
    <row r="490" spans="4:4" x14ac:dyDescent="0.2">
      <c r="D490" t="s">
        <v>2545</v>
      </c>
    </row>
    <row r="491" spans="4:4" x14ac:dyDescent="0.2">
      <c r="D491" t="s">
        <v>2547</v>
      </c>
    </row>
    <row r="492" spans="4:4" x14ac:dyDescent="0.2">
      <c r="D492" t="s">
        <v>2549</v>
      </c>
    </row>
    <row r="493" spans="4:4" x14ac:dyDescent="0.2">
      <c r="D493" t="s">
        <v>2551</v>
      </c>
    </row>
    <row r="494" spans="4:4" x14ac:dyDescent="0.2">
      <c r="D494" t="s">
        <v>2553</v>
      </c>
    </row>
    <row r="495" spans="4:4" x14ac:dyDescent="0.2">
      <c r="D495" t="s">
        <v>2555</v>
      </c>
    </row>
    <row r="496" spans="4:4" x14ac:dyDescent="0.2">
      <c r="D496" t="s">
        <v>2557</v>
      </c>
    </row>
    <row r="497" spans="4:4" x14ac:dyDescent="0.2">
      <c r="D497" t="s">
        <v>2559</v>
      </c>
    </row>
    <row r="498" spans="4:4" x14ac:dyDescent="0.2">
      <c r="D498" t="s">
        <v>2561</v>
      </c>
    </row>
    <row r="499" spans="4:4" x14ac:dyDescent="0.2">
      <c r="D499" t="s">
        <v>2563</v>
      </c>
    </row>
    <row r="500" spans="4:4" x14ac:dyDescent="0.2">
      <c r="D500" t="s">
        <v>2565</v>
      </c>
    </row>
    <row r="501" spans="4:4" x14ac:dyDescent="0.2">
      <c r="D501" t="s">
        <v>2567</v>
      </c>
    </row>
    <row r="502" spans="4:4" x14ac:dyDescent="0.2">
      <c r="D502" t="s">
        <v>2569</v>
      </c>
    </row>
    <row r="503" spans="4:4" x14ac:dyDescent="0.2">
      <c r="D503" t="s">
        <v>2571</v>
      </c>
    </row>
    <row r="504" spans="4:4" x14ac:dyDescent="0.2">
      <c r="D504" t="s">
        <v>2573</v>
      </c>
    </row>
    <row r="505" spans="4:4" x14ac:dyDescent="0.2">
      <c r="D505" t="s">
        <v>2575</v>
      </c>
    </row>
    <row r="506" spans="4:4" x14ac:dyDescent="0.2">
      <c r="D506" t="s">
        <v>2577</v>
      </c>
    </row>
    <row r="507" spans="4:4" x14ac:dyDescent="0.2">
      <c r="D507" t="s">
        <v>2579</v>
      </c>
    </row>
    <row r="508" spans="4:4" x14ac:dyDescent="0.2">
      <c r="D508" t="s">
        <v>2581</v>
      </c>
    </row>
    <row r="509" spans="4:4" x14ac:dyDescent="0.2">
      <c r="D509" t="s">
        <v>2583</v>
      </c>
    </row>
    <row r="510" spans="4:4" x14ac:dyDescent="0.2">
      <c r="D510" t="s">
        <v>2585</v>
      </c>
    </row>
    <row r="511" spans="4:4" x14ac:dyDescent="0.2">
      <c r="D511" t="s">
        <v>2587</v>
      </c>
    </row>
    <row r="512" spans="4:4" x14ac:dyDescent="0.2">
      <c r="D512" t="s">
        <v>2589</v>
      </c>
    </row>
    <row r="513" spans="4:4" x14ac:dyDescent="0.2">
      <c r="D513" t="s">
        <v>2591</v>
      </c>
    </row>
    <row r="514" spans="4:4" x14ac:dyDescent="0.2">
      <c r="D514" t="s">
        <v>2593</v>
      </c>
    </row>
    <row r="515" spans="4:4" x14ac:dyDescent="0.2">
      <c r="D515" t="s">
        <v>2595</v>
      </c>
    </row>
    <row r="516" spans="4:4" x14ac:dyDescent="0.2">
      <c r="D516" t="s">
        <v>2597</v>
      </c>
    </row>
    <row r="517" spans="4:4" x14ac:dyDescent="0.2">
      <c r="D517" t="s">
        <v>2599</v>
      </c>
    </row>
    <row r="518" spans="4:4" x14ac:dyDescent="0.2">
      <c r="D518" t="s">
        <v>2601</v>
      </c>
    </row>
    <row r="519" spans="4:4" x14ac:dyDescent="0.2">
      <c r="D519" t="s">
        <v>2603</v>
      </c>
    </row>
    <row r="520" spans="4:4" x14ac:dyDescent="0.2">
      <c r="D520" t="s">
        <v>2605</v>
      </c>
    </row>
    <row r="521" spans="4:4" x14ac:dyDescent="0.2">
      <c r="D521" t="s">
        <v>2607</v>
      </c>
    </row>
    <row r="522" spans="4:4" x14ac:dyDescent="0.2">
      <c r="D522" t="s">
        <v>2609</v>
      </c>
    </row>
    <row r="523" spans="4:4" x14ac:dyDescent="0.2">
      <c r="D523" t="s">
        <v>2611</v>
      </c>
    </row>
    <row r="524" spans="4:4" x14ac:dyDescent="0.2">
      <c r="D524" t="s">
        <v>2613</v>
      </c>
    </row>
    <row r="525" spans="4:4" x14ac:dyDescent="0.2">
      <c r="D525" t="s">
        <v>2615</v>
      </c>
    </row>
    <row r="526" spans="4:4" x14ac:dyDescent="0.2">
      <c r="D526" t="s">
        <v>2617</v>
      </c>
    </row>
    <row r="527" spans="4:4" x14ac:dyDescent="0.2">
      <c r="D527" t="s">
        <v>2619</v>
      </c>
    </row>
    <row r="528" spans="4:4" x14ac:dyDescent="0.2">
      <c r="D528" t="s">
        <v>2621</v>
      </c>
    </row>
    <row r="529" spans="4:4" x14ac:dyDescent="0.2">
      <c r="D529" t="s">
        <v>2623</v>
      </c>
    </row>
    <row r="530" spans="4:4" x14ac:dyDescent="0.2">
      <c r="D530" t="s">
        <v>2625</v>
      </c>
    </row>
    <row r="531" spans="4:4" x14ac:dyDescent="0.2">
      <c r="D531" t="s">
        <v>2627</v>
      </c>
    </row>
    <row r="532" spans="4:4" x14ac:dyDescent="0.2">
      <c r="D532" t="s">
        <v>2629</v>
      </c>
    </row>
    <row r="533" spans="4:4" x14ac:dyDescent="0.2">
      <c r="D533" t="s">
        <v>2631</v>
      </c>
    </row>
    <row r="534" spans="4:4" x14ac:dyDescent="0.2">
      <c r="D534" t="s">
        <v>3304</v>
      </c>
    </row>
    <row r="535" spans="4:4" x14ac:dyDescent="0.2">
      <c r="D535" t="s">
        <v>3306</v>
      </c>
    </row>
    <row r="536" spans="4:4" x14ac:dyDescent="0.2">
      <c r="D536" t="s">
        <v>3310</v>
      </c>
    </row>
    <row r="537" spans="4:4" x14ac:dyDescent="0.2">
      <c r="D537" t="s">
        <v>3312</v>
      </c>
    </row>
    <row r="538" spans="4:4" x14ac:dyDescent="0.2">
      <c r="D538" t="s">
        <v>3314</v>
      </c>
    </row>
    <row r="539" spans="4:4" x14ac:dyDescent="0.2">
      <c r="D539" t="s">
        <v>3319</v>
      </c>
    </row>
    <row r="540" spans="4:4" x14ac:dyDescent="0.2">
      <c r="D540" t="s">
        <v>3321</v>
      </c>
    </row>
    <row r="541" spans="4:4" x14ac:dyDescent="0.2">
      <c r="D541" t="s">
        <v>3323</v>
      </c>
    </row>
    <row r="542" spans="4:4" x14ac:dyDescent="0.2">
      <c r="D542" t="s">
        <v>3379</v>
      </c>
    </row>
    <row r="543" spans="4:4" x14ac:dyDescent="0.2">
      <c r="D543" t="s">
        <v>3381</v>
      </c>
    </row>
    <row r="544" spans="4:4" x14ac:dyDescent="0.2">
      <c r="D544" t="s">
        <v>3383</v>
      </c>
    </row>
    <row r="545" spans="4:4" x14ac:dyDescent="0.2">
      <c r="D545" t="s">
        <v>3385</v>
      </c>
    </row>
    <row r="546" spans="4:4" x14ac:dyDescent="0.2">
      <c r="D546" t="s">
        <v>3387</v>
      </c>
    </row>
    <row r="547" spans="4:4" x14ac:dyDescent="0.2">
      <c r="D547" t="s">
        <v>3389</v>
      </c>
    </row>
    <row r="548" spans="4:4" x14ac:dyDescent="0.2">
      <c r="D548" t="s">
        <v>3391</v>
      </c>
    </row>
    <row r="549" spans="4:4" x14ac:dyDescent="0.2">
      <c r="D549" t="s">
        <v>3393</v>
      </c>
    </row>
    <row r="550" spans="4:4" x14ac:dyDescent="0.2">
      <c r="D550" t="s">
        <v>3395</v>
      </c>
    </row>
    <row r="551" spans="4:4" x14ac:dyDescent="0.2">
      <c r="D551" t="s">
        <v>3397</v>
      </c>
    </row>
    <row r="552" spans="4:4" x14ac:dyDescent="0.2">
      <c r="D552" t="s">
        <v>3399</v>
      </c>
    </row>
    <row r="553" spans="4:4" x14ac:dyDescent="0.2">
      <c r="D553" t="s">
        <v>3401</v>
      </c>
    </row>
    <row r="554" spans="4:4" x14ac:dyDescent="0.2">
      <c r="D554" t="s">
        <v>3419</v>
      </c>
    </row>
    <row r="555" spans="4:4" x14ac:dyDescent="0.2">
      <c r="D555" t="s">
        <v>3421</v>
      </c>
    </row>
    <row r="556" spans="4:4" x14ac:dyDescent="0.2">
      <c r="D556" t="s">
        <v>3423</v>
      </c>
    </row>
    <row r="557" spans="4:4" x14ac:dyDescent="0.2">
      <c r="D557" t="s">
        <v>3425</v>
      </c>
    </row>
    <row r="558" spans="4:4" x14ac:dyDescent="0.2">
      <c r="D558" t="s">
        <v>3427</v>
      </c>
    </row>
    <row r="559" spans="4:4" x14ac:dyDescent="0.2">
      <c r="D559" t="s">
        <v>3429</v>
      </c>
    </row>
    <row r="560" spans="4:4" x14ac:dyDescent="0.2">
      <c r="D560" t="s">
        <v>3431</v>
      </c>
    </row>
    <row r="561" spans="4:4" x14ac:dyDescent="0.2">
      <c r="D561" t="s">
        <v>3433</v>
      </c>
    </row>
    <row r="562" spans="4:4" x14ac:dyDescent="0.2">
      <c r="D562" t="s">
        <v>3435</v>
      </c>
    </row>
    <row r="563" spans="4:4" x14ac:dyDescent="0.2">
      <c r="D563" t="s">
        <v>3437</v>
      </c>
    </row>
    <row r="564" spans="4:4" x14ac:dyDescent="0.2">
      <c r="D564" t="s">
        <v>3439</v>
      </c>
    </row>
    <row r="565" spans="4:4" x14ac:dyDescent="0.2">
      <c r="D565" t="s">
        <v>3441</v>
      </c>
    </row>
    <row r="566" spans="4:4" x14ac:dyDescent="0.2">
      <c r="D566" t="s">
        <v>3443</v>
      </c>
    </row>
    <row r="567" spans="4:4" x14ac:dyDescent="0.2">
      <c r="D567" t="s">
        <v>3445</v>
      </c>
    </row>
    <row r="568" spans="4:4" x14ac:dyDescent="0.2">
      <c r="D568" t="s">
        <v>3447</v>
      </c>
    </row>
    <row r="569" spans="4:4" x14ac:dyDescent="0.2">
      <c r="D569" t="s">
        <v>3449</v>
      </c>
    </row>
    <row r="570" spans="4:4" x14ac:dyDescent="0.2">
      <c r="D570" t="s">
        <v>3451</v>
      </c>
    </row>
    <row r="571" spans="4:4" x14ac:dyDescent="0.2">
      <c r="D571" t="s">
        <v>3453</v>
      </c>
    </row>
    <row r="572" spans="4:4" x14ac:dyDescent="0.2">
      <c r="D572" t="s">
        <v>3455</v>
      </c>
    </row>
    <row r="573" spans="4:4" x14ac:dyDescent="0.2">
      <c r="D573" t="s">
        <v>3457</v>
      </c>
    </row>
    <row r="574" spans="4:4" x14ac:dyDescent="0.2">
      <c r="D574" t="s">
        <v>3459</v>
      </c>
    </row>
    <row r="575" spans="4:4" x14ac:dyDescent="0.2">
      <c r="D575" t="s">
        <v>3461</v>
      </c>
    </row>
    <row r="576" spans="4:4" x14ac:dyDescent="0.2">
      <c r="D576" t="s">
        <v>3463</v>
      </c>
    </row>
    <row r="577" spans="4:4" x14ac:dyDescent="0.2">
      <c r="D577" t="s">
        <v>3465</v>
      </c>
    </row>
    <row r="578" spans="4:4" x14ac:dyDescent="0.2">
      <c r="D578" t="s">
        <v>3467</v>
      </c>
    </row>
    <row r="579" spans="4:4" x14ac:dyDescent="0.2">
      <c r="D579" t="s">
        <v>3469</v>
      </c>
    </row>
    <row r="580" spans="4:4" x14ac:dyDescent="0.2">
      <c r="D580" t="s">
        <v>3471</v>
      </c>
    </row>
    <row r="581" spans="4:4" x14ac:dyDescent="0.2">
      <c r="D581" t="s">
        <v>3473</v>
      </c>
    </row>
    <row r="582" spans="4:4" x14ac:dyDescent="0.2">
      <c r="D582" t="s">
        <v>3551</v>
      </c>
    </row>
    <row r="583" spans="4:4" x14ac:dyDescent="0.2">
      <c r="D583" t="s">
        <v>3553</v>
      </c>
    </row>
    <row r="584" spans="4:4" x14ac:dyDescent="0.2">
      <c r="D584" t="s">
        <v>3555</v>
      </c>
    </row>
    <row r="585" spans="4:4" x14ac:dyDescent="0.2">
      <c r="D585" t="s">
        <v>3557</v>
      </c>
    </row>
    <row r="586" spans="4:4" x14ac:dyDescent="0.2">
      <c r="D586" t="s">
        <v>3559</v>
      </c>
    </row>
    <row r="587" spans="4:4" x14ac:dyDescent="0.2">
      <c r="D587" t="s">
        <v>3561</v>
      </c>
    </row>
    <row r="588" spans="4:4" x14ac:dyDescent="0.2">
      <c r="D588" t="s">
        <v>3563</v>
      </c>
    </row>
    <row r="589" spans="4:4" x14ac:dyDescent="0.2">
      <c r="D589" t="s">
        <v>3566</v>
      </c>
    </row>
    <row r="590" spans="4:4" x14ac:dyDescent="0.2">
      <c r="D590" t="s">
        <v>3575</v>
      </c>
    </row>
    <row r="591" spans="4:4" x14ac:dyDescent="0.2">
      <c r="D591" t="s">
        <v>3577</v>
      </c>
    </row>
    <row r="592" spans="4:4" x14ac:dyDescent="0.2">
      <c r="D592" t="s">
        <v>3579</v>
      </c>
    </row>
    <row r="593" spans="4:4" x14ac:dyDescent="0.2">
      <c r="D593" t="s">
        <v>3580</v>
      </c>
    </row>
    <row r="594" spans="4:4" x14ac:dyDescent="0.2">
      <c r="D594" t="s">
        <v>3582</v>
      </c>
    </row>
    <row r="595" spans="4:4" x14ac:dyDescent="0.2">
      <c r="D595" t="s">
        <v>3583</v>
      </c>
    </row>
    <row r="596" spans="4:4" x14ac:dyDescent="0.2">
      <c r="D596" t="s">
        <v>3586</v>
      </c>
    </row>
    <row r="597" spans="4:4" x14ac:dyDescent="0.2">
      <c r="D597" t="s">
        <v>3587</v>
      </c>
    </row>
    <row r="598" spans="4:4" x14ac:dyDescent="0.2">
      <c r="D598" t="s">
        <v>3588</v>
      </c>
    </row>
    <row r="599" spans="4:4" x14ac:dyDescent="0.2">
      <c r="D599" t="s">
        <v>3589</v>
      </c>
    </row>
    <row r="600" spans="4:4" x14ac:dyDescent="0.2">
      <c r="D600" t="s">
        <v>3590</v>
      </c>
    </row>
    <row r="601" spans="4:4" x14ac:dyDescent="0.2">
      <c r="D601" t="s">
        <v>3591</v>
      </c>
    </row>
    <row r="602" spans="4:4" x14ac:dyDescent="0.2">
      <c r="D602" t="s">
        <v>3593</v>
      </c>
    </row>
    <row r="603" spans="4:4" x14ac:dyDescent="0.2">
      <c r="D603" t="s">
        <v>3594</v>
      </c>
    </row>
    <row r="604" spans="4:4" x14ac:dyDescent="0.2">
      <c r="D604" t="s">
        <v>3595</v>
      </c>
    </row>
    <row r="605" spans="4:4" x14ac:dyDescent="0.2">
      <c r="D605" t="s">
        <v>3596</v>
      </c>
    </row>
    <row r="606" spans="4:4" x14ac:dyDescent="0.2">
      <c r="D606" t="s">
        <v>3597</v>
      </c>
    </row>
    <row r="607" spans="4:4" x14ac:dyDescent="0.2">
      <c r="D607" t="s">
        <v>3598</v>
      </c>
    </row>
    <row r="608" spans="4:4" x14ac:dyDescent="0.2">
      <c r="D608" t="s">
        <v>3600</v>
      </c>
    </row>
    <row r="609" spans="4:4" x14ac:dyDescent="0.2">
      <c r="D609" t="s">
        <v>3601</v>
      </c>
    </row>
    <row r="610" spans="4:4" x14ac:dyDescent="0.2">
      <c r="D610" t="s">
        <v>3602</v>
      </c>
    </row>
    <row r="611" spans="4:4" x14ac:dyDescent="0.2">
      <c r="D611" t="s">
        <v>3603</v>
      </c>
    </row>
    <row r="612" spans="4:4" x14ac:dyDescent="0.2">
      <c r="D612" t="s">
        <v>3604</v>
      </c>
    </row>
    <row r="613" spans="4:4" x14ac:dyDescent="0.2">
      <c r="D613" t="s">
        <v>3605</v>
      </c>
    </row>
    <row r="614" spans="4:4" x14ac:dyDescent="0.2">
      <c r="D614" t="s">
        <v>3609</v>
      </c>
    </row>
    <row r="615" spans="4:4" x14ac:dyDescent="0.2">
      <c r="D615" t="s">
        <v>3610</v>
      </c>
    </row>
    <row r="616" spans="4:4" x14ac:dyDescent="0.2">
      <c r="D616" t="s">
        <v>3611</v>
      </c>
    </row>
    <row r="617" spans="4:4" x14ac:dyDescent="0.2">
      <c r="D617" t="s">
        <v>3612</v>
      </c>
    </row>
    <row r="618" spans="4:4" x14ac:dyDescent="0.2">
      <c r="D618" t="s">
        <v>3613</v>
      </c>
    </row>
    <row r="619" spans="4:4" x14ac:dyDescent="0.2">
      <c r="D619" t="s">
        <v>3614</v>
      </c>
    </row>
    <row r="620" spans="4:4" x14ac:dyDescent="0.2">
      <c r="D620" t="s">
        <v>3617</v>
      </c>
    </row>
    <row r="621" spans="4:4" x14ac:dyDescent="0.2">
      <c r="D621" t="s">
        <v>3618</v>
      </c>
    </row>
    <row r="622" spans="4:4" x14ac:dyDescent="0.2">
      <c r="D622" t="s">
        <v>3619</v>
      </c>
    </row>
    <row r="623" spans="4:4" x14ac:dyDescent="0.2">
      <c r="D623" t="s">
        <v>3622</v>
      </c>
    </row>
    <row r="624" spans="4:4" x14ac:dyDescent="0.2">
      <c r="D624" t="s">
        <v>3623</v>
      </c>
    </row>
    <row r="625" spans="4:4" x14ac:dyDescent="0.2">
      <c r="D625" t="s">
        <v>3624</v>
      </c>
    </row>
    <row r="626" spans="4:4" x14ac:dyDescent="0.2">
      <c r="D626" t="s">
        <v>3625</v>
      </c>
    </row>
    <row r="627" spans="4:4" x14ac:dyDescent="0.2">
      <c r="D627" t="s">
        <v>3626</v>
      </c>
    </row>
    <row r="628" spans="4:4" x14ac:dyDescent="0.2">
      <c r="D628" t="s">
        <v>3627</v>
      </c>
    </row>
    <row r="629" spans="4:4" x14ac:dyDescent="0.2">
      <c r="D629" t="s">
        <v>3630</v>
      </c>
    </row>
    <row r="630" spans="4:4" x14ac:dyDescent="0.2">
      <c r="D630" t="s">
        <v>3631</v>
      </c>
    </row>
    <row r="631" spans="4:4" x14ac:dyDescent="0.2">
      <c r="D631" t="s">
        <v>3632</v>
      </c>
    </row>
    <row r="632" spans="4:4" x14ac:dyDescent="0.2">
      <c r="D632" t="s">
        <v>3633</v>
      </c>
    </row>
    <row r="633" spans="4:4" x14ac:dyDescent="0.2">
      <c r="D633" t="s">
        <v>3634</v>
      </c>
    </row>
    <row r="634" spans="4:4" x14ac:dyDescent="0.2">
      <c r="D634" t="s">
        <v>3635</v>
      </c>
    </row>
    <row r="635" spans="4:4" x14ac:dyDescent="0.2">
      <c r="D635" t="s">
        <v>3637</v>
      </c>
    </row>
    <row r="636" spans="4:4" x14ac:dyDescent="0.2">
      <c r="D636" t="s">
        <v>3638</v>
      </c>
    </row>
    <row r="637" spans="4:4" x14ac:dyDescent="0.2">
      <c r="D637" t="s">
        <v>3639</v>
      </c>
    </row>
    <row r="638" spans="4:4" x14ac:dyDescent="0.2">
      <c r="D638" t="s">
        <v>3641</v>
      </c>
    </row>
    <row r="639" spans="4:4" x14ac:dyDescent="0.2">
      <c r="D639" t="s">
        <v>3642</v>
      </c>
    </row>
    <row r="640" spans="4:4" x14ac:dyDescent="0.2">
      <c r="D640" t="s">
        <v>3643</v>
      </c>
    </row>
    <row r="641" spans="4:4" x14ac:dyDescent="0.2">
      <c r="D641" t="s">
        <v>3644</v>
      </c>
    </row>
    <row r="642" spans="4:4" x14ac:dyDescent="0.2">
      <c r="D642" t="s">
        <v>3645</v>
      </c>
    </row>
    <row r="643" spans="4:4" x14ac:dyDescent="0.2">
      <c r="D643" t="s">
        <v>3646</v>
      </c>
    </row>
    <row r="644" spans="4:4" x14ac:dyDescent="0.2">
      <c r="D644" t="s">
        <v>3648</v>
      </c>
    </row>
    <row r="645" spans="4:4" x14ac:dyDescent="0.2">
      <c r="D645" t="s">
        <v>3649</v>
      </c>
    </row>
    <row r="646" spans="4:4" x14ac:dyDescent="0.2">
      <c r="D646" t="s">
        <v>3650</v>
      </c>
    </row>
    <row r="647" spans="4:4" x14ac:dyDescent="0.2">
      <c r="D647" t="s">
        <v>3651</v>
      </c>
    </row>
    <row r="648" spans="4:4" x14ac:dyDescent="0.2">
      <c r="D648" t="s">
        <v>3652</v>
      </c>
    </row>
  </sheetData>
  <sortState xmlns:xlrd2="http://schemas.microsoft.com/office/spreadsheetml/2017/richdata2" ref="F3:F10">
    <sortCondition ref="F2"/>
  </sortState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8"/>
  <dimension ref="C1:D12"/>
  <sheetViews>
    <sheetView workbookViewId="0">
      <selection activeCell="D4" sqref="D4"/>
    </sheetView>
  </sheetViews>
  <sheetFormatPr baseColWidth="10" defaultColWidth="11" defaultRowHeight="14.25" x14ac:dyDescent="0.2"/>
  <cols>
    <col min="3" max="3" width="20.625" bestFit="1" customWidth="1"/>
    <col min="4" max="4" width="12.875" bestFit="1" customWidth="1"/>
  </cols>
  <sheetData>
    <row r="1" spans="3:4" x14ac:dyDescent="0.2">
      <c r="C1" s="20" t="s">
        <v>124</v>
      </c>
      <c r="D1" t="s">
        <v>3567</v>
      </c>
    </row>
    <row r="3" spans="3:4" x14ac:dyDescent="0.2">
      <c r="C3" s="20" t="s">
        <v>3659</v>
      </c>
      <c r="D3" t="s">
        <v>3680</v>
      </c>
    </row>
    <row r="4" spans="3:4" x14ac:dyDescent="0.2">
      <c r="C4" s="21" t="s">
        <v>3654</v>
      </c>
      <c r="D4">
        <v>0</v>
      </c>
    </row>
    <row r="5" spans="3:4" x14ac:dyDescent="0.2">
      <c r="C5" s="21" t="s">
        <v>3658</v>
      </c>
      <c r="D5">
        <v>0</v>
      </c>
    </row>
    <row r="6" spans="3:4" x14ac:dyDescent="0.2">
      <c r="C6" s="21" t="s">
        <v>3656</v>
      </c>
      <c r="D6">
        <v>0</v>
      </c>
    </row>
    <row r="7" spans="3:4" x14ac:dyDescent="0.2">
      <c r="C7" s="21" t="s">
        <v>81</v>
      </c>
      <c r="D7">
        <v>0</v>
      </c>
    </row>
    <row r="8" spans="3:4" x14ac:dyDescent="0.2">
      <c r="C8" s="21" t="s">
        <v>3655</v>
      </c>
      <c r="D8">
        <v>0</v>
      </c>
    </row>
    <row r="9" spans="3:4" x14ac:dyDescent="0.2">
      <c r="C9" s="21" t="s">
        <v>3653</v>
      </c>
      <c r="D9">
        <v>0</v>
      </c>
    </row>
    <row r="10" spans="3:4" x14ac:dyDescent="0.2">
      <c r="C10" s="21" t="s">
        <v>3565</v>
      </c>
      <c r="D10">
        <v>0</v>
      </c>
    </row>
    <row r="11" spans="3:4" x14ac:dyDescent="0.2">
      <c r="C11" s="21" t="s">
        <v>3657</v>
      </c>
      <c r="D11">
        <v>0</v>
      </c>
    </row>
    <row r="12" spans="3:4" x14ac:dyDescent="0.2">
      <c r="C12" s="21" t="s">
        <v>3672</v>
      </c>
      <c r="D12">
        <v>0</v>
      </c>
    </row>
  </sheetData>
  <pageMargins left="0.7" right="0.7" top="0.75" bottom="0.75" header="0.3" footer="0.3"/>
  <pageSetup orientation="portrait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29"/>
  <dimension ref="A1:Y2196"/>
  <sheetViews>
    <sheetView zoomScaleNormal="100" workbookViewId="0">
      <selection sqref="A1:Y2196"/>
    </sheetView>
  </sheetViews>
  <sheetFormatPr baseColWidth="10" defaultColWidth="12.625" defaultRowHeight="12.75" x14ac:dyDescent="0.2"/>
  <cols>
    <col min="1" max="1" width="48.625" style="3" customWidth="1"/>
    <col min="2" max="2" width="29.125" style="3" bestFit="1" customWidth="1"/>
    <col min="3" max="3" width="12.625" style="3"/>
    <col min="4" max="4" width="15.375" style="3" bestFit="1" customWidth="1"/>
    <col min="5" max="6" width="12.625" style="3"/>
    <col min="7" max="7" width="16.625" style="3" customWidth="1"/>
    <col min="8" max="18" width="12.625" style="3"/>
    <col min="19" max="19" width="20.125" style="3" customWidth="1"/>
    <col min="20" max="23" width="12.625" style="3"/>
    <col min="24" max="24" width="16.5" style="3" bestFit="1" customWidth="1"/>
    <col min="25" max="16384" width="12.625" style="3"/>
  </cols>
  <sheetData>
    <row r="1" spans="1:25" ht="15.75" x14ac:dyDescent="0.2">
      <c r="A1" s="58" t="s">
        <v>119</v>
      </c>
      <c r="B1" s="58" t="s">
        <v>120</v>
      </c>
      <c r="C1" s="58" t="s">
        <v>121</v>
      </c>
      <c r="D1" s="58" t="s">
        <v>122</v>
      </c>
      <c r="E1" s="58" t="s">
        <v>123</v>
      </c>
      <c r="F1" s="58" t="s">
        <v>124</v>
      </c>
      <c r="G1" s="58" t="s">
        <v>125</v>
      </c>
      <c r="H1" s="60" t="s">
        <v>126</v>
      </c>
      <c r="I1" s="58" t="s">
        <v>127</v>
      </c>
      <c r="J1" s="58" t="s">
        <v>128</v>
      </c>
      <c r="K1" s="58" t="s">
        <v>129</v>
      </c>
      <c r="L1" s="58" t="s">
        <v>130</v>
      </c>
      <c r="M1" s="58" t="s">
        <v>28</v>
      </c>
      <c r="N1" s="88" t="s">
        <v>30</v>
      </c>
      <c r="O1" s="88" t="s">
        <v>31</v>
      </c>
      <c r="P1" s="88" t="s">
        <v>32</v>
      </c>
      <c r="Q1" s="58" t="s">
        <v>33</v>
      </c>
      <c r="R1" s="58" t="s">
        <v>34</v>
      </c>
      <c r="S1" s="58" t="s">
        <v>131</v>
      </c>
      <c r="T1" s="58" t="s">
        <v>132</v>
      </c>
      <c r="U1" s="59" t="s">
        <v>69</v>
      </c>
      <c r="V1" s="60" t="s">
        <v>3681</v>
      </c>
      <c r="W1" s="3" t="s">
        <v>3682</v>
      </c>
      <c r="X1" s="3" t="s">
        <v>3683</v>
      </c>
      <c r="Y1" s="3" t="s">
        <v>3684</v>
      </c>
    </row>
    <row r="2" spans="1:25" ht="14.25" x14ac:dyDescent="0.2">
      <c r="A2" s="21" t="str">
        <f t="shared" ref="A2:A65" si="0">D2&amp;F2&amp;E2</f>
        <v>Catalogo principalOPEN-CSP GOBIERNO021-07160</v>
      </c>
      <c r="B2" s="21" t="str">
        <f t="shared" ref="B2:B65" si="1">E2&amp;F2</f>
        <v>021-07160OPEN-CSP GOBIERNO</v>
      </c>
      <c r="C2" s="21"/>
      <c r="D2" s="21" t="s">
        <v>134</v>
      </c>
      <c r="E2" s="47" t="s">
        <v>135</v>
      </c>
      <c r="F2" s="21" t="s">
        <v>18</v>
      </c>
      <c r="G2" s="21" t="s">
        <v>134</v>
      </c>
      <c r="H2" s="49" t="s">
        <v>136</v>
      </c>
      <c r="I2" s="21" t="s">
        <v>74</v>
      </c>
      <c r="J2" s="52" t="s">
        <v>137</v>
      </c>
      <c r="K2" s="53" t="s">
        <v>29</v>
      </c>
      <c r="L2" s="52" t="s">
        <v>92</v>
      </c>
      <c r="M2" s="48" t="s">
        <v>73</v>
      </c>
      <c r="N2" s="89" t="s">
        <v>74</v>
      </c>
      <c r="O2" s="90" t="s">
        <v>74</v>
      </c>
      <c r="P2" s="89" t="s">
        <v>74</v>
      </c>
      <c r="Q2" s="47" t="str">
        <f>+E2</f>
        <v>021-07160</v>
      </c>
      <c r="R2" s="64" t="s">
        <v>138</v>
      </c>
      <c r="S2" s="87">
        <v>591.76</v>
      </c>
      <c r="T2" s="21">
        <v>1</v>
      </c>
      <c r="U2" s="62" t="s">
        <v>139</v>
      </c>
      <c r="V2" s="49">
        <f>SUMIF(ResumenCotizacion!$C:$C,E2,ResumenCotizacion!$P:$P)</f>
        <v>0</v>
      </c>
      <c r="W2" s="86">
        <f>IF(H2="USD",S2*SolCotizacion!$J$18,S2)</f>
        <v>2169043.0216000001</v>
      </c>
      <c r="X2" s="3">
        <f>ROUND(W2/(1-VLOOKUP("Total porcentaje:",ResumenCotizacion!$F:$H,3,0)),2)</f>
        <v>2169043.02</v>
      </c>
      <c r="Y2" s="3">
        <f>V2*X2</f>
        <v>0</v>
      </c>
    </row>
    <row r="3" spans="1:25" ht="14.25" x14ac:dyDescent="0.2">
      <c r="A3" s="21" t="str">
        <f t="shared" si="0"/>
        <v>Catalogo principalOPEN-CSP GOBIERNO021-07161</v>
      </c>
      <c r="B3" s="21" t="str">
        <f t="shared" si="1"/>
        <v>021-07161OPEN-CSP GOBIERNO</v>
      </c>
      <c r="C3" s="21"/>
      <c r="D3" s="21" t="s">
        <v>134</v>
      </c>
      <c r="E3" s="50" t="s">
        <v>140</v>
      </c>
      <c r="F3" s="21" t="s">
        <v>18</v>
      </c>
      <c r="G3" s="21" t="s">
        <v>134</v>
      </c>
      <c r="H3" s="49" t="s">
        <v>136</v>
      </c>
      <c r="I3" s="21" t="s">
        <v>74</v>
      </c>
      <c r="J3" s="54" t="s">
        <v>141</v>
      </c>
      <c r="K3" s="53" t="s">
        <v>29</v>
      </c>
      <c r="L3" s="52" t="s">
        <v>92</v>
      </c>
      <c r="M3" s="48" t="s">
        <v>73</v>
      </c>
      <c r="N3" s="89" t="s">
        <v>74</v>
      </c>
      <c r="O3" s="90" t="s">
        <v>74</v>
      </c>
      <c r="P3" s="89" t="s">
        <v>74</v>
      </c>
      <c r="Q3" s="47" t="str">
        <f t="shared" ref="Q3:Q66" si="2">+E3</f>
        <v>021-07161</v>
      </c>
      <c r="R3" s="64" t="s">
        <v>138</v>
      </c>
      <c r="S3" s="87">
        <v>217.2</v>
      </c>
      <c r="T3" s="21">
        <v>1</v>
      </c>
      <c r="U3" s="62" t="s">
        <v>139</v>
      </c>
      <c r="V3" s="49">
        <f>SUMIF(ResumenCotizacion!$C:$C,E3,ResumenCotizacion!$P:$P)</f>
        <v>0</v>
      </c>
      <c r="W3" s="86">
        <f>IF(H3="USD",S3*SolCotizacion!$J$18,S3)</f>
        <v>796127.05199999991</v>
      </c>
      <c r="X3" s="3">
        <f>ROUND(W3/(1-VLOOKUP("Total porcentaje:",ResumenCotizacion!$F:$H,3,0)),2)</f>
        <v>796127.05</v>
      </c>
      <c r="Y3" s="3">
        <f t="shared" ref="Y3:Y66" si="3">V3*X3</f>
        <v>0</v>
      </c>
    </row>
    <row r="4" spans="1:25" ht="14.25" x14ac:dyDescent="0.2">
      <c r="A4" s="21" t="str">
        <f t="shared" si="0"/>
        <v>Catalogo principalOPEN-CSP GOBIERNO021-10618</v>
      </c>
      <c r="B4" s="21" t="str">
        <f t="shared" si="1"/>
        <v>021-10618OPEN-CSP GOBIERNO</v>
      </c>
      <c r="C4" s="21"/>
      <c r="D4" s="21" t="s">
        <v>134</v>
      </c>
      <c r="E4" s="50" t="s">
        <v>142</v>
      </c>
      <c r="F4" s="21" t="s">
        <v>18</v>
      </c>
      <c r="G4" s="21" t="s">
        <v>134</v>
      </c>
      <c r="H4" s="49" t="s">
        <v>136</v>
      </c>
      <c r="I4" s="21" t="s">
        <v>74</v>
      </c>
      <c r="J4" s="54" t="s">
        <v>143</v>
      </c>
      <c r="K4" s="53" t="s">
        <v>29</v>
      </c>
      <c r="L4" s="52" t="s">
        <v>92</v>
      </c>
      <c r="M4" s="48" t="s">
        <v>73</v>
      </c>
      <c r="N4" s="89" t="s">
        <v>74</v>
      </c>
      <c r="O4" s="90" t="s">
        <v>74</v>
      </c>
      <c r="P4" s="89" t="s">
        <v>74</v>
      </c>
      <c r="Q4" s="47" t="str">
        <f t="shared" si="2"/>
        <v>021-10618</v>
      </c>
      <c r="R4" s="64" t="s">
        <v>138</v>
      </c>
      <c r="S4" s="87">
        <v>374.56</v>
      </c>
      <c r="T4" s="21">
        <v>1</v>
      </c>
      <c r="U4" s="62" t="s">
        <v>139</v>
      </c>
      <c r="V4" s="49">
        <f>SUMIF(ResumenCotizacion!$C:$C,E4,ResumenCotizacion!$P:$P)</f>
        <v>0</v>
      </c>
      <c r="W4" s="86">
        <f>IF(H4="USD",S4*SolCotizacion!$J$18,S4)</f>
        <v>1372915.9696</v>
      </c>
      <c r="X4" s="3">
        <f>ROUND(W4/(1-VLOOKUP("Total porcentaje:",ResumenCotizacion!$F:$H,3,0)),2)</f>
        <v>1372915.97</v>
      </c>
      <c r="Y4" s="3">
        <f t="shared" si="3"/>
        <v>0</v>
      </c>
    </row>
    <row r="5" spans="1:25" ht="14.25" x14ac:dyDescent="0.2">
      <c r="A5" s="21" t="str">
        <f t="shared" si="0"/>
        <v>Catalogo principalOPEN-CSP GOBIERNO076-03299</v>
      </c>
      <c r="B5" s="21" t="str">
        <f t="shared" si="1"/>
        <v>076-03299OPEN-CSP GOBIERNO</v>
      </c>
      <c r="C5" s="21"/>
      <c r="D5" s="21" t="s">
        <v>134</v>
      </c>
      <c r="E5" s="50" t="s">
        <v>144</v>
      </c>
      <c r="F5" s="21" t="s">
        <v>18</v>
      </c>
      <c r="G5" s="21" t="s">
        <v>134</v>
      </c>
      <c r="H5" s="49" t="s">
        <v>136</v>
      </c>
      <c r="I5" s="21" t="s">
        <v>74</v>
      </c>
      <c r="J5" s="54" t="s">
        <v>145</v>
      </c>
      <c r="K5" s="53" t="s">
        <v>29</v>
      </c>
      <c r="L5" s="52" t="s">
        <v>92</v>
      </c>
      <c r="M5" s="48" t="s">
        <v>73</v>
      </c>
      <c r="N5" s="89" t="s">
        <v>74</v>
      </c>
      <c r="O5" s="90" t="s">
        <v>74</v>
      </c>
      <c r="P5" s="89" t="s">
        <v>74</v>
      </c>
      <c r="Q5" s="47" t="str">
        <f t="shared" si="2"/>
        <v>076-03299</v>
      </c>
      <c r="R5" s="64" t="s">
        <v>138</v>
      </c>
      <c r="S5" s="87">
        <v>895.8</v>
      </c>
      <c r="T5" s="21">
        <v>1</v>
      </c>
      <c r="U5" s="62" t="s">
        <v>139</v>
      </c>
      <c r="V5" s="49">
        <f>SUMIF(ResumenCotizacion!$C:$C,E5,ResumenCotizacion!$P:$P)</f>
        <v>0</v>
      </c>
      <c r="W5" s="86">
        <f>IF(H5="USD",S5*SolCotizacion!$J$18,S5)</f>
        <v>3283474.2779999999</v>
      </c>
      <c r="X5" s="3">
        <f>ROUND(W5/(1-VLOOKUP("Total porcentaje:",ResumenCotizacion!$F:$H,3,0)),2)</f>
        <v>3283474.28</v>
      </c>
      <c r="Y5" s="3">
        <f t="shared" si="3"/>
        <v>0</v>
      </c>
    </row>
    <row r="6" spans="1:25" ht="14.25" x14ac:dyDescent="0.2">
      <c r="A6" s="21" t="str">
        <f t="shared" si="0"/>
        <v>Catalogo principalOPEN-CSP GOBIERNO076-03300</v>
      </c>
      <c r="B6" s="21" t="str">
        <f t="shared" si="1"/>
        <v>076-03300OPEN-CSP GOBIERNO</v>
      </c>
      <c r="C6" s="21"/>
      <c r="D6" s="21" t="s">
        <v>134</v>
      </c>
      <c r="E6" s="50" t="s">
        <v>146</v>
      </c>
      <c r="F6" s="21" t="s">
        <v>18</v>
      </c>
      <c r="G6" s="21" t="s">
        <v>134</v>
      </c>
      <c r="H6" s="49" t="s">
        <v>136</v>
      </c>
      <c r="I6" s="21" t="s">
        <v>74</v>
      </c>
      <c r="J6" s="54" t="s">
        <v>147</v>
      </c>
      <c r="K6" s="53" t="s">
        <v>29</v>
      </c>
      <c r="L6" s="52" t="s">
        <v>92</v>
      </c>
      <c r="M6" s="48" t="s">
        <v>73</v>
      </c>
      <c r="N6" s="89" t="s">
        <v>74</v>
      </c>
      <c r="O6" s="90" t="s">
        <v>74</v>
      </c>
      <c r="P6" s="89" t="s">
        <v>74</v>
      </c>
      <c r="Q6" s="47" t="str">
        <f t="shared" si="2"/>
        <v>076-03300</v>
      </c>
      <c r="R6" s="64" t="s">
        <v>138</v>
      </c>
      <c r="S6" s="87">
        <v>328.8</v>
      </c>
      <c r="T6" s="21">
        <v>1</v>
      </c>
      <c r="U6" s="62" t="s">
        <v>139</v>
      </c>
      <c r="V6" s="49">
        <f>SUMIF(ResumenCotizacion!$C:$C,E6,ResumenCotizacion!$P:$P)</f>
        <v>0</v>
      </c>
      <c r="W6" s="86">
        <f>IF(H6="USD",S6*SolCotizacion!$J$18,S6)</f>
        <v>1205186.808</v>
      </c>
      <c r="X6" s="3">
        <f>ROUND(W6/(1-VLOOKUP("Total porcentaje:",ResumenCotizacion!$F:$H,3,0)),2)</f>
        <v>1205186.81</v>
      </c>
      <c r="Y6" s="3">
        <f t="shared" si="3"/>
        <v>0</v>
      </c>
    </row>
    <row r="7" spans="1:25" ht="14.25" x14ac:dyDescent="0.2">
      <c r="A7" s="21" t="str">
        <f t="shared" si="0"/>
        <v>Catalogo principalOPEN-CSP GOBIERNO076-05838</v>
      </c>
      <c r="B7" s="21" t="str">
        <f t="shared" si="1"/>
        <v>076-05838OPEN-CSP GOBIERNO</v>
      </c>
      <c r="C7" s="21"/>
      <c r="D7" s="21" t="s">
        <v>134</v>
      </c>
      <c r="E7" s="50" t="s">
        <v>148</v>
      </c>
      <c r="F7" s="21" t="s">
        <v>18</v>
      </c>
      <c r="G7" s="21" t="s">
        <v>134</v>
      </c>
      <c r="H7" s="49" t="s">
        <v>136</v>
      </c>
      <c r="I7" s="21" t="s">
        <v>74</v>
      </c>
      <c r="J7" s="54" t="s">
        <v>149</v>
      </c>
      <c r="K7" s="53" t="s">
        <v>29</v>
      </c>
      <c r="L7" s="52" t="s">
        <v>92</v>
      </c>
      <c r="M7" s="48" t="s">
        <v>73</v>
      </c>
      <c r="N7" s="89" t="s">
        <v>74</v>
      </c>
      <c r="O7" s="90" t="s">
        <v>74</v>
      </c>
      <c r="P7" s="89" t="s">
        <v>74</v>
      </c>
      <c r="Q7" s="47" t="str">
        <f t="shared" si="2"/>
        <v>076-05838</v>
      </c>
      <c r="R7" s="64" t="s">
        <v>138</v>
      </c>
      <c r="S7" s="87">
        <v>567.01</v>
      </c>
      <c r="T7" s="21">
        <v>1</v>
      </c>
      <c r="U7" s="62" t="s">
        <v>139</v>
      </c>
      <c r="V7" s="49">
        <f>SUMIF(ResumenCotizacion!$C:$C,E7,ResumenCotizacion!$P:$P)</f>
        <v>0</v>
      </c>
      <c r="W7" s="86">
        <f>IF(H7="USD",S7*SolCotizacion!$J$18,S7)</f>
        <v>2078324.1240999999</v>
      </c>
      <c r="X7" s="3">
        <f>ROUND(W7/(1-VLOOKUP("Total porcentaje:",ResumenCotizacion!$F:$H,3,0)),2)</f>
        <v>2078324.12</v>
      </c>
      <c r="Y7" s="3">
        <f t="shared" si="3"/>
        <v>0</v>
      </c>
    </row>
    <row r="8" spans="1:25" ht="14.25" x14ac:dyDescent="0.2">
      <c r="A8" s="21" t="str">
        <f t="shared" si="0"/>
        <v>Catalogo principalOPEN-CSP GOBIERNO077-03412</v>
      </c>
      <c r="B8" s="21" t="str">
        <f t="shared" si="1"/>
        <v>077-03412OPEN-CSP GOBIERNO</v>
      </c>
      <c r="C8" s="21"/>
      <c r="D8" s="21" t="s">
        <v>134</v>
      </c>
      <c r="E8" s="50" t="s">
        <v>150</v>
      </c>
      <c r="F8" s="21" t="s">
        <v>18</v>
      </c>
      <c r="G8" s="21" t="s">
        <v>134</v>
      </c>
      <c r="H8" s="49" t="s">
        <v>136</v>
      </c>
      <c r="I8" s="21" t="s">
        <v>74</v>
      </c>
      <c r="J8" s="54" t="s">
        <v>151</v>
      </c>
      <c r="K8" s="53" t="s">
        <v>29</v>
      </c>
      <c r="L8" s="52" t="s">
        <v>92</v>
      </c>
      <c r="M8" s="48" t="s">
        <v>73</v>
      </c>
      <c r="N8" s="89" t="s">
        <v>74</v>
      </c>
      <c r="O8" s="90" t="s">
        <v>74</v>
      </c>
      <c r="P8" s="89" t="s">
        <v>74</v>
      </c>
      <c r="Q8" s="47" t="str">
        <f t="shared" si="2"/>
        <v>077-03412</v>
      </c>
      <c r="R8" s="64" t="s">
        <v>138</v>
      </c>
      <c r="S8" s="87">
        <v>186.89</v>
      </c>
      <c r="T8" s="21">
        <v>1</v>
      </c>
      <c r="U8" s="62" t="s">
        <v>139</v>
      </c>
      <c r="V8" s="49">
        <f>SUMIF(ResumenCotizacion!$C:$C,E8,ResumenCotizacion!$P:$P)</f>
        <v>0</v>
      </c>
      <c r="W8" s="86">
        <f>IF(H8="USD",S8*SolCotizacion!$J$18,S8)</f>
        <v>685028.47489999991</v>
      </c>
      <c r="X8" s="3">
        <f>ROUND(W8/(1-VLOOKUP("Total porcentaje:",ResumenCotizacion!$F:$H,3,0)),2)</f>
        <v>685028.47</v>
      </c>
      <c r="Y8" s="3">
        <f t="shared" si="3"/>
        <v>0</v>
      </c>
    </row>
    <row r="9" spans="1:25" ht="14.25" x14ac:dyDescent="0.2">
      <c r="A9" s="21" t="str">
        <f t="shared" si="0"/>
        <v>Catalogo principalOPEN-CSP GOBIERNO077-03413</v>
      </c>
      <c r="B9" s="21" t="str">
        <f t="shared" si="1"/>
        <v>077-03413OPEN-CSP GOBIERNO</v>
      </c>
      <c r="C9" s="21"/>
      <c r="D9" s="21" t="s">
        <v>134</v>
      </c>
      <c r="E9" s="50" t="s">
        <v>152</v>
      </c>
      <c r="F9" s="21" t="s">
        <v>18</v>
      </c>
      <c r="G9" s="21" t="s">
        <v>134</v>
      </c>
      <c r="H9" s="49" t="s">
        <v>136</v>
      </c>
      <c r="I9" s="21" t="s">
        <v>74</v>
      </c>
      <c r="J9" s="54" t="s">
        <v>153</v>
      </c>
      <c r="K9" s="53" t="s">
        <v>29</v>
      </c>
      <c r="L9" s="52" t="s">
        <v>92</v>
      </c>
      <c r="M9" s="48" t="s">
        <v>73</v>
      </c>
      <c r="N9" s="89" t="s">
        <v>74</v>
      </c>
      <c r="O9" s="90" t="s">
        <v>74</v>
      </c>
      <c r="P9" s="89" t="s">
        <v>74</v>
      </c>
      <c r="Q9" s="47" t="str">
        <f t="shared" si="2"/>
        <v>077-03413</v>
      </c>
      <c r="R9" s="64" t="s">
        <v>138</v>
      </c>
      <c r="S9" s="87">
        <v>68.569999999999993</v>
      </c>
      <c r="T9" s="21">
        <v>1</v>
      </c>
      <c r="U9" s="62" t="s">
        <v>139</v>
      </c>
      <c r="V9" s="49">
        <f>SUMIF(ResumenCotizacion!$C:$C,E9,ResumenCotizacion!$P:$P)</f>
        <v>0</v>
      </c>
      <c r="W9" s="86">
        <f>IF(H9="USD",S9*SolCotizacion!$J$18,S9)</f>
        <v>251337.16369999998</v>
      </c>
      <c r="X9" s="3">
        <f>ROUND(W9/(1-VLOOKUP("Total porcentaje:",ResumenCotizacion!$F:$H,3,0)),2)</f>
        <v>251337.16</v>
      </c>
      <c r="Y9" s="3">
        <f t="shared" si="3"/>
        <v>0</v>
      </c>
    </row>
    <row r="10" spans="1:25" ht="14.25" x14ac:dyDescent="0.2">
      <c r="A10" s="21" t="str">
        <f t="shared" si="0"/>
        <v>Catalogo principalOPEN-CSP GOBIERNO077-07242</v>
      </c>
      <c r="B10" s="21" t="str">
        <f t="shared" si="1"/>
        <v>077-07242OPEN-CSP GOBIERNO</v>
      </c>
      <c r="C10" s="21"/>
      <c r="D10" s="21" t="s">
        <v>134</v>
      </c>
      <c r="E10" s="50" t="s">
        <v>154</v>
      </c>
      <c r="F10" s="21" t="s">
        <v>18</v>
      </c>
      <c r="G10" s="21" t="s">
        <v>134</v>
      </c>
      <c r="H10" s="49" t="s">
        <v>136</v>
      </c>
      <c r="I10" s="21" t="s">
        <v>74</v>
      </c>
      <c r="J10" s="54" t="s">
        <v>155</v>
      </c>
      <c r="K10" s="53" t="s">
        <v>29</v>
      </c>
      <c r="L10" s="52" t="s">
        <v>92</v>
      </c>
      <c r="M10" s="48" t="s">
        <v>73</v>
      </c>
      <c r="N10" s="89" t="s">
        <v>74</v>
      </c>
      <c r="O10" s="90" t="s">
        <v>74</v>
      </c>
      <c r="P10" s="89" t="s">
        <v>74</v>
      </c>
      <c r="Q10" s="47" t="str">
        <f t="shared" si="2"/>
        <v>077-07242</v>
      </c>
      <c r="R10" s="64" t="s">
        <v>138</v>
      </c>
      <c r="S10" s="87">
        <v>118.32</v>
      </c>
      <c r="T10" s="21">
        <v>1</v>
      </c>
      <c r="U10" s="62" t="s">
        <v>139</v>
      </c>
      <c r="V10" s="49">
        <f>SUMIF(ResumenCotizacion!$C:$C,E10,ResumenCotizacion!$P:$P)</f>
        <v>0</v>
      </c>
      <c r="W10" s="86">
        <f>IF(H10="USD",S10*SolCotizacion!$J$18,S10)</f>
        <v>433691.31119999994</v>
      </c>
      <c r="X10" s="3">
        <f>ROUND(W10/(1-VLOOKUP("Total porcentaje:",ResumenCotizacion!$F:$H,3,0)),2)</f>
        <v>433691.31</v>
      </c>
      <c r="Y10" s="3">
        <f t="shared" si="3"/>
        <v>0</v>
      </c>
    </row>
    <row r="11" spans="1:25" ht="14.25" x14ac:dyDescent="0.2">
      <c r="A11" s="21" t="str">
        <f t="shared" si="0"/>
        <v>Catalogo principalOPEN-CSP GOBIERNO125-00162</v>
      </c>
      <c r="B11" s="21" t="str">
        <f t="shared" si="1"/>
        <v>125-00162OPEN-CSP GOBIERNO</v>
      </c>
      <c r="C11" s="21"/>
      <c r="D11" s="21" t="s">
        <v>134</v>
      </c>
      <c r="E11" s="50" t="s">
        <v>156</v>
      </c>
      <c r="F11" s="21" t="s">
        <v>18</v>
      </c>
      <c r="G11" s="21" t="s">
        <v>134</v>
      </c>
      <c r="H11" s="49" t="s">
        <v>136</v>
      </c>
      <c r="I11" s="21" t="s">
        <v>74</v>
      </c>
      <c r="J11" s="54" t="s">
        <v>157</v>
      </c>
      <c r="K11" s="53" t="s">
        <v>29</v>
      </c>
      <c r="L11" s="52" t="s">
        <v>92</v>
      </c>
      <c r="M11" s="48" t="s">
        <v>73</v>
      </c>
      <c r="N11" s="89" t="s">
        <v>74</v>
      </c>
      <c r="O11" s="90" t="s">
        <v>74</v>
      </c>
      <c r="P11" s="89" t="s">
        <v>74</v>
      </c>
      <c r="Q11" s="47" t="str">
        <f t="shared" si="2"/>
        <v>125-00162</v>
      </c>
      <c r="R11" s="64" t="s">
        <v>138</v>
      </c>
      <c r="S11" s="87">
        <v>584.22</v>
      </c>
      <c r="T11" s="21">
        <v>1</v>
      </c>
      <c r="U11" s="62" t="s">
        <v>139</v>
      </c>
      <c r="V11" s="49">
        <f>SUMIF(ResumenCotizacion!$C:$C,E11,ResumenCotizacion!$P:$P)</f>
        <v>0</v>
      </c>
      <c r="W11" s="86">
        <f>IF(H11="USD",S11*SolCotizacion!$J$18,S11)</f>
        <v>2141405.8302000002</v>
      </c>
      <c r="X11" s="3">
        <f>ROUND(W11/(1-VLOOKUP("Total porcentaje:",ResumenCotizacion!$F:$H,3,0)),2)</f>
        <v>2141405.83</v>
      </c>
      <c r="Y11" s="3">
        <f t="shared" si="3"/>
        <v>0</v>
      </c>
    </row>
    <row r="12" spans="1:25" ht="14.25" x14ac:dyDescent="0.2">
      <c r="A12" s="21" t="str">
        <f t="shared" si="0"/>
        <v>Catalogo principalOPEN-CSP GOBIERNO125-00181</v>
      </c>
      <c r="B12" s="21" t="str">
        <f t="shared" si="1"/>
        <v>125-00181OPEN-CSP GOBIERNO</v>
      </c>
      <c r="C12" s="21"/>
      <c r="D12" s="21" t="s">
        <v>134</v>
      </c>
      <c r="E12" s="50" t="s">
        <v>158</v>
      </c>
      <c r="F12" s="21" t="s">
        <v>18</v>
      </c>
      <c r="G12" s="21" t="s">
        <v>134</v>
      </c>
      <c r="H12" s="49" t="s">
        <v>136</v>
      </c>
      <c r="I12" s="21" t="s">
        <v>74</v>
      </c>
      <c r="J12" s="54" t="s">
        <v>159</v>
      </c>
      <c r="K12" s="53" t="s">
        <v>29</v>
      </c>
      <c r="L12" s="52" t="s">
        <v>92</v>
      </c>
      <c r="M12" s="48" t="s">
        <v>73</v>
      </c>
      <c r="N12" s="89" t="s">
        <v>74</v>
      </c>
      <c r="O12" s="90" t="s">
        <v>74</v>
      </c>
      <c r="P12" s="89" t="s">
        <v>74</v>
      </c>
      <c r="Q12" s="47" t="str">
        <f t="shared" si="2"/>
        <v>125-00181</v>
      </c>
      <c r="R12" s="64" t="s">
        <v>138</v>
      </c>
      <c r="S12" s="87">
        <v>194.74</v>
      </c>
      <c r="T12" s="21">
        <v>1</v>
      </c>
      <c r="U12" s="62" t="s">
        <v>139</v>
      </c>
      <c r="V12" s="49">
        <f>SUMIF(ResumenCotizacion!$C:$C,E12,ResumenCotizacion!$P:$P)</f>
        <v>0</v>
      </c>
      <c r="W12" s="86">
        <f>IF(H12="USD",S12*SolCotizacion!$J$18,S12)</f>
        <v>713801.94339999999</v>
      </c>
      <c r="X12" s="3">
        <f>ROUND(W12/(1-VLOOKUP("Total porcentaje:",ResumenCotizacion!$F:$H,3,0)),2)</f>
        <v>713801.94</v>
      </c>
      <c r="Y12" s="3">
        <f t="shared" si="3"/>
        <v>0</v>
      </c>
    </row>
    <row r="13" spans="1:25" ht="14.25" x14ac:dyDescent="0.2">
      <c r="A13" s="21" t="str">
        <f t="shared" si="0"/>
        <v>Catalogo principalOPEN-CSP GOBIERNO126-00257</v>
      </c>
      <c r="B13" s="21" t="str">
        <f t="shared" si="1"/>
        <v>126-00257OPEN-CSP GOBIERNO</v>
      </c>
      <c r="C13" s="21"/>
      <c r="D13" s="21" t="s">
        <v>134</v>
      </c>
      <c r="E13" s="50" t="s">
        <v>160</v>
      </c>
      <c r="F13" s="21" t="s">
        <v>18</v>
      </c>
      <c r="G13" s="21" t="s">
        <v>134</v>
      </c>
      <c r="H13" s="49" t="s">
        <v>136</v>
      </c>
      <c r="I13" s="21" t="s">
        <v>74</v>
      </c>
      <c r="J13" s="54" t="s">
        <v>161</v>
      </c>
      <c r="K13" s="53" t="s">
        <v>29</v>
      </c>
      <c r="L13" s="52" t="s">
        <v>92</v>
      </c>
      <c r="M13" s="48" t="s">
        <v>73</v>
      </c>
      <c r="N13" s="89" t="s">
        <v>74</v>
      </c>
      <c r="O13" s="90" t="s">
        <v>74</v>
      </c>
      <c r="P13" s="89" t="s">
        <v>74</v>
      </c>
      <c r="Q13" s="47" t="str">
        <f t="shared" si="2"/>
        <v>126-00257</v>
      </c>
      <c r="R13" s="64" t="s">
        <v>138</v>
      </c>
      <c r="S13" s="87">
        <v>584.22</v>
      </c>
      <c r="T13" s="21">
        <v>1</v>
      </c>
      <c r="U13" s="62" t="s">
        <v>139</v>
      </c>
      <c r="V13" s="49">
        <f>SUMIF(ResumenCotizacion!$C:$C,E13,ResumenCotizacion!$P:$P)</f>
        <v>0</v>
      </c>
      <c r="W13" s="86">
        <f>IF(H13="USD",S13*SolCotizacion!$J$18,S13)</f>
        <v>2141405.8302000002</v>
      </c>
      <c r="X13" s="3">
        <f>ROUND(W13/(1-VLOOKUP("Total porcentaje:",ResumenCotizacion!$F:$H,3,0)),2)</f>
        <v>2141405.83</v>
      </c>
      <c r="Y13" s="3">
        <f t="shared" si="3"/>
        <v>0</v>
      </c>
    </row>
    <row r="14" spans="1:25" ht="14.25" x14ac:dyDescent="0.2">
      <c r="A14" s="21" t="str">
        <f t="shared" si="0"/>
        <v>Catalogo principalOPEN-CSP GOBIERNO126-00260</v>
      </c>
      <c r="B14" s="21" t="str">
        <f t="shared" si="1"/>
        <v>126-00260OPEN-CSP GOBIERNO</v>
      </c>
      <c r="C14" s="21"/>
      <c r="D14" s="21" t="s">
        <v>134</v>
      </c>
      <c r="E14" s="50" t="s">
        <v>162</v>
      </c>
      <c r="F14" s="21" t="s">
        <v>18</v>
      </c>
      <c r="G14" s="21" t="s">
        <v>134</v>
      </c>
      <c r="H14" s="49" t="s">
        <v>136</v>
      </c>
      <c r="I14" s="21" t="s">
        <v>74</v>
      </c>
      <c r="J14" s="54" t="s">
        <v>163</v>
      </c>
      <c r="K14" s="53" t="s">
        <v>29</v>
      </c>
      <c r="L14" s="52" t="s">
        <v>92</v>
      </c>
      <c r="M14" s="48" t="s">
        <v>73</v>
      </c>
      <c r="N14" s="89" t="s">
        <v>74</v>
      </c>
      <c r="O14" s="90" t="s">
        <v>74</v>
      </c>
      <c r="P14" s="89" t="s">
        <v>74</v>
      </c>
      <c r="Q14" s="47" t="str">
        <f t="shared" si="2"/>
        <v>126-00260</v>
      </c>
      <c r="R14" s="64" t="s">
        <v>138</v>
      </c>
      <c r="S14" s="87">
        <v>671.93</v>
      </c>
      <c r="T14" s="21">
        <v>1</v>
      </c>
      <c r="U14" s="62" t="s">
        <v>139</v>
      </c>
      <c r="V14" s="49">
        <f>SUMIF(ResumenCotizacion!$C:$C,E14,ResumenCotizacion!$P:$P)</f>
        <v>0</v>
      </c>
      <c r="W14" s="86">
        <f>IF(H14="USD",S14*SolCotizacion!$J$18,S14)</f>
        <v>2462898.9412999996</v>
      </c>
      <c r="X14" s="3">
        <f>ROUND(W14/(1-VLOOKUP("Total porcentaje:",ResumenCotizacion!$F:$H,3,0)),2)</f>
        <v>2462898.94</v>
      </c>
      <c r="Y14" s="3">
        <f t="shared" si="3"/>
        <v>0</v>
      </c>
    </row>
    <row r="15" spans="1:25" ht="14.25" x14ac:dyDescent="0.2">
      <c r="A15" s="21" t="str">
        <f t="shared" si="0"/>
        <v>Catalogo principalOPEN-CSP GOBIERNO126-00295</v>
      </c>
      <c r="B15" s="21" t="str">
        <f t="shared" si="1"/>
        <v>126-00295OPEN-CSP GOBIERNO</v>
      </c>
      <c r="C15" s="21"/>
      <c r="D15" s="21" t="s">
        <v>134</v>
      </c>
      <c r="E15" s="50" t="s">
        <v>164</v>
      </c>
      <c r="F15" s="21" t="s">
        <v>18</v>
      </c>
      <c r="G15" s="21" t="s">
        <v>134</v>
      </c>
      <c r="H15" s="49" t="s">
        <v>136</v>
      </c>
      <c r="I15" s="21" t="s">
        <v>74</v>
      </c>
      <c r="J15" s="54" t="s">
        <v>165</v>
      </c>
      <c r="K15" s="53" t="s">
        <v>29</v>
      </c>
      <c r="L15" s="52" t="s">
        <v>92</v>
      </c>
      <c r="M15" s="48" t="s">
        <v>73</v>
      </c>
      <c r="N15" s="89" t="s">
        <v>74</v>
      </c>
      <c r="O15" s="90" t="s">
        <v>74</v>
      </c>
      <c r="P15" s="89" t="s">
        <v>74</v>
      </c>
      <c r="Q15" s="47" t="str">
        <f t="shared" si="2"/>
        <v>126-00295</v>
      </c>
      <c r="R15" s="64" t="s">
        <v>138</v>
      </c>
      <c r="S15" s="87">
        <v>194.74</v>
      </c>
      <c r="T15" s="21">
        <v>1</v>
      </c>
      <c r="U15" s="62" t="s">
        <v>139</v>
      </c>
      <c r="V15" s="49">
        <f>SUMIF(ResumenCotizacion!$C:$C,E15,ResumenCotizacion!$P:$P)</f>
        <v>0</v>
      </c>
      <c r="W15" s="86">
        <f>IF(H15="USD",S15*SolCotizacion!$J$18,S15)</f>
        <v>713801.94339999999</v>
      </c>
      <c r="X15" s="3">
        <f>ROUND(W15/(1-VLOOKUP("Total porcentaje:",ResumenCotizacion!$F:$H,3,0)),2)</f>
        <v>713801.94</v>
      </c>
      <c r="Y15" s="3">
        <f t="shared" si="3"/>
        <v>0</v>
      </c>
    </row>
    <row r="16" spans="1:25" ht="14.25" x14ac:dyDescent="0.2">
      <c r="A16" s="21" t="str">
        <f t="shared" si="0"/>
        <v>Catalogo principalOPEN-CSP GOBIERNO126-00298</v>
      </c>
      <c r="B16" s="21" t="str">
        <f t="shared" si="1"/>
        <v>126-00298OPEN-CSP GOBIERNO</v>
      </c>
      <c r="C16" s="21"/>
      <c r="D16" s="21" t="s">
        <v>134</v>
      </c>
      <c r="E16" s="50" t="s">
        <v>166</v>
      </c>
      <c r="F16" s="21" t="s">
        <v>18</v>
      </c>
      <c r="G16" s="21" t="s">
        <v>134</v>
      </c>
      <c r="H16" s="49" t="s">
        <v>136</v>
      </c>
      <c r="I16" s="21" t="s">
        <v>74</v>
      </c>
      <c r="J16" s="54" t="s">
        <v>167</v>
      </c>
      <c r="K16" s="53" t="s">
        <v>29</v>
      </c>
      <c r="L16" s="52" t="s">
        <v>92</v>
      </c>
      <c r="M16" s="48" t="s">
        <v>73</v>
      </c>
      <c r="N16" s="89" t="s">
        <v>74</v>
      </c>
      <c r="O16" s="90" t="s">
        <v>74</v>
      </c>
      <c r="P16" s="89" t="s">
        <v>74</v>
      </c>
      <c r="Q16" s="47" t="str">
        <f t="shared" si="2"/>
        <v>126-00298</v>
      </c>
      <c r="R16" s="64" t="s">
        <v>138</v>
      </c>
      <c r="S16" s="87">
        <v>223.98</v>
      </c>
      <c r="T16" s="21">
        <v>1</v>
      </c>
      <c r="U16" s="62" t="s">
        <v>139</v>
      </c>
      <c r="V16" s="49">
        <f>SUMIF(ResumenCotizacion!$C:$C,E16,ResumenCotizacion!$P:$P)</f>
        <v>0</v>
      </c>
      <c r="W16" s="86">
        <f>IF(H16="USD",S16*SolCotizacion!$J$18,S16)</f>
        <v>820978.53179999988</v>
      </c>
      <c r="X16" s="3">
        <f>ROUND(W16/(1-VLOOKUP("Total porcentaje:",ResumenCotizacion!$F:$H,3,0)),2)</f>
        <v>820978.53</v>
      </c>
      <c r="Y16" s="3">
        <f t="shared" si="3"/>
        <v>0</v>
      </c>
    </row>
    <row r="17" spans="1:25" ht="14.25" x14ac:dyDescent="0.2">
      <c r="A17" s="21" t="str">
        <f t="shared" si="0"/>
        <v>Catalogo principalOPEN-CSP GOBIERNO228-04510</v>
      </c>
      <c r="B17" s="21" t="str">
        <f t="shared" si="1"/>
        <v>228-04510OPEN-CSP GOBIERNO</v>
      </c>
      <c r="C17" s="21"/>
      <c r="D17" s="21" t="s">
        <v>134</v>
      </c>
      <c r="E17" s="50" t="s">
        <v>168</v>
      </c>
      <c r="F17" s="21" t="s">
        <v>18</v>
      </c>
      <c r="G17" s="21" t="s">
        <v>134</v>
      </c>
      <c r="H17" s="49" t="s">
        <v>136</v>
      </c>
      <c r="I17" s="21" t="s">
        <v>74</v>
      </c>
      <c r="J17" s="54" t="s">
        <v>169</v>
      </c>
      <c r="K17" s="53" t="s">
        <v>29</v>
      </c>
      <c r="L17" s="52" t="s">
        <v>92</v>
      </c>
      <c r="M17" s="48" t="s">
        <v>73</v>
      </c>
      <c r="N17" s="89" t="s">
        <v>74</v>
      </c>
      <c r="O17" s="90" t="s">
        <v>74</v>
      </c>
      <c r="P17" s="89" t="s">
        <v>74</v>
      </c>
      <c r="Q17" s="47" t="str">
        <f t="shared" si="2"/>
        <v>228-04510</v>
      </c>
      <c r="R17" s="64" t="s">
        <v>138</v>
      </c>
      <c r="S17" s="87">
        <v>451.59</v>
      </c>
      <c r="T17" s="21">
        <v>1</v>
      </c>
      <c r="U17" s="62" t="s">
        <v>139</v>
      </c>
      <c r="V17" s="49">
        <f>SUMIF(ResumenCotizacion!$C:$C,E17,ResumenCotizacion!$P:$P)</f>
        <v>0</v>
      </c>
      <c r="W17" s="86">
        <f>IF(H17="USD",S17*SolCotizacion!$J$18,S17)</f>
        <v>1655262.5018999998</v>
      </c>
      <c r="X17" s="3">
        <f>ROUND(W17/(1-VLOOKUP("Total porcentaje:",ResumenCotizacion!$F:$H,3,0)),2)</f>
        <v>1655262.5</v>
      </c>
      <c r="Y17" s="3">
        <f t="shared" si="3"/>
        <v>0</v>
      </c>
    </row>
    <row r="18" spans="1:25" ht="14.25" x14ac:dyDescent="0.2">
      <c r="A18" s="21" t="str">
        <f t="shared" si="0"/>
        <v>Catalogo principalOPEN-CSP GOBIERNO228-04513</v>
      </c>
      <c r="B18" s="21" t="str">
        <f t="shared" si="1"/>
        <v>228-04513OPEN-CSP GOBIERNO</v>
      </c>
      <c r="C18" s="21"/>
      <c r="D18" s="21" t="s">
        <v>134</v>
      </c>
      <c r="E18" s="50" t="s">
        <v>170</v>
      </c>
      <c r="F18" s="21" t="s">
        <v>18</v>
      </c>
      <c r="G18" s="21" t="s">
        <v>134</v>
      </c>
      <c r="H18" s="49" t="s">
        <v>136</v>
      </c>
      <c r="I18" s="21" t="s">
        <v>74</v>
      </c>
      <c r="J18" s="54" t="s">
        <v>171</v>
      </c>
      <c r="K18" s="53" t="s">
        <v>29</v>
      </c>
      <c r="L18" s="52" t="s">
        <v>92</v>
      </c>
      <c r="M18" s="48" t="s">
        <v>73</v>
      </c>
      <c r="N18" s="89" t="s">
        <v>74</v>
      </c>
      <c r="O18" s="90" t="s">
        <v>74</v>
      </c>
      <c r="P18" s="89" t="s">
        <v>74</v>
      </c>
      <c r="Q18" s="47" t="str">
        <f t="shared" si="2"/>
        <v>228-04513</v>
      </c>
      <c r="R18" s="64" t="s">
        <v>138</v>
      </c>
      <c r="S18" s="87">
        <v>1354.91</v>
      </c>
      <c r="T18" s="21">
        <v>1</v>
      </c>
      <c r="U18" s="62" t="s">
        <v>139</v>
      </c>
      <c r="V18" s="49">
        <f>SUMIF(ResumenCotizacion!$C:$C,E18,ResumenCotizacion!$P:$P)</f>
        <v>0</v>
      </c>
      <c r="W18" s="86">
        <f>IF(H18="USD",S18*SolCotizacion!$J$18,S18)</f>
        <v>4966300.6631000005</v>
      </c>
      <c r="X18" s="3">
        <f>ROUND(W18/(1-VLOOKUP("Total porcentaje:",ResumenCotizacion!$F:$H,3,0)),2)</f>
        <v>4966300.66</v>
      </c>
      <c r="Y18" s="3">
        <f t="shared" si="3"/>
        <v>0</v>
      </c>
    </row>
    <row r="19" spans="1:25" ht="14.25" x14ac:dyDescent="0.2">
      <c r="A19" s="21" t="str">
        <f t="shared" si="0"/>
        <v>Catalogo principalOPEN-CSP GOBIERNO228-11487</v>
      </c>
      <c r="B19" s="21" t="str">
        <f t="shared" si="1"/>
        <v>228-11487OPEN-CSP GOBIERNO</v>
      </c>
      <c r="C19" s="21"/>
      <c r="D19" s="21" t="s">
        <v>134</v>
      </c>
      <c r="E19" s="50" t="s">
        <v>172</v>
      </c>
      <c r="F19" s="21" t="s">
        <v>18</v>
      </c>
      <c r="G19" s="21" t="s">
        <v>134</v>
      </c>
      <c r="H19" s="49" t="s">
        <v>136</v>
      </c>
      <c r="I19" s="21" t="s">
        <v>74</v>
      </c>
      <c r="J19" s="54" t="s">
        <v>173</v>
      </c>
      <c r="K19" s="53" t="s">
        <v>29</v>
      </c>
      <c r="L19" s="52" t="s">
        <v>92</v>
      </c>
      <c r="M19" s="48" t="s">
        <v>73</v>
      </c>
      <c r="N19" s="89" t="s">
        <v>74</v>
      </c>
      <c r="O19" s="90" t="s">
        <v>74</v>
      </c>
      <c r="P19" s="89" t="s">
        <v>74</v>
      </c>
      <c r="Q19" s="47" t="str">
        <f t="shared" si="2"/>
        <v>228-11487</v>
      </c>
      <c r="R19" s="64" t="s">
        <v>138</v>
      </c>
      <c r="S19" s="87">
        <v>903.33</v>
      </c>
      <c r="T19" s="21">
        <v>1</v>
      </c>
      <c r="U19" s="62" t="s">
        <v>139</v>
      </c>
      <c r="V19" s="49">
        <f>SUMIF(ResumenCotizacion!$C:$C,E19,ResumenCotizacion!$P:$P)</f>
        <v>0</v>
      </c>
      <c r="W19" s="86">
        <f>IF(H19="USD",S19*SolCotizacion!$J$18,S19)</f>
        <v>3311074.8152999999</v>
      </c>
      <c r="X19" s="3">
        <f>ROUND(W19/(1-VLOOKUP("Total porcentaje:",ResumenCotizacion!$F:$H,3,0)),2)</f>
        <v>3311074.82</v>
      </c>
      <c r="Y19" s="3">
        <f t="shared" si="3"/>
        <v>0</v>
      </c>
    </row>
    <row r="20" spans="1:25" ht="14.25" x14ac:dyDescent="0.2">
      <c r="A20" s="21" t="str">
        <f t="shared" si="0"/>
        <v>Catalogo principalOPEN-CSP GOBIERNO269-08812</v>
      </c>
      <c r="B20" s="21" t="str">
        <f t="shared" si="1"/>
        <v>269-08812OPEN-CSP GOBIERNO</v>
      </c>
      <c r="C20" s="21"/>
      <c r="D20" s="21" t="s">
        <v>134</v>
      </c>
      <c r="E20" s="50" t="s">
        <v>174</v>
      </c>
      <c r="F20" s="21" t="s">
        <v>18</v>
      </c>
      <c r="G20" s="21" t="s">
        <v>134</v>
      </c>
      <c r="H20" s="49" t="s">
        <v>136</v>
      </c>
      <c r="I20" s="21" t="s">
        <v>74</v>
      </c>
      <c r="J20" s="54" t="s">
        <v>175</v>
      </c>
      <c r="K20" s="53" t="s">
        <v>29</v>
      </c>
      <c r="L20" s="52" t="s">
        <v>92</v>
      </c>
      <c r="M20" s="48" t="s">
        <v>73</v>
      </c>
      <c r="N20" s="89" t="s">
        <v>74</v>
      </c>
      <c r="O20" s="90" t="s">
        <v>74</v>
      </c>
      <c r="P20" s="89" t="s">
        <v>74</v>
      </c>
      <c r="Q20" s="47" t="str">
        <f t="shared" si="2"/>
        <v>269-08812</v>
      </c>
      <c r="R20" s="64" t="s">
        <v>138</v>
      </c>
      <c r="S20" s="87">
        <v>807.26</v>
      </c>
      <c r="T20" s="21">
        <v>1</v>
      </c>
      <c r="U20" s="62" t="s">
        <v>139</v>
      </c>
      <c r="V20" s="49">
        <f>SUMIF(ResumenCotizacion!$C:$C,E20,ResumenCotizacion!$P:$P)</f>
        <v>0</v>
      </c>
      <c r="W20" s="86">
        <f>IF(H20="USD",S20*SolCotizacion!$J$18,S20)</f>
        <v>2958938.8766000001</v>
      </c>
      <c r="X20" s="3">
        <f>ROUND(W20/(1-VLOOKUP("Total porcentaje:",ResumenCotizacion!$F:$H,3,0)),2)</f>
        <v>2958938.88</v>
      </c>
      <c r="Y20" s="3">
        <f t="shared" si="3"/>
        <v>0</v>
      </c>
    </row>
    <row r="21" spans="1:25" ht="14.25" x14ac:dyDescent="0.2">
      <c r="A21" s="21" t="str">
        <f t="shared" si="0"/>
        <v>Catalogo principalOPEN-CSP GOBIERNO269-08814</v>
      </c>
      <c r="B21" s="21" t="str">
        <f t="shared" si="1"/>
        <v>269-08814OPEN-CSP GOBIERNO</v>
      </c>
      <c r="C21" s="21"/>
      <c r="D21" s="21" t="s">
        <v>134</v>
      </c>
      <c r="E21" s="50" t="s">
        <v>176</v>
      </c>
      <c r="F21" s="21" t="s">
        <v>18</v>
      </c>
      <c r="G21" s="21" t="s">
        <v>134</v>
      </c>
      <c r="H21" s="49" t="s">
        <v>136</v>
      </c>
      <c r="I21" s="21" t="s">
        <v>74</v>
      </c>
      <c r="J21" s="54" t="s">
        <v>177</v>
      </c>
      <c r="K21" s="53" t="s">
        <v>29</v>
      </c>
      <c r="L21" s="52" t="s">
        <v>92</v>
      </c>
      <c r="M21" s="48" t="s">
        <v>73</v>
      </c>
      <c r="N21" s="89" t="s">
        <v>74</v>
      </c>
      <c r="O21" s="90" t="s">
        <v>74</v>
      </c>
      <c r="P21" s="89" t="s">
        <v>74</v>
      </c>
      <c r="Q21" s="47" t="str">
        <f t="shared" si="2"/>
        <v>269-08814</v>
      </c>
      <c r="R21" s="64" t="s">
        <v>138</v>
      </c>
      <c r="S21" s="87">
        <v>296.32</v>
      </c>
      <c r="T21" s="21">
        <v>1</v>
      </c>
      <c r="U21" s="62" t="s">
        <v>139</v>
      </c>
      <c r="V21" s="49">
        <f>SUMIF(ResumenCotizacion!$C:$C,E21,ResumenCotizacion!$P:$P)</f>
        <v>0</v>
      </c>
      <c r="W21" s="86">
        <f>IF(H21="USD",S21*SolCotizacion!$J$18,S21)</f>
        <v>1086134.2911999999</v>
      </c>
      <c r="X21" s="3">
        <f>ROUND(W21/(1-VLOOKUP("Total porcentaje:",ResumenCotizacion!$F:$H,3,0)),2)</f>
        <v>1086134.29</v>
      </c>
      <c r="Y21" s="3">
        <f t="shared" si="3"/>
        <v>0</v>
      </c>
    </row>
    <row r="22" spans="1:25" ht="14.25" x14ac:dyDescent="0.2">
      <c r="A22" s="21" t="str">
        <f t="shared" si="0"/>
        <v>Catalogo principalOPEN-CSP GOBIERNO2PM-00006</v>
      </c>
      <c r="B22" s="21" t="str">
        <f t="shared" si="1"/>
        <v>2PM-00006OPEN-CSP GOBIERNO</v>
      </c>
      <c r="C22" s="21"/>
      <c r="D22" s="21" t="s">
        <v>134</v>
      </c>
      <c r="E22" s="50" t="s">
        <v>178</v>
      </c>
      <c r="F22" s="21" t="s">
        <v>18</v>
      </c>
      <c r="G22" s="21" t="s">
        <v>134</v>
      </c>
      <c r="H22" s="49" t="s">
        <v>136</v>
      </c>
      <c r="I22" s="21" t="s">
        <v>74</v>
      </c>
      <c r="J22" s="54" t="s">
        <v>179</v>
      </c>
      <c r="K22" s="53" t="s">
        <v>29</v>
      </c>
      <c r="L22" s="52" t="s">
        <v>92</v>
      </c>
      <c r="M22" s="48" t="s">
        <v>73</v>
      </c>
      <c r="N22" s="89" t="s">
        <v>74</v>
      </c>
      <c r="O22" s="90" t="s">
        <v>74</v>
      </c>
      <c r="P22" s="89" t="s">
        <v>74</v>
      </c>
      <c r="Q22" s="47" t="str">
        <f t="shared" si="2"/>
        <v>2PM-00006</v>
      </c>
      <c r="R22" s="64" t="s">
        <v>75</v>
      </c>
      <c r="S22" s="87">
        <v>42</v>
      </c>
      <c r="T22" s="21">
        <v>1</v>
      </c>
      <c r="U22" s="62" t="s">
        <v>139</v>
      </c>
      <c r="V22" s="49">
        <f>SUMIF(ResumenCotizacion!$C:$C,E22,ResumenCotizacion!$P:$P)</f>
        <v>0</v>
      </c>
      <c r="W22" s="86">
        <f>IF(H22="USD",S22*SolCotizacion!$J$18,S22)</f>
        <v>153947.22</v>
      </c>
      <c r="X22" s="3">
        <f>ROUND(W22/(1-VLOOKUP("Total porcentaje:",ResumenCotizacion!$F:$H,3,0)),2)</f>
        <v>153947.22</v>
      </c>
      <c r="Y22" s="3">
        <f t="shared" si="3"/>
        <v>0</v>
      </c>
    </row>
    <row r="23" spans="1:25" ht="14.25" x14ac:dyDescent="0.2">
      <c r="A23" s="21" t="str">
        <f t="shared" si="0"/>
        <v>Catalogo principalOPEN-CSP GOBIERNO312-02971</v>
      </c>
      <c r="B23" s="21" t="str">
        <f t="shared" si="1"/>
        <v>312-02971OPEN-CSP GOBIERNO</v>
      </c>
      <c r="C23" s="21"/>
      <c r="D23" s="21" t="s">
        <v>134</v>
      </c>
      <c r="E23" s="50" t="s">
        <v>180</v>
      </c>
      <c r="F23" s="21" t="s">
        <v>18</v>
      </c>
      <c r="G23" s="21" t="s">
        <v>134</v>
      </c>
      <c r="H23" s="49" t="s">
        <v>136</v>
      </c>
      <c r="I23" s="21" t="s">
        <v>74</v>
      </c>
      <c r="J23" s="54" t="s">
        <v>181</v>
      </c>
      <c r="K23" s="53" t="s">
        <v>29</v>
      </c>
      <c r="L23" s="52" t="s">
        <v>92</v>
      </c>
      <c r="M23" s="48" t="s">
        <v>73</v>
      </c>
      <c r="N23" s="89" t="s">
        <v>74</v>
      </c>
      <c r="O23" s="90" t="s">
        <v>74</v>
      </c>
      <c r="P23" s="89" t="s">
        <v>74</v>
      </c>
      <c r="Q23" s="47" t="str">
        <f t="shared" si="2"/>
        <v>312-02971</v>
      </c>
      <c r="R23" s="64" t="s">
        <v>138</v>
      </c>
      <c r="S23" s="87">
        <v>356.12</v>
      </c>
      <c r="T23" s="21">
        <v>1</v>
      </c>
      <c r="U23" s="62" t="s">
        <v>139</v>
      </c>
      <c r="V23" s="49">
        <f>SUMIF(ResumenCotizacion!$C:$C,E23,ResumenCotizacion!$P:$P)</f>
        <v>0</v>
      </c>
      <c r="W23" s="86">
        <f>IF(H23="USD",S23*SolCotizacion!$J$18,S23)</f>
        <v>1305325.8092</v>
      </c>
      <c r="X23" s="3">
        <f>ROUND(W23/(1-VLOOKUP("Total porcentaje:",ResumenCotizacion!$F:$H,3,0)),2)</f>
        <v>1305325.81</v>
      </c>
      <c r="Y23" s="3">
        <f t="shared" si="3"/>
        <v>0</v>
      </c>
    </row>
    <row r="24" spans="1:25" ht="14.25" x14ac:dyDescent="0.2">
      <c r="A24" s="21" t="str">
        <f t="shared" si="0"/>
        <v>Catalogo principalOPEN-CSP GOBIERNO312-02972</v>
      </c>
      <c r="B24" s="21" t="str">
        <f t="shared" si="1"/>
        <v>312-02972OPEN-CSP GOBIERNO</v>
      </c>
      <c r="C24" s="21"/>
      <c r="D24" s="21" t="s">
        <v>134</v>
      </c>
      <c r="E24" s="50" t="s">
        <v>182</v>
      </c>
      <c r="F24" s="21" t="s">
        <v>18</v>
      </c>
      <c r="G24" s="21" t="s">
        <v>134</v>
      </c>
      <c r="H24" s="49" t="s">
        <v>136</v>
      </c>
      <c r="I24" s="21" t="s">
        <v>74</v>
      </c>
      <c r="J24" s="54" t="s">
        <v>183</v>
      </c>
      <c r="K24" s="53" t="s">
        <v>29</v>
      </c>
      <c r="L24" s="52" t="s">
        <v>92</v>
      </c>
      <c r="M24" s="48" t="s">
        <v>73</v>
      </c>
      <c r="N24" s="89" t="s">
        <v>74</v>
      </c>
      <c r="O24" s="90" t="s">
        <v>74</v>
      </c>
      <c r="P24" s="89" t="s">
        <v>74</v>
      </c>
      <c r="Q24" s="47" t="str">
        <f t="shared" si="2"/>
        <v>312-02972</v>
      </c>
      <c r="R24" s="64" t="s">
        <v>138</v>
      </c>
      <c r="S24" s="87">
        <v>1068.6300000000001</v>
      </c>
      <c r="T24" s="21">
        <v>1</v>
      </c>
      <c r="U24" s="62" t="s">
        <v>139</v>
      </c>
      <c r="V24" s="49">
        <f>SUMIF(ResumenCotizacion!$C:$C,E24,ResumenCotizacion!$P:$P)</f>
        <v>0</v>
      </c>
      <c r="W24" s="86">
        <f>IF(H24="USD",S24*SolCotizacion!$J$18,S24)</f>
        <v>3916967.0883000004</v>
      </c>
      <c r="X24" s="3">
        <f>ROUND(W24/(1-VLOOKUP("Total porcentaje:",ResumenCotizacion!$F:$H,3,0)),2)</f>
        <v>3916967.09</v>
      </c>
      <c r="Y24" s="3">
        <f t="shared" si="3"/>
        <v>0</v>
      </c>
    </row>
    <row r="25" spans="1:25" ht="14.25" x14ac:dyDescent="0.2">
      <c r="A25" s="21" t="str">
        <f t="shared" si="0"/>
        <v>Catalogo principalOPEN-CSP GOBIERNO312-04413</v>
      </c>
      <c r="B25" s="21" t="str">
        <f t="shared" si="1"/>
        <v>312-04413OPEN-CSP GOBIERNO</v>
      </c>
      <c r="C25" s="21"/>
      <c r="D25" s="21" t="s">
        <v>134</v>
      </c>
      <c r="E25" s="50" t="s">
        <v>184</v>
      </c>
      <c r="F25" s="21" t="s">
        <v>18</v>
      </c>
      <c r="G25" s="21" t="s">
        <v>134</v>
      </c>
      <c r="H25" s="49" t="s">
        <v>136</v>
      </c>
      <c r="I25" s="21" t="s">
        <v>74</v>
      </c>
      <c r="J25" s="54" t="s">
        <v>185</v>
      </c>
      <c r="K25" s="53" t="s">
        <v>29</v>
      </c>
      <c r="L25" s="52" t="s">
        <v>92</v>
      </c>
      <c r="M25" s="48" t="s">
        <v>73</v>
      </c>
      <c r="N25" s="89" t="s">
        <v>74</v>
      </c>
      <c r="O25" s="90" t="s">
        <v>74</v>
      </c>
      <c r="P25" s="89" t="s">
        <v>74</v>
      </c>
      <c r="Q25" s="47" t="str">
        <f t="shared" si="2"/>
        <v>312-04413</v>
      </c>
      <c r="R25" s="64" t="s">
        <v>138</v>
      </c>
      <c r="S25" s="87">
        <v>712.5</v>
      </c>
      <c r="T25" s="21">
        <v>1</v>
      </c>
      <c r="U25" s="62" t="s">
        <v>139</v>
      </c>
      <c r="V25" s="49">
        <f>SUMIF(ResumenCotizacion!$C:$C,E25,ResumenCotizacion!$P:$P)</f>
        <v>0</v>
      </c>
      <c r="W25" s="86">
        <f>IF(H25="USD",S25*SolCotizacion!$J$18,S25)</f>
        <v>2611604.625</v>
      </c>
      <c r="X25" s="3">
        <f>ROUND(W25/(1-VLOOKUP("Total porcentaje:",ResumenCotizacion!$F:$H,3,0)),2)</f>
        <v>2611604.63</v>
      </c>
      <c r="Y25" s="3">
        <f t="shared" si="3"/>
        <v>0</v>
      </c>
    </row>
    <row r="26" spans="1:25" ht="14.25" x14ac:dyDescent="0.2">
      <c r="A26" s="21" t="str">
        <f t="shared" si="0"/>
        <v>Catalogo principalOPEN-CSP GOBIERNO359-01384</v>
      </c>
      <c r="B26" s="21" t="str">
        <f t="shared" si="1"/>
        <v>359-01384OPEN-CSP GOBIERNO</v>
      </c>
      <c r="C26" s="21"/>
      <c r="D26" s="21" t="s">
        <v>134</v>
      </c>
      <c r="E26" s="50" t="s">
        <v>186</v>
      </c>
      <c r="F26" s="21" t="s">
        <v>18</v>
      </c>
      <c r="G26" s="21" t="s">
        <v>134</v>
      </c>
      <c r="H26" s="49" t="s">
        <v>136</v>
      </c>
      <c r="I26" s="21" t="s">
        <v>74</v>
      </c>
      <c r="J26" s="54" t="s">
        <v>187</v>
      </c>
      <c r="K26" s="53" t="s">
        <v>29</v>
      </c>
      <c r="L26" s="52" t="s">
        <v>92</v>
      </c>
      <c r="M26" s="48" t="s">
        <v>73</v>
      </c>
      <c r="N26" s="89" t="s">
        <v>74</v>
      </c>
      <c r="O26" s="90" t="s">
        <v>74</v>
      </c>
      <c r="P26" s="89" t="s">
        <v>74</v>
      </c>
      <c r="Q26" s="47" t="str">
        <f t="shared" si="2"/>
        <v>359-01384</v>
      </c>
      <c r="R26" s="64" t="s">
        <v>138</v>
      </c>
      <c r="S26" s="87">
        <v>104.88</v>
      </c>
      <c r="T26" s="21">
        <v>1</v>
      </c>
      <c r="U26" s="62" t="s">
        <v>139</v>
      </c>
      <c r="V26" s="49">
        <f>SUMIF(ResumenCotizacion!$C:$C,E26,ResumenCotizacion!$P:$P)</f>
        <v>0</v>
      </c>
      <c r="W26" s="86">
        <f>IF(H26="USD",S26*SolCotizacion!$J$18,S26)</f>
        <v>384428.20079999999</v>
      </c>
      <c r="X26" s="3">
        <f>ROUND(W26/(1-VLOOKUP("Total porcentaje:",ResumenCotizacion!$F:$H,3,0)),2)</f>
        <v>384428.2</v>
      </c>
      <c r="Y26" s="3">
        <f t="shared" si="3"/>
        <v>0</v>
      </c>
    </row>
    <row r="27" spans="1:25" ht="14.25" x14ac:dyDescent="0.2">
      <c r="A27" s="21" t="str">
        <f t="shared" si="0"/>
        <v>Catalogo principalOPEN-CSP GOBIERNO359-01385</v>
      </c>
      <c r="B27" s="21" t="str">
        <f t="shared" si="1"/>
        <v>359-01385OPEN-CSP GOBIERNO</v>
      </c>
      <c r="C27" s="21"/>
      <c r="D27" s="21" t="s">
        <v>134</v>
      </c>
      <c r="E27" s="50" t="s">
        <v>188</v>
      </c>
      <c r="F27" s="21" t="s">
        <v>18</v>
      </c>
      <c r="G27" s="21" t="s">
        <v>134</v>
      </c>
      <c r="H27" s="49" t="s">
        <v>136</v>
      </c>
      <c r="I27" s="21" t="s">
        <v>74</v>
      </c>
      <c r="J27" s="54" t="s">
        <v>189</v>
      </c>
      <c r="K27" s="53" t="s">
        <v>29</v>
      </c>
      <c r="L27" s="52" t="s">
        <v>92</v>
      </c>
      <c r="M27" s="48" t="s">
        <v>73</v>
      </c>
      <c r="N27" s="89" t="s">
        <v>74</v>
      </c>
      <c r="O27" s="90" t="s">
        <v>74</v>
      </c>
      <c r="P27" s="89" t="s">
        <v>74</v>
      </c>
      <c r="Q27" s="47" t="str">
        <f t="shared" si="2"/>
        <v>359-01385</v>
      </c>
      <c r="R27" s="64" t="s">
        <v>138</v>
      </c>
      <c r="S27" s="87">
        <v>104.88</v>
      </c>
      <c r="T27" s="21">
        <v>1</v>
      </c>
      <c r="U27" s="62" t="s">
        <v>139</v>
      </c>
      <c r="V27" s="49">
        <f>SUMIF(ResumenCotizacion!$C:$C,E27,ResumenCotizacion!$P:$P)</f>
        <v>0</v>
      </c>
      <c r="W27" s="86">
        <f>IF(H27="USD",S27*SolCotizacion!$J$18,S27)</f>
        <v>384428.20079999999</v>
      </c>
      <c r="X27" s="3">
        <f>ROUND(W27/(1-VLOOKUP("Total porcentaje:",ResumenCotizacion!$F:$H,3,0)),2)</f>
        <v>384428.2</v>
      </c>
      <c r="Y27" s="3">
        <f t="shared" si="3"/>
        <v>0</v>
      </c>
    </row>
    <row r="28" spans="1:25" ht="14.25" x14ac:dyDescent="0.2">
      <c r="A28" s="21" t="str">
        <f t="shared" si="0"/>
        <v>Catalogo principalOPEN-CSP GOBIERNO359-01386</v>
      </c>
      <c r="B28" s="21" t="str">
        <f t="shared" si="1"/>
        <v>359-01386OPEN-CSP GOBIERNO</v>
      </c>
      <c r="C28" s="21"/>
      <c r="D28" s="21" t="s">
        <v>134</v>
      </c>
      <c r="E28" s="51" t="s">
        <v>190</v>
      </c>
      <c r="F28" s="21" t="s">
        <v>18</v>
      </c>
      <c r="G28" s="21" t="s">
        <v>134</v>
      </c>
      <c r="H28" s="49" t="s">
        <v>136</v>
      </c>
      <c r="I28" s="21" t="s">
        <v>74</v>
      </c>
      <c r="J28" s="55" t="s">
        <v>191</v>
      </c>
      <c r="K28" s="53" t="s">
        <v>29</v>
      </c>
      <c r="L28" s="52" t="s">
        <v>92</v>
      </c>
      <c r="M28" s="48" t="s">
        <v>73</v>
      </c>
      <c r="N28" s="89" t="s">
        <v>74</v>
      </c>
      <c r="O28" s="90" t="s">
        <v>74</v>
      </c>
      <c r="P28" s="89" t="s">
        <v>74</v>
      </c>
      <c r="Q28" s="47" t="str">
        <f t="shared" si="2"/>
        <v>359-01386</v>
      </c>
      <c r="R28" s="64" t="s">
        <v>138</v>
      </c>
      <c r="S28" s="87">
        <v>314.64999999999998</v>
      </c>
      <c r="T28" s="21">
        <v>1</v>
      </c>
      <c r="U28" s="62" t="s">
        <v>139</v>
      </c>
      <c r="V28" s="49">
        <f>SUMIF(ResumenCotizacion!$C:$C,E28,ResumenCotizacion!$P:$P)</f>
        <v>0</v>
      </c>
      <c r="W28" s="86">
        <f>IF(H28="USD",S28*SolCotizacion!$J$18,S28)</f>
        <v>1153321.2564999999</v>
      </c>
      <c r="X28" s="3">
        <f>ROUND(W28/(1-VLOOKUP("Total porcentaje:",ResumenCotizacion!$F:$H,3,0)),2)</f>
        <v>1153321.26</v>
      </c>
      <c r="Y28" s="3">
        <f t="shared" si="3"/>
        <v>0</v>
      </c>
    </row>
    <row r="29" spans="1:25" ht="14.25" x14ac:dyDescent="0.2">
      <c r="A29" s="21" t="str">
        <f t="shared" si="0"/>
        <v>Catalogo principalOPEN-CSP GOBIERNO359-01387</v>
      </c>
      <c r="B29" s="21" t="str">
        <f t="shared" si="1"/>
        <v>359-01387OPEN-CSP GOBIERNO</v>
      </c>
      <c r="C29" s="21"/>
      <c r="D29" s="21" t="s">
        <v>134</v>
      </c>
      <c r="E29" s="51" t="s">
        <v>192</v>
      </c>
      <c r="F29" s="21" t="s">
        <v>18</v>
      </c>
      <c r="G29" s="21" t="s">
        <v>134</v>
      </c>
      <c r="H29" s="49" t="s">
        <v>136</v>
      </c>
      <c r="I29" s="21" t="s">
        <v>74</v>
      </c>
      <c r="J29" s="55" t="s">
        <v>193</v>
      </c>
      <c r="K29" s="53" t="s">
        <v>29</v>
      </c>
      <c r="L29" s="52" t="s">
        <v>92</v>
      </c>
      <c r="M29" s="48" t="s">
        <v>73</v>
      </c>
      <c r="N29" s="89" t="s">
        <v>74</v>
      </c>
      <c r="O29" s="90" t="s">
        <v>74</v>
      </c>
      <c r="P29" s="89" t="s">
        <v>74</v>
      </c>
      <c r="Q29" s="47" t="str">
        <f t="shared" si="2"/>
        <v>359-01387</v>
      </c>
      <c r="R29" s="64" t="s">
        <v>138</v>
      </c>
      <c r="S29" s="87">
        <v>314.64999999999998</v>
      </c>
      <c r="T29" s="21">
        <v>1</v>
      </c>
      <c r="U29" s="62" t="s">
        <v>139</v>
      </c>
      <c r="V29" s="49">
        <f>SUMIF(ResumenCotizacion!$C:$C,E29,ResumenCotizacion!$P:$P)</f>
        <v>0</v>
      </c>
      <c r="W29" s="86">
        <f>IF(H29="USD",S29*SolCotizacion!$J$18,S29)</f>
        <v>1153321.2564999999</v>
      </c>
      <c r="X29" s="3">
        <f>ROUND(W29/(1-VLOOKUP("Total porcentaje:",ResumenCotizacion!$F:$H,3,0)),2)</f>
        <v>1153321.26</v>
      </c>
      <c r="Y29" s="3">
        <f t="shared" si="3"/>
        <v>0</v>
      </c>
    </row>
    <row r="30" spans="1:25" ht="14.25" x14ac:dyDescent="0.2">
      <c r="A30" s="21" t="str">
        <f t="shared" si="0"/>
        <v>Catalogo principalOPEN-CSP GOBIERNO359-06885</v>
      </c>
      <c r="B30" s="21" t="str">
        <f t="shared" si="1"/>
        <v>359-06885OPEN-CSP GOBIERNO</v>
      </c>
      <c r="C30" s="21"/>
      <c r="D30" s="21" t="s">
        <v>134</v>
      </c>
      <c r="E30" s="51" t="s">
        <v>194</v>
      </c>
      <c r="F30" s="21" t="s">
        <v>18</v>
      </c>
      <c r="G30" s="21" t="s">
        <v>134</v>
      </c>
      <c r="H30" s="49" t="s">
        <v>136</v>
      </c>
      <c r="I30" s="21" t="s">
        <v>74</v>
      </c>
      <c r="J30" s="55" t="s">
        <v>195</v>
      </c>
      <c r="K30" s="53" t="s">
        <v>29</v>
      </c>
      <c r="L30" s="52" t="s">
        <v>92</v>
      </c>
      <c r="M30" s="48" t="s">
        <v>73</v>
      </c>
      <c r="N30" s="89" t="s">
        <v>74</v>
      </c>
      <c r="O30" s="90" t="s">
        <v>74</v>
      </c>
      <c r="P30" s="89" t="s">
        <v>74</v>
      </c>
      <c r="Q30" s="47" t="str">
        <f t="shared" si="2"/>
        <v>359-06885</v>
      </c>
      <c r="R30" s="64" t="s">
        <v>138</v>
      </c>
      <c r="S30" s="87">
        <v>209.77</v>
      </c>
      <c r="T30" s="21">
        <v>1</v>
      </c>
      <c r="U30" s="62" t="s">
        <v>139</v>
      </c>
      <c r="V30" s="49">
        <f>SUMIF(ResumenCotizacion!$C:$C,E30,ResumenCotizacion!$P:$P)</f>
        <v>0</v>
      </c>
      <c r="W30" s="86">
        <f>IF(H30="USD",S30*SolCotizacion!$J$18,S30)</f>
        <v>768893.05570000003</v>
      </c>
      <c r="X30" s="3">
        <f>ROUND(W30/(1-VLOOKUP("Total porcentaje:",ResumenCotizacion!$F:$H,3,0)),2)</f>
        <v>768893.06</v>
      </c>
      <c r="Y30" s="3">
        <f t="shared" si="3"/>
        <v>0</v>
      </c>
    </row>
    <row r="31" spans="1:25" ht="14.25" x14ac:dyDescent="0.2">
      <c r="A31" s="21" t="str">
        <f t="shared" si="0"/>
        <v>Catalogo principalOPEN-CSP GOBIERNO359-06886</v>
      </c>
      <c r="B31" s="21" t="str">
        <f t="shared" si="1"/>
        <v>359-06886OPEN-CSP GOBIERNO</v>
      </c>
      <c r="C31" s="21"/>
      <c r="D31" s="21" t="s">
        <v>134</v>
      </c>
      <c r="E31" s="51" t="s">
        <v>196</v>
      </c>
      <c r="F31" s="21" t="s">
        <v>18</v>
      </c>
      <c r="G31" s="21" t="s">
        <v>134</v>
      </c>
      <c r="H31" s="49" t="s">
        <v>136</v>
      </c>
      <c r="I31" s="21" t="s">
        <v>74</v>
      </c>
      <c r="J31" s="55" t="s">
        <v>197</v>
      </c>
      <c r="K31" s="53" t="s">
        <v>29</v>
      </c>
      <c r="L31" s="52" t="s">
        <v>92</v>
      </c>
      <c r="M31" s="48" t="s">
        <v>73</v>
      </c>
      <c r="N31" s="89" t="s">
        <v>74</v>
      </c>
      <c r="O31" s="90" t="s">
        <v>74</v>
      </c>
      <c r="P31" s="89" t="s">
        <v>74</v>
      </c>
      <c r="Q31" s="47" t="str">
        <f t="shared" si="2"/>
        <v>359-06886</v>
      </c>
      <c r="R31" s="64" t="s">
        <v>138</v>
      </c>
      <c r="S31" s="87">
        <v>209.77</v>
      </c>
      <c r="T31" s="21">
        <v>1</v>
      </c>
      <c r="U31" s="62" t="s">
        <v>139</v>
      </c>
      <c r="V31" s="49">
        <f>SUMIF(ResumenCotizacion!$C:$C,E31,ResumenCotizacion!$P:$P)</f>
        <v>0</v>
      </c>
      <c r="W31" s="86">
        <f>IF(H31="USD",S31*SolCotizacion!$J$18,S31)</f>
        <v>768893.05570000003</v>
      </c>
      <c r="X31" s="3">
        <f>ROUND(W31/(1-VLOOKUP("Total porcentaje:",ResumenCotizacion!$F:$H,3,0)),2)</f>
        <v>768893.06</v>
      </c>
      <c r="Y31" s="3">
        <f t="shared" si="3"/>
        <v>0</v>
      </c>
    </row>
    <row r="32" spans="1:25" ht="14.25" x14ac:dyDescent="0.2">
      <c r="A32" s="21" t="str">
        <f t="shared" si="0"/>
        <v>Catalogo principalOPEN-CSP GOBIERNO381-02587</v>
      </c>
      <c r="B32" s="21" t="str">
        <f t="shared" si="1"/>
        <v>381-02587OPEN-CSP GOBIERNO</v>
      </c>
      <c r="C32" s="21"/>
      <c r="D32" s="21" t="s">
        <v>134</v>
      </c>
      <c r="E32" s="51" t="s">
        <v>198</v>
      </c>
      <c r="F32" s="21" t="s">
        <v>18</v>
      </c>
      <c r="G32" s="21" t="s">
        <v>134</v>
      </c>
      <c r="H32" s="49" t="s">
        <v>136</v>
      </c>
      <c r="I32" s="21" t="s">
        <v>74</v>
      </c>
      <c r="J32" s="55" t="s">
        <v>199</v>
      </c>
      <c r="K32" s="53" t="s">
        <v>29</v>
      </c>
      <c r="L32" s="52" t="s">
        <v>92</v>
      </c>
      <c r="M32" s="48" t="s">
        <v>73</v>
      </c>
      <c r="N32" s="89" t="s">
        <v>74</v>
      </c>
      <c r="O32" s="90" t="s">
        <v>74</v>
      </c>
      <c r="P32" s="89" t="s">
        <v>74</v>
      </c>
      <c r="Q32" s="47" t="str">
        <f t="shared" si="2"/>
        <v>381-02587</v>
      </c>
      <c r="R32" s="64" t="s">
        <v>138</v>
      </c>
      <c r="S32" s="87">
        <v>43.64</v>
      </c>
      <c r="T32" s="21">
        <v>1</v>
      </c>
      <c r="U32" s="62" t="s">
        <v>139</v>
      </c>
      <c r="V32" s="49">
        <f>SUMIF(ResumenCotizacion!$C:$C,E32,ResumenCotizacion!$P:$P)</f>
        <v>0</v>
      </c>
      <c r="W32" s="86">
        <f>IF(H32="USD",S32*SolCotizacion!$J$18,S32)</f>
        <v>159958.49239999999</v>
      </c>
      <c r="X32" s="3">
        <f>ROUND(W32/(1-VLOOKUP("Total porcentaje:",ResumenCotizacion!$F:$H,3,0)),2)</f>
        <v>159958.49</v>
      </c>
      <c r="Y32" s="3">
        <f t="shared" si="3"/>
        <v>0</v>
      </c>
    </row>
    <row r="33" spans="1:25" ht="14.25" x14ac:dyDescent="0.2">
      <c r="A33" s="21" t="str">
        <f t="shared" si="0"/>
        <v>Catalogo principalOPEN-CSP GOBIERNO381-02588</v>
      </c>
      <c r="B33" s="21" t="str">
        <f t="shared" si="1"/>
        <v>381-02588OPEN-CSP GOBIERNO</v>
      </c>
      <c r="C33" s="21"/>
      <c r="D33" s="21" t="s">
        <v>134</v>
      </c>
      <c r="E33" s="51" t="s">
        <v>200</v>
      </c>
      <c r="F33" s="21" t="s">
        <v>18</v>
      </c>
      <c r="G33" s="21" t="s">
        <v>134</v>
      </c>
      <c r="H33" s="49" t="s">
        <v>136</v>
      </c>
      <c r="I33" s="21" t="s">
        <v>74</v>
      </c>
      <c r="J33" s="55" t="s">
        <v>201</v>
      </c>
      <c r="K33" s="53" t="s">
        <v>29</v>
      </c>
      <c r="L33" s="52" t="s">
        <v>92</v>
      </c>
      <c r="M33" s="48" t="s">
        <v>73</v>
      </c>
      <c r="N33" s="89" t="s">
        <v>74</v>
      </c>
      <c r="O33" s="90" t="s">
        <v>74</v>
      </c>
      <c r="P33" s="89" t="s">
        <v>74</v>
      </c>
      <c r="Q33" s="47" t="str">
        <f t="shared" si="2"/>
        <v>381-02588</v>
      </c>
      <c r="R33" s="64" t="s">
        <v>138</v>
      </c>
      <c r="S33" s="87">
        <v>33.75</v>
      </c>
      <c r="T33" s="21">
        <v>1</v>
      </c>
      <c r="U33" s="62" t="s">
        <v>139</v>
      </c>
      <c r="V33" s="49">
        <f>SUMIF(ResumenCotizacion!$C:$C,E33,ResumenCotizacion!$P:$P)</f>
        <v>0</v>
      </c>
      <c r="W33" s="86">
        <f>IF(H33="USD",S33*SolCotizacion!$J$18,S33)</f>
        <v>123707.58749999999</v>
      </c>
      <c r="X33" s="3">
        <f>ROUND(W33/(1-VLOOKUP("Total porcentaje:",ResumenCotizacion!$F:$H,3,0)),2)</f>
        <v>123707.59</v>
      </c>
      <c r="Y33" s="3">
        <f t="shared" si="3"/>
        <v>0</v>
      </c>
    </row>
    <row r="34" spans="1:25" ht="14.25" x14ac:dyDescent="0.2">
      <c r="A34" s="21" t="str">
        <f t="shared" si="0"/>
        <v>Catalogo principalOPEN-CSP GOBIERNO381-02590</v>
      </c>
      <c r="B34" s="21" t="str">
        <f t="shared" si="1"/>
        <v>381-02590OPEN-CSP GOBIERNO</v>
      </c>
      <c r="C34" s="21"/>
      <c r="D34" s="21" t="s">
        <v>134</v>
      </c>
      <c r="E34" s="51" t="s">
        <v>202</v>
      </c>
      <c r="F34" s="21" t="s">
        <v>18</v>
      </c>
      <c r="G34" s="21" t="s">
        <v>134</v>
      </c>
      <c r="H34" s="49" t="s">
        <v>136</v>
      </c>
      <c r="I34" s="21" t="s">
        <v>74</v>
      </c>
      <c r="J34" s="55" t="s">
        <v>203</v>
      </c>
      <c r="K34" s="53" t="s">
        <v>29</v>
      </c>
      <c r="L34" s="52" t="s">
        <v>92</v>
      </c>
      <c r="M34" s="48" t="s">
        <v>73</v>
      </c>
      <c r="N34" s="89" t="s">
        <v>74</v>
      </c>
      <c r="O34" s="90" t="s">
        <v>74</v>
      </c>
      <c r="P34" s="89" t="s">
        <v>74</v>
      </c>
      <c r="Q34" s="47" t="str">
        <f t="shared" si="2"/>
        <v>381-02590</v>
      </c>
      <c r="R34" s="64" t="s">
        <v>138</v>
      </c>
      <c r="S34" s="87">
        <v>101.11</v>
      </c>
      <c r="T34" s="21">
        <v>1</v>
      </c>
      <c r="U34" s="62" t="s">
        <v>139</v>
      </c>
      <c r="V34" s="49">
        <f>SUMIF(ResumenCotizacion!$C:$C,E34,ResumenCotizacion!$P:$P)</f>
        <v>0</v>
      </c>
      <c r="W34" s="86">
        <f>IF(H34="USD",S34*SolCotizacion!$J$18,S34)</f>
        <v>370609.60509999999</v>
      </c>
      <c r="X34" s="3">
        <f>ROUND(W34/(1-VLOOKUP("Total porcentaje:",ResumenCotizacion!$F:$H,3,0)),2)</f>
        <v>370609.61</v>
      </c>
      <c r="Y34" s="3">
        <f t="shared" si="3"/>
        <v>0</v>
      </c>
    </row>
    <row r="35" spans="1:25" ht="14.25" x14ac:dyDescent="0.2">
      <c r="A35" s="21" t="str">
        <f t="shared" si="0"/>
        <v>Catalogo principalOPEN-CSP GOBIERNO381-02592</v>
      </c>
      <c r="B35" s="21" t="str">
        <f t="shared" si="1"/>
        <v>381-02592OPEN-CSP GOBIERNO</v>
      </c>
      <c r="C35" s="21"/>
      <c r="D35" s="21" t="s">
        <v>134</v>
      </c>
      <c r="E35" s="51" t="s">
        <v>204</v>
      </c>
      <c r="F35" s="21" t="s">
        <v>18</v>
      </c>
      <c r="G35" s="21" t="s">
        <v>134</v>
      </c>
      <c r="H35" s="49" t="s">
        <v>136</v>
      </c>
      <c r="I35" s="21" t="s">
        <v>74</v>
      </c>
      <c r="J35" s="55" t="s">
        <v>205</v>
      </c>
      <c r="K35" s="53" t="s">
        <v>29</v>
      </c>
      <c r="L35" s="52" t="s">
        <v>92</v>
      </c>
      <c r="M35" s="48" t="s">
        <v>73</v>
      </c>
      <c r="N35" s="89" t="s">
        <v>74</v>
      </c>
      <c r="O35" s="90" t="s">
        <v>74</v>
      </c>
      <c r="P35" s="89" t="s">
        <v>74</v>
      </c>
      <c r="Q35" s="47" t="str">
        <f t="shared" si="2"/>
        <v>381-02592</v>
      </c>
      <c r="R35" s="64" t="s">
        <v>138</v>
      </c>
      <c r="S35" s="87">
        <v>130.81</v>
      </c>
      <c r="T35" s="21">
        <v>1</v>
      </c>
      <c r="U35" s="62" t="s">
        <v>139</v>
      </c>
      <c r="V35" s="49">
        <f>SUMIF(ResumenCotizacion!$C:$C,E35,ResumenCotizacion!$P:$P)</f>
        <v>0</v>
      </c>
      <c r="W35" s="86">
        <f>IF(H35="USD",S35*SolCotizacion!$J$18,S35)</f>
        <v>479472.28210000001</v>
      </c>
      <c r="X35" s="3">
        <f>ROUND(W35/(1-VLOOKUP("Total porcentaje:",ResumenCotizacion!$F:$H,3,0)),2)</f>
        <v>479472.28</v>
      </c>
      <c r="Y35" s="3">
        <f t="shared" si="3"/>
        <v>0</v>
      </c>
    </row>
    <row r="36" spans="1:25" ht="14.25" x14ac:dyDescent="0.2">
      <c r="A36" s="21" t="str">
        <f t="shared" si="0"/>
        <v>Catalogo principalOPEN-CSP GOBIERNO381-04507</v>
      </c>
      <c r="B36" s="21" t="str">
        <f t="shared" si="1"/>
        <v>381-04507OPEN-CSP GOBIERNO</v>
      </c>
      <c r="C36" s="21"/>
      <c r="D36" s="21" t="s">
        <v>134</v>
      </c>
      <c r="E36" s="51" t="s">
        <v>206</v>
      </c>
      <c r="F36" s="21" t="s">
        <v>18</v>
      </c>
      <c r="G36" s="21" t="s">
        <v>134</v>
      </c>
      <c r="H36" s="49" t="s">
        <v>136</v>
      </c>
      <c r="I36" s="21" t="s">
        <v>74</v>
      </c>
      <c r="J36" s="55" t="s">
        <v>207</v>
      </c>
      <c r="K36" s="53" t="s">
        <v>29</v>
      </c>
      <c r="L36" s="52" t="s">
        <v>92</v>
      </c>
      <c r="M36" s="48" t="s">
        <v>73</v>
      </c>
      <c r="N36" s="89" t="s">
        <v>74</v>
      </c>
      <c r="O36" s="90" t="s">
        <v>74</v>
      </c>
      <c r="P36" s="89" t="s">
        <v>74</v>
      </c>
      <c r="Q36" s="47" t="str">
        <f t="shared" si="2"/>
        <v>381-04507</v>
      </c>
      <c r="R36" s="64" t="s">
        <v>138</v>
      </c>
      <c r="S36" s="87">
        <v>67.37</v>
      </c>
      <c r="T36" s="21">
        <v>1</v>
      </c>
      <c r="U36" s="62" t="s">
        <v>139</v>
      </c>
      <c r="V36" s="49">
        <f>SUMIF(ResumenCotizacion!$C:$C,E36,ResumenCotizacion!$P:$P)</f>
        <v>0</v>
      </c>
      <c r="W36" s="86">
        <f>IF(H36="USD",S36*SolCotizacion!$J$18,S36)</f>
        <v>246938.67170000001</v>
      </c>
      <c r="X36" s="3">
        <f>ROUND(W36/(1-VLOOKUP("Total porcentaje:",ResumenCotizacion!$F:$H,3,0)),2)</f>
        <v>246938.67</v>
      </c>
      <c r="Y36" s="3">
        <f t="shared" si="3"/>
        <v>0</v>
      </c>
    </row>
    <row r="37" spans="1:25" ht="14.25" x14ac:dyDescent="0.2">
      <c r="A37" s="21" t="str">
        <f t="shared" si="0"/>
        <v>Catalogo principalOPEN-CSP GOBIERNO381-04508</v>
      </c>
      <c r="B37" s="21" t="str">
        <f t="shared" si="1"/>
        <v>381-04508OPEN-CSP GOBIERNO</v>
      </c>
      <c r="C37" s="21"/>
      <c r="D37" s="21" t="s">
        <v>134</v>
      </c>
      <c r="E37" s="51" t="s">
        <v>208</v>
      </c>
      <c r="F37" s="21" t="s">
        <v>18</v>
      </c>
      <c r="G37" s="21" t="s">
        <v>134</v>
      </c>
      <c r="H37" s="49" t="s">
        <v>136</v>
      </c>
      <c r="I37" s="21" t="s">
        <v>74</v>
      </c>
      <c r="J37" s="55" t="s">
        <v>209</v>
      </c>
      <c r="K37" s="53" t="s">
        <v>29</v>
      </c>
      <c r="L37" s="52" t="s">
        <v>92</v>
      </c>
      <c r="M37" s="48" t="s">
        <v>73</v>
      </c>
      <c r="N37" s="89" t="s">
        <v>74</v>
      </c>
      <c r="O37" s="90" t="s">
        <v>74</v>
      </c>
      <c r="P37" s="89" t="s">
        <v>74</v>
      </c>
      <c r="Q37" s="47" t="str">
        <f t="shared" si="2"/>
        <v>381-04508</v>
      </c>
      <c r="R37" s="64" t="s">
        <v>138</v>
      </c>
      <c r="S37" s="87">
        <v>87.17</v>
      </c>
      <c r="T37" s="21">
        <v>1</v>
      </c>
      <c r="U37" s="62" t="s">
        <v>139</v>
      </c>
      <c r="V37" s="49">
        <f>SUMIF(ResumenCotizacion!$C:$C,E37,ResumenCotizacion!$P:$P)</f>
        <v>0</v>
      </c>
      <c r="W37" s="86">
        <f>IF(H37="USD",S37*SolCotizacion!$J$18,S37)</f>
        <v>319513.78969999996</v>
      </c>
      <c r="X37" s="3">
        <f>ROUND(W37/(1-VLOOKUP("Total porcentaje:",ResumenCotizacion!$F:$H,3,0)),2)</f>
        <v>319513.78999999998</v>
      </c>
      <c r="Y37" s="3">
        <f t="shared" si="3"/>
        <v>0</v>
      </c>
    </row>
    <row r="38" spans="1:25" ht="14.25" x14ac:dyDescent="0.2">
      <c r="A38" s="21" t="str">
        <f t="shared" si="0"/>
        <v>Catalogo principalOPEN-CSP GOBIERNO395-03180</v>
      </c>
      <c r="B38" s="21" t="str">
        <f t="shared" si="1"/>
        <v>395-03180OPEN-CSP GOBIERNO</v>
      </c>
      <c r="C38" s="21"/>
      <c r="D38" s="21" t="s">
        <v>134</v>
      </c>
      <c r="E38" s="51" t="s">
        <v>210</v>
      </c>
      <c r="F38" s="21" t="s">
        <v>18</v>
      </c>
      <c r="G38" s="21" t="s">
        <v>134</v>
      </c>
      <c r="H38" s="49" t="s">
        <v>136</v>
      </c>
      <c r="I38" s="21" t="s">
        <v>74</v>
      </c>
      <c r="J38" s="55" t="s">
        <v>211</v>
      </c>
      <c r="K38" s="53" t="s">
        <v>29</v>
      </c>
      <c r="L38" s="52" t="s">
        <v>92</v>
      </c>
      <c r="M38" s="48" t="s">
        <v>73</v>
      </c>
      <c r="N38" s="89" t="s">
        <v>74</v>
      </c>
      <c r="O38" s="90" t="s">
        <v>74</v>
      </c>
      <c r="P38" s="89" t="s">
        <v>74</v>
      </c>
      <c r="Q38" s="47" t="str">
        <f t="shared" si="2"/>
        <v>395-03180</v>
      </c>
      <c r="R38" s="64" t="s">
        <v>138</v>
      </c>
      <c r="S38" s="87">
        <v>6121.31</v>
      </c>
      <c r="T38" s="21">
        <v>1</v>
      </c>
      <c r="U38" s="62" t="s">
        <v>139</v>
      </c>
      <c r="V38" s="49">
        <f>SUMIF(ResumenCotizacion!$C:$C,E38,ResumenCotizacion!$P:$P)</f>
        <v>0</v>
      </c>
      <c r="W38" s="86">
        <f>IF(H38="USD",S38*SolCotizacion!$J$18,S38)</f>
        <v>22437110.8871</v>
      </c>
      <c r="X38" s="3">
        <f>ROUND(W38/(1-VLOOKUP("Total porcentaje:",ResumenCotizacion!$F:$H,3,0)),2)</f>
        <v>22437110.890000001</v>
      </c>
      <c r="Y38" s="3">
        <f t="shared" si="3"/>
        <v>0</v>
      </c>
    </row>
    <row r="39" spans="1:25" ht="14.25" x14ac:dyDescent="0.2">
      <c r="A39" s="21" t="str">
        <f t="shared" si="0"/>
        <v>Catalogo principalOPEN-CSP GOBIERNO395-03181</v>
      </c>
      <c r="B39" s="21" t="str">
        <f t="shared" si="1"/>
        <v>395-03181OPEN-CSP GOBIERNO</v>
      </c>
      <c r="C39" s="21"/>
      <c r="D39" s="21" t="s">
        <v>134</v>
      </c>
      <c r="E39" s="51" t="s">
        <v>212</v>
      </c>
      <c r="F39" s="21" t="s">
        <v>18</v>
      </c>
      <c r="G39" s="21" t="s">
        <v>134</v>
      </c>
      <c r="H39" s="49" t="s">
        <v>136</v>
      </c>
      <c r="I39" s="21" t="s">
        <v>74</v>
      </c>
      <c r="J39" s="55" t="s">
        <v>213</v>
      </c>
      <c r="K39" s="53" t="s">
        <v>29</v>
      </c>
      <c r="L39" s="52" t="s">
        <v>92</v>
      </c>
      <c r="M39" s="48" t="s">
        <v>73</v>
      </c>
      <c r="N39" s="89" t="s">
        <v>74</v>
      </c>
      <c r="O39" s="90" t="s">
        <v>74</v>
      </c>
      <c r="P39" s="89" t="s">
        <v>74</v>
      </c>
      <c r="Q39" s="47" t="str">
        <f t="shared" si="2"/>
        <v>395-03181</v>
      </c>
      <c r="R39" s="64" t="s">
        <v>138</v>
      </c>
      <c r="S39" s="87">
        <v>2040.52</v>
      </c>
      <c r="T39" s="21">
        <v>1</v>
      </c>
      <c r="U39" s="62" t="s">
        <v>139</v>
      </c>
      <c r="V39" s="49">
        <f>SUMIF(ResumenCotizacion!$C:$C,E39,ResumenCotizacion!$P:$P)</f>
        <v>0</v>
      </c>
      <c r="W39" s="86">
        <f>IF(H39="USD",S39*SolCotizacion!$J$18,S39)</f>
        <v>7479342.4131999994</v>
      </c>
      <c r="X39" s="3">
        <f>ROUND(W39/(1-VLOOKUP("Total porcentaje:",ResumenCotizacion!$F:$H,3,0)),2)</f>
        <v>7479342.4100000001</v>
      </c>
      <c r="Y39" s="3">
        <f t="shared" si="3"/>
        <v>0</v>
      </c>
    </row>
    <row r="40" spans="1:25" ht="14.25" x14ac:dyDescent="0.2">
      <c r="A40" s="21" t="str">
        <f t="shared" si="0"/>
        <v>Catalogo principalOPEN-CSP GOBIERNO395-04612</v>
      </c>
      <c r="B40" s="21" t="str">
        <f t="shared" si="1"/>
        <v>395-04612OPEN-CSP GOBIERNO</v>
      </c>
      <c r="C40" s="21"/>
      <c r="D40" s="21" t="s">
        <v>134</v>
      </c>
      <c r="E40" s="51" t="s">
        <v>214</v>
      </c>
      <c r="F40" s="21" t="s">
        <v>18</v>
      </c>
      <c r="G40" s="21" t="s">
        <v>134</v>
      </c>
      <c r="H40" s="49" t="s">
        <v>136</v>
      </c>
      <c r="I40" s="21" t="s">
        <v>74</v>
      </c>
      <c r="J40" s="55" t="s">
        <v>215</v>
      </c>
      <c r="K40" s="53" t="s">
        <v>29</v>
      </c>
      <c r="L40" s="52" t="s">
        <v>92</v>
      </c>
      <c r="M40" s="48" t="s">
        <v>73</v>
      </c>
      <c r="N40" s="89" t="s">
        <v>74</v>
      </c>
      <c r="O40" s="90" t="s">
        <v>74</v>
      </c>
      <c r="P40" s="89" t="s">
        <v>74</v>
      </c>
      <c r="Q40" s="47" t="str">
        <f t="shared" si="2"/>
        <v>395-04612</v>
      </c>
      <c r="R40" s="64" t="s">
        <v>138</v>
      </c>
      <c r="S40" s="87">
        <v>4080.79</v>
      </c>
      <c r="T40" s="21">
        <v>1</v>
      </c>
      <c r="U40" s="62" t="s">
        <v>139</v>
      </c>
      <c r="V40" s="49">
        <f>SUMIF(ResumenCotizacion!$C:$C,E40,ResumenCotizacion!$P:$P)</f>
        <v>0</v>
      </c>
      <c r="W40" s="86">
        <f>IF(H40="USD",S40*SolCotizacion!$J$18,S40)</f>
        <v>14957768.4739</v>
      </c>
      <c r="X40" s="3">
        <f>ROUND(W40/(1-VLOOKUP("Total porcentaje:",ResumenCotizacion!$F:$H,3,0)),2)</f>
        <v>14957768.470000001</v>
      </c>
      <c r="Y40" s="3">
        <f t="shared" si="3"/>
        <v>0</v>
      </c>
    </row>
    <row r="41" spans="1:25" ht="14.25" x14ac:dyDescent="0.2">
      <c r="A41" s="21" t="str">
        <f t="shared" si="0"/>
        <v>Catalogo principalOPEN-CSP GOBIERNO3LN-00010</v>
      </c>
      <c r="B41" s="21" t="str">
        <f t="shared" si="1"/>
        <v>3LN-00010OPEN-CSP GOBIERNO</v>
      </c>
      <c r="C41" s="21"/>
      <c r="D41" s="21" t="s">
        <v>134</v>
      </c>
      <c r="E41" s="51" t="s">
        <v>216</v>
      </c>
      <c r="F41" s="21" t="s">
        <v>18</v>
      </c>
      <c r="G41" s="21" t="s">
        <v>134</v>
      </c>
      <c r="H41" s="49" t="s">
        <v>136</v>
      </c>
      <c r="I41" s="21" t="s">
        <v>74</v>
      </c>
      <c r="J41" s="55" t="s">
        <v>217</v>
      </c>
      <c r="K41" s="53" t="s">
        <v>29</v>
      </c>
      <c r="L41" s="52" t="s">
        <v>92</v>
      </c>
      <c r="M41" s="48" t="s">
        <v>73</v>
      </c>
      <c r="N41" s="89" t="s">
        <v>74</v>
      </c>
      <c r="O41" s="90" t="s">
        <v>74</v>
      </c>
      <c r="P41" s="89" t="s">
        <v>74</v>
      </c>
      <c r="Q41" s="47" t="str">
        <f t="shared" si="2"/>
        <v>3LN-00010</v>
      </c>
      <c r="R41" s="64" t="s">
        <v>75</v>
      </c>
      <c r="S41" s="87">
        <v>72</v>
      </c>
      <c r="T41" s="21">
        <v>1</v>
      </c>
      <c r="U41" s="62" t="s">
        <v>139</v>
      </c>
      <c r="V41" s="49">
        <f>SUMIF(ResumenCotizacion!$C:$C,E41,ResumenCotizacion!$P:$P)</f>
        <v>0</v>
      </c>
      <c r="W41" s="86">
        <f>IF(H41="USD",S41*SolCotizacion!$J$18,S41)</f>
        <v>263909.52</v>
      </c>
      <c r="X41" s="3">
        <f>ROUND(W41/(1-VLOOKUP("Total porcentaje:",ResumenCotizacion!$F:$H,3,0)),2)</f>
        <v>263909.52</v>
      </c>
      <c r="Y41" s="3">
        <f t="shared" si="3"/>
        <v>0</v>
      </c>
    </row>
    <row r="42" spans="1:25" ht="14.25" x14ac:dyDescent="0.2">
      <c r="A42" s="21" t="str">
        <f t="shared" si="0"/>
        <v>Catalogo principalOPEN-CSP GOBIERNO3ND-00436</v>
      </c>
      <c r="B42" s="21" t="str">
        <f t="shared" si="1"/>
        <v>3ND-00436OPEN-CSP GOBIERNO</v>
      </c>
      <c r="C42" s="21"/>
      <c r="D42" s="21" t="s">
        <v>134</v>
      </c>
      <c r="E42" s="51" t="s">
        <v>218</v>
      </c>
      <c r="F42" s="21" t="s">
        <v>18</v>
      </c>
      <c r="G42" s="21" t="s">
        <v>134</v>
      </c>
      <c r="H42" s="49" t="s">
        <v>136</v>
      </c>
      <c r="I42" s="21" t="s">
        <v>74</v>
      </c>
      <c r="J42" s="55" t="s">
        <v>219</v>
      </c>
      <c r="K42" s="53" t="s">
        <v>29</v>
      </c>
      <c r="L42" s="52" t="s">
        <v>92</v>
      </c>
      <c r="M42" s="48" t="s">
        <v>73</v>
      </c>
      <c r="N42" s="89" t="s">
        <v>74</v>
      </c>
      <c r="O42" s="90" t="s">
        <v>74</v>
      </c>
      <c r="P42" s="89" t="s">
        <v>74</v>
      </c>
      <c r="Q42" s="47" t="str">
        <f t="shared" si="2"/>
        <v>3ND-00436</v>
      </c>
      <c r="R42" s="64" t="s">
        <v>138</v>
      </c>
      <c r="S42" s="87">
        <v>27.29</v>
      </c>
      <c r="T42" s="21">
        <v>1</v>
      </c>
      <c r="U42" s="62" t="s">
        <v>139</v>
      </c>
      <c r="V42" s="49">
        <f>SUMIF(ResumenCotizacion!$C:$C,E42,ResumenCotizacion!$P:$P)</f>
        <v>0</v>
      </c>
      <c r="W42" s="86">
        <f>IF(H42="USD",S42*SolCotizacion!$J$18,S42)</f>
        <v>100029.0389</v>
      </c>
      <c r="X42" s="3">
        <f>ROUND(W42/(1-VLOOKUP("Total porcentaje:",ResumenCotizacion!$F:$H,3,0)),2)</f>
        <v>100029.04</v>
      </c>
      <c r="Y42" s="3">
        <f t="shared" si="3"/>
        <v>0</v>
      </c>
    </row>
    <row r="43" spans="1:25" ht="14.25" x14ac:dyDescent="0.2">
      <c r="A43" s="21" t="str">
        <f t="shared" si="0"/>
        <v>Catalogo principalOPEN-CSP GOBIERNO3ND-00437</v>
      </c>
      <c r="B43" s="21" t="str">
        <f t="shared" si="1"/>
        <v>3ND-00437OPEN-CSP GOBIERNO</v>
      </c>
      <c r="C43" s="21"/>
      <c r="D43" s="21" t="s">
        <v>134</v>
      </c>
      <c r="E43" s="51" t="s">
        <v>220</v>
      </c>
      <c r="F43" s="21" t="s">
        <v>18</v>
      </c>
      <c r="G43" s="21" t="s">
        <v>134</v>
      </c>
      <c r="H43" s="49" t="s">
        <v>136</v>
      </c>
      <c r="I43" s="21" t="s">
        <v>74</v>
      </c>
      <c r="J43" s="55" t="s">
        <v>221</v>
      </c>
      <c r="K43" s="53" t="s">
        <v>29</v>
      </c>
      <c r="L43" s="52" t="s">
        <v>92</v>
      </c>
      <c r="M43" s="48" t="s">
        <v>73</v>
      </c>
      <c r="N43" s="89" t="s">
        <v>74</v>
      </c>
      <c r="O43" s="90" t="s">
        <v>74</v>
      </c>
      <c r="P43" s="89" t="s">
        <v>74</v>
      </c>
      <c r="Q43" s="47" t="str">
        <f t="shared" si="2"/>
        <v>3ND-00437</v>
      </c>
      <c r="R43" s="64" t="s">
        <v>138</v>
      </c>
      <c r="S43" s="87">
        <v>35.5</v>
      </c>
      <c r="T43" s="21">
        <v>1</v>
      </c>
      <c r="U43" s="62" t="s">
        <v>139</v>
      </c>
      <c r="V43" s="49">
        <f>SUMIF(ResumenCotizacion!$C:$C,E43,ResumenCotizacion!$P:$P)</f>
        <v>0</v>
      </c>
      <c r="W43" s="86">
        <f>IF(H43="USD",S43*SolCotizacion!$J$18,S43)</f>
        <v>130122.05499999999</v>
      </c>
      <c r="X43" s="3">
        <f>ROUND(W43/(1-VLOOKUP("Total porcentaje:",ResumenCotizacion!$F:$H,3,0)),2)</f>
        <v>130122.06</v>
      </c>
      <c r="Y43" s="3">
        <f t="shared" si="3"/>
        <v>0</v>
      </c>
    </row>
    <row r="44" spans="1:25" ht="14.25" x14ac:dyDescent="0.2">
      <c r="A44" s="21" t="str">
        <f t="shared" si="0"/>
        <v>Catalogo principalOPEN-CSP GOBIERNO3ND-00438</v>
      </c>
      <c r="B44" s="21" t="str">
        <f t="shared" si="1"/>
        <v>3ND-00438OPEN-CSP GOBIERNO</v>
      </c>
      <c r="C44" s="21"/>
      <c r="D44" s="21" t="s">
        <v>134</v>
      </c>
      <c r="E44" s="51" t="s">
        <v>222</v>
      </c>
      <c r="F44" s="21" t="s">
        <v>18</v>
      </c>
      <c r="G44" s="21" t="s">
        <v>134</v>
      </c>
      <c r="H44" s="49" t="s">
        <v>136</v>
      </c>
      <c r="I44" s="21" t="s">
        <v>74</v>
      </c>
      <c r="J44" s="55" t="s">
        <v>223</v>
      </c>
      <c r="K44" s="53" t="s">
        <v>29</v>
      </c>
      <c r="L44" s="52" t="s">
        <v>92</v>
      </c>
      <c r="M44" s="48" t="s">
        <v>73</v>
      </c>
      <c r="N44" s="89" t="s">
        <v>74</v>
      </c>
      <c r="O44" s="90" t="s">
        <v>74</v>
      </c>
      <c r="P44" s="89" t="s">
        <v>74</v>
      </c>
      <c r="Q44" s="47" t="str">
        <f t="shared" si="2"/>
        <v>3ND-00438</v>
      </c>
      <c r="R44" s="64" t="s">
        <v>138</v>
      </c>
      <c r="S44" s="87">
        <v>9.0500000000000007</v>
      </c>
      <c r="T44" s="21">
        <v>1</v>
      </c>
      <c r="U44" s="62" t="s">
        <v>139</v>
      </c>
      <c r="V44" s="49">
        <f>SUMIF(ResumenCotizacion!$C:$C,E44,ResumenCotizacion!$P:$P)</f>
        <v>0</v>
      </c>
      <c r="W44" s="86">
        <f>IF(H44="USD",S44*SolCotizacion!$J$18,S44)</f>
        <v>33171.960500000001</v>
      </c>
      <c r="X44" s="3">
        <f>ROUND(W44/(1-VLOOKUP("Total porcentaje:",ResumenCotizacion!$F:$H,3,0)),2)</f>
        <v>33171.96</v>
      </c>
      <c r="Y44" s="3">
        <f t="shared" si="3"/>
        <v>0</v>
      </c>
    </row>
    <row r="45" spans="1:25" ht="14.25" x14ac:dyDescent="0.2">
      <c r="A45" s="21" t="str">
        <f t="shared" si="0"/>
        <v>Catalogo principalOPEN-CSP GOBIERNO3ND-00439</v>
      </c>
      <c r="B45" s="21" t="str">
        <f t="shared" si="1"/>
        <v>3ND-00439OPEN-CSP GOBIERNO</v>
      </c>
      <c r="C45" s="21"/>
      <c r="D45" s="21" t="s">
        <v>134</v>
      </c>
      <c r="E45" s="51" t="s">
        <v>224</v>
      </c>
      <c r="F45" s="21" t="s">
        <v>18</v>
      </c>
      <c r="G45" s="21" t="s">
        <v>134</v>
      </c>
      <c r="H45" s="49" t="s">
        <v>136</v>
      </c>
      <c r="I45" s="21" t="s">
        <v>74</v>
      </c>
      <c r="J45" s="55" t="s">
        <v>225</v>
      </c>
      <c r="K45" s="53" t="s">
        <v>29</v>
      </c>
      <c r="L45" s="52" t="s">
        <v>92</v>
      </c>
      <c r="M45" s="48" t="s">
        <v>73</v>
      </c>
      <c r="N45" s="89" t="s">
        <v>74</v>
      </c>
      <c r="O45" s="90" t="s">
        <v>74</v>
      </c>
      <c r="P45" s="89" t="s">
        <v>74</v>
      </c>
      <c r="Q45" s="47" t="str">
        <f t="shared" si="2"/>
        <v>3ND-00439</v>
      </c>
      <c r="R45" s="64" t="s">
        <v>138</v>
      </c>
      <c r="S45" s="87">
        <v>11.79</v>
      </c>
      <c r="T45" s="21">
        <v>1</v>
      </c>
      <c r="U45" s="62" t="s">
        <v>139</v>
      </c>
      <c r="V45" s="49">
        <f>SUMIF(ResumenCotizacion!$C:$C,E45,ResumenCotizacion!$P:$P)</f>
        <v>0</v>
      </c>
      <c r="W45" s="86">
        <f>IF(H45="USD",S45*SolCotizacion!$J$18,S45)</f>
        <v>43215.183899999996</v>
      </c>
      <c r="X45" s="3">
        <f>ROUND(W45/(1-VLOOKUP("Total porcentaje:",ResumenCotizacion!$F:$H,3,0)),2)</f>
        <v>43215.18</v>
      </c>
      <c r="Y45" s="3">
        <f t="shared" si="3"/>
        <v>0</v>
      </c>
    </row>
    <row r="46" spans="1:25" ht="14.25" x14ac:dyDescent="0.2">
      <c r="A46" s="21" t="str">
        <f t="shared" si="0"/>
        <v>Catalogo principalOPEN-CSP GOBIERNO3NN-00024</v>
      </c>
      <c r="B46" s="21" t="str">
        <f t="shared" si="1"/>
        <v>3NN-00024OPEN-CSP GOBIERNO</v>
      </c>
      <c r="C46" s="21"/>
      <c r="D46" s="21" t="s">
        <v>134</v>
      </c>
      <c r="E46" s="51" t="s">
        <v>226</v>
      </c>
      <c r="F46" s="21" t="s">
        <v>18</v>
      </c>
      <c r="G46" s="21" t="s">
        <v>134</v>
      </c>
      <c r="H46" s="49" t="s">
        <v>136</v>
      </c>
      <c r="I46" s="21" t="s">
        <v>74</v>
      </c>
      <c r="J46" s="55" t="s">
        <v>227</v>
      </c>
      <c r="K46" s="53" t="s">
        <v>29</v>
      </c>
      <c r="L46" s="52" t="s">
        <v>92</v>
      </c>
      <c r="M46" s="48" t="s">
        <v>73</v>
      </c>
      <c r="N46" s="89" t="s">
        <v>74</v>
      </c>
      <c r="O46" s="90" t="s">
        <v>74</v>
      </c>
      <c r="P46" s="89" t="s">
        <v>74</v>
      </c>
      <c r="Q46" s="47" t="str">
        <f t="shared" si="2"/>
        <v>3NN-00024</v>
      </c>
      <c r="R46" s="64" t="s">
        <v>75</v>
      </c>
      <c r="S46" s="87">
        <v>60</v>
      </c>
      <c r="T46" s="21">
        <v>1</v>
      </c>
      <c r="U46" s="62" t="s">
        <v>139</v>
      </c>
      <c r="V46" s="49">
        <f>SUMIF(ResumenCotizacion!$C:$C,E46,ResumenCotizacion!$P:$P)</f>
        <v>0</v>
      </c>
      <c r="W46" s="86">
        <f>IF(H46="USD",S46*SolCotizacion!$J$18,S46)</f>
        <v>219924.59999999998</v>
      </c>
      <c r="X46" s="3">
        <f>ROUND(W46/(1-VLOOKUP("Total porcentaje:",ResumenCotizacion!$F:$H,3,0)),2)</f>
        <v>219924.6</v>
      </c>
      <c r="Y46" s="3">
        <f t="shared" si="3"/>
        <v>0</v>
      </c>
    </row>
    <row r="47" spans="1:25" ht="14.25" x14ac:dyDescent="0.2">
      <c r="A47" s="21" t="str">
        <f t="shared" si="0"/>
        <v>Catalogo principalOPEN-CSP GOBIERNO3PP-00006</v>
      </c>
      <c r="B47" s="21" t="str">
        <f t="shared" si="1"/>
        <v>3PP-00006OPEN-CSP GOBIERNO</v>
      </c>
      <c r="C47" s="21"/>
      <c r="D47" s="21" t="s">
        <v>134</v>
      </c>
      <c r="E47" s="51" t="s">
        <v>228</v>
      </c>
      <c r="F47" s="21" t="s">
        <v>18</v>
      </c>
      <c r="G47" s="21" t="s">
        <v>134</v>
      </c>
      <c r="H47" s="49" t="s">
        <v>136</v>
      </c>
      <c r="I47" s="21" t="s">
        <v>74</v>
      </c>
      <c r="J47" s="55" t="s">
        <v>229</v>
      </c>
      <c r="K47" s="53" t="s">
        <v>29</v>
      </c>
      <c r="L47" s="52" t="s">
        <v>92</v>
      </c>
      <c r="M47" s="48" t="s">
        <v>73</v>
      </c>
      <c r="N47" s="89" t="s">
        <v>74</v>
      </c>
      <c r="O47" s="90" t="s">
        <v>74</v>
      </c>
      <c r="P47" s="89" t="s">
        <v>74</v>
      </c>
      <c r="Q47" s="47" t="str">
        <f t="shared" si="2"/>
        <v>3PP-00006</v>
      </c>
      <c r="R47" s="64" t="s">
        <v>75</v>
      </c>
      <c r="S47" s="87">
        <v>84</v>
      </c>
      <c r="T47" s="21">
        <v>1</v>
      </c>
      <c r="U47" s="62" t="s">
        <v>139</v>
      </c>
      <c r="V47" s="49">
        <f>SUMIF(ResumenCotizacion!$C:$C,E47,ResumenCotizacion!$P:$P)</f>
        <v>0</v>
      </c>
      <c r="W47" s="86">
        <f>IF(H47="USD",S47*SolCotizacion!$J$18,S47)</f>
        <v>307894.44</v>
      </c>
      <c r="X47" s="3">
        <f>ROUND(W47/(1-VLOOKUP("Total porcentaje:",ResumenCotizacion!$F:$H,3,0)),2)</f>
        <v>307894.44</v>
      </c>
      <c r="Y47" s="3">
        <f t="shared" si="3"/>
        <v>0</v>
      </c>
    </row>
    <row r="48" spans="1:25" ht="14.25" x14ac:dyDescent="0.2">
      <c r="A48" s="21" t="str">
        <f t="shared" si="0"/>
        <v>Catalogo principalOPEN-CSP GOBIERNO3VU-00089</v>
      </c>
      <c r="B48" s="21" t="str">
        <f t="shared" si="1"/>
        <v>3VU-00089OPEN-CSP GOBIERNO</v>
      </c>
      <c r="C48" s="21"/>
      <c r="D48" s="21" t="s">
        <v>134</v>
      </c>
      <c r="E48" s="51" t="s">
        <v>230</v>
      </c>
      <c r="F48" s="21" t="s">
        <v>18</v>
      </c>
      <c r="G48" s="21" t="s">
        <v>134</v>
      </c>
      <c r="H48" s="49" t="s">
        <v>136</v>
      </c>
      <c r="I48" s="21" t="s">
        <v>74</v>
      </c>
      <c r="J48" s="55" t="s">
        <v>231</v>
      </c>
      <c r="K48" s="53" t="s">
        <v>29</v>
      </c>
      <c r="L48" s="52" t="s">
        <v>92</v>
      </c>
      <c r="M48" s="48" t="s">
        <v>73</v>
      </c>
      <c r="N48" s="89" t="s">
        <v>74</v>
      </c>
      <c r="O48" s="90" t="s">
        <v>74</v>
      </c>
      <c r="P48" s="89" t="s">
        <v>74</v>
      </c>
      <c r="Q48" s="47" t="str">
        <f t="shared" si="2"/>
        <v>3VU-00089</v>
      </c>
      <c r="R48" s="64" t="s">
        <v>138</v>
      </c>
      <c r="S48" s="87">
        <v>2434.39</v>
      </c>
      <c r="T48" s="21">
        <v>1</v>
      </c>
      <c r="U48" s="62" t="s">
        <v>139</v>
      </c>
      <c r="V48" s="49">
        <f>SUMIF(ResumenCotizacion!$C:$C,E48,ResumenCotizacion!$P:$P)</f>
        <v>0</v>
      </c>
      <c r="W48" s="86">
        <f>IF(H48="USD",S48*SolCotizacion!$J$18,S48)</f>
        <v>8923037.4498999994</v>
      </c>
      <c r="X48" s="3">
        <f>ROUND(W48/(1-VLOOKUP("Total porcentaje:",ResumenCotizacion!$F:$H,3,0)),2)</f>
        <v>8923037.4499999993</v>
      </c>
      <c r="Y48" s="3">
        <f t="shared" si="3"/>
        <v>0</v>
      </c>
    </row>
    <row r="49" spans="1:25" ht="14.25" x14ac:dyDescent="0.2">
      <c r="A49" s="21" t="str">
        <f t="shared" si="0"/>
        <v>Catalogo principalOPEN-CSP GOBIERNO3VU-00090</v>
      </c>
      <c r="B49" s="21" t="str">
        <f t="shared" si="1"/>
        <v>3VU-00090OPEN-CSP GOBIERNO</v>
      </c>
      <c r="C49" s="21"/>
      <c r="D49" s="21" t="s">
        <v>134</v>
      </c>
      <c r="E49" s="51" t="s">
        <v>232</v>
      </c>
      <c r="F49" s="21" t="s">
        <v>18</v>
      </c>
      <c r="G49" s="21" t="s">
        <v>134</v>
      </c>
      <c r="H49" s="49" t="s">
        <v>136</v>
      </c>
      <c r="I49" s="21" t="s">
        <v>74</v>
      </c>
      <c r="J49" s="55" t="s">
        <v>233</v>
      </c>
      <c r="K49" s="53" t="s">
        <v>29</v>
      </c>
      <c r="L49" s="52" t="s">
        <v>92</v>
      </c>
      <c r="M49" s="48" t="s">
        <v>73</v>
      </c>
      <c r="N49" s="89" t="s">
        <v>74</v>
      </c>
      <c r="O49" s="90" t="s">
        <v>74</v>
      </c>
      <c r="P49" s="89" t="s">
        <v>74</v>
      </c>
      <c r="Q49" s="47" t="str">
        <f t="shared" si="2"/>
        <v>3VU-00090</v>
      </c>
      <c r="R49" s="64" t="s">
        <v>138</v>
      </c>
      <c r="S49" s="87">
        <v>2434.39</v>
      </c>
      <c r="T49" s="21">
        <v>1</v>
      </c>
      <c r="U49" s="62" t="s">
        <v>139</v>
      </c>
      <c r="V49" s="49">
        <f>SUMIF(ResumenCotizacion!$C:$C,E49,ResumenCotizacion!$P:$P)</f>
        <v>0</v>
      </c>
      <c r="W49" s="86">
        <f>IF(H49="USD",S49*SolCotizacion!$J$18,S49)</f>
        <v>8923037.4498999994</v>
      </c>
      <c r="X49" s="3">
        <f>ROUND(W49/(1-VLOOKUP("Total porcentaje:",ResumenCotizacion!$F:$H,3,0)),2)</f>
        <v>8923037.4499999993</v>
      </c>
      <c r="Y49" s="3">
        <f t="shared" si="3"/>
        <v>0</v>
      </c>
    </row>
    <row r="50" spans="1:25" ht="14.25" x14ac:dyDescent="0.2">
      <c r="A50" s="21" t="str">
        <f t="shared" si="0"/>
        <v>Catalogo principalOPEN-CSP GOBIERNO3YF-00123</v>
      </c>
      <c r="B50" s="21" t="str">
        <f t="shared" si="1"/>
        <v>3YF-00123OPEN-CSP GOBIERNO</v>
      </c>
      <c r="C50" s="21"/>
      <c r="D50" s="21" t="s">
        <v>134</v>
      </c>
      <c r="E50" s="51" t="s">
        <v>234</v>
      </c>
      <c r="F50" s="21" t="s">
        <v>18</v>
      </c>
      <c r="G50" s="21" t="s">
        <v>134</v>
      </c>
      <c r="H50" s="49" t="s">
        <v>136</v>
      </c>
      <c r="I50" s="21" t="s">
        <v>74</v>
      </c>
      <c r="J50" s="55" t="s">
        <v>235</v>
      </c>
      <c r="K50" s="53" t="s">
        <v>29</v>
      </c>
      <c r="L50" s="52" t="s">
        <v>92</v>
      </c>
      <c r="M50" s="48" t="s">
        <v>73</v>
      </c>
      <c r="N50" s="89" t="s">
        <v>74</v>
      </c>
      <c r="O50" s="90" t="s">
        <v>74</v>
      </c>
      <c r="P50" s="89" t="s">
        <v>74</v>
      </c>
      <c r="Q50" s="47" t="str">
        <f t="shared" si="2"/>
        <v>3YF-00123</v>
      </c>
      <c r="R50" s="64" t="s">
        <v>138</v>
      </c>
      <c r="S50" s="87">
        <v>591.76</v>
      </c>
      <c r="T50" s="21">
        <v>1</v>
      </c>
      <c r="U50" s="62" t="s">
        <v>139</v>
      </c>
      <c r="V50" s="49">
        <f>SUMIF(ResumenCotizacion!$C:$C,E50,ResumenCotizacion!$P:$P)</f>
        <v>0</v>
      </c>
      <c r="W50" s="86">
        <f>IF(H50="USD",S50*SolCotizacion!$J$18,S50)</f>
        <v>2169043.0216000001</v>
      </c>
      <c r="X50" s="3">
        <f>ROUND(W50/(1-VLOOKUP("Total porcentaje:",ResumenCotizacion!$F:$H,3,0)),2)</f>
        <v>2169043.02</v>
      </c>
      <c r="Y50" s="3">
        <f t="shared" si="3"/>
        <v>0</v>
      </c>
    </row>
    <row r="51" spans="1:25" ht="14.25" x14ac:dyDescent="0.2">
      <c r="A51" s="21" t="str">
        <f t="shared" si="0"/>
        <v>Catalogo principalOPEN-CSP GOBIERNO3YF-00124</v>
      </c>
      <c r="B51" s="21" t="str">
        <f t="shared" si="1"/>
        <v>3YF-00124OPEN-CSP GOBIERNO</v>
      </c>
      <c r="C51" s="21"/>
      <c r="D51" s="21" t="s">
        <v>134</v>
      </c>
      <c r="E51" s="51" t="s">
        <v>236</v>
      </c>
      <c r="F51" s="21" t="s">
        <v>18</v>
      </c>
      <c r="G51" s="21" t="s">
        <v>134</v>
      </c>
      <c r="H51" s="49" t="s">
        <v>136</v>
      </c>
      <c r="I51" s="21" t="s">
        <v>74</v>
      </c>
      <c r="J51" s="55" t="s">
        <v>237</v>
      </c>
      <c r="K51" s="53" t="s">
        <v>29</v>
      </c>
      <c r="L51" s="52" t="s">
        <v>92</v>
      </c>
      <c r="M51" s="48" t="s">
        <v>73</v>
      </c>
      <c r="N51" s="89" t="s">
        <v>74</v>
      </c>
      <c r="O51" s="90" t="s">
        <v>74</v>
      </c>
      <c r="P51" s="89" t="s">
        <v>74</v>
      </c>
      <c r="Q51" s="47" t="str">
        <f t="shared" si="2"/>
        <v>3YF-00124</v>
      </c>
      <c r="R51" s="64" t="s">
        <v>138</v>
      </c>
      <c r="S51" s="87">
        <v>217.2</v>
      </c>
      <c r="T51" s="21">
        <v>1</v>
      </c>
      <c r="U51" s="62" t="s">
        <v>139</v>
      </c>
      <c r="V51" s="49">
        <f>SUMIF(ResumenCotizacion!$C:$C,E51,ResumenCotizacion!$P:$P)</f>
        <v>0</v>
      </c>
      <c r="W51" s="86">
        <f>IF(H51="USD",S51*SolCotizacion!$J$18,S51)</f>
        <v>796127.05199999991</v>
      </c>
      <c r="X51" s="3">
        <f>ROUND(W51/(1-VLOOKUP("Total porcentaje:",ResumenCotizacion!$F:$H,3,0)),2)</f>
        <v>796127.05</v>
      </c>
      <c r="Y51" s="3">
        <f t="shared" si="3"/>
        <v>0</v>
      </c>
    </row>
    <row r="52" spans="1:25" ht="14.25" x14ac:dyDescent="0.2">
      <c r="A52" s="21" t="str">
        <f t="shared" si="0"/>
        <v>Catalogo principalOPEN-CSP GOBIERNO3YF-00661</v>
      </c>
      <c r="B52" s="21" t="str">
        <f t="shared" si="1"/>
        <v>3YF-00661OPEN-CSP GOBIERNO</v>
      </c>
      <c r="C52" s="21"/>
      <c r="D52" s="21" t="s">
        <v>134</v>
      </c>
      <c r="E52" s="51" t="s">
        <v>238</v>
      </c>
      <c r="F52" s="21" t="s">
        <v>18</v>
      </c>
      <c r="G52" s="21" t="s">
        <v>134</v>
      </c>
      <c r="H52" s="49" t="s">
        <v>136</v>
      </c>
      <c r="I52" s="21" t="s">
        <v>74</v>
      </c>
      <c r="J52" s="55" t="s">
        <v>239</v>
      </c>
      <c r="K52" s="53" t="s">
        <v>29</v>
      </c>
      <c r="L52" s="52" t="s">
        <v>92</v>
      </c>
      <c r="M52" s="48" t="s">
        <v>73</v>
      </c>
      <c r="N52" s="89" t="s">
        <v>74</v>
      </c>
      <c r="O52" s="90" t="s">
        <v>74</v>
      </c>
      <c r="P52" s="89" t="s">
        <v>74</v>
      </c>
      <c r="Q52" s="47" t="str">
        <f t="shared" si="2"/>
        <v>3YF-00661</v>
      </c>
      <c r="R52" s="64" t="s">
        <v>138</v>
      </c>
      <c r="S52" s="87">
        <v>374.56</v>
      </c>
      <c r="T52" s="21">
        <v>1</v>
      </c>
      <c r="U52" s="62" t="s">
        <v>139</v>
      </c>
      <c r="V52" s="49">
        <f>SUMIF(ResumenCotizacion!$C:$C,E52,ResumenCotizacion!$P:$P)</f>
        <v>0</v>
      </c>
      <c r="W52" s="86">
        <f>IF(H52="USD",S52*SolCotizacion!$J$18,S52)</f>
        <v>1372915.9696</v>
      </c>
      <c r="X52" s="3">
        <f>ROUND(W52/(1-VLOOKUP("Total porcentaje:",ResumenCotizacion!$F:$H,3,0)),2)</f>
        <v>1372915.97</v>
      </c>
      <c r="Y52" s="3">
        <f t="shared" si="3"/>
        <v>0</v>
      </c>
    </row>
    <row r="53" spans="1:25" ht="14.25" x14ac:dyDescent="0.2">
      <c r="A53" s="21" t="str">
        <f t="shared" si="0"/>
        <v>Catalogo principalOPEN-CSP GOBIERNO3ZK-00165</v>
      </c>
      <c r="B53" s="21" t="str">
        <f t="shared" si="1"/>
        <v>3ZK-00165OPEN-CSP GOBIERNO</v>
      </c>
      <c r="C53" s="21"/>
      <c r="D53" s="21" t="s">
        <v>134</v>
      </c>
      <c r="E53" s="51" t="s">
        <v>240</v>
      </c>
      <c r="F53" s="21" t="s">
        <v>18</v>
      </c>
      <c r="G53" s="21" t="s">
        <v>134</v>
      </c>
      <c r="H53" s="49" t="s">
        <v>136</v>
      </c>
      <c r="I53" s="21" t="s">
        <v>74</v>
      </c>
      <c r="J53" s="55" t="s">
        <v>241</v>
      </c>
      <c r="K53" s="53" t="s">
        <v>29</v>
      </c>
      <c r="L53" s="52" t="s">
        <v>92</v>
      </c>
      <c r="M53" s="48" t="s">
        <v>73</v>
      </c>
      <c r="N53" s="89" t="s">
        <v>74</v>
      </c>
      <c r="O53" s="90" t="s">
        <v>74</v>
      </c>
      <c r="P53" s="89" t="s">
        <v>74</v>
      </c>
      <c r="Q53" s="47" t="str">
        <f t="shared" si="2"/>
        <v>3ZK-00165</v>
      </c>
      <c r="R53" s="64" t="s">
        <v>138</v>
      </c>
      <c r="S53" s="87">
        <v>27.29</v>
      </c>
      <c r="T53" s="21">
        <v>1</v>
      </c>
      <c r="U53" s="62" t="s">
        <v>139</v>
      </c>
      <c r="V53" s="49">
        <f>SUMIF(ResumenCotizacion!$C:$C,E53,ResumenCotizacion!$P:$P)</f>
        <v>0</v>
      </c>
      <c r="W53" s="86">
        <f>IF(H53="USD",S53*SolCotizacion!$J$18,S53)</f>
        <v>100029.0389</v>
      </c>
      <c r="X53" s="3">
        <f>ROUND(W53/(1-VLOOKUP("Total porcentaje:",ResumenCotizacion!$F:$H,3,0)),2)</f>
        <v>100029.04</v>
      </c>
      <c r="Y53" s="3">
        <f t="shared" si="3"/>
        <v>0</v>
      </c>
    </row>
    <row r="54" spans="1:25" ht="14.25" x14ac:dyDescent="0.2">
      <c r="A54" s="21" t="str">
        <f t="shared" si="0"/>
        <v>Catalogo principalOPEN-CSP GOBIERNO3ZK-00166</v>
      </c>
      <c r="B54" s="21" t="str">
        <f t="shared" si="1"/>
        <v>3ZK-00166OPEN-CSP GOBIERNO</v>
      </c>
      <c r="C54" s="21"/>
      <c r="D54" s="21" t="s">
        <v>134</v>
      </c>
      <c r="E54" s="51" t="s">
        <v>242</v>
      </c>
      <c r="F54" s="21" t="s">
        <v>18</v>
      </c>
      <c r="G54" s="21" t="s">
        <v>134</v>
      </c>
      <c r="H54" s="49" t="s">
        <v>136</v>
      </c>
      <c r="I54" s="21" t="s">
        <v>74</v>
      </c>
      <c r="J54" s="55" t="s">
        <v>243</v>
      </c>
      <c r="K54" s="53" t="s">
        <v>29</v>
      </c>
      <c r="L54" s="52" t="s">
        <v>92</v>
      </c>
      <c r="M54" s="48" t="s">
        <v>73</v>
      </c>
      <c r="N54" s="89" t="s">
        <v>74</v>
      </c>
      <c r="O54" s="90" t="s">
        <v>74</v>
      </c>
      <c r="P54" s="89" t="s">
        <v>74</v>
      </c>
      <c r="Q54" s="47" t="str">
        <f t="shared" si="2"/>
        <v>3ZK-00166</v>
      </c>
      <c r="R54" s="64" t="s">
        <v>138</v>
      </c>
      <c r="S54" s="87">
        <v>35.5</v>
      </c>
      <c r="T54" s="21">
        <v>1</v>
      </c>
      <c r="U54" s="62" t="s">
        <v>139</v>
      </c>
      <c r="V54" s="49">
        <f>SUMIF(ResumenCotizacion!$C:$C,E54,ResumenCotizacion!$P:$P)</f>
        <v>0</v>
      </c>
      <c r="W54" s="86">
        <f>IF(H54="USD",S54*SolCotizacion!$J$18,S54)</f>
        <v>130122.05499999999</v>
      </c>
      <c r="X54" s="3">
        <f>ROUND(W54/(1-VLOOKUP("Total porcentaje:",ResumenCotizacion!$F:$H,3,0)),2)</f>
        <v>130122.06</v>
      </c>
      <c r="Y54" s="3">
        <f t="shared" si="3"/>
        <v>0</v>
      </c>
    </row>
    <row r="55" spans="1:25" ht="14.25" x14ac:dyDescent="0.2">
      <c r="A55" s="21" t="str">
        <f t="shared" si="0"/>
        <v>Catalogo principalOPEN-CSP GOBIERNO3ZK-00167</v>
      </c>
      <c r="B55" s="21" t="str">
        <f t="shared" si="1"/>
        <v>3ZK-00167OPEN-CSP GOBIERNO</v>
      </c>
      <c r="C55" s="21"/>
      <c r="D55" s="21" t="s">
        <v>134</v>
      </c>
      <c r="E55" s="51" t="s">
        <v>244</v>
      </c>
      <c r="F55" s="21" t="s">
        <v>18</v>
      </c>
      <c r="G55" s="21" t="s">
        <v>134</v>
      </c>
      <c r="H55" s="49" t="s">
        <v>136</v>
      </c>
      <c r="I55" s="21" t="s">
        <v>74</v>
      </c>
      <c r="J55" s="55" t="s">
        <v>245</v>
      </c>
      <c r="K55" s="53" t="s">
        <v>29</v>
      </c>
      <c r="L55" s="52" t="s">
        <v>92</v>
      </c>
      <c r="M55" s="48" t="s">
        <v>73</v>
      </c>
      <c r="N55" s="89" t="s">
        <v>74</v>
      </c>
      <c r="O55" s="90" t="s">
        <v>74</v>
      </c>
      <c r="P55" s="89" t="s">
        <v>74</v>
      </c>
      <c r="Q55" s="47" t="str">
        <f t="shared" si="2"/>
        <v>3ZK-00167</v>
      </c>
      <c r="R55" s="64" t="s">
        <v>138</v>
      </c>
      <c r="S55" s="87">
        <v>9.0500000000000007</v>
      </c>
      <c r="T55" s="21">
        <v>1</v>
      </c>
      <c r="U55" s="62" t="s">
        <v>139</v>
      </c>
      <c r="V55" s="49">
        <f>SUMIF(ResumenCotizacion!$C:$C,E55,ResumenCotizacion!$P:$P)</f>
        <v>0</v>
      </c>
      <c r="W55" s="86">
        <f>IF(H55="USD",S55*SolCotizacion!$J$18,S55)</f>
        <v>33171.960500000001</v>
      </c>
      <c r="X55" s="3">
        <f>ROUND(W55/(1-VLOOKUP("Total porcentaje:",ResumenCotizacion!$F:$H,3,0)),2)</f>
        <v>33171.96</v>
      </c>
      <c r="Y55" s="3">
        <f t="shared" si="3"/>
        <v>0</v>
      </c>
    </row>
    <row r="56" spans="1:25" ht="14.25" x14ac:dyDescent="0.2">
      <c r="A56" s="21" t="str">
        <f t="shared" si="0"/>
        <v>Catalogo principalOPEN-CSP GOBIERNO3ZK-00168</v>
      </c>
      <c r="B56" s="21" t="str">
        <f t="shared" si="1"/>
        <v>3ZK-00168OPEN-CSP GOBIERNO</v>
      </c>
      <c r="C56" s="21"/>
      <c r="D56" s="21" t="s">
        <v>134</v>
      </c>
      <c r="E56" s="51" t="s">
        <v>246</v>
      </c>
      <c r="F56" s="21" t="s">
        <v>18</v>
      </c>
      <c r="G56" s="21" t="s">
        <v>134</v>
      </c>
      <c r="H56" s="49" t="s">
        <v>136</v>
      </c>
      <c r="I56" s="21" t="s">
        <v>74</v>
      </c>
      <c r="J56" s="55" t="s">
        <v>247</v>
      </c>
      <c r="K56" s="53" t="s">
        <v>29</v>
      </c>
      <c r="L56" s="52" t="s">
        <v>92</v>
      </c>
      <c r="M56" s="48" t="s">
        <v>73</v>
      </c>
      <c r="N56" s="89" t="s">
        <v>74</v>
      </c>
      <c r="O56" s="90" t="s">
        <v>74</v>
      </c>
      <c r="P56" s="89" t="s">
        <v>74</v>
      </c>
      <c r="Q56" s="47" t="str">
        <f t="shared" si="2"/>
        <v>3ZK-00168</v>
      </c>
      <c r="R56" s="64" t="s">
        <v>138</v>
      </c>
      <c r="S56" s="87">
        <v>11.79</v>
      </c>
      <c r="T56" s="21">
        <v>1</v>
      </c>
      <c r="U56" s="62" t="s">
        <v>139</v>
      </c>
      <c r="V56" s="49">
        <f>SUMIF(ResumenCotizacion!$C:$C,E56,ResumenCotizacion!$P:$P)</f>
        <v>0</v>
      </c>
      <c r="W56" s="86">
        <f>IF(H56="USD",S56*SolCotizacion!$J$18,S56)</f>
        <v>43215.183899999996</v>
      </c>
      <c r="X56" s="3">
        <f>ROUND(W56/(1-VLOOKUP("Total porcentaje:",ResumenCotizacion!$F:$H,3,0)),2)</f>
        <v>43215.18</v>
      </c>
      <c r="Y56" s="3">
        <f t="shared" si="3"/>
        <v>0</v>
      </c>
    </row>
    <row r="57" spans="1:25" ht="14.25" x14ac:dyDescent="0.2">
      <c r="A57" s="21" t="str">
        <f t="shared" si="0"/>
        <v>Catalogo principalOPEN-CSP GOBIERNO5A5-00006</v>
      </c>
      <c r="B57" s="21" t="str">
        <f t="shared" si="1"/>
        <v>5A5-00006OPEN-CSP GOBIERNO</v>
      </c>
      <c r="C57" s="21"/>
      <c r="D57" s="21" t="s">
        <v>134</v>
      </c>
      <c r="E57" s="51" t="s">
        <v>248</v>
      </c>
      <c r="F57" s="21" t="s">
        <v>18</v>
      </c>
      <c r="G57" s="21" t="s">
        <v>134</v>
      </c>
      <c r="H57" s="49" t="s">
        <v>136</v>
      </c>
      <c r="I57" s="21" t="s">
        <v>74</v>
      </c>
      <c r="J57" s="56" t="s">
        <v>249</v>
      </c>
      <c r="K57" s="53" t="s">
        <v>29</v>
      </c>
      <c r="L57" s="52" t="s">
        <v>92</v>
      </c>
      <c r="M57" s="48" t="s">
        <v>73</v>
      </c>
      <c r="N57" s="89" t="s">
        <v>74</v>
      </c>
      <c r="O57" s="90" t="s">
        <v>74</v>
      </c>
      <c r="P57" s="89" t="s">
        <v>74</v>
      </c>
      <c r="Q57" s="47" t="str">
        <f t="shared" si="2"/>
        <v>5A5-00006</v>
      </c>
      <c r="R57" s="64" t="s">
        <v>75</v>
      </c>
      <c r="S57" s="87">
        <v>2.9</v>
      </c>
      <c r="T57" s="21">
        <v>1</v>
      </c>
      <c r="U57" s="62" t="s">
        <v>139</v>
      </c>
      <c r="V57" s="49">
        <f>SUMIF(ResumenCotizacion!$C:$C,E57,ResumenCotizacion!$P:$P)</f>
        <v>0</v>
      </c>
      <c r="W57" s="86">
        <f>IF(H57="USD",S57*SolCotizacion!$J$18,S57)</f>
        <v>10629.688999999998</v>
      </c>
      <c r="X57" s="3">
        <f>ROUND(W57/(1-VLOOKUP("Total porcentaje:",ResumenCotizacion!$F:$H,3,0)),2)</f>
        <v>10629.69</v>
      </c>
      <c r="Y57" s="3">
        <f t="shared" si="3"/>
        <v>0</v>
      </c>
    </row>
    <row r="58" spans="1:25" ht="14.25" x14ac:dyDescent="0.2">
      <c r="A58" s="21" t="str">
        <f t="shared" si="0"/>
        <v>Catalogo principalOPEN-CSP GOBIERNO5A9-00006</v>
      </c>
      <c r="B58" s="21" t="str">
        <f t="shared" si="1"/>
        <v>5A9-00006OPEN-CSP GOBIERNO</v>
      </c>
      <c r="C58" s="21"/>
      <c r="D58" s="21" t="s">
        <v>134</v>
      </c>
      <c r="E58" s="51" t="s">
        <v>250</v>
      </c>
      <c r="F58" s="21" t="s">
        <v>18</v>
      </c>
      <c r="G58" s="21" t="s">
        <v>134</v>
      </c>
      <c r="H58" s="49" t="s">
        <v>136</v>
      </c>
      <c r="I58" s="21" t="s">
        <v>74</v>
      </c>
      <c r="J58" s="55" t="s">
        <v>251</v>
      </c>
      <c r="K58" s="53" t="s">
        <v>29</v>
      </c>
      <c r="L58" s="52" t="s">
        <v>92</v>
      </c>
      <c r="M58" s="48" t="s">
        <v>73</v>
      </c>
      <c r="N58" s="89" t="s">
        <v>74</v>
      </c>
      <c r="O58" s="90" t="s">
        <v>74</v>
      </c>
      <c r="P58" s="89" t="s">
        <v>74</v>
      </c>
      <c r="Q58" s="47" t="str">
        <f t="shared" si="2"/>
        <v>5A9-00006</v>
      </c>
      <c r="R58" s="64" t="s">
        <v>75</v>
      </c>
      <c r="S58" s="87">
        <v>31.6</v>
      </c>
      <c r="T58" s="21">
        <v>1</v>
      </c>
      <c r="U58" s="62" t="s">
        <v>139</v>
      </c>
      <c r="V58" s="49">
        <f>SUMIF(ResumenCotizacion!$C:$C,E58,ResumenCotizacion!$P:$P)</f>
        <v>0</v>
      </c>
      <c r="W58" s="86">
        <f>IF(H58="USD",S58*SolCotizacion!$J$18,S58)</f>
        <v>115826.95600000001</v>
      </c>
      <c r="X58" s="3">
        <f>ROUND(W58/(1-VLOOKUP("Total porcentaje:",ResumenCotizacion!$F:$H,3,0)),2)</f>
        <v>115826.96</v>
      </c>
      <c r="Y58" s="3">
        <f t="shared" si="3"/>
        <v>0</v>
      </c>
    </row>
    <row r="59" spans="1:25" ht="14.25" x14ac:dyDescent="0.2">
      <c r="A59" s="21" t="str">
        <f t="shared" si="0"/>
        <v>Catalogo principalOPEN-CSP GOBIERNO5HK-00288</v>
      </c>
      <c r="B59" s="21" t="str">
        <f t="shared" si="1"/>
        <v>5HK-00288OPEN-CSP GOBIERNO</v>
      </c>
      <c r="C59" s="21"/>
      <c r="D59" s="21" t="s">
        <v>134</v>
      </c>
      <c r="E59" s="51" t="s">
        <v>252</v>
      </c>
      <c r="F59" s="21" t="s">
        <v>18</v>
      </c>
      <c r="G59" s="21" t="s">
        <v>134</v>
      </c>
      <c r="H59" s="49" t="s">
        <v>136</v>
      </c>
      <c r="I59" s="21" t="s">
        <v>74</v>
      </c>
      <c r="J59" s="55" t="s">
        <v>253</v>
      </c>
      <c r="K59" s="53" t="s">
        <v>29</v>
      </c>
      <c r="L59" s="52" t="s">
        <v>92</v>
      </c>
      <c r="M59" s="48" t="s">
        <v>73</v>
      </c>
      <c r="N59" s="89" t="s">
        <v>74</v>
      </c>
      <c r="O59" s="90" t="s">
        <v>74</v>
      </c>
      <c r="P59" s="89" t="s">
        <v>74</v>
      </c>
      <c r="Q59" s="47" t="str">
        <f t="shared" si="2"/>
        <v>5HK-00288</v>
      </c>
      <c r="R59" s="64" t="s">
        <v>138</v>
      </c>
      <c r="S59" s="87">
        <v>48.33</v>
      </c>
      <c r="T59" s="21">
        <v>1</v>
      </c>
      <c r="U59" s="62" t="s">
        <v>139</v>
      </c>
      <c r="V59" s="49">
        <f>SUMIF(ResumenCotizacion!$C:$C,E59,ResumenCotizacion!$P:$P)</f>
        <v>0</v>
      </c>
      <c r="W59" s="86">
        <f>IF(H59="USD",S59*SolCotizacion!$J$18,S59)</f>
        <v>177149.2653</v>
      </c>
      <c r="X59" s="3">
        <f>ROUND(W59/(1-VLOOKUP("Total porcentaje:",ResumenCotizacion!$F:$H,3,0)),2)</f>
        <v>177149.27</v>
      </c>
      <c r="Y59" s="3">
        <f t="shared" si="3"/>
        <v>0</v>
      </c>
    </row>
    <row r="60" spans="1:25" ht="14.25" x14ac:dyDescent="0.2">
      <c r="A60" s="21" t="str">
        <f t="shared" si="0"/>
        <v>Catalogo principalOPEN-CSP GOBIERNO5HK-00289</v>
      </c>
      <c r="B60" s="21" t="str">
        <f t="shared" si="1"/>
        <v>5HK-00289OPEN-CSP GOBIERNO</v>
      </c>
      <c r="C60" s="21"/>
      <c r="D60" s="21" t="s">
        <v>134</v>
      </c>
      <c r="E60" s="51" t="s">
        <v>254</v>
      </c>
      <c r="F60" s="21" t="s">
        <v>18</v>
      </c>
      <c r="G60" s="21" t="s">
        <v>134</v>
      </c>
      <c r="H60" s="49" t="s">
        <v>136</v>
      </c>
      <c r="I60" s="21" t="s">
        <v>74</v>
      </c>
      <c r="J60" s="55" t="s">
        <v>255</v>
      </c>
      <c r="K60" s="53" t="s">
        <v>29</v>
      </c>
      <c r="L60" s="52" t="s">
        <v>92</v>
      </c>
      <c r="M60" s="48" t="s">
        <v>73</v>
      </c>
      <c r="N60" s="89" t="s">
        <v>74</v>
      </c>
      <c r="O60" s="90" t="s">
        <v>74</v>
      </c>
      <c r="P60" s="89" t="s">
        <v>74</v>
      </c>
      <c r="Q60" s="47" t="str">
        <f t="shared" si="2"/>
        <v>5HK-00289</v>
      </c>
      <c r="R60" s="64" t="s">
        <v>138</v>
      </c>
      <c r="S60" s="87">
        <v>17.649999999999999</v>
      </c>
      <c r="T60" s="21">
        <v>1</v>
      </c>
      <c r="U60" s="62" t="s">
        <v>139</v>
      </c>
      <c r="V60" s="49">
        <f>SUMIF(ResumenCotizacion!$C:$C,E60,ResumenCotizacion!$P:$P)</f>
        <v>0</v>
      </c>
      <c r="W60" s="86">
        <f>IF(H60="USD",S60*SolCotizacion!$J$18,S60)</f>
        <v>64694.486499999992</v>
      </c>
      <c r="X60" s="3">
        <f>ROUND(W60/(1-VLOOKUP("Total porcentaje:",ResumenCotizacion!$F:$H,3,0)),2)</f>
        <v>64694.49</v>
      </c>
      <c r="Y60" s="3">
        <f t="shared" si="3"/>
        <v>0</v>
      </c>
    </row>
    <row r="61" spans="1:25" ht="14.25" x14ac:dyDescent="0.2">
      <c r="A61" s="21" t="str">
        <f t="shared" si="0"/>
        <v>Catalogo principalOPEN-CSP GOBIERNO5HK-00290</v>
      </c>
      <c r="B61" s="21" t="str">
        <f t="shared" si="1"/>
        <v>5HK-00290OPEN-CSP GOBIERNO</v>
      </c>
      <c r="C61" s="21"/>
      <c r="D61" s="21" t="s">
        <v>134</v>
      </c>
      <c r="E61" s="51" t="s">
        <v>256</v>
      </c>
      <c r="F61" s="21" t="s">
        <v>18</v>
      </c>
      <c r="G61" s="21" t="s">
        <v>134</v>
      </c>
      <c r="H61" s="49" t="s">
        <v>136</v>
      </c>
      <c r="I61" s="21" t="s">
        <v>74</v>
      </c>
      <c r="J61" s="55" t="s">
        <v>257</v>
      </c>
      <c r="K61" s="53" t="s">
        <v>29</v>
      </c>
      <c r="L61" s="52" t="s">
        <v>92</v>
      </c>
      <c r="M61" s="48" t="s">
        <v>73</v>
      </c>
      <c r="N61" s="89" t="s">
        <v>74</v>
      </c>
      <c r="O61" s="90" t="s">
        <v>74</v>
      </c>
      <c r="P61" s="89" t="s">
        <v>74</v>
      </c>
      <c r="Q61" s="47" t="str">
        <f t="shared" si="2"/>
        <v>5HK-00290</v>
      </c>
      <c r="R61" s="64" t="s">
        <v>138</v>
      </c>
      <c r="S61" s="87">
        <v>30.68</v>
      </c>
      <c r="T61" s="21">
        <v>1</v>
      </c>
      <c r="U61" s="62" t="s">
        <v>139</v>
      </c>
      <c r="V61" s="49">
        <f>SUMIF(ResumenCotizacion!$C:$C,E61,ResumenCotizacion!$P:$P)</f>
        <v>0</v>
      </c>
      <c r="W61" s="86">
        <f>IF(H61="USD",S61*SolCotizacion!$J$18,S61)</f>
        <v>112454.7788</v>
      </c>
      <c r="X61" s="3">
        <f>ROUND(W61/(1-VLOOKUP("Total porcentaje:",ResumenCotizacion!$F:$H,3,0)),2)</f>
        <v>112454.78</v>
      </c>
      <c r="Y61" s="3">
        <f t="shared" si="3"/>
        <v>0</v>
      </c>
    </row>
    <row r="62" spans="1:25" ht="14.25" x14ac:dyDescent="0.2">
      <c r="A62" s="21" t="str">
        <f t="shared" si="0"/>
        <v>Catalogo principalOPEN-CSP GOBIERNO5HU-00285</v>
      </c>
      <c r="B62" s="21" t="str">
        <f t="shared" si="1"/>
        <v>5HU-00285OPEN-CSP GOBIERNO</v>
      </c>
      <c r="C62" s="21"/>
      <c r="D62" s="21" t="s">
        <v>134</v>
      </c>
      <c r="E62" s="51" t="s">
        <v>258</v>
      </c>
      <c r="F62" s="21" t="s">
        <v>18</v>
      </c>
      <c r="G62" s="21" t="s">
        <v>134</v>
      </c>
      <c r="H62" s="49" t="s">
        <v>136</v>
      </c>
      <c r="I62" s="21" t="s">
        <v>74</v>
      </c>
      <c r="J62" s="55" t="s">
        <v>259</v>
      </c>
      <c r="K62" s="53" t="s">
        <v>29</v>
      </c>
      <c r="L62" s="52" t="s">
        <v>92</v>
      </c>
      <c r="M62" s="48" t="s">
        <v>73</v>
      </c>
      <c r="N62" s="89" t="s">
        <v>74</v>
      </c>
      <c r="O62" s="90" t="s">
        <v>74</v>
      </c>
      <c r="P62" s="89" t="s">
        <v>74</v>
      </c>
      <c r="Q62" s="47" t="str">
        <f t="shared" si="2"/>
        <v>5HU-00285</v>
      </c>
      <c r="R62" s="64" t="s">
        <v>138</v>
      </c>
      <c r="S62" s="87">
        <v>5509.21</v>
      </c>
      <c r="T62" s="21">
        <v>1</v>
      </c>
      <c r="U62" s="62" t="s">
        <v>139</v>
      </c>
      <c r="V62" s="49">
        <f>SUMIF(ResumenCotizacion!$C:$C,E62,ResumenCotizacion!$P:$P)</f>
        <v>0</v>
      </c>
      <c r="W62" s="86">
        <f>IF(H62="USD",S62*SolCotizacion!$J$18,S62)</f>
        <v>20193513.426100001</v>
      </c>
      <c r="X62" s="3">
        <f>ROUND(W62/(1-VLOOKUP("Total porcentaje:",ResumenCotizacion!$F:$H,3,0)),2)</f>
        <v>20193513.43</v>
      </c>
      <c r="Y62" s="3">
        <f t="shared" si="3"/>
        <v>0</v>
      </c>
    </row>
    <row r="63" spans="1:25" ht="14.25" x14ac:dyDescent="0.2">
      <c r="A63" s="21" t="str">
        <f t="shared" si="0"/>
        <v>Catalogo principalOPEN-CSP GOBIERNO5HU-00286</v>
      </c>
      <c r="B63" s="21" t="str">
        <f t="shared" si="1"/>
        <v>5HU-00286OPEN-CSP GOBIERNO</v>
      </c>
      <c r="C63" s="21"/>
      <c r="D63" s="21" t="s">
        <v>134</v>
      </c>
      <c r="E63" s="51" t="s">
        <v>260</v>
      </c>
      <c r="F63" s="21" t="s">
        <v>18</v>
      </c>
      <c r="G63" s="21" t="s">
        <v>134</v>
      </c>
      <c r="H63" s="49" t="s">
        <v>136</v>
      </c>
      <c r="I63" s="21" t="s">
        <v>74</v>
      </c>
      <c r="J63" s="55" t="s">
        <v>261</v>
      </c>
      <c r="K63" s="53" t="s">
        <v>29</v>
      </c>
      <c r="L63" s="52" t="s">
        <v>92</v>
      </c>
      <c r="M63" s="48" t="s">
        <v>73</v>
      </c>
      <c r="N63" s="89" t="s">
        <v>74</v>
      </c>
      <c r="O63" s="90" t="s">
        <v>74</v>
      </c>
      <c r="P63" s="89" t="s">
        <v>74</v>
      </c>
      <c r="Q63" s="47" t="str">
        <f t="shared" si="2"/>
        <v>5HU-00286</v>
      </c>
      <c r="R63" s="64" t="s">
        <v>138</v>
      </c>
      <c r="S63" s="87">
        <v>1836.48</v>
      </c>
      <c r="T63" s="21">
        <v>1</v>
      </c>
      <c r="U63" s="62" t="s">
        <v>139</v>
      </c>
      <c r="V63" s="49">
        <f>SUMIF(ResumenCotizacion!$C:$C,E63,ResumenCotizacion!$P:$P)</f>
        <v>0</v>
      </c>
      <c r="W63" s="86">
        <f>IF(H63="USD",S63*SolCotizacion!$J$18,S63)</f>
        <v>6731452.1568</v>
      </c>
      <c r="X63" s="3">
        <f>ROUND(W63/(1-VLOOKUP("Total porcentaje:",ResumenCotizacion!$F:$H,3,0)),2)</f>
        <v>6731452.1600000001</v>
      </c>
      <c r="Y63" s="3">
        <f t="shared" si="3"/>
        <v>0</v>
      </c>
    </row>
    <row r="64" spans="1:25" ht="14.25" x14ac:dyDescent="0.2">
      <c r="A64" s="21" t="str">
        <f t="shared" si="0"/>
        <v>Catalogo principalOPEN-CSP GOBIERNO5HU-00418</v>
      </c>
      <c r="B64" s="21" t="str">
        <f t="shared" si="1"/>
        <v>5HU-00418OPEN-CSP GOBIERNO</v>
      </c>
      <c r="C64" s="21"/>
      <c r="D64" s="21" t="s">
        <v>134</v>
      </c>
      <c r="E64" s="51" t="s">
        <v>262</v>
      </c>
      <c r="F64" s="21" t="s">
        <v>18</v>
      </c>
      <c r="G64" s="21" t="s">
        <v>134</v>
      </c>
      <c r="H64" s="49" t="s">
        <v>136</v>
      </c>
      <c r="I64" s="21" t="s">
        <v>74</v>
      </c>
      <c r="J64" s="55" t="s">
        <v>263</v>
      </c>
      <c r="K64" s="53" t="s">
        <v>29</v>
      </c>
      <c r="L64" s="52" t="s">
        <v>92</v>
      </c>
      <c r="M64" s="48" t="s">
        <v>73</v>
      </c>
      <c r="N64" s="89" t="s">
        <v>74</v>
      </c>
      <c r="O64" s="90" t="s">
        <v>74</v>
      </c>
      <c r="P64" s="89" t="s">
        <v>74</v>
      </c>
      <c r="Q64" s="47" t="str">
        <f t="shared" si="2"/>
        <v>5HU-00418</v>
      </c>
      <c r="R64" s="64" t="s">
        <v>138</v>
      </c>
      <c r="S64" s="87">
        <v>3672.72</v>
      </c>
      <c r="T64" s="21">
        <v>1</v>
      </c>
      <c r="U64" s="62" t="s">
        <v>139</v>
      </c>
      <c r="V64" s="49">
        <f>SUMIF(ResumenCotizacion!$C:$C,E64,ResumenCotizacion!$P:$P)</f>
        <v>0</v>
      </c>
      <c r="W64" s="86">
        <f>IF(H64="USD",S64*SolCotizacion!$J$18,S64)</f>
        <v>13462024.615199998</v>
      </c>
      <c r="X64" s="3">
        <f>ROUND(W64/(1-VLOOKUP("Total porcentaje:",ResumenCotizacion!$F:$H,3,0)),2)</f>
        <v>13462024.619999999</v>
      </c>
      <c r="Y64" s="3">
        <f t="shared" si="3"/>
        <v>0</v>
      </c>
    </row>
    <row r="65" spans="1:25" ht="14.25" x14ac:dyDescent="0.2">
      <c r="A65" s="21" t="str">
        <f t="shared" si="0"/>
        <v>Catalogo principalOPEN-CSP GOBIERNO6VC-01217</v>
      </c>
      <c r="B65" s="21" t="str">
        <f t="shared" si="1"/>
        <v>6VC-01217OPEN-CSP GOBIERNO</v>
      </c>
      <c r="C65" s="21"/>
      <c r="D65" s="21" t="s">
        <v>134</v>
      </c>
      <c r="E65" s="51" t="s">
        <v>264</v>
      </c>
      <c r="F65" s="21" t="s">
        <v>18</v>
      </c>
      <c r="G65" s="21" t="s">
        <v>134</v>
      </c>
      <c r="H65" s="49" t="s">
        <v>136</v>
      </c>
      <c r="I65" s="21" t="s">
        <v>74</v>
      </c>
      <c r="J65" s="55" t="s">
        <v>265</v>
      </c>
      <c r="K65" s="53" t="s">
        <v>29</v>
      </c>
      <c r="L65" s="52" t="s">
        <v>92</v>
      </c>
      <c r="M65" s="48" t="s">
        <v>73</v>
      </c>
      <c r="N65" s="89" t="s">
        <v>74</v>
      </c>
      <c r="O65" s="90" t="s">
        <v>74</v>
      </c>
      <c r="P65" s="89" t="s">
        <v>74</v>
      </c>
      <c r="Q65" s="47" t="str">
        <f t="shared" si="2"/>
        <v>6VC-01217</v>
      </c>
      <c r="R65" s="64" t="s">
        <v>138</v>
      </c>
      <c r="S65" s="87">
        <v>164.31</v>
      </c>
      <c r="T65" s="21">
        <v>1</v>
      </c>
      <c r="U65" s="62" t="s">
        <v>139</v>
      </c>
      <c r="V65" s="49">
        <f>SUMIF(ResumenCotizacion!$C:$C,E65,ResumenCotizacion!$P:$P)</f>
        <v>0</v>
      </c>
      <c r="W65" s="86">
        <f>IF(H65="USD",S65*SolCotizacion!$J$18,S65)</f>
        <v>602263.51709999994</v>
      </c>
      <c r="X65" s="3">
        <f>ROUND(W65/(1-VLOOKUP("Total porcentaje:",ResumenCotizacion!$F:$H,3,0)),2)</f>
        <v>602263.52</v>
      </c>
      <c r="Y65" s="3">
        <f t="shared" si="3"/>
        <v>0</v>
      </c>
    </row>
    <row r="66" spans="1:25" ht="14.25" x14ac:dyDescent="0.2">
      <c r="A66" s="21" t="str">
        <f t="shared" ref="A66:A129" si="4">D66&amp;F66&amp;E66</f>
        <v>Catalogo principalOPEN-CSP GOBIERNO6VC-01218</v>
      </c>
      <c r="B66" s="21" t="str">
        <f t="shared" ref="B66:B129" si="5">E66&amp;F66</f>
        <v>6VC-01218OPEN-CSP GOBIERNO</v>
      </c>
      <c r="C66" s="21"/>
      <c r="D66" s="21" t="s">
        <v>134</v>
      </c>
      <c r="E66" s="51" t="s">
        <v>266</v>
      </c>
      <c r="F66" s="21" t="s">
        <v>18</v>
      </c>
      <c r="G66" s="21" t="s">
        <v>134</v>
      </c>
      <c r="H66" s="49" t="s">
        <v>136</v>
      </c>
      <c r="I66" s="21" t="s">
        <v>74</v>
      </c>
      <c r="J66" s="55" t="s">
        <v>267</v>
      </c>
      <c r="K66" s="53" t="s">
        <v>29</v>
      </c>
      <c r="L66" s="52" t="s">
        <v>92</v>
      </c>
      <c r="M66" s="48" t="s">
        <v>73</v>
      </c>
      <c r="N66" s="89" t="s">
        <v>74</v>
      </c>
      <c r="O66" s="90" t="s">
        <v>74</v>
      </c>
      <c r="P66" s="89" t="s">
        <v>74</v>
      </c>
      <c r="Q66" s="47" t="str">
        <f t="shared" si="2"/>
        <v>6VC-01218</v>
      </c>
      <c r="R66" s="64" t="s">
        <v>138</v>
      </c>
      <c r="S66" s="87">
        <v>197.64</v>
      </c>
      <c r="T66" s="21">
        <v>1</v>
      </c>
      <c r="U66" s="62" t="s">
        <v>139</v>
      </c>
      <c r="V66" s="49">
        <f>SUMIF(ResumenCotizacion!$C:$C,E66,ResumenCotizacion!$P:$P)</f>
        <v>0</v>
      </c>
      <c r="W66" s="86">
        <f>IF(H66="USD",S66*SolCotizacion!$J$18,S66)</f>
        <v>724431.63239999989</v>
      </c>
      <c r="X66" s="3">
        <f>ROUND(W66/(1-VLOOKUP("Total porcentaje:",ResumenCotizacion!$F:$H,3,0)),2)</f>
        <v>724431.63</v>
      </c>
      <c r="Y66" s="3">
        <f t="shared" si="3"/>
        <v>0</v>
      </c>
    </row>
    <row r="67" spans="1:25" ht="14.25" x14ac:dyDescent="0.2">
      <c r="A67" s="21" t="str">
        <f t="shared" si="4"/>
        <v>Catalogo principalOPEN-CSP GOBIERNO6VC-01219</v>
      </c>
      <c r="B67" s="21" t="str">
        <f t="shared" si="5"/>
        <v>6VC-01219OPEN-CSP GOBIERNO</v>
      </c>
      <c r="C67" s="21"/>
      <c r="D67" s="21" t="s">
        <v>134</v>
      </c>
      <c r="E67" s="51" t="s">
        <v>268</v>
      </c>
      <c r="F67" s="21" t="s">
        <v>18</v>
      </c>
      <c r="G67" s="21" t="s">
        <v>134</v>
      </c>
      <c r="H67" s="49" t="s">
        <v>136</v>
      </c>
      <c r="I67" s="21" t="s">
        <v>74</v>
      </c>
      <c r="J67" s="55" t="s">
        <v>269</v>
      </c>
      <c r="K67" s="53" t="s">
        <v>29</v>
      </c>
      <c r="L67" s="52" t="s">
        <v>92</v>
      </c>
      <c r="M67" s="48" t="s">
        <v>73</v>
      </c>
      <c r="N67" s="89" t="s">
        <v>74</v>
      </c>
      <c r="O67" s="90" t="s">
        <v>74</v>
      </c>
      <c r="P67" s="89" t="s">
        <v>74</v>
      </c>
      <c r="Q67" s="47" t="str">
        <f t="shared" ref="Q67:Q130" si="6">+E67</f>
        <v>6VC-01219</v>
      </c>
      <c r="R67" s="64" t="s">
        <v>138</v>
      </c>
      <c r="S67" s="87">
        <v>54.81</v>
      </c>
      <c r="T67" s="21">
        <v>1</v>
      </c>
      <c r="U67" s="62" t="s">
        <v>139</v>
      </c>
      <c r="V67" s="49">
        <f>SUMIF(ResumenCotizacion!$C:$C,E67,ResumenCotizacion!$P:$P)</f>
        <v>0</v>
      </c>
      <c r="W67" s="86">
        <f>IF(H67="USD",S67*SolCotizacion!$J$18,S67)</f>
        <v>200901.12210000001</v>
      </c>
      <c r="X67" s="3">
        <f>ROUND(W67/(1-VLOOKUP("Total porcentaje:",ResumenCotizacion!$F:$H,3,0)),2)</f>
        <v>200901.12</v>
      </c>
      <c r="Y67" s="3">
        <f t="shared" ref="Y67:Y130" si="7">V67*X67</f>
        <v>0</v>
      </c>
    </row>
    <row r="68" spans="1:25" ht="14.25" x14ac:dyDescent="0.2">
      <c r="A68" s="21" t="str">
        <f t="shared" si="4"/>
        <v>Catalogo principalOPEN-CSP GOBIERNO6VC-01220</v>
      </c>
      <c r="B68" s="21" t="str">
        <f t="shared" si="5"/>
        <v>6VC-01220OPEN-CSP GOBIERNO</v>
      </c>
      <c r="C68" s="21"/>
      <c r="D68" s="21" t="s">
        <v>134</v>
      </c>
      <c r="E68" s="51" t="s">
        <v>270</v>
      </c>
      <c r="F68" s="21" t="s">
        <v>18</v>
      </c>
      <c r="G68" s="21" t="s">
        <v>134</v>
      </c>
      <c r="H68" s="49" t="s">
        <v>136</v>
      </c>
      <c r="I68" s="21" t="s">
        <v>74</v>
      </c>
      <c r="J68" s="55" t="s">
        <v>271</v>
      </c>
      <c r="K68" s="53" t="s">
        <v>29</v>
      </c>
      <c r="L68" s="52" t="s">
        <v>92</v>
      </c>
      <c r="M68" s="48" t="s">
        <v>73</v>
      </c>
      <c r="N68" s="89" t="s">
        <v>74</v>
      </c>
      <c r="O68" s="90" t="s">
        <v>74</v>
      </c>
      <c r="P68" s="89" t="s">
        <v>74</v>
      </c>
      <c r="Q68" s="47" t="str">
        <f t="shared" si="6"/>
        <v>6VC-01220</v>
      </c>
      <c r="R68" s="64" t="s">
        <v>138</v>
      </c>
      <c r="S68" s="87">
        <v>65.92</v>
      </c>
      <c r="T68" s="21">
        <v>1</v>
      </c>
      <c r="U68" s="62" t="s">
        <v>139</v>
      </c>
      <c r="V68" s="49">
        <f>SUMIF(ResumenCotizacion!$C:$C,E68,ResumenCotizacion!$P:$P)</f>
        <v>0</v>
      </c>
      <c r="W68" s="86">
        <f>IF(H68="USD",S68*SolCotizacion!$J$18,S68)</f>
        <v>241623.8272</v>
      </c>
      <c r="X68" s="3">
        <f>ROUND(W68/(1-VLOOKUP("Total porcentaje:",ResumenCotizacion!$F:$H,3,0)),2)</f>
        <v>241623.83</v>
      </c>
      <c r="Y68" s="3">
        <f t="shared" si="7"/>
        <v>0</v>
      </c>
    </row>
    <row r="69" spans="1:25" ht="14.25" x14ac:dyDescent="0.2">
      <c r="A69" s="21" t="str">
        <f t="shared" si="4"/>
        <v>Catalogo principalOPEN-CSP GOBIERNO6VC-03765</v>
      </c>
      <c r="B69" s="21" t="str">
        <f t="shared" si="5"/>
        <v>6VC-03765OPEN-CSP GOBIERNO</v>
      </c>
      <c r="C69" s="21"/>
      <c r="D69" s="21" t="s">
        <v>134</v>
      </c>
      <c r="E69" s="51" t="s">
        <v>272</v>
      </c>
      <c r="F69" s="21" t="s">
        <v>18</v>
      </c>
      <c r="G69" s="21" t="s">
        <v>134</v>
      </c>
      <c r="H69" s="49" t="s">
        <v>136</v>
      </c>
      <c r="I69" s="21" t="s">
        <v>74</v>
      </c>
      <c r="J69" s="55" t="s">
        <v>273</v>
      </c>
      <c r="K69" s="53" t="s">
        <v>29</v>
      </c>
      <c r="L69" s="52" t="s">
        <v>92</v>
      </c>
      <c r="M69" s="48" t="s">
        <v>73</v>
      </c>
      <c r="N69" s="89" t="s">
        <v>74</v>
      </c>
      <c r="O69" s="90" t="s">
        <v>74</v>
      </c>
      <c r="P69" s="89" t="s">
        <v>74</v>
      </c>
      <c r="Q69" s="47" t="str">
        <f t="shared" si="6"/>
        <v>6VC-03765</v>
      </c>
      <c r="R69" s="64" t="s">
        <v>138</v>
      </c>
      <c r="S69" s="87">
        <v>109.5</v>
      </c>
      <c r="T69" s="21">
        <v>1</v>
      </c>
      <c r="U69" s="62" t="s">
        <v>139</v>
      </c>
      <c r="V69" s="49">
        <f>SUMIF(ResumenCotizacion!$C:$C,E69,ResumenCotizacion!$P:$P)</f>
        <v>0</v>
      </c>
      <c r="W69" s="86">
        <f>IF(H69="USD",S69*SolCotizacion!$J$18,S69)</f>
        <v>401362.39499999996</v>
      </c>
      <c r="X69" s="3">
        <f>ROUND(W69/(1-VLOOKUP("Total porcentaje:",ResumenCotizacion!$F:$H,3,0)),2)</f>
        <v>401362.4</v>
      </c>
      <c r="Y69" s="3">
        <f t="shared" si="7"/>
        <v>0</v>
      </c>
    </row>
    <row r="70" spans="1:25" ht="14.25" x14ac:dyDescent="0.2">
      <c r="A70" s="21" t="str">
        <f t="shared" si="4"/>
        <v>Catalogo principalOPEN-CSP GOBIERNO6VC-03766</v>
      </c>
      <c r="B70" s="21" t="str">
        <f t="shared" si="5"/>
        <v>6VC-03766OPEN-CSP GOBIERNO</v>
      </c>
      <c r="C70" s="21"/>
      <c r="D70" s="21" t="s">
        <v>134</v>
      </c>
      <c r="E70" s="51" t="s">
        <v>274</v>
      </c>
      <c r="F70" s="21" t="s">
        <v>18</v>
      </c>
      <c r="G70" s="21" t="s">
        <v>134</v>
      </c>
      <c r="H70" s="49" t="s">
        <v>136</v>
      </c>
      <c r="I70" s="21" t="s">
        <v>74</v>
      </c>
      <c r="J70" s="55" t="s">
        <v>275</v>
      </c>
      <c r="K70" s="53" t="s">
        <v>29</v>
      </c>
      <c r="L70" s="52" t="s">
        <v>92</v>
      </c>
      <c r="M70" s="48" t="s">
        <v>73</v>
      </c>
      <c r="N70" s="89" t="s">
        <v>74</v>
      </c>
      <c r="O70" s="90" t="s">
        <v>74</v>
      </c>
      <c r="P70" s="89" t="s">
        <v>74</v>
      </c>
      <c r="Q70" s="47" t="str">
        <f t="shared" si="6"/>
        <v>6VC-03766</v>
      </c>
      <c r="R70" s="64" t="s">
        <v>138</v>
      </c>
      <c r="S70" s="87">
        <v>131.72</v>
      </c>
      <c r="T70" s="21">
        <v>1</v>
      </c>
      <c r="U70" s="62" t="s">
        <v>139</v>
      </c>
      <c r="V70" s="49">
        <f>SUMIF(ResumenCotizacion!$C:$C,E70,ResumenCotizacion!$P:$P)</f>
        <v>0</v>
      </c>
      <c r="W70" s="86">
        <f>IF(H70="USD",S70*SolCotizacion!$J$18,S70)</f>
        <v>482807.8052</v>
      </c>
      <c r="X70" s="3">
        <f>ROUND(W70/(1-VLOOKUP("Total porcentaje:",ResumenCotizacion!$F:$H,3,0)),2)</f>
        <v>482807.81</v>
      </c>
      <c r="Y70" s="3">
        <f t="shared" si="7"/>
        <v>0</v>
      </c>
    </row>
    <row r="71" spans="1:25" ht="14.25" x14ac:dyDescent="0.2">
      <c r="A71" s="21" t="str">
        <f t="shared" si="4"/>
        <v>Catalogo principalOPEN-CSP GOBIERNO6XC-00281</v>
      </c>
      <c r="B71" s="21" t="str">
        <f t="shared" si="5"/>
        <v>6XC-00281OPEN-CSP GOBIERNO</v>
      </c>
      <c r="C71" s="21"/>
      <c r="D71" s="21" t="s">
        <v>134</v>
      </c>
      <c r="E71" s="51" t="s">
        <v>276</v>
      </c>
      <c r="F71" s="21" t="s">
        <v>18</v>
      </c>
      <c r="G71" s="21" t="s">
        <v>134</v>
      </c>
      <c r="H71" s="49" t="s">
        <v>136</v>
      </c>
      <c r="I71" s="21" t="s">
        <v>74</v>
      </c>
      <c r="J71" s="55" t="s">
        <v>277</v>
      </c>
      <c r="K71" s="53" t="s">
        <v>29</v>
      </c>
      <c r="L71" s="52" t="s">
        <v>92</v>
      </c>
      <c r="M71" s="48" t="s">
        <v>73</v>
      </c>
      <c r="N71" s="89" t="s">
        <v>74</v>
      </c>
      <c r="O71" s="90" t="s">
        <v>74</v>
      </c>
      <c r="P71" s="89" t="s">
        <v>74</v>
      </c>
      <c r="Q71" s="47" t="str">
        <f t="shared" si="6"/>
        <v>6XC-00281</v>
      </c>
      <c r="R71" s="64" t="s">
        <v>138</v>
      </c>
      <c r="S71" s="87">
        <v>16626.259999999998</v>
      </c>
      <c r="T71" s="21">
        <v>1</v>
      </c>
      <c r="U71" s="62" t="s">
        <v>139</v>
      </c>
      <c r="V71" s="49">
        <f>SUMIF(ResumenCotizacion!$C:$C,E71,ResumenCotizacion!$P:$P)</f>
        <v>0</v>
      </c>
      <c r="W71" s="86">
        <f>IF(H71="USD",S71*SolCotizacion!$J$18,S71)</f>
        <v>60942059.666599989</v>
      </c>
      <c r="X71" s="3">
        <f>ROUND(W71/(1-VLOOKUP("Total porcentaje:",ResumenCotizacion!$F:$H,3,0)),2)</f>
        <v>60942059.670000002</v>
      </c>
      <c r="Y71" s="3">
        <f t="shared" si="7"/>
        <v>0</v>
      </c>
    </row>
    <row r="72" spans="1:25" ht="14.25" x14ac:dyDescent="0.2">
      <c r="A72" s="21" t="str">
        <f t="shared" si="4"/>
        <v>Catalogo principalOPEN-CSP GOBIERNO6XC-00282</v>
      </c>
      <c r="B72" s="21" t="str">
        <f t="shared" si="5"/>
        <v>6XC-00282OPEN-CSP GOBIERNO</v>
      </c>
      <c r="C72" s="21"/>
      <c r="D72" s="21" t="s">
        <v>134</v>
      </c>
      <c r="E72" s="51" t="s">
        <v>278</v>
      </c>
      <c r="F72" s="21" t="s">
        <v>18</v>
      </c>
      <c r="G72" s="21" t="s">
        <v>134</v>
      </c>
      <c r="H72" s="49" t="s">
        <v>136</v>
      </c>
      <c r="I72" s="21" t="s">
        <v>74</v>
      </c>
      <c r="J72" s="55" t="s">
        <v>279</v>
      </c>
      <c r="K72" s="53" t="s">
        <v>29</v>
      </c>
      <c r="L72" s="52" t="s">
        <v>92</v>
      </c>
      <c r="M72" s="48" t="s">
        <v>73</v>
      </c>
      <c r="N72" s="89" t="s">
        <v>74</v>
      </c>
      <c r="O72" s="90" t="s">
        <v>74</v>
      </c>
      <c r="P72" s="89" t="s">
        <v>74</v>
      </c>
      <c r="Q72" s="47" t="str">
        <f t="shared" si="6"/>
        <v>6XC-00282</v>
      </c>
      <c r="R72" s="64" t="s">
        <v>138</v>
      </c>
      <c r="S72" s="87">
        <v>5542.04</v>
      </c>
      <c r="T72" s="21">
        <v>1</v>
      </c>
      <c r="U72" s="62" t="s">
        <v>139</v>
      </c>
      <c r="V72" s="49">
        <f>SUMIF(ResumenCotizacion!$C:$C,E72,ResumenCotizacion!$P:$P)</f>
        <v>0</v>
      </c>
      <c r="W72" s="86">
        <f>IF(H72="USD",S72*SolCotizacion!$J$18,S72)</f>
        <v>20313848.836399999</v>
      </c>
      <c r="X72" s="3">
        <f>ROUND(W72/(1-VLOOKUP("Total porcentaje:",ResumenCotizacion!$F:$H,3,0)),2)</f>
        <v>20313848.84</v>
      </c>
      <c r="Y72" s="3">
        <f t="shared" si="7"/>
        <v>0</v>
      </c>
    </row>
    <row r="73" spans="1:25" ht="14.25" x14ac:dyDescent="0.2">
      <c r="A73" s="21" t="str">
        <f t="shared" si="4"/>
        <v>Catalogo principalOPEN-CSP GOBIERNO6XC-00446</v>
      </c>
      <c r="B73" s="21" t="str">
        <f t="shared" si="5"/>
        <v>6XC-00446OPEN-CSP GOBIERNO</v>
      </c>
      <c r="C73" s="21"/>
      <c r="D73" s="21" t="s">
        <v>134</v>
      </c>
      <c r="E73" s="51" t="s">
        <v>280</v>
      </c>
      <c r="F73" s="21" t="s">
        <v>18</v>
      </c>
      <c r="G73" s="21" t="s">
        <v>134</v>
      </c>
      <c r="H73" s="49" t="s">
        <v>136</v>
      </c>
      <c r="I73" s="21" t="s">
        <v>74</v>
      </c>
      <c r="J73" s="55" t="s">
        <v>281</v>
      </c>
      <c r="K73" s="53" t="s">
        <v>29</v>
      </c>
      <c r="L73" s="52" t="s">
        <v>92</v>
      </c>
      <c r="M73" s="48" t="s">
        <v>73</v>
      </c>
      <c r="N73" s="89" t="s">
        <v>74</v>
      </c>
      <c r="O73" s="90" t="s">
        <v>74</v>
      </c>
      <c r="P73" s="89" t="s">
        <v>74</v>
      </c>
      <c r="Q73" s="47" t="str">
        <f t="shared" si="6"/>
        <v>6XC-00446</v>
      </c>
      <c r="R73" s="64" t="s">
        <v>138</v>
      </c>
      <c r="S73" s="87">
        <v>11084.22</v>
      </c>
      <c r="T73" s="21">
        <v>1</v>
      </c>
      <c r="U73" s="62" t="s">
        <v>139</v>
      </c>
      <c r="V73" s="49">
        <f>SUMIF(ResumenCotizacion!$C:$C,E73,ResumenCotizacion!$P:$P)</f>
        <v>0</v>
      </c>
      <c r="W73" s="86">
        <f>IF(H73="USD",S73*SolCotizacion!$J$18,S73)</f>
        <v>40628210.830199994</v>
      </c>
      <c r="X73" s="3">
        <f>ROUND(W73/(1-VLOOKUP("Total porcentaje:",ResumenCotizacion!$F:$H,3,0)),2)</f>
        <v>40628210.829999998</v>
      </c>
      <c r="Y73" s="3">
        <f t="shared" si="7"/>
        <v>0</v>
      </c>
    </row>
    <row r="74" spans="1:25" ht="14.25" x14ac:dyDescent="0.2">
      <c r="A74" s="21" t="str">
        <f t="shared" si="4"/>
        <v>Catalogo principalOPEN-CSP GOBIERNO6YH-00528</v>
      </c>
      <c r="B74" s="21" t="str">
        <f t="shared" si="5"/>
        <v>6YH-00528OPEN-CSP GOBIERNO</v>
      </c>
      <c r="C74" s="21"/>
      <c r="D74" s="21" t="s">
        <v>134</v>
      </c>
      <c r="E74" s="51" t="s">
        <v>282</v>
      </c>
      <c r="F74" s="21" t="s">
        <v>18</v>
      </c>
      <c r="G74" s="21" t="s">
        <v>134</v>
      </c>
      <c r="H74" s="49" t="s">
        <v>136</v>
      </c>
      <c r="I74" s="21" t="s">
        <v>74</v>
      </c>
      <c r="J74" s="55" t="s">
        <v>283</v>
      </c>
      <c r="K74" s="53" t="s">
        <v>29</v>
      </c>
      <c r="L74" s="52" t="s">
        <v>92</v>
      </c>
      <c r="M74" s="48" t="s">
        <v>73</v>
      </c>
      <c r="N74" s="89" t="s">
        <v>74</v>
      </c>
      <c r="O74" s="90" t="s">
        <v>74</v>
      </c>
      <c r="P74" s="89" t="s">
        <v>74</v>
      </c>
      <c r="Q74" s="47" t="str">
        <f t="shared" si="6"/>
        <v>6YH-00528</v>
      </c>
      <c r="R74" s="64" t="s">
        <v>138</v>
      </c>
      <c r="S74" s="87">
        <v>48.05</v>
      </c>
      <c r="T74" s="21">
        <v>1</v>
      </c>
      <c r="U74" s="62" t="s">
        <v>139</v>
      </c>
      <c r="V74" s="49">
        <f>SUMIF(ResumenCotizacion!$C:$C,E74,ResumenCotizacion!$P:$P)</f>
        <v>0</v>
      </c>
      <c r="W74" s="86">
        <f>IF(H74="USD",S74*SolCotizacion!$J$18,S74)</f>
        <v>176122.95049999998</v>
      </c>
      <c r="X74" s="3">
        <f>ROUND(W74/(1-VLOOKUP("Total porcentaje:",ResumenCotizacion!$F:$H,3,0)),2)</f>
        <v>176122.95</v>
      </c>
      <c r="Y74" s="3">
        <f t="shared" si="7"/>
        <v>0</v>
      </c>
    </row>
    <row r="75" spans="1:25" ht="14.25" x14ac:dyDescent="0.2">
      <c r="A75" s="21" t="str">
        <f t="shared" si="4"/>
        <v>Catalogo principalOPEN-CSP GOBIERNO6YH-00529</v>
      </c>
      <c r="B75" s="21" t="str">
        <f t="shared" si="5"/>
        <v>6YH-00529OPEN-CSP GOBIERNO</v>
      </c>
      <c r="C75" s="21"/>
      <c r="D75" s="21" t="s">
        <v>134</v>
      </c>
      <c r="E75" s="51" t="s">
        <v>284</v>
      </c>
      <c r="F75" s="21" t="s">
        <v>18</v>
      </c>
      <c r="G75" s="21" t="s">
        <v>134</v>
      </c>
      <c r="H75" s="49" t="s">
        <v>136</v>
      </c>
      <c r="I75" s="21" t="s">
        <v>74</v>
      </c>
      <c r="J75" s="55" t="s">
        <v>285</v>
      </c>
      <c r="K75" s="53" t="s">
        <v>29</v>
      </c>
      <c r="L75" s="52" t="s">
        <v>92</v>
      </c>
      <c r="M75" s="48" t="s">
        <v>73</v>
      </c>
      <c r="N75" s="89" t="s">
        <v>74</v>
      </c>
      <c r="O75" s="90" t="s">
        <v>74</v>
      </c>
      <c r="P75" s="89" t="s">
        <v>74</v>
      </c>
      <c r="Q75" s="47" t="str">
        <f t="shared" si="6"/>
        <v>6YH-00529</v>
      </c>
      <c r="R75" s="64" t="s">
        <v>138</v>
      </c>
      <c r="S75" s="87">
        <v>17.649999999999999</v>
      </c>
      <c r="T75" s="21">
        <v>1</v>
      </c>
      <c r="U75" s="62" t="s">
        <v>139</v>
      </c>
      <c r="V75" s="49">
        <f>SUMIF(ResumenCotizacion!$C:$C,E75,ResumenCotizacion!$P:$P)</f>
        <v>0</v>
      </c>
      <c r="W75" s="86">
        <f>IF(H75="USD",S75*SolCotizacion!$J$18,S75)</f>
        <v>64694.486499999992</v>
      </c>
      <c r="X75" s="3">
        <f>ROUND(W75/(1-VLOOKUP("Total porcentaje:",ResumenCotizacion!$F:$H,3,0)),2)</f>
        <v>64694.49</v>
      </c>
      <c r="Y75" s="3">
        <f t="shared" si="7"/>
        <v>0</v>
      </c>
    </row>
    <row r="76" spans="1:25" ht="14.25" x14ac:dyDescent="0.2">
      <c r="A76" s="21" t="str">
        <f t="shared" si="4"/>
        <v>Catalogo principalOPEN-CSP GOBIERNO6YH-01188</v>
      </c>
      <c r="B76" s="21" t="str">
        <f t="shared" si="5"/>
        <v>6YH-01188OPEN-CSP GOBIERNO</v>
      </c>
      <c r="C76" s="21"/>
      <c r="D76" s="21" t="s">
        <v>134</v>
      </c>
      <c r="E76" s="51" t="s">
        <v>286</v>
      </c>
      <c r="F76" s="21" t="s">
        <v>18</v>
      </c>
      <c r="G76" s="21" t="s">
        <v>134</v>
      </c>
      <c r="H76" s="49" t="s">
        <v>136</v>
      </c>
      <c r="I76" s="21" t="s">
        <v>74</v>
      </c>
      <c r="J76" s="55" t="s">
        <v>287</v>
      </c>
      <c r="K76" s="53" t="s">
        <v>29</v>
      </c>
      <c r="L76" s="52" t="s">
        <v>92</v>
      </c>
      <c r="M76" s="48" t="s">
        <v>73</v>
      </c>
      <c r="N76" s="89" t="s">
        <v>74</v>
      </c>
      <c r="O76" s="90" t="s">
        <v>74</v>
      </c>
      <c r="P76" s="89" t="s">
        <v>74</v>
      </c>
      <c r="Q76" s="47" t="str">
        <f t="shared" si="6"/>
        <v>6YH-01188</v>
      </c>
      <c r="R76" s="64" t="s">
        <v>138</v>
      </c>
      <c r="S76" s="87">
        <v>30.39</v>
      </c>
      <c r="T76" s="21">
        <v>1</v>
      </c>
      <c r="U76" s="62" t="s">
        <v>139</v>
      </c>
      <c r="V76" s="49">
        <f>SUMIF(ResumenCotizacion!$C:$C,E76,ResumenCotizacion!$P:$P)</f>
        <v>0</v>
      </c>
      <c r="W76" s="86">
        <f>IF(H76="USD",S76*SolCotizacion!$J$18,S76)</f>
        <v>111391.80989999999</v>
      </c>
      <c r="X76" s="3">
        <f>ROUND(W76/(1-VLOOKUP("Total porcentaje:",ResumenCotizacion!$F:$H,3,0)),2)</f>
        <v>111391.81</v>
      </c>
      <c r="Y76" s="3">
        <f t="shared" si="7"/>
        <v>0</v>
      </c>
    </row>
    <row r="77" spans="1:25" ht="14.25" x14ac:dyDescent="0.2">
      <c r="A77" s="21" t="str">
        <f t="shared" si="4"/>
        <v>Catalogo principalOPEN-CSP GOBIERNO6ZH-00350</v>
      </c>
      <c r="B77" s="21" t="str">
        <f t="shared" si="5"/>
        <v>6ZH-00350OPEN-CSP GOBIERNO</v>
      </c>
      <c r="C77" s="21"/>
      <c r="D77" s="21" t="s">
        <v>134</v>
      </c>
      <c r="E77" s="51" t="s">
        <v>288</v>
      </c>
      <c r="F77" s="21" t="s">
        <v>18</v>
      </c>
      <c r="G77" s="21" t="s">
        <v>134</v>
      </c>
      <c r="H77" s="49" t="s">
        <v>136</v>
      </c>
      <c r="I77" s="21" t="s">
        <v>74</v>
      </c>
      <c r="J77" s="55" t="s">
        <v>289</v>
      </c>
      <c r="K77" s="53" t="s">
        <v>29</v>
      </c>
      <c r="L77" s="52" t="s">
        <v>92</v>
      </c>
      <c r="M77" s="48" t="s">
        <v>73</v>
      </c>
      <c r="N77" s="89" t="s">
        <v>74</v>
      </c>
      <c r="O77" s="90" t="s">
        <v>74</v>
      </c>
      <c r="P77" s="89" t="s">
        <v>74</v>
      </c>
      <c r="Q77" s="47" t="str">
        <f t="shared" si="6"/>
        <v>6ZH-00350</v>
      </c>
      <c r="R77" s="64" t="s">
        <v>138</v>
      </c>
      <c r="S77" s="87">
        <v>46.25</v>
      </c>
      <c r="T77" s="21">
        <v>1</v>
      </c>
      <c r="U77" s="62" t="s">
        <v>139</v>
      </c>
      <c r="V77" s="49">
        <f>SUMIF(ResumenCotizacion!$C:$C,E77,ResumenCotizacion!$P:$P)</f>
        <v>0</v>
      </c>
      <c r="W77" s="86">
        <f>IF(H77="USD",S77*SolCotizacion!$J$18,S77)</f>
        <v>169525.21249999999</v>
      </c>
      <c r="X77" s="3">
        <f>ROUND(W77/(1-VLOOKUP("Total porcentaje:",ResumenCotizacion!$F:$H,3,0)),2)</f>
        <v>169525.21</v>
      </c>
      <c r="Y77" s="3">
        <f t="shared" si="7"/>
        <v>0</v>
      </c>
    </row>
    <row r="78" spans="1:25" ht="14.25" x14ac:dyDescent="0.2">
      <c r="A78" s="21" t="str">
        <f t="shared" si="4"/>
        <v>Catalogo principalOPEN-CSP GOBIERNO6ZH-00371</v>
      </c>
      <c r="B78" s="21" t="str">
        <f t="shared" si="5"/>
        <v>6ZH-00371OPEN-CSP GOBIERNO</v>
      </c>
      <c r="C78" s="21"/>
      <c r="D78" s="21" t="s">
        <v>134</v>
      </c>
      <c r="E78" s="51" t="s">
        <v>290</v>
      </c>
      <c r="F78" s="21" t="s">
        <v>18</v>
      </c>
      <c r="G78" s="21" t="s">
        <v>134</v>
      </c>
      <c r="H78" s="49" t="s">
        <v>136</v>
      </c>
      <c r="I78" s="21" t="s">
        <v>74</v>
      </c>
      <c r="J78" s="55" t="s">
        <v>291</v>
      </c>
      <c r="K78" s="53" t="s">
        <v>29</v>
      </c>
      <c r="L78" s="52" t="s">
        <v>92</v>
      </c>
      <c r="M78" s="48" t="s">
        <v>73</v>
      </c>
      <c r="N78" s="89" t="s">
        <v>74</v>
      </c>
      <c r="O78" s="90" t="s">
        <v>74</v>
      </c>
      <c r="P78" s="89" t="s">
        <v>74</v>
      </c>
      <c r="Q78" s="47" t="str">
        <f t="shared" si="6"/>
        <v>6ZH-00371</v>
      </c>
      <c r="R78" s="64" t="s">
        <v>138</v>
      </c>
      <c r="S78" s="87">
        <v>59.55</v>
      </c>
      <c r="T78" s="21">
        <v>1</v>
      </c>
      <c r="U78" s="62" t="s">
        <v>139</v>
      </c>
      <c r="V78" s="49">
        <f>SUMIF(ResumenCotizacion!$C:$C,E78,ResumenCotizacion!$P:$P)</f>
        <v>0</v>
      </c>
      <c r="W78" s="86">
        <f>IF(H78="USD",S78*SolCotizacion!$J$18,S78)</f>
        <v>218275.16549999997</v>
      </c>
      <c r="X78" s="3">
        <f>ROUND(W78/(1-VLOOKUP("Total porcentaje:",ResumenCotizacion!$F:$H,3,0)),2)</f>
        <v>218275.17</v>
      </c>
      <c r="Y78" s="3">
        <f t="shared" si="7"/>
        <v>0</v>
      </c>
    </row>
    <row r="79" spans="1:25" ht="14.25" x14ac:dyDescent="0.2">
      <c r="A79" s="21" t="str">
        <f t="shared" si="4"/>
        <v>Catalogo principalOPEN-CSP GOBIERNO6ZH-00372</v>
      </c>
      <c r="B79" s="21" t="str">
        <f t="shared" si="5"/>
        <v>6ZH-00372OPEN-CSP GOBIERNO</v>
      </c>
      <c r="C79" s="21"/>
      <c r="D79" s="21" t="s">
        <v>134</v>
      </c>
      <c r="E79" s="51" t="s">
        <v>292</v>
      </c>
      <c r="F79" s="21" t="s">
        <v>18</v>
      </c>
      <c r="G79" s="21" t="s">
        <v>134</v>
      </c>
      <c r="H79" s="49" t="s">
        <v>136</v>
      </c>
      <c r="I79" s="21" t="s">
        <v>74</v>
      </c>
      <c r="J79" s="57" t="s">
        <v>293</v>
      </c>
      <c r="K79" s="53" t="s">
        <v>29</v>
      </c>
      <c r="L79" s="52" t="s">
        <v>92</v>
      </c>
      <c r="M79" s="48" t="s">
        <v>73</v>
      </c>
      <c r="N79" s="89" t="s">
        <v>74</v>
      </c>
      <c r="O79" s="90" t="s">
        <v>74</v>
      </c>
      <c r="P79" s="89" t="s">
        <v>74</v>
      </c>
      <c r="Q79" s="47" t="str">
        <f t="shared" si="6"/>
        <v>6ZH-00372</v>
      </c>
      <c r="R79" s="64" t="s">
        <v>138</v>
      </c>
      <c r="S79" s="87">
        <v>15.42</v>
      </c>
      <c r="T79" s="21">
        <v>1</v>
      </c>
      <c r="U79" s="62" t="s">
        <v>139</v>
      </c>
      <c r="V79" s="49">
        <f>SUMIF(ResumenCotizacion!$C:$C,E79,ResumenCotizacion!$P:$P)</f>
        <v>0</v>
      </c>
      <c r="W79" s="86">
        <f>IF(H79="USD",S79*SolCotizacion!$J$18,S79)</f>
        <v>56520.622199999998</v>
      </c>
      <c r="X79" s="3">
        <f>ROUND(W79/(1-VLOOKUP("Total porcentaje:",ResumenCotizacion!$F:$H,3,0)),2)</f>
        <v>56520.62</v>
      </c>
      <c r="Y79" s="3">
        <f t="shared" si="7"/>
        <v>0</v>
      </c>
    </row>
    <row r="80" spans="1:25" ht="14.25" x14ac:dyDescent="0.2">
      <c r="A80" s="21" t="str">
        <f t="shared" si="4"/>
        <v>Catalogo principalOPEN-CSP GOBIERNO6ZH-00373</v>
      </c>
      <c r="B80" s="21" t="str">
        <f t="shared" si="5"/>
        <v>6ZH-00373OPEN-CSP GOBIERNO</v>
      </c>
      <c r="C80" s="21"/>
      <c r="D80" s="21" t="s">
        <v>134</v>
      </c>
      <c r="E80" s="51" t="s">
        <v>294</v>
      </c>
      <c r="F80" s="21" t="s">
        <v>18</v>
      </c>
      <c r="G80" s="21" t="s">
        <v>134</v>
      </c>
      <c r="H80" s="49" t="s">
        <v>136</v>
      </c>
      <c r="I80" s="21" t="s">
        <v>74</v>
      </c>
      <c r="J80" s="55" t="s">
        <v>295</v>
      </c>
      <c r="K80" s="53" t="s">
        <v>29</v>
      </c>
      <c r="L80" s="52" t="s">
        <v>92</v>
      </c>
      <c r="M80" s="48" t="s">
        <v>73</v>
      </c>
      <c r="N80" s="89" t="s">
        <v>74</v>
      </c>
      <c r="O80" s="90" t="s">
        <v>74</v>
      </c>
      <c r="P80" s="89" t="s">
        <v>74</v>
      </c>
      <c r="Q80" s="47" t="str">
        <f t="shared" si="6"/>
        <v>6ZH-00373</v>
      </c>
      <c r="R80" s="64" t="s">
        <v>138</v>
      </c>
      <c r="S80" s="87">
        <v>19.89</v>
      </c>
      <c r="T80" s="21">
        <v>1</v>
      </c>
      <c r="U80" s="62" t="s">
        <v>139</v>
      </c>
      <c r="V80" s="49">
        <f>SUMIF(ResumenCotizacion!$C:$C,E80,ResumenCotizacion!$P:$P)</f>
        <v>0</v>
      </c>
      <c r="W80" s="86">
        <f>IF(H80="USD",S80*SolCotizacion!$J$18,S80)</f>
        <v>72905.0049</v>
      </c>
      <c r="X80" s="3">
        <f>ROUND(W80/(1-VLOOKUP("Total porcentaje:",ResumenCotizacion!$F:$H,3,0)),2)</f>
        <v>72905</v>
      </c>
      <c r="Y80" s="3">
        <f t="shared" si="7"/>
        <v>0</v>
      </c>
    </row>
    <row r="81" spans="1:25" ht="14.25" x14ac:dyDescent="0.2">
      <c r="A81" s="21" t="str">
        <f t="shared" si="4"/>
        <v>Catalogo principalOPEN-CSP GOBIERNO6ZH-00747</v>
      </c>
      <c r="B81" s="21" t="str">
        <f t="shared" si="5"/>
        <v>6ZH-00747OPEN-CSP GOBIERNO</v>
      </c>
      <c r="C81" s="21"/>
      <c r="D81" s="21" t="s">
        <v>134</v>
      </c>
      <c r="E81" s="51" t="s">
        <v>296</v>
      </c>
      <c r="F81" s="21" t="s">
        <v>18</v>
      </c>
      <c r="G81" s="21" t="s">
        <v>134</v>
      </c>
      <c r="H81" s="49" t="s">
        <v>136</v>
      </c>
      <c r="I81" s="21" t="s">
        <v>74</v>
      </c>
      <c r="J81" s="55" t="s">
        <v>297</v>
      </c>
      <c r="K81" s="53" t="s">
        <v>29</v>
      </c>
      <c r="L81" s="52" t="s">
        <v>92</v>
      </c>
      <c r="M81" s="48" t="s">
        <v>73</v>
      </c>
      <c r="N81" s="89" t="s">
        <v>74</v>
      </c>
      <c r="O81" s="90" t="s">
        <v>74</v>
      </c>
      <c r="P81" s="89" t="s">
        <v>74</v>
      </c>
      <c r="Q81" s="47" t="str">
        <f t="shared" si="6"/>
        <v>6ZH-00747</v>
      </c>
      <c r="R81" s="64" t="s">
        <v>138</v>
      </c>
      <c r="S81" s="87">
        <v>30.84</v>
      </c>
      <c r="T81" s="21">
        <v>1</v>
      </c>
      <c r="U81" s="62" t="s">
        <v>139</v>
      </c>
      <c r="V81" s="49">
        <f>SUMIF(ResumenCotizacion!$C:$C,E81,ResumenCotizacion!$P:$P)</f>
        <v>0</v>
      </c>
      <c r="W81" s="86">
        <f>IF(H81="USD",S81*SolCotizacion!$J$18,S81)</f>
        <v>113041.2444</v>
      </c>
      <c r="X81" s="3">
        <f>ROUND(W81/(1-VLOOKUP("Total porcentaje:",ResumenCotizacion!$F:$H,3,0)),2)</f>
        <v>113041.24</v>
      </c>
      <c r="Y81" s="3">
        <f t="shared" si="7"/>
        <v>0</v>
      </c>
    </row>
    <row r="82" spans="1:25" ht="14.25" x14ac:dyDescent="0.2">
      <c r="A82" s="21" t="str">
        <f t="shared" si="4"/>
        <v>Catalogo principalOPEN-CSP GOBIERNO6ZH-00748</v>
      </c>
      <c r="B82" s="21" t="str">
        <f t="shared" si="5"/>
        <v>6ZH-00748OPEN-CSP GOBIERNO</v>
      </c>
      <c r="C82" s="21"/>
      <c r="D82" s="21" t="s">
        <v>134</v>
      </c>
      <c r="E82" s="51" t="s">
        <v>298</v>
      </c>
      <c r="F82" s="21" t="s">
        <v>18</v>
      </c>
      <c r="G82" s="21" t="s">
        <v>134</v>
      </c>
      <c r="H82" s="49" t="s">
        <v>136</v>
      </c>
      <c r="I82" s="21" t="s">
        <v>74</v>
      </c>
      <c r="J82" s="55" t="s">
        <v>299</v>
      </c>
      <c r="K82" s="53" t="s">
        <v>29</v>
      </c>
      <c r="L82" s="52" t="s">
        <v>92</v>
      </c>
      <c r="M82" s="48" t="s">
        <v>73</v>
      </c>
      <c r="N82" s="89" t="s">
        <v>74</v>
      </c>
      <c r="O82" s="90" t="s">
        <v>74</v>
      </c>
      <c r="P82" s="89" t="s">
        <v>74</v>
      </c>
      <c r="Q82" s="47" t="str">
        <f t="shared" si="6"/>
        <v>6ZH-00748</v>
      </c>
      <c r="R82" s="64" t="s">
        <v>138</v>
      </c>
      <c r="S82" s="87">
        <v>39.659999999999997</v>
      </c>
      <c r="T82" s="21">
        <v>1</v>
      </c>
      <c r="U82" s="62" t="s">
        <v>139</v>
      </c>
      <c r="V82" s="49">
        <f>SUMIF(ResumenCotizacion!$C:$C,E82,ResumenCotizacion!$P:$P)</f>
        <v>0</v>
      </c>
      <c r="W82" s="86">
        <f>IF(H82="USD",S82*SolCotizacion!$J$18,S82)</f>
        <v>145370.16059999997</v>
      </c>
      <c r="X82" s="3">
        <f>ROUND(W82/(1-VLOOKUP("Total porcentaje:",ResumenCotizacion!$F:$H,3,0)),2)</f>
        <v>145370.16</v>
      </c>
      <c r="Y82" s="3">
        <f t="shared" si="7"/>
        <v>0</v>
      </c>
    </row>
    <row r="83" spans="1:25" ht="14.25" x14ac:dyDescent="0.2">
      <c r="A83" s="21" t="str">
        <f t="shared" si="4"/>
        <v>Catalogo principalOPEN-CSP GOBIERNO76M-01706</v>
      </c>
      <c r="B83" s="21" t="str">
        <f t="shared" si="5"/>
        <v>76M-01706OPEN-CSP GOBIERNO</v>
      </c>
      <c r="C83" s="21"/>
      <c r="D83" s="21" t="s">
        <v>134</v>
      </c>
      <c r="E83" s="51" t="s">
        <v>300</v>
      </c>
      <c r="F83" s="21" t="s">
        <v>18</v>
      </c>
      <c r="G83" s="21" t="s">
        <v>134</v>
      </c>
      <c r="H83" s="49" t="s">
        <v>136</v>
      </c>
      <c r="I83" s="21" t="s">
        <v>74</v>
      </c>
      <c r="J83" s="55" t="s">
        <v>301</v>
      </c>
      <c r="K83" s="53" t="s">
        <v>29</v>
      </c>
      <c r="L83" s="52" t="s">
        <v>92</v>
      </c>
      <c r="M83" s="48" t="s">
        <v>73</v>
      </c>
      <c r="N83" s="89" t="s">
        <v>74</v>
      </c>
      <c r="O83" s="90" t="s">
        <v>74</v>
      </c>
      <c r="P83" s="89" t="s">
        <v>74</v>
      </c>
      <c r="Q83" s="47" t="str">
        <f t="shared" si="6"/>
        <v>76M-01706</v>
      </c>
      <c r="R83" s="64" t="s">
        <v>138</v>
      </c>
      <c r="S83" s="87">
        <v>94.48</v>
      </c>
      <c r="T83" s="21">
        <v>1</v>
      </c>
      <c r="U83" s="62" t="s">
        <v>139</v>
      </c>
      <c r="V83" s="49">
        <f>SUMIF(ResumenCotizacion!$C:$C,E83,ResumenCotizacion!$P:$P)</f>
        <v>0</v>
      </c>
      <c r="W83" s="86">
        <f>IF(H83="USD",S83*SolCotizacion!$J$18,S83)</f>
        <v>346307.93680000002</v>
      </c>
      <c r="X83" s="3">
        <f>ROUND(W83/(1-VLOOKUP("Total porcentaje:",ResumenCotizacion!$F:$H,3,0)),2)</f>
        <v>346307.94</v>
      </c>
      <c r="Y83" s="3">
        <f t="shared" si="7"/>
        <v>0</v>
      </c>
    </row>
    <row r="84" spans="1:25" ht="14.25" x14ac:dyDescent="0.2">
      <c r="A84" s="21" t="str">
        <f t="shared" si="4"/>
        <v>Catalogo principalOPEN-CSP GOBIERNO76M-01707</v>
      </c>
      <c r="B84" s="21" t="str">
        <f t="shared" si="5"/>
        <v>76M-01707OPEN-CSP GOBIERNO</v>
      </c>
      <c r="C84" s="21"/>
      <c r="D84" s="21" t="s">
        <v>134</v>
      </c>
      <c r="E84" s="51" t="s">
        <v>302</v>
      </c>
      <c r="F84" s="21" t="s">
        <v>18</v>
      </c>
      <c r="G84" s="21" t="s">
        <v>134</v>
      </c>
      <c r="H84" s="49" t="s">
        <v>136</v>
      </c>
      <c r="I84" s="21" t="s">
        <v>74</v>
      </c>
      <c r="J84" s="55" t="s">
        <v>303</v>
      </c>
      <c r="K84" s="53" t="s">
        <v>29</v>
      </c>
      <c r="L84" s="52" t="s">
        <v>92</v>
      </c>
      <c r="M84" s="48" t="s">
        <v>73</v>
      </c>
      <c r="N84" s="89" t="s">
        <v>74</v>
      </c>
      <c r="O84" s="90" t="s">
        <v>74</v>
      </c>
      <c r="P84" s="89" t="s">
        <v>74</v>
      </c>
      <c r="Q84" s="47" t="str">
        <f t="shared" si="6"/>
        <v>76M-01707</v>
      </c>
      <c r="R84" s="64" t="s">
        <v>138</v>
      </c>
      <c r="S84" s="87">
        <v>121.41</v>
      </c>
      <c r="T84" s="21">
        <v>1</v>
      </c>
      <c r="U84" s="62" t="s">
        <v>139</v>
      </c>
      <c r="V84" s="49">
        <f>SUMIF(ResumenCotizacion!$C:$C,E84,ResumenCotizacion!$P:$P)</f>
        <v>0</v>
      </c>
      <c r="W84" s="86">
        <f>IF(H84="USD",S84*SolCotizacion!$J$18,S84)</f>
        <v>445017.42809999996</v>
      </c>
      <c r="X84" s="3">
        <f>ROUND(W84/(1-VLOOKUP("Total porcentaje:",ResumenCotizacion!$F:$H,3,0)),2)</f>
        <v>445017.43</v>
      </c>
      <c r="Y84" s="3">
        <f t="shared" si="7"/>
        <v>0</v>
      </c>
    </row>
    <row r="85" spans="1:25" ht="14.25" x14ac:dyDescent="0.2">
      <c r="A85" s="21" t="str">
        <f t="shared" si="4"/>
        <v>Catalogo principalOPEN-CSP GOBIERNO76N-00597</v>
      </c>
      <c r="B85" s="21" t="str">
        <f t="shared" si="5"/>
        <v>76N-00597OPEN-CSP GOBIERNO</v>
      </c>
      <c r="C85" s="21"/>
      <c r="D85" s="21" t="s">
        <v>134</v>
      </c>
      <c r="E85" s="51" t="s">
        <v>304</v>
      </c>
      <c r="F85" s="21" t="s">
        <v>18</v>
      </c>
      <c r="G85" s="21" t="s">
        <v>134</v>
      </c>
      <c r="H85" s="49" t="s">
        <v>136</v>
      </c>
      <c r="I85" s="21" t="s">
        <v>74</v>
      </c>
      <c r="J85" s="55" t="s">
        <v>305</v>
      </c>
      <c r="K85" s="53" t="s">
        <v>29</v>
      </c>
      <c r="L85" s="52" t="s">
        <v>92</v>
      </c>
      <c r="M85" s="48" t="s">
        <v>73</v>
      </c>
      <c r="N85" s="89" t="s">
        <v>74</v>
      </c>
      <c r="O85" s="90" t="s">
        <v>74</v>
      </c>
      <c r="P85" s="89" t="s">
        <v>74</v>
      </c>
      <c r="Q85" s="47" t="str">
        <f t="shared" si="6"/>
        <v>76N-00597</v>
      </c>
      <c r="R85" s="64" t="s">
        <v>138</v>
      </c>
      <c r="S85" s="87">
        <v>123.68</v>
      </c>
      <c r="T85" s="21">
        <v>1</v>
      </c>
      <c r="U85" s="62" t="s">
        <v>139</v>
      </c>
      <c r="V85" s="49">
        <f>SUMIF(ResumenCotizacion!$C:$C,E85,ResumenCotizacion!$P:$P)</f>
        <v>0</v>
      </c>
      <c r="W85" s="86">
        <f>IF(H85="USD",S85*SolCotizacion!$J$18,S85)</f>
        <v>453337.90880000003</v>
      </c>
      <c r="X85" s="3">
        <f>ROUND(W85/(1-VLOOKUP("Total porcentaje:",ResumenCotizacion!$F:$H,3,0)),2)</f>
        <v>453337.91</v>
      </c>
      <c r="Y85" s="3">
        <f t="shared" si="7"/>
        <v>0</v>
      </c>
    </row>
    <row r="86" spans="1:25" ht="14.25" x14ac:dyDescent="0.2">
      <c r="A86" s="21" t="str">
        <f t="shared" si="4"/>
        <v>Catalogo principalOPEN-CSP GOBIERNO76N-00603</v>
      </c>
      <c r="B86" s="21" t="str">
        <f t="shared" si="5"/>
        <v>76N-00603OPEN-CSP GOBIERNO</v>
      </c>
      <c r="C86"/>
      <c r="D86" s="21" t="s">
        <v>134</v>
      </c>
      <c r="E86" s="61" t="s">
        <v>306</v>
      </c>
      <c r="F86" s="21" t="s">
        <v>18</v>
      </c>
      <c r="G86" s="21" t="s">
        <v>134</v>
      </c>
      <c r="H86" s="49" t="s">
        <v>136</v>
      </c>
      <c r="I86" s="21" t="s">
        <v>74</v>
      </c>
      <c r="J86" s="61" t="s">
        <v>307</v>
      </c>
      <c r="K86" s="53" t="s">
        <v>29</v>
      </c>
      <c r="L86" s="52" t="s">
        <v>92</v>
      </c>
      <c r="M86" s="48" t="s">
        <v>73</v>
      </c>
      <c r="N86" s="89" t="s">
        <v>74</v>
      </c>
      <c r="O86" s="90" t="s">
        <v>74</v>
      </c>
      <c r="P86" s="89" t="s">
        <v>74</v>
      </c>
      <c r="Q86" s="47" t="str">
        <f t="shared" si="6"/>
        <v>76N-00603</v>
      </c>
      <c r="R86" s="64" t="s">
        <v>138</v>
      </c>
      <c r="S86" s="87">
        <v>161.80000000000001</v>
      </c>
      <c r="T86" s="21">
        <v>1</v>
      </c>
      <c r="U86" s="62" t="s">
        <v>139</v>
      </c>
      <c r="V86" s="49">
        <f>SUMIF(ResumenCotizacion!$C:$C,E86,ResumenCotizacion!$P:$P)</f>
        <v>0</v>
      </c>
      <c r="W86" s="86">
        <f>IF(H86="USD",S86*SolCotizacion!$J$18,S86)</f>
        <v>593063.33799999999</v>
      </c>
      <c r="X86" s="3">
        <f>ROUND(W86/(1-VLOOKUP("Total porcentaje:",ResumenCotizacion!$F:$H,3,0)),2)</f>
        <v>593063.34</v>
      </c>
      <c r="Y86" s="3">
        <f t="shared" si="7"/>
        <v>0</v>
      </c>
    </row>
    <row r="87" spans="1:25" ht="14.25" x14ac:dyDescent="0.2">
      <c r="A87" s="21" t="str">
        <f t="shared" si="4"/>
        <v>Catalogo principalOPEN-CSP GOBIERNO76N-00654</v>
      </c>
      <c r="B87" s="21" t="str">
        <f t="shared" si="5"/>
        <v>76N-00654OPEN-CSP GOBIERNO</v>
      </c>
      <c r="C87"/>
      <c r="D87" s="21" t="s">
        <v>134</v>
      </c>
      <c r="E87" s="61" t="s">
        <v>308</v>
      </c>
      <c r="F87" s="21" t="s">
        <v>18</v>
      </c>
      <c r="G87" s="21" t="s">
        <v>134</v>
      </c>
      <c r="H87" s="49" t="s">
        <v>136</v>
      </c>
      <c r="I87" s="21" t="s">
        <v>74</v>
      </c>
      <c r="J87" s="61" t="s">
        <v>309</v>
      </c>
      <c r="K87" s="53" t="s">
        <v>29</v>
      </c>
      <c r="L87" s="52" t="s">
        <v>92</v>
      </c>
      <c r="M87" s="48" t="s">
        <v>73</v>
      </c>
      <c r="N87" s="89" t="s">
        <v>74</v>
      </c>
      <c r="O87" s="90" t="s">
        <v>74</v>
      </c>
      <c r="P87" s="89" t="s">
        <v>74</v>
      </c>
      <c r="Q87" s="47" t="str">
        <f t="shared" si="6"/>
        <v>76N-00654</v>
      </c>
      <c r="R87" s="64" t="s">
        <v>138</v>
      </c>
      <c r="S87" s="87">
        <v>41.18</v>
      </c>
      <c r="T87" s="21">
        <v>1</v>
      </c>
      <c r="U87" s="62" t="s">
        <v>139</v>
      </c>
      <c r="V87" s="49">
        <f>SUMIF(ResumenCotizacion!$C:$C,E87,ResumenCotizacion!$P:$P)</f>
        <v>0</v>
      </c>
      <c r="W87" s="86">
        <f>IF(H87="USD",S87*SolCotizacion!$J$18,S87)</f>
        <v>150941.58379999999</v>
      </c>
      <c r="X87" s="3">
        <f>ROUND(W87/(1-VLOOKUP("Total porcentaje:",ResumenCotizacion!$F:$H,3,0)),2)</f>
        <v>150941.57999999999</v>
      </c>
      <c r="Y87" s="3">
        <f t="shared" si="7"/>
        <v>0</v>
      </c>
    </row>
    <row r="88" spans="1:25" ht="14.25" x14ac:dyDescent="0.2">
      <c r="A88" s="21" t="str">
        <f t="shared" si="4"/>
        <v>Catalogo principalOPEN-CSP GOBIERNO76N-00660</v>
      </c>
      <c r="B88" s="21" t="str">
        <f t="shared" si="5"/>
        <v>76N-00660OPEN-CSP GOBIERNO</v>
      </c>
      <c r="C88"/>
      <c r="D88" s="21" t="s">
        <v>134</v>
      </c>
      <c r="E88" s="61" t="s">
        <v>310</v>
      </c>
      <c r="F88" s="21" t="s">
        <v>18</v>
      </c>
      <c r="G88" s="21" t="s">
        <v>134</v>
      </c>
      <c r="H88" s="49" t="s">
        <v>136</v>
      </c>
      <c r="I88" s="21" t="s">
        <v>74</v>
      </c>
      <c r="J88" s="61" t="s">
        <v>311</v>
      </c>
      <c r="K88" s="53" t="s">
        <v>29</v>
      </c>
      <c r="L88" s="52" t="s">
        <v>92</v>
      </c>
      <c r="M88" s="48" t="s">
        <v>73</v>
      </c>
      <c r="N88" s="89" t="s">
        <v>74</v>
      </c>
      <c r="O88" s="90" t="s">
        <v>74</v>
      </c>
      <c r="P88" s="89" t="s">
        <v>74</v>
      </c>
      <c r="Q88" s="47" t="str">
        <f t="shared" si="6"/>
        <v>76N-00660</v>
      </c>
      <c r="R88" s="64" t="s">
        <v>138</v>
      </c>
      <c r="S88" s="87">
        <v>53.98</v>
      </c>
      <c r="T88" s="21">
        <v>1</v>
      </c>
      <c r="U88" s="62" t="s">
        <v>139</v>
      </c>
      <c r="V88" s="49">
        <f>SUMIF(ResumenCotizacion!$C:$C,E88,ResumenCotizacion!$P:$P)</f>
        <v>0</v>
      </c>
      <c r="W88" s="86">
        <f>IF(H88="USD",S88*SolCotizacion!$J$18,S88)</f>
        <v>197858.83179999999</v>
      </c>
      <c r="X88" s="3">
        <f>ROUND(W88/(1-VLOOKUP("Total porcentaje:",ResumenCotizacion!$F:$H,3,0)),2)</f>
        <v>197858.83</v>
      </c>
      <c r="Y88" s="3">
        <f t="shared" si="7"/>
        <v>0</v>
      </c>
    </row>
    <row r="89" spans="1:25" ht="14.25" x14ac:dyDescent="0.2">
      <c r="A89" s="21" t="str">
        <f t="shared" si="4"/>
        <v>Catalogo principalOPEN-CSP GOBIERNO76N-03869</v>
      </c>
      <c r="B89" s="21" t="str">
        <f t="shared" si="5"/>
        <v>76N-03869OPEN-CSP GOBIERNO</v>
      </c>
      <c r="C89"/>
      <c r="D89" s="21" t="s">
        <v>134</v>
      </c>
      <c r="E89" s="61" t="s">
        <v>312</v>
      </c>
      <c r="F89" s="21" t="s">
        <v>18</v>
      </c>
      <c r="G89" s="21" t="s">
        <v>134</v>
      </c>
      <c r="H89" s="49" t="s">
        <v>136</v>
      </c>
      <c r="I89" s="21" t="s">
        <v>74</v>
      </c>
      <c r="J89" s="61" t="s">
        <v>313</v>
      </c>
      <c r="K89" s="53" t="s">
        <v>29</v>
      </c>
      <c r="L89" s="52" t="s">
        <v>92</v>
      </c>
      <c r="M89" s="48" t="s">
        <v>73</v>
      </c>
      <c r="N89" s="89" t="s">
        <v>74</v>
      </c>
      <c r="O89" s="90" t="s">
        <v>74</v>
      </c>
      <c r="P89" s="89" t="s">
        <v>74</v>
      </c>
      <c r="Q89" s="47" t="str">
        <f t="shared" si="6"/>
        <v>76N-03869</v>
      </c>
      <c r="R89" s="64" t="s">
        <v>138</v>
      </c>
      <c r="S89" s="87">
        <v>82.5</v>
      </c>
      <c r="T89" s="21">
        <v>1</v>
      </c>
      <c r="U89" s="62" t="s">
        <v>139</v>
      </c>
      <c r="V89" s="49">
        <f>SUMIF(ResumenCotizacion!$C:$C,E89,ResumenCotizacion!$P:$P)</f>
        <v>0</v>
      </c>
      <c r="W89" s="86">
        <f>IF(H89="USD",S89*SolCotizacion!$J$18,S89)</f>
        <v>302396.32500000001</v>
      </c>
      <c r="X89" s="3">
        <f>ROUND(W89/(1-VLOOKUP("Total porcentaje:",ResumenCotizacion!$F:$H,3,0)),2)</f>
        <v>302396.33</v>
      </c>
      <c r="Y89" s="3">
        <f t="shared" si="7"/>
        <v>0</v>
      </c>
    </row>
    <row r="90" spans="1:25" ht="14.25" x14ac:dyDescent="0.2">
      <c r="A90" s="21" t="str">
        <f t="shared" si="4"/>
        <v>Catalogo principalOPEN-CSP GOBIERNO76N-03870</v>
      </c>
      <c r="B90" s="21" t="str">
        <f t="shared" si="5"/>
        <v>76N-03870OPEN-CSP GOBIERNO</v>
      </c>
      <c r="C90"/>
      <c r="D90" s="21" t="s">
        <v>134</v>
      </c>
      <c r="E90" s="61" t="s">
        <v>314</v>
      </c>
      <c r="F90" s="21" t="s">
        <v>18</v>
      </c>
      <c r="G90" s="21" t="s">
        <v>134</v>
      </c>
      <c r="H90" s="49" t="s">
        <v>136</v>
      </c>
      <c r="I90" s="21" t="s">
        <v>74</v>
      </c>
      <c r="J90" s="61" t="s">
        <v>315</v>
      </c>
      <c r="K90" s="53" t="s">
        <v>29</v>
      </c>
      <c r="L90" s="52" t="s">
        <v>92</v>
      </c>
      <c r="M90" s="48" t="s">
        <v>73</v>
      </c>
      <c r="N90" s="89" t="s">
        <v>74</v>
      </c>
      <c r="O90" s="90" t="s">
        <v>74</v>
      </c>
      <c r="P90" s="89" t="s">
        <v>74</v>
      </c>
      <c r="Q90" s="47" t="str">
        <f t="shared" si="6"/>
        <v>76N-03870</v>
      </c>
      <c r="R90" s="64" t="s">
        <v>138</v>
      </c>
      <c r="S90" s="87">
        <v>107.82</v>
      </c>
      <c r="T90" s="21">
        <v>1</v>
      </c>
      <c r="U90" s="62" t="s">
        <v>139</v>
      </c>
      <c r="V90" s="49">
        <f>SUMIF(ResumenCotizacion!$C:$C,E90,ResumenCotizacion!$P:$P)</f>
        <v>0</v>
      </c>
      <c r="W90" s="86">
        <f>IF(H90="USD",S90*SolCotizacion!$J$18,S90)</f>
        <v>395204.50619999995</v>
      </c>
      <c r="X90" s="3">
        <f>ROUND(W90/(1-VLOOKUP("Total porcentaje:",ResumenCotizacion!$F:$H,3,0)),2)</f>
        <v>395204.51</v>
      </c>
      <c r="Y90" s="3">
        <f t="shared" si="7"/>
        <v>0</v>
      </c>
    </row>
    <row r="91" spans="1:25" ht="14.25" x14ac:dyDescent="0.2">
      <c r="A91" s="21" t="str">
        <f t="shared" si="4"/>
        <v>Catalogo principalOPEN-CSP GOBIERNO76P-02040</v>
      </c>
      <c r="B91" s="21" t="str">
        <f t="shared" si="5"/>
        <v>76P-02040OPEN-CSP GOBIERNO</v>
      </c>
      <c r="C91"/>
      <c r="D91" s="21" t="s">
        <v>134</v>
      </c>
      <c r="E91" s="61" t="s">
        <v>316</v>
      </c>
      <c r="F91" s="21" t="s">
        <v>18</v>
      </c>
      <c r="G91" s="21" t="s">
        <v>134</v>
      </c>
      <c r="H91" s="49" t="s">
        <v>136</v>
      </c>
      <c r="I91" s="21" t="s">
        <v>74</v>
      </c>
      <c r="J91" s="61" t="s">
        <v>317</v>
      </c>
      <c r="K91" s="53" t="s">
        <v>29</v>
      </c>
      <c r="L91" s="52" t="s">
        <v>92</v>
      </c>
      <c r="M91" s="48" t="s">
        <v>73</v>
      </c>
      <c r="N91" s="89" t="s">
        <v>74</v>
      </c>
      <c r="O91" s="90" t="s">
        <v>74</v>
      </c>
      <c r="P91" s="89" t="s">
        <v>74</v>
      </c>
      <c r="Q91" s="47" t="str">
        <f t="shared" si="6"/>
        <v>76P-02040</v>
      </c>
      <c r="R91" s="64" t="s">
        <v>138</v>
      </c>
      <c r="S91" s="87">
        <v>6850.06</v>
      </c>
      <c r="T91" s="21">
        <v>1</v>
      </c>
      <c r="U91" s="62" t="s">
        <v>139</v>
      </c>
      <c r="V91" s="49">
        <f>SUMIF(ResumenCotizacion!$C:$C,E91,ResumenCotizacion!$P:$P)</f>
        <v>0</v>
      </c>
      <c r="W91" s="86">
        <f>IF(H91="USD",S91*SolCotizacion!$J$18,S91)</f>
        <v>25108278.424600001</v>
      </c>
      <c r="X91" s="3">
        <f>ROUND(W91/(1-VLOOKUP("Total porcentaje:",ResumenCotizacion!$F:$H,3,0)),2)</f>
        <v>25108278.420000002</v>
      </c>
      <c r="Y91" s="3">
        <f t="shared" si="7"/>
        <v>0</v>
      </c>
    </row>
    <row r="92" spans="1:25" ht="14.25" x14ac:dyDescent="0.2">
      <c r="A92" s="21" t="str">
        <f t="shared" si="4"/>
        <v>Catalogo principalOPEN-CSP GOBIERNO77D-00105</v>
      </c>
      <c r="B92" s="21" t="str">
        <f t="shared" si="5"/>
        <v>77D-00105OPEN-CSP GOBIERNO</v>
      </c>
      <c r="C92"/>
      <c r="D92" s="21" t="s">
        <v>134</v>
      </c>
      <c r="E92" s="61" t="s">
        <v>318</v>
      </c>
      <c r="F92" s="21" t="s">
        <v>18</v>
      </c>
      <c r="G92" s="21" t="s">
        <v>134</v>
      </c>
      <c r="H92" s="49" t="s">
        <v>136</v>
      </c>
      <c r="I92" s="21" t="s">
        <v>74</v>
      </c>
      <c r="J92" s="61" t="s">
        <v>319</v>
      </c>
      <c r="K92" s="53" t="s">
        <v>29</v>
      </c>
      <c r="L92" s="52" t="s">
        <v>92</v>
      </c>
      <c r="M92" s="48" t="s">
        <v>73</v>
      </c>
      <c r="N92" s="89" t="s">
        <v>74</v>
      </c>
      <c r="O92" s="90" t="s">
        <v>74</v>
      </c>
      <c r="P92" s="89" t="s">
        <v>74</v>
      </c>
      <c r="Q92" s="47" t="str">
        <f t="shared" si="6"/>
        <v>77D-00105</v>
      </c>
      <c r="R92" s="64" t="s">
        <v>138</v>
      </c>
      <c r="S92" s="87">
        <v>1146.1300000000001</v>
      </c>
      <c r="T92" s="21">
        <v>1</v>
      </c>
      <c r="U92" s="62" t="s">
        <v>139</v>
      </c>
      <c r="V92" s="49">
        <f>SUMIF(ResumenCotizacion!$C:$C,E92,ResumenCotizacion!$P:$P)</f>
        <v>0</v>
      </c>
      <c r="W92" s="86">
        <f>IF(H92="USD",S92*SolCotizacion!$J$18,S92)</f>
        <v>4201036.3633000003</v>
      </c>
      <c r="X92" s="3">
        <f>ROUND(W92/(1-VLOOKUP("Total porcentaje:",ResumenCotizacion!$F:$H,3,0)),2)</f>
        <v>4201036.3600000003</v>
      </c>
      <c r="Y92" s="3">
        <f t="shared" si="7"/>
        <v>0</v>
      </c>
    </row>
    <row r="93" spans="1:25" ht="14.25" x14ac:dyDescent="0.2">
      <c r="A93" s="21" t="str">
        <f t="shared" si="4"/>
        <v>Catalogo principalOPEN-CSP GOBIERNO77D-00106</v>
      </c>
      <c r="B93" s="21" t="str">
        <f t="shared" si="5"/>
        <v>77D-00106OPEN-CSP GOBIERNO</v>
      </c>
      <c r="C93"/>
      <c r="D93" s="21" t="s">
        <v>134</v>
      </c>
      <c r="E93" s="61" t="s">
        <v>320</v>
      </c>
      <c r="F93" s="21" t="s">
        <v>18</v>
      </c>
      <c r="G93" s="21" t="s">
        <v>134</v>
      </c>
      <c r="H93" s="49" t="s">
        <v>136</v>
      </c>
      <c r="I93" s="21" t="s">
        <v>74</v>
      </c>
      <c r="J93" s="61" t="s">
        <v>321</v>
      </c>
      <c r="K93" s="53" t="s">
        <v>29</v>
      </c>
      <c r="L93" s="52" t="s">
        <v>92</v>
      </c>
      <c r="M93" s="48" t="s">
        <v>73</v>
      </c>
      <c r="N93" s="89" t="s">
        <v>74</v>
      </c>
      <c r="O93" s="90" t="s">
        <v>74</v>
      </c>
      <c r="P93" s="89" t="s">
        <v>74</v>
      </c>
      <c r="Q93" s="47" t="str">
        <f t="shared" si="6"/>
        <v>77D-00106</v>
      </c>
      <c r="R93" s="64" t="s">
        <v>138</v>
      </c>
      <c r="S93" s="87">
        <v>945.8</v>
      </c>
      <c r="T93" s="21">
        <v>1</v>
      </c>
      <c r="U93" s="62" t="s">
        <v>139</v>
      </c>
      <c r="V93" s="49">
        <f>SUMIF(ResumenCotizacion!$C:$C,E93,ResumenCotizacion!$P:$P)</f>
        <v>0</v>
      </c>
      <c r="W93" s="86">
        <f>IF(H93="USD",S93*SolCotizacion!$J$18,S93)</f>
        <v>3466744.7779999995</v>
      </c>
      <c r="X93" s="3">
        <f>ROUND(W93/(1-VLOOKUP("Total porcentaje:",ResumenCotizacion!$F:$H,3,0)),2)</f>
        <v>3466744.78</v>
      </c>
      <c r="Y93" s="3">
        <f t="shared" si="7"/>
        <v>0</v>
      </c>
    </row>
    <row r="94" spans="1:25" ht="14.25" x14ac:dyDescent="0.2">
      <c r="A94" s="21" t="str">
        <f t="shared" si="4"/>
        <v>Catalogo principalOPEN-CSP GOBIERNO79P-05738</v>
      </c>
      <c r="B94" s="21" t="str">
        <f t="shared" si="5"/>
        <v>79P-05738OPEN-CSP GOBIERNO</v>
      </c>
      <c r="C94"/>
      <c r="D94" s="21" t="s">
        <v>134</v>
      </c>
      <c r="E94" s="61" t="s">
        <v>322</v>
      </c>
      <c r="F94" s="21" t="s">
        <v>18</v>
      </c>
      <c r="G94" s="21" t="s">
        <v>134</v>
      </c>
      <c r="H94" s="49" t="s">
        <v>136</v>
      </c>
      <c r="I94" s="21" t="s">
        <v>74</v>
      </c>
      <c r="J94" s="61" t="s">
        <v>323</v>
      </c>
      <c r="K94" s="53" t="s">
        <v>29</v>
      </c>
      <c r="L94" s="52" t="s">
        <v>92</v>
      </c>
      <c r="M94" s="48" t="s">
        <v>73</v>
      </c>
      <c r="N94" s="89" t="s">
        <v>74</v>
      </c>
      <c r="O94" s="90" t="s">
        <v>74</v>
      </c>
      <c r="P94" s="89" t="s">
        <v>74</v>
      </c>
      <c r="Q94" s="47" t="str">
        <f t="shared" si="6"/>
        <v>79P-05738</v>
      </c>
      <c r="R94" s="64" t="s">
        <v>138</v>
      </c>
      <c r="S94" s="87">
        <v>510.94</v>
      </c>
      <c r="T94" s="21">
        <v>1</v>
      </c>
      <c r="U94" s="62" t="s">
        <v>139</v>
      </c>
      <c r="V94" s="49">
        <f>SUMIF(ResumenCotizacion!$C:$C,E94,ResumenCotizacion!$P:$P)</f>
        <v>0</v>
      </c>
      <c r="W94" s="86">
        <f>IF(H94="USD",S94*SolCotizacion!$J$18,S94)</f>
        <v>1872804.5854</v>
      </c>
      <c r="X94" s="3">
        <f>ROUND(W94/(1-VLOOKUP("Total porcentaje:",ResumenCotizacion!$F:$H,3,0)),2)</f>
        <v>1872804.59</v>
      </c>
      <c r="Y94" s="3">
        <f t="shared" si="7"/>
        <v>0</v>
      </c>
    </row>
    <row r="95" spans="1:25" ht="14.25" x14ac:dyDescent="0.2">
      <c r="A95" s="21" t="str">
        <f t="shared" si="4"/>
        <v>Catalogo principalOPEN-CSP GOBIERNO7AH-00419</v>
      </c>
      <c r="B95" s="21" t="str">
        <f t="shared" si="5"/>
        <v>7AH-00419OPEN-CSP GOBIERNO</v>
      </c>
      <c r="C95"/>
      <c r="D95" s="21" t="s">
        <v>134</v>
      </c>
      <c r="E95" s="61" t="s">
        <v>324</v>
      </c>
      <c r="F95" s="21" t="s">
        <v>18</v>
      </c>
      <c r="G95" s="21" t="s">
        <v>134</v>
      </c>
      <c r="H95" s="49" t="s">
        <v>136</v>
      </c>
      <c r="I95" s="21" t="s">
        <v>74</v>
      </c>
      <c r="J95" s="61" t="s">
        <v>325</v>
      </c>
      <c r="K95" s="53" t="s">
        <v>29</v>
      </c>
      <c r="L95" s="52" t="s">
        <v>92</v>
      </c>
      <c r="M95" s="48" t="s">
        <v>73</v>
      </c>
      <c r="N95" s="89" t="s">
        <v>74</v>
      </c>
      <c r="O95" s="90" t="s">
        <v>74</v>
      </c>
      <c r="P95" s="89" t="s">
        <v>74</v>
      </c>
      <c r="Q95" s="47" t="str">
        <f t="shared" si="6"/>
        <v>7AH-00419</v>
      </c>
      <c r="R95" s="64" t="s">
        <v>138</v>
      </c>
      <c r="S95" s="87">
        <v>161.80000000000001</v>
      </c>
      <c r="T95" s="21">
        <v>1</v>
      </c>
      <c r="U95" s="62" t="s">
        <v>139</v>
      </c>
      <c r="V95" s="49">
        <f>SUMIF(ResumenCotizacion!$C:$C,E95,ResumenCotizacion!$P:$P)</f>
        <v>0</v>
      </c>
      <c r="W95" s="86">
        <f>IF(H95="USD",S95*SolCotizacion!$J$18,S95)</f>
        <v>593063.33799999999</v>
      </c>
      <c r="X95" s="3">
        <f>ROUND(W95/(1-VLOOKUP("Total porcentaje:",ResumenCotizacion!$F:$H,3,0)),2)</f>
        <v>593063.34</v>
      </c>
      <c r="Y95" s="3">
        <f t="shared" si="7"/>
        <v>0</v>
      </c>
    </row>
    <row r="96" spans="1:25" ht="14.25" x14ac:dyDescent="0.2">
      <c r="A96" s="21" t="str">
        <f t="shared" si="4"/>
        <v>Catalogo principalOPEN-CSP GOBIERNO7AH-00420</v>
      </c>
      <c r="B96" s="21" t="str">
        <f t="shared" si="5"/>
        <v>7AH-00420OPEN-CSP GOBIERNO</v>
      </c>
      <c r="C96"/>
      <c r="D96" s="21" t="s">
        <v>134</v>
      </c>
      <c r="E96" s="61" t="s">
        <v>326</v>
      </c>
      <c r="F96" s="21" t="s">
        <v>18</v>
      </c>
      <c r="G96" s="21" t="s">
        <v>134</v>
      </c>
      <c r="H96" s="49" t="s">
        <v>136</v>
      </c>
      <c r="I96" s="21" t="s">
        <v>74</v>
      </c>
      <c r="J96" s="61" t="s">
        <v>327</v>
      </c>
      <c r="K96" s="53" t="s">
        <v>29</v>
      </c>
      <c r="L96" s="52" t="s">
        <v>92</v>
      </c>
      <c r="M96" s="48" t="s">
        <v>73</v>
      </c>
      <c r="N96" s="89" t="s">
        <v>74</v>
      </c>
      <c r="O96" s="90" t="s">
        <v>74</v>
      </c>
      <c r="P96" s="89" t="s">
        <v>74</v>
      </c>
      <c r="Q96" s="47" t="str">
        <f t="shared" si="6"/>
        <v>7AH-00420</v>
      </c>
      <c r="R96" s="64" t="s">
        <v>138</v>
      </c>
      <c r="S96" s="87">
        <v>209.38</v>
      </c>
      <c r="T96" s="21">
        <v>1</v>
      </c>
      <c r="U96" s="62" t="s">
        <v>139</v>
      </c>
      <c r="V96" s="49">
        <f>SUMIF(ResumenCotizacion!$C:$C,E96,ResumenCotizacion!$P:$P)</f>
        <v>0</v>
      </c>
      <c r="W96" s="86">
        <f>IF(H96="USD",S96*SolCotizacion!$J$18,S96)</f>
        <v>767463.54579999996</v>
      </c>
      <c r="X96" s="3">
        <f>ROUND(W96/(1-VLOOKUP("Total porcentaje:",ResumenCotizacion!$F:$H,3,0)),2)</f>
        <v>767463.55</v>
      </c>
      <c r="Y96" s="3">
        <f t="shared" si="7"/>
        <v>0</v>
      </c>
    </row>
    <row r="97" spans="1:25" ht="14.25" x14ac:dyDescent="0.2">
      <c r="A97" s="21" t="str">
        <f t="shared" si="4"/>
        <v>Catalogo principalOPEN-CSP GOBIERNO7AH-00421</v>
      </c>
      <c r="B97" s="21" t="str">
        <f t="shared" si="5"/>
        <v>7AH-00421OPEN-CSP GOBIERNO</v>
      </c>
      <c r="C97"/>
      <c r="D97" s="21" t="s">
        <v>134</v>
      </c>
      <c r="E97" s="61" t="s">
        <v>328</v>
      </c>
      <c r="F97" s="21" t="s">
        <v>18</v>
      </c>
      <c r="G97" s="21" t="s">
        <v>134</v>
      </c>
      <c r="H97" s="49" t="s">
        <v>136</v>
      </c>
      <c r="I97" s="21" t="s">
        <v>74</v>
      </c>
      <c r="J97" s="61" t="s">
        <v>329</v>
      </c>
      <c r="K97" s="53" t="s">
        <v>29</v>
      </c>
      <c r="L97" s="52" t="s">
        <v>92</v>
      </c>
      <c r="M97" s="48" t="s">
        <v>73</v>
      </c>
      <c r="N97" s="89" t="s">
        <v>74</v>
      </c>
      <c r="O97" s="90" t="s">
        <v>74</v>
      </c>
      <c r="P97" s="89" t="s">
        <v>74</v>
      </c>
      <c r="Q97" s="47" t="str">
        <f t="shared" si="6"/>
        <v>7AH-00421</v>
      </c>
      <c r="R97" s="64" t="s">
        <v>138</v>
      </c>
      <c r="S97" s="87">
        <v>53.98</v>
      </c>
      <c r="T97" s="21">
        <v>1</v>
      </c>
      <c r="U97" s="62" t="s">
        <v>139</v>
      </c>
      <c r="V97" s="49">
        <f>SUMIF(ResumenCotizacion!$C:$C,E97,ResumenCotizacion!$P:$P)</f>
        <v>0</v>
      </c>
      <c r="W97" s="86">
        <f>IF(H97="USD",S97*SolCotizacion!$J$18,S97)</f>
        <v>197858.83179999999</v>
      </c>
      <c r="X97" s="3">
        <f>ROUND(W97/(1-VLOOKUP("Total porcentaje:",ResumenCotizacion!$F:$H,3,0)),2)</f>
        <v>197858.83</v>
      </c>
      <c r="Y97" s="3">
        <f t="shared" si="7"/>
        <v>0</v>
      </c>
    </row>
    <row r="98" spans="1:25" ht="14.25" x14ac:dyDescent="0.2">
      <c r="A98" s="21" t="str">
        <f t="shared" si="4"/>
        <v>Catalogo principalOPEN-CSP GOBIERNO7AH-00422</v>
      </c>
      <c r="B98" s="21" t="str">
        <f t="shared" si="5"/>
        <v>7AH-00422OPEN-CSP GOBIERNO</v>
      </c>
      <c r="C98"/>
      <c r="D98" s="21" t="s">
        <v>134</v>
      </c>
      <c r="E98" s="61" t="s">
        <v>330</v>
      </c>
      <c r="F98" s="21" t="s">
        <v>18</v>
      </c>
      <c r="G98" s="21" t="s">
        <v>134</v>
      </c>
      <c r="H98" s="49" t="s">
        <v>136</v>
      </c>
      <c r="I98" s="21" t="s">
        <v>74</v>
      </c>
      <c r="J98" s="61" t="s">
        <v>331</v>
      </c>
      <c r="K98" s="53" t="s">
        <v>29</v>
      </c>
      <c r="L98" s="52" t="s">
        <v>92</v>
      </c>
      <c r="M98" s="48" t="s">
        <v>73</v>
      </c>
      <c r="N98" s="89" t="s">
        <v>74</v>
      </c>
      <c r="O98" s="90" t="s">
        <v>74</v>
      </c>
      <c r="P98" s="89" t="s">
        <v>74</v>
      </c>
      <c r="Q98" s="47" t="str">
        <f t="shared" si="6"/>
        <v>7AH-00422</v>
      </c>
      <c r="R98" s="64" t="s">
        <v>138</v>
      </c>
      <c r="S98" s="87">
        <v>69.84</v>
      </c>
      <c r="T98" s="21">
        <v>1</v>
      </c>
      <c r="U98" s="62" t="s">
        <v>139</v>
      </c>
      <c r="V98" s="49">
        <f>SUMIF(ResumenCotizacion!$C:$C,E98,ResumenCotizacion!$P:$P)</f>
        <v>0</v>
      </c>
      <c r="W98" s="86">
        <f>IF(H98="USD",S98*SolCotizacion!$J$18,S98)</f>
        <v>255992.23440000002</v>
      </c>
      <c r="X98" s="3">
        <f>ROUND(W98/(1-VLOOKUP("Total porcentaje:",ResumenCotizacion!$F:$H,3,0)),2)</f>
        <v>255992.23</v>
      </c>
      <c r="Y98" s="3">
        <f t="shared" si="7"/>
        <v>0</v>
      </c>
    </row>
    <row r="99" spans="1:25" ht="14.25" x14ac:dyDescent="0.2">
      <c r="A99" s="21" t="str">
        <f t="shared" si="4"/>
        <v>Catalogo principalOPEN-CSP GOBIERNO7AH-00754</v>
      </c>
      <c r="B99" s="21" t="str">
        <f t="shared" si="5"/>
        <v>7AH-00754OPEN-CSP GOBIERNO</v>
      </c>
      <c r="C99"/>
      <c r="D99" s="21" t="s">
        <v>134</v>
      </c>
      <c r="E99" s="61" t="s">
        <v>332</v>
      </c>
      <c r="F99" s="21" t="s">
        <v>18</v>
      </c>
      <c r="G99" s="21" t="s">
        <v>134</v>
      </c>
      <c r="H99" s="49" t="s">
        <v>136</v>
      </c>
      <c r="I99" s="21" t="s">
        <v>74</v>
      </c>
      <c r="J99" s="61" t="s">
        <v>333</v>
      </c>
      <c r="K99" s="53" t="s">
        <v>29</v>
      </c>
      <c r="L99" s="52" t="s">
        <v>92</v>
      </c>
      <c r="M99" s="48" t="s">
        <v>73</v>
      </c>
      <c r="N99" s="89" t="s">
        <v>74</v>
      </c>
      <c r="O99" s="90" t="s">
        <v>74</v>
      </c>
      <c r="P99" s="89" t="s">
        <v>74</v>
      </c>
      <c r="Q99" s="47" t="str">
        <f t="shared" si="6"/>
        <v>7AH-00754</v>
      </c>
      <c r="R99" s="64" t="s">
        <v>138</v>
      </c>
      <c r="S99" s="87">
        <v>107.82</v>
      </c>
      <c r="T99" s="21">
        <v>1</v>
      </c>
      <c r="U99" s="62" t="s">
        <v>139</v>
      </c>
      <c r="V99" s="49">
        <f>SUMIF(ResumenCotizacion!$C:$C,E99,ResumenCotizacion!$P:$P)</f>
        <v>0</v>
      </c>
      <c r="W99" s="86">
        <f>IF(H99="USD",S99*SolCotizacion!$J$18,S99)</f>
        <v>395204.50619999995</v>
      </c>
      <c r="X99" s="3">
        <f>ROUND(W99/(1-VLOOKUP("Total porcentaje:",ResumenCotizacion!$F:$H,3,0)),2)</f>
        <v>395204.51</v>
      </c>
      <c r="Y99" s="3">
        <f t="shared" si="7"/>
        <v>0</v>
      </c>
    </row>
    <row r="100" spans="1:25" ht="14.25" x14ac:dyDescent="0.2">
      <c r="A100" s="21" t="str">
        <f t="shared" si="4"/>
        <v>Catalogo principalOPEN-CSP GOBIERNO7AH-00755</v>
      </c>
      <c r="B100" s="21" t="str">
        <f t="shared" si="5"/>
        <v>7AH-00755OPEN-CSP GOBIERNO</v>
      </c>
      <c r="C100"/>
      <c r="D100" s="21" t="s">
        <v>134</v>
      </c>
      <c r="E100" s="61" t="s">
        <v>334</v>
      </c>
      <c r="F100" s="21" t="s">
        <v>18</v>
      </c>
      <c r="G100" s="21" t="s">
        <v>134</v>
      </c>
      <c r="H100" s="49" t="s">
        <v>136</v>
      </c>
      <c r="I100" s="21" t="s">
        <v>74</v>
      </c>
      <c r="J100" s="61" t="s">
        <v>335</v>
      </c>
      <c r="K100" s="53" t="s">
        <v>29</v>
      </c>
      <c r="L100" s="52" t="s">
        <v>92</v>
      </c>
      <c r="M100" s="48" t="s">
        <v>73</v>
      </c>
      <c r="N100" s="89" t="s">
        <v>74</v>
      </c>
      <c r="O100" s="90" t="s">
        <v>74</v>
      </c>
      <c r="P100" s="89" t="s">
        <v>74</v>
      </c>
      <c r="Q100" s="47" t="str">
        <f t="shared" si="6"/>
        <v>7AH-00755</v>
      </c>
      <c r="R100" s="64" t="s">
        <v>138</v>
      </c>
      <c r="S100" s="87">
        <v>139.54</v>
      </c>
      <c r="T100" s="21">
        <v>1</v>
      </c>
      <c r="U100" s="62" t="s">
        <v>139</v>
      </c>
      <c r="V100" s="49">
        <f>SUMIF(ResumenCotizacion!$C:$C,E100,ResumenCotizacion!$P:$P)</f>
        <v>0</v>
      </c>
      <c r="W100" s="86">
        <f>IF(H100="USD",S100*SolCotizacion!$J$18,S100)</f>
        <v>511471.31139999995</v>
      </c>
      <c r="X100" s="3">
        <f>ROUND(W100/(1-VLOOKUP("Total porcentaje:",ResumenCotizacion!$F:$H,3,0)),2)</f>
        <v>511471.31</v>
      </c>
      <c r="Y100" s="3">
        <f t="shared" si="7"/>
        <v>0</v>
      </c>
    </row>
    <row r="101" spans="1:25" ht="14.25" x14ac:dyDescent="0.2">
      <c r="A101" s="21" t="str">
        <f t="shared" si="4"/>
        <v>Catalogo principalOPEN-CSP GOBIERNO7JQ-00314</v>
      </c>
      <c r="B101" s="21" t="str">
        <f t="shared" si="5"/>
        <v>7JQ-00314OPEN-CSP GOBIERNO</v>
      </c>
      <c r="C101"/>
      <c r="D101" s="21" t="s">
        <v>134</v>
      </c>
      <c r="E101" s="61" t="s">
        <v>336</v>
      </c>
      <c r="F101" s="21" t="s">
        <v>18</v>
      </c>
      <c r="G101" s="21" t="s">
        <v>134</v>
      </c>
      <c r="H101" s="49" t="s">
        <v>136</v>
      </c>
      <c r="I101" s="21" t="s">
        <v>74</v>
      </c>
      <c r="J101" s="61" t="s">
        <v>337</v>
      </c>
      <c r="K101" s="53" t="s">
        <v>29</v>
      </c>
      <c r="L101" s="52" t="s">
        <v>92</v>
      </c>
      <c r="M101" s="48" t="s">
        <v>73</v>
      </c>
      <c r="N101" s="89" t="s">
        <v>74</v>
      </c>
      <c r="O101" s="90" t="s">
        <v>74</v>
      </c>
      <c r="P101" s="89" t="s">
        <v>74</v>
      </c>
      <c r="Q101" s="47" t="str">
        <f t="shared" si="6"/>
        <v>7JQ-00314</v>
      </c>
      <c r="R101" s="64" t="s">
        <v>138</v>
      </c>
      <c r="S101" s="87">
        <v>20780.73</v>
      </c>
      <c r="T101" s="21">
        <v>1</v>
      </c>
      <c r="U101" s="62" t="s">
        <v>139</v>
      </c>
      <c r="V101" s="49">
        <f>SUMIF(ResumenCotizacion!$C:$C,E101,ResumenCotizacion!$P:$P)</f>
        <v>0</v>
      </c>
      <c r="W101" s="86">
        <f>IF(H101="USD",S101*SolCotizacion!$J$18,S101)</f>
        <v>76169895.5493</v>
      </c>
      <c r="X101" s="3">
        <f>ROUND(W101/(1-VLOOKUP("Total porcentaje:",ResumenCotizacion!$F:$H,3,0)),2)</f>
        <v>76169895.549999997</v>
      </c>
      <c r="Y101" s="3">
        <f t="shared" si="7"/>
        <v>0</v>
      </c>
    </row>
    <row r="102" spans="1:25" ht="14.25" x14ac:dyDescent="0.2">
      <c r="A102" s="21" t="str">
        <f t="shared" si="4"/>
        <v>Catalogo principalOPEN-CSP GOBIERNO7JQ-00315</v>
      </c>
      <c r="B102" s="21" t="str">
        <f t="shared" si="5"/>
        <v>7JQ-00315OPEN-CSP GOBIERNO</v>
      </c>
      <c r="C102"/>
      <c r="D102" s="21" t="s">
        <v>134</v>
      </c>
      <c r="E102" s="61" t="s">
        <v>338</v>
      </c>
      <c r="F102" s="21" t="s">
        <v>18</v>
      </c>
      <c r="G102" s="21" t="s">
        <v>134</v>
      </c>
      <c r="H102" s="49" t="s">
        <v>136</v>
      </c>
      <c r="I102" s="21" t="s">
        <v>74</v>
      </c>
      <c r="J102" s="61" t="s">
        <v>339</v>
      </c>
      <c r="K102" s="53" t="s">
        <v>29</v>
      </c>
      <c r="L102" s="52" t="s">
        <v>92</v>
      </c>
      <c r="M102" s="48" t="s">
        <v>73</v>
      </c>
      <c r="N102" s="89" t="s">
        <v>74</v>
      </c>
      <c r="O102" s="90" t="s">
        <v>74</v>
      </c>
      <c r="P102" s="89" t="s">
        <v>74</v>
      </c>
      <c r="Q102" s="47" t="str">
        <f t="shared" si="6"/>
        <v>7JQ-00315</v>
      </c>
      <c r="R102" s="64" t="s">
        <v>138</v>
      </c>
      <c r="S102" s="87">
        <v>6926.87</v>
      </c>
      <c r="T102" s="21">
        <v>1</v>
      </c>
      <c r="U102" s="62" t="s">
        <v>139</v>
      </c>
      <c r="V102" s="49">
        <f>SUMIF(ResumenCotizacion!$C:$C,E102,ResumenCotizacion!$P:$P)</f>
        <v>0</v>
      </c>
      <c r="W102" s="86">
        <f>IF(H102="USD",S102*SolCotizacion!$J$18,S102)</f>
        <v>25389818.5667</v>
      </c>
      <c r="X102" s="3">
        <f>ROUND(W102/(1-VLOOKUP("Total porcentaje:",ResumenCotizacion!$F:$H,3,0)),2)</f>
        <v>25389818.57</v>
      </c>
      <c r="Y102" s="3">
        <f t="shared" si="7"/>
        <v>0</v>
      </c>
    </row>
    <row r="103" spans="1:25" ht="14.25" x14ac:dyDescent="0.2">
      <c r="A103" s="21" t="str">
        <f t="shared" si="4"/>
        <v>Catalogo principalOPEN-CSP GOBIERNO7JQ-01624</v>
      </c>
      <c r="B103" s="21" t="str">
        <f t="shared" si="5"/>
        <v>7JQ-01624OPEN-CSP GOBIERNO</v>
      </c>
      <c r="C103"/>
      <c r="D103" s="21" t="s">
        <v>134</v>
      </c>
      <c r="E103" s="61" t="s">
        <v>340</v>
      </c>
      <c r="F103" s="21" t="s">
        <v>18</v>
      </c>
      <c r="G103" s="21" t="s">
        <v>134</v>
      </c>
      <c r="H103" s="49" t="s">
        <v>136</v>
      </c>
      <c r="I103" s="21" t="s">
        <v>74</v>
      </c>
      <c r="J103" s="61" t="s">
        <v>341</v>
      </c>
      <c r="K103" s="53" t="s">
        <v>29</v>
      </c>
      <c r="L103" s="52" t="s">
        <v>92</v>
      </c>
      <c r="M103" s="48" t="s">
        <v>73</v>
      </c>
      <c r="N103" s="89" t="s">
        <v>74</v>
      </c>
      <c r="O103" s="90" t="s">
        <v>74</v>
      </c>
      <c r="P103" s="89" t="s">
        <v>74</v>
      </c>
      <c r="Q103" s="47" t="str">
        <f t="shared" si="6"/>
        <v>7JQ-01624</v>
      </c>
      <c r="R103" s="64" t="s">
        <v>138</v>
      </c>
      <c r="S103" s="87">
        <v>13853.87</v>
      </c>
      <c r="T103" s="21">
        <v>1</v>
      </c>
      <c r="U103" s="62" t="s">
        <v>139</v>
      </c>
      <c r="V103" s="49">
        <f>SUMIF(ResumenCotizacion!$C:$C,E103,ResumenCotizacion!$P:$P)</f>
        <v>0</v>
      </c>
      <c r="W103" s="86">
        <f>IF(H103="USD",S103*SolCotizacion!$J$18,S103)</f>
        <v>50780113.636700004</v>
      </c>
      <c r="X103" s="3">
        <f>ROUND(W103/(1-VLOOKUP("Total porcentaje:",ResumenCotizacion!$F:$H,3,0)),2)</f>
        <v>50780113.640000001</v>
      </c>
      <c r="Y103" s="3">
        <f t="shared" si="7"/>
        <v>0</v>
      </c>
    </row>
    <row r="104" spans="1:25" ht="14.25" x14ac:dyDescent="0.2">
      <c r="A104" s="21" t="str">
        <f t="shared" si="4"/>
        <v>Catalogo principalOPEN-CSP GOBIERNO7JT-00003</v>
      </c>
      <c r="B104" s="21" t="str">
        <f t="shared" si="5"/>
        <v>7JT-00003OPEN-CSP GOBIERNO</v>
      </c>
      <c r="C104"/>
      <c r="D104" s="21" t="s">
        <v>134</v>
      </c>
      <c r="E104" s="61" t="s">
        <v>342</v>
      </c>
      <c r="F104" s="21" t="s">
        <v>18</v>
      </c>
      <c r="G104" s="21" t="s">
        <v>134</v>
      </c>
      <c r="H104" s="49" t="s">
        <v>136</v>
      </c>
      <c r="I104" s="21" t="s">
        <v>74</v>
      </c>
      <c r="J104" s="61" t="s">
        <v>343</v>
      </c>
      <c r="K104" s="53" t="s">
        <v>29</v>
      </c>
      <c r="L104" s="52" t="s">
        <v>92</v>
      </c>
      <c r="M104" s="48" t="s">
        <v>73</v>
      </c>
      <c r="N104" s="89" t="s">
        <v>74</v>
      </c>
      <c r="O104" s="90" t="s">
        <v>74</v>
      </c>
      <c r="P104" s="89" t="s">
        <v>74</v>
      </c>
      <c r="Q104" s="47" t="str">
        <f t="shared" si="6"/>
        <v>7JT-00003</v>
      </c>
      <c r="R104" s="64" t="s">
        <v>75</v>
      </c>
      <c r="S104" s="87">
        <v>109.6</v>
      </c>
      <c r="T104" s="21">
        <v>1</v>
      </c>
      <c r="U104" s="62" t="s">
        <v>139</v>
      </c>
      <c r="V104" s="49">
        <f>SUMIF(ResumenCotizacion!$C:$C,E104,ResumenCotizacion!$P:$P)</f>
        <v>0</v>
      </c>
      <c r="W104" s="86">
        <f>IF(H104="USD",S104*SolCotizacion!$J$18,S104)</f>
        <v>401728.93599999999</v>
      </c>
      <c r="X104" s="3">
        <f>ROUND(W104/(1-VLOOKUP("Total porcentaje:",ResumenCotizacion!$F:$H,3,0)),2)</f>
        <v>401728.94</v>
      </c>
      <c r="Y104" s="3">
        <f t="shared" si="7"/>
        <v>0</v>
      </c>
    </row>
    <row r="105" spans="1:25" ht="14.25" x14ac:dyDescent="0.2">
      <c r="A105" s="21" t="str">
        <f t="shared" si="4"/>
        <v>Catalogo principalOPEN-CSP GOBIERNO7NQ-00266</v>
      </c>
      <c r="B105" s="21" t="str">
        <f t="shared" si="5"/>
        <v>7NQ-00266OPEN-CSP GOBIERNO</v>
      </c>
      <c r="C105"/>
      <c r="D105" s="21" t="s">
        <v>134</v>
      </c>
      <c r="E105" s="61" t="s">
        <v>344</v>
      </c>
      <c r="F105" s="21" t="s">
        <v>18</v>
      </c>
      <c r="G105" s="21" t="s">
        <v>134</v>
      </c>
      <c r="H105" s="49" t="s">
        <v>136</v>
      </c>
      <c r="I105" s="21" t="s">
        <v>74</v>
      </c>
      <c r="J105" s="61" t="s">
        <v>345</v>
      </c>
      <c r="K105" s="53" t="s">
        <v>29</v>
      </c>
      <c r="L105" s="52" t="s">
        <v>92</v>
      </c>
      <c r="M105" s="48" t="s">
        <v>73</v>
      </c>
      <c r="N105" s="89" t="s">
        <v>74</v>
      </c>
      <c r="O105" s="90" t="s">
        <v>74</v>
      </c>
      <c r="P105" s="89" t="s">
        <v>74</v>
      </c>
      <c r="Q105" s="47" t="str">
        <f t="shared" si="6"/>
        <v>7NQ-00266</v>
      </c>
      <c r="R105" s="64" t="s">
        <v>138</v>
      </c>
      <c r="S105" s="87">
        <v>5418.37</v>
      </c>
      <c r="T105" s="21">
        <v>1</v>
      </c>
      <c r="U105" s="62" t="s">
        <v>139</v>
      </c>
      <c r="V105" s="49">
        <f>SUMIF(ResumenCotizacion!$C:$C,E105,ResumenCotizacion!$P:$P)</f>
        <v>0</v>
      </c>
      <c r="W105" s="86">
        <f>IF(H105="USD",S105*SolCotizacion!$J$18,S105)</f>
        <v>19860547.581699997</v>
      </c>
      <c r="X105" s="3">
        <f>ROUND(W105/(1-VLOOKUP("Total porcentaje:",ResumenCotizacion!$F:$H,3,0)),2)</f>
        <v>19860547.579999998</v>
      </c>
      <c r="Y105" s="3">
        <f t="shared" si="7"/>
        <v>0</v>
      </c>
    </row>
    <row r="106" spans="1:25" ht="14.25" x14ac:dyDescent="0.2">
      <c r="A106" s="21" t="str">
        <f t="shared" si="4"/>
        <v>Catalogo principalOPEN-CSP GOBIERNO7NQ-00267</v>
      </c>
      <c r="B106" s="21" t="str">
        <f t="shared" si="5"/>
        <v>7NQ-00267OPEN-CSP GOBIERNO</v>
      </c>
      <c r="C106"/>
      <c r="D106" s="21" t="s">
        <v>134</v>
      </c>
      <c r="E106" s="61" t="s">
        <v>346</v>
      </c>
      <c r="F106" s="21" t="s">
        <v>18</v>
      </c>
      <c r="G106" s="21" t="s">
        <v>134</v>
      </c>
      <c r="H106" s="49" t="s">
        <v>136</v>
      </c>
      <c r="I106" s="21" t="s">
        <v>74</v>
      </c>
      <c r="J106" s="61" t="s">
        <v>347</v>
      </c>
      <c r="K106" s="53" t="s">
        <v>29</v>
      </c>
      <c r="L106" s="52" t="s">
        <v>92</v>
      </c>
      <c r="M106" s="48" t="s">
        <v>73</v>
      </c>
      <c r="N106" s="89" t="s">
        <v>74</v>
      </c>
      <c r="O106" s="90" t="s">
        <v>74</v>
      </c>
      <c r="P106" s="89" t="s">
        <v>74</v>
      </c>
      <c r="Q106" s="47" t="str">
        <f t="shared" si="6"/>
        <v>7NQ-00267</v>
      </c>
      <c r="R106" s="64" t="s">
        <v>138</v>
      </c>
      <c r="S106" s="87">
        <v>1806.17</v>
      </c>
      <c r="T106" s="21">
        <v>1</v>
      </c>
      <c r="U106" s="62" t="s">
        <v>139</v>
      </c>
      <c r="V106" s="49">
        <f>SUMIF(ResumenCotizacion!$C:$C,E106,ResumenCotizacion!$P:$P)</f>
        <v>0</v>
      </c>
      <c r="W106" s="86">
        <f>IF(H106="USD",S106*SolCotizacion!$J$18,S106)</f>
        <v>6620353.5796999997</v>
      </c>
      <c r="X106" s="3">
        <f>ROUND(W106/(1-VLOOKUP("Total porcentaje:",ResumenCotizacion!$F:$H,3,0)),2)</f>
        <v>6620353.5800000001</v>
      </c>
      <c r="Y106" s="3">
        <f t="shared" si="7"/>
        <v>0</v>
      </c>
    </row>
    <row r="107" spans="1:25" ht="14.25" x14ac:dyDescent="0.2">
      <c r="A107" s="21" t="str">
        <f t="shared" si="4"/>
        <v>Catalogo principalOPEN-CSP GOBIERNO7NQ-01581</v>
      </c>
      <c r="B107" s="21" t="str">
        <f t="shared" si="5"/>
        <v>7NQ-01581OPEN-CSP GOBIERNO</v>
      </c>
      <c r="C107"/>
      <c r="D107" s="21" t="s">
        <v>134</v>
      </c>
      <c r="E107" s="61" t="s">
        <v>348</v>
      </c>
      <c r="F107" s="21" t="s">
        <v>18</v>
      </c>
      <c r="G107" s="21" t="s">
        <v>134</v>
      </c>
      <c r="H107" s="49" t="s">
        <v>136</v>
      </c>
      <c r="I107" s="21" t="s">
        <v>74</v>
      </c>
      <c r="J107" s="61" t="s">
        <v>349</v>
      </c>
      <c r="K107" s="53" t="s">
        <v>29</v>
      </c>
      <c r="L107" s="52" t="s">
        <v>92</v>
      </c>
      <c r="M107" s="48" t="s">
        <v>73</v>
      </c>
      <c r="N107" s="89" t="s">
        <v>74</v>
      </c>
      <c r="O107" s="90" t="s">
        <v>74</v>
      </c>
      <c r="P107" s="89" t="s">
        <v>74</v>
      </c>
      <c r="Q107" s="47" t="str">
        <f t="shared" si="6"/>
        <v>7NQ-01581</v>
      </c>
      <c r="R107" s="64" t="s">
        <v>138</v>
      </c>
      <c r="S107" s="87">
        <v>3612.21</v>
      </c>
      <c r="T107" s="21">
        <v>1</v>
      </c>
      <c r="U107" s="62" t="s">
        <v>139</v>
      </c>
      <c r="V107" s="49">
        <f>SUMIF(ResumenCotizacion!$C:$C,E107,ResumenCotizacion!$P:$P)</f>
        <v>0</v>
      </c>
      <c r="W107" s="86">
        <f>IF(H107="USD",S107*SolCotizacion!$J$18,S107)</f>
        <v>13240230.656099999</v>
      </c>
      <c r="X107" s="3">
        <f>ROUND(W107/(1-VLOOKUP("Total porcentaje:",ResumenCotizacion!$F:$H,3,0)),2)</f>
        <v>13240230.66</v>
      </c>
      <c r="Y107" s="3">
        <f t="shared" si="7"/>
        <v>0</v>
      </c>
    </row>
    <row r="108" spans="1:25" ht="14.25" x14ac:dyDescent="0.2">
      <c r="A108" s="21" t="str">
        <f t="shared" si="4"/>
        <v>Catalogo principalOPEN-CSP GOBIERNO7NS-00006</v>
      </c>
      <c r="B108" s="21" t="str">
        <f t="shared" si="5"/>
        <v>7NS-00006OPEN-CSP GOBIERNO</v>
      </c>
      <c r="C108"/>
      <c r="D108" s="21" t="s">
        <v>134</v>
      </c>
      <c r="E108" s="61" t="s">
        <v>350</v>
      </c>
      <c r="F108" s="21" t="s">
        <v>18</v>
      </c>
      <c r="G108" s="21" t="s">
        <v>134</v>
      </c>
      <c r="H108" s="49" t="s">
        <v>136</v>
      </c>
      <c r="I108" s="21" t="s">
        <v>74</v>
      </c>
      <c r="J108" s="61" t="s">
        <v>351</v>
      </c>
      <c r="K108" s="53" t="s">
        <v>29</v>
      </c>
      <c r="L108" s="52" t="s">
        <v>92</v>
      </c>
      <c r="M108" s="48" t="s">
        <v>73</v>
      </c>
      <c r="N108" s="89" t="s">
        <v>74</v>
      </c>
      <c r="O108" s="90" t="s">
        <v>74</v>
      </c>
      <c r="P108" s="89" t="s">
        <v>74</v>
      </c>
      <c r="Q108" s="47" t="str">
        <f t="shared" si="6"/>
        <v>7NS-00006</v>
      </c>
      <c r="R108" s="64" t="s">
        <v>75</v>
      </c>
      <c r="S108" s="87">
        <v>360.1</v>
      </c>
      <c r="T108" s="21">
        <v>1</v>
      </c>
      <c r="U108" s="62" t="s">
        <v>139</v>
      </c>
      <c r="V108" s="49">
        <f>SUMIF(ResumenCotizacion!$C:$C,E108,ResumenCotizacion!$P:$P)</f>
        <v>0</v>
      </c>
      <c r="W108" s="86">
        <f>IF(H108="USD",S108*SolCotizacion!$J$18,S108)</f>
        <v>1319914.1410000001</v>
      </c>
      <c r="X108" s="3">
        <f>ROUND(W108/(1-VLOOKUP("Total porcentaje:",ResumenCotizacion!$F:$H,3,0)),2)</f>
        <v>1319914.1399999999</v>
      </c>
      <c r="Y108" s="3">
        <f t="shared" si="7"/>
        <v>0</v>
      </c>
    </row>
    <row r="109" spans="1:25" ht="14.25" x14ac:dyDescent="0.2">
      <c r="A109" s="21" t="str">
        <f t="shared" si="4"/>
        <v>Catalogo principalOPEN-CSP GOBIERNO7YC-00006</v>
      </c>
      <c r="B109" s="21" t="str">
        <f t="shared" si="5"/>
        <v>7YC-00006OPEN-CSP GOBIERNO</v>
      </c>
      <c r="C109"/>
      <c r="D109" s="21" t="s">
        <v>134</v>
      </c>
      <c r="E109" s="61" t="s">
        <v>352</v>
      </c>
      <c r="F109" s="21" t="s">
        <v>18</v>
      </c>
      <c r="G109" s="21" t="s">
        <v>134</v>
      </c>
      <c r="H109" s="49" t="s">
        <v>136</v>
      </c>
      <c r="I109" s="21" t="s">
        <v>74</v>
      </c>
      <c r="J109" s="61" t="s">
        <v>353</v>
      </c>
      <c r="K109" s="53" t="s">
        <v>29</v>
      </c>
      <c r="L109" s="52" t="s">
        <v>92</v>
      </c>
      <c r="M109" s="48" t="s">
        <v>73</v>
      </c>
      <c r="N109" s="89" t="s">
        <v>74</v>
      </c>
      <c r="O109" s="90" t="s">
        <v>74</v>
      </c>
      <c r="P109" s="89" t="s">
        <v>74</v>
      </c>
      <c r="Q109" s="47" t="str">
        <f t="shared" si="6"/>
        <v>7YC-00006</v>
      </c>
      <c r="R109" s="64" t="s">
        <v>75</v>
      </c>
      <c r="S109" s="87">
        <v>660.1</v>
      </c>
      <c r="T109" s="21">
        <v>1</v>
      </c>
      <c r="U109" s="62" t="s">
        <v>139</v>
      </c>
      <c r="V109" s="49">
        <f>SUMIF(ResumenCotizacion!$C:$C,E109,ResumenCotizacion!$P:$P)</f>
        <v>0</v>
      </c>
      <c r="W109" s="86">
        <f>IF(H109="USD",S109*SolCotizacion!$J$18,S109)</f>
        <v>2419537.1409999998</v>
      </c>
      <c r="X109" s="3">
        <f>ROUND(W109/(1-VLOOKUP("Total porcentaje:",ResumenCotizacion!$F:$H,3,0)),2)</f>
        <v>2419537.14</v>
      </c>
      <c r="Y109" s="3">
        <f t="shared" si="7"/>
        <v>0</v>
      </c>
    </row>
    <row r="110" spans="1:25" ht="14.25" x14ac:dyDescent="0.2">
      <c r="A110" s="21" t="str">
        <f t="shared" si="4"/>
        <v>Catalogo principalOPEN-CSP GOBIERNO810-04848</v>
      </c>
      <c r="B110" s="21" t="str">
        <f t="shared" si="5"/>
        <v>810-04848OPEN-CSP GOBIERNO</v>
      </c>
      <c r="C110"/>
      <c r="D110" s="21" t="s">
        <v>134</v>
      </c>
      <c r="E110" s="61" t="s">
        <v>354</v>
      </c>
      <c r="F110" s="21" t="s">
        <v>18</v>
      </c>
      <c r="G110" s="21" t="s">
        <v>134</v>
      </c>
      <c r="H110" s="49" t="s">
        <v>136</v>
      </c>
      <c r="I110" s="21" t="s">
        <v>74</v>
      </c>
      <c r="J110" s="61" t="s">
        <v>355</v>
      </c>
      <c r="K110" s="53" t="s">
        <v>29</v>
      </c>
      <c r="L110" s="52" t="s">
        <v>92</v>
      </c>
      <c r="M110" s="48" t="s">
        <v>73</v>
      </c>
      <c r="N110" s="89" t="s">
        <v>74</v>
      </c>
      <c r="O110" s="90" t="s">
        <v>74</v>
      </c>
      <c r="P110" s="89" t="s">
        <v>74</v>
      </c>
      <c r="Q110" s="47" t="str">
        <f t="shared" si="6"/>
        <v>810-04848</v>
      </c>
      <c r="R110" s="64" t="s">
        <v>138</v>
      </c>
      <c r="S110" s="87">
        <v>4328.4799999999996</v>
      </c>
      <c r="T110" s="21">
        <v>1</v>
      </c>
      <c r="U110" s="62" t="s">
        <v>139</v>
      </c>
      <c r="V110" s="49">
        <f>SUMIF(ResumenCotizacion!$C:$C,E110,ResumenCotizacion!$P:$P)</f>
        <v>0</v>
      </c>
      <c r="W110" s="86">
        <f>IF(H110="USD",S110*SolCotizacion!$J$18,S110)</f>
        <v>15865653.876799997</v>
      </c>
      <c r="X110" s="3">
        <f>ROUND(W110/(1-VLOOKUP("Total porcentaje:",ResumenCotizacion!$F:$H,3,0)),2)</f>
        <v>15865653.880000001</v>
      </c>
      <c r="Y110" s="3">
        <f t="shared" si="7"/>
        <v>0</v>
      </c>
    </row>
    <row r="111" spans="1:25" ht="14.25" x14ac:dyDescent="0.2">
      <c r="A111" s="21" t="str">
        <f t="shared" si="4"/>
        <v>Catalogo principalOPEN-CSP GOBIERNO9EA-00229</v>
      </c>
      <c r="B111" s="21" t="str">
        <f t="shared" si="5"/>
        <v>9EA-00229OPEN-CSP GOBIERNO</v>
      </c>
      <c r="C111"/>
      <c r="D111" s="21" t="s">
        <v>134</v>
      </c>
      <c r="E111" s="61" t="s">
        <v>356</v>
      </c>
      <c r="F111" s="21" t="s">
        <v>18</v>
      </c>
      <c r="G111" s="21" t="s">
        <v>134</v>
      </c>
      <c r="H111" s="49" t="s">
        <v>136</v>
      </c>
      <c r="I111" s="21" t="s">
        <v>74</v>
      </c>
      <c r="J111" s="61" t="s">
        <v>357</v>
      </c>
      <c r="K111" s="53" t="s">
        <v>29</v>
      </c>
      <c r="L111" s="52" t="s">
        <v>92</v>
      </c>
      <c r="M111" s="48" t="s">
        <v>73</v>
      </c>
      <c r="N111" s="89" t="s">
        <v>74</v>
      </c>
      <c r="O111" s="90" t="s">
        <v>74</v>
      </c>
      <c r="P111" s="89" t="s">
        <v>74</v>
      </c>
      <c r="Q111" s="47" t="str">
        <f t="shared" si="6"/>
        <v>9EA-00229</v>
      </c>
      <c r="R111" s="64" t="s">
        <v>138</v>
      </c>
      <c r="S111" s="87">
        <v>9268.06</v>
      </c>
      <c r="T111" s="21">
        <v>1</v>
      </c>
      <c r="U111" s="62" t="s">
        <v>139</v>
      </c>
      <c r="V111" s="49">
        <f>SUMIF(ResumenCotizacion!$C:$C,E111,ResumenCotizacion!$P:$P)</f>
        <v>0</v>
      </c>
      <c r="W111" s="86">
        <f>IF(H111="USD",S111*SolCotizacion!$J$18,S111)</f>
        <v>33971239.8046</v>
      </c>
      <c r="X111" s="3">
        <f>ROUND(W111/(1-VLOOKUP("Total porcentaje:",ResumenCotizacion!$F:$H,3,0)),2)</f>
        <v>33971239.799999997</v>
      </c>
      <c r="Y111" s="3">
        <f t="shared" si="7"/>
        <v>0</v>
      </c>
    </row>
    <row r="112" spans="1:25" ht="14.25" x14ac:dyDescent="0.2">
      <c r="A112" s="21" t="str">
        <f t="shared" si="4"/>
        <v>Catalogo principalOPEN-CSP GOBIERNO9EA-00230</v>
      </c>
      <c r="B112" s="21" t="str">
        <f t="shared" si="5"/>
        <v>9EA-00230OPEN-CSP GOBIERNO</v>
      </c>
      <c r="C112"/>
      <c r="D112" s="21" t="s">
        <v>134</v>
      </c>
      <c r="E112" s="61" t="s">
        <v>358</v>
      </c>
      <c r="F112" s="21" t="s">
        <v>18</v>
      </c>
      <c r="G112" s="21" t="s">
        <v>134</v>
      </c>
      <c r="H112" s="49" t="s">
        <v>136</v>
      </c>
      <c r="I112" s="21" t="s">
        <v>74</v>
      </c>
      <c r="J112" s="61" t="s">
        <v>359</v>
      </c>
      <c r="K112" s="53" t="s">
        <v>29</v>
      </c>
      <c r="L112" s="52" t="s">
        <v>92</v>
      </c>
      <c r="M112" s="48" t="s">
        <v>73</v>
      </c>
      <c r="N112" s="89" t="s">
        <v>74</v>
      </c>
      <c r="O112" s="90" t="s">
        <v>74</v>
      </c>
      <c r="P112" s="89" t="s">
        <v>74</v>
      </c>
      <c r="Q112" s="47" t="str">
        <f t="shared" si="6"/>
        <v>9EA-00230</v>
      </c>
      <c r="R112" s="64" t="s">
        <v>138</v>
      </c>
      <c r="S112" s="87">
        <v>3089.4</v>
      </c>
      <c r="T112" s="21">
        <v>1</v>
      </c>
      <c r="U112" s="62" t="s">
        <v>139</v>
      </c>
      <c r="V112" s="49">
        <f>SUMIF(ResumenCotizacion!$C:$C,E112,ResumenCotizacion!$P:$P)</f>
        <v>0</v>
      </c>
      <c r="W112" s="86">
        <f>IF(H112="USD",S112*SolCotizacion!$J$18,S112)</f>
        <v>11323917.653999999</v>
      </c>
      <c r="X112" s="3">
        <f>ROUND(W112/(1-VLOOKUP("Total porcentaje:",ResumenCotizacion!$F:$H,3,0)),2)</f>
        <v>11323917.65</v>
      </c>
      <c r="Y112" s="3">
        <f t="shared" si="7"/>
        <v>0</v>
      </c>
    </row>
    <row r="113" spans="1:25" ht="14.25" x14ac:dyDescent="0.2">
      <c r="A113" s="21" t="str">
        <f t="shared" si="4"/>
        <v>Catalogo principalOPEN-CSP GOBIERNO9EA-00232</v>
      </c>
      <c r="B113" s="21" t="str">
        <f t="shared" si="5"/>
        <v>9EA-00232OPEN-CSP GOBIERNO</v>
      </c>
      <c r="C113"/>
      <c r="D113" s="21" t="s">
        <v>134</v>
      </c>
      <c r="E113" s="61" t="s">
        <v>360</v>
      </c>
      <c r="F113" s="21" t="s">
        <v>18</v>
      </c>
      <c r="G113" s="21" t="s">
        <v>134</v>
      </c>
      <c r="H113" s="49" t="s">
        <v>136</v>
      </c>
      <c r="I113" s="21" t="s">
        <v>74</v>
      </c>
      <c r="J113" s="61" t="s">
        <v>361</v>
      </c>
      <c r="K113" s="53" t="s">
        <v>29</v>
      </c>
      <c r="L113" s="52" t="s">
        <v>92</v>
      </c>
      <c r="M113" s="48" t="s">
        <v>73</v>
      </c>
      <c r="N113" s="89" t="s">
        <v>74</v>
      </c>
      <c r="O113" s="90" t="s">
        <v>74</v>
      </c>
      <c r="P113" s="89" t="s">
        <v>74</v>
      </c>
      <c r="Q113" s="47" t="str">
        <f t="shared" si="6"/>
        <v>9EA-00232</v>
      </c>
      <c r="R113" s="64" t="s">
        <v>138</v>
      </c>
      <c r="S113" s="87">
        <v>1159.1300000000001</v>
      </c>
      <c r="T113" s="21">
        <v>1</v>
      </c>
      <c r="U113" s="62" t="s">
        <v>139</v>
      </c>
      <c r="V113" s="49">
        <f>SUMIF(ResumenCotizacion!$C:$C,E113,ResumenCotizacion!$P:$P)</f>
        <v>0</v>
      </c>
      <c r="W113" s="86">
        <f>IF(H113="USD",S113*SolCotizacion!$J$18,S113)</f>
        <v>4248686.6933000004</v>
      </c>
      <c r="X113" s="3">
        <f>ROUND(W113/(1-VLOOKUP("Total porcentaje:",ResumenCotizacion!$F:$H,3,0)),2)</f>
        <v>4248686.6900000004</v>
      </c>
      <c r="Y113" s="3">
        <f t="shared" si="7"/>
        <v>0</v>
      </c>
    </row>
    <row r="114" spans="1:25" ht="14.25" x14ac:dyDescent="0.2">
      <c r="A114" s="21" t="str">
        <f t="shared" si="4"/>
        <v>Catalogo principalOPEN-CSP GOBIERNO9EA-00233</v>
      </c>
      <c r="B114" s="21" t="str">
        <f t="shared" si="5"/>
        <v>9EA-00233OPEN-CSP GOBIERNO</v>
      </c>
      <c r="C114"/>
      <c r="D114" s="21" t="s">
        <v>134</v>
      </c>
      <c r="E114" s="61" t="s">
        <v>362</v>
      </c>
      <c r="F114" s="21" t="s">
        <v>18</v>
      </c>
      <c r="G114" s="21" t="s">
        <v>134</v>
      </c>
      <c r="H114" s="49" t="s">
        <v>136</v>
      </c>
      <c r="I114" s="21" t="s">
        <v>74</v>
      </c>
      <c r="J114" s="61" t="s">
        <v>363</v>
      </c>
      <c r="K114" s="53" t="s">
        <v>29</v>
      </c>
      <c r="L114" s="52" t="s">
        <v>92</v>
      </c>
      <c r="M114" s="48" t="s">
        <v>73</v>
      </c>
      <c r="N114" s="89" t="s">
        <v>74</v>
      </c>
      <c r="O114" s="90" t="s">
        <v>74</v>
      </c>
      <c r="P114" s="89" t="s">
        <v>74</v>
      </c>
      <c r="Q114" s="47" t="str">
        <f t="shared" si="6"/>
        <v>9EA-00233</v>
      </c>
      <c r="R114" s="64" t="s">
        <v>138</v>
      </c>
      <c r="S114" s="87">
        <v>386.28</v>
      </c>
      <c r="T114" s="21">
        <v>1</v>
      </c>
      <c r="U114" s="62" t="s">
        <v>139</v>
      </c>
      <c r="V114" s="49">
        <f>SUMIF(ResumenCotizacion!$C:$C,E114,ResumenCotizacion!$P:$P)</f>
        <v>0</v>
      </c>
      <c r="W114" s="86">
        <f>IF(H114="USD",S114*SolCotizacion!$J$18,S114)</f>
        <v>1415874.5747999998</v>
      </c>
      <c r="X114" s="3">
        <f>ROUND(W114/(1-VLOOKUP("Total porcentaje:",ResumenCotizacion!$F:$H,3,0)),2)</f>
        <v>1415874.57</v>
      </c>
      <c r="Y114" s="3">
        <f t="shared" si="7"/>
        <v>0</v>
      </c>
    </row>
    <row r="115" spans="1:25" ht="14.25" x14ac:dyDescent="0.2">
      <c r="A115" s="21" t="str">
        <f t="shared" si="4"/>
        <v>Catalogo principalOPEN-CSP GOBIERNO9EA-01062</v>
      </c>
      <c r="B115" s="21" t="str">
        <f t="shared" si="5"/>
        <v>9EA-01062OPEN-CSP GOBIERNO</v>
      </c>
      <c r="C115"/>
      <c r="D115" s="21" t="s">
        <v>134</v>
      </c>
      <c r="E115" s="61" t="s">
        <v>364</v>
      </c>
      <c r="F115" s="21" t="s">
        <v>18</v>
      </c>
      <c r="G115" s="21" t="s">
        <v>134</v>
      </c>
      <c r="H115" s="49" t="s">
        <v>136</v>
      </c>
      <c r="I115" s="21" t="s">
        <v>74</v>
      </c>
      <c r="J115" s="61" t="s">
        <v>365</v>
      </c>
      <c r="K115" s="53" t="s">
        <v>29</v>
      </c>
      <c r="L115" s="52" t="s">
        <v>92</v>
      </c>
      <c r="M115" s="48" t="s">
        <v>73</v>
      </c>
      <c r="N115" s="89" t="s">
        <v>74</v>
      </c>
      <c r="O115" s="90" t="s">
        <v>74</v>
      </c>
      <c r="P115" s="89" t="s">
        <v>74</v>
      </c>
      <c r="Q115" s="47" t="str">
        <f t="shared" si="6"/>
        <v>9EA-01062</v>
      </c>
      <c r="R115" s="64" t="s">
        <v>138</v>
      </c>
      <c r="S115" s="87">
        <v>6178.65</v>
      </c>
      <c r="T115" s="21">
        <v>1</v>
      </c>
      <c r="U115" s="62" t="s">
        <v>139</v>
      </c>
      <c r="V115" s="49">
        <f>SUMIF(ResumenCotizacion!$C:$C,E115,ResumenCotizacion!$P:$P)</f>
        <v>0</v>
      </c>
      <c r="W115" s="86">
        <f>IF(H115="USD",S115*SolCotizacion!$J$18,S115)</f>
        <v>22647285.496499997</v>
      </c>
      <c r="X115" s="3">
        <f>ROUND(W115/(1-VLOOKUP("Total porcentaje:",ResumenCotizacion!$F:$H,3,0)),2)</f>
        <v>22647285.5</v>
      </c>
      <c r="Y115" s="3">
        <f t="shared" si="7"/>
        <v>0</v>
      </c>
    </row>
    <row r="116" spans="1:25" ht="14.25" x14ac:dyDescent="0.2">
      <c r="A116" s="21" t="str">
        <f t="shared" si="4"/>
        <v>Catalogo principalOPEN-CSP GOBIERNO9EA-01063</v>
      </c>
      <c r="B116" s="21" t="str">
        <f t="shared" si="5"/>
        <v>9EA-01063OPEN-CSP GOBIERNO</v>
      </c>
      <c r="C116"/>
      <c r="D116" s="21" t="s">
        <v>134</v>
      </c>
      <c r="E116" s="61" t="s">
        <v>366</v>
      </c>
      <c r="F116" s="21" t="s">
        <v>18</v>
      </c>
      <c r="G116" s="21" t="s">
        <v>134</v>
      </c>
      <c r="H116" s="49" t="s">
        <v>136</v>
      </c>
      <c r="I116" s="21" t="s">
        <v>74</v>
      </c>
      <c r="J116" s="61" t="s">
        <v>367</v>
      </c>
      <c r="K116" s="53" t="s">
        <v>29</v>
      </c>
      <c r="L116" s="52" t="s">
        <v>92</v>
      </c>
      <c r="M116" s="48" t="s">
        <v>73</v>
      </c>
      <c r="N116" s="89" t="s">
        <v>74</v>
      </c>
      <c r="O116" s="90" t="s">
        <v>74</v>
      </c>
      <c r="P116" s="89" t="s">
        <v>74</v>
      </c>
      <c r="Q116" s="47" t="str">
        <f t="shared" si="6"/>
        <v>9EA-01063</v>
      </c>
      <c r="R116" s="64" t="s">
        <v>138</v>
      </c>
      <c r="S116" s="87">
        <v>772.85</v>
      </c>
      <c r="T116" s="21">
        <v>1</v>
      </c>
      <c r="U116" s="62" t="s">
        <v>139</v>
      </c>
      <c r="V116" s="49">
        <f>SUMIF(ResumenCotizacion!$C:$C,E116,ResumenCotizacion!$P:$P)</f>
        <v>0</v>
      </c>
      <c r="W116" s="86">
        <f>IF(H116="USD",S116*SolCotizacion!$J$18,S116)</f>
        <v>2832812.1184999999</v>
      </c>
      <c r="X116" s="3">
        <f>ROUND(W116/(1-VLOOKUP("Total porcentaje:",ResumenCotizacion!$F:$H,3,0)),2)</f>
        <v>2832812.12</v>
      </c>
      <c r="Y116" s="3">
        <f t="shared" si="7"/>
        <v>0</v>
      </c>
    </row>
    <row r="117" spans="1:25" ht="14.25" x14ac:dyDescent="0.2">
      <c r="A117" s="21" t="str">
        <f t="shared" si="4"/>
        <v>Catalogo principalOPEN-CSP GOBIERNO9EM-00225</v>
      </c>
      <c r="B117" s="21" t="str">
        <f t="shared" si="5"/>
        <v>9EM-00225OPEN-CSP GOBIERNO</v>
      </c>
      <c r="C117"/>
      <c r="D117" s="21" t="s">
        <v>134</v>
      </c>
      <c r="E117" s="61" t="s">
        <v>368</v>
      </c>
      <c r="F117" s="21" t="s">
        <v>18</v>
      </c>
      <c r="G117" s="21" t="s">
        <v>134</v>
      </c>
      <c r="H117" s="49" t="s">
        <v>136</v>
      </c>
      <c r="I117" s="21" t="s">
        <v>74</v>
      </c>
      <c r="J117" s="61" t="s">
        <v>369</v>
      </c>
      <c r="K117" s="53" t="s">
        <v>29</v>
      </c>
      <c r="L117" s="52" t="s">
        <v>92</v>
      </c>
      <c r="M117" s="48" t="s">
        <v>73</v>
      </c>
      <c r="N117" s="89" t="s">
        <v>74</v>
      </c>
      <c r="O117" s="90" t="s">
        <v>74</v>
      </c>
      <c r="P117" s="89" t="s">
        <v>74</v>
      </c>
      <c r="Q117" s="47" t="str">
        <f t="shared" si="6"/>
        <v>9EM-00225</v>
      </c>
      <c r="R117" s="64" t="s">
        <v>138</v>
      </c>
      <c r="S117" s="87">
        <v>1297.56</v>
      </c>
      <c r="T117" s="21">
        <v>1</v>
      </c>
      <c r="U117" s="62" t="s">
        <v>139</v>
      </c>
      <c r="V117" s="49">
        <f>SUMIF(ResumenCotizacion!$C:$C,E117,ResumenCotizacion!$P:$P)</f>
        <v>0</v>
      </c>
      <c r="W117" s="86">
        <f>IF(H117="USD",S117*SolCotizacion!$J$18,S117)</f>
        <v>4756089.3995999992</v>
      </c>
      <c r="X117" s="3">
        <f>ROUND(W117/(1-VLOOKUP("Total porcentaje:",ResumenCotizacion!$F:$H,3,0)),2)</f>
        <v>4756089.4000000004</v>
      </c>
      <c r="Y117" s="3">
        <f t="shared" si="7"/>
        <v>0</v>
      </c>
    </row>
    <row r="118" spans="1:25" ht="14.25" x14ac:dyDescent="0.2">
      <c r="A118" s="21" t="str">
        <f t="shared" si="4"/>
        <v>Catalogo principalOPEN-CSP GOBIERNO9EM-00226</v>
      </c>
      <c r="B118" s="21" t="str">
        <f t="shared" si="5"/>
        <v>9EM-00226OPEN-CSP GOBIERNO</v>
      </c>
      <c r="C118"/>
      <c r="D118" s="21" t="s">
        <v>134</v>
      </c>
      <c r="E118" s="61" t="s">
        <v>370</v>
      </c>
      <c r="F118" s="21" t="s">
        <v>18</v>
      </c>
      <c r="G118" s="21" t="s">
        <v>134</v>
      </c>
      <c r="H118" s="49" t="s">
        <v>136</v>
      </c>
      <c r="I118" s="21" t="s">
        <v>74</v>
      </c>
      <c r="J118" s="61" t="s">
        <v>371</v>
      </c>
      <c r="K118" s="53" t="s">
        <v>29</v>
      </c>
      <c r="L118" s="52" t="s">
        <v>92</v>
      </c>
      <c r="M118" s="48" t="s">
        <v>73</v>
      </c>
      <c r="N118" s="89" t="s">
        <v>74</v>
      </c>
      <c r="O118" s="90" t="s">
        <v>74</v>
      </c>
      <c r="P118" s="89" t="s">
        <v>74</v>
      </c>
      <c r="Q118" s="47" t="str">
        <f t="shared" si="6"/>
        <v>9EM-00226</v>
      </c>
      <c r="R118" s="64" t="s">
        <v>138</v>
      </c>
      <c r="S118" s="87">
        <v>432.47</v>
      </c>
      <c r="T118" s="21">
        <v>1</v>
      </c>
      <c r="U118" s="62" t="s">
        <v>139</v>
      </c>
      <c r="V118" s="49">
        <f>SUMIF(ResumenCotizacion!$C:$C,E118,ResumenCotizacion!$P:$P)</f>
        <v>0</v>
      </c>
      <c r="W118" s="86">
        <f>IF(H118="USD",S118*SolCotizacion!$J$18,S118)</f>
        <v>1585179.8626999999</v>
      </c>
      <c r="X118" s="3">
        <f>ROUND(W118/(1-VLOOKUP("Total porcentaje:",ResumenCotizacion!$F:$H,3,0)),2)</f>
        <v>1585179.86</v>
      </c>
      <c r="Y118" s="3">
        <f t="shared" si="7"/>
        <v>0</v>
      </c>
    </row>
    <row r="119" spans="1:25" ht="14.25" x14ac:dyDescent="0.2">
      <c r="A119" s="21" t="str">
        <f t="shared" si="4"/>
        <v>Catalogo principalOPEN-CSP GOBIERNO9EM-00228</v>
      </c>
      <c r="B119" s="21" t="str">
        <f t="shared" si="5"/>
        <v>9EM-00228OPEN-CSP GOBIERNO</v>
      </c>
      <c r="C119"/>
      <c r="D119" s="21" t="s">
        <v>134</v>
      </c>
      <c r="E119" s="61" t="s">
        <v>372</v>
      </c>
      <c r="F119" s="21" t="s">
        <v>18</v>
      </c>
      <c r="G119" s="21" t="s">
        <v>134</v>
      </c>
      <c r="H119" s="49" t="s">
        <v>136</v>
      </c>
      <c r="I119" s="21" t="s">
        <v>74</v>
      </c>
      <c r="J119" s="61" t="s">
        <v>373</v>
      </c>
      <c r="K119" s="53" t="s">
        <v>29</v>
      </c>
      <c r="L119" s="52" t="s">
        <v>92</v>
      </c>
      <c r="M119" s="48" t="s">
        <v>73</v>
      </c>
      <c r="N119" s="89" t="s">
        <v>74</v>
      </c>
      <c r="O119" s="90" t="s">
        <v>74</v>
      </c>
      <c r="P119" s="89" t="s">
        <v>74</v>
      </c>
      <c r="Q119" s="47" t="str">
        <f t="shared" si="6"/>
        <v>9EM-00228</v>
      </c>
      <c r="R119" s="64" t="s">
        <v>138</v>
      </c>
      <c r="S119" s="87">
        <v>164.22</v>
      </c>
      <c r="T119" s="21">
        <v>1</v>
      </c>
      <c r="U119" s="62" t="s">
        <v>139</v>
      </c>
      <c r="V119" s="49">
        <f>SUMIF(ResumenCotizacion!$C:$C,E119,ResumenCotizacion!$P:$P)</f>
        <v>0</v>
      </c>
      <c r="W119" s="86">
        <f>IF(H119="USD",S119*SolCotizacion!$J$18,S119)</f>
        <v>601933.63020000001</v>
      </c>
      <c r="X119" s="3">
        <f>ROUND(W119/(1-VLOOKUP("Total porcentaje:",ResumenCotizacion!$F:$H,3,0)),2)</f>
        <v>601933.63</v>
      </c>
      <c r="Y119" s="3">
        <f t="shared" si="7"/>
        <v>0</v>
      </c>
    </row>
    <row r="120" spans="1:25" ht="14.25" x14ac:dyDescent="0.2">
      <c r="A120" s="21" t="str">
        <f t="shared" si="4"/>
        <v>Catalogo principalOPEN-CSP GOBIERNO9EM-00229</v>
      </c>
      <c r="B120" s="21" t="str">
        <f t="shared" si="5"/>
        <v>9EM-00229OPEN-CSP GOBIERNO</v>
      </c>
      <c r="C120"/>
      <c r="D120" s="21" t="s">
        <v>134</v>
      </c>
      <c r="E120" s="61" t="s">
        <v>374</v>
      </c>
      <c r="F120" s="21" t="s">
        <v>18</v>
      </c>
      <c r="G120" s="21" t="s">
        <v>134</v>
      </c>
      <c r="H120" s="49" t="s">
        <v>136</v>
      </c>
      <c r="I120" s="21" t="s">
        <v>74</v>
      </c>
      <c r="J120" s="61" t="s">
        <v>375</v>
      </c>
      <c r="K120" s="53" t="s">
        <v>29</v>
      </c>
      <c r="L120" s="52" t="s">
        <v>92</v>
      </c>
      <c r="M120" s="48" t="s">
        <v>73</v>
      </c>
      <c r="N120" s="89" t="s">
        <v>74</v>
      </c>
      <c r="O120" s="90" t="s">
        <v>74</v>
      </c>
      <c r="P120" s="89" t="s">
        <v>74</v>
      </c>
      <c r="Q120" s="47" t="str">
        <f t="shared" si="6"/>
        <v>9EM-00229</v>
      </c>
      <c r="R120" s="64" t="s">
        <v>138</v>
      </c>
      <c r="S120" s="87">
        <v>54.78</v>
      </c>
      <c r="T120" s="21">
        <v>1</v>
      </c>
      <c r="U120" s="62" t="s">
        <v>139</v>
      </c>
      <c r="V120" s="49">
        <f>SUMIF(ResumenCotizacion!$C:$C,E120,ResumenCotizacion!$P:$P)</f>
        <v>0</v>
      </c>
      <c r="W120" s="86">
        <f>IF(H120="USD",S120*SolCotizacion!$J$18,S120)</f>
        <v>200791.15979999999</v>
      </c>
      <c r="X120" s="3">
        <f>ROUND(W120/(1-VLOOKUP("Total porcentaje:",ResumenCotizacion!$F:$H,3,0)),2)</f>
        <v>200791.16</v>
      </c>
      <c r="Y120" s="3">
        <f t="shared" si="7"/>
        <v>0</v>
      </c>
    </row>
    <row r="121" spans="1:25" ht="14.25" x14ac:dyDescent="0.2">
      <c r="A121" s="21" t="str">
        <f t="shared" si="4"/>
        <v>Catalogo principalOPEN-CSP GOBIERNO9EM-00670</v>
      </c>
      <c r="B121" s="21" t="str">
        <f t="shared" si="5"/>
        <v>9EM-00670OPEN-CSP GOBIERNO</v>
      </c>
      <c r="C121"/>
      <c r="D121" s="21" t="s">
        <v>134</v>
      </c>
      <c r="E121" s="61" t="s">
        <v>376</v>
      </c>
      <c r="F121" s="21" t="s">
        <v>18</v>
      </c>
      <c r="G121" s="21" t="s">
        <v>134</v>
      </c>
      <c r="H121" s="49" t="s">
        <v>136</v>
      </c>
      <c r="I121" s="21" t="s">
        <v>74</v>
      </c>
      <c r="J121" s="61" t="s">
        <v>377</v>
      </c>
      <c r="K121" s="53" t="s">
        <v>29</v>
      </c>
      <c r="L121" s="52" t="s">
        <v>92</v>
      </c>
      <c r="M121" s="48" t="s">
        <v>73</v>
      </c>
      <c r="N121" s="89" t="s">
        <v>74</v>
      </c>
      <c r="O121" s="90" t="s">
        <v>74</v>
      </c>
      <c r="P121" s="89" t="s">
        <v>74</v>
      </c>
      <c r="Q121" s="47" t="str">
        <f t="shared" si="6"/>
        <v>9EM-00670</v>
      </c>
      <c r="R121" s="64" t="s">
        <v>138</v>
      </c>
      <c r="S121" s="87">
        <v>865.09</v>
      </c>
      <c r="T121" s="21">
        <v>1</v>
      </c>
      <c r="U121" s="62" t="s">
        <v>139</v>
      </c>
      <c r="V121" s="49">
        <f>SUMIF(ResumenCotizacion!$C:$C,E121,ResumenCotizacion!$P:$P)</f>
        <v>0</v>
      </c>
      <c r="W121" s="86">
        <f>IF(H121="USD",S121*SolCotizacion!$J$18,S121)</f>
        <v>3170909.5369000002</v>
      </c>
      <c r="X121" s="3">
        <f>ROUND(W121/(1-VLOOKUP("Total porcentaje:",ResumenCotizacion!$F:$H,3,0)),2)</f>
        <v>3170909.54</v>
      </c>
      <c r="Y121" s="3">
        <f t="shared" si="7"/>
        <v>0</v>
      </c>
    </row>
    <row r="122" spans="1:25" ht="14.25" x14ac:dyDescent="0.2">
      <c r="A122" s="21" t="str">
        <f t="shared" si="4"/>
        <v>Catalogo principalOPEN-CSP GOBIERNO9EM-00671</v>
      </c>
      <c r="B122" s="21" t="str">
        <f t="shared" si="5"/>
        <v>9EM-00671OPEN-CSP GOBIERNO</v>
      </c>
      <c r="C122"/>
      <c r="D122" s="21" t="s">
        <v>134</v>
      </c>
      <c r="E122" s="61" t="s">
        <v>378</v>
      </c>
      <c r="F122" s="21" t="s">
        <v>18</v>
      </c>
      <c r="G122" s="21" t="s">
        <v>134</v>
      </c>
      <c r="H122" s="49" t="s">
        <v>136</v>
      </c>
      <c r="I122" s="21" t="s">
        <v>74</v>
      </c>
      <c r="J122" s="61" t="s">
        <v>379</v>
      </c>
      <c r="K122" s="53" t="s">
        <v>29</v>
      </c>
      <c r="L122" s="52" t="s">
        <v>92</v>
      </c>
      <c r="M122" s="48" t="s">
        <v>73</v>
      </c>
      <c r="N122" s="89" t="s">
        <v>74</v>
      </c>
      <c r="O122" s="90" t="s">
        <v>74</v>
      </c>
      <c r="P122" s="89" t="s">
        <v>74</v>
      </c>
      <c r="Q122" s="47" t="str">
        <f t="shared" si="6"/>
        <v>9EM-00671</v>
      </c>
      <c r="R122" s="64" t="s">
        <v>138</v>
      </c>
      <c r="S122" s="87">
        <v>109.43</v>
      </c>
      <c r="T122" s="21">
        <v>1</v>
      </c>
      <c r="U122" s="62" t="s">
        <v>139</v>
      </c>
      <c r="V122" s="49">
        <f>SUMIF(ResumenCotizacion!$C:$C,E122,ResumenCotizacion!$P:$P)</f>
        <v>0</v>
      </c>
      <c r="W122" s="86">
        <f>IF(H122="USD",S122*SolCotizacion!$J$18,S122)</f>
        <v>401105.81630000001</v>
      </c>
      <c r="X122" s="3">
        <f>ROUND(W122/(1-VLOOKUP("Total porcentaje:",ResumenCotizacion!$F:$H,3,0)),2)</f>
        <v>401105.82</v>
      </c>
      <c r="Y122" s="3">
        <f t="shared" si="7"/>
        <v>0</v>
      </c>
    </row>
    <row r="123" spans="1:25" ht="14.25" x14ac:dyDescent="0.2">
      <c r="A123" s="21" t="str">
        <f t="shared" si="4"/>
        <v>Catalogo principalOPEN-CSP GOBIERNO9EN-00165</v>
      </c>
      <c r="B123" s="21" t="str">
        <f t="shared" si="5"/>
        <v>9EN-00165OPEN-CSP GOBIERNO</v>
      </c>
      <c r="C123"/>
      <c r="D123" s="21" t="s">
        <v>134</v>
      </c>
      <c r="E123" s="61" t="s">
        <v>380</v>
      </c>
      <c r="F123" s="21" t="s">
        <v>18</v>
      </c>
      <c r="G123" s="21" t="s">
        <v>134</v>
      </c>
      <c r="H123" s="49" t="s">
        <v>136</v>
      </c>
      <c r="I123" s="21" t="s">
        <v>74</v>
      </c>
      <c r="J123" s="61" t="s">
        <v>381</v>
      </c>
      <c r="K123" s="53" t="s">
        <v>29</v>
      </c>
      <c r="L123" s="52" t="s">
        <v>92</v>
      </c>
      <c r="M123" s="48" t="s">
        <v>73</v>
      </c>
      <c r="N123" s="89" t="s">
        <v>74</v>
      </c>
      <c r="O123" s="90" t="s">
        <v>74</v>
      </c>
      <c r="P123" s="89" t="s">
        <v>74</v>
      </c>
      <c r="Q123" s="47" t="str">
        <f t="shared" si="6"/>
        <v>9EN-00165</v>
      </c>
      <c r="R123" s="64" t="s">
        <v>138</v>
      </c>
      <c r="S123" s="87">
        <v>1324.25</v>
      </c>
      <c r="T123" s="21">
        <v>1</v>
      </c>
      <c r="U123" s="62" t="s">
        <v>139</v>
      </c>
      <c r="V123" s="49">
        <f>SUMIF(ResumenCotizacion!$C:$C,E123,ResumenCotizacion!$P:$P)</f>
        <v>0</v>
      </c>
      <c r="W123" s="86">
        <f>IF(H123="USD",S123*SolCotizacion!$J$18,S123)</f>
        <v>4853919.1924999999</v>
      </c>
      <c r="X123" s="3">
        <f>ROUND(W123/(1-VLOOKUP("Total porcentaje:",ResumenCotizacion!$F:$H,3,0)),2)</f>
        <v>4853919.1900000004</v>
      </c>
      <c r="Y123" s="3">
        <f t="shared" si="7"/>
        <v>0</v>
      </c>
    </row>
    <row r="124" spans="1:25" ht="14.25" x14ac:dyDescent="0.2">
      <c r="A124" s="21" t="str">
        <f t="shared" si="4"/>
        <v>Catalogo principalOPEN-CSP GOBIERNO9EN-00166</v>
      </c>
      <c r="B124" s="21" t="str">
        <f t="shared" si="5"/>
        <v>9EN-00166OPEN-CSP GOBIERNO</v>
      </c>
      <c r="C124"/>
      <c r="D124" s="21" t="s">
        <v>134</v>
      </c>
      <c r="E124" s="61" t="s">
        <v>382</v>
      </c>
      <c r="F124" s="21" t="s">
        <v>18</v>
      </c>
      <c r="G124" s="21" t="s">
        <v>134</v>
      </c>
      <c r="H124" s="49" t="s">
        <v>136</v>
      </c>
      <c r="I124" s="21" t="s">
        <v>74</v>
      </c>
      <c r="J124" s="61" t="s">
        <v>383</v>
      </c>
      <c r="K124" s="53" t="s">
        <v>29</v>
      </c>
      <c r="L124" s="52" t="s">
        <v>92</v>
      </c>
      <c r="M124" s="48" t="s">
        <v>73</v>
      </c>
      <c r="N124" s="89" t="s">
        <v>74</v>
      </c>
      <c r="O124" s="90" t="s">
        <v>74</v>
      </c>
      <c r="P124" s="89" t="s">
        <v>74</v>
      </c>
      <c r="Q124" s="47" t="str">
        <f t="shared" si="6"/>
        <v>9EN-00166</v>
      </c>
      <c r="R124" s="64" t="s">
        <v>138</v>
      </c>
      <c r="S124" s="87">
        <v>441.32</v>
      </c>
      <c r="T124" s="21">
        <v>1</v>
      </c>
      <c r="U124" s="62" t="s">
        <v>139</v>
      </c>
      <c r="V124" s="49">
        <f>SUMIF(ResumenCotizacion!$C:$C,E124,ResumenCotizacion!$P:$P)</f>
        <v>0</v>
      </c>
      <c r="W124" s="86">
        <f>IF(H124="USD",S124*SolCotizacion!$J$18,S124)</f>
        <v>1617618.7411999998</v>
      </c>
      <c r="X124" s="3">
        <f>ROUND(W124/(1-VLOOKUP("Total porcentaje:",ResumenCotizacion!$F:$H,3,0)),2)</f>
        <v>1617618.74</v>
      </c>
      <c r="Y124" s="3">
        <f t="shared" si="7"/>
        <v>0</v>
      </c>
    </row>
    <row r="125" spans="1:25" ht="14.25" x14ac:dyDescent="0.2">
      <c r="A125" s="21" t="str">
        <f t="shared" si="4"/>
        <v>Catalogo principalOPEN-CSP GOBIERNO9EN-00167</v>
      </c>
      <c r="B125" s="21" t="str">
        <f t="shared" si="5"/>
        <v>9EN-00167OPEN-CSP GOBIERNO</v>
      </c>
      <c r="C125"/>
      <c r="D125" s="21" t="s">
        <v>134</v>
      </c>
      <c r="E125" s="61" t="s">
        <v>384</v>
      </c>
      <c r="F125" s="21" t="s">
        <v>18</v>
      </c>
      <c r="G125" s="21" t="s">
        <v>134</v>
      </c>
      <c r="H125" s="49" t="s">
        <v>136</v>
      </c>
      <c r="I125" s="21" t="s">
        <v>74</v>
      </c>
      <c r="J125" s="61" t="s">
        <v>385</v>
      </c>
      <c r="K125" s="53" t="s">
        <v>29</v>
      </c>
      <c r="L125" s="52" t="s">
        <v>92</v>
      </c>
      <c r="M125" s="48" t="s">
        <v>73</v>
      </c>
      <c r="N125" s="89" t="s">
        <v>74</v>
      </c>
      <c r="O125" s="90" t="s">
        <v>74</v>
      </c>
      <c r="P125" s="89" t="s">
        <v>74</v>
      </c>
      <c r="Q125" s="47" t="str">
        <f t="shared" si="6"/>
        <v>9EN-00167</v>
      </c>
      <c r="R125" s="64" t="s">
        <v>138</v>
      </c>
      <c r="S125" s="87">
        <v>165.43</v>
      </c>
      <c r="T125" s="21">
        <v>1</v>
      </c>
      <c r="U125" s="62" t="s">
        <v>139</v>
      </c>
      <c r="V125" s="49">
        <f>SUMIF(ResumenCotizacion!$C:$C,E125,ResumenCotizacion!$P:$P)</f>
        <v>0</v>
      </c>
      <c r="W125" s="86">
        <f>IF(H125="USD",S125*SolCotizacion!$J$18,S125)</f>
        <v>606368.77630000003</v>
      </c>
      <c r="X125" s="3">
        <f>ROUND(W125/(1-VLOOKUP("Total porcentaje:",ResumenCotizacion!$F:$H,3,0)),2)</f>
        <v>606368.78</v>
      </c>
      <c r="Y125" s="3">
        <f t="shared" si="7"/>
        <v>0</v>
      </c>
    </row>
    <row r="126" spans="1:25" ht="14.25" x14ac:dyDescent="0.2">
      <c r="A126" s="21" t="str">
        <f t="shared" si="4"/>
        <v>Catalogo principalOPEN-CSP GOBIERNO9EN-00168</v>
      </c>
      <c r="B126" s="21" t="str">
        <f t="shared" si="5"/>
        <v>9EN-00168OPEN-CSP GOBIERNO</v>
      </c>
      <c r="C126"/>
      <c r="D126" s="21" t="s">
        <v>134</v>
      </c>
      <c r="E126" s="61" t="s">
        <v>386</v>
      </c>
      <c r="F126" s="21" t="s">
        <v>18</v>
      </c>
      <c r="G126" s="21" t="s">
        <v>134</v>
      </c>
      <c r="H126" s="49" t="s">
        <v>136</v>
      </c>
      <c r="I126" s="21" t="s">
        <v>74</v>
      </c>
      <c r="J126" s="61" t="s">
        <v>387</v>
      </c>
      <c r="K126" s="53" t="s">
        <v>29</v>
      </c>
      <c r="L126" s="52" t="s">
        <v>92</v>
      </c>
      <c r="M126" s="48" t="s">
        <v>73</v>
      </c>
      <c r="N126" s="89" t="s">
        <v>74</v>
      </c>
      <c r="O126" s="90" t="s">
        <v>74</v>
      </c>
      <c r="P126" s="89" t="s">
        <v>74</v>
      </c>
      <c r="Q126" s="47" t="str">
        <f t="shared" si="6"/>
        <v>9EN-00168</v>
      </c>
      <c r="R126" s="64" t="s">
        <v>138</v>
      </c>
      <c r="S126" s="87">
        <v>55.09</v>
      </c>
      <c r="T126" s="21">
        <v>1</v>
      </c>
      <c r="U126" s="62" t="s">
        <v>139</v>
      </c>
      <c r="V126" s="49">
        <f>SUMIF(ResumenCotizacion!$C:$C,E126,ResumenCotizacion!$P:$P)</f>
        <v>0</v>
      </c>
      <c r="W126" s="86">
        <f>IF(H126="USD",S126*SolCotizacion!$J$18,S126)</f>
        <v>201927.4369</v>
      </c>
      <c r="X126" s="3">
        <f>ROUND(W126/(1-VLOOKUP("Total porcentaje:",ResumenCotizacion!$F:$H,3,0)),2)</f>
        <v>201927.44</v>
      </c>
      <c r="Y126" s="3">
        <f t="shared" si="7"/>
        <v>0</v>
      </c>
    </row>
    <row r="127" spans="1:25" ht="14.25" x14ac:dyDescent="0.2">
      <c r="A127" s="21" t="str">
        <f t="shared" si="4"/>
        <v>Catalogo principalOPEN-CSP GOBIERNO9EP-00171</v>
      </c>
      <c r="B127" s="21" t="str">
        <f t="shared" si="5"/>
        <v>9EP-00171OPEN-CSP GOBIERNO</v>
      </c>
      <c r="C127"/>
      <c r="D127" s="21" t="s">
        <v>134</v>
      </c>
      <c r="E127" s="61" t="s">
        <v>388</v>
      </c>
      <c r="F127" s="21" t="s">
        <v>18</v>
      </c>
      <c r="G127" s="21" t="s">
        <v>134</v>
      </c>
      <c r="H127" s="49" t="s">
        <v>136</v>
      </c>
      <c r="I127" s="21" t="s">
        <v>74</v>
      </c>
      <c r="J127" s="61" t="s">
        <v>389</v>
      </c>
      <c r="K127" s="53" t="s">
        <v>29</v>
      </c>
      <c r="L127" s="52" t="s">
        <v>92</v>
      </c>
      <c r="M127" s="48" t="s">
        <v>73</v>
      </c>
      <c r="N127" s="89" t="s">
        <v>74</v>
      </c>
      <c r="O127" s="90" t="s">
        <v>74</v>
      </c>
      <c r="P127" s="89" t="s">
        <v>74</v>
      </c>
      <c r="Q127" s="47" t="str">
        <f t="shared" si="6"/>
        <v>9EP-00171</v>
      </c>
      <c r="R127" s="64" t="s">
        <v>138</v>
      </c>
      <c r="S127" s="87">
        <v>3624.79</v>
      </c>
      <c r="T127" s="21">
        <v>1</v>
      </c>
      <c r="U127" s="62" t="s">
        <v>139</v>
      </c>
      <c r="V127" s="49">
        <f>SUMIF(ResumenCotizacion!$C:$C,E127,ResumenCotizacion!$P:$P)</f>
        <v>0</v>
      </c>
      <c r="W127" s="86">
        <f>IF(H127="USD",S127*SolCotizacion!$J$18,S127)</f>
        <v>13286341.513899999</v>
      </c>
      <c r="X127" s="3">
        <f>ROUND(W127/(1-VLOOKUP("Total porcentaje:",ResumenCotizacion!$F:$H,3,0)),2)</f>
        <v>13286341.51</v>
      </c>
      <c r="Y127" s="3">
        <f t="shared" si="7"/>
        <v>0</v>
      </c>
    </row>
    <row r="128" spans="1:25" ht="14.25" x14ac:dyDescent="0.2">
      <c r="A128" s="21" t="str">
        <f t="shared" si="4"/>
        <v>Catalogo principalOPEN-CSP GOBIERNO9EP-00172</v>
      </c>
      <c r="B128" s="21" t="str">
        <f t="shared" si="5"/>
        <v>9EP-00172OPEN-CSP GOBIERNO</v>
      </c>
      <c r="C128"/>
      <c r="D128" s="21" t="s">
        <v>134</v>
      </c>
      <c r="E128" s="61" t="s">
        <v>390</v>
      </c>
      <c r="F128" s="21" t="s">
        <v>18</v>
      </c>
      <c r="G128" s="21" t="s">
        <v>134</v>
      </c>
      <c r="H128" s="49" t="s">
        <v>136</v>
      </c>
      <c r="I128" s="21" t="s">
        <v>74</v>
      </c>
      <c r="J128" s="61" t="s">
        <v>391</v>
      </c>
      <c r="K128" s="53" t="s">
        <v>29</v>
      </c>
      <c r="L128" s="52" t="s">
        <v>92</v>
      </c>
      <c r="M128" s="48" t="s">
        <v>73</v>
      </c>
      <c r="N128" s="89" t="s">
        <v>74</v>
      </c>
      <c r="O128" s="90" t="s">
        <v>74</v>
      </c>
      <c r="P128" s="89" t="s">
        <v>74</v>
      </c>
      <c r="Q128" s="47" t="str">
        <f t="shared" si="6"/>
        <v>9EP-00172</v>
      </c>
      <c r="R128" s="64" t="s">
        <v>138</v>
      </c>
      <c r="S128" s="87">
        <v>1208.22</v>
      </c>
      <c r="T128" s="21">
        <v>1</v>
      </c>
      <c r="U128" s="62" t="s">
        <v>139</v>
      </c>
      <c r="V128" s="49">
        <f>SUMIF(ResumenCotizacion!$C:$C,E128,ResumenCotizacion!$P:$P)</f>
        <v>0</v>
      </c>
      <c r="W128" s="86">
        <f>IF(H128="USD",S128*SolCotizacion!$J$18,S128)</f>
        <v>4428621.6701999996</v>
      </c>
      <c r="X128" s="3">
        <f>ROUND(W128/(1-VLOOKUP("Total porcentaje:",ResumenCotizacion!$F:$H,3,0)),2)</f>
        <v>4428621.67</v>
      </c>
      <c r="Y128" s="3">
        <f t="shared" si="7"/>
        <v>0</v>
      </c>
    </row>
    <row r="129" spans="1:25" ht="14.25" x14ac:dyDescent="0.2">
      <c r="A129" s="21" t="str">
        <f t="shared" si="4"/>
        <v>Catalogo principalOPEN-CSP GOBIERNO9EP-00173</v>
      </c>
      <c r="B129" s="21" t="str">
        <f t="shared" si="5"/>
        <v>9EP-00173OPEN-CSP GOBIERNO</v>
      </c>
      <c r="C129"/>
      <c r="D129" s="21" t="s">
        <v>134</v>
      </c>
      <c r="E129" s="61" t="s">
        <v>392</v>
      </c>
      <c r="F129" s="21" t="s">
        <v>18</v>
      </c>
      <c r="G129" s="21" t="s">
        <v>134</v>
      </c>
      <c r="H129" s="49" t="s">
        <v>136</v>
      </c>
      <c r="I129" s="21" t="s">
        <v>74</v>
      </c>
      <c r="J129" s="61" t="s">
        <v>393</v>
      </c>
      <c r="K129" s="53" t="s">
        <v>29</v>
      </c>
      <c r="L129" s="52" t="s">
        <v>92</v>
      </c>
      <c r="M129" s="48" t="s">
        <v>73</v>
      </c>
      <c r="N129" s="89" t="s">
        <v>74</v>
      </c>
      <c r="O129" s="90" t="s">
        <v>74</v>
      </c>
      <c r="P129" s="89" t="s">
        <v>74</v>
      </c>
      <c r="Q129" s="47" t="str">
        <f t="shared" si="6"/>
        <v>9EP-00173</v>
      </c>
      <c r="R129" s="64" t="s">
        <v>138</v>
      </c>
      <c r="S129" s="87">
        <v>453.01</v>
      </c>
      <c r="T129" s="21">
        <v>1</v>
      </c>
      <c r="U129" s="62" t="s">
        <v>139</v>
      </c>
      <c r="V129" s="49">
        <f>SUMIF(ResumenCotizacion!$C:$C,E129,ResumenCotizacion!$P:$P)</f>
        <v>0</v>
      </c>
      <c r="W129" s="86">
        <f>IF(H129="USD",S129*SolCotizacion!$J$18,S129)</f>
        <v>1660467.3840999999</v>
      </c>
      <c r="X129" s="3">
        <f>ROUND(W129/(1-VLOOKUP("Total porcentaje:",ResumenCotizacion!$F:$H,3,0)),2)</f>
        <v>1660467.38</v>
      </c>
      <c r="Y129" s="3">
        <f t="shared" si="7"/>
        <v>0</v>
      </c>
    </row>
    <row r="130" spans="1:25" ht="14.25" x14ac:dyDescent="0.2">
      <c r="A130" s="21" t="str">
        <f t="shared" ref="A130:A193" si="8">D130&amp;F130&amp;E130</f>
        <v>Catalogo principalOPEN-CSP GOBIERNO9EP-00174</v>
      </c>
      <c r="B130" s="21" t="str">
        <f t="shared" ref="B130:B193" si="9">E130&amp;F130</f>
        <v>9EP-00174OPEN-CSP GOBIERNO</v>
      </c>
      <c r="C130"/>
      <c r="D130" s="21" t="s">
        <v>134</v>
      </c>
      <c r="E130" s="61" t="s">
        <v>394</v>
      </c>
      <c r="F130" s="21" t="s">
        <v>18</v>
      </c>
      <c r="G130" s="21" t="s">
        <v>134</v>
      </c>
      <c r="H130" s="49" t="s">
        <v>136</v>
      </c>
      <c r="I130" s="21" t="s">
        <v>74</v>
      </c>
      <c r="J130" s="61" t="s">
        <v>395</v>
      </c>
      <c r="K130" s="53" t="s">
        <v>29</v>
      </c>
      <c r="L130" s="52" t="s">
        <v>92</v>
      </c>
      <c r="M130" s="48" t="s">
        <v>73</v>
      </c>
      <c r="N130" s="89" t="s">
        <v>74</v>
      </c>
      <c r="O130" s="90" t="s">
        <v>74</v>
      </c>
      <c r="P130" s="89" t="s">
        <v>74</v>
      </c>
      <c r="Q130" s="47" t="str">
        <f t="shared" si="6"/>
        <v>9EP-00174</v>
      </c>
      <c r="R130" s="64" t="s">
        <v>138</v>
      </c>
      <c r="S130" s="87">
        <v>150.96</v>
      </c>
      <c r="T130" s="21">
        <v>1</v>
      </c>
      <c r="U130" s="62" t="s">
        <v>139</v>
      </c>
      <c r="V130" s="49">
        <f>SUMIF(ResumenCotizacion!$C:$C,E130,ResumenCotizacion!$P:$P)</f>
        <v>0</v>
      </c>
      <c r="W130" s="86">
        <f>IF(H130="USD",S130*SolCotizacion!$J$18,S130)</f>
        <v>553330.29359999998</v>
      </c>
      <c r="X130" s="3">
        <f>ROUND(W130/(1-VLOOKUP("Total porcentaje:",ResumenCotizacion!$F:$H,3,0)),2)</f>
        <v>553330.29</v>
      </c>
      <c r="Y130" s="3">
        <f t="shared" si="7"/>
        <v>0</v>
      </c>
    </row>
    <row r="131" spans="1:25" ht="14.25" x14ac:dyDescent="0.2">
      <c r="A131" s="21" t="str">
        <f t="shared" si="8"/>
        <v>Catalogo principalOPEN-CSP GOBIERNO9GA-00056</v>
      </c>
      <c r="B131" s="21" t="str">
        <f t="shared" si="9"/>
        <v>9GA-00056OPEN-CSP GOBIERNO</v>
      </c>
      <c r="C131"/>
      <c r="D131" s="21" t="s">
        <v>134</v>
      </c>
      <c r="E131" s="61" t="s">
        <v>396</v>
      </c>
      <c r="F131" s="21" t="s">
        <v>18</v>
      </c>
      <c r="G131" s="21" t="s">
        <v>134</v>
      </c>
      <c r="H131" s="49" t="s">
        <v>136</v>
      </c>
      <c r="I131" s="21" t="s">
        <v>74</v>
      </c>
      <c r="J131" s="61" t="s">
        <v>397</v>
      </c>
      <c r="K131" s="53" t="s">
        <v>29</v>
      </c>
      <c r="L131" s="52" t="s">
        <v>92</v>
      </c>
      <c r="M131" s="48" t="s">
        <v>73</v>
      </c>
      <c r="N131" s="89" t="s">
        <v>74</v>
      </c>
      <c r="O131" s="90" t="s">
        <v>74</v>
      </c>
      <c r="P131" s="89" t="s">
        <v>74</v>
      </c>
      <c r="Q131" s="47" t="str">
        <f t="shared" ref="Q131:Q194" si="10">+E131</f>
        <v>9GA-00056</v>
      </c>
      <c r="R131" s="64" t="s">
        <v>138</v>
      </c>
      <c r="S131" s="87">
        <v>1669.85</v>
      </c>
      <c r="T131" s="21">
        <v>1</v>
      </c>
      <c r="U131" s="62" t="s">
        <v>139</v>
      </c>
      <c r="V131" s="49">
        <f>SUMIF(ResumenCotizacion!$C:$C,E131,ResumenCotizacion!$P:$P)</f>
        <v>0</v>
      </c>
      <c r="W131" s="86">
        <f>IF(H131="USD",S131*SolCotizacion!$J$18,S131)</f>
        <v>6120684.8884999994</v>
      </c>
      <c r="X131" s="3">
        <f>ROUND(W131/(1-VLOOKUP("Total porcentaje:",ResumenCotizacion!$F:$H,3,0)),2)</f>
        <v>6120684.8899999997</v>
      </c>
      <c r="Y131" s="3">
        <f t="shared" ref="Y131:Y194" si="11">V131*X131</f>
        <v>0</v>
      </c>
    </row>
    <row r="132" spans="1:25" ht="14.25" x14ac:dyDescent="0.2">
      <c r="A132" s="21" t="str">
        <f t="shared" si="8"/>
        <v>Catalogo principalOPEN-CSP GOBIERNO9GA-00057</v>
      </c>
      <c r="B132" s="21" t="str">
        <f t="shared" si="9"/>
        <v>9GA-00057OPEN-CSP GOBIERNO</v>
      </c>
      <c r="C132"/>
      <c r="D132" s="21" t="s">
        <v>134</v>
      </c>
      <c r="E132" s="61" t="s">
        <v>398</v>
      </c>
      <c r="F132" s="21" t="s">
        <v>18</v>
      </c>
      <c r="G132" s="21" t="s">
        <v>134</v>
      </c>
      <c r="H132" s="49" t="s">
        <v>136</v>
      </c>
      <c r="I132" s="21" t="s">
        <v>74</v>
      </c>
      <c r="J132" s="61" t="s">
        <v>399</v>
      </c>
      <c r="K132" s="53" t="s">
        <v>29</v>
      </c>
      <c r="L132" s="52" t="s">
        <v>92</v>
      </c>
      <c r="M132" s="48" t="s">
        <v>73</v>
      </c>
      <c r="N132" s="89" t="s">
        <v>74</v>
      </c>
      <c r="O132" s="90" t="s">
        <v>74</v>
      </c>
      <c r="P132" s="89" t="s">
        <v>74</v>
      </c>
      <c r="Q132" s="47" t="str">
        <f t="shared" si="10"/>
        <v>9GA-00057</v>
      </c>
      <c r="R132" s="64" t="s">
        <v>138</v>
      </c>
      <c r="S132" s="87">
        <v>210.65</v>
      </c>
      <c r="T132" s="21">
        <v>1</v>
      </c>
      <c r="U132" s="62" t="s">
        <v>139</v>
      </c>
      <c r="V132" s="49">
        <f>SUMIF(ResumenCotizacion!$C:$C,E132,ResumenCotizacion!$P:$P)</f>
        <v>0</v>
      </c>
      <c r="W132" s="86">
        <f>IF(H132="USD",S132*SolCotizacion!$J$18,S132)</f>
        <v>772118.6165</v>
      </c>
      <c r="X132" s="3">
        <f>ROUND(W132/(1-VLOOKUP("Total porcentaje:",ResumenCotizacion!$F:$H,3,0)),2)</f>
        <v>772118.62</v>
      </c>
      <c r="Y132" s="3">
        <f t="shared" si="11"/>
        <v>0</v>
      </c>
    </row>
    <row r="133" spans="1:25" ht="14.25" x14ac:dyDescent="0.2">
      <c r="A133" s="21" t="str">
        <f t="shared" si="8"/>
        <v>Catalogo principalOPEN-CSP GOBIERNO9GA-00292</v>
      </c>
      <c r="B133" s="21" t="str">
        <f t="shared" si="9"/>
        <v>9GA-00292OPEN-CSP GOBIERNO</v>
      </c>
      <c r="C133"/>
      <c r="D133" s="21" t="s">
        <v>134</v>
      </c>
      <c r="E133" s="61" t="s">
        <v>400</v>
      </c>
      <c r="F133" s="21" t="s">
        <v>18</v>
      </c>
      <c r="G133" s="21" t="s">
        <v>134</v>
      </c>
      <c r="H133" s="49" t="s">
        <v>136</v>
      </c>
      <c r="I133" s="21" t="s">
        <v>74</v>
      </c>
      <c r="J133" s="61" t="s">
        <v>401</v>
      </c>
      <c r="K133" s="53" t="s">
        <v>29</v>
      </c>
      <c r="L133" s="52" t="s">
        <v>92</v>
      </c>
      <c r="M133" s="48" t="s">
        <v>73</v>
      </c>
      <c r="N133" s="89" t="s">
        <v>74</v>
      </c>
      <c r="O133" s="90" t="s">
        <v>74</v>
      </c>
      <c r="P133" s="89" t="s">
        <v>74</v>
      </c>
      <c r="Q133" s="47" t="str">
        <f t="shared" si="10"/>
        <v>9GA-00292</v>
      </c>
      <c r="R133" s="64" t="s">
        <v>138</v>
      </c>
      <c r="S133" s="87">
        <v>2445.6999999999998</v>
      </c>
      <c r="T133" s="21">
        <v>1</v>
      </c>
      <c r="U133" s="62" t="s">
        <v>139</v>
      </c>
      <c r="V133" s="49">
        <f>SUMIF(ResumenCotizacion!$C:$C,E133,ResumenCotizacion!$P:$P)</f>
        <v>0</v>
      </c>
      <c r="W133" s="86">
        <f>IF(H133="USD",S133*SolCotizacion!$J$18,S133)</f>
        <v>8964493.2369999997</v>
      </c>
      <c r="X133" s="3">
        <f>ROUND(W133/(1-VLOOKUP("Total porcentaje:",ResumenCotizacion!$F:$H,3,0)),2)</f>
        <v>8964493.2400000002</v>
      </c>
      <c r="Y133" s="3">
        <f t="shared" si="11"/>
        <v>0</v>
      </c>
    </row>
    <row r="134" spans="1:25" ht="14.25" x14ac:dyDescent="0.2">
      <c r="A134" s="21" t="str">
        <f t="shared" si="8"/>
        <v>Catalogo principalOPEN-CSP GOBIERNO9GA-00293</v>
      </c>
      <c r="B134" s="21" t="str">
        <f t="shared" si="9"/>
        <v>9GA-00293OPEN-CSP GOBIERNO</v>
      </c>
      <c r="C134"/>
      <c r="D134" s="21" t="s">
        <v>134</v>
      </c>
      <c r="E134" s="61" t="s">
        <v>402</v>
      </c>
      <c r="F134" s="21" t="s">
        <v>18</v>
      </c>
      <c r="G134" s="21" t="s">
        <v>134</v>
      </c>
      <c r="H134" s="49" t="s">
        <v>136</v>
      </c>
      <c r="I134" s="21" t="s">
        <v>74</v>
      </c>
      <c r="J134" s="61" t="s">
        <v>403</v>
      </c>
      <c r="K134" s="53" t="s">
        <v>29</v>
      </c>
      <c r="L134" s="52" t="s">
        <v>92</v>
      </c>
      <c r="M134" s="48" t="s">
        <v>73</v>
      </c>
      <c r="N134" s="89" t="s">
        <v>74</v>
      </c>
      <c r="O134" s="90" t="s">
        <v>74</v>
      </c>
      <c r="P134" s="89" t="s">
        <v>74</v>
      </c>
      <c r="Q134" s="47" t="str">
        <f t="shared" si="10"/>
        <v>9GA-00293</v>
      </c>
      <c r="R134" s="64" t="s">
        <v>138</v>
      </c>
      <c r="S134" s="87">
        <v>815.19</v>
      </c>
      <c r="T134" s="21">
        <v>1</v>
      </c>
      <c r="U134" s="62" t="s">
        <v>139</v>
      </c>
      <c r="V134" s="49">
        <f>SUMIF(ResumenCotizacion!$C:$C,E134,ResumenCotizacion!$P:$P)</f>
        <v>0</v>
      </c>
      <c r="W134" s="86">
        <f>IF(H134="USD",S134*SolCotizacion!$J$18,S134)</f>
        <v>2988005.5778999999</v>
      </c>
      <c r="X134" s="3">
        <f>ROUND(W134/(1-VLOOKUP("Total porcentaje:",ResumenCotizacion!$F:$H,3,0)),2)</f>
        <v>2988005.58</v>
      </c>
      <c r="Y134" s="3">
        <f t="shared" si="11"/>
        <v>0</v>
      </c>
    </row>
    <row r="135" spans="1:25" ht="14.25" x14ac:dyDescent="0.2">
      <c r="A135" s="21" t="str">
        <f t="shared" si="8"/>
        <v>Catalogo principalOPEN-CSP GOBIERNO9GA-00294</v>
      </c>
      <c r="B135" s="21" t="str">
        <f t="shared" si="9"/>
        <v>9GA-00294OPEN-CSP GOBIERNO</v>
      </c>
      <c r="C135"/>
      <c r="D135" s="21" t="s">
        <v>134</v>
      </c>
      <c r="E135" s="61" t="s">
        <v>404</v>
      </c>
      <c r="F135" s="21" t="s">
        <v>18</v>
      </c>
      <c r="G135" s="21" t="s">
        <v>134</v>
      </c>
      <c r="H135" s="49" t="s">
        <v>136</v>
      </c>
      <c r="I135" s="21" t="s">
        <v>74</v>
      </c>
      <c r="J135" s="61" t="s">
        <v>405</v>
      </c>
      <c r="K135" s="53" t="s">
        <v>29</v>
      </c>
      <c r="L135" s="52" t="s">
        <v>92</v>
      </c>
      <c r="M135" s="48" t="s">
        <v>73</v>
      </c>
      <c r="N135" s="89" t="s">
        <v>74</v>
      </c>
      <c r="O135" s="90" t="s">
        <v>74</v>
      </c>
      <c r="P135" s="89" t="s">
        <v>74</v>
      </c>
      <c r="Q135" s="47" t="str">
        <f t="shared" si="10"/>
        <v>9GA-00294</v>
      </c>
      <c r="R135" s="64" t="s">
        <v>138</v>
      </c>
      <c r="S135" s="87">
        <v>307.62</v>
      </c>
      <c r="T135" s="21">
        <v>1</v>
      </c>
      <c r="U135" s="62" t="s">
        <v>139</v>
      </c>
      <c r="V135" s="49">
        <f>SUMIF(ResumenCotizacion!$C:$C,E135,ResumenCotizacion!$P:$P)</f>
        <v>0</v>
      </c>
      <c r="W135" s="86">
        <f>IF(H135="USD",S135*SolCotizacion!$J$18,S135)</f>
        <v>1127553.4242</v>
      </c>
      <c r="X135" s="3">
        <f>ROUND(W135/(1-VLOOKUP("Total porcentaje:",ResumenCotizacion!$F:$H,3,0)),2)</f>
        <v>1127553.42</v>
      </c>
      <c r="Y135" s="3">
        <f t="shared" si="11"/>
        <v>0</v>
      </c>
    </row>
    <row r="136" spans="1:25" ht="14.25" x14ac:dyDescent="0.2">
      <c r="A136" s="21" t="str">
        <f t="shared" si="8"/>
        <v>Catalogo principalOPEN-CSP GOBIERNO9GA-00295</v>
      </c>
      <c r="B136" s="21" t="str">
        <f t="shared" si="9"/>
        <v>9GA-00295OPEN-CSP GOBIERNO</v>
      </c>
      <c r="C136"/>
      <c r="D136" s="21" t="s">
        <v>134</v>
      </c>
      <c r="E136" s="61" t="s">
        <v>406</v>
      </c>
      <c r="F136" s="21" t="s">
        <v>18</v>
      </c>
      <c r="G136" s="21" t="s">
        <v>134</v>
      </c>
      <c r="H136" s="49" t="s">
        <v>136</v>
      </c>
      <c r="I136" s="21" t="s">
        <v>74</v>
      </c>
      <c r="J136" s="61" t="s">
        <v>407</v>
      </c>
      <c r="K136" s="53" t="s">
        <v>29</v>
      </c>
      <c r="L136" s="52" t="s">
        <v>92</v>
      </c>
      <c r="M136" s="48" t="s">
        <v>73</v>
      </c>
      <c r="N136" s="89" t="s">
        <v>74</v>
      </c>
      <c r="O136" s="90" t="s">
        <v>74</v>
      </c>
      <c r="P136" s="89" t="s">
        <v>74</v>
      </c>
      <c r="Q136" s="47" t="str">
        <f t="shared" si="10"/>
        <v>9GA-00295</v>
      </c>
      <c r="R136" s="64" t="s">
        <v>138</v>
      </c>
      <c r="S136" s="87">
        <v>102.45</v>
      </c>
      <c r="T136" s="21">
        <v>1</v>
      </c>
      <c r="U136" s="62" t="s">
        <v>139</v>
      </c>
      <c r="V136" s="49">
        <f>SUMIF(ResumenCotizacion!$C:$C,E136,ResumenCotizacion!$P:$P)</f>
        <v>0</v>
      </c>
      <c r="W136" s="86">
        <f>IF(H136="USD",S136*SolCotizacion!$J$18,S136)</f>
        <v>375521.25449999998</v>
      </c>
      <c r="X136" s="3">
        <f>ROUND(W136/(1-VLOOKUP("Total porcentaje:",ResumenCotizacion!$F:$H,3,0)),2)</f>
        <v>375521.25</v>
      </c>
      <c r="Y136" s="3">
        <f t="shared" si="11"/>
        <v>0</v>
      </c>
    </row>
    <row r="137" spans="1:25" ht="14.25" x14ac:dyDescent="0.2">
      <c r="A137" s="21" t="str">
        <f t="shared" si="8"/>
        <v>Catalogo principalOPEN-CSP GOBIERNO9GA-00601</v>
      </c>
      <c r="B137" s="21" t="str">
        <f t="shared" si="9"/>
        <v>9GA-00601OPEN-CSP GOBIERNO</v>
      </c>
      <c r="C137"/>
      <c r="D137" s="21" t="s">
        <v>134</v>
      </c>
      <c r="E137" s="61" t="s">
        <v>408</v>
      </c>
      <c r="F137" s="21" t="s">
        <v>18</v>
      </c>
      <c r="G137" s="21" t="s">
        <v>134</v>
      </c>
      <c r="H137" s="49" t="s">
        <v>136</v>
      </c>
      <c r="I137" s="21" t="s">
        <v>74</v>
      </c>
      <c r="J137" s="61" t="s">
        <v>409</v>
      </c>
      <c r="K137" s="53" t="s">
        <v>29</v>
      </c>
      <c r="L137" s="52" t="s">
        <v>92</v>
      </c>
      <c r="M137" s="48" t="s">
        <v>73</v>
      </c>
      <c r="N137" s="89" t="s">
        <v>74</v>
      </c>
      <c r="O137" s="90" t="s">
        <v>74</v>
      </c>
      <c r="P137" s="89" t="s">
        <v>74</v>
      </c>
      <c r="Q137" s="47" t="str">
        <f t="shared" si="10"/>
        <v>9GA-00601</v>
      </c>
      <c r="R137" s="64" t="s">
        <v>138</v>
      </c>
      <c r="S137" s="87">
        <v>1591.04</v>
      </c>
      <c r="T137" s="21">
        <v>1</v>
      </c>
      <c r="U137" s="62" t="s">
        <v>139</v>
      </c>
      <c r="V137" s="49">
        <f>SUMIF(ResumenCotizacion!$C:$C,E137,ResumenCotizacion!$P:$P)</f>
        <v>0</v>
      </c>
      <c r="W137" s="86">
        <f>IF(H137="USD",S137*SolCotizacion!$J$18,S137)</f>
        <v>5831813.9263999993</v>
      </c>
      <c r="X137" s="3">
        <f>ROUND(W137/(1-VLOOKUP("Total porcentaje:",ResumenCotizacion!$F:$H,3,0)),2)</f>
        <v>5831813.9299999997</v>
      </c>
      <c r="Y137" s="3">
        <f t="shared" si="11"/>
        <v>0</v>
      </c>
    </row>
    <row r="138" spans="1:25" ht="14.25" x14ac:dyDescent="0.2">
      <c r="A138" s="21" t="str">
        <f t="shared" si="8"/>
        <v>Catalogo principalOPEN-CSP GOBIERNO9GA-00602</v>
      </c>
      <c r="B138" s="21" t="str">
        <f t="shared" si="9"/>
        <v>9GA-00602OPEN-CSP GOBIERNO</v>
      </c>
      <c r="C138"/>
      <c r="D138" s="21" t="s">
        <v>134</v>
      </c>
      <c r="E138" s="61" t="s">
        <v>410</v>
      </c>
      <c r="F138" s="21" t="s">
        <v>18</v>
      </c>
      <c r="G138" s="21" t="s">
        <v>134</v>
      </c>
      <c r="H138" s="49" t="s">
        <v>136</v>
      </c>
      <c r="I138" s="21" t="s">
        <v>74</v>
      </c>
      <c r="J138" s="61" t="s">
        <v>411</v>
      </c>
      <c r="K138" s="53" t="s">
        <v>29</v>
      </c>
      <c r="L138" s="52" t="s">
        <v>92</v>
      </c>
      <c r="M138" s="48" t="s">
        <v>73</v>
      </c>
      <c r="N138" s="89" t="s">
        <v>74</v>
      </c>
      <c r="O138" s="90" t="s">
        <v>74</v>
      </c>
      <c r="P138" s="89" t="s">
        <v>74</v>
      </c>
      <c r="Q138" s="47" t="str">
        <f t="shared" si="10"/>
        <v>9GA-00602</v>
      </c>
      <c r="R138" s="64" t="s">
        <v>138</v>
      </c>
      <c r="S138" s="87">
        <v>199.42</v>
      </c>
      <c r="T138" s="21">
        <v>1</v>
      </c>
      <c r="U138" s="62" t="s">
        <v>139</v>
      </c>
      <c r="V138" s="49">
        <f>SUMIF(ResumenCotizacion!$C:$C,E138,ResumenCotizacion!$P:$P)</f>
        <v>0</v>
      </c>
      <c r="W138" s="86">
        <f>IF(H138="USD",S138*SolCotizacion!$J$18,S138)</f>
        <v>730956.06219999993</v>
      </c>
      <c r="X138" s="3">
        <f>ROUND(W138/(1-VLOOKUP("Total porcentaje:",ResumenCotizacion!$F:$H,3,0)),2)</f>
        <v>730956.06</v>
      </c>
      <c r="Y138" s="3">
        <f t="shared" si="11"/>
        <v>0</v>
      </c>
    </row>
    <row r="139" spans="1:25" ht="14.25" x14ac:dyDescent="0.2">
      <c r="A139" s="21" t="str">
        <f t="shared" si="8"/>
        <v>Catalogo principalOPEN-CSP GOBIERNO9GS-00110</v>
      </c>
      <c r="B139" s="21" t="str">
        <f t="shared" si="9"/>
        <v>9GS-00110OPEN-CSP GOBIERNO</v>
      </c>
      <c r="C139"/>
      <c r="D139" s="21" t="s">
        <v>134</v>
      </c>
      <c r="E139" s="61" t="s">
        <v>412</v>
      </c>
      <c r="F139" s="21" t="s">
        <v>18</v>
      </c>
      <c r="G139" s="21" t="s">
        <v>134</v>
      </c>
      <c r="H139" s="49" t="s">
        <v>136</v>
      </c>
      <c r="I139" s="21" t="s">
        <v>74</v>
      </c>
      <c r="J139" s="61" t="s">
        <v>413</v>
      </c>
      <c r="K139" s="53" t="s">
        <v>29</v>
      </c>
      <c r="L139" s="52" t="s">
        <v>92</v>
      </c>
      <c r="M139" s="48" t="s">
        <v>73</v>
      </c>
      <c r="N139" s="89" t="s">
        <v>74</v>
      </c>
      <c r="O139" s="90" t="s">
        <v>74</v>
      </c>
      <c r="P139" s="89" t="s">
        <v>74</v>
      </c>
      <c r="Q139" s="47" t="str">
        <f t="shared" si="10"/>
        <v>9GS-00110</v>
      </c>
      <c r="R139" s="64" t="s">
        <v>138</v>
      </c>
      <c r="S139" s="87">
        <v>12258.65</v>
      </c>
      <c r="T139" s="21">
        <v>1</v>
      </c>
      <c r="U139" s="62" t="s">
        <v>139</v>
      </c>
      <c r="V139" s="49">
        <f>SUMIF(ResumenCotizacion!$C:$C,E139,ResumenCotizacion!$P:$P)</f>
        <v>0</v>
      </c>
      <c r="W139" s="86">
        <f>IF(H139="USD",S139*SolCotizacion!$J$18,S139)</f>
        <v>44932978.296499997</v>
      </c>
      <c r="X139" s="3">
        <f>ROUND(W139/(1-VLOOKUP("Total porcentaje:",ResumenCotizacion!$F:$H,3,0)),2)</f>
        <v>44932978.299999997</v>
      </c>
      <c r="Y139" s="3">
        <f t="shared" si="11"/>
        <v>0</v>
      </c>
    </row>
    <row r="140" spans="1:25" ht="14.25" x14ac:dyDescent="0.2">
      <c r="A140" s="21" t="str">
        <f t="shared" si="8"/>
        <v>Catalogo principalOPEN-CSP GOBIERNO9GS-00111</v>
      </c>
      <c r="B140" s="21" t="str">
        <f t="shared" si="9"/>
        <v>9GS-00111OPEN-CSP GOBIERNO</v>
      </c>
      <c r="C140"/>
      <c r="D140" s="21" t="s">
        <v>134</v>
      </c>
      <c r="E140" s="61" t="s">
        <v>414</v>
      </c>
      <c r="F140" s="21" t="s">
        <v>18</v>
      </c>
      <c r="G140" s="21" t="s">
        <v>134</v>
      </c>
      <c r="H140" s="49" t="s">
        <v>136</v>
      </c>
      <c r="I140" s="21" t="s">
        <v>74</v>
      </c>
      <c r="J140" s="61" t="s">
        <v>415</v>
      </c>
      <c r="K140" s="53" t="s">
        <v>29</v>
      </c>
      <c r="L140" s="52" t="s">
        <v>92</v>
      </c>
      <c r="M140" s="48" t="s">
        <v>73</v>
      </c>
      <c r="N140" s="89" t="s">
        <v>74</v>
      </c>
      <c r="O140" s="90" t="s">
        <v>74</v>
      </c>
      <c r="P140" s="89" t="s">
        <v>74</v>
      </c>
      <c r="Q140" s="47" t="str">
        <f t="shared" si="10"/>
        <v>9GS-00111</v>
      </c>
      <c r="R140" s="64" t="s">
        <v>138</v>
      </c>
      <c r="S140" s="87">
        <v>4086.21</v>
      </c>
      <c r="T140" s="21">
        <v>1</v>
      </c>
      <c r="U140" s="62" t="s">
        <v>139</v>
      </c>
      <c r="V140" s="49">
        <f>SUMIF(ResumenCotizacion!$C:$C,E140,ResumenCotizacion!$P:$P)</f>
        <v>0</v>
      </c>
      <c r="W140" s="86">
        <f>IF(H140="USD",S140*SolCotizacion!$J$18,S140)</f>
        <v>14977634.996099999</v>
      </c>
      <c r="X140" s="3">
        <f>ROUND(W140/(1-VLOOKUP("Total porcentaje:",ResumenCotizacion!$F:$H,3,0)),2)</f>
        <v>14977635</v>
      </c>
      <c r="Y140" s="3">
        <f t="shared" si="11"/>
        <v>0</v>
      </c>
    </row>
    <row r="141" spans="1:25" ht="14.25" x14ac:dyDescent="0.2">
      <c r="A141" s="21" t="str">
        <f t="shared" si="8"/>
        <v>Catalogo principalOPEN-CSP GOBIERNO9GS-00112</v>
      </c>
      <c r="B141" s="21" t="str">
        <f t="shared" si="9"/>
        <v>9GS-00112OPEN-CSP GOBIERNO</v>
      </c>
      <c r="C141"/>
      <c r="D141" s="21" t="s">
        <v>134</v>
      </c>
      <c r="E141" s="61" t="s">
        <v>416</v>
      </c>
      <c r="F141" s="21" t="s">
        <v>18</v>
      </c>
      <c r="G141" s="21" t="s">
        <v>134</v>
      </c>
      <c r="H141" s="49" t="s">
        <v>136</v>
      </c>
      <c r="I141" s="21" t="s">
        <v>74</v>
      </c>
      <c r="J141" s="61" t="s">
        <v>417</v>
      </c>
      <c r="K141" s="53" t="s">
        <v>29</v>
      </c>
      <c r="L141" s="52" t="s">
        <v>92</v>
      </c>
      <c r="M141" s="48" t="s">
        <v>73</v>
      </c>
      <c r="N141" s="89" t="s">
        <v>74</v>
      </c>
      <c r="O141" s="90" t="s">
        <v>74</v>
      </c>
      <c r="P141" s="89" t="s">
        <v>74</v>
      </c>
      <c r="Q141" s="47" t="str">
        <f t="shared" si="10"/>
        <v>9GS-00112</v>
      </c>
      <c r="R141" s="64" t="s">
        <v>138</v>
      </c>
      <c r="S141" s="87">
        <v>1533.08</v>
      </c>
      <c r="T141" s="21">
        <v>1</v>
      </c>
      <c r="U141" s="62" t="s">
        <v>139</v>
      </c>
      <c r="V141" s="49">
        <f>SUMIF(ResumenCotizacion!$C:$C,E141,ResumenCotizacion!$P:$P)</f>
        <v>0</v>
      </c>
      <c r="W141" s="86">
        <f>IF(H141="USD",S141*SolCotizacion!$J$18,S141)</f>
        <v>5619366.7627999997</v>
      </c>
      <c r="X141" s="3">
        <f>ROUND(W141/(1-VLOOKUP("Total porcentaje:",ResumenCotizacion!$F:$H,3,0)),2)</f>
        <v>5619366.7599999998</v>
      </c>
      <c r="Y141" s="3">
        <f t="shared" si="11"/>
        <v>0</v>
      </c>
    </row>
    <row r="142" spans="1:25" ht="14.25" x14ac:dyDescent="0.2">
      <c r="A142" s="21" t="str">
        <f t="shared" si="8"/>
        <v>Catalogo principalOPEN-CSP GOBIERNO9GS-00113</v>
      </c>
      <c r="B142" s="21" t="str">
        <f t="shared" si="9"/>
        <v>9GS-00113OPEN-CSP GOBIERNO</v>
      </c>
      <c r="C142"/>
      <c r="D142" s="21" t="s">
        <v>134</v>
      </c>
      <c r="E142" s="61" t="s">
        <v>418</v>
      </c>
      <c r="F142" s="21" t="s">
        <v>18</v>
      </c>
      <c r="G142" s="21" t="s">
        <v>134</v>
      </c>
      <c r="H142" s="49" t="s">
        <v>136</v>
      </c>
      <c r="I142" s="21" t="s">
        <v>74</v>
      </c>
      <c r="J142" s="61" t="s">
        <v>419</v>
      </c>
      <c r="K142" s="53" t="s">
        <v>29</v>
      </c>
      <c r="L142" s="52" t="s">
        <v>92</v>
      </c>
      <c r="M142" s="48" t="s">
        <v>73</v>
      </c>
      <c r="N142" s="89" t="s">
        <v>74</v>
      </c>
      <c r="O142" s="90" t="s">
        <v>74</v>
      </c>
      <c r="P142" s="89" t="s">
        <v>74</v>
      </c>
      <c r="Q142" s="47" t="str">
        <f t="shared" si="10"/>
        <v>9GS-00113</v>
      </c>
      <c r="R142" s="64" t="s">
        <v>138</v>
      </c>
      <c r="S142" s="87">
        <v>511.03</v>
      </c>
      <c r="T142" s="21">
        <v>1</v>
      </c>
      <c r="U142" s="62" t="s">
        <v>139</v>
      </c>
      <c r="V142" s="49">
        <f>SUMIF(ResumenCotizacion!$C:$C,E142,ResumenCotizacion!$P:$P)</f>
        <v>0</v>
      </c>
      <c r="W142" s="86">
        <f>IF(H142="USD",S142*SolCotizacion!$J$18,S142)</f>
        <v>1873134.4722999998</v>
      </c>
      <c r="X142" s="3">
        <f>ROUND(W142/(1-VLOOKUP("Total porcentaje:",ResumenCotizacion!$F:$H,3,0)),2)</f>
        <v>1873134.47</v>
      </c>
      <c r="Y142" s="3">
        <f t="shared" si="11"/>
        <v>0</v>
      </c>
    </row>
    <row r="143" spans="1:25" ht="14.25" x14ac:dyDescent="0.2">
      <c r="A143" s="21" t="str">
        <f t="shared" si="8"/>
        <v>Catalogo principalOPEN-CSP GOBIERNO9GS-00545</v>
      </c>
      <c r="B143" s="21" t="str">
        <f t="shared" si="9"/>
        <v>9GS-00545OPEN-CSP GOBIERNO</v>
      </c>
      <c r="C143"/>
      <c r="D143" s="21" t="s">
        <v>134</v>
      </c>
      <c r="E143" s="61" t="s">
        <v>420</v>
      </c>
      <c r="F143" s="21" t="s">
        <v>18</v>
      </c>
      <c r="G143" s="21" t="s">
        <v>134</v>
      </c>
      <c r="H143" s="49" t="s">
        <v>136</v>
      </c>
      <c r="I143" s="21" t="s">
        <v>74</v>
      </c>
      <c r="J143" s="61" t="s">
        <v>421</v>
      </c>
      <c r="K143" s="53" t="s">
        <v>29</v>
      </c>
      <c r="L143" s="52" t="s">
        <v>92</v>
      </c>
      <c r="M143" s="48" t="s">
        <v>73</v>
      </c>
      <c r="N143" s="89" t="s">
        <v>74</v>
      </c>
      <c r="O143" s="90" t="s">
        <v>74</v>
      </c>
      <c r="P143" s="89" t="s">
        <v>74</v>
      </c>
      <c r="Q143" s="47" t="str">
        <f t="shared" si="10"/>
        <v>9GS-00545</v>
      </c>
      <c r="R143" s="64" t="s">
        <v>138</v>
      </c>
      <c r="S143" s="87">
        <v>9963.01</v>
      </c>
      <c r="T143" s="21">
        <v>1</v>
      </c>
      <c r="U143" s="62" t="s">
        <v>139</v>
      </c>
      <c r="V143" s="49">
        <f>SUMIF(ResumenCotizacion!$C:$C,E143,ResumenCotizacion!$P:$P)</f>
        <v>0</v>
      </c>
      <c r="W143" s="86">
        <f>IF(H143="USD",S143*SolCotizacion!$J$18,S143)</f>
        <v>36518516.484099999</v>
      </c>
      <c r="X143" s="3">
        <f>ROUND(W143/(1-VLOOKUP("Total porcentaje:",ResumenCotizacion!$F:$H,3,0)),2)</f>
        <v>36518516.479999997</v>
      </c>
      <c r="Y143" s="3">
        <f t="shared" si="11"/>
        <v>0</v>
      </c>
    </row>
    <row r="144" spans="1:25" ht="14.25" x14ac:dyDescent="0.2">
      <c r="A144" s="21" t="str">
        <f t="shared" si="8"/>
        <v>Catalogo principalOPEN-CSP GOBIERNO9GS-00546</v>
      </c>
      <c r="B144" s="21" t="str">
        <f t="shared" si="9"/>
        <v>9GS-00546OPEN-CSP GOBIERNO</v>
      </c>
      <c r="C144"/>
      <c r="D144" s="21" t="s">
        <v>134</v>
      </c>
      <c r="E144" s="61" t="s">
        <v>422</v>
      </c>
      <c r="F144" s="21" t="s">
        <v>18</v>
      </c>
      <c r="G144" s="21" t="s">
        <v>134</v>
      </c>
      <c r="H144" s="49" t="s">
        <v>136</v>
      </c>
      <c r="I144" s="21" t="s">
        <v>74</v>
      </c>
      <c r="J144" s="61" t="s">
        <v>423</v>
      </c>
      <c r="K144" s="53" t="s">
        <v>29</v>
      </c>
      <c r="L144" s="52" t="s">
        <v>92</v>
      </c>
      <c r="M144" s="48" t="s">
        <v>73</v>
      </c>
      <c r="N144" s="89" t="s">
        <v>74</v>
      </c>
      <c r="O144" s="90" t="s">
        <v>74</v>
      </c>
      <c r="P144" s="89" t="s">
        <v>74</v>
      </c>
      <c r="Q144" s="47" t="str">
        <f t="shared" si="10"/>
        <v>9GS-00546</v>
      </c>
      <c r="R144" s="64" t="s">
        <v>138</v>
      </c>
      <c r="S144" s="87">
        <v>1246.06</v>
      </c>
      <c r="T144" s="21">
        <v>1</v>
      </c>
      <c r="U144" s="62" t="s">
        <v>139</v>
      </c>
      <c r="V144" s="49">
        <f>SUMIF(ResumenCotizacion!$C:$C,E144,ResumenCotizacion!$P:$P)</f>
        <v>0</v>
      </c>
      <c r="W144" s="86">
        <f>IF(H144="USD",S144*SolCotizacion!$J$18,S144)</f>
        <v>4567320.7845999999</v>
      </c>
      <c r="X144" s="3">
        <f>ROUND(W144/(1-VLOOKUP("Total porcentaje:",ResumenCotizacion!$F:$H,3,0)),2)</f>
        <v>4567320.78</v>
      </c>
      <c r="Y144" s="3">
        <f t="shared" si="11"/>
        <v>0</v>
      </c>
    </row>
    <row r="145" spans="1:25" ht="14.25" x14ac:dyDescent="0.2">
      <c r="A145" s="21" t="str">
        <f t="shared" si="8"/>
        <v>Catalogo principalOPEN-CSP GOBIERNO9GS-00725</v>
      </c>
      <c r="B145" s="21" t="str">
        <f t="shared" si="9"/>
        <v>9GS-00725OPEN-CSP GOBIERNO</v>
      </c>
      <c r="C145"/>
      <c r="D145" s="21" t="s">
        <v>134</v>
      </c>
      <c r="E145" s="61" t="s">
        <v>424</v>
      </c>
      <c r="F145" s="21" t="s">
        <v>18</v>
      </c>
      <c r="G145" s="21" t="s">
        <v>134</v>
      </c>
      <c r="H145" s="49" t="s">
        <v>136</v>
      </c>
      <c r="I145" s="21" t="s">
        <v>74</v>
      </c>
      <c r="J145" s="61" t="s">
        <v>425</v>
      </c>
      <c r="K145" s="53" t="s">
        <v>29</v>
      </c>
      <c r="L145" s="52" t="s">
        <v>92</v>
      </c>
      <c r="M145" s="48" t="s">
        <v>73</v>
      </c>
      <c r="N145" s="89" t="s">
        <v>74</v>
      </c>
      <c r="O145" s="90" t="s">
        <v>74</v>
      </c>
      <c r="P145" s="89" t="s">
        <v>74</v>
      </c>
      <c r="Q145" s="47" t="str">
        <f t="shared" si="10"/>
        <v>9GS-00725</v>
      </c>
      <c r="R145" s="64" t="s">
        <v>138</v>
      </c>
      <c r="S145" s="87">
        <v>6381.86</v>
      </c>
      <c r="T145" s="21">
        <v>1</v>
      </c>
      <c r="U145" s="62" t="s">
        <v>139</v>
      </c>
      <c r="V145" s="49">
        <f>SUMIF(ResumenCotizacion!$C:$C,E145,ResumenCotizacion!$P:$P)</f>
        <v>0</v>
      </c>
      <c r="W145" s="86">
        <f>IF(H145="USD",S145*SolCotizacion!$J$18,S145)</f>
        <v>23392133.462599996</v>
      </c>
      <c r="X145" s="3">
        <f>ROUND(W145/(1-VLOOKUP("Total porcentaje:",ResumenCotizacion!$F:$H,3,0)),2)</f>
        <v>23392133.460000001</v>
      </c>
      <c r="Y145" s="3">
        <f t="shared" si="11"/>
        <v>0</v>
      </c>
    </row>
    <row r="146" spans="1:25" ht="14.25" x14ac:dyDescent="0.2">
      <c r="A146" s="21" t="str">
        <f t="shared" si="8"/>
        <v>Catalogo principalOPEN-CSP GOBIERNO9GS-00726</v>
      </c>
      <c r="B146" s="21" t="str">
        <f t="shared" si="9"/>
        <v>9GS-00726OPEN-CSP GOBIERNO</v>
      </c>
      <c r="C146"/>
      <c r="D146" s="21" t="s">
        <v>134</v>
      </c>
      <c r="E146" s="61" t="s">
        <v>426</v>
      </c>
      <c r="F146" s="21" t="s">
        <v>18</v>
      </c>
      <c r="G146" s="21" t="s">
        <v>134</v>
      </c>
      <c r="H146" s="49" t="s">
        <v>136</v>
      </c>
      <c r="I146" s="21" t="s">
        <v>74</v>
      </c>
      <c r="J146" s="61" t="s">
        <v>427</v>
      </c>
      <c r="K146" s="53" t="s">
        <v>29</v>
      </c>
      <c r="L146" s="52" t="s">
        <v>92</v>
      </c>
      <c r="M146" s="48" t="s">
        <v>73</v>
      </c>
      <c r="N146" s="89" t="s">
        <v>74</v>
      </c>
      <c r="O146" s="90" t="s">
        <v>74</v>
      </c>
      <c r="P146" s="89" t="s">
        <v>74</v>
      </c>
      <c r="Q146" s="47" t="str">
        <f t="shared" si="10"/>
        <v>9GS-00726</v>
      </c>
      <c r="R146" s="64" t="s">
        <v>138</v>
      </c>
      <c r="S146" s="87">
        <v>798.03</v>
      </c>
      <c r="T146" s="21">
        <v>1</v>
      </c>
      <c r="U146" s="62" t="s">
        <v>139</v>
      </c>
      <c r="V146" s="49">
        <f>SUMIF(ResumenCotizacion!$C:$C,E146,ResumenCotizacion!$P:$P)</f>
        <v>0</v>
      </c>
      <c r="W146" s="86">
        <f>IF(H146="USD",S146*SolCotizacion!$J$18,S146)</f>
        <v>2925107.1422999999</v>
      </c>
      <c r="X146" s="3">
        <f>ROUND(W146/(1-VLOOKUP("Total porcentaje:",ResumenCotizacion!$F:$H,3,0)),2)</f>
        <v>2925107.14</v>
      </c>
      <c r="Y146" s="3">
        <f t="shared" si="11"/>
        <v>0</v>
      </c>
    </row>
    <row r="147" spans="1:25" ht="14.25" x14ac:dyDescent="0.2">
      <c r="A147" s="21" t="str">
        <f t="shared" si="8"/>
        <v>Catalogo principalOPEN-CSP GOBIERNO9TX-00209</v>
      </c>
      <c r="B147" s="21" t="str">
        <f t="shared" si="9"/>
        <v>9TX-00209OPEN-CSP GOBIERNO</v>
      </c>
      <c r="C147"/>
      <c r="D147" s="21" t="s">
        <v>134</v>
      </c>
      <c r="E147" s="61" t="s">
        <v>428</v>
      </c>
      <c r="F147" s="21" t="s">
        <v>18</v>
      </c>
      <c r="G147" s="21" t="s">
        <v>134</v>
      </c>
      <c r="H147" s="49" t="s">
        <v>136</v>
      </c>
      <c r="I147" s="21" t="s">
        <v>74</v>
      </c>
      <c r="J147" s="61" t="s">
        <v>429</v>
      </c>
      <c r="K147" s="53" t="s">
        <v>29</v>
      </c>
      <c r="L147" s="52" t="s">
        <v>92</v>
      </c>
      <c r="M147" s="48" t="s">
        <v>73</v>
      </c>
      <c r="N147" s="89" t="s">
        <v>74</v>
      </c>
      <c r="O147" s="90" t="s">
        <v>74</v>
      </c>
      <c r="P147" s="89" t="s">
        <v>74</v>
      </c>
      <c r="Q147" s="47" t="str">
        <f t="shared" si="10"/>
        <v>9TX-00209</v>
      </c>
      <c r="R147" s="64" t="s">
        <v>138</v>
      </c>
      <c r="S147" s="87">
        <v>35.5</v>
      </c>
      <c r="T147" s="21">
        <v>1</v>
      </c>
      <c r="U147" s="62" t="s">
        <v>139</v>
      </c>
      <c r="V147" s="49">
        <f>SUMIF(ResumenCotizacion!$C:$C,E147,ResumenCotizacion!$P:$P)</f>
        <v>0</v>
      </c>
      <c r="W147" s="86">
        <f>IF(H147="USD",S147*SolCotizacion!$J$18,S147)</f>
        <v>130122.05499999999</v>
      </c>
      <c r="X147" s="3">
        <f>ROUND(W147/(1-VLOOKUP("Total porcentaje:",ResumenCotizacion!$F:$H,3,0)),2)</f>
        <v>130122.06</v>
      </c>
      <c r="Y147" s="3">
        <f t="shared" si="11"/>
        <v>0</v>
      </c>
    </row>
    <row r="148" spans="1:25" ht="14.25" x14ac:dyDescent="0.2">
      <c r="A148" s="21" t="str">
        <f t="shared" si="8"/>
        <v>Catalogo principalOPEN-CSP GOBIERNO9TX-00226</v>
      </c>
      <c r="B148" s="21" t="str">
        <f t="shared" si="9"/>
        <v>9TX-00226OPEN-CSP GOBIERNO</v>
      </c>
      <c r="C148"/>
      <c r="D148" s="21" t="s">
        <v>134</v>
      </c>
      <c r="E148" s="61" t="s">
        <v>430</v>
      </c>
      <c r="F148" s="21" t="s">
        <v>18</v>
      </c>
      <c r="G148" s="21" t="s">
        <v>134</v>
      </c>
      <c r="H148" s="49" t="s">
        <v>136</v>
      </c>
      <c r="I148" s="21" t="s">
        <v>74</v>
      </c>
      <c r="J148" s="61" t="s">
        <v>431</v>
      </c>
      <c r="K148" s="53" t="s">
        <v>29</v>
      </c>
      <c r="L148" s="52" t="s">
        <v>92</v>
      </c>
      <c r="M148" s="48" t="s">
        <v>73</v>
      </c>
      <c r="N148" s="89" t="s">
        <v>74</v>
      </c>
      <c r="O148" s="90" t="s">
        <v>74</v>
      </c>
      <c r="P148" s="89" t="s">
        <v>74</v>
      </c>
      <c r="Q148" s="47" t="str">
        <f t="shared" si="10"/>
        <v>9TX-00226</v>
      </c>
      <c r="R148" s="64" t="s">
        <v>138</v>
      </c>
      <c r="S148" s="87">
        <v>11.79</v>
      </c>
      <c r="T148" s="21">
        <v>1</v>
      </c>
      <c r="U148" s="62" t="s">
        <v>139</v>
      </c>
      <c r="V148" s="49">
        <f>SUMIF(ResumenCotizacion!$C:$C,E148,ResumenCotizacion!$P:$P)</f>
        <v>0</v>
      </c>
      <c r="W148" s="86">
        <f>IF(H148="USD",S148*SolCotizacion!$J$18,S148)</f>
        <v>43215.183899999996</v>
      </c>
      <c r="X148" s="3">
        <f>ROUND(W148/(1-VLOOKUP("Total porcentaje:",ResumenCotizacion!$F:$H,3,0)),2)</f>
        <v>43215.18</v>
      </c>
      <c r="Y148" s="3">
        <f t="shared" si="11"/>
        <v>0</v>
      </c>
    </row>
    <row r="149" spans="1:25" ht="14.25" x14ac:dyDescent="0.2">
      <c r="A149" s="21" t="str">
        <f t="shared" si="8"/>
        <v>Catalogo principalOPEN-CSP GOBIERNO9TX-00605</v>
      </c>
      <c r="B149" s="21" t="str">
        <f t="shared" si="9"/>
        <v>9TX-00605OPEN-CSP GOBIERNO</v>
      </c>
      <c r="C149"/>
      <c r="D149" s="21" t="s">
        <v>134</v>
      </c>
      <c r="E149" s="61" t="s">
        <v>432</v>
      </c>
      <c r="F149" s="21" t="s">
        <v>18</v>
      </c>
      <c r="G149" s="21" t="s">
        <v>134</v>
      </c>
      <c r="H149" s="49" t="s">
        <v>136</v>
      </c>
      <c r="I149" s="21" t="s">
        <v>74</v>
      </c>
      <c r="J149" s="61" t="s">
        <v>433</v>
      </c>
      <c r="K149" s="53" t="s">
        <v>29</v>
      </c>
      <c r="L149" s="52" t="s">
        <v>92</v>
      </c>
      <c r="M149" s="48" t="s">
        <v>73</v>
      </c>
      <c r="N149" s="89" t="s">
        <v>74</v>
      </c>
      <c r="O149" s="90" t="s">
        <v>74</v>
      </c>
      <c r="P149" s="89" t="s">
        <v>74</v>
      </c>
      <c r="Q149" s="47" t="str">
        <f t="shared" si="10"/>
        <v>9TX-00605</v>
      </c>
      <c r="R149" s="64" t="s">
        <v>138</v>
      </c>
      <c r="S149" s="87">
        <v>9.0500000000000007</v>
      </c>
      <c r="T149" s="21">
        <v>1</v>
      </c>
      <c r="U149" s="62" t="s">
        <v>139</v>
      </c>
      <c r="V149" s="49">
        <f>SUMIF(ResumenCotizacion!$C:$C,E149,ResumenCotizacion!$P:$P)</f>
        <v>0</v>
      </c>
      <c r="W149" s="86">
        <f>IF(H149="USD",S149*SolCotizacion!$J$18,S149)</f>
        <v>33171.960500000001</v>
      </c>
      <c r="X149" s="3">
        <f>ROUND(W149/(1-VLOOKUP("Total porcentaje:",ResumenCotizacion!$F:$H,3,0)),2)</f>
        <v>33171.96</v>
      </c>
      <c r="Y149" s="3">
        <f t="shared" si="11"/>
        <v>0</v>
      </c>
    </row>
    <row r="150" spans="1:25" ht="14.25" x14ac:dyDescent="0.2">
      <c r="A150" s="21" t="str">
        <f t="shared" si="8"/>
        <v>Catalogo principalOPEN-CSP GOBIERNO9TX-00606</v>
      </c>
      <c r="B150" s="21" t="str">
        <f t="shared" si="9"/>
        <v>9TX-00606OPEN-CSP GOBIERNO</v>
      </c>
      <c r="C150"/>
      <c r="D150" s="21" t="s">
        <v>134</v>
      </c>
      <c r="E150" s="61" t="s">
        <v>434</v>
      </c>
      <c r="F150" s="21" t="s">
        <v>18</v>
      </c>
      <c r="G150" s="21" t="s">
        <v>134</v>
      </c>
      <c r="H150" s="49" t="s">
        <v>136</v>
      </c>
      <c r="I150" s="21" t="s">
        <v>74</v>
      </c>
      <c r="J150" s="61" t="s">
        <v>435</v>
      </c>
      <c r="K150" s="53" t="s">
        <v>29</v>
      </c>
      <c r="L150" s="52" t="s">
        <v>92</v>
      </c>
      <c r="M150" s="48" t="s">
        <v>73</v>
      </c>
      <c r="N150" s="89" t="s">
        <v>74</v>
      </c>
      <c r="O150" s="90" t="s">
        <v>74</v>
      </c>
      <c r="P150" s="89" t="s">
        <v>74</v>
      </c>
      <c r="Q150" s="47" t="str">
        <f t="shared" si="10"/>
        <v>9TX-00606</v>
      </c>
      <c r="R150" s="64" t="s">
        <v>138</v>
      </c>
      <c r="S150" s="87">
        <v>27.29</v>
      </c>
      <c r="T150" s="21">
        <v>1</v>
      </c>
      <c r="U150" s="62" t="s">
        <v>139</v>
      </c>
      <c r="V150" s="49">
        <f>SUMIF(ResumenCotizacion!$C:$C,E150,ResumenCotizacion!$P:$P)</f>
        <v>0</v>
      </c>
      <c r="W150" s="86">
        <f>IF(H150="USD",S150*SolCotizacion!$J$18,S150)</f>
        <v>100029.0389</v>
      </c>
      <c r="X150" s="3">
        <f>ROUND(W150/(1-VLOOKUP("Total porcentaje:",ResumenCotizacion!$F:$H,3,0)),2)</f>
        <v>100029.04</v>
      </c>
      <c r="Y150" s="3">
        <f t="shared" si="11"/>
        <v>0</v>
      </c>
    </row>
    <row r="151" spans="1:25" ht="14.25" x14ac:dyDescent="0.2">
      <c r="A151" s="21" t="str">
        <f t="shared" si="8"/>
        <v>Catalogo principalOPEN-CSP GOBIERNOC5E-01388</v>
      </c>
      <c r="B151" s="21" t="str">
        <f t="shared" si="9"/>
        <v>C5E-01388OPEN-CSP GOBIERNO</v>
      </c>
      <c r="C151"/>
      <c r="D151" s="21" t="s">
        <v>134</v>
      </c>
      <c r="E151" s="61" t="s">
        <v>436</v>
      </c>
      <c r="F151" s="21" t="s">
        <v>18</v>
      </c>
      <c r="G151" s="21" t="s">
        <v>134</v>
      </c>
      <c r="H151" s="49" t="s">
        <v>136</v>
      </c>
      <c r="I151" s="21" t="s">
        <v>74</v>
      </c>
      <c r="J151" s="61" t="s">
        <v>437</v>
      </c>
      <c r="K151" s="53" t="s">
        <v>29</v>
      </c>
      <c r="L151" s="52" t="s">
        <v>92</v>
      </c>
      <c r="M151" s="48" t="s">
        <v>73</v>
      </c>
      <c r="N151" s="89" t="s">
        <v>74</v>
      </c>
      <c r="O151" s="90" t="s">
        <v>74</v>
      </c>
      <c r="P151" s="89" t="s">
        <v>74</v>
      </c>
      <c r="Q151" s="47" t="str">
        <f t="shared" si="10"/>
        <v>C5E-01388</v>
      </c>
      <c r="R151" s="64" t="s">
        <v>138</v>
      </c>
      <c r="S151" s="87">
        <v>500.59</v>
      </c>
      <c r="T151" s="21">
        <v>1</v>
      </c>
      <c r="U151" s="62" t="s">
        <v>139</v>
      </c>
      <c r="V151" s="49">
        <f>SUMIF(ResumenCotizacion!$C:$C,E151,ResumenCotizacion!$P:$P)</f>
        <v>0</v>
      </c>
      <c r="W151" s="86">
        <f>IF(H151="USD",S151*SolCotizacion!$J$18,S151)</f>
        <v>1834867.5918999999</v>
      </c>
      <c r="X151" s="3">
        <f>ROUND(W151/(1-VLOOKUP("Total porcentaje:",ResumenCotizacion!$F:$H,3,0)),2)</f>
        <v>1834867.59</v>
      </c>
      <c r="Y151" s="3">
        <f t="shared" si="11"/>
        <v>0</v>
      </c>
    </row>
    <row r="152" spans="1:25" ht="14.25" x14ac:dyDescent="0.2">
      <c r="A152" s="21" t="str">
        <f t="shared" si="8"/>
        <v>Catalogo principalOPEN-CSP GOBIERNOCF3-00007</v>
      </c>
      <c r="B152" s="21" t="str">
        <f t="shared" si="9"/>
        <v>CF3-00007OPEN-CSP GOBIERNO</v>
      </c>
      <c r="C152"/>
      <c r="D152" s="21" t="s">
        <v>134</v>
      </c>
      <c r="E152" s="61" t="s">
        <v>438</v>
      </c>
      <c r="F152" s="21" t="s">
        <v>18</v>
      </c>
      <c r="G152" s="21" t="s">
        <v>134</v>
      </c>
      <c r="H152" s="49" t="s">
        <v>136</v>
      </c>
      <c r="I152" s="21" t="s">
        <v>74</v>
      </c>
      <c r="J152" s="61" t="s">
        <v>439</v>
      </c>
      <c r="K152" s="53" t="s">
        <v>29</v>
      </c>
      <c r="L152" s="52" t="s">
        <v>92</v>
      </c>
      <c r="M152" s="48" t="s">
        <v>73</v>
      </c>
      <c r="N152" s="89" t="s">
        <v>74</v>
      </c>
      <c r="O152" s="90" t="s">
        <v>74</v>
      </c>
      <c r="P152" s="89" t="s">
        <v>74</v>
      </c>
      <c r="Q152" s="47" t="str">
        <f t="shared" si="10"/>
        <v>CF3-00007</v>
      </c>
      <c r="R152" s="64" t="s">
        <v>75</v>
      </c>
      <c r="S152" s="87">
        <v>177.6</v>
      </c>
      <c r="T152" s="21">
        <v>1</v>
      </c>
      <c r="U152" s="62" t="s">
        <v>139</v>
      </c>
      <c r="V152" s="49">
        <f>SUMIF(ResumenCotizacion!$C:$C,E152,ResumenCotizacion!$P:$P)</f>
        <v>0</v>
      </c>
      <c r="W152" s="86">
        <f>IF(H152="USD",S152*SolCotizacion!$J$18,S152)</f>
        <v>650976.81599999999</v>
      </c>
      <c r="X152" s="3">
        <f>ROUND(W152/(1-VLOOKUP("Total porcentaje:",ResumenCotizacion!$F:$H,3,0)),2)</f>
        <v>650976.81999999995</v>
      </c>
      <c r="Y152" s="3">
        <f t="shared" si="11"/>
        <v>0</v>
      </c>
    </row>
    <row r="153" spans="1:25" ht="14.25" x14ac:dyDescent="0.2">
      <c r="A153" s="21" t="str">
        <f t="shared" si="8"/>
        <v>Catalogo principalOPEN-CSP GOBIERNOCGJ-00006</v>
      </c>
      <c r="B153" s="21" t="str">
        <f t="shared" si="9"/>
        <v>CGJ-00006OPEN-CSP GOBIERNO</v>
      </c>
      <c r="C153"/>
      <c r="D153" s="21" t="s">
        <v>134</v>
      </c>
      <c r="E153" s="61" t="s">
        <v>440</v>
      </c>
      <c r="F153" s="21" t="s">
        <v>18</v>
      </c>
      <c r="G153" s="21" t="s">
        <v>134</v>
      </c>
      <c r="H153" s="49" t="s">
        <v>136</v>
      </c>
      <c r="I153" s="21" t="s">
        <v>74</v>
      </c>
      <c r="J153" s="61" t="s">
        <v>441</v>
      </c>
      <c r="K153" s="53" t="s">
        <v>29</v>
      </c>
      <c r="L153" s="52" t="s">
        <v>92</v>
      </c>
      <c r="M153" s="48" t="s">
        <v>73</v>
      </c>
      <c r="N153" s="89" t="s">
        <v>74</v>
      </c>
      <c r="O153" s="90" t="s">
        <v>74</v>
      </c>
      <c r="P153" s="89" t="s">
        <v>74</v>
      </c>
      <c r="Q153" s="47" t="str">
        <f t="shared" si="10"/>
        <v>CGJ-00006</v>
      </c>
      <c r="R153" s="64" t="s">
        <v>75</v>
      </c>
      <c r="S153" s="87">
        <v>60</v>
      </c>
      <c r="T153" s="21">
        <v>1</v>
      </c>
      <c r="U153" s="62" t="s">
        <v>139</v>
      </c>
      <c r="V153" s="49">
        <f>SUMIF(ResumenCotizacion!$C:$C,E153,ResumenCotizacion!$P:$P)</f>
        <v>0</v>
      </c>
      <c r="W153" s="86">
        <f>IF(H153="USD",S153*SolCotizacion!$J$18,S153)</f>
        <v>219924.59999999998</v>
      </c>
      <c r="X153" s="3">
        <f>ROUND(W153/(1-VLOOKUP("Total porcentaje:",ResumenCotizacion!$F:$H,3,0)),2)</f>
        <v>219924.6</v>
      </c>
      <c r="Y153" s="3">
        <f t="shared" si="11"/>
        <v>0</v>
      </c>
    </row>
    <row r="154" spans="1:25" ht="14.25" x14ac:dyDescent="0.2">
      <c r="A154" s="21" t="str">
        <f t="shared" si="8"/>
        <v>Catalogo principalOPEN-CSP GOBIERNOD75-01971</v>
      </c>
      <c r="B154" s="21" t="str">
        <f t="shared" si="9"/>
        <v>D75-01971OPEN-CSP GOBIERNO</v>
      </c>
      <c r="C154"/>
      <c r="D154" s="21" t="s">
        <v>134</v>
      </c>
      <c r="E154" s="61" t="s">
        <v>442</v>
      </c>
      <c r="F154" s="21" t="s">
        <v>18</v>
      </c>
      <c r="G154" s="21" t="s">
        <v>134</v>
      </c>
      <c r="H154" s="49" t="s">
        <v>136</v>
      </c>
      <c r="I154" s="21" t="s">
        <v>74</v>
      </c>
      <c r="J154" s="61" t="s">
        <v>443</v>
      </c>
      <c r="K154" s="53" t="s">
        <v>29</v>
      </c>
      <c r="L154" s="52" t="s">
        <v>92</v>
      </c>
      <c r="M154" s="48" t="s">
        <v>73</v>
      </c>
      <c r="N154" s="89" t="s">
        <v>74</v>
      </c>
      <c r="O154" s="90" t="s">
        <v>74</v>
      </c>
      <c r="P154" s="89" t="s">
        <v>74</v>
      </c>
      <c r="Q154" s="47" t="str">
        <f t="shared" si="10"/>
        <v>D75-01971</v>
      </c>
      <c r="R154" s="64" t="s">
        <v>138</v>
      </c>
      <c r="S154" s="87">
        <v>7661.41</v>
      </c>
      <c r="T154" s="21">
        <v>1</v>
      </c>
      <c r="U154" s="62" t="s">
        <v>139</v>
      </c>
      <c r="V154" s="49">
        <f>SUMIF(ResumenCotizacion!$C:$C,E154,ResumenCotizacion!$P:$P)</f>
        <v>0</v>
      </c>
      <c r="W154" s="86">
        <f>IF(H154="USD",S154*SolCotizacion!$J$18,S154)</f>
        <v>28082208.8281</v>
      </c>
      <c r="X154" s="3">
        <f>ROUND(W154/(1-VLOOKUP("Total porcentaje:",ResumenCotizacion!$F:$H,3,0)),2)</f>
        <v>28082208.829999998</v>
      </c>
      <c r="Y154" s="3">
        <f t="shared" si="11"/>
        <v>0</v>
      </c>
    </row>
    <row r="155" spans="1:25" ht="14.25" x14ac:dyDescent="0.2">
      <c r="A155" s="21" t="str">
        <f t="shared" si="8"/>
        <v>Catalogo principalOPEN-CSP GOBIERNOD75-01972</v>
      </c>
      <c r="B155" s="21" t="str">
        <f t="shared" si="9"/>
        <v>D75-01972OPEN-CSP GOBIERNO</v>
      </c>
      <c r="C155"/>
      <c r="D155" s="21" t="s">
        <v>134</v>
      </c>
      <c r="E155" s="61" t="s">
        <v>444</v>
      </c>
      <c r="F155" s="21" t="s">
        <v>18</v>
      </c>
      <c r="G155" s="21" t="s">
        <v>134</v>
      </c>
      <c r="H155" s="49" t="s">
        <v>136</v>
      </c>
      <c r="I155" s="21" t="s">
        <v>74</v>
      </c>
      <c r="J155" s="61" t="s">
        <v>445</v>
      </c>
      <c r="K155" s="53" t="s">
        <v>29</v>
      </c>
      <c r="L155" s="52" t="s">
        <v>92</v>
      </c>
      <c r="M155" s="48" t="s">
        <v>73</v>
      </c>
      <c r="N155" s="89" t="s">
        <v>74</v>
      </c>
      <c r="O155" s="90" t="s">
        <v>74</v>
      </c>
      <c r="P155" s="89" t="s">
        <v>74</v>
      </c>
      <c r="Q155" s="47" t="str">
        <f t="shared" si="10"/>
        <v>D75-01972</v>
      </c>
      <c r="R155" s="64" t="s">
        <v>138</v>
      </c>
      <c r="S155" s="87">
        <v>2553.85</v>
      </c>
      <c r="T155" s="21">
        <v>1</v>
      </c>
      <c r="U155" s="62" t="s">
        <v>139</v>
      </c>
      <c r="V155" s="49">
        <f>SUMIF(ResumenCotizacion!$C:$C,E155,ResumenCotizacion!$P:$P)</f>
        <v>0</v>
      </c>
      <c r="W155" s="86">
        <f>IF(H155="USD",S155*SolCotizacion!$J$18,S155)</f>
        <v>9360907.3284999989</v>
      </c>
      <c r="X155" s="3">
        <f>ROUND(W155/(1-VLOOKUP("Total porcentaje:",ResumenCotizacion!$F:$H,3,0)),2)</f>
        <v>9360907.3300000001</v>
      </c>
      <c r="Y155" s="3">
        <f t="shared" si="11"/>
        <v>0</v>
      </c>
    </row>
    <row r="156" spans="1:25" ht="14.25" x14ac:dyDescent="0.2">
      <c r="A156" s="21" t="str">
        <f t="shared" si="8"/>
        <v>Catalogo principalOPEN-CSP GOBIERNOD75-02468</v>
      </c>
      <c r="B156" s="21" t="str">
        <f t="shared" si="9"/>
        <v>D75-02468OPEN-CSP GOBIERNO</v>
      </c>
      <c r="C156"/>
      <c r="D156" s="21" t="s">
        <v>134</v>
      </c>
      <c r="E156" s="61" t="s">
        <v>446</v>
      </c>
      <c r="F156" s="21" t="s">
        <v>18</v>
      </c>
      <c r="G156" s="21" t="s">
        <v>134</v>
      </c>
      <c r="H156" s="49" t="s">
        <v>136</v>
      </c>
      <c r="I156" s="21" t="s">
        <v>74</v>
      </c>
      <c r="J156" s="61" t="s">
        <v>447</v>
      </c>
      <c r="K156" s="53" t="s">
        <v>29</v>
      </c>
      <c r="L156" s="52" t="s">
        <v>92</v>
      </c>
      <c r="M156" s="48" t="s">
        <v>73</v>
      </c>
      <c r="N156" s="89" t="s">
        <v>74</v>
      </c>
      <c r="O156" s="90" t="s">
        <v>74</v>
      </c>
      <c r="P156" s="89" t="s">
        <v>74</v>
      </c>
      <c r="Q156" s="47" t="str">
        <f t="shared" si="10"/>
        <v>D75-02468</v>
      </c>
      <c r="R156" s="64" t="s">
        <v>138</v>
      </c>
      <c r="S156" s="87">
        <v>5107.5600000000004</v>
      </c>
      <c r="T156" s="21">
        <v>1</v>
      </c>
      <c r="U156" s="62" t="s">
        <v>139</v>
      </c>
      <c r="V156" s="49">
        <f>SUMIF(ResumenCotizacion!$C:$C,E156,ResumenCotizacion!$P:$P)</f>
        <v>0</v>
      </c>
      <c r="W156" s="86">
        <f>IF(H156="USD",S156*SolCotizacion!$J$18,S156)</f>
        <v>18721301.499600001</v>
      </c>
      <c r="X156" s="3">
        <f>ROUND(W156/(1-VLOOKUP("Total porcentaje:",ResumenCotizacion!$F:$H,3,0)),2)</f>
        <v>18721301.5</v>
      </c>
      <c r="Y156" s="3">
        <f t="shared" si="11"/>
        <v>0</v>
      </c>
    </row>
    <row r="157" spans="1:25" ht="14.25" x14ac:dyDescent="0.2">
      <c r="A157" s="21" t="str">
        <f t="shared" si="8"/>
        <v>Catalogo principalOPEN-CSP GOBIERNOD86-02331</v>
      </c>
      <c r="B157" s="21" t="str">
        <f t="shared" si="9"/>
        <v>D86-02331OPEN-CSP GOBIERNO</v>
      </c>
      <c r="C157"/>
      <c r="D157" s="21" t="s">
        <v>134</v>
      </c>
      <c r="E157" s="61" t="s">
        <v>448</v>
      </c>
      <c r="F157" s="21" t="s">
        <v>18</v>
      </c>
      <c r="G157" s="21" t="s">
        <v>134</v>
      </c>
      <c r="H157" s="49" t="s">
        <v>136</v>
      </c>
      <c r="I157" s="21" t="s">
        <v>74</v>
      </c>
      <c r="J157" s="61" t="s">
        <v>449</v>
      </c>
      <c r="K157" s="53" t="s">
        <v>29</v>
      </c>
      <c r="L157" s="52" t="s">
        <v>92</v>
      </c>
      <c r="M157" s="48" t="s">
        <v>73</v>
      </c>
      <c r="N157" s="89" t="s">
        <v>74</v>
      </c>
      <c r="O157" s="90" t="s">
        <v>74</v>
      </c>
      <c r="P157" s="89" t="s">
        <v>74</v>
      </c>
      <c r="Q157" s="47" t="str">
        <f t="shared" si="10"/>
        <v>D86-02331</v>
      </c>
      <c r="R157" s="64" t="s">
        <v>138</v>
      </c>
      <c r="S157" s="87">
        <v>395.89</v>
      </c>
      <c r="T157" s="21">
        <v>1</v>
      </c>
      <c r="U157" s="62" t="s">
        <v>139</v>
      </c>
      <c r="V157" s="49">
        <f>SUMIF(ResumenCotizacion!$C:$C,E157,ResumenCotizacion!$P:$P)</f>
        <v>0</v>
      </c>
      <c r="W157" s="86">
        <f>IF(H157="USD",S157*SolCotizacion!$J$18,S157)</f>
        <v>1451099.1649</v>
      </c>
      <c r="X157" s="3">
        <f>ROUND(W157/(1-VLOOKUP("Total porcentaje:",ResumenCotizacion!$F:$H,3,0)),2)</f>
        <v>1451099.16</v>
      </c>
      <c r="Y157" s="3">
        <f t="shared" si="11"/>
        <v>0</v>
      </c>
    </row>
    <row r="158" spans="1:25" ht="14.25" x14ac:dyDescent="0.2">
      <c r="A158" s="21" t="str">
        <f t="shared" si="8"/>
        <v>Catalogo principalOPEN-CSP GOBIERNOD86-02333</v>
      </c>
      <c r="B158" s="21" t="str">
        <f t="shared" si="9"/>
        <v>D86-02333OPEN-CSP GOBIERNO</v>
      </c>
      <c r="C158"/>
      <c r="D158" s="21" t="s">
        <v>134</v>
      </c>
      <c r="E158" s="61" t="s">
        <v>450</v>
      </c>
      <c r="F158" s="21" t="s">
        <v>18</v>
      </c>
      <c r="G158" s="21" t="s">
        <v>134</v>
      </c>
      <c r="H158" s="49" t="s">
        <v>136</v>
      </c>
      <c r="I158" s="21" t="s">
        <v>74</v>
      </c>
      <c r="J158" s="61" t="s">
        <v>451</v>
      </c>
      <c r="K158" s="53" t="s">
        <v>29</v>
      </c>
      <c r="L158" s="52" t="s">
        <v>92</v>
      </c>
      <c r="M158" s="48" t="s">
        <v>73</v>
      </c>
      <c r="N158" s="89" t="s">
        <v>74</v>
      </c>
      <c r="O158" s="90" t="s">
        <v>74</v>
      </c>
      <c r="P158" s="89" t="s">
        <v>74</v>
      </c>
      <c r="Q158" s="47" t="str">
        <f t="shared" si="10"/>
        <v>D86-02333</v>
      </c>
      <c r="R158" s="64" t="s">
        <v>138</v>
      </c>
      <c r="S158" s="87">
        <v>145.34</v>
      </c>
      <c r="T158" s="21">
        <v>1</v>
      </c>
      <c r="U158" s="62" t="s">
        <v>139</v>
      </c>
      <c r="V158" s="49">
        <f>SUMIF(ResumenCotizacion!$C:$C,E158,ResumenCotizacion!$P:$P)</f>
        <v>0</v>
      </c>
      <c r="W158" s="86">
        <f>IF(H158="USD",S158*SolCotizacion!$J$18,S158)</f>
        <v>532730.68940000003</v>
      </c>
      <c r="X158" s="3">
        <f>ROUND(W158/(1-VLOOKUP("Total porcentaje:",ResumenCotizacion!$F:$H,3,0)),2)</f>
        <v>532730.68999999994</v>
      </c>
      <c r="Y158" s="3">
        <f t="shared" si="11"/>
        <v>0</v>
      </c>
    </row>
    <row r="159" spans="1:25" ht="14.25" x14ac:dyDescent="0.2">
      <c r="A159" s="21" t="str">
        <f t="shared" si="8"/>
        <v>Catalogo principalOPEN-CSP GOBIERNOD86-05877</v>
      </c>
      <c r="B159" s="21" t="str">
        <f t="shared" si="9"/>
        <v>D86-05877OPEN-CSP GOBIERNO</v>
      </c>
      <c r="C159"/>
      <c r="D159" s="21" t="s">
        <v>134</v>
      </c>
      <c r="E159" s="61" t="s">
        <v>452</v>
      </c>
      <c r="F159" s="21" t="s">
        <v>18</v>
      </c>
      <c r="G159" s="21" t="s">
        <v>134</v>
      </c>
      <c r="H159" s="49" t="s">
        <v>136</v>
      </c>
      <c r="I159" s="21" t="s">
        <v>74</v>
      </c>
      <c r="J159" s="61" t="s">
        <v>453</v>
      </c>
      <c r="K159" s="53" t="s">
        <v>29</v>
      </c>
      <c r="L159" s="52" t="s">
        <v>92</v>
      </c>
      <c r="M159" s="48" t="s">
        <v>73</v>
      </c>
      <c r="N159" s="89" t="s">
        <v>74</v>
      </c>
      <c r="O159" s="90" t="s">
        <v>74</v>
      </c>
      <c r="P159" s="89" t="s">
        <v>74</v>
      </c>
      <c r="Q159" s="47" t="str">
        <f t="shared" si="10"/>
        <v>D86-05877</v>
      </c>
      <c r="R159" s="64" t="s">
        <v>138</v>
      </c>
      <c r="S159" s="87">
        <v>250.55</v>
      </c>
      <c r="T159" s="21">
        <v>1</v>
      </c>
      <c r="U159" s="62" t="s">
        <v>139</v>
      </c>
      <c r="V159" s="49">
        <f>SUMIF(ResumenCotizacion!$C:$C,E159,ResumenCotizacion!$P:$P)</f>
        <v>0</v>
      </c>
      <c r="W159" s="86">
        <f>IF(H159="USD",S159*SolCotizacion!$J$18,S159)</f>
        <v>918368.47550000006</v>
      </c>
      <c r="X159" s="3">
        <f>ROUND(W159/(1-VLOOKUP("Total porcentaje:",ResumenCotizacion!$F:$H,3,0)),2)</f>
        <v>918368.48</v>
      </c>
      <c r="Y159" s="3">
        <f t="shared" si="11"/>
        <v>0</v>
      </c>
    </row>
    <row r="160" spans="1:25" ht="14.25" x14ac:dyDescent="0.2">
      <c r="A160" s="21" t="str">
        <f t="shared" si="8"/>
        <v>Catalogo principalOPEN-CSP GOBIERNOD87-02285</v>
      </c>
      <c r="B160" s="21" t="str">
        <f t="shared" si="9"/>
        <v>D87-02285OPEN-CSP GOBIERNO</v>
      </c>
      <c r="C160"/>
      <c r="D160" s="21" t="s">
        <v>134</v>
      </c>
      <c r="E160" s="61" t="s">
        <v>454</v>
      </c>
      <c r="F160" s="21" t="s">
        <v>18</v>
      </c>
      <c r="G160" s="21" t="s">
        <v>134</v>
      </c>
      <c r="H160" s="49" t="s">
        <v>136</v>
      </c>
      <c r="I160" s="21" t="s">
        <v>74</v>
      </c>
      <c r="J160" s="61" t="s">
        <v>455</v>
      </c>
      <c r="K160" s="53" t="s">
        <v>29</v>
      </c>
      <c r="L160" s="52" t="s">
        <v>92</v>
      </c>
      <c r="M160" s="48" t="s">
        <v>73</v>
      </c>
      <c r="N160" s="89" t="s">
        <v>74</v>
      </c>
      <c r="O160" s="90" t="s">
        <v>74</v>
      </c>
      <c r="P160" s="89" t="s">
        <v>74</v>
      </c>
      <c r="Q160" s="47" t="str">
        <f t="shared" si="10"/>
        <v>D87-02285</v>
      </c>
      <c r="R160" s="64" t="s">
        <v>138</v>
      </c>
      <c r="S160" s="87">
        <v>765.96</v>
      </c>
      <c r="T160" s="21">
        <v>1</v>
      </c>
      <c r="U160" s="62" t="s">
        <v>139</v>
      </c>
      <c r="V160" s="49">
        <f>SUMIF(ResumenCotizacion!$C:$C,E160,ResumenCotizacion!$P:$P)</f>
        <v>0</v>
      </c>
      <c r="W160" s="86">
        <f>IF(H160="USD",S160*SolCotizacion!$J$18,S160)</f>
        <v>2807557.4435999999</v>
      </c>
      <c r="X160" s="3">
        <f>ROUND(W160/(1-VLOOKUP("Total porcentaje:",ResumenCotizacion!$F:$H,3,0)),2)</f>
        <v>2807557.44</v>
      </c>
      <c r="Y160" s="3">
        <f t="shared" si="11"/>
        <v>0</v>
      </c>
    </row>
    <row r="161" spans="1:25" ht="14.25" x14ac:dyDescent="0.2">
      <c r="A161" s="21" t="str">
        <f t="shared" si="8"/>
        <v>Catalogo principalOPEN-CSP GOBIERNOD87-02286</v>
      </c>
      <c r="B161" s="21" t="str">
        <f t="shared" si="9"/>
        <v>D87-02286OPEN-CSP GOBIERNO</v>
      </c>
      <c r="C161"/>
      <c r="D161" s="21" t="s">
        <v>134</v>
      </c>
      <c r="E161" s="61" t="s">
        <v>456</v>
      </c>
      <c r="F161" s="21" t="s">
        <v>18</v>
      </c>
      <c r="G161" s="21" t="s">
        <v>134</v>
      </c>
      <c r="H161" s="49" t="s">
        <v>136</v>
      </c>
      <c r="I161" s="21" t="s">
        <v>74</v>
      </c>
      <c r="J161" s="61" t="s">
        <v>457</v>
      </c>
      <c r="K161" s="53" t="s">
        <v>29</v>
      </c>
      <c r="L161" s="52" t="s">
        <v>92</v>
      </c>
      <c r="M161" s="48" t="s">
        <v>73</v>
      </c>
      <c r="N161" s="89" t="s">
        <v>74</v>
      </c>
      <c r="O161" s="90" t="s">
        <v>74</v>
      </c>
      <c r="P161" s="89" t="s">
        <v>74</v>
      </c>
      <c r="Q161" s="47" t="str">
        <f t="shared" si="10"/>
        <v>D87-02286</v>
      </c>
      <c r="R161" s="64" t="s">
        <v>138</v>
      </c>
      <c r="S161" s="87">
        <v>281.24</v>
      </c>
      <c r="T161" s="21">
        <v>1</v>
      </c>
      <c r="U161" s="62" t="s">
        <v>139</v>
      </c>
      <c r="V161" s="49">
        <f>SUMIF(ResumenCotizacion!$C:$C,E161,ResumenCotizacion!$P:$P)</f>
        <v>0</v>
      </c>
      <c r="W161" s="86">
        <f>IF(H161="USD",S161*SolCotizacion!$J$18,S161)</f>
        <v>1030859.9084</v>
      </c>
      <c r="X161" s="3">
        <f>ROUND(W161/(1-VLOOKUP("Total porcentaje:",ResumenCotizacion!$F:$H,3,0)),2)</f>
        <v>1030859.91</v>
      </c>
      <c r="Y161" s="3">
        <f t="shared" si="11"/>
        <v>0</v>
      </c>
    </row>
    <row r="162" spans="1:25" ht="14.25" x14ac:dyDescent="0.2">
      <c r="A162" s="21" t="str">
        <f t="shared" si="8"/>
        <v>Catalogo principalOPEN-CSP GOBIERNOD87-07508</v>
      </c>
      <c r="B162" s="21" t="str">
        <f t="shared" si="9"/>
        <v>D87-07508OPEN-CSP GOBIERNO</v>
      </c>
      <c r="C162"/>
      <c r="D162" s="21" t="s">
        <v>134</v>
      </c>
      <c r="E162" s="61" t="s">
        <v>458</v>
      </c>
      <c r="F162" s="21" t="s">
        <v>18</v>
      </c>
      <c r="G162" s="21" t="s">
        <v>134</v>
      </c>
      <c r="H162" s="49" t="s">
        <v>136</v>
      </c>
      <c r="I162" s="21" t="s">
        <v>74</v>
      </c>
      <c r="J162" s="61" t="s">
        <v>459</v>
      </c>
      <c r="K162" s="53" t="s">
        <v>29</v>
      </c>
      <c r="L162" s="52" t="s">
        <v>92</v>
      </c>
      <c r="M162" s="48" t="s">
        <v>73</v>
      </c>
      <c r="N162" s="89" t="s">
        <v>74</v>
      </c>
      <c r="O162" s="90" t="s">
        <v>74</v>
      </c>
      <c r="P162" s="89" t="s">
        <v>74</v>
      </c>
      <c r="Q162" s="47" t="str">
        <f t="shared" si="10"/>
        <v>D87-07508</v>
      </c>
      <c r="R162" s="64" t="s">
        <v>138</v>
      </c>
      <c r="S162" s="87">
        <v>484.72</v>
      </c>
      <c r="T162" s="21">
        <v>1</v>
      </c>
      <c r="U162" s="62" t="s">
        <v>139</v>
      </c>
      <c r="V162" s="49">
        <f>SUMIF(ResumenCotizacion!$C:$C,E162,ResumenCotizacion!$P:$P)</f>
        <v>0</v>
      </c>
      <c r="W162" s="86">
        <f>IF(H162="USD",S162*SolCotizacion!$J$18,S162)</f>
        <v>1776697.5352</v>
      </c>
      <c r="X162" s="3">
        <f>ROUND(W162/(1-VLOOKUP("Total porcentaje:",ResumenCotizacion!$F:$H,3,0)),2)</f>
        <v>1776697.54</v>
      </c>
      <c r="Y162" s="3">
        <f t="shared" si="11"/>
        <v>0</v>
      </c>
    </row>
    <row r="163" spans="1:25" ht="14.25" x14ac:dyDescent="0.2">
      <c r="A163" s="21" t="str">
        <f t="shared" si="8"/>
        <v>Catalogo principalOPEN-CSP GOBIERNODW6-00006</v>
      </c>
      <c r="B163" s="21" t="str">
        <f t="shared" si="9"/>
        <v>DW6-00006OPEN-CSP GOBIERNO</v>
      </c>
      <c r="C163"/>
      <c r="D163" s="21" t="s">
        <v>134</v>
      </c>
      <c r="E163" s="61" t="s">
        <v>460</v>
      </c>
      <c r="F163" s="21" t="s">
        <v>18</v>
      </c>
      <c r="G163" s="21" t="s">
        <v>134</v>
      </c>
      <c r="H163" s="49" t="s">
        <v>136</v>
      </c>
      <c r="I163" s="21" t="s">
        <v>74</v>
      </c>
      <c r="J163" s="61" t="s">
        <v>461</v>
      </c>
      <c r="K163" s="53" t="s">
        <v>29</v>
      </c>
      <c r="L163" s="52" t="s">
        <v>92</v>
      </c>
      <c r="M163" s="48" t="s">
        <v>73</v>
      </c>
      <c r="N163" s="89" t="s">
        <v>74</v>
      </c>
      <c r="O163" s="90" t="s">
        <v>74</v>
      </c>
      <c r="P163" s="89" t="s">
        <v>74</v>
      </c>
      <c r="Q163" s="47" t="str">
        <f t="shared" si="10"/>
        <v>DW6-00006</v>
      </c>
      <c r="R163" s="64" t="s">
        <v>75</v>
      </c>
      <c r="S163" s="87">
        <v>119.9</v>
      </c>
      <c r="T163" s="21">
        <v>1</v>
      </c>
      <c r="U163" s="62" t="s">
        <v>139</v>
      </c>
      <c r="V163" s="49">
        <f>SUMIF(ResumenCotizacion!$C:$C,E163,ResumenCotizacion!$P:$P)</f>
        <v>0</v>
      </c>
      <c r="W163" s="86">
        <f>IF(H163="USD",S163*SolCotizacion!$J$18,S163)</f>
        <v>439482.65899999999</v>
      </c>
      <c r="X163" s="3">
        <f>ROUND(W163/(1-VLOOKUP("Total porcentaje:",ResumenCotizacion!$F:$H,3,0)),2)</f>
        <v>439482.66</v>
      </c>
      <c r="Y163" s="3">
        <f t="shared" si="11"/>
        <v>0</v>
      </c>
    </row>
    <row r="164" spans="1:25" ht="14.25" x14ac:dyDescent="0.2">
      <c r="A164" s="21" t="str">
        <f t="shared" si="8"/>
        <v>Catalogo principalOPEN-CSP GOBIERNOEMJ-00129</v>
      </c>
      <c r="B164" s="21" t="str">
        <f t="shared" si="9"/>
        <v>EMJ-00129OPEN-CSP GOBIERNO</v>
      </c>
      <c r="C164"/>
      <c r="D164" s="21" t="s">
        <v>134</v>
      </c>
      <c r="E164" s="61" t="s">
        <v>462</v>
      </c>
      <c r="F164" s="21" t="s">
        <v>18</v>
      </c>
      <c r="G164" s="21" t="s">
        <v>134</v>
      </c>
      <c r="H164" s="49" t="s">
        <v>136</v>
      </c>
      <c r="I164" s="21" t="s">
        <v>74</v>
      </c>
      <c r="J164" s="61" t="s">
        <v>463</v>
      </c>
      <c r="K164" s="53" t="s">
        <v>29</v>
      </c>
      <c r="L164" s="52" t="s">
        <v>92</v>
      </c>
      <c r="M164" s="48" t="s">
        <v>73</v>
      </c>
      <c r="N164" s="89" t="s">
        <v>74</v>
      </c>
      <c r="O164" s="90" t="s">
        <v>74</v>
      </c>
      <c r="P164" s="89" t="s">
        <v>74</v>
      </c>
      <c r="Q164" s="47" t="str">
        <f t="shared" si="10"/>
        <v>EMJ-00129</v>
      </c>
      <c r="R164" s="64" t="s">
        <v>138</v>
      </c>
      <c r="S164" s="87">
        <v>295.01</v>
      </c>
      <c r="T164" s="21">
        <v>1</v>
      </c>
      <c r="U164" s="62" t="s">
        <v>139</v>
      </c>
      <c r="V164" s="49">
        <f>SUMIF(ResumenCotizacion!$C:$C,E164,ResumenCotizacion!$P:$P)</f>
        <v>0</v>
      </c>
      <c r="W164" s="86">
        <f>IF(H164="USD",S164*SolCotizacion!$J$18,S164)</f>
        <v>1081332.6040999999</v>
      </c>
      <c r="X164" s="3">
        <f>ROUND(W164/(1-VLOOKUP("Total porcentaje:",ResumenCotizacion!$F:$H,3,0)),2)</f>
        <v>1081332.6000000001</v>
      </c>
      <c r="Y164" s="3">
        <f t="shared" si="11"/>
        <v>0</v>
      </c>
    </row>
    <row r="165" spans="1:25" ht="14.25" x14ac:dyDescent="0.2">
      <c r="A165" s="21" t="str">
        <f t="shared" si="8"/>
        <v>Catalogo principalOPEN-CSP GOBIERNOEMJ-00130</v>
      </c>
      <c r="B165" s="21" t="str">
        <f t="shared" si="9"/>
        <v>EMJ-00130OPEN-CSP GOBIERNO</v>
      </c>
      <c r="C165"/>
      <c r="D165" s="21" t="s">
        <v>134</v>
      </c>
      <c r="E165" s="61" t="s">
        <v>464</v>
      </c>
      <c r="F165" s="21" t="s">
        <v>18</v>
      </c>
      <c r="G165" s="21" t="s">
        <v>134</v>
      </c>
      <c r="H165" s="49" t="s">
        <v>136</v>
      </c>
      <c r="I165" s="21" t="s">
        <v>74</v>
      </c>
      <c r="J165" s="61" t="s">
        <v>465</v>
      </c>
      <c r="K165" s="53" t="s">
        <v>29</v>
      </c>
      <c r="L165" s="52" t="s">
        <v>92</v>
      </c>
      <c r="M165" s="48" t="s">
        <v>73</v>
      </c>
      <c r="N165" s="89" t="s">
        <v>74</v>
      </c>
      <c r="O165" s="90" t="s">
        <v>74</v>
      </c>
      <c r="P165" s="89" t="s">
        <v>74</v>
      </c>
      <c r="Q165" s="47" t="str">
        <f t="shared" si="10"/>
        <v>EMJ-00130</v>
      </c>
      <c r="R165" s="64" t="s">
        <v>138</v>
      </c>
      <c r="S165" s="87">
        <v>196.57</v>
      </c>
      <c r="T165" s="21">
        <v>1</v>
      </c>
      <c r="U165" s="62" t="s">
        <v>139</v>
      </c>
      <c r="V165" s="49">
        <f>SUMIF(ResumenCotizacion!$C:$C,E165,ResumenCotizacion!$P:$P)</f>
        <v>0</v>
      </c>
      <c r="W165" s="86">
        <f>IF(H165="USD",S165*SolCotizacion!$J$18,S165)</f>
        <v>720509.6436999999</v>
      </c>
      <c r="X165" s="3">
        <f>ROUND(W165/(1-VLOOKUP("Total porcentaje:",ResumenCotizacion!$F:$H,3,0)),2)</f>
        <v>720509.64</v>
      </c>
      <c r="Y165" s="3">
        <f t="shared" si="11"/>
        <v>0</v>
      </c>
    </row>
    <row r="166" spans="1:25" ht="14.25" x14ac:dyDescent="0.2">
      <c r="A166" s="21" t="str">
        <f t="shared" si="8"/>
        <v>Catalogo principalOPEN-CSP GOBIERNOEMJ-00131</v>
      </c>
      <c r="B166" s="21" t="str">
        <f t="shared" si="9"/>
        <v>EMJ-00131OPEN-CSP GOBIERNO</v>
      </c>
      <c r="C166"/>
      <c r="D166" s="21" t="s">
        <v>134</v>
      </c>
      <c r="E166" s="61" t="s">
        <v>466</v>
      </c>
      <c r="F166" s="21" t="s">
        <v>18</v>
      </c>
      <c r="G166" s="21" t="s">
        <v>134</v>
      </c>
      <c r="H166" s="49" t="s">
        <v>136</v>
      </c>
      <c r="I166" s="21" t="s">
        <v>74</v>
      </c>
      <c r="J166" s="61" t="s">
        <v>467</v>
      </c>
      <c r="K166" s="53" t="s">
        <v>29</v>
      </c>
      <c r="L166" s="52" t="s">
        <v>92</v>
      </c>
      <c r="M166" s="48" t="s">
        <v>73</v>
      </c>
      <c r="N166" s="89" t="s">
        <v>74</v>
      </c>
      <c r="O166" s="90" t="s">
        <v>74</v>
      </c>
      <c r="P166" s="89" t="s">
        <v>74</v>
      </c>
      <c r="Q166" s="47" t="str">
        <f t="shared" si="10"/>
        <v>EMJ-00131</v>
      </c>
      <c r="R166" s="64" t="s">
        <v>138</v>
      </c>
      <c r="S166" s="87">
        <v>98.29</v>
      </c>
      <c r="T166" s="21">
        <v>1</v>
      </c>
      <c r="U166" s="62" t="s">
        <v>139</v>
      </c>
      <c r="V166" s="49">
        <f>SUMIF(ResumenCotizacion!$C:$C,E166,ResumenCotizacion!$P:$P)</f>
        <v>0</v>
      </c>
      <c r="W166" s="86">
        <f>IF(H166="USD",S166*SolCotizacion!$J$18,S166)</f>
        <v>360273.14890000003</v>
      </c>
      <c r="X166" s="3">
        <f>ROUND(W166/(1-VLOOKUP("Total porcentaje:",ResumenCotizacion!$F:$H,3,0)),2)</f>
        <v>360273.15</v>
      </c>
      <c r="Y166" s="3">
        <f t="shared" si="11"/>
        <v>0</v>
      </c>
    </row>
    <row r="167" spans="1:25" ht="14.25" x14ac:dyDescent="0.2">
      <c r="A167" s="21" t="str">
        <f t="shared" si="8"/>
        <v>Catalogo principalOPEN-CSP GOBIERNOEMJ-00132</v>
      </c>
      <c r="B167" s="21" t="str">
        <f t="shared" si="9"/>
        <v>EMJ-00132OPEN-CSP GOBIERNO</v>
      </c>
      <c r="C167"/>
      <c r="D167" s="21" t="s">
        <v>134</v>
      </c>
      <c r="E167" s="61" t="s">
        <v>468</v>
      </c>
      <c r="F167" s="21" t="s">
        <v>18</v>
      </c>
      <c r="G167" s="21" t="s">
        <v>134</v>
      </c>
      <c r="H167" s="49" t="s">
        <v>136</v>
      </c>
      <c r="I167" s="21" t="s">
        <v>74</v>
      </c>
      <c r="J167" s="61" t="s">
        <v>469</v>
      </c>
      <c r="K167" s="53" t="s">
        <v>29</v>
      </c>
      <c r="L167" s="52" t="s">
        <v>92</v>
      </c>
      <c r="M167" s="48" t="s">
        <v>73</v>
      </c>
      <c r="N167" s="89" t="s">
        <v>74</v>
      </c>
      <c r="O167" s="90" t="s">
        <v>74</v>
      </c>
      <c r="P167" s="89" t="s">
        <v>74</v>
      </c>
      <c r="Q167" s="47" t="str">
        <f t="shared" si="10"/>
        <v>EMJ-00132</v>
      </c>
      <c r="R167" s="64" t="s">
        <v>138</v>
      </c>
      <c r="S167" s="87">
        <v>65.430000000000007</v>
      </c>
      <c r="T167" s="21">
        <v>1</v>
      </c>
      <c r="U167" s="62" t="s">
        <v>139</v>
      </c>
      <c r="V167" s="49">
        <f>SUMIF(ResumenCotizacion!$C:$C,E167,ResumenCotizacion!$P:$P)</f>
        <v>0</v>
      </c>
      <c r="W167" s="86">
        <f>IF(H167="USD",S167*SolCotizacion!$J$18,S167)</f>
        <v>239827.77630000003</v>
      </c>
      <c r="X167" s="3">
        <f>ROUND(W167/(1-VLOOKUP("Total porcentaje:",ResumenCotizacion!$F:$H,3,0)),2)</f>
        <v>239827.78</v>
      </c>
      <c r="Y167" s="3">
        <f t="shared" si="11"/>
        <v>0</v>
      </c>
    </row>
    <row r="168" spans="1:25" ht="14.25" x14ac:dyDescent="0.2">
      <c r="A168" s="21" t="str">
        <f t="shared" si="8"/>
        <v>Catalogo principalOPEN-CSP GOBIERNOEMT-00129</v>
      </c>
      <c r="B168" s="21" t="str">
        <f t="shared" si="9"/>
        <v>EMT-00129OPEN-CSP GOBIERNO</v>
      </c>
      <c r="C168"/>
      <c r="D168" s="21" t="s">
        <v>134</v>
      </c>
      <c r="E168" s="61" t="s">
        <v>470</v>
      </c>
      <c r="F168" s="21" t="s">
        <v>18</v>
      </c>
      <c r="G168" s="21" t="s">
        <v>134</v>
      </c>
      <c r="H168" s="49" t="s">
        <v>136</v>
      </c>
      <c r="I168" s="21" t="s">
        <v>74</v>
      </c>
      <c r="J168" s="61" t="s">
        <v>471</v>
      </c>
      <c r="K168" s="53" t="s">
        <v>29</v>
      </c>
      <c r="L168" s="52" t="s">
        <v>92</v>
      </c>
      <c r="M168" s="48" t="s">
        <v>73</v>
      </c>
      <c r="N168" s="89" t="s">
        <v>74</v>
      </c>
      <c r="O168" s="90" t="s">
        <v>74</v>
      </c>
      <c r="P168" s="89" t="s">
        <v>74</v>
      </c>
      <c r="Q168" s="47" t="str">
        <f t="shared" si="10"/>
        <v>EMT-00129</v>
      </c>
      <c r="R168" s="64" t="s">
        <v>138</v>
      </c>
      <c r="S168" s="87">
        <v>3699.31</v>
      </c>
      <c r="T168" s="21">
        <v>1</v>
      </c>
      <c r="U168" s="62" t="s">
        <v>139</v>
      </c>
      <c r="V168" s="49">
        <f>SUMIF(ResumenCotizacion!$C:$C,E168,ResumenCotizacion!$P:$P)</f>
        <v>0</v>
      </c>
      <c r="W168" s="86">
        <f>IF(H168="USD",S168*SolCotizacion!$J$18,S168)</f>
        <v>13559487.867099999</v>
      </c>
      <c r="X168" s="3">
        <f>ROUND(W168/(1-VLOOKUP("Total porcentaje:",ResumenCotizacion!$F:$H,3,0)),2)</f>
        <v>13559487.869999999</v>
      </c>
      <c r="Y168" s="3">
        <f t="shared" si="11"/>
        <v>0</v>
      </c>
    </row>
    <row r="169" spans="1:25" ht="14.25" x14ac:dyDescent="0.2">
      <c r="A169" s="21" t="str">
        <f t="shared" si="8"/>
        <v>Catalogo principalOPEN-CSP GOBIERNOEMT-00130</v>
      </c>
      <c r="B169" s="21" t="str">
        <f t="shared" si="9"/>
        <v>EMT-00130OPEN-CSP GOBIERNO</v>
      </c>
      <c r="C169"/>
      <c r="D169" s="21" t="s">
        <v>134</v>
      </c>
      <c r="E169" s="61" t="s">
        <v>472</v>
      </c>
      <c r="F169" s="21" t="s">
        <v>18</v>
      </c>
      <c r="G169" s="21" t="s">
        <v>134</v>
      </c>
      <c r="H169" s="49" t="s">
        <v>136</v>
      </c>
      <c r="I169" s="21" t="s">
        <v>74</v>
      </c>
      <c r="J169" s="61" t="s">
        <v>473</v>
      </c>
      <c r="K169" s="53" t="s">
        <v>29</v>
      </c>
      <c r="L169" s="52" t="s">
        <v>92</v>
      </c>
      <c r="M169" s="48" t="s">
        <v>73</v>
      </c>
      <c r="N169" s="89" t="s">
        <v>74</v>
      </c>
      <c r="O169" s="90" t="s">
        <v>74</v>
      </c>
      <c r="P169" s="89" t="s">
        <v>74</v>
      </c>
      <c r="Q169" s="47" t="str">
        <f t="shared" si="10"/>
        <v>EMT-00130</v>
      </c>
      <c r="R169" s="64" t="s">
        <v>138</v>
      </c>
      <c r="S169" s="87">
        <v>2466.39</v>
      </c>
      <c r="T169" s="21">
        <v>1</v>
      </c>
      <c r="U169" s="62" t="s">
        <v>139</v>
      </c>
      <c r="V169" s="49">
        <f>SUMIF(ResumenCotizacion!$C:$C,E169,ResumenCotizacion!$P:$P)</f>
        <v>0</v>
      </c>
      <c r="W169" s="86">
        <f>IF(H169="USD",S169*SolCotizacion!$J$18,S169)</f>
        <v>9040330.5698999986</v>
      </c>
      <c r="X169" s="3">
        <f>ROUND(W169/(1-VLOOKUP("Total porcentaje:",ResumenCotizacion!$F:$H,3,0)),2)</f>
        <v>9040330.5700000003</v>
      </c>
      <c r="Y169" s="3">
        <f t="shared" si="11"/>
        <v>0</v>
      </c>
    </row>
    <row r="170" spans="1:25" ht="14.25" x14ac:dyDescent="0.2">
      <c r="A170" s="21" t="str">
        <f t="shared" si="8"/>
        <v>Catalogo principalOPEN-CSP GOBIERNOEMT-00131</v>
      </c>
      <c r="B170" s="21" t="str">
        <f t="shared" si="9"/>
        <v>EMT-00131OPEN-CSP GOBIERNO</v>
      </c>
      <c r="C170"/>
      <c r="D170" s="21" t="s">
        <v>134</v>
      </c>
      <c r="E170" s="61" t="s">
        <v>474</v>
      </c>
      <c r="F170" s="21" t="s">
        <v>18</v>
      </c>
      <c r="G170" s="21" t="s">
        <v>134</v>
      </c>
      <c r="H170" s="49" t="s">
        <v>136</v>
      </c>
      <c r="I170" s="21" t="s">
        <v>74</v>
      </c>
      <c r="J170" s="61" t="s">
        <v>475</v>
      </c>
      <c r="K170" s="53" t="s">
        <v>29</v>
      </c>
      <c r="L170" s="52" t="s">
        <v>92</v>
      </c>
      <c r="M170" s="48" t="s">
        <v>73</v>
      </c>
      <c r="N170" s="89" t="s">
        <v>74</v>
      </c>
      <c r="O170" s="90" t="s">
        <v>74</v>
      </c>
      <c r="P170" s="89" t="s">
        <v>74</v>
      </c>
      <c r="Q170" s="47" t="str">
        <f t="shared" si="10"/>
        <v>EMT-00131</v>
      </c>
      <c r="R170" s="64" t="s">
        <v>138</v>
      </c>
      <c r="S170" s="87">
        <v>1233.05</v>
      </c>
      <c r="T170" s="21">
        <v>1</v>
      </c>
      <c r="U170" s="62" t="s">
        <v>139</v>
      </c>
      <c r="V170" s="49">
        <f>SUMIF(ResumenCotizacion!$C:$C,E170,ResumenCotizacion!$P:$P)</f>
        <v>0</v>
      </c>
      <c r="W170" s="86">
        <f>IF(H170="USD",S170*SolCotizacion!$J$18,S170)</f>
        <v>4519633.8004999999</v>
      </c>
      <c r="X170" s="3">
        <f>ROUND(W170/(1-VLOOKUP("Total porcentaje:",ResumenCotizacion!$F:$H,3,0)),2)</f>
        <v>4519633.8</v>
      </c>
      <c r="Y170" s="3">
        <f t="shared" si="11"/>
        <v>0</v>
      </c>
    </row>
    <row r="171" spans="1:25" ht="14.25" x14ac:dyDescent="0.2">
      <c r="A171" s="21" t="str">
        <f t="shared" si="8"/>
        <v>Catalogo principalOPEN-CSP GOBIERNOEMT-00132</v>
      </c>
      <c r="B171" s="21" t="str">
        <f t="shared" si="9"/>
        <v>EMT-00132OPEN-CSP GOBIERNO</v>
      </c>
      <c r="C171"/>
      <c r="D171" s="21" t="s">
        <v>134</v>
      </c>
      <c r="E171" s="61" t="s">
        <v>476</v>
      </c>
      <c r="F171" s="21" t="s">
        <v>18</v>
      </c>
      <c r="G171" s="21" t="s">
        <v>134</v>
      </c>
      <c r="H171" s="49" t="s">
        <v>136</v>
      </c>
      <c r="I171" s="21" t="s">
        <v>74</v>
      </c>
      <c r="J171" s="61" t="s">
        <v>477</v>
      </c>
      <c r="K171" s="53" t="s">
        <v>29</v>
      </c>
      <c r="L171" s="52" t="s">
        <v>92</v>
      </c>
      <c r="M171" s="48" t="s">
        <v>73</v>
      </c>
      <c r="N171" s="89" t="s">
        <v>74</v>
      </c>
      <c r="O171" s="90" t="s">
        <v>74</v>
      </c>
      <c r="P171" s="89" t="s">
        <v>74</v>
      </c>
      <c r="Q171" s="47" t="str">
        <f t="shared" si="10"/>
        <v>EMT-00132</v>
      </c>
      <c r="R171" s="64" t="s">
        <v>138</v>
      </c>
      <c r="S171" s="87">
        <v>822.13</v>
      </c>
      <c r="T171" s="21">
        <v>1</v>
      </c>
      <c r="U171" s="62" t="s">
        <v>139</v>
      </c>
      <c r="V171" s="49">
        <f>SUMIF(ResumenCotizacion!$C:$C,E171,ResumenCotizacion!$P:$P)</f>
        <v>0</v>
      </c>
      <c r="W171" s="86">
        <f>IF(H171="USD",S171*SolCotizacion!$J$18,S171)</f>
        <v>3013443.5233</v>
      </c>
      <c r="X171" s="3">
        <f>ROUND(W171/(1-VLOOKUP("Total porcentaje:",ResumenCotizacion!$F:$H,3,0)),2)</f>
        <v>3013443.52</v>
      </c>
      <c r="Y171" s="3">
        <f t="shared" si="11"/>
        <v>0</v>
      </c>
    </row>
    <row r="172" spans="1:25" ht="14.25" x14ac:dyDescent="0.2">
      <c r="A172" s="21" t="str">
        <f t="shared" si="8"/>
        <v>Catalogo principalOPEN-CSP GOBIERNOENJ-00129</v>
      </c>
      <c r="B172" s="21" t="str">
        <f t="shared" si="9"/>
        <v>ENJ-00129OPEN-CSP GOBIERNO</v>
      </c>
      <c r="C172"/>
      <c r="D172" s="21" t="s">
        <v>134</v>
      </c>
      <c r="E172" s="61" t="s">
        <v>478</v>
      </c>
      <c r="F172" s="21" t="s">
        <v>18</v>
      </c>
      <c r="G172" s="21" t="s">
        <v>134</v>
      </c>
      <c r="H172" s="49" t="s">
        <v>136</v>
      </c>
      <c r="I172" s="21" t="s">
        <v>74</v>
      </c>
      <c r="J172" s="61" t="s">
        <v>479</v>
      </c>
      <c r="K172" s="53" t="s">
        <v>29</v>
      </c>
      <c r="L172" s="52" t="s">
        <v>92</v>
      </c>
      <c r="M172" s="48" t="s">
        <v>73</v>
      </c>
      <c r="N172" s="89" t="s">
        <v>74</v>
      </c>
      <c r="O172" s="90" t="s">
        <v>74</v>
      </c>
      <c r="P172" s="89" t="s">
        <v>74</v>
      </c>
      <c r="Q172" s="47" t="str">
        <f t="shared" si="10"/>
        <v>ENJ-00129</v>
      </c>
      <c r="R172" s="64" t="s">
        <v>138</v>
      </c>
      <c r="S172" s="87">
        <v>3699.31</v>
      </c>
      <c r="T172" s="21">
        <v>1</v>
      </c>
      <c r="U172" s="62" t="s">
        <v>139</v>
      </c>
      <c r="V172" s="49">
        <f>SUMIF(ResumenCotizacion!$C:$C,E172,ResumenCotizacion!$P:$P)</f>
        <v>0</v>
      </c>
      <c r="W172" s="86">
        <f>IF(H172="USD",S172*SolCotizacion!$J$18,S172)</f>
        <v>13559487.867099999</v>
      </c>
      <c r="X172" s="3">
        <f>ROUND(W172/(1-VLOOKUP("Total porcentaje:",ResumenCotizacion!$F:$H,3,0)),2)</f>
        <v>13559487.869999999</v>
      </c>
      <c r="Y172" s="3">
        <f t="shared" si="11"/>
        <v>0</v>
      </c>
    </row>
    <row r="173" spans="1:25" ht="14.25" x14ac:dyDescent="0.2">
      <c r="A173" s="21" t="str">
        <f t="shared" si="8"/>
        <v>Catalogo principalOPEN-CSP GOBIERNOENJ-00130</v>
      </c>
      <c r="B173" s="21" t="str">
        <f t="shared" si="9"/>
        <v>ENJ-00130OPEN-CSP GOBIERNO</v>
      </c>
      <c r="C173"/>
      <c r="D173" s="21" t="s">
        <v>134</v>
      </c>
      <c r="E173" s="61" t="s">
        <v>480</v>
      </c>
      <c r="F173" s="21" t="s">
        <v>18</v>
      </c>
      <c r="G173" s="21" t="s">
        <v>134</v>
      </c>
      <c r="H173" s="49" t="s">
        <v>136</v>
      </c>
      <c r="I173" s="21" t="s">
        <v>74</v>
      </c>
      <c r="J173" s="61" t="s">
        <v>481</v>
      </c>
      <c r="K173" s="53" t="s">
        <v>29</v>
      </c>
      <c r="L173" s="52" t="s">
        <v>92</v>
      </c>
      <c r="M173" s="48" t="s">
        <v>73</v>
      </c>
      <c r="N173" s="89" t="s">
        <v>74</v>
      </c>
      <c r="O173" s="90" t="s">
        <v>74</v>
      </c>
      <c r="P173" s="89" t="s">
        <v>74</v>
      </c>
      <c r="Q173" s="47" t="str">
        <f t="shared" si="10"/>
        <v>ENJ-00130</v>
      </c>
      <c r="R173" s="64" t="s">
        <v>138</v>
      </c>
      <c r="S173" s="87">
        <v>2466.39</v>
      </c>
      <c r="T173" s="21">
        <v>1</v>
      </c>
      <c r="U173" s="62" t="s">
        <v>139</v>
      </c>
      <c r="V173" s="49">
        <f>SUMIF(ResumenCotizacion!$C:$C,E173,ResumenCotizacion!$P:$P)</f>
        <v>0</v>
      </c>
      <c r="W173" s="86">
        <f>IF(H173="USD",S173*SolCotizacion!$J$18,S173)</f>
        <v>9040330.5698999986</v>
      </c>
      <c r="X173" s="3">
        <f>ROUND(W173/(1-VLOOKUP("Total porcentaje:",ResumenCotizacion!$F:$H,3,0)),2)</f>
        <v>9040330.5700000003</v>
      </c>
      <c r="Y173" s="3">
        <f t="shared" si="11"/>
        <v>0</v>
      </c>
    </row>
    <row r="174" spans="1:25" ht="14.25" x14ac:dyDescent="0.2">
      <c r="A174" s="21" t="str">
        <f t="shared" si="8"/>
        <v>Catalogo principalOPEN-CSP GOBIERNOENJ-00131</v>
      </c>
      <c r="B174" s="21" t="str">
        <f t="shared" si="9"/>
        <v>ENJ-00131OPEN-CSP GOBIERNO</v>
      </c>
      <c r="C174"/>
      <c r="D174" s="21" t="s">
        <v>134</v>
      </c>
      <c r="E174" s="61" t="s">
        <v>482</v>
      </c>
      <c r="F174" s="21" t="s">
        <v>18</v>
      </c>
      <c r="G174" s="21" t="s">
        <v>134</v>
      </c>
      <c r="H174" s="49" t="s">
        <v>136</v>
      </c>
      <c r="I174" s="21" t="s">
        <v>74</v>
      </c>
      <c r="J174" s="61" t="s">
        <v>483</v>
      </c>
      <c r="K174" s="53" t="s">
        <v>29</v>
      </c>
      <c r="L174" s="52" t="s">
        <v>92</v>
      </c>
      <c r="M174" s="48" t="s">
        <v>73</v>
      </c>
      <c r="N174" s="89" t="s">
        <v>74</v>
      </c>
      <c r="O174" s="90" t="s">
        <v>74</v>
      </c>
      <c r="P174" s="89" t="s">
        <v>74</v>
      </c>
      <c r="Q174" s="47" t="str">
        <f t="shared" si="10"/>
        <v>ENJ-00131</v>
      </c>
      <c r="R174" s="64" t="s">
        <v>138</v>
      </c>
      <c r="S174" s="87">
        <v>1233.05</v>
      </c>
      <c r="T174" s="21">
        <v>1</v>
      </c>
      <c r="U174" s="62" t="s">
        <v>139</v>
      </c>
      <c r="V174" s="49">
        <f>SUMIF(ResumenCotizacion!$C:$C,E174,ResumenCotizacion!$P:$P)</f>
        <v>0</v>
      </c>
      <c r="W174" s="86">
        <f>IF(H174="USD",S174*SolCotizacion!$J$18,S174)</f>
        <v>4519633.8004999999</v>
      </c>
      <c r="X174" s="3">
        <f>ROUND(W174/(1-VLOOKUP("Total porcentaje:",ResumenCotizacion!$F:$H,3,0)),2)</f>
        <v>4519633.8</v>
      </c>
      <c r="Y174" s="3">
        <f t="shared" si="11"/>
        <v>0</v>
      </c>
    </row>
    <row r="175" spans="1:25" ht="14.25" x14ac:dyDescent="0.2">
      <c r="A175" s="21" t="str">
        <f t="shared" si="8"/>
        <v>Catalogo principalOPEN-CSP GOBIERNOENJ-00132</v>
      </c>
      <c r="B175" s="21" t="str">
        <f t="shared" si="9"/>
        <v>ENJ-00132OPEN-CSP GOBIERNO</v>
      </c>
      <c r="C175"/>
      <c r="D175" s="21" t="s">
        <v>134</v>
      </c>
      <c r="E175" s="61" t="s">
        <v>484</v>
      </c>
      <c r="F175" s="21" t="s">
        <v>18</v>
      </c>
      <c r="G175" s="21" t="s">
        <v>134</v>
      </c>
      <c r="H175" s="49" t="s">
        <v>136</v>
      </c>
      <c r="I175" s="21" t="s">
        <v>74</v>
      </c>
      <c r="J175" s="61" t="s">
        <v>485</v>
      </c>
      <c r="K175" s="53" t="s">
        <v>29</v>
      </c>
      <c r="L175" s="52" t="s">
        <v>92</v>
      </c>
      <c r="M175" s="48" t="s">
        <v>73</v>
      </c>
      <c r="N175" s="89" t="s">
        <v>74</v>
      </c>
      <c r="O175" s="90" t="s">
        <v>74</v>
      </c>
      <c r="P175" s="89" t="s">
        <v>74</v>
      </c>
      <c r="Q175" s="47" t="str">
        <f t="shared" si="10"/>
        <v>ENJ-00132</v>
      </c>
      <c r="R175" s="64" t="s">
        <v>138</v>
      </c>
      <c r="S175" s="87">
        <v>822.13</v>
      </c>
      <c r="T175" s="21">
        <v>1</v>
      </c>
      <c r="U175" s="62" t="s">
        <v>139</v>
      </c>
      <c r="V175" s="49">
        <f>SUMIF(ResumenCotizacion!$C:$C,E175,ResumenCotizacion!$P:$P)</f>
        <v>0</v>
      </c>
      <c r="W175" s="86">
        <f>IF(H175="USD",S175*SolCotizacion!$J$18,S175)</f>
        <v>3013443.5233</v>
      </c>
      <c r="X175" s="3">
        <f>ROUND(W175/(1-VLOOKUP("Total porcentaje:",ResumenCotizacion!$F:$H,3,0)),2)</f>
        <v>3013443.52</v>
      </c>
      <c r="Y175" s="3">
        <f t="shared" si="11"/>
        <v>0</v>
      </c>
    </row>
    <row r="176" spans="1:25" ht="14.25" x14ac:dyDescent="0.2">
      <c r="A176" s="21" t="str">
        <f t="shared" si="8"/>
        <v>Catalogo principalOPEN-CSP GOBIERNOEVQ-00006</v>
      </c>
      <c r="B176" s="21" t="str">
        <f t="shared" si="9"/>
        <v>EVQ-00006OPEN-CSP GOBIERNO</v>
      </c>
      <c r="C176"/>
      <c r="D176" s="21" t="s">
        <v>134</v>
      </c>
      <c r="E176" s="61" t="s">
        <v>486</v>
      </c>
      <c r="F176" s="21" t="s">
        <v>18</v>
      </c>
      <c r="G176" s="21" t="s">
        <v>134</v>
      </c>
      <c r="H176" s="49" t="s">
        <v>136</v>
      </c>
      <c r="I176" s="21" t="s">
        <v>74</v>
      </c>
      <c r="J176" s="61" t="s">
        <v>487</v>
      </c>
      <c r="K176" s="53" t="s">
        <v>29</v>
      </c>
      <c r="L176" s="52" t="s">
        <v>92</v>
      </c>
      <c r="M176" s="48" t="s">
        <v>73</v>
      </c>
      <c r="N176" s="89" t="s">
        <v>74</v>
      </c>
      <c r="O176" s="90" t="s">
        <v>74</v>
      </c>
      <c r="P176" s="89" t="s">
        <v>74</v>
      </c>
      <c r="Q176" s="47" t="str">
        <f t="shared" si="10"/>
        <v>EVQ-00006</v>
      </c>
      <c r="R176" s="64" t="s">
        <v>75</v>
      </c>
      <c r="S176" s="87">
        <v>36</v>
      </c>
      <c r="T176" s="21">
        <v>1</v>
      </c>
      <c r="U176" s="62" t="s">
        <v>139</v>
      </c>
      <c r="V176" s="49">
        <f>SUMIF(ResumenCotizacion!$C:$C,E176,ResumenCotizacion!$P:$P)</f>
        <v>0</v>
      </c>
      <c r="W176" s="86">
        <f>IF(H176="USD",S176*SolCotizacion!$J$18,S176)</f>
        <v>131954.76</v>
      </c>
      <c r="X176" s="3">
        <f>ROUND(W176/(1-VLOOKUP("Total porcentaje:",ResumenCotizacion!$F:$H,3,0)),2)</f>
        <v>131954.76</v>
      </c>
      <c r="Y176" s="3">
        <f t="shared" si="11"/>
        <v>0</v>
      </c>
    </row>
    <row r="177" spans="1:25" ht="14.25" x14ac:dyDescent="0.2">
      <c r="A177" s="21" t="str">
        <f t="shared" si="8"/>
        <v>Catalogo principalOPEN-CSP GOBIERNOEVY-00006</v>
      </c>
      <c r="B177" s="21" t="str">
        <f t="shared" si="9"/>
        <v>EVY-00006OPEN-CSP GOBIERNO</v>
      </c>
      <c r="C177"/>
      <c r="D177" s="21" t="s">
        <v>134</v>
      </c>
      <c r="E177" s="61" t="s">
        <v>488</v>
      </c>
      <c r="F177" s="21" t="s">
        <v>18</v>
      </c>
      <c r="G177" s="21" t="s">
        <v>134</v>
      </c>
      <c r="H177" s="49" t="s">
        <v>136</v>
      </c>
      <c r="I177" s="21" t="s">
        <v>74</v>
      </c>
      <c r="J177" s="61" t="s">
        <v>489</v>
      </c>
      <c r="K177" s="53" t="s">
        <v>29</v>
      </c>
      <c r="L177" s="52" t="s">
        <v>92</v>
      </c>
      <c r="M177" s="48" t="s">
        <v>73</v>
      </c>
      <c r="N177" s="89" t="s">
        <v>74</v>
      </c>
      <c r="O177" s="90" t="s">
        <v>74</v>
      </c>
      <c r="P177" s="89" t="s">
        <v>74</v>
      </c>
      <c r="Q177" s="47" t="str">
        <f t="shared" si="10"/>
        <v>EVY-00006</v>
      </c>
      <c r="R177" s="64" t="s">
        <v>75</v>
      </c>
      <c r="S177" s="87">
        <v>1200.0999999999999</v>
      </c>
      <c r="T177" s="21">
        <v>1</v>
      </c>
      <c r="U177" s="62" t="s">
        <v>139</v>
      </c>
      <c r="V177" s="49">
        <f>SUMIF(ResumenCotizacion!$C:$C,E177,ResumenCotizacion!$P:$P)</f>
        <v>0</v>
      </c>
      <c r="W177" s="86">
        <f>IF(H177="USD",S177*SolCotizacion!$J$18,S177)</f>
        <v>4398858.5409999993</v>
      </c>
      <c r="X177" s="3">
        <f>ROUND(W177/(1-VLOOKUP("Total porcentaje:",ResumenCotizacion!$F:$H,3,0)),2)</f>
        <v>4398858.54</v>
      </c>
      <c r="Y177" s="3">
        <f t="shared" si="11"/>
        <v>0</v>
      </c>
    </row>
    <row r="178" spans="1:25" ht="14.25" x14ac:dyDescent="0.2">
      <c r="A178" s="21" t="str">
        <f t="shared" si="8"/>
        <v>Catalogo principalOPEN-CSP GOBIERNOEWH-00006</v>
      </c>
      <c r="B178" s="21" t="str">
        <f t="shared" si="9"/>
        <v>EWH-00006OPEN-CSP GOBIERNO</v>
      </c>
      <c r="C178"/>
      <c r="D178" s="21" t="s">
        <v>134</v>
      </c>
      <c r="E178" s="61" t="s">
        <v>490</v>
      </c>
      <c r="F178" s="21" t="s">
        <v>18</v>
      </c>
      <c r="G178" s="21" t="s">
        <v>134</v>
      </c>
      <c r="H178" s="49" t="s">
        <v>136</v>
      </c>
      <c r="I178" s="21" t="s">
        <v>74</v>
      </c>
      <c r="J178" s="61" t="s">
        <v>491</v>
      </c>
      <c r="K178" s="53" t="s">
        <v>29</v>
      </c>
      <c r="L178" s="52" t="s">
        <v>92</v>
      </c>
      <c r="M178" s="48" t="s">
        <v>73</v>
      </c>
      <c r="N178" s="89" t="s">
        <v>74</v>
      </c>
      <c r="O178" s="90" t="s">
        <v>74</v>
      </c>
      <c r="P178" s="89" t="s">
        <v>74</v>
      </c>
      <c r="Q178" s="47" t="str">
        <f t="shared" si="10"/>
        <v>EWH-00006</v>
      </c>
      <c r="R178" s="64" t="s">
        <v>75</v>
      </c>
      <c r="S178" s="87">
        <v>60</v>
      </c>
      <c r="T178" s="21">
        <v>1</v>
      </c>
      <c r="U178" s="62" t="s">
        <v>139</v>
      </c>
      <c r="V178" s="49">
        <f>SUMIF(ResumenCotizacion!$C:$C,E178,ResumenCotizacion!$P:$P)</f>
        <v>0</v>
      </c>
      <c r="W178" s="86">
        <f>IF(H178="USD",S178*SolCotizacion!$J$18,S178)</f>
        <v>219924.59999999998</v>
      </c>
      <c r="X178" s="3">
        <f>ROUND(W178/(1-VLOOKUP("Total porcentaje:",ResumenCotizacion!$F:$H,3,0)),2)</f>
        <v>219924.6</v>
      </c>
      <c r="Y178" s="3">
        <f t="shared" si="11"/>
        <v>0</v>
      </c>
    </row>
    <row r="179" spans="1:25" ht="14.25" x14ac:dyDescent="0.2">
      <c r="A179" s="21" t="str">
        <f t="shared" si="8"/>
        <v>Catalogo principalOPEN-CSP GOBIERNOF52-02136</v>
      </c>
      <c r="B179" s="21" t="str">
        <f t="shared" si="9"/>
        <v>F52-02136OPEN-CSP GOBIERNO</v>
      </c>
      <c r="C179"/>
      <c r="D179" s="21" t="s">
        <v>134</v>
      </c>
      <c r="E179" s="61" t="s">
        <v>492</v>
      </c>
      <c r="F179" s="21" t="s">
        <v>18</v>
      </c>
      <c r="G179" s="21" t="s">
        <v>134</v>
      </c>
      <c r="H179" s="49" t="s">
        <v>136</v>
      </c>
      <c r="I179" s="21" t="s">
        <v>74</v>
      </c>
      <c r="J179" s="61" t="s">
        <v>493</v>
      </c>
      <c r="K179" s="53" t="s">
        <v>29</v>
      </c>
      <c r="L179" s="52" t="s">
        <v>92</v>
      </c>
      <c r="M179" s="48" t="s">
        <v>73</v>
      </c>
      <c r="N179" s="89" t="s">
        <v>74</v>
      </c>
      <c r="O179" s="90" t="s">
        <v>74</v>
      </c>
      <c r="P179" s="89" t="s">
        <v>74</v>
      </c>
      <c r="Q179" s="47" t="str">
        <f t="shared" si="10"/>
        <v>F52-02136</v>
      </c>
      <c r="R179" s="64" t="s">
        <v>138</v>
      </c>
      <c r="S179" s="87">
        <v>33426.5</v>
      </c>
      <c r="T179" s="21">
        <v>1</v>
      </c>
      <c r="U179" s="62" t="s">
        <v>139</v>
      </c>
      <c r="V179" s="49">
        <f>SUMIF(ResumenCotizacion!$C:$C,E179,ResumenCotizacion!$P:$P)</f>
        <v>0</v>
      </c>
      <c r="W179" s="86">
        <f>IF(H179="USD",S179*SolCotizacion!$J$18,S179)</f>
        <v>122521827.36499999</v>
      </c>
      <c r="X179" s="3">
        <f>ROUND(W179/(1-VLOOKUP("Total porcentaje:",ResumenCotizacion!$F:$H,3,0)),2)</f>
        <v>122521827.37</v>
      </c>
      <c r="Y179" s="3">
        <f t="shared" si="11"/>
        <v>0</v>
      </c>
    </row>
    <row r="180" spans="1:25" ht="14.25" x14ac:dyDescent="0.2">
      <c r="A180" s="21" t="str">
        <f t="shared" si="8"/>
        <v>Catalogo principalOPEN-CSP GOBIERNOF52-02137</v>
      </c>
      <c r="B180" s="21" t="str">
        <f t="shared" si="9"/>
        <v>F52-02137OPEN-CSP GOBIERNO</v>
      </c>
      <c r="C180"/>
      <c r="D180" s="21" t="s">
        <v>134</v>
      </c>
      <c r="E180" s="61" t="s">
        <v>494</v>
      </c>
      <c r="F180" s="21" t="s">
        <v>18</v>
      </c>
      <c r="G180" s="21" t="s">
        <v>134</v>
      </c>
      <c r="H180" s="49" t="s">
        <v>136</v>
      </c>
      <c r="I180" s="21" t="s">
        <v>74</v>
      </c>
      <c r="J180" s="61" t="s">
        <v>495</v>
      </c>
      <c r="K180" s="53" t="s">
        <v>29</v>
      </c>
      <c r="L180" s="52" t="s">
        <v>92</v>
      </c>
      <c r="M180" s="48" t="s">
        <v>73</v>
      </c>
      <c r="N180" s="89" t="s">
        <v>74</v>
      </c>
      <c r="O180" s="90" t="s">
        <v>74</v>
      </c>
      <c r="P180" s="89" t="s">
        <v>74</v>
      </c>
      <c r="Q180" s="47" t="str">
        <f t="shared" si="10"/>
        <v>F52-02137</v>
      </c>
      <c r="R180" s="64" t="s">
        <v>138</v>
      </c>
      <c r="S180" s="87">
        <v>11142.21</v>
      </c>
      <c r="T180" s="21">
        <v>1</v>
      </c>
      <c r="U180" s="62" t="s">
        <v>139</v>
      </c>
      <c r="V180" s="49">
        <f>SUMIF(ResumenCotizacion!$C:$C,E180,ResumenCotizacion!$P:$P)</f>
        <v>0</v>
      </c>
      <c r="W180" s="86">
        <f>IF(H180="USD",S180*SolCotizacion!$J$18,S180)</f>
        <v>40840767.956099994</v>
      </c>
      <c r="X180" s="3">
        <f>ROUND(W180/(1-VLOOKUP("Total porcentaje:",ResumenCotizacion!$F:$H,3,0)),2)</f>
        <v>40840767.960000001</v>
      </c>
      <c r="Y180" s="3">
        <f t="shared" si="11"/>
        <v>0</v>
      </c>
    </row>
    <row r="181" spans="1:25" ht="14.25" x14ac:dyDescent="0.2">
      <c r="A181" s="21" t="str">
        <f t="shared" si="8"/>
        <v>Catalogo principalOPEN-CSP GOBIERNOF52-02765</v>
      </c>
      <c r="B181" s="21" t="str">
        <f t="shared" si="9"/>
        <v>F52-02765OPEN-CSP GOBIERNO</v>
      </c>
      <c r="C181"/>
      <c r="D181" s="21" t="s">
        <v>134</v>
      </c>
      <c r="E181" s="61" t="s">
        <v>496</v>
      </c>
      <c r="F181" s="21" t="s">
        <v>18</v>
      </c>
      <c r="G181" s="21" t="s">
        <v>134</v>
      </c>
      <c r="H181" s="49" t="s">
        <v>136</v>
      </c>
      <c r="I181" s="21" t="s">
        <v>74</v>
      </c>
      <c r="J181" s="61" t="s">
        <v>497</v>
      </c>
      <c r="K181" s="53" t="s">
        <v>29</v>
      </c>
      <c r="L181" s="52" t="s">
        <v>92</v>
      </c>
      <c r="M181" s="48" t="s">
        <v>73</v>
      </c>
      <c r="N181" s="89" t="s">
        <v>74</v>
      </c>
      <c r="O181" s="90" t="s">
        <v>74</v>
      </c>
      <c r="P181" s="89" t="s">
        <v>74</v>
      </c>
      <c r="Q181" s="47" t="str">
        <f t="shared" si="10"/>
        <v>F52-02765</v>
      </c>
      <c r="R181" s="64" t="s">
        <v>138</v>
      </c>
      <c r="S181" s="87">
        <v>22284.29</v>
      </c>
      <c r="T181" s="21">
        <v>1</v>
      </c>
      <c r="U181" s="62" t="s">
        <v>139</v>
      </c>
      <c r="V181" s="49">
        <f>SUMIF(ResumenCotizacion!$C:$C,E181,ResumenCotizacion!$P:$P)</f>
        <v>0</v>
      </c>
      <c r="W181" s="86">
        <f>IF(H181="USD",S181*SolCotizacion!$J$18,S181)</f>
        <v>81681059.408899993</v>
      </c>
      <c r="X181" s="3">
        <f>ROUND(W181/(1-VLOOKUP("Total porcentaje:",ResumenCotizacion!$F:$H,3,0)),2)</f>
        <v>81681059.409999996</v>
      </c>
      <c r="Y181" s="3">
        <f t="shared" si="11"/>
        <v>0</v>
      </c>
    </row>
    <row r="182" spans="1:25" ht="14.25" x14ac:dyDescent="0.2">
      <c r="A182" s="21" t="str">
        <f t="shared" si="8"/>
        <v>Catalogo principalOPEN-CSP GOBIERNOFQC-09478</v>
      </c>
      <c r="B182" s="21" t="str">
        <f t="shared" si="9"/>
        <v>FQC-09478OPEN-CSP GOBIERNO</v>
      </c>
      <c r="C182"/>
      <c r="D182" s="21" t="s">
        <v>134</v>
      </c>
      <c r="E182" s="61" t="s">
        <v>498</v>
      </c>
      <c r="F182" s="21" t="s">
        <v>18</v>
      </c>
      <c r="G182" s="21" t="s">
        <v>134</v>
      </c>
      <c r="H182" s="49" t="s">
        <v>136</v>
      </c>
      <c r="I182" s="21" t="s">
        <v>74</v>
      </c>
      <c r="J182" s="61" t="s">
        <v>499</v>
      </c>
      <c r="K182" s="53" t="s">
        <v>29</v>
      </c>
      <c r="L182" s="52" t="s">
        <v>92</v>
      </c>
      <c r="M182" s="48" t="s">
        <v>73</v>
      </c>
      <c r="N182" s="89" t="s">
        <v>74</v>
      </c>
      <c r="O182" s="90" t="s">
        <v>74</v>
      </c>
      <c r="P182" s="89" t="s">
        <v>74</v>
      </c>
      <c r="Q182" s="47" t="str">
        <f t="shared" si="10"/>
        <v>FQC-09478</v>
      </c>
      <c r="R182" s="64" t="s">
        <v>138</v>
      </c>
      <c r="S182" s="87">
        <v>217.04</v>
      </c>
      <c r="T182" s="21">
        <v>1</v>
      </c>
      <c r="U182" s="62" t="s">
        <v>139</v>
      </c>
      <c r="V182" s="49">
        <f>SUMIF(ResumenCotizacion!$C:$C,E182,ResumenCotizacion!$P:$P)</f>
        <v>0</v>
      </c>
      <c r="W182" s="86">
        <f>IF(H182="USD",S182*SolCotizacion!$J$18,S182)</f>
        <v>795540.58639999991</v>
      </c>
      <c r="X182" s="3">
        <f>ROUND(W182/(1-VLOOKUP("Total porcentaje:",ResumenCotizacion!$F:$H,3,0)),2)</f>
        <v>795540.59</v>
      </c>
      <c r="Y182" s="3">
        <f t="shared" si="11"/>
        <v>0</v>
      </c>
    </row>
    <row r="183" spans="1:25" ht="14.25" x14ac:dyDescent="0.2">
      <c r="A183" s="21" t="str">
        <f t="shared" si="8"/>
        <v>Catalogo principalOPEN-CSP GOBIERNOFQC-09543</v>
      </c>
      <c r="B183" s="21" t="str">
        <f t="shared" si="9"/>
        <v>FQC-09543OPEN-CSP GOBIERNO</v>
      </c>
      <c r="C183"/>
      <c r="D183" s="21" t="s">
        <v>134</v>
      </c>
      <c r="E183" s="61" t="s">
        <v>500</v>
      </c>
      <c r="F183" s="21" t="s">
        <v>18</v>
      </c>
      <c r="G183" s="21" t="s">
        <v>134</v>
      </c>
      <c r="H183" s="49" t="s">
        <v>136</v>
      </c>
      <c r="I183" s="21" t="s">
        <v>74</v>
      </c>
      <c r="J183" s="61" t="s">
        <v>501</v>
      </c>
      <c r="K183" s="53" t="s">
        <v>29</v>
      </c>
      <c r="L183" s="52" t="s">
        <v>92</v>
      </c>
      <c r="M183" s="48" t="s">
        <v>73</v>
      </c>
      <c r="N183" s="89" t="s">
        <v>74</v>
      </c>
      <c r="O183" s="90" t="s">
        <v>74</v>
      </c>
      <c r="P183" s="89" t="s">
        <v>74</v>
      </c>
      <c r="Q183" s="47" t="str">
        <f t="shared" si="10"/>
        <v>FQC-09543</v>
      </c>
      <c r="R183" s="64" t="s">
        <v>138</v>
      </c>
      <c r="S183" s="87">
        <v>187.92</v>
      </c>
      <c r="T183" s="21">
        <v>1</v>
      </c>
      <c r="U183" s="62" t="s">
        <v>139</v>
      </c>
      <c r="V183" s="49">
        <f>SUMIF(ResumenCotizacion!$C:$C,E183,ResumenCotizacion!$P:$P)</f>
        <v>0</v>
      </c>
      <c r="W183" s="86">
        <f>IF(H183="USD",S183*SolCotizacion!$J$18,S183)</f>
        <v>688803.84719999996</v>
      </c>
      <c r="X183" s="3">
        <f>ROUND(W183/(1-VLOOKUP("Total porcentaje:",ResumenCotizacion!$F:$H,3,0)),2)</f>
        <v>688803.85</v>
      </c>
      <c r="Y183" s="3">
        <f t="shared" si="11"/>
        <v>0</v>
      </c>
    </row>
    <row r="184" spans="1:25" ht="14.25" x14ac:dyDescent="0.2">
      <c r="A184" s="21" t="str">
        <f t="shared" si="8"/>
        <v>Catalogo principalOPEN-CSP GOBIERNOFTH-00006</v>
      </c>
      <c r="B184" s="21" t="str">
        <f t="shared" si="9"/>
        <v>FTH-00006OPEN-CSP GOBIERNO</v>
      </c>
      <c r="C184"/>
      <c r="D184" s="21" t="s">
        <v>134</v>
      </c>
      <c r="E184" s="61" t="s">
        <v>502</v>
      </c>
      <c r="F184" s="21" t="s">
        <v>18</v>
      </c>
      <c r="G184" s="21" t="s">
        <v>134</v>
      </c>
      <c r="H184" s="49" t="s">
        <v>136</v>
      </c>
      <c r="I184" s="21" t="s">
        <v>74</v>
      </c>
      <c r="J184" s="61" t="s">
        <v>503</v>
      </c>
      <c r="K184" s="53" t="s">
        <v>29</v>
      </c>
      <c r="L184" s="52" t="s">
        <v>92</v>
      </c>
      <c r="M184" s="48" t="s">
        <v>73</v>
      </c>
      <c r="N184" s="89" t="s">
        <v>74</v>
      </c>
      <c r="O184" s="90" t="s">
        <v>74</v>
      </c>
      <c r="P184" s="89" t="s">
        <v>74</v>
      </c>
      <c r="Q184" s="47" t="str">
        <f t="shared" si="10"/>
        <v>FTH-00006</v>
      </c>
      <c r="R184" s="64" t="s">
        <v>75</v>
      </c>
      <c r="S184" s="87">
        <v>60</v>
      </c>
      <c r="T184" s="21">
        <v>1</v>
      </c>
      <c r="U184" s="62" t="s">
        <v>139</v>
      </c>
      <c r="V184" s="49">
        <f>SUMIF(ResumenCotizacion!$C:$C,E184,ResumenCotizacion!$P:$P)</f>
        <v>0</v>
      </c>
      <c r="W184" s="86">
        <f>IF(H184="USD",S184*SolCotizacion!$J$18,S184)</f>
        <v>219924.59999999998</v>
      </c>
      <c r="X184" s="3">
        <f>ROUND(W184/(1-VLOOKUP("Total porcentaje:",ResumenCotizacion!$F:$H,3,0)),2)</f>
        <v>219924.6</v>
      </c>
      <c r="Y184" s="3">
        <f t="shared" si="11"/>
        <v>0</v>
      </c>
    </row>
    <row r="185" spans="1:25" ht="14.25" x14ac:dyDescent="0.2">
      <c r="A185" s="21" t="str">
        <f t="shared" si="8"/>
        <v>Catalogo principalOPEN-CSP GOBIERNOG3S-00505</v>
      </c>
      <c r="B185" s="21" t="str">
        <f t="shared" si="9"/>
        <v>G3S-00505OPEN-CSP GOBIERNO</v>
      </c>
      <c r="C185"/>
      <c r="D185" s="21" t="s">
        <v>134</v>
      </c>
      <c r="E185" s="61" t="s">
        <v>504</v>
      </c>
      <c r="F185" s="21" t="s">
        <v>18</v>
      </c>
      <c r="G185" s="21" t="s">
        <v>134</v>
      </c>
      <c r="H185" s="49" t="s">
        <v>136</v>
      </c>
      <c r="I185" s="21" t="s">
        <v>74</v>
      </c>
      <c r="J185" s="61" t="s">
        <v>505</v>
      </c>
      <c r="K185" s="53" t="s">
        <v>29</v>
      </c>
      <c r="L185" s="52" t="s">
        <v>92</v>
      </c>
      <c r="M185" s="48" t="s">
        <v>73</v>
      </c>
      <c r="N185" s="89" t="s">
        <v>74</v>
      </c>
      <c r="O185" s="90" t="s">
        <v>74</v>
      </c>
      <c r="P185" s="89" t="s">
        <v>74</v>
      </c>
      <c r="Q185" s="47" t="str">
        <f t="shared" si="10"/>
        <v>G3S-00505</v>
      </c>
      <c r="R185" s="64" t="s">
        <v>138</v>
      </c>
      <c r="S185" s="87">
        <v>755.11</v>
      </c>
      <c r="T185" s="21">
        <v>1</v>
      </c>
      <c r="U185" s="62" t="s">
        <v>139</v>
      </c>
      <c r="V185" s="49">
        <f>SUMIF(ResumenCotizacion!$C:$C,E185,ResumenCotizacion!$P:$P)</f>
        <v>0</v>
      </c>
      <c r="W185" s="86">
        <f>IF(H185="USD",S185*SolCotizacion!$J$18,S185)</f>
        <v>2767787.7450999999</v>
      </c>
      <c r="X185" s="3">
        <f>ROUND(W185/(1-VLOOKUP("Total porcentaje:",ResumenCotizacion!$F:$H,3,0)),2)</f>
        <v>2767787.75</v>
      </c>
      <c r="Y185" s="3">
        <f t="shared" si="11"/>
        <v>0</v>
      </c>
    </row>
    <row r="186" spans="1:25" ht="14.25" x14ac:dyDescent="0.2">
      <c r="A186" s="21" t="str">
        <f t="shared" si="8"/>
        <v>Catalogo principalOPEN-CSP GOBIERNOG3S-00506</v>
      </c>
      <c r="B186" s="21" t="str">
        <f t="shared" si="9"/>
        <v>G3S-00506OPEN-CSP GOBIERNO</v>
      </c>
      <c r="C186"/>
      <c r="D186" s="21" t="s">
        <v>134</v>
      </c>
      <c r="E186" s="61" t="s">
        <v>506</v>
      </c>
      <c r="F186" s="21" t="s">
        <v>18</v>
      </c>
      <c r="G186" s="21" t="s">
        <v>134</v>
      </c>
      <c r="H186" s="49" t="s">
        <v>136</v>
      </c>
      <c r="I186" s="21" t="s">
        <v>74</v>
      </c>
      <c r="J186" s="61" t="s">
        <v>507</v>
      </c>
      <c r="K186" s="53" t="s">
        <v>29</v>
      </c>
      <c r="L186" s="52" t="s">
        <v>92</v>
      </c>
      <c r="M186" s="48" t="s">
        <v>73</v>
      </c>
      <c r="N186" s="89" t="s">
        <v>74</v>
      </c>
      <c r="O186" s="90" t="s">
        <v>74</v>
      </c>
      <c r="P186" s="89" t="s">
        <v>74</v>
      </c>
      <c r="Q186" s="47" t="str">
        <f t="shared" si="10"/>
        <v>G3S-00506</v>
      </c>
      <c r="R186" s="64" t="s">
        <v>138</v>
      </c>
      <c r="S186" s="87">
        <v>251.65</v>
      </c>
      <c r="T186" s="21">
        <v>1</v>
      </c>
      <c r="U186" s="62" t="s">
        <v>139</v>
      </c>
      <c r="V186" s="49">
        <f>SUMIF(ResumenCotizacion!$C:$C,E186,ResumenCotizacion!$P:$P)</f>
        <v>0</v>
      </c>
      <c r="W186" s="86">
        <f>IF(H186="USD",S186*SolCotizacion!$J$18,S186)</f>
        <v>922400.42649999994</v>
      </c>
      <c r="X186" s="3">
        <f>ROUND(W186/(1-VLOOKUP("Total porcentaje:",ResumenCotizacion!$F:$H,3,0)),2)</f>
        <v>922400.43</v>
      </c>
      <c r="Y186" s="3">
        <f t="shared" si="11"/>
        <v>0</v>
      </c>
    </row>
    <row r="187" spans="1:25" ht="14.25" x14ac:dyDescent="0.2">
      <c r="A187" s="21" t="str">
        <f t="shared" si="8"/>
        <v>Catalogo principalOPEN-CSP GOBIERNOG3S-01268</v>
      </c>
      <c r="B187" s="21" t="str">
        <f t="shared" si="9"/>
        <v>G3S-01268OPEN-CSP GOBIERNO</v>
      </c>
      <c r="C187"/>
      <c r="D187" s="21" t="s">
        <v>134</v>
      </c>
      <c r="E187" s="61" t="s">
        <v>508</v>
      </c>
      <c r="F187" s="21" t="s">
        <v>18</v>
      </c>
      <c r="G187" s="21" t="s">
        <v>134</v>
      </c>
      <c r="H187" s="49" t="s">
        <v>136</v>
      </c>
      <c r="I187" s="21" t="s">
        <v>74</v>
      </c>
      <c r="J187" s="61" t="s">
        <v>509</v>
      </c>
      <c r="K187" s="53" t="s">
        <v>29</v>
      </c>
      <c r="L187" s="52" t="s">
        <v>92</v>
      </c>
      <c r="M187" s="48" t="s">
        <v>73</v>
      </c>
      <c r="N187" s="89" t="s">
        <v>74</v>
      </c>
      <c r="O187" s="90" t="s">
        <v>74</v>
      </c>
      <c r="P187" s="89" t="s">
        <v>74</v>
      </c>
      <c r="Q187" s="47" t="str">
        <f t="shared" si="10"/>
        <v>G3S-01268</v>
      </c>
      <c r="R187" s="64" t="s">
        <v>138</v>
      </c>
      <c r="S187" s="87">
        <v>503.45</v>
      </c>
      <c r="T187" s="21">
        <v>1</v>
      </c>
      <c r="U187" s="62" t="s">
        <v>139</v>
      </c>
      <c r="V187" s="49">
        <f>SUMIF(ResumenCotizacion!$C:$C,E187,ResumenCotizacion!$P:$P)</f>
        <v>0</v>
      </c>
      <c r="W187" s="86">
        <f>IF(H187="USD",S187*SolCotizacion!$J$18,S187)</f>
        <v>1845350.6645</v>
      </c>
      <c r="X187" s="3">
        <f>ROUND(W187/(1-VLOOKUP("Total porcentaje:",ResumenCotizacion!$F:$H,3,0)),2)</f>
        <v>1845350.66</v>
      </c>
      <c r="Y187" s="3">
        <f t="shared" si="11"/>
        <v>0</v>
      </c>
    </row>
    <row r="188" spans="1:25" ht="14.25" x14ac:dyDescent="0.2">
      <c r="A188" s="21" t="str">
        <f t="shared" si="8"/>
        <v>Catalogo principalOPEN-CSP GOBIERNOGLX-00002</v>
      </c>
      <c r="B188" s="21" t="str">
        <f t="shared" si="9"/>
        <v>GLX-00002OPEN-CSP GOBIERNO</v>
      </c>
      <c r="C188"/>
      <c r="D188" s="21" t="s">
        <v>134</v>
      </c>
      <c r="E188" s="61" t="s">
        <v>510</v>
      </c>
      <c r="F188" s="21" t="s">
        <v>18</v>
      </c>
      <c r="G188" s="21" t="s">
        <v>134</v>
      </c>
      <c r="H188" s="49" t="s">
        <v>136</v>
      </c>
      <c r="I188" s="21" t="s">
        <v>74</v>
      </c>
      <c r="J188" s="61" t="s">
        <v>511</v>
      </c>
      <c r="K188" s="53" t="s">
        <v>29</v>
      </c>
      <c r="L188" s="52" t="s">
        <v>92</v>
      </c>
      <c r="M188" s="48" t="s">
        <v>73</v>
      </c>
      <c r="N188" s="89" t="s">
        <v>74</v>
      </c>
      <c r="O188" s="90" t="s">
        <v>74</v>
      </c>
      <c r="P188" s="89" t="s">
        <v>74</v>
      </c>
      <c r="Q188" s="47" t="str">
        <f t="shared" si="10"/>
        <v>GLX-00002</v>
      </c>
      <c r="R188" s="64" t="s">
        <v>75</v>
      </c>
      <c r="S188" s="87">
        <v>108</v>
      </c>
      <c r="T188" s="21">
        <v>1</v>
      </c>
      <c r="U188" s="62" t="s">
        <v>139</v>
      </c>
      <c r="V188" s="49">
        <f>SUMIF(ResumenCotizacion!$C:$C,E188,ResumenCotizacion!$P:$P)</f>
        <v>0</v>
      </c>
      <c r="W188" s="86">
        <f>IF(H188="USD",S188*SolCotizacion!$J$18,S188)</f>
        <v>395864.27999999997</v>
      </c>
      <c r="X188" s="3">
        <f>ROUND(W188/(1-VLOOKUP("Total porcentaje:",ResumenCotizacion!$F:$H,3,0)),2)</f>
        <v>395864.28</v>
      </c>
      <c r="Y188" s="3">
        <f t="shared" si="11"/>
        <v>0</v>
      </c>
    </row>
    <row r="189" spans="1:25" ht="14.25" x14ac:dyDescent="0.2">
      <c r="A189" s="21" t="str">
        <f t="shared" si="8"/>
        <v>Catalogo principalOPEN-CSP GOBIERNOGMG-00004</v>
      </c>
      <c r="B189" s="21" t="str">
        <f t="shared" si="9"/>
        <v>GMG-00004OPEN-CSP GOBIERNO</v>
      </c>
      <c r="C189"/>
      <c r="D189" s="21" t="s">
        <v>134</v>
      </c>
      <c r="E189" s="61" t="s">
        <v>512</v>
      </c>
      <c r="F189" s="21" t="s">
        <v>18</v>
      </c>
      <c r="G189" s="21" t="s">
        <v>134</v>
      </c>
      <c r="H189" s="49" t="s">
        <v>136</v>
      </c>
      <c r="I189" s="21" t="s">
        <v>74</v>
      </c>
      <c r="J189" s="61" t="s">
        <v>513</v>
      </c>
      <c r="K189" s="53" t="s">
        <v>29</v>
      </c>
      <c r="L189" s="52" t="s">
        <v>92</v>
      </c>
      <c r="M189" s="48" t="s">
        <v>73</v>
      </c>
      <c r="N189" s="89" t="s">
        <v>74</v>
      </c>
      <c r="O189" s="90" t="s">
        <v>74</v>
      </c>
      <c r="P189" s="89" t="s">
        <v>74</v>
      </c>
      <c r="Q189" s="47" t="str">
        <f t="shared" si="10"/>
        <v>GMG-00004</v>
      </c>
      <c r="R189" s="64" t="s">
        <v>75</v>
      </c>
      <c r="S189" s="87">
        <v>60</v>
      </c>
      <c r="T189" s="21">
        <v>1</v>
      </c>
      <c r="U189" s="62" t="s">
        <v>139</v>
      </c>
      <c r="V189" s="49">
        <f>SUMIF(ResumenCotizacion!$C:$C,E189,ResumenCotizacion!$P:$P)</f>
        <v>0</v>
      </c>
      <c r="W189" s="86">
        <f>IF(H189="USD",S189*SolCotizacion!$J$18,S189)</f>
        <v>219924.59999999998</v>
      </c>
      <c r="X189" s="3">
        <f>ROUND(W189/(1-VLOOKUP("Total porcentaje:",ResumenCotizacion!$F:$H,3,0)),2)</f>
        <v>219924.6</v>
      </c>
      <c r="Y189" s="3">
        <f t="shared" si="11"/>
        <v>0</v>
      </c>
    </row>
    <row r="190" spans="1:25" ht="14.25" x14ac:dyDescent="0.2">
      <c r="A190" s="21" t="str">
        <f t="shared" si="8"/>
        <v>Catalogo principalOPEN-CSP GOBIERNOGMS-00007</v>
      </c>
      <c r="B190" s="21" t="str">
        <f t="shared" si="9"/>
        <v>GMS-00007OPEN-CSP GOBIERNO</v>
      </c>
      <c r="C190"/>
      <c r="D190" s="21" t="s">
        <v>134</v>
      </c>
      <c r="E190" s="61" t="s">
        <v>514</v>
      </c>
      <c r="F190" s="21" t="s">
        <v>18</v>
      </c>
      <c r="G190" s="21" t="s">
        <v>134</v>
      </c>
      <c r="H190" s="49" t="s">
        <v>136</v>
      </c>
      <c r="I190" s="21" t="s">
        <v>74</v>
      </c>
      <c r="J190" s="61" t="s">
        <v>515</v>
      </c>
      <c r="K190" s="53" t="s">
        <v>29</v>
      </c>
      <c r="L190" s="52" t="s">
        <v>92</v>
      </c>
      <c r="M190" s="48" t="s">
        <v>73</v>
      </c>
      <c r="N190" s="89" t="s">
        <v>74</v>
      </c>
      <c r="O190" s="90" t="s">
        <v>74</v>
      </c>
      <c r="P190" s="89" t="s">
        <v>74</v>
      </c>
      <c r="Q190" s="47" t="str">
        <f t="shared" si="10"/>
        <v>GMS-00007</v>
      </c>
      <c r="R190" s="64" t="s">
        <v>75</v>
      </c>
      <c r="S190" s="87">
        <v>1740</v>
      </c>
      <c r="T190" s="21">
        <v>1</v>
      </c>
      <c r="U190" s="62" t="s">
        <v>139</v>
      </c>
      <c r="V190" s="49">
        <f>SUMIF(ResumenCotizacion!$C:$C,E190,ResumenCotizacion!$P:$P)</f>
        <v>0</v>
      </c>
      <c r="W190" s="86">
        <f>IF(H190="USD",S190*SolCotizacion!$J$18,S190)</f>
        <v>6377813.3999999994</v>
      </c>
      <c r="X190" s="3">
        <f>ROUND(W190/(1-VLOOKUP("Total porcentaje:",ResumenCotizacion!$F:$H,3,0)),2)</f>
        <v>6377813.4000000004</v>
      </c>
      <c r="Y190" s="3">
        <f t="shared" si="11"/>
        <v>0</v>
      </c>
    </row>
    <row r="191" spans="1:25" ht="14.25" x14ac:dyDescent="0.2">
      <c r="A191" s="21" t="str">
        <f t="shared" si="8"/>
        <v>Catalogo principalOPEN-CSP GOBIERNOGMS-00008</v>
      </c>
      <c r="B191" s="21" t="str">
        <f t="shared" si="9"/>
        <v>GMS-00008OPEN-CSP GOBIERNO</v>
      </c>
      <c r="C191"/>
      <c r="D191" s="21" t="s">
        <v>134</v>
      </c>
      <c r="E191" s="61" t="s">
        <v>516</v>
      </c>
      <c r="F191" s="21" t="s">
        <v>18</v>
      </c>
      <c r="G191" s="21" t="s">
        <v>134</v>
      </c>
      <c r="H191" s="49" t="s">
        <v>136</v>
      </c>
      <c r="I191" s="21" t="s">
        <v>74</v>
      </c>
      <c r="J191" s="61" t="s">
        <v>517</v>
      </c>
      <c r="K191" s="53" t="s">
        <v>29</v>
      </c>
      <c r="L191" s="52" t="s">
        <v>92</v>
      </c>
      <c r="M191" s="48" t="s">
        <v>73</v>
      </c>
      <c r="N191" s="89" t="s">
        <v>74</v>
      </c>
      <c r="O191" s="90" t="s">
        <v>74</v>
      </c>
      <c r="P191" s="89" t="s">
        <v>74</v>
      </c>
      <c r="Q191" s="47" t="str">
        <f t="shared" si="10"/>
        <v>GMS-00008</v>
      </c>
      <c r="R191" s="64" t="s">
        <v>75</v>
      </c>
      <c r="S191" s="87">
        <v>1140</v>
      </c>
      <c r="T191" s="21">
        <v>1</v>
      </c>
      <c r="U191" s="62" t="s">
        <v>139</v>
      </c>
      <c r="V191" s="49">
        <f>SUMIF(ResumenCotizacion!$C:$C,E191,ResumenCotizacion!$P:$P)</f>
        <v>0</v>
      </c>
      <c r="W191" s="86">
        <f>IF(H191="USD",S191*SolCotizacion!$J$18,S191)</f>
        <v>4178567.4</v>
      </c>
      <c r="X191" s="3">
        <f>ROUND(W191/(1-VLOOKUP("Total porcentaje:",ResumenCotizacion!$F:$H,3,0)),2)</f>
        <v>4178567.4</v>
      </c>
      <c r="Y191" s="3">
        <f t="shared" si="11"/>
        <v>0</v>
      </c>
    </row>
    <row r="192" spans="1:25" ht="14.25" x14ac:dyDescent="0.2">
      <c r="A192" s="21" t="str">
        <f t="shared" si="8"/>
        <v>Catalogo principalOPEN-CSP GOBIERNOGMS-00020</v>
      </c>
      <c r="B192" s="21" t="str">
        <f t="shared" si="9"/>
        <v>GMS-00020OPEN-CSP GOBIERNO</v>
      </c>
      <c r="C192"/>
      <c r="D192" s="21" t="s">
        <v>134</v>
      </c>
      <c r="E192" s="61" t="s">
        <v>518</v>
      </c>
      <c r="F192" s="21" t="s">
        <v>18</v>
      </c>
      <c r="G192" s="21" t="s">
        <v>134</v>
      </c>
      <c r="H192" s="49" t="s">
        <v>136</v>
      </c>
      <c r="I192" s="21" t="s">
        <v>74</v>
      </c>
      <c r="J192" s="61" t="s">
        <v>519</v>
      </c>
      <c r="K192" s="53" t="s">
        <v>29</v>
      </c>
      <c r="L192" s="52" t="s">
        <v>92</v>
      </c>
      <c r="M192" s="48" t="s">
        <v>73</v>
      </c>
      <c r="N192" s="89" t="s">
        <v>74</v>
      </c>
      <c r="O192" s="90" t="s">
        <v>74</v>
      </c>
      <c r="P192" s="89" t="s">
        <v>74</v>
      </c>
      <c r="Q192" s="47" t="str">
        <f t="shared" si="10"/>
        <v>GMS-00020</v>
      </c>
      <c r="R192" s="64" t="s">
        <v>75</v>
      </c>
      <c r="S192" s="87">
        <v>958.32</v>
      </c>
      <c r="T192" s="21">
        <v>1</v>
      </c>
      <c r="U192" s="62" t="s">
        <v>139</v>
      </c>
      <c r="V192" s="49">
        <f>SUMIF(ResumenCotizacion!$C:$C,E192,ResumenCotizacion!$P:$P)</f>
        <v>0</v>
      </c>
      <c r="W192" s="86">
        <f>IF(H192="USD",S192*SolCotizacion!$J$18,S192)</f>
        <v>3512635.7112000003</v>
      </c>
      <c r="X192" s="3">
        <f>ROUND(W192/(1-VLOOKUP("Total porcentaje:",ResumenCotizacion!$F:$H,3,0)),2)</f>
        <v>3512635.71</v>
      </c>
      <c r="Y192" s="3">
        <f t="shared" si="11"/>
        <v>0</v>
      </c>
    </row>
    <row r="193" spans="1:25" ht="14.25" x14ac:dyDescent="0.2">
      <c r="A193" s="21" t="str">
        <f t="shared" si="8"/>
        <v>Catalogo principalOPEN-CSP GOBIERNOGMS-00021</v>
      </c>
      <c r="B193" s="21" t="str">
        <f t="shared" si="9"/>
        <v>GMS-00021OPEN-CSP GOBIERNO</v>
      </c>
      <c r="C193"/>
      <c r="D193" s="21" t="s">
        <v>134</v>
      </c>
      <c r="E193" s="61" t="s">
        <v>520</v>
      </c>
      <c r="F193" s="21" t="s">
        <v>18</v>
      </c>
      <c r="G193" s="21" t="s">
        <v>134</v>
      </c>
      <c r="H193" s="49" t="s">
        <v>136</v>
      </c>
      <c r="I193" s="21" t="s">
        <v>74</v>
      </c>
      <c r="J193" s="61" t="s">
        <v>521</v>
      </c>
      <c r="K193" s="53" t="s">
        <v>29</v>
      </c>
      <c r="L193" s="52" t="s">
        <v>92</v>
      </c>
      <c r="M193" s="48" t="s">
        <v>73</v>
      </c>
      <c r="N193" s="89" t="s">
        <v>74</v>
      </c>
      <c r="O193" s="90" t="s">
        <v>74</v>
      </c>
      <c r="P193" s="89" t="s">
        <v>74</v>
      </c>
      <c r="Q193" s="47" t="str">
        <f t="shared" si="10"/>
        <v>GMS-00021</v>
      </c>
      <c r="R193" s="64" t="s">
        <v>75</v>
      </c>
      <c r="S193" s="87">
        <v>621.84</v>
      </c>
      <c r="T193" s="21">
        <v>1</v>
      </c>
      <c r="U193" s="62" t="s">
        <v>139</v>
      </c>
      <c r="V193" s="49">
        <f>SUMIF(ResumenCotizacion!$C:$C,E193,ResumenCotizacion!$P:$P)</f>
        <v>0</v>
      </c>
      <c r="W193" s="86">
        <f>IF(H193="USD",S193*SolCotizacion!$J$18,S193)</f>
        <v>2279298.5544000003</v>
      </c>
      <c r="X193" s="3">
        <f>ROUND(W193/(1-VLOOKUP("Total porcentaje:",ResumenCotizacion!$F:$H,3,0)),2)</f>
        <v>2279298.5499999998</v>
      </c>
      <c r="Y193" s="3">
        <f t="shared" si="11"/>
        <v>0</v>
      </c>
    </row>
    <row r="194" spans="1:25" ht="14.25" x14ac:dyDescent="0.2">
      <c r="A194" s="21" t="str">
        <f t="shared" ref="A194:A257" si="12">D194&amp;F194&amp;E194</f>
        <v>Catalogo principalOPEN-CSP GOBIERNOGMV-00012</v>
      </c>
      <c r="B194" s="21" t="str">
        <f t="shared" ref="B194:B257" si="13">E194&amp;F194</f>
        <v>GMV-00012OPEN-CSP GOBIERNO</v>
      </c>
      <c r="C194"/>
      <c r="D194" s="21" t="s">
        <v>134</v>
      </c>
      <c r="E194" s="61" t="s">
        <v>522</v>
      </c>
      <c r="F194" s="21" t="s">
        <v>18</v>
      </c>
      <c r="G194" s="21" t="s">
        <v>134</v>
      </c>
      <c r="H194" s="49" t="s">
        <v>136</v>
      </c>
      <c r="I194" s="21" t="s">
        <v>74</v>
      </c>
      <c r="J194" s="61" t="s">
        <v>523</v>
      </c>
      <c r="K194" s="53" t="s">
        <v>29</v>
      </c>
      <c r="L194" s="52" t="s">
        <v>92</v>
      </c>
      <c r="M194" s="48" t="s">
        <v>73</v>
      </c>
      <c r="N194" s="89" t="s">
        <v>74</v>
      </c>
      <c r="O194" s="90" t="s">
        <v>74</v>
      </c>
      <c r="P194" s="89" t="s">
        <v>74</v>
      </c>
      <c r="Q194" s="47" t="str">
        <f t="shared" si="10"/>
        <v>GMV-00012</v>
      </c>
      <c r="R194" s="64" t="s">
        <v>75</v>
      </c>
      <c r="S194" s="87">
        <v>1479</v>
      </c>
      <c r="T194" s="21">
        <v>1</v>
      </c>
      <c r="U194" s="62" t="s">
        <v>139</v>
      </c>
      <c r="V194" s="49">
        <f>SUMIF(ResumenCotizacion!$C:$C,E194,ResumenCotizacion!$P:$P)</f>
        <v>0</v>
      </c>
      <c r="W194" s="86">
        <f>IF(H194="USD",S194*SolCotizacion!$J$18,S194)</f>
        <v>5421141.3899999997</v>
      </c>
      <c r="X194" s="3">
        <f>ROUND(W194/(1-VLOOKUP("Total porcentaje:",ResumenCotizacion!$F:$H,3,0)),2)</f>
        <v>5421141.3899999997</v>
      </c>
      <c r="Y194" s="3">
        <f t="shared" si="11"/>
        <v>0</v>
      </c>
    </row>
    <row r="195" spans="1:25" ht="14.25" x14ac:dyDescent="0.2">
      <c r="A195" s="21" t="str">
        <f t="shared" si="12"/>
        <v>Catalogo principalOPEN-CSP GOBIERNOGMV-00013</v>
      </c>
      <c r="B195" s="21" t="str">
        <f t="shared" si="13"/>
        <v>GMV-00013OPEN-CSP GOBIERNO</v>
      </c>
      <c r="C195"/>
      <c r="D195" s="21" t="s">
        <v>134</v>
      </c>
      <c r="E195" s="61" t="s">
        <v>524</v>
      </c>
      <c r="F195" s="21" t="s">
        <v>18</v>
      </c>
      <c r="G195" s="21" t="s">
        <v>134</v>
      </c>
      <c r="H195" s="49" t="s">
        <v>136</v>
      </c>
      <c r="I195" s="21" t="s">
        <v>74</v>
      </c>
      <c r="J195" s="61" t="s">
        <v>525</v>
      </c>
      <c r="K195" s="53" t="s">
        <v>29</v>
      </c>
      <c r="L195" s="52" t="s">
        <v>92</v>
      </c>
      <c r="M195" s="48" t="s">
        <v>73</v>
      </c>
      <c r="N195" s="89" t="s">
        <v>74</v>
      </c>
      <c r="O195" s="90" t="s">
        <v>74</v>
      </c>
      <c r="P195" s="89" t="s">
        <v>74</v>
      </c>
      <c r="Q195" s="47" t="str">
        <f t="shared" ref="Q195:Q258" si="14">+E195</f>
        <v>GMV-00013</v>
      </c>
      <c r="R195" s="64" t="s">
        <v>75</v>
      </c>
      <c r="S195" s="87">
        <v>969</v>
      </c>
      <c r="T195" s="21">
        <v>1</v>
      </c>
      <c r="U195" s="62" t="s">
        <v>139</v>
      </c>
      <c r="V195" s="49">
        <f>SUMIF(ResumenCotizacion!$C:$C,E195,ResumenCotizacion!$P:$P)</f>
        <v>0</v>
      </c>
      <c r="W195" s="86">
        <f>IF(H195="USD",S195*SolCotizacion!$J$18,S195)</f>
        <v>3551782.29</v>
      </c>
      <c r="X195" s="3">
        <f>ROUND(W195/(1-VLOOKUP("Total porcentaje:",ResumenCotizacion!$F:$H,3,0)),2)</f>
        <v>3551782.29</v>
      </c>
      <c r="Y195" s="3">
        <f t="shared" ref="Y195:Y258" si="15">V195*X195</f>
        <v>0</v>
      </c>
    </row>
    <row r="196" spans="1:25" ht="14.25" x14ac:dyDescent="0.2">
      <c r="A196" s="21" t="str">
        <f t="shared" si="12"/>
        <v>Catalogo principalOPEN-CSP GOBIERNOGMY-00007</v>
      </c>
      <c r="B196" s="21" t="str">
        <f t="shared" si="13"/>
        <v>GMY-00007OPEN-CSP GOBIERNO</v>
      </c>
      <c r="C196"/>
      <c r="D196" s="21" t="s">
        <v>134</v>
      </c>
      <c r="E196" s="61" t="s">
        <v>526</v>
      </c>
      <c r="F196" s="21" t="s">
        <v>18</v>
      </c>
      <c r="G196" s="21" t="s">
        <v>134</v>
      </c>
      <c r="H196" s="49" t="s">
        <v>136</v>
      </c>
      <c r="I196" s="21" t="s">
        <v>74</v>
      </c>
      <c r="J196" s="61" t="s">
        <v>527</v>
      </c>
      <c r="K196" s="53" t="s">
        <v>29</v>
      </c>
      <c r="L196" s="52" t="s">
        <v>92</v>
      </c>
      <c r="M196" s="48" t="s">
        <v>73</v>
      </c>
      <c r="N196" s="89" t="s">
        <v>74</v>
      </c>
      <c r="O196" s="90" t="s">
        <v>74</v>
      </c>
      <c r="P196" s="89" t="s">
        <v>74</v>
      </c>
      <c r="Q196" s="47" t="str">
        <f t="shared" si="14"/>
        <v>GMY-00007</v>
      </c>
      <c r="R196" s="64" t="s">
        <v>75</v>
      </c>
      <c r="S196" s="87">
        <v>1740</v>
      </c>
      <c r="T196" s="21">
        <v>1</v>
      </c>
      <c r="U196" s="62" t="s">
        <v>139</v>
      </c>
      <c r="V196" s="49">
        <f>SUMIF(ResumenCotizacion!$C:$C,E196,ResumenCotizacion!$P:$P)</f>
        <v>0</v>
      </c>
      <c r="W196" s="86">
        <f>IF(H196="USD",S196*SolCotizacion!$J$18,S196)</f>
        <v>6377813.3999999994</v>
      </c>
      <c r="X196" s="3">
        <f>ROUND(W196/(1-VLOOKUP("Total porcentaje:",ResumenCotizacion!$F:$H,3,0)),2)</f>
        <v>6377813.4000000004</v>
      </c>
      <c r="Y196" s="3">
        <f t="shared" si="15"/>
        <v>0</v>
      </c>
    </row>
    <row r="197" spans="1:25" ht="14.25" x14ac:dyDescent="0.2">
      <c r="A197" s="21" t="str">
        <f t="shared" si="12"/>
        <v>Catalogo principalOPEN-CSP GOBIERNOGMY-00008</v>
      </c>
      <c r="B197" s="21" t="str">
        <f t="shared" si="13"/>
        <v>GMY-00008OPEN-CSP GOBIERNO</v>
      </c>
      <c r="C197"/>
      <c r="D197" s="21" t="s">
        <v>134</v>
      </c>
      <c r="E197" s="61" t="s">
        <v>528</v>
      </c>
      <c r="F197" s="21" t="s">
        <v>18</v>
      </c>
      <c r="G197" s="21" t="s">
        <v>134</v>
      </c>
      <c r="H197" s="49" t="s">
        <v>136</v>
      </c>
      <c r="I197" s="21" t="s">
        <v>74</v>
      </c>
      <c r="J197" s="61" t="s">
        <v>529</v>
      </c>
      <c r="K197" s="53" t="s">
        <v>29</v>
      </c>
      <c r="L197" s="52" t="s">
        <v>92</v>
      </c>
      <c r="M197" s="48" t="s">
        <v>73</v>
      </c>
      <c r="N197" s="89" t="s">
        <v>74</v>
      </c>
      <c r="O197" s="90" t="s">
        <v>74</v>
      </c>
      <c r="P197" s="89" t="s">
        <v>74</v>
      </c>
      <c r="Q197" s="47" t="str">
        <f t="shared" si="14"/>
        <v>GMY-00008</v>
      </c>
      <c r="R197" s="64" t="s">
        <v>75</v>
      </c>
      <c r="S197" s="87">
        <v>1140</v>
      </c>
      <c r="T197" s="21">
        <v>1</v>
      </c>
      <c r="U197" s="62" t="s">
        <v>139</v>
      </c>
      <c r="V197" s="49">
        <f>SUMIF(ResumenCotizacion!$C:$C,E197,ResumenCotizacion!$P:$P)</f>
        <v>0</v>
      </c>
      <c r="W197" s="86">
        <f>IF(H197="USD",S197*SolCotizacion!$J$18,S197)</f>
        <v>4178567.4</v>
      </c>
      <c r="X197" s="3">
        <f>ROUND(W197/(1-VLOOKUP("Total porcentaje:",ResumenCotizacion!$F:$H,3,0)),2)</f>
        <v>4178567.4</v>
      </c>
      <c r="Y197" s="3">
        <f t="shared" si="15"/>
        <v>0</v>
      </c>
    </row>
    <row r="198" spans="1:25" ht="14.25" x14ac:dyDescent="0.2">
      <c r="A198" s="21" t="str">
        <f t="shared" si="12"/>
        <v>Catalogo principalOPEN-CSP GOBIERNOGMY-00014</v>
      </c>
      <c r="B198" s="21" t="str">
        <f t="shared" si="13"/>
        <v>GMY-00014OPEN-CSP GOBIERNO</v>
      </c>
      <c r="C198"/>
      <c r="D198" s="21" t="s">
        <v>134</v>
      </c>
      <c r="E198" s="61" t="s">
        <v>530</v>
      </c>
      <c r="F198" s="21" t="s">
        <v>18</v>
      </c>
      <c r="G198" s="21" t="s">
        <v>134</v>
      </c>
      <c r="H198" s="49" t="s">
        <v>136</v>
      </c>
      <c r="I198" s="21" t="s">
        <v>74</v>
      </c>
      <c r="J198" s="61" t="s">
        <v>531</v>
      </c>
      <c r="K198" s="53" t="s">
        <v>29</v>
      </c>
      <c r="L198" s="52" t="s">
        <v>92</v>
      </c>
      <c r="M198" s="48" t="s">
        <v>73</v>
      </c>
      <c r="N198" s="89" t="s">
        <v>74</v>
      </c>
      <c r="O198" s="90" t="s">
        <v>74</v>
      </c>
      <c r="P198" s="89" t="s">
        <v>74</v>
      </c>
      <c r="Q198" s="47" t="str">
        <f t="shared" si="14"/>
        <v>GMY-00014</v>
      </c>
      <c r="R198" s="64" t="s">
        <v>75</v>
      </c>
      <c r="S198" s="87">
        <v>702.24</v>
      </c>
      <c r="T198" s="21">
        <v>1</v>
      </c>
      <c r="U198" s="62" t="s">
        <v>139</v>
      </c>
      <c r="V198" s="49">
        <f>SUMIF(ResumenCotizacion!$C:$C,E198,ResumenCotizacion!$P:$P)</f>
        <v>0</v>
      </c>
      <c r="W198" s="86">
        <f>IF(H198="USD",S198*SolCotizacion!$J$18,S198)</f>
        <v>2573997.5183999999</v>
      </c>
      <c r="X198" s="3">
        <f>ROUND(W198/(1-VLOOKUP("Total porcentaje:",ResumenCotizacion!$F:$H,3,0)),2)</f>
        <v>2573997.52</v>
      </c>
      <c r="Y198" s="3">
        <f t="shared" si="15"/>
        <v>0</v>
      </c>
    </row>
    <row r="199" spans="1:25" ht="14.25" x14ac:dyDescent="0.2">
      <c r="A199" s="21" t="str">
        <f t="shared" si="12"/>
        <v>Catalogo principalOPEN-CSP GOBIERNOGMY-00019</v>
      </c>
      <c r="B199" s="21" t="str">
        <f t="shared" si="13"/>
        <v>GMY-00019OPEN-CSP GOBIERNO</v>
      </c>
      <c r="C199"/>
      <c r="D199" s="21" t="s">
        <v>134</v>
      </c>
      <c r="E199" s="61" t="s">
        <v>532</v>
      </c>
      <c r="F199" s="21" t="s">
        <v>18</v>
      </c>
      <c r="G199" s="21" t="s">
        <v>134</v>
      </c>
      <c r="H199" s="49" t="s">
        <v>136</v>
      </c>
      <c r="I199" s="21" t="s">
        <v>74</v>
      </c>
      <c r="J199" s="61" t="s">
        <v>533</v>
      </c>
      <c r="K199" s="53" t="s">
        <v>29</v>
      </c>
      <c r="L199" s="52" t="s">
        <v>92</v>
      </c>
      <c r="M199" s="48" t="s">
        <v>73</v>
      </c>
      <c r="N199" s="89" t="s">
        <v>74</v>
      </c>
      <c r="O199" s="90" t="s">
        <v>74</v>
      </c>
      <c r="P199" s="89" t="s">
        <v>74</v>
      </c>
      <c r="Q199" s="47" t="str">
        <f t="shared" si="14"/>
        <v>GMY-00019</v>
      </c>
      <c r="R199" s="64" t="s">
        <v>75</v>
      </c>
      <c r="S199" s="87">
        <v>600</v>
      </c>
      <c r="T199" s="21">
        <v>1</v>
      </c>
      <c r="U199" s="62" t="s">
        <v>139</v>
      </c>
      <c r="V199" s="49">
        <f>SUMIF(ResumenCotizacion!$C:$C,E199,ResumenCotizacion!$P:$P)</f>
        <v>0</v>
      </c>
      <c r="W199" s="86">
        <f>IF(H199="USD",S199*SolCotizacion!$J$18,S199)</f>
        <v>2199246</v>
      </c>
      <c r="X199" s="3">
        <f>ROUND(W199/(1-VLOOKUP("Total porcentaje:",ResumenCotizacion!$F:$H,3,0)),2)</f>
        <v>2199246</v>
      </c>
      <c r="Y199" s="3">
        <f t="shared" si="15"/>
        <v>0</v>
      </c>
    </row>
    <row r="200" spans="1:25" ht="14.25" x14ac:dyDescent="0.2">
      <c r="A200" s="21" t="str">
        <f t="shared" si="12"/>
        <v>Catalogo principalOPEN-CSP GOBIERNOGMY-00024</v>
      </c>
      <c r="B200" s="21" t="str">
        <f t="shared" si="13"/>
        <v>GMY-00024OPEN-CSP GOBIERNO</v>
      </c>
      <c r="C200"/>
      <c r="D200" s="21" t="s">
        <v>134</v>
      </c>
      <c r="E200" s="61" t="s">
        <v>534</v>
      </c>
      <c r="F200" s="21" t="s">
        <v>18</v>
      </c>
      <c r="G200" s="21" t="s">
        <v>134</v>
      </c>
      <c r="H200" s="49" t="s">
        <v>136</v>
      </c>
      <c r="I200" s="21" t="s">
        <v>74</v>
      </c>
      <c r="J200" s="61" t="s">
        <v>535</v>
      </c>
      <c r="K200" s="53" t="s">
        <v>29</v>
      </c>
      <c r="L200" s="52" t="s">
        <v>92</v>
      </c>
      <c r="M200" s="48" t="s">
        <v>73</v>
      </c>
      <c r="N200" s="89" t="s">
        <v>74</v>
      </c>
      <c r="O200" s="90" t="s">
        <v>74</v>
      </c>
      <c r="P200" s="89" t="s">
        <v>74</v>
      </c>
      <c r="Q200" s="47" t="str">
        <f t="shared" si="14"/>
        <v>GMY-00024</v>
      </c>
      <c r="R200" s="64" t="s">
        <v>75</v>
      </c>
      <c r="S200" s="87">
        <v>912</v>
      </c>
      <c r="T200" s="21">
        <v>1</v>
      </c>
      <c r="U200" s="62" t="s">
        <v>139</v>
      </c>
      <c r="V200" s="49">
        <f>SUMIF(ResumenCotizacion!$C:$C,E200,ResumenCotizacion!$P:$P)</f>
        <v>0</v>
      </c>
      <c r="W200" s="86">
        <f>IF(H200="USD",S200*SolCotizacion!$J$18,S200)</f>
        <v>3342853.92</v>
      </c>
      <c r="X200" s="3">
        <f>ROUND(W200/(1-VLOOKUP("Total porcentaje:",ResumenCotizacion!$F:$H,3,0)),2)</f>
        <v>3342853.92</v>
      </c>
      <c r="Y200" s="3">
        <f t="shared" si="15"/>
        <v>0</v>
      </c>
    </row>
    <row r="201" spans="1:25" ht="14.25" x14ac:dyDescent="0.2">
      <c r="A201" s="21" t="str">
        <f t="shared" si="12"/>
        <v>Catalogo principalOPEN-CSP GOBIERNOGNJ-00007</v>
      </c>
      <c r="B201" s="21" t="str">
        <f t="shared" si="13"/>
        <v>GNJ-00007OPEN-CSP GOBIERNO</v>
      </c>
      <c r="C201"/>
      <c r="D201" s="21" t="s">
        <v>134</v>
      </c>
      <c r="E201" s="61" t="s">
        <v>536</v>
      </c>
      <c r="F201" s="21" t="s">
        <v>18</v>
      </c>
      <c r="G201" s="21" t="s">
        <v>134</v>
      </c>
      <c r="H201" s="49" t="s">
        <v>136</v>
      </c>
      <c r="I201" s="21" t="s">
        <v>74</v>
      </c>
      <c r="J201" s="61" t="s">
        <v>537</v>
      </c>
      <c r="K201" s="53" t="s">
        <v>29</v>
      </c>
      <c r="L201" s="52" t="s">
        <v>92</v>
      </c>
      <c r="M201" s="48" t="s">
        <v>73</v>
      </c>
      <c r="N201" s="89" t="s">
        <v>74</v>
      </c>
      <c r="O201" s="90" t="s">
        <v>74</v>
      </c>
      <c r="P201" s="89" t="s">
        <v>74</v>
      </c>
      <c r="Q201" s="47" t="str">
        <f t="shared" si="14"/>
        <v>GNJ-00007</v>
      </c>
      <c r="R201" s="64" t="s">
        <v>75</v>
      </c>
      <c r="S201" s="87">
        <v>1740</v>
      </c>
      <c r="T201" s="21">
        <v>1</v>
      </c>
      <c r="U201" s="62" t="s">
        <v>139</v>
      </c>
      <c r="V201" s="49">
        <f>SUMIF(ResumenCotizacion!$C:$C,E201,ResumenCotizacion!$P:$P)</f>
        <v>0</v>
      </c>
      <c r="W201" s="86">
        <f>IF(H201="USD",S201*SolCotizacion!$J$18,S201)</f>
        <v>6377813.3999999994</v>
      </c>
      <c r="X201" s="3">
        <f>ROUND(W201/(1-VLOOKUP("Total porcentaje:",ResumenCotizacion!$F:$H,3,0)),2)</f>
        <v>6377813.4000000004</v>
      </c>
      <c r="Y201" s="3">
        <f t="shared" si="15"/>
        <v>0</v>
      </c>
    </row>
    <row r="202" spans="1:25" ht="14.25" x14ac:dyDescent="0.2">
      <c r="A202" s="21" t="str">
        <f t="shared" si="12"/>
        <v>Catalogo principalOPEN-CSP GOBIERNOGNJ-00008</v>
      </c>
      <c r="B202" s="21" t="str">
        <f t="shared" si="13"/>
        <v>GNJ-00008OPEN-CSP GOBIERNO</v>
      </c>
      <c r="C202"/>
      <c r="D202" s="21" t="s">
        <v>134</v>
      </c>
      <c r="E202" s="61" t="s">
        <v>538</v>
      </c>
      <c r="F202" s="21" t="s">
        <v>18</v>
      </c>
      <c r="G202" s="21" t="s">
        <v>134</v>
      </c>
      <c r="H202" s="49" t="s">
        <v>136</v>
      </c>
      <c r="I202" s="21" t="s">
        <v>74</v>
      </c>
      <c r="J202" s="61" t="s">
        <v>539</v>
      </c>
      <c r="K202" s="53" t="s">
        <v>29</v>
      </c>
      <c r="L202" s="52" t="s">
        <v>92</v>
      </c>
      <c r="M202" s="48" t="s">
        <v>73</v>
      </c>
      <c r="N202" s="89" t="s">
        <v>74</v>
      </c>
      <c r="O202" s="90" t="s">
        <v>74</v>
      </c>
      <c r="P202" s="89" t="s">
        <v>74</v>
      </c>
      <c r="Q202" s="47" t="str">
        <f t="shared" si="14"/>
        <v>GNJ-00008</v>
      </c>
      <c r="R202" s="64" t="s">
        <v>75</v>
      </c>
      <c r="S202" s="87">
        <v>1140</v>
      </c>
      <c r="T202" s="21">
        <v>1</v>
      </c>
      <c r="U202" s="62" t="s">
        <v>139</v>
      </c>
      <c r="V202" s="49">
        <f>SUMIF(ResumenCotizacion!$C:$C,E202,ResumenCotizacion!$P:$P)</f>
        <v>0</v>
      </c>
      <c r="W202" s="86">
        <f>IF(H202="USD",S202*SolCotizacion!$J$18,S202)</f>
        <v>4178567.4</v>
      </c>
      <c r="X202" s="3">
        <f>ROUND(W202/(1-VLOOKUP("Total porcentaje:",ResumenCotizacion!$F:$H,3,0)),2)</f>
        <v>4178567.4</v>
      </c>
      <c r="Y202" s="3">
        <f t="shared" si="15"/>
        <v>0</v>
      </c>
    </row>
    <row r="203" spans="1:25" ht="14.25" x14ac:dyDescent="0.2">
      <c r="A203" s="21" t="str">
        <f t="shared" si="12"/>
        <v>Catalogo principalOPEN-CSP GOBIERNOGNQ-00004</v>
      </c>
      <c r="B203" s="21" t="str">
        <f t="shared" si="13"/>
        <v>GNQ-00004OPEN-CSP GOBIERNO</v>
      </c>
      <c r="C203"/>
      <c r="D203" s="21" t="s">
        <v>134</v>
      </c>
      <c r="E203" s="61" t="s">
        <v>540</v>
      </c>
      <c r="F203" s="21" t="s">
        <v>18</v>
      </c>
      <c r="G203" s="21" t="s">
        <v>134</v>
      </c>
      <c r="H203" s="49" t="s">
        <v>136</v>
      </c>
      <c r="I203" s="21" t="s">
        <v>74</v>
      </c>
      <c r="J203" s="61" t="s">
        <v>541</v>
      </c>
      <c r="K203" s="53" t="s">
        <v>29</v>
      </c>
      <c r="L203" s="52" t="s">
        <v>92</v>
      </c>
      <c r="M203" s="48" t="s">
        <v>73</v>
      </c>
      <c r="N203" s="89" t="s">
        <v>74</v>
      </c>
      <c r="O203" s="90" t="s">
        <v>74</v>
      </c>
      <c r="P203" s="89" t="s">
        <v>74</v>
      </c>
      <c r="Q203" s="47" t="str">
        <f t="shared" si="14"/>
        <v>GNQ-00004</v>
      </c>
      <c r="R203" s="64" t="s">
        <v>75</v>
      </c>
      <c r="S203" s="87">
        <v>1140</v>
      </c>
      <c r="T203" s="21">
        <v>1</v>
      </c>
      <c r="U203" s="62" t="s">
        <v>139</v>
      </c>
      <c r="V203" s="49">
        <f>SUMIF(ResumenCotizacion!$C:$C,E203,ResumenCotizacion!$P:$P)</f>
        <v>0</v>
      </c>
      <c r="W203" s="86">
        <f>IF(H203="USD",S203*SolCotizacion!$J$18,S203)</f>
        <v>4178567.4</v>
      </c>
      <c r="X203" s="3">
        <f>ROUND(W203/(1-VLOOKUP("Total porcentaje:",ResumenCotizacion!$F:$H,3,0)),2)</f>
        <v>4178567.4</v>
      </c>
      <c r="Y203" s="3">
        <f t="shared" si="15"/>
        <v>0</v>
      </c>
    </row>
    <row r="204" spans="1:25" ht="14.25" x14ac:dyDescent="0.2">
      <c r="A204" s="21" t="str">
        <f t="shared" si="12"/>
        <v>Catalogo principalOPEN-CSP GOBIERNOGNT-00007</v>
      </c>
      <c r="B204" s="21" t="str">
        <f t="shared" si="13"/>
        <v>GNT-00007OPEN-CSP GOBIERNO</v>
      </c>
      <c r="C204"/>
      <c r="D204" s="21" t="s">
        <v>134</v>
      </c>
      <c r="E204" s="61" t="s">
        <v>542</v>
      </c>
      <c r="F204" s="21" t="s">
        <v>18</v>
      </c>
      <c r="G204" s="21" t="s">
        <v>134</v>
      </c>
      <c r="H204" s="49" t="s">
        <v>136</v>
      </c>
      <c r="I204" s="21" t="s">
        <v>74</v>
      </c>
      <c r="J204" s="61" t="s">
        <v>543</v>
      </c>
      <c r="K204" s="53" t="s">
        <v>29</v>
      </c>
      <c r="L204" s="52" t="s">
        <v>92</v>
      </c>
      <c r="M204" s="48" t="s">
        <v>73</v>
      </c>
      <c r="N204" s="89" t="s">
        <v>74</v>
      </c>
      <c r="O204" s="90" t="s">
        <v>74</v>
      </c>
      <c r="P204" s="89" t="s">
        <v>74</v>
      </c>
      <c r="Q204" s="47" t="str">
        <f t="shared" si="14"/>
        <v>GNT-00007</v>
      </c>
      <c r="R204" s="64" t="s">
        <v>75</v>
      </c>
      <c r="S204" s="87">
        <v>1740</v>
      </c>
      <c r="T204" s="21">
        <v>1</v>
      </c>
      <c r="U204" s="62" t="s">
        <v>139</v>
      </c>
      <c r="V204" s="49">
        <f>SUMIF(ResumenCotizacion!$C:$C,E204,ResumenCotizacion!$P:$P)</f>
        <v>0</v>
      </c>
      <c r="W204" s="86">
        <f>IF(H204="USD",S204*SolCotizacion!$J$18,S204)</f>
        <v>6377813.3999999994</v>
      </c>
      <c r="X204" s="3">
        <f>ROUND(W204/(1-VLOOKUP("Total porcentaje:",ResumenCotizacion!$F:$H,3,0)),2)</f>
        <v>6377813.4000000004</v>
      </c>
      <c r="Y204" s="3">
        <f t="shared" si="15"/>
        <v>0</v>
      </c>
    </row>
    <row r="205" spans="1:25" ht="14.25" x14ac:dyDescent="0.2">
      <c r="A205" s="21" t="str">
        <f t="shared" si="12"/>
        <v>Catalogo principalOPEN-CSP GOBIERNOGNT-00008</v>
      </c>
      <c r="B205" s="21" t="str">
        <f t="shared" si="13"/>
        <v>GNT-00008OPEN-CSP GOBIERNO</v>
      </c>
      <c r="C205"/>
      <c r="D205" s="21" t="s">
        <v>134</v>
      </c>
      <c r="E205" s="61" t="s">
        <v>544</v>
      </c>
      <c r="F205" s="21" t="s">
        <v>18</v>
      </c>
      <c r="G205" s="21" t="s">
        <v>134</v>
      </c>
      <c r="H205" s="49" t="s">
        <v>136</v>
      </c>
      <c r="I205" s="21" t="s">
        <v>74</v>
      </c>
      <c r="J205" s="61" t="s">
        <v>545</v>
      </c>
      <c r="K205" s="53" t="s">
        <v>29</v>
      </c>
      <c r="L205" s="52" t="s">
        <v>92</v>
      </c>
      <c r="M205" s="48" t="s">
        <v>73</v>
      </c>
      <c r="N205" s="89" t="s">
        <v>74</v>
      </c>
      <c r="O205" s="90" t="s">
        <v>74</v>
      </c>
      <c r="P205" s="89" t="s">
        <v>74</v>
      </c>
      <c r="Q205" s="47" t="str">
        <f t="shared" si="14"/>
        <v>GNT-00008</v>
      </c>
      <c r="R205" s="64" t="s">
        <v>75</v>
      </c>
      <c r="S205" s="87">
        <v>1140</v>
      </c>
      <c r="T205" s="21">
        <v>1</v>
      </c>
      <c r="U205" s="62" t="s">
        <v>139</v>
      </c>
      <c r="V205" s="49">
        <f>SUMIF(ResumenCotizacion!$C:$C,E205,ResumenCotizacion!$P:$P)</f>
        <v>0</v>
      </c>
      <c r="W205" s="86">
        <f>IF(H205="USD",S205*SolCotizacion!$J$18,S205)</f>
        <v>4178567.4</v>
      </c>
      <c r="X205" s="3">
        <f>ROUND(W205/(1-VLOOKUP("Total porcentaje:",ResumenCotizacion!$F:$H,3,0)),2)</f>
        <v>4178567.4</v>
      </c>
      <c r="Y205" s="3">
        <f t="shared" si="15"/>
        <v>0</v>
      </c>
    </row>
    <row r="206" spans="1:25" ht="14.25" x14ac:dyDescent="0.2">
      <c r="A206" s="21" t="str">
        <f t="shared" si="12"/>
        <v>Catalogo principalOPEN-CSP GOBIERNOGNT-00011</v>
      </c>
      <c r="B206" s="21" t="str">
        <f t="shared" si="13"/>
        <v>GNT-00011OPEN-CSP GOBIERNO</v>
      </c>
      <c r="C206"/>
      <c r="D206" s="21" t="s">
        <v>134</v>
      </c>
      <c r="E206" s="61" t="s">
        <v>546</v>
      </c>
      <c r="F206" s="21" t="s">
        <v>18</v>
      </c>
      <c r="G206" s="21" t="s">
        <v>134</v>
      </c>
      <c r="H206" s="49" t="s">
        <v>136</v>
      </c>
      <c r="I206" s="21" t="s">
        <v>74</v>
      </c>
      <c r="J206" s="61" t="s">
        <v>547</v>
      </c>
      <c r="K206" s="53" t="s">
        <v>29</v>
      </c>
      <c r="L206" s="52" t="s">
        <v>92</v>
      </c>
      <c r="M206" s="48" t="s">
        <v>73</v>
      </c>
      <c r="N206" s="89" t="s">
        <v>74</v>
      </c>
      <c r="O206" s="90" t="s">
        <v>74</v>
      </c>
      <c r="P206" s="89" t="s">
        <v>74</v>
      </c>
      <c r="Q206" s="47" t="str">
        <f t="shared" si="14"/>
        <v>GNT-00011</v>
      </c>
      <c r="R206" s="64" t="s">
        <v>75</v>
      </c>
      <c r="S206" s="87">
        <v>702.24</v>
      </c>
      <c r="T206" s="21">
        <v>1</v>
      </c>
      <c r="U206" s="62" t="s">
        <v>139</v>
      </c>
      <c r="V206" s="49">
        <f>SUMIF(ResumenCotizacion!$C:$C,E206,ResumenCotizacion!$P:$P)</f>
        <v>0</v>
      </c>
      <c r="W206" s="86">
        <f>IF(H206="USD",S206*SolCotizacion!$J$18,S206)</f>
        <v>2573997.5183999999</v>
      </c>
      <c r="X206" s="3">
        <f>ROUND(W206/(1-VLOOKUP("Total porcentaje:",ResumenCotizacion!$F:$H,3,0)),2)</f>
        <v>2573997.52</v>
      </c>
      <c r="Y206" s="3">
        <f t="shared" si="15"/>
        <v>0</v>
      </c>
    </row>
    <row r="207" spans="1:25" ht="14.25" x14ac:dyDescent="0.2">
      <c r="A207" s="21" t="str">
        <f t="shared" si="12"/>
        <v>Catalogo principalOPEN-CSP GOBIERNOGNT-00015</v>
      </c>
      <c r="B207" s="21" t="str">
        <f t="shared" si="13"/>
        <v>GNT-00015OPEN-CSP GOBIERNO</v>
      </c>
      <c r="C207"/>
      <c r="D207" s="21" t="s">
        <v>134</v>
      </c>
      <c r="E207" s="61" t="s">
        <v>548</v>
      </c>
      <c r="F207" s="21" t="s">
        <v>18</v>
      </c>
      <c r="G207" s="21" t="s">
        <v>134</v>
      </c>
      <c r="H207" s="49" t="s">
        <v>136</v>
      </c>
      <c r="I207" s="21" t="s">
        <v>74</v>
      </c>
      <c r="J207" s="61" t="s">
        <v>549</v>
      </c>
      <c r="K207" s="53" t="s">
        <v>29</v>
      </c>
      <c r="L207" s="52" t="s">
        <v>92</v>
      </c>
      <c r="M207" s="48" t="s">
        <v>73</v>
      </c>
      <c r="N207" s="89" t="s">
        <v>74</v>
      </c>
      <c r="O207" s="90" t="s">
        <v>74</v>
      </c>
      <c r="P207" s="89" t="s">
        <v>74</v>
      </c>
      <c r="Q207" s="47" t="str">
        <f t="shared" si="14"/>
        <v>GNT-00015</v>
      </c>
      <c r="R207" s="64" t="s">
        <v>75</v>
      </c>
      <c r="S207" s="87">
        <v>600</v>
      </c>
      <c r="T207" s="21">
        <v>1</v>
      </c>
      <c r="U207" s="62" t="s">
        <v>139</v>
      </c>
      <c r="V207" s="49">
        <f>SUMIF(ResumenCotizacion!$C:$C,E207,ResumenCotizacion!$P:$P)</f>
        <v>0</v>
      </c>
      <c r="W207" s="86">
        <f>IF(H207="USD",S207*SolCotizacion!$J$18,S207)</f>
        <v>2199246</v>
      </c>
      <c r="X207" s="3">
        <f>ROUND(W207/(1-VLOOKUP("Total porcentaje:",ResumenCotizacion!$F:$H,3,0)),2)</f>
        <v>2199246</v>
      </c>
      <c r="Y207" s="3">
        <f t="shared" si="15"/>
        <v>0</v>
      </c>
    </row>
    <row r="208" spans="1:25" ht="14.25" x14ac:dyDescent="0.2">
      <c r="A208" s="21" t="str">
        <f t="shared" si="12"/>
        <v>Catalogo principalOPEN-CSP GOBIERNOGNT-00020</v>
      </c>
      <c r="B208" s="21" t="str">
        <f t="shared" si="13"/>
        <v>GNT-00020OPEN-CSP GOBIERNO</v>
      </c>
      <c r="C208"/>
      <c r="D208" s="21" t="s">
        <v>134</v>
      </c>
      <c r="E208" s="61" t="s">
        <v>550</v>
      </c>
      <c r="F208" s="21" t="s">
        <v>18</v>
      </c>
      <c r="G208" s="21" t="s">
        <v>134</v>
      </c>
      <c r="H208" s="49" t="s">
        <v>136</v>
      </c>
      <c r="I208" s="21" t="s">
        <v>74</v>
      </c>
      <c r="J208" s="61" t="s">
        <v>551</v>
      </c>
      <c r="K208" s="53" t="s">
        <v>29</v>
      </c>
      <c r="L208" s="52" t="s">
        <v>92</v>
      </c>
      <c r="M208" s="48" t="s">
        <v>73</v>
      </c>
      <c r="N208" s="89" t="s">
        <v>74</v>
      </c>
      <c r="O208" s="90" t="s">
        <v>74</v>
      </c>
      <c r="P208" s="89" t="s">
        <v>74</v>
      </c>
      <c r="Q208" s="47" t="str">
        <f t="shared" si="14"/>
        <v>GNT-00020</v>
      </c>
      <c r="R208" s="64" t="s">
        <v>75</v>
      </c>
      <c r="S208" s="87">
        <v>912</v>
      </c>
      <c r="T208" s="21">
        <v>1</v>
      </c>
      <c r="U208" s="62" t="s">
        <v>139</v>
      </c>
      <c r="V208" s="49">
        <f>SUMIF(ResumenCotizacion!$C:$C,E208,ResumenCotizacion!$P:$P)</f>
        <v>0</v>
      </c>
      <c r="W208" s="86">
        <f>IF(H208="USD",S208*SolCotizacion!$J$18,S208)</f>
        <v>3342853.92</v>
      </c>
      <c r="X208" s="3">
        <f>ROUND(W208/(1-VLOOKUP("Total porcentaje:",ResumenCotizacion!$F:$H,3,0)),2)</f>
        <v>3342853.92</v>
      </c>
      <c r="Y208" s="3">
        <f t="shared" si="15"/>
        <v>0</v>
      </c>
    </row>
    <row r="209" spans="1:25" ht="14.25" x14ac:dyDescent="0.2">
      <c r="A209" s="21" t="str">
        <f t="shared" si="12"/>
        <v>Catalogo principalOPEN-CSP GOBIERNOGNW-00009</v>
      </c>
      <c r="B209" s="21" t="str">
        <f t="shared" si="13"/>
        <v>GNW-00009OPEN-CSP GOBIERNO</v>
      </c>
      <c r="C209"/>
      <c r="D209" s="21" t="s">
        <v>134</v>
      </c>
      <c r="E209" s="61" t="s">
        <v>552</v>
      </c>
      <c r="F209" s="21" t="s">
        <v>18</v>
      </c>
      <c r="G209" s="21" t="s">
        <v>134</v>
      </c>
      <c r="H209" s="49" t="s">
        <v>136</v>
      </c>
      <c r="I209" s="21" t="s">
        <v>74</v>
      </c>
      <c r="J209" s="61" t="s">
        <v>553</v>
      </c>
      <c r="K209" s="53" t="s">
        <v>29</v>
      </c>
      <c r="L209" s="52" t="s">
        <v>92</v>
      </c>
      <c r="M209" s="48" t="s">
        <v>73</v>
      </c>
      <c r="N209" s="89" t="s">
        <v>74</v>
      </c>
      <c r="O209" s="90" t="s">
        <v>74</v>
      </c>
      <c r="P209" s="89" t="s">
        <v>74</v>
      </c>
      <c r="Q209" s="47" t="str">
        <f t="shared" si="14"/>
        <v>GNW-00009</v>
      </c>
      <c r="R209" s="64" t="s">
        <v>75</v>
      </c>
      <c r="S209" s="87">
        <v>1740</v>
      </c>
      <c r="T209" s="21">
        <v>1</v>
      </c>
      <c r="U209" s="62" t="s">
        <v>139</v>
      </c>
      <c r="V209" s="49">
        <f>SUMIF(ResumenCotizacion!$C:$C,E209,ResumenCotizacion!$P:$P)</f>
        <v>0</v>
      </c>
      <c r="W209" s="86">
        <f>IF(H209="USD",S209*SolCotizacion!$J$18,S209)</f>
        <v>6377813.3999999994</v>
      </c>
      <c r="X209" s="3">
        <f>ROUND(W209/(1-VLOOKUP("Total porcentaje:",ResumenCotizacion!$F:$H,3,0)),2)</f>
        <v>6377813.4000000004</v>
      </c>
      <c r="Y209" s="3">
        <f t="shared" si="15"/>
        <v>0</v>
      </c>
    </row>
    <row r="210" spans="1:25" ht="14.25" x14ac:dyDescent="0.2">
      <c r="A210" s="21" t="str">
        <f t="shared" si="12"/>
        <v>Catalogo principalOPEN-CSP GOBIERNOGNW-00010</v>
      </c>
      <c r="B210" s="21" t="str">
        <f t="shared" si="13"/>
        <v>GNW-00010OPEN-CSP GOBIERNO</v>
      </c>
      <c r="C210"/>
      <c r="D210" s="21" t="s">
        <v>134</v>
      </c>
      <c r="E210" s="61" t="s">
        <v>554</v>
      </c>
      <c r="F210" s="21" t="s">
        <v>18</v>
      </c>
      <c r="G210" s="21" t="s">
        <v>134</v>
      </c>
      <c r="H210" s="49" t="s">
        <v>136</v>
      </c>
      <c r="I210" s="21" t="s">
        <v>74</v>
      </c>
      <c r="J210" s="61" t="s">
        <v>555</v>
      </c>
      <c r="K210" s="53" t="s">
        <v>29</v>
      </c>
      <c r="L210" s="52" t="s">
        <v>92</v>
      </c>
      <c r="M210" s="48" t="s">
        <v>73</v>
      </c>
      <c r="N210" s="89" t="s">
        <v>74</v>
      </c>
      <c r="O210" s="90" t="s">
        <v>74</v>
      </c>
      <c r="P210" s="89" t="s">
        <v>74</v>
      </c>
      <c r="Q210" s="47" t="str">
        <f t="shared" si="14"/>
        <v>GNW-00010</v>
      </c>
      <c r="R210" s="64" t="s">
        <v>75</v>
      </c>
      <c r="S210" s="87">
        <v>1140</v>
      </c>
      <c r="T210" s="21">
        <v>1</v>
      </c>
      <c r="U210" s="62" t="s">
        <v>139</v>
      </c>
      <c r="V210" s="49">
        <f>SUMIF(ResumenCotizacion!$C:$C,E210,ResumenCotizacion!$P:$P)</f>
        <v>0</v>
      </c>
      <c r="W210" s="86">
        <f>IF(H210="USD",S210*SolCotizacion!$J$18,S210)</f>
        <v>4178567.4</v>
      </c>
      <c r="X210" s="3">
        <f>ROUND(W210/(1-VLOOKUP("Total porcentaje:",ResumenCotizacion!$F:$H,3,0)),2)</f>
        <v>4178567.4</v>
      </c>
      <c r="Y210" s="3">
        <f t="shared" si="15"/>
        <v>0</v>
      </c>
    </row>
    <row r="211" spans="1:25" ht="14.25" x14ac:dyDescent="0.2">
      <c r="A211" s="21" t="str">
        <f t="shared" si="12"/>
        <v>Catalogo principalOPEN-CSP GOBIERNOGNZ-00012</v>
      </c>
      <c r="B211" s="21" t="str">
        <f t="shared" si="13"/>
        <v>GNZ-00012OPEN-CSP GOBIERNO</v>
      </c>
      <c r="C211"/>
      <c r="D211" s="21" t="s">
        <v>134</v>
      </c>
      <c r="E211" s="61" t="s">
        <v>556</v>
      </c>
      <c r="F211" s="21" t="s">
        <v>18</v>
      </c>
      <c r="G211" s="21" t="s">
        <v>134</v>
      </c>
      <c r="H211" s="49" t="s">
        <v>136</v>
      </c>
      <c r="I211" s="21" t="s">
        <v>74</v>
      </c>
      <c r="J211" s="61" t="s">
        <v>557</v>
      </c>
      <c r="K211" s="53" t="s">
        <v>29</v>
      </c>
      <c r="L211" s="52" t="s">
        <v>92</v>
      </c>
      <c r="M211" s="48" t="s">
        <v>73</v>
      </c>
      <c r="N211" s="89" t="s">
        <v>74</v>
      </c>
      <c r="O211" s="90" t="s">
        <v>74</v>
      </c>
      <c r="P211" s="89" t="s">
        <v>74</v>
      </c>
      <c r="Q211" s="47" t="str">
        <f t="shared" si="14"/>
        <v>GNZ-00012</v>
      </c>
      <c r="R211" s="64" t="s">
        <v>75</v>
      </c>
      <c r="S211" s="87">
        <v>1479</v>
      </c>
      <c r="T211" s="21">
        <v>1</v>
      </c>
      <c r="U211" s="62" t="s">
        <v>139</v>
      </c>
      <c r="V211" s="49">
        <f>SUMIF(ResumenCotizacion!$C:$C,E211,ResumenCotizacion!$P:$P)</f>
        <v>0</v>
      </c>
      <c r="W211" s="86">
        <f>IF(H211="USD",S211*SolCotizacion!$J$18,S211)</f>
        <v>5421141.3899999997</v>
      </c>
      <c r="X211" s="3">
        <f>ROUND(W211/(1-VLOOKUP("Total porcentaje:",ResumenCotizacion!$F:$H,3,0)),2)</f>
        <v>5421141.3899999997</v>
      </c>
      <c r="Y211" s="3">
        <f t="shared" si="15"/>
        <v>0</v>
      </c>
    </row>
    <row r="212" spans="1:25" ht="14.25" x14ac:dyDescent="0.2">
      <c r="A212" s="21" t="str">
        <f t="shared" si="12"/>
        <v>Catalogo principalOPEN-CSP GOBIERNOGNZ-00013</v>
      </c>
      <c r="B212" s="21" t="str">
        <f t="shared" si="13"/>
        <v>GNZ-00013OPEN-CSP GOBIERNO</v>
      </c>
      <c r="C212"/>
      <c r="D212" s="21" t="s">
        <v>134</v>
      </c>
      <c r="E212" s="61" t="s">
        <v>558</v>
      </c>
      <c r="F212" s="21" t="s">
        <v>18</v>
      </c>
      <c r="G212" s="21" t="s">
        <v>134</v>
      </c>
      <c r="H212" s="49" t="s">
        <v>136</v>
      </c>
      <c r="I212" s="21" t="s">
        <v>74</v>
      </c>
      <c r="J212" s="61" t="s">
        <v>559</v>
      </c>
      <c r="K212" s="53" t="s">
        <v>29</v>
      </c>
      <c r="L212" s="52" t="s">
        <v>92</v>
      </c>
      <c r="M212" s="48" t="s">
        <v>73</v>
      </c>
      <c r="N212" s="89" t="s">
        <v>74</v>
      </c>
      <c r="O212" s="90" t="s">
        <v>74</v>
      </c>
      <c r="P212" s="89" t="s">
        <v>74</v>
      </c>
      <c r="Q212" s="47" t="str">
        <f t="shared" si="14"/>
        <v>GNZ-00013</v>
      </c>
      <c r="R212" s="64" t="s">
        <v>75</v>
      </c>
      <c r="S212" s="87">
        <v>969</v>
      </c>
      <c r="T212" s="21">
        <v>1</v>
      </c>
      <c r="U212" s="62" t="s">
        <v>139</v>
      </c>
      <c r="V212" s="49">
        <f>SUMIF(ResumenCotizacion!$C:$C,E212,ResumenCotizacion!$P:$P)</f>
        <v>0</v>
      </c>
      <c r="W212" s="86">
        <f>IF(H212="USD",S212*SolCotizacion!$J$18,S212)</f>
        <v>3551782.29</v>
      </c>
      <c r="X212" s="3">
        <f>ROUND(W212/(1-VLOOKUP("Total porcentaje:",ResumenCotizacion!$F:$H,3,0)),2)</f>
        <v>3551782.29</v>
      </c>
      <c r="Y212" s="3">
        <f t="shared" si="15"/>
        <v>0</v>
      </c>
    </row>
    <row r="213" spans="1:25" ht="14.25" x14ac:dyDescent="0.2">
      <c r="A213" s="21" t="str">
        <f t="shared" si="12"/>
        <v>Catalogo principalOPEN-CSP GOBIERNOGPJ-00004</v>
      </c>
      <c r="B213" s="21" t="str">
        <f t="shared" si="13"/>
        <v>GPJ-00004OPEN-CSP GOBIERNO</v>
      </c>
      <c r="C213"/>
      <c r="D213" s="21" t="s">
        <v>134</v>
      </c>
      <c r="E213" s="61" t="s">
        <v>560</v>
      </c>
      <c r="F213" s="21" t="s">
        <v>18</v>
      </c>
      <c r="G213" s="21" t="s">
        <v>134</v>
      </c>
      <c r="H213" s="49" t="s">
        <v>136</v>
      </c>
      <c r="I213" s="21" t="s">
        <v>74</v>
      </c>
      <c r="J213" s="61" t="s">
        <v>561</v>
      </c>
      <c r="K213" s="53" t="s">
        <v>29</v>
      </c>
      <c r="L213" s="52" t="s">
        <v>92</v>
      </c>
      <c r="M213" s="48" t="s">
        <v>73</v>
      </c>
      <c r="N213" s="89" t="s">
        <v>74</v>
      </c>
      <c r="O213" s="90" t="s">
        <v>74</v>
      </c>
      <c r="P213" s="89" t="s">
        <v>74</v>
      </c>
      <c r="Q213" s="47" t="str">
        <f t="shared" si="14"/>
        <v>GPJ-00004</v>
      </c>
      <c r="R213" s="64" t="s">
        <v>75</v>
      </c>
      <c r="S213" s="87">
        <v>54.12</v>
      </c>
      <c r="T213" s="21">
        <v>1</v>
      </c>
      <c r="U213" s="62" t="s">
        <v>139</v>
      </c>
      <c r="V213" s="49">
        <f>SUMIF(ResumenCotizacion!$C:$C,E213,ResumenCotizacion!$P:$P)</f>
        <v>0</v>
      </c>
      <c r="W213" s="86">
        <f>IF(H213="USD",S213*SolCotizacion!$J$18,S213)</f>
        <v>198371.98919999998</v>
      </c>
      <c r="X213" s="3">
        <f>ROUND(W213/(1-VLOOKUP("Total porcentaje:",ResumenCotizacion!$F:$H,3,0)),2)</f>
        <v>198371.99</v>
      </c>
      <c r="Y213" s="3">
        <f t="shared" si="15"/>
        <v>0</v>
      </c>
    </row>
    <row r="214" spans="1:25" ht="14.25" x14ac:dyDescent="0.2">
      <c r="A214" s="21" t="str">
        <f t="shared" si="12"/>
        <v>Catalogo principalOPEN-CSP GOBIERNOGPQ-00004</v>
      </c>
      <c r="B214" s="21" t="str">
        <f t="shared" si="13"/>
        <v>GPQ-00004OPEN-CSP GOBIERNO</v>
      </c>
      <c r="C214"/>
      <c r="D214" s="21" t="s">
        <v>134</v>
      </c>
      <c r="E214" s="61" t="s">
        <v>562</v>
      </c>
      <c r="F214" s="21" t="s">
        <v>18</v>
      </c>
      <c r="G214" s="21" t="s">
        <v>134</v>
      </c>
      <c r="H214" s="49" t="s">
        <v>136</v>
      </c>
      <c r="I214" s="21" t="s">
        <v>74</v>
      </c>
      <c r="J214" s="61" t="s">
        <v>563</v>
      </c>
      <c r="K214" s="53" t="s">
        <v>29</v>
      </c>
      <c r="L214" s="52" t="s">
        <v>92</v>
      </c>
      <c r="M214" s="48" t="s">
        <v>73</v>
      </c>
      <c r="N214" s="89" t="s">
        <v>74</v>
      </c>
      <c r="O214" s="90" t="s">
        <v>74</v>
      </c>
      <c r="P214" s="89" t="s">
        <v>74</v>
      </c>
      <c r="Q214" s="47" t="str">
        <f t="shared" si="14"/>
        <v>GPQ-00004</v>
      </c>
      <c r="R214" s="64" t="s">
        <v>75</v>
      </c>
      <c r="S214" s="87">
        <v>96</v>
      </c>
      <c r="T214" s="21">
        <v>1</v>
      </c>
      <c r="U214" s="62" t="s">
        <v>139</v>
      </c>
      <c r="V214" s="49">
        <f>SUMIF(ResumenCotizacion!$C:$C,E214,ResumenCotizacion!$P:$P)</f>
        <v>0</v>
      </c>
      <c r="W214" s="86">
        <f>IF(H214="USD",S214*SolCotizacion!$J$18,S214)</f>
        <v>351879.36</v>
      </c>
      <c r="X214" s="3">
        <f>ROUND(W214/(1-VLOOKUP("Total porcentaje:",ResumenCotizacion!$F:$H,3,0)),2)</f>
        <v>351879.36</v>
      </c>
      <c r="Y214" s="3">
        <f t="shared" si="15"/>
        <v>0</v>
      </c>
    </row>
    <row r="215" spans="1:25" ht="14.25" x14ac:dyDescent="0.2">
      <c r="A215" s="21" t="str">
        <f t="shared" si="12"/>
        <v>Catalogo principalOPEN-CSP GOBIERNOGPQ-00009</v>
      </c>
      <c r="B215" s="21" t="str">
        <f t="shared" si="13"/>
        <v>GPQ-00009OPEN-CSP GOBIERNO</v>
      </c>
      <c r="C215"/>
      <c r="D215" s="21" t="s">
        <v>134</v>
      </c>
      <c r="E215" s="61" t="s">
        <v>564</v>
      </c>
      <c r="F215" s="21" t="s">
        <v>18</v>
      </c>
      <c r="G215" s="21" t="s">
        <v>134</v>
      </c>
      <c r="H215" s="49" t="s">
        <v>136</v>
      </c>
      <c r="I215" s="21" t="s">
        <v>74</v>
      </c>
      <c r="J215" s="61" t="s">
        <v>565</v>
      </c>
      <c r="K215" s="53" t="s">
        <v>29</v>
      </c>
      <c r="L215" s="52" t="s">
        <v>92</v>
      </c>
      <c r="M215" s="48" t="s">
        <v>73</v>
      </c>
      <c r="N215" s="89" t="s">
        <v>74</v>
      </c>
      <c r="O215" s="90" t="s">
        <v>74</v>
      </c>
      <c r="P215" s="89" t="s">
        <v>74</v>
      </c>
      <c r="Q215" s="47" t="str">
        <f t="shared" si="14"/>
        <v>GPQ-00009</v>
      </c>
      <c r="R215" s="64" t="s">
        <v>75</v>
      </c>
      <c r="S215" s="87">
        <v>96</v>
      </c>
      <c r="T215" s="21">
        <v>1</v>
      </c>
      <c r="U215" s="62" t="s">
        <v>139</v>
      </c>
      <c r="V215" s="49">
        <f>SUMIF(ResumenCotizacion!$C:$C,E215,ResumenCotizacion!$P:$P)</f>
        <v>0</v>
      </c>
      <c r="W215" s="86">
        <f>IF(H215="USD",S215*SolCotizacion!$J$18,S215)</f>
        <v>351879.36</v>
      </c>
      <c r="X215" s="3">
        <f>ROUND(W215/(1-VLOOKUP("Total porcentaje:",ResumenCotizacion!$F:$H,3,0)),2)</f>
        <v>351879.36</v>
      </c>
      <c r="Y215" s="3">
        <f t="shared" si="15"/>
        <v>0</v>
      </c>
    </row>
    <row r="216" spans="1:25" ht="14.25" x14ac:dyDescent="0.2">
      <c r="A216" s="21" t="str">
        <f t="shared" si="12"/>
        <v>Catalogo principalOPEN-CSP GOBIERNOGPT-00004</v>
      </c>
      <c r="B216" s="21" t="str">
        <f t="shared" si="13"/>
        <v>GPT-00004OPEN-CSP GOBIERNO</v>
      </c>
      <c r="C216"/>
      <c r="D216" s="21" t="s">
        <v>134</v>
      </c>
      <c r="E216" s="61" t="s">
        <v>566</v>
      </c>
      <c r="F216" s="21" t="s">
        <v>18</v>
      </c>
      <c r="G216" s="21" t="s">
        <v>134</v>
      </c>
      <c r="H216" s="49" t="s">
        <v>136</v>
      </c>
      <c r="I216" s="21" t="s">
        <v>74</v>
      </c>
      <c r="J216" s="61" t="s">
        <v>567</v>
      </c>
      <c r="K216" s="53" t="s">
        <v>29</v>
      </c>
      <c r="L216" s="52" t="s">
        <v>92</v>
      </c>
      <c r="M216" s="48" t="s">
        <v>73</v>
      </c>
      <c r="N216" s="89" t="s">
        <v>74</v>
      </c>
      <c r="O216" s="90" t="s">
        <v>74</v>
      </c>
      <c r="P216" s="89" t="s">
        <v>74</v>
      </c>
      <c r="Q216" s="47" t="str">
        <f t="shared" si="14"/>
        <v>GPT-00004</v>
      </c>
      <c r="R216" s="64" t="s">
        <v>75</v>
      </c>
      <c r="S216" s="87">
        <v>1800</v>
      </c>
      <c r="T216" s="21">
        <v>1</v>
      </c>
      <c r="U216" s="62" t="s">
        <v>139</v>
      </c>
      <c r="V216" s="49">
        <f>SUMIF(ResumenCotizacion!$C:$C,E216,ResumenCotizacion!$P:$P)</f>
        <v>0</v>
      </c>
      <c r="W216" s="86">
        <f>IF(H216="USD",S216*SolCotizacion!$J$18,S216)</f>
        <v>6597738</v>
      </c>
      <c r="X216" s="3">
        <f>ROUND(W216/(1-VLOOKUP("Total porcentaje:",ResumenCotizacion!$F:$H,3,0)),2)</f>
        <v>6597738</v>
      </c>
      <c r="Y216" s="3">
        <f t="shared" si="15"/>
        <v>0</v>
      </c>
    </row>
    <row r="217" spans="1:25" ht="14.25" x14ac:dyDescent="0.2">
      <c r="A217" s="21" t="str">
        <f t="shared" si="12"/>
        <v>Catalogo principalOPEN-CSP GOBIERNOGPW-00002</v>
      </c>
      <c r="B217" s="21" t="str">
        <f t="shared" si="13"/>
        <v>GPW-00002OPEN-CSP GOBIERNO</v>
      </c>
      <c r="C217"/>
      <c r="D217" s="21" t="s">
        <v>134</v>
      </c>
      <c r="E217" s="61" t="s">
        <v>568</v>
      </c>
      <c r="F217" s="21" t="s">
        <v>18</v>
      </c>
      <c r="G217" s="21" t="s">
        <v>134</v>
      </c>
      <c r="H217" s="49" t="s">
        <v>136</v>
      </c>
      <c r="I217" s="21" t="s">
        <v>74</v>
      </c>
      <c r="J217" s="61" t="s">
        <v>569</v>
      </c>
      <c r="K217" s="53" t="s">
        <v>29</v>
      </c>
      <c r="L217" s="52" t="s">
        <v>92</v>
      </c>
      <c r="M217" s="48" t="s">
        <v>73</v>
      </c>
      <c r="N217" s="89" t="s">
        <v>74</v>
      </c>
      <c r="O217" s="90" t="s">
        <v>74</v>
      </c>
      <c r="P217" s="89" t="s">
        <v>74</v>
      </c>
      <c r="Q217" s="47" t="str">
        <f t="shared" si="14"/>
        <v>GPW-00002</v>
      </c>
      <c r="R217" s="64" t="s">
        <v>75</v>
      </c>
      <c r="S217" s="87">
        <v>1200</v>
      </c>
      <c r="T217" s="21">
        <v>1</v>
      </c>
      <c r="U217" s="62" t="s">
        <v>139</v>
      </c>
      <c r="V217" s="49">
        <f>SUMIF(ResumenCotizacion!$C:$C,E217,ResumenCotizacion!$P:$P)</f>
        <v>0</v>
      </c>
      <c r="W217" s="86">
        <f>IF(H217="USD",S217*SolCotizacion!$J$18,S217)</f>
        <v>4398492</v>
      </c>
      <c r="X217" s="3">
        <f>ROUND(W217/(1-VLOOKUP("Total porcentaje:",ResumenCotizacion!$F:$H,3,0)),2)</f>
        <v>4398492</v>
      </c>
      <c r="Y217" s="3">
        <f t="shared" si="15"/>
        <v>0</v>
      </c>
    </row>
    <row r="218" spans="1:25" ht="14.25" x14ac:dyDescent="0.2">
      <c r="A218" s="21" t="str">
        <f t="shared" si="12"/>
        <v>Catalogo principalOPEN-CSP GOBIERNOGPW-00004</v>
      </c>
      <c r="B218" s="21" t="str">
        <f t="shared" si="13"/>
        <v>GPW-00004OPEN-CSP GOBIERNO</v>
      </c>
      <c r="C218"/>
      <c r="D218" s="21" t="s">
        <v>134</v>
      </c>
      <c r="E218" s="61" t="s">
        <v>570</v>
      </c>
      <c r="F218" s="21" t="s">
        <v>18</v>
      </c>
      <c r="G218" s="21" t="s">
        <v>134</v>
      </c>
      <c r="H218" s="49" t="s">
        <v>136</v>
      </c>
      <c r="I218" s="21" t="s">
        <v>74</v>
      </c>
      <c r="J218" s="61" t="s">
        <v>571</v>
      </c>
      <c r="K218" s="53" t="s">
        <v>29</v>
      </c>
      <c r="L218" s="52" t="s">
        <v>92</v>
      </c>
      <c r="M218" s="48" t="s">
        <v>73</v>
      </c>
      <c r="N218" s="89" t="s">
        <v>74</v>
      </c>
      <c r="O218" s="90" t="s">
        <v>74</v>
      </c>
      <c r="P218" s="89" t="s">
        <v>74</v>
      </c>
      <c r="Q218" s="47" t="str">
        <f t="shared" si="14"/>
        <v>GPW-00004</v>
      </c>
      <c r="R218" s="64" t="s">
        <v>75</v>
      </c>
      <c r="S218" s="87">
        <v>8400</v>
      </c>
      <c r="T218" s="21">
        <v>1</v>
      </c>
      <c r="U218" s="62" t="s">
        <v>139</v>
      </c>
      <c r="V218" s="49">
        <f>SUMIF(ResumenCotizacion!$C:$C,E218,ResumenCotizacion!$P:$P)</f>
        <v>0</v>
      </c>
      <c r="W218" s="86">
        <f>IF(H218="USD",S218*SolCotizacion!$J$18,S218)</f>
        <v>30789444</v>
      </c>
      <c r="X218" s="3">
        <f>ROUND(W218/(1-VLOOKUP("Total porcentaje:",ResumenCotizacion!$F:$H,3,0)),2)</f>
        <v>30789444</v>
      </c>
      <c r="Y218" s="3">
        <f t="shared" si="15"/>
        <v>0</v>
      </c>
    </row>
    <row r="219" spans="1:25" ht="14.25" x14ac:dyDescent="0.2">
      <c r="A219" s="21" t="str">
        <f t="shared" si="12"/>
        <v>Catalogo principalOPEN-CSP GOBIERNOGPW-00006</v>
      </c>
      <c r="B219" s="21" t="str">
        <f t="shared" si="13"/>
        <v>GPW-00006OPEN-CSP GOBIERNO</v>
      </c>
      <c r="C219"/>
      <c r="D219" s="21" t="s">
        <v>134</v>
      </c>
      <c r="E219" s="61" t="s">
        <v>572</v>
      </c>
      <c r="F219" s="21" t="s">
        <v>18</v>
      </c>
      <c r="G219" s="21" t="s">
        <v>134</v>
      </c>
      <c r="H219" s="49" t="s">
        <v>136</v>
      </c>
      <c r="I219" s="21" t="s">
        <v>74</v>
      </c>
      <c r="J219" s="61" t="s">
        <v>573</v>
      </c>
      <c r="K219" s="53" t="s">
        <v>29</v>
      </c>
      <c r="L219" s="52" t="s">
        <v>92</v>
      </c>
      <c r="M219" s="48" t="s">
        <v>73</v>
      </c>
      <c r="N219" s="89" t="s">
        <v>74</v>
      </c>
      <c r="O219" s="90" t="s">
        <v>74</v>
      </c>
      <c r="P219" s="89" t="s">
        <v>74</v>
      </c>
      <c r="Q219" s="47" t="str">
        <f t="shared" si="14"/>
        <v>GPW-00006</v>
      </c>
      <c r="R219" s="64" t="s">
        <v>75</v>
      </c>
      <c r="S219" s="87">
        <v>48000</v>
      </c>
      <c r="T219" s="21">
        <v>1</v>
      </c>
      <c r="U219" s="62" t="s">
        <v>139</v>
      </c>
      <c r="V219" s="49">
        <f>SUMIF(ResumenCotizacion!$C:$C,E219,ResumenCotizacion!$P:$P)</f>
        <v>0</v>
      </c>
      <c r="W219" s="86">
        <f>IF(H219="USD",S219*SolCotizacion!$J$18,S219)</f>
        <v>175939680</v>
      </c>
      <c r="X219" s="3">
        <f>ROUND(W219/(1-VLOOKUP("Total porcentaje:",ResumenCotizacion!$F:$H,3,0)),2)</f>
        <v>175939680</v>
      </c>
      <c r="Y219" s="3">
        <f t="shared" si="15"/>
        <v>0</v>
      </c>
    </row>
    <row r="220" spans="1:25" ht="14.25" x14ac:dyDescent="0.2">
      <c r="A220" s="21" t="str">
        <f t="shared" si="12"/>
        <v>Catalogo principalOPEN-CSP GOBIERNOGQP-00004</v>
      </c>
      <c r="B220" s="21" t="str">
        <f t="shared" si="13"/>
        <v>GQP-00004OPEN-CSP GOBIERNO</v>
      </c>
      <c r="C220"/>
      <c r="D220" s="21" t="s">
        <v>134</v>
      </c>
      <c r="E220" s="61" t="s">
        <v>574</v>
      </c>
      <c r="F220" s="21" t="s">
        <v>18</v>
      </c>
      <c r="G220" s="21" t="s">
        <v>134</v>
      </c>
      <c r="H220" s="49" t="s">
        <v>136</v>
      </c>
      <c r="I220" s="21" t="s">
        <v>74</v>
      </c>
      <c r="J220" s="61" t="s">
        <v>575</v>
      </c>
      <c r="K220" s="53" t="s">
        <v>29</v>
      </c>
      <c r="L220" s="52" t="s">
        <v>92</v>
      </c>
      <c r="M220" s="48" t="s">
        <v>73</v>
      </c>
      <c r="N220" s="89" t="s">
        <v>74</v>
      </c>
      <c r="O220" s="90" t="s">
        <v>74</v>
      </c>
      <c r="P220" s="89" t="s">
        <v>74</v>
      </c>
      <c r="Q220" s="47" t="str">
        <f t="shared" si="14"/>
        <v>GQP-00004</v>
      </c>
      <c r="R220" s="64" t="s">
        <v>75</v>
      </c>
      <c r="S220" s="87">
        <v>6600</v>
      </c>
      <c r="T220" s="21">
        <v>1</v>
      </c>
      <c r="U220" s="62" t="s">
        <v>139</v>
      </c>
      <c r="V220" s="49">
        <f>SUMIF(ResumenCotizacion!$C:$C,E220,ResumenCotizacion!$P:$P)</f>
        <v>0</v>
      </c>
      <c r="W220" s="86">
        <f>IF(H220="USD",S220*SolCotizacion!$J$18,S220)</f>
        <v>24191706</v>
      </c>
      <c r="X220" s="3">
        <f>ROUND(W220/(1-VLOOKUP("Total porcentaje:",ResumenCotizacion!$F:$H,3,0)),2)</f>
        <v>24191706</v>
      </c>
      <c r="Y220" s="3">
        <f t="shared" si="15"/>
        <v>0</v>
      </c>
    </row>
    <row r="221" spans="1:25" ht="14.25" x14ac:dyDescent="0.2">
      <c r="A221" s="21" t="str">
        <f t="shared" si="12"/>
        <v>Catalogo principalOPEN-CSP GOBIERNOGR5-00006</v>
      </c>
      <c r="B221" s="21" t="str">
        <f t="shared" si="13"/>
        <v>GR5-00006OPEN-CSP GOBIERNO</v>
      </c>
      <c r="C221"/>
      <c r="D221" s="21" t="s">
        <v>134</v>
      </c>
      <c r="E221" s="61" t="s">
        <v>576</v>
      </c>
      <c r="F221" s="21" t="s">
        <v>18</v>
      </c>
      <c r="G221" s="21" t="s">
        <v>134</v>
      </c>
      <c r="H221" s="49" t="s">
        <v>136</v>
      </c>
      <c r="I221" s="21" t="s">
        <v>74</v>
      </c>
      <c r="J221" s="61" t="s">
        <v>577</v>
      </c>
      <c r="K221" s="53" t="s">
        <v>29</v>
      </c>
      <c r="L221" s="52" t="s">
        <v>92</v>
      </c>
      <c r="M221" s="48" t="s">
        <v>73</v>
      </c>
      <c r="N221" s="89" t="s">
        <v>74</v>
      </c>
      <c r="O221" s="90" t="s">
        <v>74</v>
      </c>
      <c r="P221" s="89" t="s">
        <v>74</v>
      </c>
      <c r="Q221" s="47" t="str">
        <f t="shared" si="14"/>
        <v>GR5-00006</v>
      </c>
      <c r="R221" s="64" t="s">
        <v>75</v>
      </c>
      <c r="S221" s="87">
        <v>31.6</v>
      </c>
      <c r="T221" s="21">
        <v>1</v>
      </c>
      <c r="U221" s="62" t="s">
        <v>139</v>
      </c>
      <c r="V221" s="49">
        <f>SUMIF(ResumenCotizacion!$C:$C,E221,ResumenCotizacion!$P:$P)</f>
        <v>0</v>
      </c>
      <c r="W221" s="86">
        <f>IF(H221="USD",S221*SolCotizacion!$J$18,S221)</f>
        <v>115826.95600000001</v>
      </c>
      <c r="X221" s="3">
        <f>ROUND(W221/(1-VLOOKUP("Total porcentaje:",ResumenCotizacion!$F:$H,3,0)),2)</f>
        <v>115826.96</v>
      </c>
      <c r="Y221" s="3">
        <f t="shared" si="15"/>
        <v>0</v>
      </c>
    </row>
    <row r="222" spans="1:25" ht="14.25" x14ac:dyDescent="0.2">
      <c r="A222" s="21" t="str">
        <f t="shared" si="12"/>
        <v>Catalogo principalOPEN-CSP GOBIERNOGS7-00006</v>
      </c>
      <c r="B222" s="21" t="str">
        <f t="shared" si="13"/>
        <v>GS7-00006OPEN-CSP GOBIERNO</v>
      </c>
      <c r="C222"/>
      <c r="D222" s="21" t="s">
        <v>134</v>
      </c>
      <c r="E222" s="61" t="s">
        <v>578</v>
      </c>
      <c r="F222" s="21" t="s">
        <v>18</v>
      </c>
      <c r="G222" s="21" t="s">
        <v>134</v>
      </c>
      <c r="H222" s="49" t="s">
        <v>136</v>
      </c>
      <c r="I222" s="21" t="s">
        <v>74</v>
      </c>
      <c r="J222" s="61" t="s">
        <v>579</v>
      </c>
      <c r="K222" s="53" t="s">
        <v>29</v>
      </c>
      <c r="L222" s="52" t="s">
        <v>92</v>
      </c>
      <c r="M222" s="48" t="s">
        <v>73</v>
      </c>
      <c r="N222" s="89" t="s">
        <v>74</v>
      </c>
      <c r="O222" s="90" t="s">
        <v>74</v>
      </c>
      <c r="P222" s="89" t="s">
        <v>74</v>
      </c>
      <c r="Q222" s="47" t="str">
        <f t="shared" si="14"/>
        <v>GS7-00006</v>
      </c>
      <c r="R222" s="64" t="s">
        <v>75</v>
      </c>
      <c r="S222" s="87">
        <v>104.9</v>
      </c>
      <c r="T222" s="21">
        <v>1</v>
      </c>
      <c r="U222" s="62" t="s">
        <v>139</v>
      </c>
      <c r="V222" s="49">
        <f>SUMIF(ResumenCotizacion!$C:$C,E222,ResumenCotizacion!$P:$P)</f>
        <v>0</v>
      </c>
      <c r="W222" s="86">
        <f>IF(H222="USD",S222*SolCotizacion!$J$18,S222)</f>
        <v>384501.50900000002</v>
      </c>
      <c r="X222" s="3">
        <f>ROUND(W222/(1-VLOOKUP("Total porcentaje:",ResumenCotizacion!$F:$H,3,0)),2)</f>
        <v>384501.51</v>
      </c>
      <c r="Y222" s="3">
        <f t="shared" si="15"/>
        <v>0</v>
      </c>
    </row>
    <row r="223" spans="1:25" ht="14.25" x14ac:dyDescent="0.2">
      <c r="A223" s="21" t="str">
        <f t="shared" si="12"/>
        <v>Catalogo principalOPEN-CSP GOBIERNOH04-01233</v>
      </c>
      <c r="B223" s="21" t="str">
        <f t="shared" si="13"/>
        <v>H04-01233OPEN-CSP GOBIERNO</v>
      </c>
      <c r="C223"/>
      <c r="D223" s="21" t="s">
        <v>134</v>
      </c>
      <c r="E223" s="61" t="s">
        <v>580</v>
      </c>
      <c r="F223" s="21" t="s">
        <v>18</v>
      </c>
      <c r="G223" s="21" t="s">
        <v>134</v>
      </c>
      <c r="H223" s="49" t="s">
        <v>136</v>
      </c>
      <c r="I223" s="21" t="s">
        <v>74</v>
      </c>
      <c r="J223" s="61" t="s">
        <v>581</v>
      </c>
      <c r="K223" s="53" t="s">
        <v>29</v>
      </c>
      <c r="L223" s="52" t="s">
        <v>92</v>
      </c>
      <c r="M223" s="48" t="s">
        <v>73</v>
      </c>
      <c r="N223" s="89" t="s">
        <v>74</v>
      </c>
      <c r="O223" s="90" t="s">
        <v>74</v>
      </c>
      <c r="P223" s="89" t="s">
        <v>74</v>
      </c>
      <c r="Q223" s="47" t="str">
        <f t="shared" si="14"/>
        <v>H04-01233</v>
      </c>
      <c r="R223" s="64" t="s">
        <v>138</v>
      </c>
      <c r="S223" s="87">
        <v>10275.17</v>
      </c>
      <c r="T223" s="21">
        <v>1</v>
      </c>
      <c r="U223" s="62" t="s">
        <v>139</v>
      </c>
      <c r="V223" s="49">
        <f>SUMIF(ResumenCotizacion!$C:$C,E223,ResumenCotizacion!$P:$P)</f>
        <v>0</v>
      </c>
      <c r="W223" s="86">
        <f>IF(H223="USD",S223*SolCotizacion!$J$18,S223)</f>
        <v>37662710.8697</v>
      </c>
      <c r="X223" s="3">
        <f>ROUND(W223/(1-VLOOKUP("Total porcentaje:",ResumenCotizacion!$F:$H,3,0)),2)</f>
        <v>37662710.869999997</v>
      </c>
      <c r="Y223" s="3">
        <f t="shared" si="15"/>
        <v>0</v>
      </c>
    </row>
    <row r="224" spans="1:25" ht="14.25" x14ac:dyDescent="0.2">
      <c r="A224" s="21" t="str">
        <f t="shared" si="12"/>
        <v>Catalogo principalOPEN-CSP GOBIERNOH04-01234</v>
      </c>
      <c r="B224" s="21" t="str">
        <f t="shared" si="13"/>
        <v>H04-01234OPEN-CSP GOBIERNO</v>
      </c>
      <c r="C224"/>
      <c r="D224" s="21" t="s">
        <v>134</v>
      </c>
      <c r="E224" s="61" t="s">
        <v>582</v>
      </c>
      <c r="F224" s="21" t="s">
        <v>18</v>
      </c>
      <c r="G224" s="21" t="s">
        <v>134</v>
      </c>
      <c r="H224" s="49" t="s">
        <v>136</v>
      </c>
      <c r="I224" s="21" t="s">
        <v>74</v>
      </c>
      <c r="J224" s="61" t="s">
        <v>583</v>
      </c>
      <c r="K224" s="53" t="s">
        <v>29</v>
      </c>
      <c r="L224" s="52" t="s">
        <v>92</v>
      </c>
      <c r="M224" s="48" t="s">
        <v>73</v>
      </c>
      <c r="N224" s="89" t="s">
        <v>74</v>
      </c>
      <c r="O224" s="90" t="s">
        <v>74</v>
      </c>
      <c r="P224" s="89" t="s">
        <v>74</v>
      </c>
      <c r="Q224" s="47" t="str">
        <f t="shared" si="14"/>
        <v>H04-01234</v>
      </c>
      <c r="R224" s="64" t="s">
        <v>138</v>
      </c>
      <c r="S224" s="87">
        <v>3425.1</v>
      </c>
      <c r="T224" s="21">
        <v>1</v>
      </c>
      <c r="U224" s="62" t="s">
        <v>139</v>
      </c>
      <c r="V224" s="49">
        <f>SUMIF(ResumenCotizacion!$C:$C,E224,ResumenCotizacion!$P:$P)</f>
        <v>0</v>
      </c>
      <c r="W224" s="86">
        <f>IF(H224="USD",S224*SolCotizacion!$J$18,S224)</f>
        <v>12554395.790999999</v>
      </c>
      <c r="X224" s="3">
        <f>ROUND(W224/(1-VLOOKUP("Total porcentaje:",ResumenCotizacion!$F:$H,3,0)),2)</f>
        <v>12554395.789999999</v>
      </c>
      <c r="Y224" s="3">
        <f t="shared" si="15"/>
        <v>0</v>
      </c>
    </row>
    <row r="225" spans="1:25" ht="14.25" x14ac:dyDescent="0.2">
      <c r="A225" s="21" t="str">
        <f t="shared" si="12"/>
        <v>Catalogo principalOPEN-CSP GOBIERNOH05-01578</v>
      </c>
      <c r="B225" s="21" t="str">
        <f t="shared" si="13"/>
        <v>H05-01578OPEN-CSP GOBIERNO</v>
      </c>
      <c r="C225"/>
      <c r="D225" s="21" t="s">
        <v>134</v>
      </c>
      <c r="E225" s="61" t="s">
        <v>584</v>
      </c>
      <c r="F225" s="21" t="s">
        <v>18</v>
      </c>
      <c r="G225" s="21" t="s">
        <v>134</v>
      </c>
      <c r="H225" s="49" t="s">
        <v>136</v>
      </c>
      <c r="I225" s="21" t="s">
        <v>74</v>
      </c>
      <c r="J225" s="61" t="s">
        <v>585</v>
      </c>
      <c r="K225" s="53" t="s">
        <v>29</v>
      </c>
      <c r="L225" s="52" t="s">
        <v>92</v>
      </c>
      <c r="M225" s="48" t="s">
        <v>73</v>
      </c>
      <c r="N225" s="89" t="s">
        <v>74</v>
      </c>
      <c r="O225" s="90" t="s">
        <v>74</v>
      </c>
      <c r="P225" s="89" t="s">
        <v>74</v>
      </c>
      <c r="Q225" s="47" t="str">
        <f t="shared" si="14"/>
        <v>H05-01578</v>
      </c>
      <c r="R225" s="64" t="s">
        <v>138</v>
      </c>
      <c r="S225" s="87">
        <v>47.24</v>
      </c>
      <c r="T225" s="21">
        <v>1</v>
      </c>
      <c r="U225" s="62" t="s">
        <v>139</v>
      </c>
      <c r="V225" s="49">
        <f>SUMIF(ResumenCotizacion!$C:$C,E225,ResumenCotizacion!$P:$P)</f>
        <v>0</v>
      </c>
      <c r="W225" s="86">
        <f>IF(H225="USD",S225*SolCotizacion!$J$18,S225)</f>
        <v>173153.96840000001</v>
      </c>
      <c r="X225" s="3">
        <f>ROUND(W225/(1-VLOOKUP("Total porcentaje:",ResumenCotizacion!$F:$H,3,0)),2)</f>
        <v>173153.97</v>
      </c>
      <c r="Y225" s="3">
        <f t="shared" si="15"/>
        <v>0</v>
      </c>
    </row>
    <row r="226" spans="1:25" ht="14.25" x14ac:dyDescent="0.2">
      <c r="A226" s="21" t="str">
        <f t="shared" si="12"/>
        <v>Catalogo principalOPEN-CSP GOBIERNOH05-01579</v>
      </c>
      <c r="B226" s="21" t="str">
        <f t="shared" si="13"/>
        <v>H05-01579OPEN-CSP GOBIERNO</v>
      </c>
      <c r="C226"/>
      <c r="D226" s="21" t="s">
        <v>134</v>
      </c>
      <c r="E226" s="61" t="s">
        <v>586</v>
      </c>
      <c r="F226" s="21" t="s">
        <v>18</v>
      </c>
      <c r="G226" s="21" t="s">
        <v>134</v>
      </c>
      <c r="H226" s="49" t="s">
        <v>136</v>
      </c>
      <c r="I226" s="21" t="s">
        <v>74</v>
      </c>
      <c r="J226" s="61" t="s">
        <v>587</v>
      </c>
      <c r="K226" s="53" t="s">
        <v>29</v>
      </c>
      <c r="L226" s="52" t="s">
        <v>92</v>
      </c>
      <c r="M226" s="48" t="s">
        <v>73</v>
      </c>
      <c r="N226" s="89" t="s">
        <v>74</v>
      </c>
      <c r="O226" s="90" t="s">
        <v>74</v>
      </c>
      <c r="P226" s="89" t="s">
        <v>74</v>
      </c>
      <c r="Q226" s="47" t="str">
        <f t="shared" si="14"/>
        <v>H05-01579</v>
      </c>
      <c r="R226" s="64" t="s">
        <v>138</v>
      </c>
      <c r="S226" s="87">
        <v>141.72999999999999</v>
      </c>
      <c r="T226" s="21">
        <v>1</v>
      </c>
      <c r="U226" s="62" t="s">
        <v>139</v>
      </c>
      <c r="V226" s="49">
        <f>SUMIF(ResumenCotizacion!$C:$C,E226,ResumenCotizacion!$P:$P)</f>
        <v>0</v>
      </c>
      <c r="W226" s="86">
        <f>IF(H226="USD",S226*SolCotizacion!$J$18,S226)</f>
        <v>519498.55929999996</v>
      </c>
      <c r="X226" s="3">
        <f>ROUND(W226/(1-VLOOKUP("Total porcentaje:",ResumenCotizacion!$F:$H,3,0)),2)</f>
        <v>519498.56</v>
      </c>
      <c r="Y226" s="3">
        <f t="shared" si="15"/>
        <v>0</v>
      </c>
    </row>
    <row r="227" spans="1:25" ht="14.25" x14ac:dyDescent="0.2">
      <c r="A227" s="21" t="str">
        <f t="shared" si="12"/>
        <v>Catalogo principalOPEN-CSP GOBIERNOH05-01580</v>
      </c>
      <c r="B227" s="21" t="str">
        <f t="shared" si="13"/>
        <v>H05-01580OPEN-CSP GOBIERNO</v>
      </c>
      <c r="C227"/>
      <c r="D227" s="21" t="s">
        <v>134</v>
      </c>
      <c r="E227" s="61" t="s">
        <v>588</v>
      </c>
      <c r="F227" s="21" t="s">
        <v>18</v>
      </c>
      <c r="G227" s="21" t="s">
        <v>134</v>
      </c>
      <c r="H227" s="49" t="s">
        <v>136</v>
      </c>
      <c r="I227" s="21" t="s">
        <v>74</v>
      </c>
      <c r="J227" s="61" t="s">
        <v>589</v>
      </c>
      <c r="K227" s="53" t="s">
        <v>29</v>
      </c>
      <c r="L227" s="52" t="s">
        <v>92</v>
      </c>
      <c r="M227" s="48" t="s">
        <v>73</v>
      </c>
      <c r="N227" s="89" t="s">
        <v>74</v>
      </c>
      <c r="O227" s="90" t="s">
        <v>74</v>
      </c>
      <c r="P227" s="89" t="s">
        <v>74</v>
      </c>
      <c r="Q227" s="47" t="str">
        <f t="shared" si="14"/>
        <v>H05-01580</v>
      </c>
      <c r="R227" s="64" t="s">
        <v>138</v>
      </c>
      <c r="S227" s="87">
        <v>182.12</v>
      </c>
      <c r="T227" s="21">
        <v>1</v>
      </c>
      <c r="U227" s="62" t="s">
        <v>139</v>
      </c>
      <c r="V227" s="49">
        <f>SUMIF(ResumenCotizacion!$C:$C,E227,ResumenCotizacion!$P:$P)</f>
        <v>0</v>
      </c>
      <c r="W227" s="86">
        <f>IF(H227="USD",S227*SolCotizacion!$J$18,S227)</f>
        <v>667544.46919999993</v>
      </c>
      <c r="X227" s="3">
        <f>ROUND(W227/(1-VLOOKUP("Total porcentaje:",ResumenCotizacion!$F:$H,3,0)),2)</f>
        <v>667544.47</v>
      </c>
      <c r="Y227" s="3">
        <f t="shared" si="15"/>
        <v>0</v>
      </c>
    </row>
    <row r="228" spans="1:25" ht="14.25" x14ac:dyDescent="0.2">
      <c r="A228" s="21" t="str">
        <f t="shared" si="12"/>
        <v>Catalogo principalOPEN-CSP GOBIERNOH05-01581</v>
      </c>
      <c r="B228" s="21" t="str">
        <f t="shared" si="13"/>
        <v>H05-01581OPEN-CSP GOBIERNO</v>
      </c>
      <c r="C228"/>
      <c r="D228" s="21" t="s">
        <v>134</v>
      </c>
      <c r="E228" s="61" t="s">
        <v>590</v>
      </c>
      <c r="F228" s="21" t="s">
        <v>18</v>
      </c>
      <c r="G228" s="21" t="s">
        <v>134</v>
      </c>
      <c r="H228" s="49" t="s">
        <v>136</v>
      </c>
      <c r="I228" s="21" t="s">
        <v>74</v>
      </c>
      <c r="J228" s="61" t="s">
        <v>591</v>
      </c>
      <c r="K228" s="53" t="s">
        <v>29</v>
      </c>
      <c r="L228" s="52" t="s">
        <v>92</v>
      </c>
      <c r="M228" s="48" t="s">
        <v>73</v>
      </c>
      <c r="N228" s="89" t="s">
        <v>74</v>
      </c>
      <c r="O228" s="90" t="s">
        <v>74</v>
      </c>
      <c r="P228" s="89" t="s">
        <v>74</v>
      </c>
      <c r="Q228" s="47" t="str">
        <f t="shared" si="14"/>
        <v>H05-01581</v>
      </c>
      <c r="R228" s="64" t="s">
        <v>138</v>
      </c>
      <c r="S228" s="87">
        <v>60.71</v>
      </c>
      <c r="T228" s="21">
        <v>1</v>
      </c>
      <c r="U228" s="62" t="s">
        <v>139</v>
      </c>
      <c r="V228" s="49">
        <f>SUMIF(ResumenCotizacion!$C:$C,E228,ResumenCotizacion!$P:$P)</f>
        <v>0</v>
      </c>
      <c r="W228" s="86">
        <f>IF(H228="USD",S228*SolCotizacion!$J$18,S228)</f>
        <v>222527.0411</v>
      </c>
      <c r="X228" s="3">
        <f>ROUND(W228/(1-VLOOKUP("Total porcentaje:",ResumenCotizacion!$F:$H,3,0)),2)</f>
        <v>222527.04</v>
      </c>
      <c r="Y228" s="3">
        <f t="shared" si="15"/>
        <v>0</v>
      </c>
    </row>
    <row r="229" spans="1:25" ht="14.25" x14ac:dyDescent="0.2">
      <c r="A229" s="21" t="str">
        <f t="shared" si="12"/>
        <v>Catalogo principalOPEN-CSP GOBIERNOH21-01609</v>
      </c>
      <c r="B229" s="21" t="str">
        <f t="shared" si="13"/>
        <v>H21-01609OPEN-CSP GOBIERNO</v>
      </c>
      <c r="C229"/>
      <c r="D229" s="21" t="s">
        <v>134</v>
      </c>
      <c r="E229" s="61" t="s">
        <v>592</v>
      </c>
      <c r="F229" s="21" t="s">
        <v>18</v>
      </c>
      <c r="G229" s="21" t="s">
        <v>134</v>
      </c>
      <c r="H229" s="49" t="s">
        <v>136</v>
      </c>
      <c r="I229" s="21" t="s">
        <v>74</v>
      </c>
      <c r="J229" t="s">
        <v>593</v>
      </c>
      <c r="K229" s="53" t="s">
        <v>29</v>
      </c>
      <c r="L229" s="52" t="s">
        <v>92</v>
      </c>
      <c r="M229" s="48" t="s">
        <v>73</v>
      </c>
      <c r="N229" s="89" t="s">
        <v>74</v>
      </c>
      <c r="O229" s="90" t="s">
        <v>74</v>
      </c>
      <c r="P229" s="89" t="s">
        <v>74</v>
      </c>
      <c r="Q229" s="47" t="str">
        <f t="shared" si="14"/>
        <v>H21-01609</v>
      </c>
      <c r="R229" s="64" t="s">
        <v>138</v>
      </c>
      <c r="S229" s="87">
        <v>110.14</v>
      </c>
      <c r="T229" s="21">
        <v>1</v>
      </c>
      <c r="U229" s="62" t="s">
        <v>139</v>
      </c>
      <c r="V229" s="49">
        <f>SUMIF(ResumenCotizacion!$C:$C,E229,ResumenCotizacion!$P:$P)</f>
        <v>0</v>
      </c>
      <c r="W229" s="86">
        <f>IF(H229="USD",S229*SolCotizacion!$J$18,S229)</f>
        <v>403708.2574</v>
      </c>
      <c r="X229" s="3">
        <f>ROUND(W229/(1-VLOOKUP("Total porcentaje:",ResumenCotizacion!$F:$H,3,0)),2)</f>
        <v>403708.26</v>
      </c>
      <c r="Y229" s="3">
        <f t="shared" si="15"/>
        <v>0</v>
      </c>
    </row>
    <row r="230" spans="1:25" ht="14.25" x14ac:dyDescent="0.2">
      <c r="A230" s="21" t="str">
        <f t="shared" si="12"/>
        <v>Catalogo principalOPEN-CSP GOBIERNOH21-01610</v>
      </c>
      <c r="B230" s="21" t="str">
        <f t="shared" si="13"/>
        <v>H21-01610OPEN-CSP GOBIERNO</v>
      </c>
      <c r="C230"/>
      <c r="D230" s="21" t="s">
        <v>134</v>
      </c>
      <c r="E230" s="61" t="s">
        <v>594</v>
      </c>
      <c r="F230" s="21" t="s">
        <v>18</v>
      </c>
      <c r="G230" s="21" t="s">
        <v>134</v>
      </c>
      <c r="H230" s="49" t="s">
        <v>136</v>
      </c>
      <c r="I230" s="21" t="s">
        <v>74</v>
      </c>
      <c r="J230" t="s">
        <v>595</v>
      </c>
      <c r="K230" s="53" t="s">
        <v>29</v>
      </c>
      <c r="L230" s="52" t="s">
        <v>92</v>
      </c>
      <c r="M230" s="48" t="s">
        <v>73</v>
      </c>
      <c r="N230" s="89" t="s">
        <v>74</v>
      </c>
      <c r="O230" s="90" t="s">
        <v>74</v>
      </c>
      <c r="P230" s="89" t="s">
        <v>74</v>
      </c>
      <c r="Q230" s="47" t="str">
        <f t="shared" si="14"/>
        <v>H21-01610</v>
      </c>
      <c r="R230" s="64" t="s">
        <v>138</v>
      </c>
      <c r="S230" s="87">
        <v>254.11</v>
      </c>
      <c r="T230" s="21">
        <v>1</v>
      </c>
      <c r="U230" s="62" t="s">
        <v>139</v>
      </c>
      <c r="V230" s="49">
        <f>SUMIF(ResumenCotizacion!$C:$C,E230,ResumenCotizacion!$P:$P)</f>
        <v>0</v>
      </c>
      <c r="W230" s="86">
        <f>IF(H230="USD",S230*SolCotizacion!$J$18,S230)</f>
        <v>931417.33510000003</v>
      </c>
      <c r="X230" s="3">
        <f>ROUND(W230/(1-VLOOKUP("Total porcentaje:",ResumenCotizacion!$F:$H,3,0)),2)</f>
        <v>931417.34</v>
      </c>
      <c r="Y230" s="3">
        <f t="shared" si="15"/>
        <v>0</v>
      </c>
    </row>
    <row r="231" spans="1:25" ht="14.25" x14ac:dyDescent="0.2">
      <c r="A231" s="21" t="str">
        <f t="shared" si="12"/>
        <v>Catalogo principalOPEN-CSP GOBIERNOH21-01611</v>
      </c>
      <c r="B231" s="21" t="str">
        <f t="shared" si="13"/>
        <v>H21-01611OPEN-CSP GOBIERNO</v>
      </c>
      <c r="C231"/>
      <c r="D231" s="21" t="s">
        <v>134</v>
      </c>
      <c r="E231" s="61" t="s">
        <v>596</v>
      </c>
      <c r="F231" s="21" t="s">
        <v>18</v>
      </c>
      <c r="G231" s="21" t="s">
        <v>134</v>
      </c>
      <c r="H231" s="49" t="s">
        <v>136</v>
      </c>
      <c r="I231" s="21" t="s">
        <v>74</v>
      </c>
      <c r="J231" t="s">
        <v>597</v>
      </c>
      <c r="K231" s="53" t="s">
        <v>29</v>
      </c>
      <c r="L231" s="52" t="s">
        <v>92</v>
      </c>
      <c r="M231" s="48" t="s">
        <v>73</v>
      </c>
      <c r="N231" s="89" t="s">
        <v>74</v>
      </c>
      <c r="O231" s="90" t="s">
        <v>74</v>
      </c>
      <c r="P231" s="89" t="s">
        <v>74</v>
      </c>
      <c r="Q231" s="47" t="str">
        <f t="shared" si="14"/>
        <v>H21-01611</v>
      </c>
      <c r="R231" s="64" t="s">
        <v>138</v>
      </c>
      <c r="S231" s="87">
        <v>84.66</v>
      </c>
      <c r="T231" s="21">
        <v>1</v>
      </c>
      <c r="U231" s="62" t="s">
        <v>139</v>
      </c>
      <c r="V231" s="49">
        <f>SUMIF(ResumenCotizacion!$C:$C,E231,ResumenCotizacion!$P:$P)</f>
        <v>0</v>
      </c>
      <c r="W231" s="86">
        <f>IF(H231="USD",S231*SolCotizacion!$J$18,S231)</f>
        <v>310313.61059999996</v>
      </c>
      <c r="X231" s="3">
        <f>ROUND(W231/(1-VLOOKUP("Total porcentaje:",ResumenCotizacion!$F:$H,3,0)),2)</f>
        <v>310313.61</v>
      </c>
      <c r="Y231" s="3">
        <f t="shared" si="15"/>
        <v>0</v>
      </c>
    </row>
    <row r="232" spans="1:25" ht="14.25" x14ac:dyDescent="0.2">
      <c r="A232" s="21" t="str">
        <f t="shared" si="12"/>
        <v>Catalogo principalOPEN-CSP GOBIERNOH21-01612</v>
      </c>
      <c r="B232" s="21" t="str">
        <f t="shared" si="13"/>
        <v>H21-01612OPEN-CSP GOBIERNO</v>
      </c>
      <c r="C232"/>
      <c r="D232" s="21" t="s">
        <v>134</v>
      </c>
      <c r="E232" s="61" t="s">
        <v>598</v>
      </c>
      <c r="F232" s="21" t="s">
        <v>18</v>
      </c>
      <c r="G232" s="21" t="s">
        <v>134</v>
      </c>
      <c r="H232" s="49" t="s">
        <v>136</v>
      </c>
      <c r="I232" s="21" t="s">
        <v>74</v>
      </c>
      <c r="J232" t="s">
        <v>599</v>
      </c>
      <c r="K232" s="53" t="s">
        <v>29</v>
      </c>
      <c r="L232" s="52" t="s">
        <v>92</v>
      </c>
      <c r="M232" s="48" t="s">
        <v>73</v>
      </c>
      <c r="N232" s="89" t="s">
        <v>74</v>
      </c>
      <c r="O232" s="90" t="s">
        <v>74</v>
      </c>
      <c r="P232" s="89" t="s">
        <v>74</v>
      </c>
      <c r="Q232" s="47" t="str">
        <f t="shared" si="14"/>
        <v>H21-01612</v>
      </c>
      <c r="R232" s="64" t="s">
        <v>138</v>
      </c>
      <c r="S232" s="87">
        <v>330.67</v>
      </c>
      <c r="T232" s="21">
        <v>1</v>
      </c>
      <c r="U232" s="62" t="s">
        <v>139</v>
      </c>
      <c r="V232" s="49">
        <f>SUMIF(ResumenCotizacion!$C:$C,E232,ResumenCotizacion!$P:$P)</f>
        <v>0</v>
      </c>
      <c r="W232" s="86">
        <f>IF(H232="USD",S232*SolCotizacion!$J$18,S232)</f>
        <v>1212041.1247</v>
      </c>
      <c r="X232" s="3">
        <f>ROUND(W232/(1-VLOOKUP("Total porcentaje:",ResumenCotizacion!$F:$H,3,0)),2)</f>
        <v>1212041.1200000001</v>
      </c>
      <c r="Y232" s="3">
        <f t="shared" si="15"/>
        <v>0</v>
      </c>
    </row>
    <row r="233" spans="1:25" ht="14.25" x14ac:dyDescent="0.2">
      <c r="A233" s="21" t="str">
        <f t="shared" si="12"/>
        <v>Catalogo principalOPEN-CSP GOBIERNOH21-03568</v>
      </c>
      <c r="B233" s="21" t="str">
        <f t="shared" si="13"/>
        <v>H21-03568OPEN-CSP GOBIERNO</v>
      </c>
      <c r="C233"/>
      <c r="D233" s="21" t="s">
        <v>134</v>
      </c>
      <c r="E233" s="61" t="s">
        <v>600</v>
      </c>
      <c r="F233" s="21" t="s">
        <v>18</v>
      </c>
      <c r="G233" s="21" t="s">
        <v>134</v>
      </c>
      <c r="H233" s="49" t="s">
        <v>136</v>
      </c>
      <c r="I233" s="21" t="s">
        <v>74</v>
      </c>
      <c r="J233" t="s">
        <v>601</v>
      </c>
      <c r="K233" s="53" t="s">
        <v>29</v>
      </c>
      <c r="L233" s="52" t="s">
        <v>92</v>
      </c>
      <c r="M233" s="48" t="s">
        <v>73</v>
      </c>
      <c r="N233" s="89" t="s">
        <v>74</v>
      </c>
      <c r="O233" s="90" t="s">
        <v>74</v>
      </c>
      <c r="P233" s="89" t="s">
        <v>74</v>
      </c>
      <c r="Q233" s="47" t="str">
        <f t="shared" si="14"/>
        <v>H21-03568</v>
      </c>
      <c r="R233" s="64" t="s">
        <v>138</v>
      </c>
      <c r="S233" s="87">
        <v>169.46</v>
      </c>
      <c r="T233" s="21">
        <v>1</v>
      </c>
      <c r="U233" s="62" t="s">
        <v>139</v>
      </c>
      <c r="V233" s="49">
        <f>SUMIF(ResumenCotizacion!$C:$C,E233,ResumenCotizacion!$P:$P)</f>
        <v>0</v>
      </c>
      <c r="W233" s="86">
        <f>IF(H233="USD",S233*SolCotizacion!$J$18,S233)</f>
        <v>621140.37860000005</v>
      </c>
      <c r="X233" s="3">
        <f>ROUND(W233/(1-VLOOKUP("Total porcentaje:",ResumenCotizacion!$F:$H,3,0)),2)</f>
        <v>621140.38</v>
      </c>
      <c r="Y233" s="3">
        <f t="shared" si="15"/>
        <v>0</v>
      </c>
    </row>
    <row r="234" spans="1:25" ht="14.25" x14ac:dyDescent="0.2">
      <c r="A234" s="21" t="str">
        <f t="shared" si="12"/>
        <v>Catalogo principalOPEN-CSP GOBIERNOH21-03569</v>
      </c>
      <c r="B234" s="21" t="str">
        <f t="shared" si="13"/>
        <v>H21-03569OPEN-CSP GOBIERNO</v>
      </c>
      <c r="C234"/>
      <c r="D234" s="21" t="s">
        <v>134</v>
      </c>
      <c r="E234" s="61" t="s">
        <v>602</v>
      </c>
      <c r="F234" s="21" t="s">
        <v>18</v>
      </c>
      <c r="G234" s="21" t="s">
        <v>134</v>
      </c>
      <c r="H234" s="49" t="s">
        <v>136</v>
      </c>
      <c r="I234" s="21" t="s">
        <v>74</v>
      </c>
      <c r="J234" t="s">
        <v>603</v>
      </c>
      <c r="K234" s="53" t="s">
        <v>29</v>
      </c>
      <c r="L234" s="52" t="s">
        <v>92</v>
      </c>
      <c r="M234" s="48" t="s">
        <v>73</v>
      </c>
      <c r="N234" s="89" t="s">
        <v>74</v>
      </c>
      <c r="O234" s="90" t="s">
        <v>74</v>
      </c>
      <c r="P234" s="89" t="s">
        <v>74</v>
      </c>
      <c r="Q234" s="47" t="str">
        <f t="shared" si="14"/>
        <v>H21-03569</v>
      </c>
      <c r="R234" s="64" t="s">
        <v>138</v>
      </c>
      <c r="S234" s="87">
        <v>220.53</v>
      </c>
      <c r="T234" s="21">
        <v>1</v>
      </c>
      <c r="U234" s="62" t="s">
        <v>139</v>
      </c>
      <c r="V234" s="49">
        <f>SUMIF(ResumenCotizacion!$C:$C,E234,ResumenCotizacion!$P:$P)</f>
        <v>0</v>
      </c>
      <c r="W234" s="86">
        <f>IF(H234="USD",S234*SolCotizacion!$J$18,S234)</f>
        <v>808332.86729999993</v>
      </c>
      <c r="X234" s="3">
        <f>ROUND(W234/(1-VLOOKUP("Total porcentaje:",ResumenCotizacion!$F:$H,3,0)),2)</f>
        <v>808332.87</v>
      </c>
      <c r="Y234" s="3">
        <f t="shared" si="15"/>
        <v>0</v>
      </c>
    </row>
    <row r="235" spans="1:25" ht="14.25" x14ac:dyDescent="0.2">
      <c r="A235" s="21" t="str">
        <f t="shared" si="12"/>
        <v>Catalogo principalOPEN-CSP GOBIERNOH22-01205</v>
      </c>
      <c r="B235" s="21" t="str">
        <f t="shared" si="13"/>
        <v>H22-01205OPEN-CSP GOBIERNO</v>
      </c>
      <c r="C235"/>
      <c r="D235" s="21" t="s">
        <v>134</v>
      </c>
      <c r="E235" s="61" t="s">
        <v>604</v>
      </c>
      <c r="F235" s="21" t="s">
        <v>18</v>
      </c>
      <c r="G235" s="21" t="s">
        <v>134</v>
      </c>
      <c r="H235" s="49" t="s">
        <v>136</v>
      </c>
      <c r="I235" s="21" t="s">
        <v>74</v>
      </c>
      <c r="J235" t="s">
        <v>605</v>
      </c>
      <c r="K235" s="53" t="s">
        <v>29</v>
      </c>
      <c r="L235" s="52" t="s">
        <v>92</v>
      </c>
      <c r="M235" s="48" t="s">
        <v>73</v>
      </c>
      <c r="N235" s="89" t="s">
        <v>74</v>
      </c>
      <c r="O235" s="90" t="s">
        <v>74</v>
      </c>
      <c r="P235" s="89" t="s">
        <v>74</v>
      </c>
      <c r="Q235" s="47" t="str">
        <f t="shared" si="14"/>
        <v>H22-01205</v>
      </c>
      <c r="R235" s="64" t="s">
        <v>138</v>
      </c>
      <c r="S235" s="87">
        <v>8562.59</v>
      </c>
      <c r="T235" s="21">
        <v>1</v>
      </c>
      <c r="U235" s="62" t="s">
        <v>139</v>
      </c>
      <c r="V235" s="49">
        <f>SUMIF(ResumenCotizacion!$C:$C,E235,ResumenCotizacion!$P:$P)</f>
        <v>0</v>
      </c>
      <c r="W235" s="86">
        <f>IF(H235="USD",S235*SolCotizacion!$J$18,S235)</f>
        <v>31385403.0119</v>
      </c>
      <c r="X235" s="3">
        <f>ROUND(W235/(1-VLOOKUP("Total porcentaje:",ResumenCotizacion!$F:$H,3,0)),2)</f>
        <v>31385403.010000002</v>
      </c>
      <c r="Y235" s="3">
        <f t="shared" si="15"/>
        <v>0</v>
      </c>
    </row>
    <row r="236" spans="1:25" ht="14.25" x14ac:dyDescent="0.2">
      <c r="A236" s="21" t="str">
        <f t="shared" si="12"/>
        <v>Catalogo principalOPEN-CSP GOBIERNOH22-01207</v>
      </c>
      <c r="B236" s="21" t="str">
        <f t="shared" si="13"/>
        <v>H22-01207OPEN-CSP GOBIERNO</v>
      </c>
      <c r="C236"/>
      <c r="D236" s="21" t="s">
        <v>134</v>
      </c>
      <c r="E236" s="61" t="s">
        <v>606</v>
      </c>
      <c r="F236" s="21" t="s">
        <v>18</v>
      </c>
      <c r="G236" s="21" t="s">
        <v>134</v>
      </c>
      <c r="H236" s="49" t="s">
        <v>136</v>
      </c>
      <c r="I236" s="21" t="s">
        <v>74</v>
      </c>
      <c r="J236" t="s">
        <v>607</v>
      </c>
      <c r="K236" s="53" t="s">
        <v>29</v>
      </c>
      <c r="L236" s="52" t="s">
        <v>92</v>
      </c>
      <c r="M236" s="48" t="s">
        <v>73</v>
      </c>
      <c r="N236" s="89" t="s">
        <v>74</v>
      </c>
      <c r="O236" s="90" t="s">
        <v>74</v>
      </c>
      <c r="P236" s="89" t="s">
        <v>74</v>
      </c>
      <c r="Q236" s="47" t="str">
        <f t="shared" si="14"/>
        <v>H22-01207</v>
      </c>
      <c r="R236" s="64" t="s">
        <v>138</v>
      </c>
      <c r="S236" s="87">
        <v>2854.11</v>
      </c>
      <c r="T236" s="21">
        <v>1</v>
      </c>
      <c r="U236" s="62" t="s">
        <v>139</v>
      </c>
      <c r="V236" s="49">
        <f>SUMIF(ResumenCotizacion!$C:$C,E236,ResumenCotizacion!$P:$P)</f>
        <v>0</v>
      </c>
      <c r="W236" s="86">
        <f>IF(H236="USD",S236*SolCotizacion!$J$18,S236)</f>
        <v>10461483.335100001</v>
      </c>
      <c r="X236" s="3">
        <f>ROUND(W236/(1-VLOOKUP("Total porcentaje:",ResumenCotizacion!$F:$H,3,0)),2)</f>
        <v>10461483.34</v>
      </c>
      <c r="Y236" s="3">
        <f t="shared" si="15"/>
        <v>0</v>
      </c>
    </row>
    <row r="237" spans="1:25" ht="14.25" x14ac:dyDescent="0.2">
      <c r="A237" s="21" t="str">
        <f t="shared" si="12"/>
        <v>Catalogo principalOPEN-CSP GOBIERNOH22-02797</v>
      </c>
      <c r="B237" s="21" t="str">
        <f t="shared" si="13"/>
        <v>H22-02797OPEN-CSP GOBIERNO</v>
      </c>
      <c r="C237"/>
      <c r="D237" s="21" t="s">
        <v>134</v>
      </c>
      <c r="E237" s="61" t="s">
        <v>608</v>
      </c>
      <c r="F237" s="21" t="s">
        <v>18</v>
      </c>
      <c r="G237" s="21" t="s">
        <v>134</v>
      </c>
      <c r="H237" s="49" t="s">
        <v>136</v>
      </c>
      <c r="I237" s="21" t="s">
        <v>74</v>
      </c>
      <c r="J237" t="s">
        <v>609</v>
      </c>
      <c r="K237" s="53" t="s">
        <v>29</v>
      </c>
      <c r="L237" s="52" t="s">
        <v>92</v>
      </c>
      <c r="M237" s="48" t="s">
        <v>73</v>
      </c>
      <c r="N237" s="89" t="s">
        <v>74</v>
      </c>
      <c r="O237" s="90" t="s">
        <v>74</v>
      </c>
      <c r="P237" s="89" t="s">
        <v>74</v>
      </c>
      <c r="Q237" s="47" t="str">
        <f t="shared" si="14"/>
        <v>H22-02797</v>
      </c>
      <c r="R237" s="64" t="s">
        <v>138</v>
      </c>
      <c r="S237" s="87">
        <v>5708.48</v>
      </c>
      <c r="T237" s="21">
        <v>1</v>
      </c>
      <c r="U237" s="62" t="s">
        <v>139</v>
      </c>
      <c r="V237" s="49">
        <f>SUMIF(ResumenCotizacion!$C:$C,E237,ResumenCotizacion!$P:$P)</f>
        <v>0</v>
      </c>
      <c r="W237" s="86">
        <f>IF(H237="USD",S237*SolCotizacion!$J$18,S237)</f>
        <v>20923919.676799998</v>
      </c>
      <c r="X237" s="3">
        <f>ROUND(W237/(1-VLOOKUP("Total porcentaje:",ResumenCotizacion!$F:$H,3,0)),2)</f>
        <v>20923919.68</v>
      </c>
      <c r="Y237" s="3">
        <f t="shared" si="15"/>
        <v>0</v>
      </c>
    </row>
    <row r="238" spans="1:25" ht="14.25" x14ac:dyDescent="0.2">
      <c r="A238" s="21" t="str">
        <f t="shared" si="12"/>
        <v>Catalogo principalOPEN-CSP GOBIERNOH30-01277</v>
      </c>
      <c r="B238" s="21" t="str">
        <f t="shared" si="13"/>
        <v>H30-01277OPEN-CSP GOBIERNO</v>
      </c>
      <c r="C238"/>
      <c r="D238" s="21" t="s">
        <v>134</v>
      </c>
      <c r="E238" s="61" t="s">
        <v>610</v>
      </c>
      <c r="F238" s="21" t="s">
        <v>18</v>
      </c>
      <c r="G238" s="21" t="s">
        <v>134</v>
      </c>
      <c r="H238" s="49" t="s">
        <v>136</v>
      </c>
      <c r="I238" s="21" t="s">
        <v>74</v>
      </c>
      <c r="J238" t="s">
        <v>611</v>
      </c>
      <c r="K238" s="53" t="s">
        <v>29</v>
      </c>
      <c r="L238" s="52" t="s">
        <v>92</v>
      </c>
      <c r="M238" s="48" t="s">
        <v>73</v>
      </c>
      <c r="N238" s="89" t="s">
        <v>74</v>
      </c>
      <c r="O238" s="90" t="s">
        <v>74</v>
      </c>
      <c r="P238" s="89" t="s">
        <v>74</v>
      </c>
      <c r="Q238" s="47" t="str">
        <f t="shared" si="14"/>
        <v>H30-01277</v>
      </c>
      <c r="R238" s="64" t="s">
        <v>138</v>
      </c>
      <c r="S238" s="87">
        <v>548.17999999999995</v>
      </c>
      <c r="T238" s="21">
        <v>1</v>
      </c>
      <c r="U238" s="62" t="s">
        <v>139</v>
      </c>
      <c r="V238" s="49">
        <f>SUMIF(ResumenCotizacion!$C:$C,E238,ResumenCotizacion!$P:$P)</f>
        <v>0</v>
      </c>
      <c r="W238" s="86">
        <f>IF(H238="USD",S238*SolCotizacion!$J$18,S238)</f>
        <v>2009304.4537999998</v>
      </c>
      <c r="X238" s="3">
        <f>ROUND(W238/(1-VLOOKUP("Total porcentaje:",ResumenCotizacion!$F:$H,3,0)),2)</f>
        <v>2009304.45</v>
      </c>
      <c r="Y238" s="3">
        <f t="shared" si="15"/>
        <v>0</v>
      </c>
    </row>
    <row r="239" spans="1:25" ht="14.25" x14ac:dyDescent="0.2">
      <c r="A239" s="21" t="str">
        <f t="shared" si="12"/>
        <v>Catalogo principalOPEN-CSP GOBIERNOH30-01279</v>
      </c>
      <c r="B239" s="21" t="str">
        <f t="shared" si="13"/>
        <v>H30-01279OPEN-CSP GOBIERNO</v>
      </c>
      <c r="C239"/>
      <c r="D239" s="21" t="s">
        <v>134</v>
      </c>
      <c r="E239" s="61" t="s">
        <v>612</v>
      </c>
      <c r="F239" s="21" t="s">
        <v>18</v>
      </c>
      <c r="G239" s="21" t="s">
        <v>134</v>
      </c>
      <c r="H239" s="49" t="s">
        <v>136</v>
      </c>
      <c r="I239" s="21" t="s">
        <v>74</v>
      </c>
      <c r="J239" t="s">
        <v>613</v>
      </c>
      <c r="K239" s="53" t="s">
        <v>29</v>
      </c>
      <c r="L239" s="52" t="s">
        <v>92</v>
      </c>
      <c r="M239" s="48" t="s">
        <v>73</v>
      </c>
      <c r="N239" s="89" t="s">
        <v>74</v>
      </c>
      <c r="O239" s="90" t="s">
        <v>74</v>
      </c>
      <c r="P239" s="89" t="s">
        <v>74</v>
      </c>
      <c r="Q239" s="47" t="str">
        <f t="shared" si="14"/>
        <v>H30-01279</v>
      </c>
      <c r="R239" s="64" t="s">
        <v>138</v>
      </c>
      <c r="S239" s="87">
        <v>1493.31</v>
      </c>
      <c r="T239" s="21">
        <v>1</v>
      </c>
      <c r="U239" s="62" t="s">
        <v>139</v>
      </c>
      <c r="V239" s="49">
        <f>SUMIF(ResumenCotizacion!$C:$C,E239,ResumenCotizacion!$P:$P)</f>
        <v>0</v>
      </c>
      <c r="W239" s="86">
        <f>IF(H239="USD",S239*SolCotizacion!$J$18,S239)</f>
        <v>5473593.4070999995</v>
      </c>
      <c r="X239" s="3">
        <f>ROUND(W239/(1-VLOOKUP("Total porcentaje:",ResumenCotizacion!$F:$H,3,0)),2)</f>
        <v>5473593.4100000001</v>
      </c>
      <c r="Y239" s="3">
        <f t="shared" si="15"/>
        <v>0</v>
      </c>
    </row>
    <row r="240" spans="1:25" ht="14.25" x14ac:dyDescent="0.2">
      <c r="A240" s="21" t="str">
        <f t="shared" si="12"/>
        <v>Catalogo principalOPEN-CSP GOBIERNOH30-05839</v>
      </c>
      <c r="B240" s="21" t="str">
        <f t="shared" si="13"/>
        <v>H30-05839OPEN-CSP GOBIERNO</v>
      </c>
      <c r="C240"/>
      <c r="D240" s="21" t="s">
        <v>134</v>
      </c>
      <c r="E240" s="61" t="s">
        <v>614</v>
      </c>
      <c r="F240" s="21" t="s">
        <v>18</v>
      </c>
      <c r="G240" s="21" t="s">
        <v>134</v>
      </c>
      <c r="H240" s="49" t="s">
        <v>136</v>
      </c>
      <c r="I240" s="21" t="s">
        <v>74</v>
      </c>
      <c r="J240" t="s">
        <v>615</v>
      </c>
      <c r="K240" s="53" t="s">
        <v>29</v>
      </c>
      <c r="L240" s="52" t="s">
        <v>92</v>
      </c>
      <c r="M240" s="48" t="s">
        <v>73</v>
      </c>
      <c r="N240" s="89" t="s">
        <v>74</v>
      </c>
      <c r="O240" s="90" t="s">
        <v>74</v>
      </c>
      <c r="P240" s="89" t="s">
        <v>74</v>
      </c>
      <c r="Q240" s="47" t="str">
        <f t="shared" si="14"/>
        <v>H30-05839</v>
      </c>
      <c r="R240" s="64" t="s">
        <v>138</v>
      </c>
      <c r="S240" s="87">
        <v>945.13</v>
      </c>
      <c r="T240" s="21">
        <v>1</v>
      </c>
      <c r="U240" s="62" t="s">
        <v>139</v>
      </c>
      <c r="V240" s="49">
        <f>SUMIF(ResumenCotizacion!$C:$C,E240,ResumenCotizacion!$P:$P)</f>
        <v>0</v>
      </c>
      <c r="W240" s="86">
        <f>IF(H240="USD",S240*SolCotizacion!$J$18,S240)</f>
        <v>3464288.9532999997</v>
      </c>
      <c r="X240" s="3">
        <f>ROUND(W240/(1-VLOOKUP("Total porcentaje:",ResumenCotizacion!$F:$H,3,0)),2)</f>
        <v>3464288.95</v>
      </c>
      <c r="Y240" s="3">
        <f t="shared" si="15"/>
        <v>0</v>
      </c>
    </row>
    <row r="241" spans="1:25" ht="14.25" x14ac:dyDescent="0.2">
      <c r="A241" s="21" t="str">
        <f t="shared" si="12"/>
        <v>Catalogo principalOPEN-CSP GOBIERNOHJA-00756</v>
      </c>
      <c r="B241" s="21" t="str">
        <f t="shared" si="13"/>
        <v>HJA-00756OPEN-CSP GOBIERNO</v>
      </c>
      <c r="C241"/>
      <c r="D241" s="21" t="s">
        <v>134</v>
      </c>
      <c r="E241" s="61" t="s">
        <v>616</v>
      </c>
      <c r="F241" s="21" t="s">
        <v>18</v>
      </c>
      <c r="G241" s="21" t="s">
        <v>134</v>
      </c>
      <c r="H241" s="49" t="s">
        <v>136</v>
      </c>
      <c r="I241" s="21" t="s">
        <v>74</v>
      </c>
      <c r="J241" t="s">
        <v>617</v>
      </c>
      <c r="K241" s="53" t="s">
        <v>29</v>
      </c>
      <c r="L241" s="52" t="s">
        <v>92</v>
      </c>
      <c r="M241" s="48" t="s">
        <v>73</v>
      </c>
      <c r="N241" s="89" t="s">
        <v>74</v>
      </c>
      <c r="O241" s="90" t="s">
        <v>74</v>
      </c>
      <c r="P241" s="89" t="s">
        <v>74</v>
      </c>
      <c r="Q241" s="47" t="str">
        <f t="shared" si="14"/>
        <v>HJA-00756</v>
      </c>
      <c r="R241" s="64" t="s">
        <v>138</v>
      </c>
      <c r="S241" s="87">
        <v>1909.74</v>
      </c>
      <c r="T241" s="21">
        <v>1</v>
      </c>
      <c r="U241" s="62" t="s">
        <v>139</v>
      </c>
      <c r="V241" s="49">
        <f>SUMIF(ResumenCotizacion!$C:$C,E241,ResumenCotizacion!$P:$P)</f>
        <v>0</v>
      </c>
      <c r="W241" s="86">
        <f>IF(H241="USD",S241*SolCotizacion!$J$18,S241)</f>
        <v>6999980.0933999997</v>
      </c>
      <c r="X241" s="3">
        <f>ROUND(W241/(1-VLOOKUP("Total porcentaje:",ResumenCotizacion!$F:$H,3,0)),2)</f>
        <v>6999980.0899999999</v>
      </c>
      <c r="Y241" s="3">
        <f t="shared" si="15"/>
        <v>0</v>
      </c>
    </row>
    <row r="242" spans="1:25" ht="14.25" x14ac:dyDescent="0.2">
      <c r="A242" s="21" t="str">
        <f t="shared" si="12"/>
        <v>Catalogo principalOPEN-CSP GOBIERNOHJA-00757</v>
      </c>
      <c r="B242" s="21" t="str">
        <f t="shared" si="13"/>
        <v>HJA-00757OPEN-CSP GOBIERNO</v>
      </c>
      <c r="C242"/>
      <c r="D242" s="21" t="s">
        <v>134</v>
      </c>
      <c r="E242" s="61" t="s">
        <v>618</v>
      </c>
      <c r="F242" s="21" t="s">
        <v>18</v>
      </c>
      <c r="G242" s="21" t="s">
        <v>134</v>
      </c>
      <c r="H242" s="49" t="s">
        <v>136</v>
      </c>
      <c r="I242" s="21" t="s">
        <v>74</v>
      </c>
      <c r="J242" t="s">
        <v>619</v>
      </c>
      <c r="K242" s="53" t="s">
        <v>29</v>
      </c>
      <c r="L242" s="52" t="s">
        <v>92</v>
      </c>
      <c r="M242" s="48" t="s">
        <v>73</v>
      </c>
      <c r="N242" s="89" t="s">
        <v>74</v>
      </c>
      <c r="O242" s="90" t="s">
        <v>74</v>
      </c>
      <c r="P242" s="89" t="s">
        <v>74</v>
      </c>
      <c r="Q242" s="47" t="str">
        <f t="shared" si="14"/>
        <v>HJA-00757</v>
      </c>
      <c r="R242" s="64" t="s">
        <v>138</v>
      </c>
      <c r="S242" s="87">
        <v>636.53</v>
      </c>
      <c r="T242" s="21">
        <v>1</v>
      </c>
      <c r="U242" s="62" t="s">
        <v>139</v>
      </c>
      <c r="V242" s="49">
        <f>SUMIF(ResumenCotizacion!$C:$C,E242,ResumenCotizacion!$P:$P)</f>
        <v>0</v>
      </c>
      <c r="W242" s="86">
        <f>IF(H242="USD",S242*SolCotizacion!$J$18,S242)</f>
        <v>2333143.4272999996</v>
      </c>
      <c r="X242" s="3">
        <f>ROUND(W242/(1-VLOOKUP("Total porcentaje:",ResumenCotizacion!$F:$H,3,0)),2)</f>
        <v>2333143.4300000002</v>
      </c>
      <c r="Y242" s="3">
        <f t="shared" si="15"/>
        <v>0</v>
      </c>
    </row>
    <row r="243" spans="1:25" ht="14.25" x14ac:dyDescent="0.2">
      <c r="A243" s="21" t="str">
        <f t="shared" si="12"/>
        <v>Catalogo principalOPEN-CSP GOBIERNOHJA-01184</v>
      </c>
      <c r="B243" s="21" t="str">
        <f t="shared" si="13"/>
        <v>HJA-01184OPEN-CSP GOBIERNO</v>
      </c>
      <c r="C243"/>
      <c r="D243" s="21" t="s">
        <v>134</v>
      </c>
      <c r="E243" s="61" t="s">
        <v>620</v>
      </c>
      <c r="F243" s="21" t="s">
        <v>18</v>
      </c>
      <c r="G243" s="21" t="s">
        <v>134</v>
      </c>
      <c r="H243" s="49" t="s">
        <v>136</v>
      </c>
      <c r="I243" s="21" t="s">
        <v>74</v>
      </c>
      <c r="J243" t="s">
        <v>621</v>
      </c>
      <c r="K243" s="53" t="s">
        <v>29</v>
      </c>
      <c r="L243" s="52" t="s">
        <v>92</v>
      </c>
      <c r="M243" s="48" t="s">
        <v>73</v>
      </c>
      <c r="N243" s="89" t="s">
        <v>74</v>
      </c>
      <c r="O243" s="90" t="s">
        <v>74</v>
      </c>
      <c r="P243" s="89" t="s">
        <v>74</v>
      </c>
      <c r="Q243" s="47" t="str">
        <f t="shared" si="14"/>
        <v>HJA-01184</v>
      </c>
      <c r="R243" s="64" t="s">
        <v>138</v>
      </c>
      <c r="S243" s="87">
        <v>1273.21</v>
      </c>
      <c r="T243" s="21">
        <v>1</v>
      </c>
      <c r="U243" s="62" t="s">
        <v>139</v>
      </c>
      <c r="V243" s="49">
        <f>SUMIF(ResumenCotizacion!$C:$C,E243,ResumenCotizacion!$P:$P)</f>
        <v>0</v>
      </c>
      <c r="W243" s="86">
        <f>IF(H243="USD",S243*SolCotizacion!$J$18,S243)</f>
        <v>4666836.6661</v>
      </c>
      <c r="X243" s="3">
        <f>ROUND(W243/(1-VLOOKUP("Total porcentaje:",ResumenCotizacion!$F:$H,3,0)),2)</f>
        <v>4666836.67</v>
      </c>
      <c r="Y243" s="3">
        <f t="shared" si="15"/>
        <v>0</v>
      </c>
    </row>
    <row r="244" spans="1:25" ht="14.25" x14ac:dyDescent="0.2">
      <c r="A244" s="21" t="str">
        <f t="shared" si="12"/>
        <v>Catalogo principalOPEN-CSP GOBIERNOHWV-00006</v>
      </c>
      <c r="B244" s="21" t="str">
        <f t="shared" si="13"/>
        <v>HWV-00006OPEN-CSP GOBIERNO</v>
      </c>
      <c r="C244"/>
      <c r="D244" s="21" t="s">
        <v>134</v>
      </c>
      <c r="E244" s="61" t="s">
        <v>622</v>
      </c>
      <c r="F244" s="21" t="s">
        <v>18</v>
      </c>
      <c r="G244" s="21" t="s">
        <v>134</v>
      </c>
      <c r="H244" s="49" t="s">
        <v>136</v>
      </c>
      <c r="I244" s="21" t="s">
        <v>74</v>
      </c>
      <c r="J244" t="s">
        <v>623</v>
      </c>
      <c r="K244" s="53" t="s">
        <v>29</v>
      </c>
      <c r="L244" s="52" t="s">
        <v>92</v>
      </c>
      <c r="M244" s="48" t="s">
        <v>73</v>
      </c>
      <c r="N244" s="89" t="s">
        <v>74</v>
      </c>
      <c r="O244" s="90" t="s">
        <v>74</v>
      </c>
      <c r="P244" s="89" t="s">
        <v>74</v>
      </c>
      <c r="Q244" s="47" t="str">
        <f t="shared" si="14"/>
        <v>HWV-00006</v>
      </c>
      <c r="R244" s="64" t="s">
        <v>75</v>
      </c>
      <c r="S244" s="87">
        <v>60</v>
      </c>
      <c r="T244" s="21">
        <v>1</v>
      </c>
      <c r="U244" s="62" t="s">
        <v>139</v>
      </c>
      <c r="V244" s="49">
        <f>SUMIF(ResumenCotizacion!$C:$C,E244,ResumenCotizacion!$P:$P)</f>
        <v>0</v>
      </c>
      <c r="W244" s="86">
        <f>IF(H244="USD",S244*SolCotizacion!$J$18,S244)</f>
        <v>219924.59999999998</v>
      </c>
      <c r="X244" s="3">
        <f>ROUND(W244/(1-VLOOKUP("Total porcentaje:",ResumenCotizacion!$F:$H,3,0)),2)</f>
        <v>219924.6</v>
      </c>
      <c r="Y244" s="3">
        <f t="shared" si="15"/>
        <v>0</v>
      </c>
    </row>
    <row r="245" spans="1:25" ht="14.25" x14ac:dyDescent="0.2">
      <c r="A245" s="21" t="str">
        <f t="shared" si="12"/>
        <v>Catalogo principalOPEN-CSP GOBIERNOJ5A-00147</v>
      </c>
      <c r="B245" s="21" t="str">
        <f t="shared" si="13"/>
        <v>J5A-00147OPEN-CSP GOBIERNO</v>
      </c>
      <c r="C245"/>
      <c r="D245" s="21" t="s">
        <v>134</v>
      </c>
      <c r="E245" s="61" t="s">
        <v>624</v>
      </c>
      <c r="F245" s="21" t="s">
        <v>18</v>
      </c>
      <c r="G245" s="21" t="s">
        <v>134</v>
      </c>
      <c r="H245" s="49" t="s">
        <v>136</v>
      </c>
      <c r="I245" s="21" t="s">
        <v>74</v>
      </c>
      <c r="J245" t="s">
        <v>625</v>
      </c>
      <c r="K245" s="53" t="s">
        <v>29</v>
      </c>
      <c r="L245" s="52" t="s">
        <v>92</v>
      </c>
      <c r="M245" s="48" t="s">
        <v>73</v>
      </c>
      <c r="N245" s="89" t="s">
        <v>74</v>
      </c>
      <c r="O245" s="90" t="s">
        <v>74</v>
      </c>
      <c r="P245" s="89" t="s">
        <v>74</v>
      </c>
      <c r="Q245" s="47" t="str">
        <f t="shared" si="14"/>
        <v>J5A-00147</v>
      </c>
      <c r="R245" s="64" t="s">
        <v>138</v>
      </c>
      <c r="S245" s="87">
        <v>20.309999999999999</v>
      </c>
      <c r="T245" s="21">
        <v>1</v>
      </c>
      <c r="U245" s="62" t="s">
        <v>139</v>
      </c>
      <c r="V245" s="49">
        <f>SUMIF(ResumenCotizacion!$C:$C,E245,ResumenCotizacion!$P:$P)</f>
        <v>0</v>
      </c>
      <c r="W245" s="86">
        <f>IF(H245="USD",S245*SolCotizacion!$J$18,S245)</f>
        <v>74444.477099999989</v>
      </c>
      <c r="X245" s="3">
        <f>ROUND(W245/(1-VLOOKUP("Total porcentaje:",ResumenCotizacion!$F:$H,3,0)),2)</f>
        <v>74444.479999999996</v>
      </c>
      <c r="Y245" s="3">
        <f t="shared" si="15"/>
        <v>0</v>
      </c>
    </row>
    <row r="246" spans="1:25" ht="14.25" x14ac:dyDescent="0.2">
      <c r="A246" s="21" t="str">
        <f t="shared" si="12"/>
        <v>Catalogo principalOPEN-CSP GOBIERNOJ5A-00148</v>
      </c>
      <c r="B246" s="21" t="str">
        <f t="shared" si="13"/>
        <v>J5A-00148OPEN-CSP GOBIERNO</v>
      </c>
      <c r="C246"/>
      <c r="D246" s="21" t="s">
        <v>134</v>
      </c>
      <c r="E246" s="61" t="s">
        <v>626</v>
      </c>
      <c r="F246" s="21" t="s">
        <v>18</v>
      </c>
      <c r="G246" s="21" t="s">
        <v>134</v>
      </c>
      <c r="H246" s="49" t="s">
        <v>136</v>
      </c>
      <c r="I246" s="21" t="s">
        <v>74</v>
      </c>
      <c r="J246" t="s">
        <v>627</v>
      </c>
      <c r="K246" s="53" t="s">
        <v>29</v>
      </c>
      <c r="L246" s="52" t="s">
        <v>92</v>
      </c>
      <c r="M246" s="48" t="s">
        <v>73</v>
      </c>
      <c r="N246" s="89" t="s">
        <v>74</v>
      </c>
      <c r="O246" s="90" t="s">
        <v>74</v>
      </c>
      <c r="P246" s="89" t="s">
        <v>74</v>
      </c>
      <c r="Q246" s="47" t="str">
        <f t="shared" si="14"/>
        <v>J5A-00148</v>
      </c>
      <c r="R246" s="64" t="s">
        <v>138</v>
      </c>
      <c r="S246" s="87">
        <v>61.17</v>
      </c>
      <c r="T246" s="21">
        <v>1</v>
      </c>
      <c r="U246" s="62" t="s">
        <v>139</v>
      </c>
      <c r="V246" s="49">
        <f>SUMIF(ResumenCotizacion!$C:$C,E246,ResumenCotizacion!$P:$P)</f>
        <v>0</v>
      </c>
      <c r="W246" s="86">
        <f>IF(H246="USD",S246*SolCotizacion!$J$18,S246)</f>
        <v>224213.12969999999</v>
      </c>
      <c r="X246" s="3">
        <f>ROUND(W246/(1-VLOOKUP("Total porcentaje:",ResumenCotizacion!$F:$H,3,0)),2)</f>
        <v>224213.13</v>
      </c>
      <c r="Y246" s="3">
        <f t="shared" si="15"/>
        <v>0</v>
      </c>
    </row>
    <row r="247" spans="1:25" ht="14.25" x14ac:dyDescent="0.2">
      <c r="A247" s="21" t="str">
        <f t="shared" si="12"/>
        <v>Catalogo principalOPEN-CSP GOBIERNOJ5A-00356</v>
      </c>
      <c r="B247" s="21" t="str">
        <f t="shared" si="13"/>
        <v>J5A-00356OPEN-CSP GOBIERNO</v>
      </c>
      <c r="C247"/>
      <c r="D247" s="21" t="s">
        <v>134</v>
      </c>
      <c r="E247" s="61" t="s">
        <v>628</v>
      </c>
      <c r="F247" s="21" t="s">
        <v>18</v>
      </c>
      <c r="G247" s="21" t="s">
        <v>134</v>
      </c>
      <c r="H247" s="49" t="s">
        <v>136</v>
      </c>
      <c r="I247" s="21" t="s">
        <v>74</v>
      </c>
      <c r="J247" t="s">
        <v>629</v>
      </c>
      <c r="K247" s="53" t="s">
        <v>29</v>
      </c>
      <c r="L247" s="52" t="s">
        <v>92</v>
      </c>
      <c r="M247" s="48" t="s">
        <v>73</v>
      </c>
      <c r="N247" s="89" t="s">
        <v>74</v>
      </c>
      <c r="O247" s="90" t="s">
        <v>74</v>
      </c>
      <c r="P247" s="89" t="s">
        <v>74</v>
      </c>
      <c r="Q247" s="47" t="str">
        <f t="shared" si="14"/>
        <v>J5A-00356</v>
      </c>
      <c r="R247" s="64" t="s">
        <v>138</v>
      </c>
      <c r="S247" s="87">
        <v>26.65</v>
      </c>
      <c r="T247" s="21">
        <v>1</v>
      </c>
      <c r="U247" s="62" t="s">
        <v>139</v>
      </c>
      <c r="V247" s="49">
        <f>SUMIF(ResumenCotizacion!$C:$C,E247,ResumenCotizacion!$P:$P)</f>
        <v>0</v>
      </c>
      <c r="W247" s="86">
        <f>IF(H247="USD",S247*SolCotizacion!$J$18,S247)</f>
        <v>97683.176499999987</v>
      </c>
      <c r="X247" s="3">
        <f>ROUND(W247/(1-VLOOKUP("Total porcentaje:",ResumenCotizacion!$F:$H,3,0)),2)</f>
        <v>97683.18</v>
      </c>
      <c r="Y247" s="3">
        <f t="shared" si="15"/>
        <v>0</v>
      </c>
    </row>
    <row r="248" spans="1:25" ht="14.25" x14ac:dyDescent="0.2">
      <c r="A248" s="21" t="str">
        <f t="shared" si="12"/>
        <v>Catalogo principalOPEN-CSP GOBIERNOJ5A-00357</v>
      </c>
      <c r="B248" s="21" t="str">
        <f t="shared" si="13"/>
        <v>J5A-00357OPEN-CSP GOBIERNO</v>
      </c>
      <c r="C248"/>
      <c r="D248" s="21" t="s">
        <v>134</v>
      </c>
      <c r="E248" s="61" t="s">
        <v>630</v>
      </c>
      <c r="F248" s="21" t="s">
        <v>18</v>
      </c>
      <c r="G248" s="21" t="s">
        <v>134</v>
      </c>
      <c r="H248" s="49" t="s">
        <v>136</v>
      </c>
      <c r="I248" s="21" t="s">
        <v>74</v>
      </c>
      <c r="J248" t="s">
        <v>631</v>
      </c>
      <c r="K248" s="53" t="s">
        <v>29</v>
      </c>
      <c r="L248" s="52" t="s">
        <v>92</v>
      </c>
      <c r="M248" s="48" t="s">
        <v>73</v>
      </c>
      <c r="N248" s="89" t="s">
        <v>74</v>
      </c>
      <c r="O248" s="90" t="s">
        <v>74</v>
      </c>
      <c r="P248" s="89" t="s">
        <v>74</v>
      </c>
      <c r="Q248" s="47" t="str">
        <f t="shared" si="14"/>
        <v>J5A-00357</v>
      </c>
      <c r="R248" s="64" t="s">
        <v>138</v>
      </c>
      <c r="S248" s="87">
        <v>79.69</v>
      </c>
      <c r="T248" s="21">
        <v>1</v>
      </c>
      <c r="U248" s="62" t="s">
        <v>139</v>
      </c>
      <c r="V248" s="49">
        <f>SUMIF(ResumenCotizacion!$C:$C,E248,ResumenCotizacion!$P:$P)</f>
        <v>0</v>
      </c>
      <c r="W248" s="86">
        <f>IF(H248="USD",S248*SolCotizacion!$J$18,S248)</f>
        <v>292096.52289999998</v>
      </c>
      <c r="X248" s="3">
        <f>ROUND(W248/(1-VLOOKUP("Total porcentaje:",ResumenCotizacion!$F:$H,3,0)),2)</f>
        <v>292096.52</v>
      </c>
      <c r="Y248" s="3">
        <f t="shared" si="15"/>
        <v>0</v>
      </c>
    </row>
    <row r="249" spans="1:25" ht="14.25" x14ac:dyDescent="0.2">
      <c r="A249" s="21" t="str">
        <f t="shared" si="12"/>
        <v>Catalogo principalOPEN-CSP GOBIERNOKF4-00006</v>
      </c>
      <c r="B249" s="21" t="str">
        <f t="shared" si="13"/>
        <v>KF4-00006OPEN-CSP GOBIERNO</v>
      </c>
      <c r="C249"/>
      <c r="D249" s="21" t="s">
        <v>134</v>
      </c>
      <c r="E249" s="61" t="s">
        <v>632</v>
      </c>
      <c r="F249" s="21" t="s">
        <v>18</v>
      </c>
      <c r="G249" s="21" t="s">
        <v>134</v>
      </c>
      <c r="H249" s="49" t="s">
        <v>136</v>
      </c>
      <c r="I249" s="21" t="s">
        <v>74</v>
      </c>
      <c r="J249" t="s">
        <v>633</v>
      </c>
      <c r="K249" s="53" t="s">
        <v>29</v>
      </c>
      <c r="L249" s="52" t="s">
        <v>92</v>
      </c>
      <c r="M249" s="48" t="s">
        <v>73</v>
      </c>
      <c r="N249" s="89" t="s">
        <v>74</v>
      </c>
      <c r="O249" s="90" t="s">
        <v>74</v>
      </c>
      <c r="P249" s="89" t="s">
        <v>74</v>
      </c>
      <c r="Q249" s="47" t="str">
        <f t="shared" si="14"/>
        <v>KF4-00006</v>
      </c>
      <c r="R249" s="64" t="s">
        <v>75</v>
      </c>
      <c r="S249" s="87">
        <v>24</v>
      </c>
      <c r="T249" s="21">
        <v>1</v>
      </c>
      <c r="U249" s="62" t="s">
        <v>139</v>
      </c>
      <c r="V249" s="49">
        <f>SUMIF(ResumenCotizacion!$C:$C,E249,ResumenCotizacion!$P:$P)</f>
        <v>0</v>
      </c>
      <c r="W249" s="86">
        <f>IF(H249="USD",S249*SolCotizacion!$J$18,S249)</f>
        <v>87969.84</v>
      </c>
      <c r="X249" s="3">
        <f>ROUND(W249/(1-VLOOKUP("Total porcentaje:",ResumenCotizacion!$F:$H,3,0)),2)</f>
        <v>87969.84</v>
      </c>
      <c r="Y249" s="3">
        <f t="shared" si="15"/>
        <v>0</v>
      </c>
    </row>
    <row r="250" spans="1:25" ht="14.25" x14ac:dyDescent="0.2">
      <c r="A250" s="21" t="str">
        <f t="shared" si="12"/>
        <v>Catalogo principalOPEN-CSP GOBIERNOKLS-00006</v>
      </c>
      <c r="B250" s="21" t="str">
        <f t="shared" si="13"/>
        <v>KLS-00006OPEN-CSP GOBIERNO</v>
      </c>
      <c r="C250"/>
      <c r="D250" s="21" t="s">
        <v>134</v>
      </c>
      <c r="E250" s="61" t="s">
        <v>634</v>
      </c>
      <c r="F250" s="21" t="s">
        <v>18</v>
      </c>
      <c r="G250" s="21" t="s">
        <v>134</v>
      </c>
      <c r="H250" s="49" t="s">
        <v>136</v>
      </c>
      <c r="I250" s="21" t="s">
        <v>74</v>
      </c>
      <c r="J250" t="s">
        <v>635</v>
      </c>
      <c r="K250" s="53" t="s">
        <v>29</v>
      </c>
      <c r="L250" s="52" t="s">
        <v>92</v>
      </c>
      <c r="M250" s="48" t="s">
        <v>73</v>
      </c>
      <c r="N250" s="89" t="s">
        <v>74</v>
      </c>
      <c r="O250" s="90" t="s">
        <v>74</v>
      </c>
      <c r="P250" s="89" t="s">
        <v>74</v>
      </c>
      <c r="Q250" s="47" t="str">
        <f t="shared" si="14"/>
        <v>KLS-00006</v>
      </c>
      <c r="R250" s="64" t="s">
        <v>75</v>
      </c>
      <c r="S250" s="87">
        <v>0.2</v>
      </c>
      <c r="T250" s="21">
        <v>1</v>
      </c>
      <c r="U250" s="62" t="s">
        <v>139</v>
      </c>
      <c r="V250" s="49">
        <f>SUMIF(ResumenCotizacion!$C:$C,E250,ResumenCotizacion!$P:$P)</f>
        <v>0</v>
      </c>
      <c r="W250" s="86">
        <f>IF(H250="USD",S250*SolCotizacion!$J$18,S250)</f>
        <v>733.08199999999999</v>
      </c>
      <c r="X250" s="3">
        <f>ROUND(W250/(1-VLOOKUP("Total porcentaje:",ResumenCotizacion!$F:$H,3,0)),2)</f>
        <v>733.08</v>
      </c>
      <c r="Y250" s="3">
        <f t="shared" si="15"/>
        <v>0</v>
      </c>
    </row>
    <row r="251" spans="1:25" ht="14.25" x14ac:dyDescent="0.2">
      <c r="A251" s="21" t="str">
        <f t="shared" si="12"/>
        <v>Catalogo principalOPEN-CSP GOBIERNOKV3-00301</v>
      </c>
      <c r="B251" s="21" t="str">
        <f t="shared" si="13"/>
        <v>KV3-00301OPEN-CSP GOBIERNO</v>
      </c>
      <c r="C251"/>
      <c r="D251" s="21" t="s">
        <v>134</v>
      </c>
      <c r="E251" s="61" t="s">
        <v>636</v>
      </c>
      <c r="F251" s="21" t="s">
        <v>18</v>
      </c>
      <c r="G251" s="21" t="s">
        <v>134</v>
      </c>
      <c r="H251" s="49" t="s">
        <v>136</v>
      </c>
      <c r="I251" s="21" t="s">
        <v>74</v>
      </c>
      <c r="J251" t="s">
        <v>637</v>
      </c>
      <c r="K251" s="53" t="s">
        <v>29</v>
      </c>
      <c r="L251" s="52" t="s">
        <v>92</v>
      </c>
      <c r="M251" s="48" t="s">
        <v>73</v>
      </c>
      <c r="N251" s="89" t="s">
        <v>74</v>
      </c>
      <c r="O251" s="90" t="s">
        <v>74</v>
      </c>
      <c r="P251" s="89" t="s">
        <v>74</v>
      </c>
      <c r="Q251" s="47" t="str">
        <f t="shared" si="14"/>
        <v>KV3-00301</v>
      </c>
      <c r="R251" s="64" t="s">
        <v>138</v>
      </c>
      <c r="S251" s="87">
        <v>141.47</v>
      </c>
      <c r="T251" s="21">
        <v>1</v>
      </c>
      <c r="U251" s="62" t="s">
        <v>139</v>
      </c>
      <c r="V251" s="49">
        <f>SUMIF(ResumenCotizacion!$C:$C,E251,ResumenCotizacion!$P:$P)</f>
        <v>0</v>
      </c>
      <c r="W251" s="86">
        <f>IF(H251="USD",S251*SolCotizacion!$J$18,S251)</f>
        <v>518545.5527</v>
      </c>
      <c r="X251" s="3">
        <f>ROUND(W251/(1-VLOOKUP("Total porcentaje:",ResumenCotizacion!$F:$H,3,0)),2)</f>
        <v>518545.55</v>
      </c>
      <c r="Y251" s="3">
        <f t="shared" si="15"/>
        <v>0</v>
      </c>
    </row>
    <row r="252" spans="1:25" ht="14.25" x14ac:dyDescent="0.2">
      <c r="A252" s="21" t="str">
        <f t="shared" si="12"/>
        <v>Catalogo principalOPEN-CSP GOBIERNOKV3-00302</v>
      </c>
      <c r="B252" s="21" t="str">
        <f t="shared" si="13"/>
        <v>KV3-00302OPEN-CSP GOBIERNO</v>
      </c>
      <c r="C252"/>
      <c r="D252" s="21" t="s">
        <v>134</v>
      </c>
      <c r="E252" s="61" t="s">
        <v>638</v>
      </c>
      <c r="F252" s="21" t="s">
        <v>18</v>
      </c>
      <c r="G252" s="21" t="s">
        <v>134</v>
      </c>
      <c r="H252" s="49" t="s">
        <v>136</v>
      </c>
      <c r="I252" s="21" t="s">
        <v>74</v>
      </c>
      <c r="J252" t="s">
        <v>639</v>
      </c>
      <c r="K252" s="53" t="s">
        <v>29</v>
      </c>
      <c r="L252" s="52" t="s">
        <v>92</v>
      </c>
      <c r="M252" s="48" t="s">
        <v>73</v>
      </c>
      <c r="N252" s="89" t="s">
        <v>74</v>
      </c>
      <c r="O252" s="90" t="s">
        <v>74</v>
      </c>
      <c r="P252" s="89" t="s">
        <v>74</v>
      </c>
      <c r="Q252" s="47" t="str">
        <f t="shared" si="14"/>
        <v>KV3-00302</v>
      </c>
      <c r="R252" s="64" t="s">
        <v>138</v>
      </c>
      <c r="S252" s="87">
        <v>320.54000000000002</v>
      </c>
      <c r="T252" s="21">
        <v>1</v>
      </c>
      <c r="U252" s="62" t="s">
        <v>139</v>
      </c>
      <c r="V252" s="49">
        <f>SUMIF(ResumenCotizacion!$C:$C,E252,ResumenCotizacion!$P:$P)</f>
        <v>0</v>
      </c>
      <c r="W252" s="86">
        <f>IF(H252="USD",S252*SolCotizacion!$J$18,S252)</f>
        <v>1174910.5214</v>
      </c>
      <c r="X252" s="3">
        <f>ROUND(W252/(1-VLOOKUP("Total porcentaje:",ResumenCotizacion!$F:$H,3,0)),2)</f>
        <v>1174910.52</v>
      </c>
      <c r="Y252" s="3">
        <f t="shared" si="15"/>
        <v>0</v>
      </c>
    </row>
    <row r="253" spans="1:25" ht="14.25" x14ac:dyDescent="0.2">
      <c r="A253" s="21" t="str">
        <f t="shared" si="12"/>
        <v>Catalogo principalOPEN-CSP GOBIERNOKW4-00199</v>
      </c>
      <c r="B253" s="21" t="str">
        <f t="shared" si="13"/>
        <v>KW4-00199OPEN-CSP GOBIERNO</v>
      </c>
      <c r="C253"/>
      <c r="D253" s="21" t="s">
        <v>134</v>
      </c>
      <c r="E253" s="61" t="s">
        <v>640</v>
      </c>
      <c r="F253" s="21" t="s">
        <v>18</v>
      </c>
      <c r="G253" s="21" t="s">
        <v>134</v>
      </c>
      <c r="H253" s="49" t="s">
        <v>136</v>
      </c>
      <c r="I253" s="21" t="s">
        <v>74</v>
      </c>
      <c r="J253" t="s">
        <v>641</v>
      </c>
      <c r="K253" s="53" t="s">
        <v>29</v>
      </c>
      <c r="L253" s="52" t="s">
        <v>92</v>
      </c>
      <c r="M253" s="48" t="s">
        <v>73</v>
      </c>
      <c r="N253" s="89" t="s">
        <v>74</v>
      </c>
      <c r="O253" s="90" t="s">
        <v>74</v>
      </c>
      <c r="P253" s="89" t="s">
        <v>74</v>
      </c>
      <c r="Q253" s="47" t="str">
        <f t="shared" si="14"/>
        <v>KW4-00199</v>
      </c>
      <c r="R253" s="64" t="s">
        <v>138</v>
      </c>
      <c r="S253" s="87">
        <v>295.69</v>
      </c>
      <c r="T253" s="21">
        <v>1</v>
      </c>
      <c r="U253" s="62" t="s">
        <v>139</v>
      </c>
      <c r="V253" s="49">
        <f>SUMIF(ResumenCotizacion!$C:$C,E253,ResumenCotizacion!$P:$P)</f>
        <v>0</v>
      </c>
      <c r="W253" s="86">
        <f>IF(H253="USD",S253*SolCotizacion!$J$18,S253)</f>
        <v>1083825.0829</v>
      </c>
      <c r="X253" s="3">
        <f>ROUND(W253/(1-VLOOKUP("Total porcentaje:",ResumenCotizacion!$F:$H,3,0)),2)</f>
        <v>1083825.08</v>
      </c>
      <c r="Y253" s="3">
        <f t="shared" si="15"/>
        <v>0</v>
      </c>
    </row>
    <row r="254" spans="1:25" ht="14.25" x14ac:dyDescent="0.2">
      <c r="A254" s="21" t="str">
        <f t="shared" si="12"/>
        <v>Catalogo principalOPEN-CSP GOBIERNOL5D-00156</v>
      </c>
      <c r="B254" s="21" t="str">
        <f t="shared" si="13"/>
        <v>L5D-00156OPEN-CSP GOBIERNO</v>
      </c>
      <c r="C254"/>
      <c r="D254" s="21" t="s">
        <v>134</v>
      </c>
      <c r="E254" s="61" t="s">
        <v>642</v>
      </c>
      <c r="F254" s="21" t="s">
        <v>18</v>
      </c>
      <c r="G254" s="21" t="s">
        <v>134</v>
      </c>
      <c r="H254" s="49" t="s">
        <v>136</v>
      </c>
      <c r="I254" s="21" t="s">
        <v>74</v>
      </c>
      <c r="J254" t="s">
        <v>643</v>
      </c>
      <c r="K254" s="53" t="s">
        <v>29</v>
      </c>
      <c r="L254" s="52" t="s">
        <v>92</v>
      </c>
      <c r="M254" s="48" t="s">
        <v>73</v>
      </c>
      <c r="N254" s="89" t="s">
        <v>74</v>
      </c>
      <c r="O254" s="90" t="s">
        <v>74</v>
      </c>
      <c r="P254" s="89" t="s">
        <v>74</v>
      </c>
      <c r="Q254" s="47" t="str">
        <f t="shared" si="14"/>
        <v>L5D-00156</v>
      </c>
      <c r="R254" s="64" t="s">
        <v>138</v>
      </c>
      <c r="S254" s="87">
        <v>2589.5700000000002</v>
      </c>
      <c r="T254" s="21">
        <v>1</v>
      </c>
      <c r="U254" s="62" t="s">
        <v>139</v>
      </c>
      <c r="V254" s="49">
        <f>SUMIF(ResumenCotizacion!$C:$C,E254,ResumenCotizacion!$P:$P)</f>
        <v>0</v>
      </c>
      <c r="W254" s="86">
        <f>IF(H254="USD",S254*SolCotizacion!$J$18,S254)</f>
        <v>9491835.7737000007</v>
      </c>
      <c r="X254" s="3">
        <f>ROUND(W254/(1-VLOOKUP("Total porcentaje:",ResumenCotizacion!$F:$H,3,0)),2)</f>
        <v>9491835.7699999996</v>
      </c>
      <c r="Y254" s="3">
        <f t="shared" si="15"/>
        <v>0</v>
      </c>
    </row>
    <row r="255" spans="1:25" ht="14.25" x14ac:dyDescent="0.2">
      <c r="A255" s="21" t="str">
        <f t="shared" si="12"/>
        <v>Catalogo principalOPEN-CSP GOBIERNOL5D-00157</v>
      </c>
      <c r="B255" s="21" t="str">
        <f t="shared" si="13"/>
        <v>L5D-00157OPEN-CSP GOBIERNO</v>
      </c>
      <c r="C255"/>
      <c r="D255" s="21" t="s">
        <v>134</v>
      </c>
      <c r="E255" s="61" t="s">
        <v>644</v>
      </c>
      <c r="F255" s="21" t="s">
        <v>18</v>
      </c>
      <c r="G255" s="21" t="s">
        <v>134</v>
      </c>
      <c r="H255" s="49" t="s">
        <v>136</v>
      </c>
      <c r="I255" s="21" t="s">
        <v>74</v>
      </c>
      <c r="J255" t="s">
        <v>645</v>
      </c>
      <c r="K255" s="53" t="s">
        <v>29</v>
      </c>
      <c r="L255" s="52" t="s">
        <v>92</v>
      </c>
      <c r="M255" s="48" t="s">
        <v>73</v>
      </c>
      <c r="N255" s="89" t="s">
        <v>74</v>
      </c>
      <c r="O255" s="90" t="s">
        <v>74</v>
      </c>
      <c r="P255" s="89" t="s">
        <v>74</v>
      </c>
      <c r="Q255" s="47" t="str">
        <f t="shared" si="14"/>
        <v>L5D-00157</v>
      </c>
      <c r="R255" s="64" t="s">
        <v>138</v>
      </c>
      <c r="S255" s="87">
        <v>950.66</v>
      </c>
      <c r="T255" s="21">
        <v>1</v>
      </c>
      <c r="U255" s="62" t="s">
        <v>139</v>
      </c>
      <c r="V255" s="49">
        <f>SUMIF(ResumenCotizacion!$C:$C,E255,ResumenCotizacion!$P:$P)</f>
        <v>0</v>
      </c>
      <c r="W255" s="86">
        <f>IF(H255="USD",S255*SolCotizacion!$J$18,S255)</f>
        <v>3484558.6705999998</v>
      </c>
      <c r="X255" s="3">
        <f>ROUND(W255/(1-VLOOKUP("Total porcentaje:",ResumenCotizacion!$F:$H,3,0)),2)</f>
        <v>3484558.67</v>
      </c>
      <c r="Y255" s="3">
        <f t="shared" si="15"/>
        <v>0</v>
      </c>
    </row>
    <row r="256" spans="1:25" ht="14.25" x14ac:dyDescent="0.2">
      <c r="A256" s="21" t="str">
        <f t="shared" si="12"/>
        <v>Catalogo principalOPEN-CSP GOBIERNOLJ7-00006</v>
      </c>
      <c r="B256" s="21" t="str">
        <f t="shared" si="13"/>
        <v>LJ7-00006OPEN-CSP GOBIERNO</v>
      </c>
      <c r="C256"/>
      <c r="D256" s="21" t="s">
        <v>134</v>
      </c>
      <c r="E256" s="61" t="s">
        <v>646</v>
      </c>
      <c r="F256" s="21" t="s">
        <v>18</v>
      </c>
      <c r="G256" s="21" t="s">
        <v>134</v>
      </c>
      <c r="H256" s="49" t="s">
        <v>136</v>
      </c>
      <c r="I256" s="21" t="s">
        <v>74</v>
      </c>
      <c r="J256" t="s">
        <v>647</v>
      </c>
      <c r="K256" s="53" t="s">
        <v>29</v>
      </c>
      <c r="L256" s="52" t="s">
        <v>92</v>
      </c>
      <c r="M256" s="48" t="s">
        <v>73</v>
      </c>
      <c r="N256" s="89" t="s">
        <v>74</v>
      </c>
      <c r="O256" s="90" t="s">
        <v>74</v>
      </c>
      <c r="P256" s="89" t="s">
        <v>74</v>
      </c>
      <c r="Q256" s="47" t="str">
        <f t="shared" si="14"/>
        <v>LJ7-00006</v>
      </c>
      <c r="R256" s="64" t="s">
        <v>75</v>
      </c>
      <c r="S256" s="87">
        <v>48</v>
      </c>
      <c r="T256" s="21">
        <v>1</v>
      </c>
      <c r="U256" s="62" t="s">
        <v>139</v>
      </c>
      <c r="V256" s="49">
        <f>SUMIF(ResumenCotizacion!$C:$C,E256,ResumenCotizacion!$P:$P)</f>
        <v>0</v>
      </c>
      <c r="W256" s="86">
        <f>IF(H256="USD",S256*SolCotizacion!$J$18,S256)</f>
        <v>175939.68</v>
      </c>
      <c r="X256" s="3">
        <f>ROUND(W256/(1-VLOOKUP("Total porcentaje:",ResumenCotizacion!$F:$H,3,0)),2)</f>
        <v>175939.68</v>
      </c>
      <c r="Y256" s="3">
        <f t="shared" si="15"/>
        <v>0</v>
      </c>
    </row>
    <row r="257" spans="1:25" ht="14.25" x14ac:dyDescent="0.2">
      <c r="A257" s="21" t="str">
        <f t="shared" si="12"/>
        <v>Catalogo principalOPEN-CSP GOBIERNOMX3-00110</v>
      </c>
      <c r="B257" s="21" t="str">
        <f t="shared" si="13"/>
        <v>MX3-00110OPEN-CSP GOBIERNO</v>
      </c>
      <c r="C257"/>
      <c r="D257" s="21" t="s">
        <v>134</v>
      </c>
      <c r="E257" s="61" t="s">
        <v>648</v>
      </c>
      <c r="F257" s="21" t="s">
        <v>18</v>
      </c>
      <c r="G257" s="21" t="s">
        <v>134</v>
      </c>
      <c r="H257" s="49" t="s">
        <v>136</v>
      </c>
      <c r="I257" s="21" t="s">
        <v>74</v>
      </c>
      <c r="J257" t="s">
        <v>649</v>
      </c>
      <c r="K257" s="53" t="s">
        <v>29</v>
      </c>
      <c r="L257" s="52" t="s">
        <v>92</v>
      </c>
      <c r="M257" s="48" t="s">
        <v>73</v>
      </c>
      <c r="N257" s="89" t="s">
        <v>74</v>
      </c>
      <c r="O257" s="90" t="s">
        <v>74</v>
      </c>
      <c r="P257" s="89" t="s">
        <v>74</v>
      </c>
      <c r="Q257" s="47" t="str">
        <f t="shared" si="14"/>
        <v>MX3-00110</v>
      </c>
      <c r="R257" s="64" t="s">
        <v>138</v>
      </c>
      <c r="S257" s="87">
        <v>8998.8700000000008</v>
      </c>
      <c r="T257" s="21">
        <v>1</v>
      </c>
      <c r="U257" s="62" t="s">
        <v>139</v>
      </c>
      <c r="V257" s="49">
        <f>SUMIF(ResumenCotizacion!$C:$C,E257,ResumenCotizacion!$P:$P)</f>
        <v>0</v>
      </c>
      <c r="W257" s="86">
        <f>IF(H257="USD",S257*SolCotizacion!$J$18,S257)</f>
        <v>32984548.0867</v>
      </c>
      <c r="X257" s="3">
        <f>ROUND(W257/(1-VLOOKUP("Total porcentaje:",ResumenCotizacion!$F:$H,3,0)),2)</f>
        <v>32984548.09</v>
      </c>
      <c r="Y257" s="3">
        <f t="shared" si="15"/>
        <v>0</v>
      </c>
    </row>
    <row r="258" spans="1:25" ht="14.25" x14ac:dyDescent="0.2">
      <c r="A258" s="21" t="str">
        <f t="shared" ref="A258:A321" si="16">D258&amp;F258&amp;E258</f>
        <v>Catalogo principalOPEN-CSP GOBIERNOMX3-00111</v>
      </c>
      <c r="B258" s="21" t="str">
        <f t="shared" ref="B258:B321" si="17">E258&amp;F258</f>
        <v>MX3-00111OPEN-CSP GOBIERNO</v>
      </c>
      <c r="C258"/>
      <c r="D258" s="21" t="s">
        <v>134</v>
      </c>
      <c r="E258" s="61" t="s">
        <v>650</v>
      </c>
      <c r="F258" s="21" t="s">
        <v>18</v>
      </c>
      <c r="G258" s="21" t="s">
        <v>134</v>
      </c>
      <c r="H258" s="49" t="s">
        <v>136</v>
      </c>
      <c r="I258" s="21" t="s">
        <v>74</v>
      </c>
      <c r="J258" t="s">
        <v>651</v>
      </c>
      <c r="K258" s="53" t="s">
        <v>29</v>
      </c>
      <c r="L258" s="52" t="s">
        <v>92</v>
      </c>
      <c r="M258" s="48" t="s">
        <v>73</v>
      </c>
      <c r="N258" s="89" t="s">
        <v>74</v>
      </c>
      <c r="O258" s="90" t="s">
        <v>74</v>
      </c>
      <c r="P258" s="89" t="s">
        <v>74</v>
      </c>
      <c r="Q258" s="47" t="str">
        <f t="shared" si="14"/>
        <v>MX3-00111</v>
      </c>
      <c r="R258" s="64" t="s">
        <v>138</v>
      </c>
      <c r="S258" s="87">
        <v>3303.42</v>
      </c>
      <c r="T258" s="21">
        <v>1</v>
      </c>
      <c r="U258" s="62" t="s">
        <v>139</v>
      </c>
      <c r="V258" s="49">
        <f>SUMIF(ResumenCotizacion!$C:$C,E258,ResumenCotizacion!$P:$P)</f>
        <v>0</v>
      </c>
      <c r="W258" s="86">
        <f>IF(H258="USD",S258*SolCotizacion!$J$18,S258)</f>
        <v>12108388.702199999</v>
      </c>
      <c r="X258" s="3">
        <f>ROUND(W258/(1-VLOOKUP("Total porcentaje:",ResumenCotizacion!$F:$H,3,0)),2)</f>
        <v>12108388.699999999</v>
      </c>
      <c r="Y258" s="3">
        <f t="shared" si="15"/>
        <v>0</v>
      </c>
    </row>
    <row r="259" spans="1:25" ht="14.25" x14ac:dyDescent="0.2">
      <c r="A259" s="21" t="str">
        <f t="shared" si="16"/>
        <v>Catalogo principalOPEN-CSP GOBIERNONH3-00103</v>
      </c>
      <c r="B259" s="21" t="str">
        <f t="shared" si="17"/>
        <v>NH3-00103OPEN-CSP GOBIERNO</v>
      </c>
      <c r="C259"/>
      <c r="D259" s="21" t="s">
        <v>134</v>
      </c>
      <c r="E259" s="61" t="s">
        <v>652</v>
      </c>
      <c r="F259" s="21" t="s">
        <v>18</v>
      </c>
      <c r="G259" s="21" t="s">
        <v>134</v>
      </c>
      <c r="H259" s="49" t="s">
        <v>136</v>
      </c>
      <c r="I259" s="21" t="s">
        <v>74</v>
      </c>
      <c r="J259" t="s">
        <v>653</v>
      </c>
      <c r="K259" s="53" t="s">
        <v>29</v>
      </c>
      <c r="L259" s="52" t="s">
        <v>92</v>
      </c>
      <c r="M259" s="48" t="s">
        <v>73</v>
      </c>
      <c r="N259" s="89" t="s">
        <v>74</v>
      </c>
      <c r="O259" s="90" t="s">
        <v>74</v>
      </c>
      <c r="P259" s="89" t="s">
        <v>74</v>
      </c>
      <c r="Q259" s="47" t="str">
        <f t="shared" ref="Q259:Q322" si="18">+E259</f>
        <v>NH3-00103</v>
      </c>
      <c r="R259" s="64" t="s">
        <v>138</v>
      </c>
      <c r="S259" s="87">
        <v>111.67</v>
      </c>
      <c r="T259" s="21">
        <v>1</v>
      </c>
      <c r="U259" s="62" t="s">
        <v>139</v>
      </c>
      <c r="V259" s="49">
        <f>SUMIF(ResumenCotizacion!$C:$C,E259,ResumenCotizacion!$P:$P)</f>
        <v>0</v>
      </c>
      <c r="W259" s="86">
        <f>IF(H259="USD",S259*SolCotizacion!$J$18,S259)</f>
        <v>409316.33470000001</v>
      </c>
      <c r="X259" s="3">
        <f>ROUND(W259/(1-VLOOKUP("Total porcentaje:",ResumenCotizacion!$F:$H,3,0)),2)</f>
        <v>409316.33</v>
      </c>
      <c r="Y259" s="3">
        <f t="shared" ref="Y259:Y322" si="19">V259*X259</f>
        <v>0</v>
      </c>
    </row>
    <row r="260" spans="1:25" ht="14.25" x14ac:dyDescent="0.2">
      <c r="A260" s="21" t="str">
        <f t="shared" si="16"/>
        <v>Catalogo principalOPEN-CSP GOBIERNONH3-00104</v>
      </c>
      <c r="B260" s="21" t="str">
        <f t="shared" si="17"/>
        <v>NH3-00104OPEN-CSP GOBIERNO</v>
      </c>
      <c r="C260"/>
      <c r="D260" s="21" t="s">
        <v>134</v>
      </c>
      <c r="E260" s="61" t="s">
        <v>654</v>
      </c>
      <c r="F260" s="21" t="s">
        <v>18</v>
      </c>
      <c r="G260" s="21" t="s">
        <v>134</v>
      </c>
      <c r="H260" s="49" t="s">
        <v>136</v>
      </c>
      <c r="I260" s="21" t="s">
        <v>74</v>
      </c>
      <c r="J260" t="s">
        <v>655</v>
      </c>
      <c r="K260" s="53" t="s">
        <v>29</v>
      </c>
      <c r="L260" s="52" t="s">
        <v>92</v>
      </c>
      <c r="M260" s="48" t="s">
        <v>73</v>
      </c>
      <c r="N260" s="89" t="s">
        <v>74</v>
      </c>
      <c r="O260" s="90" t="s">
        <v>74</v>
      </c>
      <c r="P260" s="89" t="s">
        <v>74</v>
      </c>
      <c r="Q260" s="47" t="str">
        <f t="shared" si="18"/>
        <v>NH3-00104</v>
      </c>
      <c r="R260" s="64" t="s">
        <v>138</v>
      </c>
      <c r="S260" s="87">
        <v>144.91999999999999</v>
      </c>
      <c r="T260" s="21">
        <v>1</v>
      </c>
      <c r="U260" s="62" t="s">
        <v>139</v>
      </c>
      <c r="V260" s="49">
        <f>SUMIF(ResumenCotizacion!$C:$C,E260,ResumenCotizacion!$P:$P)</f>
        <v>0</v>
      </c>
      <c r="W260" s="86">
        <f>IF(H260="USD",S260*SolCotizacion!$J$18,S260)</f>
        <v>531191.21719999996</v>
      </c>
      <c r="X260" s="3">
        <f>ROUND(W260/(1-VLOOKUP("Total porcentaje:",ResumenCotizacion!$F:$H,3,0)),2)</f>
        <v>531191.22</v>
      </c>
      <c r="Y260" s="3">
        <f t="shared" si="19"/>
        <v>0</v>
      </c>
    </row>
    <row r="261" spans="1:25" ht="14.25" x14ac:dyDescent="0.2">
      <c r="A261" s="21" t="str">
        <f t="shared" si="16"/>
        <v>Catalogo principalOPEN-CSP GOBIERNONH3-00105</v>
      </c>
      <c r="B261" s="21" t="str">
        <f t="shared" si="17"/>
        <v>NH3-00105OPEN-CSP GOBIERNO</v>
      </c>
      <c r="C261"/>
      <c r="D261" s="21" t="s">
        <v>134</v>
      </c>
      <c r="E261" s="61" t="s">
        <v>656</v>
      </c>
      <c r="F261" s="21" t="s">
        <v>18</v>
      </c>
      <c r="G261" s="21" t="s">
        <v>134</v>
      </c>
      <c r="H261" s="49" t="s">
        <v>136</v>
      </c>
      <c r="I261" s="21" t="s">
        <v>74</v>
      </c>
      <c r="J261" t="s">
        <v>657</v>
      </c>
      <c r="K261" s="53" t="s">
        <v>29</v>
      </c>
      <c r="L261" s="52" t="s">
        <v>92</v>
      </c>
      <c r="M261" s="48" t="s">
        <v>73</v>
      </c>
      <c r="N261" s="89" t="s">
        <v>74</v>
      </c>
      <c r="O261" s="90" t="s">
        <v>74</v>
      </c>
      <c r="P261" s="89" t="s">
        <v>74</v>
      </c>
      <c r="Q261" s="47" t="str">
        <f t="shared" si="18"/>
        <v>NH3-00105</v>
      </c>
      <c r="R261" s="64" t="s">
        <v>138</v>
      </c>
      <c r="S261" s="87">
        <v>37.31</v>
      </c>
      <c r="T261" s="21">
        <v>1</v>
      </c>
      <c r="U261" s="62" t="s">
        <v>139</v>
      </c>
      <c r="V261" s="49">
        <f>SUMIF(ResumenCotizacion!$C:$C,E261,ResumenCotizacion!$P:$P)</f>
        <v>0</v>
      </c>
      <c r="W261" s="86">
        <f>IF(H261="USD",S261*SolCotizacion!$J$18,S261)</f>
        <v>136756.44709999999</v>
      </c>
      <c r="X261" s="3">
        <f>ROUND(W261/(1-VLOOKUP("Total porcentaje:",ResumenCotizacion!$F:$H,3,0)),2)</f>
        <v>136756.45000000001</v>
      </c>
      <c r="Y261" s="3">
        <f t="shared" si="19"/>
        <v>0</v>
      </c>
    </row>
    <row r="262" spans="1:25" ht="14.25" x14ac:dyDescent="0.2">
      <c r="A262" s="21" t="str">
        <f t="shared" si="16"/>
        <v>Catalogo principalOPEN-CSP GOBIERNONH3-00106</v>
      </c>
      <c r="B262" s="21" t="str">
        <f t="shared" si="17"/>
        <v>NH3-00106OPEN-CSP GOBIERNO</v>
      </c>
      <c r="C262"/>
      <c r="D262" s="21" t="s">
        <v>134</v>
      </c>
      <c r="E262" s="61" t="s">
        <v>658</v>
      </c>
      <c r="F262" s="21" t="s">
        <v>18</v>
      </c>
      <c r="G262" s="21" t="s">
        <v>134</v>
      </c>
      <c r="H262" s="49" t="s">
        <v>136</v>
      </c>
      <c r="I262" s="21" t="s">
        <v>74</v>
      </c>
      <c r="J262" t="s">
        <v>659</v>
      </c>
      <c r="K262" s="53" t="s">
        <v>29</v>
      </c>
      <c r="L262" s="52" t="s">
        <v>92</v>
      </c>
      <c r="M262" s="48" t="s">
        <v>73</v>
      </c>
      <c r="N262" s="89" t="s">
        <v>74</v>
      </c>
      <c r="O262" s="90" t="s">
        <v>74</v>
      </c>
      <c r="P262" s="89" t="s">
        <v>74</v>
      </c>
      <c r="Q262" s="47" t="str">
        <f t="shared" si="18"/>
        <v>NH3-00106</v>
      </c>
      <c r="R262" s="64" t="s">
        <v>138</v>
      </c>
      <c r="S262" s="87">
        <v>48.22</v>
      </c>
      <c r="T262" s="21">
        <v>1</v>
      </c>
      <c r="U262" s="62" t="s">
        <v>139</v>
      </c>
      <c r="V262" s="49">
        <f>SUMIF(ResumenCotizacion!$C:$C,E262,ResumenCotizacion!$P:$P)</f>
        <v>0</v>
      </c>
      <c r="W262" s="86">
        <f>IF(H262="USD",S262*SolCotizacion!$J$18,S262)</f>
        <v>176746.07019999999</v>
      </c>
      <c r="X262" s="3">
        <f>ROUND(W262/(1-VLOOKUP("Total porcentaje:",ResumenCotizacion!$F:$H,3,0)),2)</f>
        <v>176746.07</v>
      </c>
      <c r="Y262" s="3">
        <f t="shared" si="19"/>
        <v>0</v>
      </c>
    </row>
    <row r="263" spans="1:25" ht="14.25" x14ac:dyDescent="0.2">
      <c r="A263" s="21" t="str">
        <f t="shared" si="16"/>
        <v>Catalogo principalOPEN-CSP GOBIERNONK7-00053</v>
      </c>
      <c r="B263" s="21" t="str">
        <f t="shared" si="17"/>
        <v>NK7-00053OPEN-CSP GOBIERNO</v>
      </c>
      <c r="C263"/>
      <c r="D263" s="21" t="s">
        <v>134</v>
      </c>
      <c r="E263" s="61" t="s">
        <v>660</v>
      </c>
      <c r="F263" s="21" t="s">
        <v>18</v>
      </c>
      <c r="G263" s="21" t="s">
        <v>134</v>
      </c>
      <c r="H263" s="49" t="s">
        <v>136</v>
      </c>
      <c r="I263" s="21" t="s">
        <v>74</v>
      </c>
      <c r="J263" t="s">
        <v>661</v>
      </c>
      <c r="K263" s="53" t="s">
        <v>29</v>
      </c>
      <c r="L263" s="52" t="s">
        <v>92</v>
      </c>
      <c r="M263" s="48" t="s">
        <v>73</v>
      </c>
      <c r="N263" s="89" t="s">
        <v>74</v>
      </c>
      <c r="O263" s="90" t="s">
        <v>74</v>
      </c>
      <c r="P263" s="89" t="s">
        <v>74</v>
      </c>
      <c r="Q263" s="47" t="str">
        <f t="shared" si="18"/>
        <v>NK7-00053</v>
      </c>
      <c r="R263" s="64" t="s">
        <v>138</v>
      </c>
      <c r="S263" s="87">
        <v>26.34</v>
      </c>
      <c r="T263" s="21">
        <v>1</v>
      </c>
      <c r="U263" s="62" t="s">
        <v>139</v>
      </c>
      <c r="V263" s="49">
        <f>SUMIF(ResumenCotizacion!$C:$C,E263,ResumenCotizacion!$P:$P)</f>
        <v>0</v>
      </c>
      <c r="W263" s="86">
        <f>IF(H263="USD",S263*SolCotizacion!$J$18,S263)</f>
        <v>96546.899399999995</v>
      </c>
      <c r="X263" s="3">
        <f>ROUND(W263/(1-VLOOKUP("Total porcentaje:",ResumenCotizacion!$F:$H,3,0)),2)</f>
        <v>96546.9</v>
      </c>
      <c r="Y263" s="3">
        <f t="shared" si="19"/>
        <v>0</v>
      </c>
    </row>
    <row r="264" spans="1:25" ht="14.25" x14ac:dyDescent="0.2">
      <c r="A264" s="21" t="str">
        <f t="shared" si="16"/>
        <v>Catalogo principalOPEN-CSP GOBIERNONK7-00054</v>
      </c>
      <c r="B264" s="21" t="str">
        <f t="shared" si="17"/>
        <v>NK7-00054OPEN-CSP GOBIERNO</v>
      </c>
      <c r="C264"/>
      <c r="D264" s="21" t="s">
        <v>134</v>
      </c>
      <c r="E264" s="61" t="s">
        <v>662</v>
      </c>
      <c r="F264" s="21" t="s">
        <v>18</v>
      </c>
      <c r="G264" s="21" t="s">
        <v>134</v>
      </c>
      <c r="H264" s="49" t="s">
        <v>136</v>
      </c>
      <c r="I264" s="21" t="s">
        <v>74</v>
      </c>
      <c r="J264" t="s">
        <v>663</v>
      </c>
      <c r="K264" s="53" t="s">
        <v>29</v>
      </c>
      <c r="L264" s="52" t="s">
        <v>92</v>
      </c>
      <c r="M264" s="48" t="s">
        <v>73</v>
      </c>
      <c r="N264" s="89" t="s">
        <v>74</v>
      </c>
      <c r="O264" s="90" t="s">
        <v>74</v>
      </c>
      <c r="P264" s="89" t="s">
        <v>74</v>
      </c>
      <c r="Q264" s="47" t="str">
        <f t="shared" si="18"/>
        <v>NK7-00054</v>
      </c>
      <c r="R264" s="64" t="s">
        <v>138</v>
      </c>
      <c r="S264" s="87">
        <v>8.68</v>
      </c>
      <c r="T264" s="21">
        <v>1</v>
      </c>
      <c r="U264" s="62" t="s">
        <v>139</v>
      </c>
      <c r="V264" s="49">
        <f>SUMIF(ResumenCotizacion!$C:$C,E264,ResumenCotizacion!$P:$P)</f>
        <v>0</v>
      </c>
      <c r="W264" s="86">
        <f>IF(H264="USD",S264*SolCotizacion!$J$18,S264)</f>
        <v>31815.758799999996</v>
      </c>
      <c r="X264" s="3">
        <f>ROUND(W264/(1-VLOOKUP("Total porcentaje:",ResumenCotizacion!$F:$H,3,0)),2)</f>
        <v>31815.759999999998</v>
      </c>
      <c r="Y264" s="3">
        <f t="shared" si="19"/>
        <v>0</v>
      </c>
    </row>
    <row r="265" spans="1:25" ht="14.25" x14ac:dyDescent="0.2">
      <c r="A265" s="21" t="str">
        <f t="shared" si="16"/>
        <v>Catalogo principalOPEN-CSP GOBIERNONK7-00055</v>
      </c>
      <c r="B265" s="21" t="str">
        <f t="shared" si="17"/>
        <v>NK7-00055OPEN-CSP GOBIERNO</v>
      </c>
      <c r="C265"/>
      <c r="D265" s="21" t="s">
        <v>134</v>
      </c>
      <c r="E265" s="61" t="s">
        <v>664</v>
      </c>
      <c r="F265" s="21" t="s">
        <v>18</v>
      </c>
      <c r="G265" s="21" t="s">
        <v>134</v>
      </c>
      <c r="H265" s="49" t="s">
        <v>136</v>
      </c>
      <c r="I265" s="21" t="s">
        <v>74</v>
      </c>
      <c r="J265" t="s">
        <v>665</v>
      </c>
      <c r="K265" s="53" t="s">
        <v>29</v>
      </c>
      <c r="L265" s="52" t="s">
        <v>92</v>
      </c>
      <c r="M265" s="48" t="s">
        <v>73</v>
      </c>
      <c r="N265" s="89" t="s">
        <v>74</v>
      </c>
      <c r="O265" s="90" t="s">
        <v>74</v>
      </c>
      <c r="P265" s="89" t="s">
        <v>74</v>
      </c>
      <c r="Q265" s="47" t="str">
        <f t="shared" si="18"/>
        <v>NK7-00055</v>
      </c>
      <c r="R265" s="64" t="s">
        <v>138</v>
      </c>
      <c r="S265" s="87">
        <v>17.649999999999999</v>
      </c>
      <c r="T265" s="21">
        <v>1</v>
      </c>
      <c r="U265" s="62" t="s">
        <v>139</v>
      </c>
      <c r="V265" s="49">
        <f>SUMIF(ResumenCotizacion!$C:$C,E265,ResumenCotizacion!$P:$P)</f>
        <v>0</v>
      </c>
      <c r="W265" s="86">
        <f>IF(H265="USD",S265*SolCotizacion!$J$18,S265)</f>
        <v>64694.486499999992</v>
      </c>
      <c r="X265" s="3">
        <f>ROUND(W265/(1-VLOOKUP("Total porcentaje:",ResumenCotizacion!$F:$H,3,0)),2)</f>
        <v>64694.49</v>
      </c>
      <c r="Y265" s="3">
        <f t="shared" si="19"/>
        <v>0</v>
      </c>
    </row>
    <row r="266" spans="1:25" ht="14.25" x14ac:dyDescent="0.2">
      <c r="A266" s="21" t="str">
        <f t="shared" si="16"/>
        <v>Catalogo principalOPEN-CSP GOBIERNONMG-00006</v>
      </c>
      <c r="B266" s="21" t="str">
        <f t="shared" si="17"/>
        <v>NMG-00006OPEN-CSP GOBIERNO</v>
      </c>
      <c r="C266"/>
      <c r="D266" s="21" t="s">
        <v>134</v>
      </c>
      <c r="E266" s="61" t="s">
        <v>666</v>
      </c>
      <c r="F266" s="21" t="s">
        <v>18</v>
      </c>
      <c r="G266" s="21" t="s">
        <v>134</v>
      </c>
      <c r="H266" s="49" t="s">
        <v>136</v>
      </c>
      <c r="I266" s="21" t="s">
        <v>74</v>
      </c>
      <c r="J266" t="s">
        <v>667</v>
      </c>
      <c r="K266" s="53" t="s">
        <v>29</v>
      </c>
      <c r="L266" s="52" t="s">
        <v>92</v>
      </c>
      <c r="M266" s="48" t="s">
        <v>73</v>
      </c>
      <c r="N266" s="89" t="s">
        <v>74</v>
      </c>
      <c r="O266" s="90" t="s">
        <v>74</v>
      </c>
      <c r="P266" s="89" t="s">
        <v>74</v>
      </c>
      <c r="Q266" s="47" t="str">
        <f t="shared" si="18"/>
        <v>NMG-00006</v>
      </c>
      <c r="R266" s="64" t="s">
        <v>75</v>
      </c>
      <c r="S266" s="87">
        <v>24</v>
      </c>
      <c r="T266" s="21">
        <v>1</v>
      </c>
      <c r="U266" s="62" t="s">
        <v>139</v>
      </c>
      <c r="V266" s="49">
        <f>SUMIF(ResumenCotizacion!$C:$C,E266,ResumenCotizacion!$P:$P)</f>
        <v>0</v>
      </c>
      <c r="W266" s="86">
        <f>IF(H266="USD",S266*SolCotizacion!$J$18,S266)</f>
        <v>87969.84</v>
      </c>
      <c r="X266" s="3">
        <f>ROUND(W266/(1-VLOOKUP("Total porcentaje:",ResumenCotizacion!$F:$H,3,0)),2)</f>
        <v>87969.84</v>
      </c>
      <c r="Y266" s="3">
        <f t="shared" si="19"/>
        <v>0</v>
      </c>
    </row>
    <row r="267" spans="1:25" ht="14.25" x14ac:dyDescent="0.2">
      <c r="A267" s="21" t="str">
        <f t="shared" si="16"/>
        <v>Catalogo principalOPEN-CSP GOBIERNOPGI-00491</v>
      </c>
      <c r="B267" s="21" t="str">
        <f t="shared" si="17"/>
        <v>PGI-00491OPEN-CSP GOBIERNO</v>
      </c>
      <c r="C267"/>
      <c r="D267" s="21" t="s">
        <v>134</v>
      </c>
      <c r="E267" s="61" t="s">
        <v>668</v>
      </c>
      <c r="F267" s="21" t="s">
        <v>18</v>
      </c>
      <c r="G267" s="21" t="s">
        <v>134</v>
      </c>
      <c r="H267" s="49" t="s">
        <v>136</v>
      </c>
      <c r="I267" s="21" t="s">
        <v>74</v>
      </c>
      <c r="J267" t="s">
        <v>669</v>
      </c>
      <c r="K267" s="53" t="s">
        <v>29</v>
      </c>
      <c r="L267" s="52" t="s">
        <v>92</v>
      </c>
      <c r="M267" s="48" t="s">
        <v>73</v>
      </c>
      <c r="N267" s="89" t="s">
        <v>74</v>
      </c>
      <c r="O267" s="90" t="s">
        <v>74</v>
      </c>
      <c r="P267" s="89" t="s">
        <v>74</v>
      </c>
      <c r="Q267" s="47" t="str">
        <f t="shared" si="18"/>
        <v>PGI-00491</v>
      </c>
      <c r="R267" s="64" t="s">
        <v>138</v>
      </c>
      <c r="S267" s="87">
        <v>62.47</v>
      </c>
      <c r="T267" s="21">
        <v>1</v>
      </c>
      <c r="U267" s="62" t="s">
        <v>139</v>
      </c>
      <c r="V267" s="49">
        <f>SUMIF(ResumenCotizacion!$C:$C,E267,ResumenCotizacion!$P:$P)</f>
        <v>0</v>
      </c>
      <c r="W267" s="86">
        <f>IF(H267="USD",S267*SolCotizacion!$J$18,S267)</f>
        <v>228978.16269999999</v>
      </c>
      <c r="X267" s="3">
        <f>ROUND(W267/(1-VLOOKUP("Total porcentaje:",ResumenCotizacion!$F:$H,3,0)),2)</f>
        <v>228978.16</v>
      </c>
      <c r="Y267" s="3">
        <f t="shared" si="19"/>
        <v>0</v>
      </c>
    </row>
    <row r="268" spans="1:25" ht="14.25" x14ac:dyDescent="0.2">
      <c r="A268" s="21" t="str">
        <f t="shared" si="16"/>
        <v>Catalogo principalOPEN-CSP GOBIERNOPGI-00492</v>
      </c>
      <c r="B268" s="21" t="str">
        <f t="shared" si="17"/>
        <v>PGI-00492OPEN-CSP GOBIERNO</v>
      </c>
      <c r="C268"/>
      <c r="D268" s="21" t="s">
        <v>134</v>
      </c>
      <c r="E268" s="61" t="s">
        <v>670</v>
      </c>
      <c r="F268" s="21" t="s">
        <v>18</v>
      </c>
      <c r="G268" s="21" t="s">
        <v>134</v>
      </c>
      <c r="H268" s="49" t="s">
        <v>136</v>
      </c>
      <c r="I268" s="21" t="s">
        <v>74</v>
      </c>
      <c r="J268" t="s">
        <v>671</v>
      </c>
      <c r="K268" s="53" t="s">
        <v>29</v>
      </c>
      <c r="L268" s="52" t="s">
        <v>92</v>
      </c>
      <c r="M268" s="48" t="s">
        <v>73</v>
      </c>
      <c r="N268" s="89" t="s">
        <v>74</v>
      </c>
      <c r="O268" s="90" t="s">
        <v>74</v>
      </c>
      <c r="P268" s="89" t="s">
        <v>74</v>
      </c>
      <c r="Q268" s="47" t="str">
        <f t="shared" si="18"/>
        <v>PGI-00492</v>
      </c>
      <c r="R268" s="64" t="s">
        <v>138</v>
      </c>
      <c r="S268" s="87">
        <v>80.13</v>
      </c>
      <c r="T268" s="21">
        <v>1</v>
      </c>
      <c r="U268" s="62" t="s">
        <v>139</v>
      </c>
      <c r="V268" s="49">
        <f>SUMIF(ResumenCotizacion!$C:$C,E268,ResumenCotizacion!$P:$P)</f>
        <v>0</v>
      </c>
      <c r="W268" s="86">
        <f>IF(H268="USD",S268*SolCotizacion!$J$18,S268)</f>
        <v>293709.30329999997</v>
      </c>
      <c r="X268" s="3">
        <f>ROUND(W268/(1-VLOOKUP("Total porcentaje:",ResumenCotizacion!$F:$H,3,0)),2)</f>
        <v>293709.3</v>
      </c>
      <c r="Y268" s="3">
        <f t="shared" si="19"/>
        <v>0</v>
      </c>
    </row>
    <row r="269" spans="1:25" ht="14.25" x14ac:dyDescent="0.2">
      <c r="A269" s="21" t="str">
        <f t="shared" si="16"/>
        <v>Catalogo principalOPEN-CSP GOBIERNOPGI-00493</v>
      </c>
      <c r="B269" s="21" t="str">
        <f t="shared" si="17"/>
        <v>PGI-00493OPEN-CSP GOBIERNO</v>
      </c>
      <c r="C269"/>
      <c r="D269" s="21" t="s">
        <v>134</v>
      </c>
      <c r="E269" s="61" t="s">
        <v>672</v>
      </c>
      <c r="F269" s="21" t="s">
        <v>18</v>
      </c>
      <c r="G269" s="21" t="s">
        <v>134</v>
      </c>
      <c r="H269" s="49" t="s">
        <v>136</v>
      </c>
      <c r="I269" s="21" t="s">
        <v>74</v>
      </c>
      <c r="J269" t="s">
        <v>673</v>
      </c>
      <c r="K269" s="53" t="s">
        <v>29</v>
      </c>
      <c r="L269" s="52" t="s">
        <v>92</v>
      </c>
      <c r="M269" s="48" t="s">
        <v>73</v>
      </c>
      <c r="N269" s="89" t="s">
        <v>74</v>
      </c>
      <c r="O269" s="90" t="s">
        <v>74</v>
      </c>
      <c r="P269" s="89" t="s">
        <v>74</v>
      </c>
      <c r="Q269" s="47" t="str">
        <f t="shared" si="18"/>
        <v>PGI-00493</v>
      </c>
      <c r="R269" s="64" t="s">
        <v>138</v>
      </c>
      <c r="S269" s="87">
        <v>20.74</v>
      </c>
      <c r="T269" s="21">
        <v>1</v>
      </c>
      <c r="U269" s="62" t="s">
        <v>139</v>
      </c>
      <c r="V269" s="49">
        <f>SUMIF(ResumenCotizacion!$C:$C,E269,ResumenCotizacion!$P:$P)</f>
        <v>0</v>
      </c>
      <c r="W269" s="86">
        <f>IF(H269="USD",S269*SolCotizacion!$J$18,S269)</f>
        <v>76020.603399999993</v>
      </c>
      <c r="X269" s="3">
        <f>ROUND(W269/(1-VLOOKUP("Total porcentaje:",ResumenCotizacion!$F:$H,3,0)),2)</f>
        <v>76020.600000000006</v>
      </c>
      <c r="Y269" s="3">
        <f t="shared" si="19"/>
        <v>0</v>
      </c>
    </row>
    <row r="270" spans="1:25" ht="14.25" x14ac:dyDescent="0.2">
      <c r="A270" s="21" t="str">
        <f t="shared" si="16"/>
        <v>Catalogo principalOPEN-CSP GOBIERNOPGI-00494</v>
      </c>
      <c r="B270" s="21" t="str">
        <f t="shared" si="17"/>
        <v>PGI-00494OPEN-CSP GOBIERNO</v>
      </c>
      <c r="C270"/>
      <c r="D270" s="21" t="s">
        <v>134</v>
      </c>
      <c r="E270" s="61" t="s">
        <v>674</v>
      </c>
      <c r="F270" s="21" t="s">
        <v>18</v>
      </c>
      <c r="G270" s="21" t="s">
        <v>134</v>
      </c>
      <c r="H270" s="49" t="s">
        <v>136</v>
      </c>
      <c r="I270" s="21" t="s">
        <v>74</v>
      </c>
      <c r="J270" t="s">
        <v>675</v>
      </c>
      <c r="K270" s="53" t="s">
        <v>29</v>
      </c>
      <c r="L270" s="52" t="s">
        <v>92</v>
      </c>
      <c r="M270" s="48" t="s">
        <v>73</v>
      </c>
      <c r="N270" s="89" t="s">
        <v>74</v>
      </c>
      <c r="O270" s="90" t="s">
        <v>74</v>
      </c>
      <c r="P270" s="89" t="s">
        <v>74</v>
      </c>
      <c r="Q270" s="47" t="str">
        <f t="shared" si="18"/>
        <v>PGI-00494</v>
      </c>
      <c r="R270" s="64" t="s">
        <v>138</v>
      </c>
      <c r="S270" s="87">
        <v>26.62</v>
      </c>
      <c r="T270" s="21">
        <v>1</v>
      </c>
      <c r="U270" s="62" t="s">
        <v>139</v>
      </c>
      <c r="V270" s="49">
        <f>SUMIF(ResumenCotizacion!$C:$C,E270,ResumenCotizacion!$P:$P)</f>
        <v>0</v>
      </c>
      <c r="W270" s="86">
        <f>IF(H270="USD",S270*SolCotizacion!$J$18,S270)</f>
        <v>97573.214200000002</v>
      </c>
      <c r="X270" s="3">
        <f>ROUND(W270/(1-VLOOKUP("Total porcentaje:",ResumenCotizacion!$F:$H,3,0)),2)</f>
        <v>97573.21</v>
      </c>
      <c r="Y270" s="3">
        <f t="shared" si="19"/>
        <v>0</v>
      </c>
    </row>
    <row r="271" spans="1:25" ht="14.25" x14ac:dyDescent="0.2">
      <c r="A271" s="21" t="str">
        <f t="shared" si="16"/>
        <v>Catalogo principalOPEN-CSP GOBIERNOPGI-00894</v>
      </c>
      <c r="B271" s="21" t="str">
        <f t="shared" si="17"/>
        <v>PGI-00894OPEN-CSP GOBIERNO</v>
      </c>
      <c r="C271"/>
      <c r="D271" s="21" t="s">
        <v>134</v>
      </c>
      <c r="E271" s="61" t="s">
        <v>676</v>
      </c>
      <c r="F271" s="21" t="s">
        <v>18</v>
      </c>
      <c r="G271" s="21" t="s">
        <v>134</v>
      </c>
      <c r="H271" s="49" t="s">
        <v>136</v>
      </c>
      <c r="I271" s="21" t="s">
        <v>74</v>
      </c>
      <c r="J271" t="s">
        <v>677</v>
      </c>
      <c r="K271" s="53" t="s">
        <v>29</v>
      </c>
      <c r="L271" s="52" t="s">
        <v>92</v>
      </c>
      <c r="M271" s="48" t="s">
        <v>73</v>
      </c>
      <c r="N271" s="89" t="s">
        <v>74</v>
      </c>
      <c r="O271" s="90" t="s">
        <v>74</v>
      </c>
      <c r="P271" s="89" t="s">
        <v>74</v>
      </c>
      <c r="Q271" s="47" t="str">
        <f t="shared" si="18"/>
        <v>PGI-00894</v>
      </c>
      <c r="R271" s="64" t="s">
        <v>138</v>
      </c>
      <c r="S271" s="87">
        <v>41.73</v>
      </c>
      <c r="T271" s="21">
        <v>1</v>
      </c>
      <c r="U271" s="62" t="s">
        <v>139</v>
      </c>
      <c r="V271" s="49">
        <f>SUMIF(ResumenCotizacion!$C:$C,E271,ResumenCotizacion!$P:$P)</f>
        <v>0</v>
      </c>
      <c r="W271" s="86">
        <f>IF(H271="USD",S271*SolCotizacion!$J$18,S271)</f>
        <v>152957.55929999999</v>
      </c>
      <c r="X271" s="3">
        <f>ROUND(W271/(1-VLOOKUP("Total porcentaje:",ResumenCotizacion!$F:$H,3,0)),2)</f>
        <v>152957.56</v>
      </c>
      <c r="Y271" s="3">
        <f t="shared" si="19"/>
        <v>0</v>
      </c>
    </row>
    <row r="272" spans="1:25" ht="14.25" x14ac:dyDescent="0.2">
      <c r="A272" s="21" t="str">
        <f t="shared" si="16"/>
        <v>Catalogo principalOPEN-CSP GOBIERNOPGI-00895</v>
      </c>
      <c r="B272" s="21" t="str">
        <f t="shared" si="17"/>
        <v>PGI-00895OPEN-CSP GOBIERNO</v>
      </c>
      <c r="C272"/>
      <c r="D272" s="21" t="s">
        <v>134</v>
      </c>
      <c r="E272" s="61" t="s">
        <v>678</v>
      </c>
      <c r="F272" s="21" t="s">
        <v>18</v>
      </c>
      <c r="G272" s="21" t="s">
        <v>134</v>
      </c>
      <c r="H272" s="49" t="s">
        <v>136</v>
      </c>
      <c r="I272" s="21" t="s">
        <v>74</v>
      </c>
      <c r="J272" t="s">
        <v>679</v>
      </c>
      <c r="K272" s="53" t="s">
        <v>29</v>
      </c>
      <c r="L272" s="52" t="s">
        <v>92</v>
      </c>
      <c r="M272" s="48" t="s">
        <v>73</v>
      </c>
      <c r="N272" s="89" t="s">
        <v>74</v>
      </c>
      <c r="O272" s="90" t="s">
        <v>74</v>
      </c>
      <c r="P272" s="89" t="s">
        <v>74</v>
      </c>
      <c r="Q272" s="47" t="str">
        <f t="shared" si="18"/>
        <v>PGI-00895</v>
      </c>
      <c r="R272" s="64" t="s">
        <v>138</v>
      </c>
      <c r="S272" s="87">
        <v>53.51</v>
      </c>
      <c r="T272" s="21">
        <v>1</v>
      </c>
      <c r="U272" s="62" t="s">
        <v>139</v>
      </c>
      <c r="V272" s="49">
        <f>SUMIF(ResumenCotizacion!$C:$C,E272,ResumenCotizacion!$P:$P)</f>
        <v>0</v>
      </c>
      <c r="W272" s="86">
        <f>IF(H272="USD",S272*SolCotizacion!$J$18,S272)</f>
        <v>196136.08909999998</v>
      </c>
      <c r="X272" s="3">
        <f>ROUND(W272/(1-VLOOKUP("Total porcentaje:",ResumenCotizacion!$F:$H,3,0)),2)</f>
        <v>196136.09</v>
      </c>
      <c r="Y272" s="3">
        <f t="shared" si="19"/>
        <v>0</v>
      </c>
    </row>
    <row r="273" spans="1:25" ht="14.25" x14ac:dyDescent="0.2">
      <c r="A273" s="21" t="str">
        <f t="shared" si="16"/>
        <v>Catalogo principalOPEN-CSP GOBIERNOPL7-00047</v>
      </c>
      <c r="B273" s="21" t="str">
        <f t="shared" si="17"/>
        <v>PL7-00047OPEN-CSP GOBIERNO</v>
      </c>
      <c r="C273"/>
      <c r="D273" s="21" t="s">
        <v>134</v>
      </c>
      <c r="E273" s="61" t="s">
        <v>680</v>
      </c>
      <c r="F273" s="21" t="s">
        <v>18</v>
      </c>
      <c r="G273" s="21" t="s">
        <v>134</v>
      </c>
      <c r="H273" s="49" t="s">
        <v>136</v>
      </c>
      <c r="I273" s="21" t="s">
        <v>74</v>
      </c>
      <c r="J273" t="s">
        <v>681</v>
      </c>
      <c r="K273" s="53" t="s">
        <v>29</v>
      </c>
      <c r="L273" s="52" t="s">
        <v>92</v>
      </c>
      <c r="M273" s="48" t="s">
        <v>73</v>
      </c>
      <c r="N273" s="89" t="s">
        <v>74</v>
      </c>
      <c r="O273" s="90" t="s">
        <v>74</v>
      </c>
      <c r="P273" s="89" t="s">
        <v>74</v>
      </c>
      <c r="Q273" s="47" t="str">
        <f t="shared" si="18"/>
        <v>PL7-00047</v>
      </c>
      <c r="R273" s="64" t="s">
        <v>138</v>
      </c>
      <c r="S273" s="87">
        <v>27666.99</v>
      </c>
      <c r="T273" s="21">
        <v>1</v>
      </c>
      <c r="U273" s="62" t="s">
        <v>139</v>
      </c>
      <c r="V273" s="49">
        <f>SUMIF(ResumenCotizacion!$C:$C,E273,ResumenCotizacion!$P:$P)</f>
        <v>0</v>
      </c>
      <c r="W273" s="86">
        <f>IF(H273="USD",S273*SolCotizacion!$J$18,S273)</f>
        <v>101410861.8159</v>
      </c>
      <c r="X273" s="3">
        <f>ROUND(W273/(1-VLOOKUP("Total porcentaje:",ResumenCotizacion!$F:$H,3,0)),2)</f>
        <v>101410861.81999999</v>
      </c>
      <c r="Y273" s="3">
        <f t="shared" si="19"/>
        <v>0</v>
      </c>
    </row>
    <row r="274" spans="1:25" ht="14.25" x14ac:dyDescent="0.2">
      <c r="A274" s="21" t="str">
        <f t="shared" si="16"/>
        <v>Catalogo principalOPEN-CSP GOBIERNOPL7-00048</v>
      </c>
      <c r="B274" s="21" t="str">
        <f t="shared" si="17"/>
        <v>PL7-00048OPEN-CSP GOBIERNO</v>
      </c>
      <c r="C274"/>
      <c r="D274" s="21" t="s">
        <v>134</v>
      </c>
      <c r="E274" s="61" t="s">
        <v>682</v>
      </c>
      <c r="F274" s="21" t="s">
        <v>18</v>
      </c>
      <c r="G274" s="21" t="s">
        <v>134</v>
      </c>
      <c r="H274" s="49" t="s">
        <v>136</v>
      </c>
      <c r="I274" s="21" t="s">
        <v>74</v>
      </c>
      <c r="J274" t="s">
        <v>683</v>
      </c>
      <c r="K274" s="53" t="s">
        <v>29</v>
      </c>
      <c r="L274" s="52" t="s">
        <v>92</v>
      </c>
      <c r="M274" s="48" t="s">
        <v>73</v>
      </c>
      <c r="N274" s="89" t="s">
        <v>74</v>
      </c>
      <c r="O274" s="90" t="s">
        <v>74</v>
      </c>
      <c r="P274" s="89" t="s">
        <v>74</v>
      </c>
      <c r="Q274" s="47" t="str">
        <f t="shared" si="18"/>
        <v>PL7-00048</v>
      </c>
      <c r="R274" s="64" t="s">
        <v>138</v>
      </c>
      <c r="S274" s="87">
        <v>9222.24</v>
      </c>
      <c r="T274" s="21">
        <v>1</v>
      </c>
      <c r="U274" s="62" t="s">
        <v>139</v>
      </c>
      <c r="V274" s="49">
        <f>SUMIF(ResumenCotizacion!$C:$C,E274,ResumenCotizacion!$P:$P)</f>
        <v>0</v>
      </c>
      <c r="W274" s="86">
        <f>IF(H274="USD",S274*SolCotizacion!$J$18,S274)</f>
        <v>33803290.718400002</v>
      </c>
      <c r="X274" s="3">
        <f>ROUND(W274/(1-VLOOKUP("Total porcentaje:",ResumenCotizacion!$F:$H,3,0)),2)</f>
        <v>33803290.719999999</v>
      </c>
      <c r="Y274" s="3">
        <f t="shared" si="19"/>
        <v>0</v>
      </c>
    </row>
    <row r="275" spans="1:25" ht="14.25" x14ac:dyDescent="0.2">
      <c r="A275" s="21" t="str">
        <f t="shared" si="16"/>
        <v>Catalogo principalOPEN-CSP GOBIERNOPL7-00049</v>
      </c>
      <c r="B275" s="21" t="str">
        <f t="shared" si="17"/>
        <v>PL7-00049OPEN-CSP GOBIERNO</v>
      </c>
      <c r="C275"/>
      <c r="D275" s="21" t="s">
        <v>134</v>
      </c>
      <c r="E275" s="61" t="s">
        <v>684</v>
      </c>
      <c r="F275" s="21" t="s">
        <v>18</v>
      </c>
      <c r="G275" s="21" t="s">
        <v>134</v>
      </c>
      <c r="H275" s="49" t="s">
        <v>136</v>
      </c>
      <c r="I275" s="21" t="s">
        <v>74</v>
      </c>
      <c r="J275" t="s">
        <v>685</v>
      </c>
      <c r="K275" s="53" t="s">
        <v>29</v>
      </c>
      <c r="L275" s="52" t="s">
        <v>92</v>
      </c>
      <c r="M275" s="48" t="s">
        <v>73</v>
      </c>
      <c r="N275" s="89" t="s">
        <v>74</v>
      </c>
      <c r="O275" s="90" t="s">
        <v>74</v>
      </c>
      <c r="P275" s="89" t="s">
        <v>74</v>
      </c>
      <c r="Q275" s="47" t="str">
        <f t="shared" si="18"/>
        <v>PL7-00049</v>
      </c>
      <c r="R275" s="64" t="s">
        <v>138</v>
      </c>
      <c r="S275" s="87">
        <v>18444.75</v>
      </c>
      <c r="T275" s="21">
        <v>1</v>
      </c>
      <c r="U275" s="62" t="s">
        <v>139</v>
      </c>
      <c r="V275" s="49">
        <f>SUMIF(ResumenCotizacion!$C:$C,E275,ResumenCotizacion!$P:$P)</f>
        <v>0</v>
      </c>
      <c r="W275" s="86">
        <f>IF(H275="USD",S275*SolCotizacion!$J$18,S275)</f>
        <v>67607571.097499996</v>
      </c>
      <c r="X275" s="3">
        <f>ROUND(W275/(1-VLOOKUP("Total porcentaje:",ResumenCotizacion!$F:$H,3,0)),2)</f>
        <v>67607571.099999994</v>
      </c>
      <c r="Y275" s="3">
        <f t="shared" si="19"/>
        <v>0</v>
      </c>
    </row>
    <row r="276" spans="1:25" ht="14.25" x14ac:dyDescent="0.2">
      <c r="A276" s="21" t="str">
        <f t="shared" si="16"/>
        <v>Catalogo principalOPEN-CSP GOBIERNOQ4Y-00006</v>
      </c>
      <c r="B276" s="21" t="str">
        <f t="shared" si="17"/>
        <v>Q4Y-00006OPEN-CSP GOBIERNO</v>
      </c>
      <c r="C276"/>
      <c r="D276" s="21" t="s">
        <v>134</v>
      </c>
      <c r="E276" s="61" t="s">
        <v>37</v>
      </c>
      <c r="F276" s="21" t="s">
        <v>18</v>
      </c>
      <c r="G276" s="21" t="s">
        <v>134</v>
      </c>
      <c r="H276" s="49" t="s">
        <v>136</v>
      </c>
      <c r="I276" s="21" t="s">
        <v>74</v>
      </c>
      <c r="J276" t="s">
        <v>77</v>
      </c>
      <c r="K276" s="53" t="s">
        <v>29</v>
      </c>
      <c r="L276" s="52" t="s">
        <v>92</v>
      </c>
      <c r="M276" s="48" t="s">
        <v>73</v>
      </c>
      <c r="N276" s="89" t="s">
        <v>74</v>
      </c>
      <c r="O276" s="90" t="s">
        <v>74</v>
      </c>
      <c r="P276" s="89" t="s">
        <v>74</v>
      </c>
      <c r="Q276" s="47" t="str">
        <f t="shared" si="18"/>
        <v>Q4Y-00006</v>
      </c>
      <c r="R276" s="64" t="s">
        <v>75</v>
      </c>
      <c r="S276" s="87">
        <v>96</v>
      </c>
      <c r="T276" s="21">
        <v>1</v>
      </c>
      <c r="U276" s="62" t="s">
        <v>139</v>
      </c>
      <c r="V276" s="49">
        <f>SUMIF(ResumenCotizacion!$C:$C,E276,ResumenCotizacion!$P:$P)</f>
        <v>70</v>
      </c>
      <c r="W276" s="86">
        <f>IF(H276="USD",S276*SolCotizacion!$J$18,S276)</f>
        <v>351879.36</v>
      </c>
      <c r="X276" s="3">
        <f>ROUND(W276/(1-VLOOKUP("Total porcentaje:",ResumenCotizacion!$F:$H,3,0)),2)</f>
        <v>351879.36</v>
      </c>
      <c r="Y276" s="3">
        <f t="shared" si="19"/>
        <v>24631555.199999999</v>
      </c>
    </row>
    <row r="277" spans="1:25" ht="14.25" x14ac:dyDescent="0.2">
      <c r="A277" s="21" t="str">
        <f t="shared" si="16"/>
        <v>Catalogo principalOPEN-CSP GOBIERNOQ5Y-00006</v>
      </c>
      <c r="B277" s="21" t="str">
        <f t="shared" si="17"/>
        <v>Q5Y-00006OPEN-CSP GOBIERNO</v>
      </c>
      <c r="C277"/>
      <c r="D277" s="21" t="s">
        <v>134</v>
      </c>
      <c r="E277" s="61" t="s">
        <v>36</v>
      </c>
      <c r="F277" s="21" t="s">
        <v>18</v>
      </c>
      <c r="G277" s="21" t="s">
        <v>134</v>
      </c>
      <c r="H277" s="49" t="s">
        <v>136</v>
      </c>
      <c r="I277" s="21" t="s">
        <v>74</v>
      </c>
      <c r="J277" t="s">
        <v>72</v>
      </c>
      <c r="K277" s="53" t="s">
        <v>29</v>
      </c>
      <c r="L277" s="52" t="s">
        <v>92</v>
      </c>
      <c r="M277" s="48" t="s">
        <v>73</v>
      </c>
      <c r="N277" s="89" t="s">
        <v>74</v>
      </c>
      <c r="O277" s="90" t="s">
        <v>74</v>
      </c>
      <c r="P277" s="89" t="s">
        <v>74</v>
      </c>
      <c r="Q277" s="47" t="str">
        <f t="shared" si="18"/>
        <v>Q5Y-00006</v>
      </c>
      <c r="R277" s="64" t="s">
        <v>75</v>
      </c>
      <c r="S277" s="87">
        <v>240.1</v>
      </c>
      <c r="T277" s="21">
        <v>1</v>
      </c>
      <c r="U277" s="62" t="s">
        <v>139</v>
      </c>
      <c r="V277" s="49">
        <f>SUMIF(ResumenCotizacion!$C:$C,E277,ResumenCotizacion!$P:$P)</f>
        <v>240</v>
      </c>
      <c r="W277" s="86">
        <f>IF(H277="USD",S277*SolCotizacion!$J$18,S277)</f>
        <v>880064.94099999999</v>
      </c>
      <c r="X277" s="3">
        <f>ROUND(W277/(1-VLOOKUP("Total porcentaje:",ResumenCotizacion!$F:$H,3,0)),2)</f>
        <v>880064.94</v>
      </c>
      <c r="Y277" s="3">
        <f t="shared" si="19"/>
        <v>211215585.59999999</v>
      </c>
    </row>
    <row r="278" spans="1:25" ht="14.25" x14ac:dyDescent="0.2">
      <c r="A278" s="21" t="str">
        <f t="shared" si="16"/>
        <v>Catalogo principalOPEN-CSP GOBIERNOQ6Y-00006</v>
      </c>
      <c r="B278" s="21" t="str">
        <f t="shared" si="17"/>
        <v>Q6Y-00006OPEN-CSP GOBIERNO</v>
      </c>
      <c r="C278"/>
      <c r="D278" s="21" t="s">
        <v>134</v>
      </c>
      <c r="E278" s="61" t="s">
        <v>686</v>
      </c>
      <c r="F278" s="21" t="s">
        <v>18</v>
      </c>
      <c r="G278" s="21" t="s">
        <v>134</v>
      </c>
      <c r="H278" s="49" t="s">
        <v>136</v>
      </c>
      <c r="I278" s="21" t="s">
        <v>74</v>
      </c>
      <c r="J278" t="s">
        <v>687</v>
      </c>
      <c r="K278" s="53" t="s">
        <v>29</v>
      </c>
      <c r="L278" s="52" t="s">
        <v>92</v>
      </c>
      <c r="M278" s="48" t="s">
        <v>73</v>
      </c>
      <c r="N278" s="89" t="s">
        <v>74</v>
      </c>
      <c r="O278" s="90" t="s">
        <v>74</v>
      </c>
      <c r="P278" s="89" t="s">
        <v>74</v>
      </c>
      <c r="Q278" s="47" t="str">
        <f t="shared" si="18"/>
        <v>Q6Y-00006</v>
      </c>
      <c r="R278" s="64" t="s">
        <v>75</v>
      </c>
      <c r="S278" s="87">
        <v>48</v>
      </c>
      <c r="T278" s="21">
        <v>1</v>
      </c>
      <c r="U278" s="62" t="s">
        <v>139</v>
      </c>
      <c r="V278" s="49">
        <f>SUMIF(ResumenCotizacion!$C:$C,E278,ResumenCotizacion!$P:$P)</f>
        <v>0</v>
      </c>
      <c r="W278" s="86">
        <f>IF(H278="USD",S278*SolCotizacion!$J$18,S278)</f>
        <v>175939.68</v>
      </c>
      <c r="X278" s="3">
        <f>ROUND(W278/(1-VLOOKUP("Total porcentaje:",ResumenCotizacion!$F:$H,3,0)),2)</f>
        <v>175939.68</v>
      </c>
      <c r="Y278" s="3">
        <f t="shared" si="19"/>
        <v>0</v>
      </c>
    </row>
    <row r="279" spans="1:25" ht="14.25" x14ac:dyDescent="0.2">
      <c r="A279" s="21" t="str">
        <f t="shared" si="16"/>
        <v>Catalogo principalOPEN-CSP GOBIERNOQ6Z-00006</v>
      </c>
      <c r="B279" s="21" t="str">
        <f t="shared" si="17"/>
        <v>Q6Z-00006OPEN-CSP GOBIERNO</v>
      </c>
      <c r="C279"/>
      <c r="D279" s="21" t="s">
        <v>134</v>
      </c>
      <c r="E279" s="61" t="s">
        <v>688</v>
      </c>
      <c r="F279" s="21" t="s">
        <v>18</v>
      </c>
      <c r="G279" s="21" t="s">
        <v>134</v>
      </c>
      <c r="H279" s="49" t="s">
        <v>136</v>
      </c>
      <c r="I279" s="21" t="s">
        <v>74</v>
      </c>
      <c r="J279" t="s">
        <v>689</v>
      </c>
      <c r="K279" s="53" t="s">
        <v>29</v>
      </c>
      <c r="L279" s="52" t="s">
        <v>92</v>
      </c>
      <c r="M279" s="48" t="s">
        <v>73</v>
      </c>
      <c r="N279" s="89" t="s">
        <v>74</v>
      </c>
      <c r="O279" s="90" t="s">
        <v>74</v>
      </c>
      <c r="P279" s="89" t="s">
        <v>74</v>
      </c>
      <c r="Q279" s="47" t="str">
        <f t="shared" si="18"/>
        <v>Q6Z-00006</v>
      </c>
      <c r="R279" s="64" t="s">
        <v>75</v>
      </c>
      <c r="S279" s="87">
        <v>96</v>
      </c>
      <c r="T279" s="21">
        <v>1</v>
      </c>
      <c r="U279" s="62" t="s">
        <v>139</v>
      </c>
      <c r="V279" s="49">
        <f>SUMIF(ResumenCotizacion!$C:$C,E279,ResumenCotizacion!$P:$P)</f>
        <v>0</v>
      </c>
      <c r="W279" s="86">
        <f>IF(H279="USD",S279*SolCotizacion!$J$18,S279)</f>
        <v>351879.36</v>
      </c>
      <c r="X279" s="3">
        <f>ROUND(W279/(1-VLOOKUP("Total porcentaje:",ResumenCotizacion!$F:$H,3,0)),2)</f>
        <v>351879.36</v>
      </c>
      <c r="Y279" s="3">
        <f t="shared" si="19"/>
        <v>0</v>
      </c>
    </row>
    <row r="280" spans="1:25" ht="14.25" x14ac:dyDescent="0.2">
      <c r="A280" s="21" t="str">
        <f t="shared" si="16"/>
        <v>Catalogo principalOPEN-CSP GOBIERNOQ7Y-00006</v>
      </c>
      <c r="B280" s="21" t="str">
        <f t="shared" si="17"/>
        <v>Q7Y-00006OPEN-CSP GOBIERNO</v>
      </c>
      <c r="C280"/>
      <c r="D280" s="21" t="s">
        <v>134</v>
      </c>
      <c r="E280" s="61" t="s">
        <v>690</v>
      </c>
      <c r="F280" s="21" t="s">
        <v>18</v>
      </c>
      <c r="G280" s="21" t="s">
        <v>134</v>
      </c>
      <c r="H280" s="49" t="s">
        <v>136</v>
      </c>
      <c r="I280" s="21" t="s">
        <v>74</v>
      </c>
      <c r="J280" t="s">
        <v>691</v>
      </c>
      <c r="K280" s="53" t="s">
        <v>29</v>
      </c>
      <c r="L280" s="52" t="s">
        <v>92</v>
      </c>
      <c r="M280" s="48" t="s">
        <v>73</v>
      </c>
      <c r="N280" s="89" t="s">
        <v>74</v>
      </c>
      <c r="O280" s="90" t="s">
        <v>74</v>
      </c>
      <c r="P280" s="89" t="s">
        <v>74</v>
      </c>
      <c r="Q280" s="47" t="str">
        <f t="shared" si="18"/>
        <v>Q7Y-00006</v>
      </c>
      <c r="R280" s="64" t="s">
        <v>75</v>
      </c>
      <c r="S280" s="87">
        <v>126.2</v>
      </c>
      <c r="T280" s="21">
        <v>1</v>
      </c>
      <c r="U280" s="62" t="s">
        <v>139</v>
      </c>
      <c r="V280" s="49">
        <f>SUMIF(ResumenCotizacion!$C:$C,E280,ResumenCotizacion!$P:$P)</f>
        <v>0</v>
      </c>
      <c r="W280" s="86">
        <f>IF(H280="USD",S280*SolCotizacion!$J$18,S280)</f>
        <v>462574.74199999997</v>
      </c>
      <c r="X280" s="3">
        <f>ROUND(W280/(1-VLOOKUP("Total porcentaje:",ResumenCotizacion!$F:$H,3,0)),2)</f>
        <v>462574.74</v>
      </c>
      <c r="Y280" s="3">
        <f t="shared" si="19"/>
        <v>0</v>
      </c>
    </row>
    <row r="281" spans="1:25" ht="14.25" x14ac:dyDescent="0.2">
      <c r="A281" s="21" t="str">
        <f t="shared" si="16"/>
        <v>Catalogo principalOPEN-CSP GOBIERNOQ9Z-00006</v>
      </c>
      <c r="B281" s="21" t="str">
        <f t="shared" si="17"/>
        <v>Q9Z-00006OPEN-CSP GOBIERNO</v>
      </c>
      <c r="C281"/>
      <c r="D281" s="21" t="s">
        <v>134</v>
      </c>
      <c r="E281" s="61" t="s">
        <v>692</v>
      </c>
      <c r="F281" s="21" t="s">
        <v>18</v>
      </c>
      <c r="G281" s="21" t="s">
        <v>134</v>
      </c>
      <c r="H281" s="49" t="s">
        <v>136</v>
      </c>
      <c r="I281" s="21" t="s">
        <v>74</v>
      </c>
      <c r="J281" t="s">
        <v>693</v>
      </c>
      <c r="K281" s="53" t="s">
        <v>29</v>
      </c>
      <c r="L281" s="52" t="s">
        <v>92</v>
      </c>
      <c r="M281" s="48" t="s">
        <v>73</v>
      </c>
      <c r="N281" s="89" t="s">
        <v>74</v>
      </c>
      <c r="O281" s="90" t="s">
        <v>74</v>
      </c>
      <c r="P281" s="89" t="s">
        <v>74</v>
      </c>
      <c r="Q281" s="47" t="str">
        <f t="shared" si="18"/>
        <v>Q9Z-00006</v>
      </c>
      <c r="R281" s="64" t="s">
        <v>75</v>
      </c>
      <c r="S281" s="87">
        <v>60</v>
      </c>
      <c r="T281" s="21">
        <v>1</v>
      </c>
      <c r="U281" s="62" t="s">
        <v>139</v>
      </c>
      <c r="V281" s="49">
        <f>SUMIF(ResumenCotizacion!$C:$C,E281,ResumenCotizacion!$P:$P)</f>
        <v>0</v>
      </c>
      <c r="W281" s="86">
        <f>IF(H281="USD",S281*SolCotizacion!$J$18,S281)</f>
        <v>219924.59999999998</v>
      </c>
      <c r="X281" s="3">
        <f>ROUND(W281/(1-VLOOKUP("Total porcentaje:",ResumenCotizacion!$F:$H,3,0)),2)</f>
        <v>219924.6</v>
      </c>
      <c r="Y281" s="3">
        <f t="shared" si="19"/>
        <v>0</v>
      </c>
    </row>
    <row r="282" spans="1:25" ht="14.25" x14ac:dyDescent="0.2">
      <c r="A282" s="21" t="str">
        <f t="shared" si="16"/>
        <v>Catalogo principalOPEN-CSP GOBIERNOQD3-00006</v>
      </c>
      <c r="B282" s="21" t="str">
        <f t="shared" si="17"/>
        <v>QD3-00006OPEN-CSP GOBIERNO</v>
      </c>
      <c r="C282"/>
      <c r="D282" s="21" t="s">
        <v>134</v>
      </c>
      <c r="E282" s="61" t="s">
        <v>694</v>
      </c>
      <c r="F282" s="21" t="s">
        <v>18</v>
      </c>
      <c r="G282" s="21" t="s">
        <v>134</v>
      </c>
      <c r="H282" s="49" t="s">
        <v>136</v>
      </c>
      <c r="I282" s="21" t="s">
        <v>74</v>
      </c>
      <c r="J282" t="s">
        <v>695</v>
      </c>
      <c r="K282" s="53" t="s">
        <v>29</v>
      </c>
      <c r="L282" s="52" t="s">
        <v>92</v>
      </c>
      <c r="M282" s="48" t="s">
        <v>73</v>
      </c>
      <c r="N282" s="89" t="s">
        <v>74</v>
      </c>
      <c r="O282" s="90" t="s">
        <v>74</v>
      </c>
      <c r="P282" s="89" t="s">
        <v>74</v>
      </c>
      <c r="Q282" s="47" t="str">
        <f t="shared" si="18"/>
        <v>QD3-00006</v>
      </c>
      <c r="R282" s="64" t="s">
        <v>75</v>
      </c>
      <c r="S282" s="87">
        <v>24</v>
      </c>
      <c r="T282" s="21">
        <v>1</v>
      </c>
      <c r="U282" s="62" t="s">
        <v>139</v>
      </c>
      <c r="V282" s="49">
        <f>SUMIF(ResumenCotizacion!$C:$C,E282,ResumenCotizacion!$P:$P)</f>
        <v>0</v>
      </c>
      <c r="W282" s="86">
        <f>IF(H282="USD",S282*SolCotizacion!$J$18,S282)</f>
        <v>87969.84</v>
      </c>
      <c r="X282" s="3">
        <f>ROUND(W282/(1-VLOOKUP("Total porcentaje:",ResumenCotizacion!$F:$H,3,0)),2)</f>
        <v>87969.84</v>
      </c>
      <c r="Y282" s="3">
        <f t="shared" si="19"/>
        <v>0</v>
      </c>
    </row>
    <row r="283" spans="1:25" ht="14.25" x14ac:dyDescent="0.2">
      <c r="A283" s="21" t="str">
        <f t="shared" si="16"/>
        <v>Catalogo principalOPEN-CSP GOBIERNOR18-01633</v>
      </c>
      <c r="B283" s="21" t="str">
        <f t="shared" si="17"/>
        <v>R18-01633OPEN-CSP GOBIERNO</v>
      </c>
      <c r="C283"/>
      <c r="D283" s="21" t="s">
        <v>134</v>
      </c>
      <c r="E283" s="61" t="s">
        <v>696</v>
      </c>
      <c r="F283" s="21" t="s">
        <v>18</v>
      </c>
      <c r="G283" s="21" t="s">
        <v>134</v>
      </c>
      <c r="H283" s="49" t="s">
        <v>136</v>
      </c>
      <c r="I283" s="21" t="s">
        <v>74</v>
      </c>
      <c r="J283" t="s">
        <v>697</v>
      </c>
      <c r="K283" s="53" t="s">
        <v>29</v>
      </c>
      <c r="L283" s="52" t="s">
        <v>92</v>
      </c>
      <c r="M283" s="48" t="s">
        <v>73</v>
      </c>
      <c r="N283" s="89" t="s">
        <v>74</v>
      </c>
      <c r="O283" s="90" t="s">
        <v>74</v>
      </c>
      <c r="P283" s="89" t="s">
        <v>74</v>
      </c>
      <c r="Q283" s="47" t="str">
        <f t="shared" si="18"/>
        <v>R18-01633</v>
      </c>
      <c r="R283" s="64" t="s">
        <v>138</v>
      </c>
      <c r="S283" s="87">
        <v>54.86</v>
      </c>
      <c r="T283" s="21">
        <v>1</v>
      </c>
      <c r="U283" s="62" t="s">
        <v>139</v>
      </c>
      <c r="V283" s="49">
        <f>SUMIF(ResumenCotizacion!$C:$C,E283,ResumenCotizacion!$P:$P)</f>
        <v>0</v>
      </c>
      <c r="W283" s="86">
        <f>IF(H283="USD",S283*SolCotizacion!$J$18,S283)</f>
        <v>201084.39259999999</v>
      </c>
      <c r="X283" s="3">
        <f>ROUND(W283/(1-VLOOKUP("Total porcentaje:",ResumenCotizacion!$F:$H,3,0)),2)</f>
        <v>201084.39</v>
      </c>
      <c r="Y283" s="3">
        <f t="shared" si="19"/>
        <v>0</v>
      </c>
    </row>
    <row r="284" spans="1:25" ht="14.25" x14ac:dyDescent="0.2">
      <c r="A284" s="21" t="str">
        <f t="shared" si="16"/>
        <v>Catalogo principalOPEN-CSP GOBIERNOR18-01634</v>
      </c>
      <c r="B284" s="21" t="str">
        <f t="shared" si="17"/>
        <v>R18-01634OPEN-CSP GOBIERNO</v>
      </c>
      <c r="C284"/>
      <c r="D284" s="21" t="s">
        <v>134</v>
      </c>
      <c r="E284" s="61" t="s">
        <v>698</v>
      </c>
      <c r="F284" s="21" t="s">
        <v>18</v>
      </c>
      <c r="G284" s="21" t="s">
        <v>134</v>
      </c>
      <c r="H284" s="49" t="s">
        <v>136</v>
      </c>
      <c r="I284" s="21" t="s">
        <v>74</v>
      </c>
      <c r="J284" t="s">
        <v>699</v>
      </c>
      <c r="K284" s="53" t="s">
        <v>29</v>
      </c>
      <c r="L284" s="52" t="s">
        <v>92</v>
      </c>
      <c r="M284" s="48" t="s">
        <v>73</v>
      </c>
      <c r="N284" s="89" t="s">
        <v>74</v>
      </c>
      <c r="O284" s="90" t="s">
        <v>74</v>
      </c>
      <c r="P284" s="89" t="s">
        <v>74</v>
      </c>
      <c r="Q284" s="47" t="str">
        <f t="shared" si="18"/>
        <v>R18-01634</v>
      </c>
      <c r="R284" s="64" t="s">
        <v>138</v>
      </c>
      <c r="S284" s="87">
        <v>43.15</v>
      </c>
      <c r="T284" s="21">
        <v>1</v>
      </c>
      <c r="U284" s="62" t="s">
        <v>139</v>
      </c>
      <c r="V284" s="49">
        <f>SUMIF(ResumenCotizacion!$C:$C,E284,ResumenCotizacion!$P:$P)</f>
        <v>0</v>
      </c>
      <c r="W284" s="86">
        <f>IF(H284="USD",S284*SolCotizacion!$J$18,S284)</f>
        <v>158162.44149999999</v>
      </c>
      <c r="X284" s="3">
        <f>ROUND(W284/(1-VLOOKUP("Total porcentaje:",ResumenCotizacion!$F:$H,3,0)),2)</f>
        <v>158162.44</v>
      </c>
      <c r="Y284" s="3">
        <f t="shared" si="19"/>
        <v>0</v>
      </c>
    </row>
    <row r="285" spans="1:25" ht="14.25" x14ac:dyDescent="0.2">
      <c r="A285" s="21" t="str">
        <f t="shared" si="16"/>
        <v>Catalogo principalOPEN-CSP GOBIERNOR18-01635</v>
      </c>
      <c r="B285" s="21" t="str">
        <f t="shared" si="17"/>
        <v>R18-01635OPEN-CSP GOBIERNO</v>
      </c>
      <c r="C285"/>
      <c r="D285" s="21" t="s">
        <v>134</v>
      </c>
      <c r="E285" s="61" t="s">
        <v>700</v>
      </c>
      <c r="F285" s="21" t="s">
        <v>18</v>
      </c>
      <c r="G285" s="21" t="s">
        <v>134</v>
      </c>
      <c r="H285" s="49" t="s">
        <v>136</v>
      </c>
      <c r="I285" s="21" t="s">
        <v>74</v>
      </c>
      <c r="J285" t="s">
        <v>701</v>
      </c>
      <c r="K285" s="53" t="s">
        <v>29</v>
      </c>
      <c r="L285" s="52" t="s">
        <v>92</v>
      </c>
      <c r="M285" s="48" t="s">
        <v>73</v>
      </c>
      <c r="N285" s="89" t="s">
        <v>74</v>
      </c>
      <c r="O285" s="90" t="s">
        <v>74</v>
      </c>
      <c r="P285" s="89" t="s">
        <v>74</v>
      </c>
      <c r="Q285" s="47" t="str">
        <f t="shared" si="18"/>
        <v>R18-01635</v>
      </c>
      <c r="R285" s="64" t="s">
        <v>138</v>
      </c>
      <c r="S285" s="87">
        <v>18.239999999999998</v>
      </c>
      <c r="T285" s="21">
        <v>1</v>
      </c>
      <c r="U285" s="62" t="s">
        <v>139</v>
      </c>
      <c r="V285" s="49">
        <f>SUMIF(ResumenCotizacion!$C:$C,E285,ResumenCotizacion!$P:$P)</f>
        <v>0</v>
      </c>
      <c r="W285" s="86">
        <f>IF(H285="USD",S285*SolCotizacion!$J$18,S285)</f>
        <v>66857.078399999999</v>
      </c>
      <c r="X285" s="3">
        <f>ROUND(W285/(1-VLOOKUP("Total porcentaje:",ResumenCotizacion!$F:$H,3,0)),2)</f>
        <v>66857.08</v>
      </c>
      <c r="Y285" s="3">
        <f t="shared" si="19"/>
        <v>0</v>
      </c>
    </row>
    <row r="286" spans="1:25" ht="14.25" x14ac:dyDescent="0.2">
      <c r="A286" s="21" t="str">
        <f t="shared" si="16"/>
        <v>Catalogo principalOPEN-CSP GOBIERNOR18-01636</v>
      </c>
      <c r="B286" s="21" t="str">
        <f t="shared" si="17"/>
        <v>R18-01636OPEN-CSP GOBIERNO</v>
      </c>
      <c r="C286"/>
      <c r="D286" s="21" t="s">
        <v>134</v>
      </c>
      <c r="E286" s="61" t="s">
        <v>702</v>
      </c>
      <c r="F286" s="21" t="s">
        <v>18</v>
      </c>
      <c r="G286" s="21" t="s">
        <v>134</v>
      </c>
      <c r="H286" s="49" t="s">
        <v>136</v>
      </c>
      <c r="I286" s="21" t="s">
        <v>74</v>
      </c>
      <c r="J286" t="s">
        <v>703</v>
      </c>
      <c r="K286" s="53" t="s">
        <v>29</v>
      </c>
      <c r="L286" s="52" t="s">
        <v>92</v>
      </c>
      <c r="M286" s="48" t="s">
        <v>73</v>
      </c>
      <c r="N286" s="89" t="s">
        <v>74</v>
      </c>
      <c r="O286" s="90" t="s">
        <v>74</v>
      </c>
      <c r="P286" s="89" t="s">
        <v>74</v>
      </c>
      <c r="Q286" s="47" t="str">
        <f t="shared" si="18"/>
        <v>R18-01636</v>
      </c>
      <c r="R286" s="64" t="s">
        <v>138</v>
      </c>
      <c r="S286" s="87">
        <v>14.3</v>
      </c>
      <c r="T286" s="21">
        <v>1</v>
      </c>
      <c r="U286" s="62" t="s">
        <v>139</v>
      </c>
      <c r="V286" s="49">
        <f>SUMIF(ResumenCotizacion!$C:$C,E286,ResumenCotizacion!$P:$P)</f>
        <v>0</v>
      </c>
      <c r="W286" s="86">
        <f>IF(H286="USD",S286*SolCotizacion!$J$18,S286)</f>
        <v>52415.362999999998</v>
      </c>
      <c r="X286" s="3">
        <f>ROUND(W286/(1-VLOOKUP("Total porcentaje:",ResumenCotizacion!$F:$H,3,0)),2)</f>
        <v>52415.360000000001</v>
      </c>
      <c r="Y286" s="3">
        <f t="shared" si="19"/>
        <v>0</v>
      </c>
    </row>
    <row r="287" spans="1:25" ht="14.25" x14ac:dyDescent="0.2">
      <c r="A287" s="21" t="str">
        <f t="shared" si="16"/>
        <v>Catalogo principalOPEN-CSP GOBIERNOR18-05785</v>
      </c>
      <c r="B287" s="21" t="str">
        <f t="shared" si="17"/>
        <v>R18-05785OPEN-CSP GOBIERNO</v>
      </c>
      <c r="C287" s="21"/>
      <c r="D287" s="21" t="s">
        <v>134</v>
      </c>
      <c r="E287" t="s">
        <v>704</v>
      </c>
      <c r="F287" s="21" t="s">
        <v>18</v>
      </c>
      <c r="G287" s="21" t="s">
        <v>134</v>
      </c>
      <c r="H287" s="49" t="s">
        <v>136</v>
      </c>
      <c r="I287" s="21" t="s">
        <v>74</v>
      </c>
      <c r="J287" t="s">
        <v>705</v>
      </c>
      <c r="K287" s="53" t="s">
        <v>29</v>
      </c>
      <c r="L287" s="52" t="s">
        <v>92</v>
      </c>
      <c r="M287" s="48" t="s">
        <v>73</v>
      </c>
      <c r="N287" s="89" t="s">
        <v>74</v>
      </c>
      <c r="O287" s="90" t="s">
        <v>74</v>
      </c>
      <c r="P287" s="89" t="s">
        <v>74</v>
      </c>
      <c r="Q287" s="47" t="str">
        <f t="shared" si="18"/>
        <v>R18-05785</v>
      </c>
      <c r="R287" s="64" t="s">
        <v>138</v>
      </c>
      <c r="S287" s="87">
        <v>28.85</v>
      </c>
      <c r="T287" s="21">
        <v>1</v>
      </c>
      <c r="U287" s="62" t="s">
        <v>139</v>
      </c>
      <c r="V287" s="49">
        <f>SUMIF(ResumenCotizacion!$C:$C,E287,ResumenCotizacion!$P:$P)</f>
        <v>0</v>
      </c>
      <c r="W287" s="86">
        <f>IF(H287="USD",S287*SolCotizacion!$J$18,S287)</f>
        <v>105747.0785</v>
      </c>
      <c r="X287" s="3">
        <f>ROUND(W287/(1-VLOOKUP("Total porcentaje:",ResumenCotizacion!$F:$H,3,0)),2)</f>
        <v>105747.08</v>
      </c>
      <c r="Y287" s="3">
        <f t="shared" si="19"/>
        <v>0</v>
      </c>
    </row>
    <row r="288" spans="1:25" ht="14.25" x14ac:dyDescent="0.2">
      <c r="A288" s="21" t="str">
        <f t="shared" si="16"/>
        <v>Catalogo principalOPEN-CSP GOBIERNOR18-05786</v>
      </c>
      <c r="B288" s="21" t="str">
        <f t="shared" si="17"/>
        <v>R18-05786OPEN-CSP GOBIERNO</v>
      </c>
      <c r="C288"/>
      <c r="D288" s="21" t="s">
        <v>134</v>
      </c>
      <c r="E288" t="s">
        <v>706</v>
      </c>
      <c r="F288" s="21" t="s">
        <v>18</v>
      </c>
      <c r="G288" s="21" t="s">
        <v>134</v>
      </c>
      <c r="H288" s="49" t="s">
        <v>136</v>
      </c>
      <c r="I288" s="21" t="s">
        <v>74</v>
      </c>
      <c r="J288" t="s">
        <v>707</v>
      </c>
      <c r="K288" s="53" t="s">
        <v>29</v>
      </c>
      <c r="L288" s="52" t="s">
        <v>92</v>
      </c>
      <c r="M288" s="48" t="s">
        <v>73</v>
      </c>
      <c r="N288" s="89" t="s">
        <v>74</v>
      </c>
      <c r="O288" s="90" t="s">
        <v>74</v>
      </c>
      <c r="P288" s="89" t="s">
        <v>74</v>
      </c>
      <c r="Q288" s="47" t="str">
        <f t="shared" si="18"/>
        <v>R18-05786</v>
      </c>
      <c r="R288" s="64" t="s">
        <v>138</v>
      </c>
      <c r="S288" s="87">
        <v>36.61</v>
      </c>
      <c r="T288" s="21">
        <v>1</v>
      </c>
      <c r="U288" s="62" t="s">
        <v>139</v>
      </c>
      <c r="V288" s="49">
        <f>SUMIF(ResumenCotizacion!$C:$C,E288,ResumenCotizacion!$P:$P)</f>
        <v>0</v>
      </c>
      <c r="W288" s="86">
        <f>IF(H288="USD",S288*SolCotizacion!$J$18,S288)</f>
        <v>134190.66009999998</v>
      </c>
      <c r="X288" s="3">
        <f>ROUND(W288/(1-VLOOKUP("Total porcentaje:",ResumenCotizacion!$F:$H,3,0)),2)</f>
        <v>134190.66</v>
      </c>
      <c r="Y288" s="3">
        <f t="shared" si="19"/>
        <v>0</v>
      </c>
    </row>
    <row r="289" spans="1:25" ht="14.25" x14ac:dyDescent="0.2">
      <c r="A289" s="21" t="str">
        <f t="shared" si="16"/>
        <v>Catalogo principalOPEN-CSP GOBIERNOR2Z-00006</v>
      </c>
      <c r="B289" s="21" t="str">
        <f t="shared" si="17"/>
        <v>R2Z-00006OPEN-CSP GOBIERNO</v>
      </c>
      <c r="C289"/>
      <c r="D289" s="21" t="s">
        <v>134</v>
      </c>
      <c r="E289" t="s">
        <v>708</v>
      </c>
      <c r="F289" s="21" t="s">
        <v>18</v>
      </c>
      <c r="G289" s="21" t="s">
        <v>134</v>
      </c>
      <c r="H289" s="49" t="s">
        <v>136</v>
      </c>
      <c r="I289" s="21" t="s">
        <v>74</v>
      </c>
      <c r="J289" t="s">
        <v>709</v>
      </c>
      <c r="K289" s="53" t="s">
        <v>29</v>
      </c>
      <c r="L289" s="52" t="s">
        <v>92</v>
      </c>
      <c r="M289" s="48" t="s">
        <v>73</v>
      </c>
      <c r="N289" s="89" t="s">
        <v>74</v>
      </c>
      <c r="O289" s="90" t="s">
        <v>74</v>
      </c>
      <c r="P289" s="89" t="s">
        <v>74</v>
      </c>
      <c r="Q289" s="47" t="str">
        <f t="shared" si="18"/>
        <v>R2Z-00006</v>
      </c>
      <c r="R289" s="64" t="s">
        <v>75</v>
      </c>
      <c r="S289" s="87">
        <v>120</v>
      </c>
      <c r="T289" s="21">
        <v>1</v>
      </c>
      <c r="U289" s="62" t="s">
        <v>139</v>
      </c>
      <c r="V289" s="49">
        <f>SUMIF(ResumenCotizacion!$C:$C,E289,ResumenCotizacion!$P:$P)</f>
        <v>0</v>
      </c>
      <c r="W289" s="86">
        <f>IF(H289="USD",S289*SolCotizacion!$J$18,S289)</f>
        <v>439849.19999999995</v>
      </c>
      <c r="X289" s="3">
        <f>ROUND(W289/(1-VLOOKUP("Total porcentaje:",ResumenCotizacion!$F:$H,3,0)),2)</f>
        <v>439849.2</v>
      </c>
      <c r="Y289" s="3">
        <f t="shared" si="19"/>
        <v>0</v>
      </c>
    </row>
    <row r="290" spans="1:25" ht="14.25" x14ac:dyDescent="0.2">
      <c r="A290" s="21" t="str">
        <f t="shared" si="16"/>
        <v>Catalogo principalOPEN-CSP GOBIERNOR39-00557</v>
      </c>
      <c r="B290" s="21" t="str">
        <f t="shared" si="17"/>
        <v>R39-00557OPEN-CSP GOBIERNO</v>
      </c>
      <c r="C290"/>
      <c r="D290" s="21" t="s">
        <v>134</v>
      </c>
      <c r="E290" t="s">
        <v>710</v>
      </c>
      <c r="F290" s="21" t="s">
        <v>18</v>
      </c>
      <c r="G290" s="21" t="s">
        <v>134</v>
      </c>
      <c r="H290" s="49" t="s">
        <v>136</v>
      </c>
      <c r="I290" s="21" t="s">
        <v>74</v>
      </c>
      <c r="J290" t="s">
        <v>711</v>
      </c>
      <c r="K290" s="53" t="s">
        <v>29</v>
      </c>
      <c r="L290" s="52" t="s">
        <v>92</v>
      </c>
      <c r="M290" s="48" t="s">
        <v>73</v>
      </c>
      <c r="N290" s="89" t="s">
        <v>74</v>
      </c>
      <c r="O290" s="90" t="s">
        <v>74</v>
      </c>
      <c r="P290" s="89" t="s">
        <v>74</v>
      </c>
      <c r="Q290" s="47" t="str">
        <f t="shared" si="18"/>
        <v>R39-00557</v>
      </c>
      <c r="R290" s="64" t="s">
        <v>138</v>
      </c>
      <c r="S290" s="87">
        <v>3041.36</v>
      </c>
      <c r="T290" s="21">
        <v>1</v>
      </c>
      <c r="U290" s="62" t="s">
        <v>139</v>
      </c>
      <c r="V290" s="49">
        <f>SUMIF(ResumenCotizacion!$C:$C,E290,ResumenCotizacion!$P:$P)</f>
        <v>0</v>
      </c>
      <c r="W290" s="86">
        <f>IF(H290="USD",S290*SolCotizacion!$J$18,S290)</f>
        <v>11147831.3576</v>
      </c>
      <c r="X290" s="3">
        <f>ROUND(W290/(1-VLOOKUP("Total porcentaje:",ResumenCotizacion!$F:$H,3,0)),2)</f>
        <v>11147831.359999999</v>
      </c>
      <c r="Y290" s="3">
        <f t="shared" si="19"/>
        <v>0</v>
      </c>
    </row>
    <row r="291" spans="1:25" ht="14.25" x14ac:dyDescent="0.2">
      <c r="A291" s="21" t="str">
        <f t="shared" si="16"/>
        <v>Catalogo principalOPEN-CSP GOBIERNOR39-00558</v>
      </c>
      <c r="B291" s="21" t="str">
        <f t="shared" si="17"/>
        <v>R39-00558OPEN-CSP GOBIERNO</v>
      </c>
      <c r="C291"/>
      <c r="D291" s="21" t="s">
        <v>134</v>
      </c>
      <c r="E291" t="s">
        <v>712</v>
      </c>
      <c r="F291" s="21" t="s">
        <v>18</v>
      </c>
      <c r="G291" s="21" t="s">
        <v>134</v>
      </c>
      <c r="H291" s="49" t="s">
        <v>136</v>
      </c>
      <c r="I291" s="21" t="s">
        <v>74</v>
      </c>
      <c r="J291" t="s">
        <v>713</v>
      </c>
      <c r="K291" s="53" t="s">
        <v>29</v>
      </c>
      <c r="L291" s="52" t="s">
        <v>92</v>
      </c>
      <c r="M291" s="48" t="s">
        <v>73</v>
      </c>
      <c r="N291" s="89" t="s">
        <v>74</v>
      </c>
      <c r="O291" s="90" t="s">
        <v>74</v>
      </c>
      <c r="P291" s="89" t="s">
        <v>74</v>
      </c>
      <c r="Q291" s="47" t="str">
        <f t="shared" si="18"/>
        <v>R39-00558</v>
      </c>
      <c r="R291" s="64" t="s">
        <v>138</v>
      </c>
      <c r="S291" s="87">
        <v>1013.74</v>
      </c>
      <c r="T291" s="21">
        <v>1</v>
      </c>
      <c r="U291" s="62" t="s">
        <v>139</v>
      </c>
      <c r="V291" s="49">
        <f>SUMIF(ResumenCotizacion!$C:$C,E291,ResumenCotizacion!$P:$P)</f>
        <v>0</v>
      </c>
      <c r="W291" s="86">
        <f>IF(H291="USD",S291*SolCotizacion!$J$18,S291)</f>
        <v>3715772.7333999998</v>
      </c>
      <c r="X291" s="3">
        <f>ROUND(W291/(1-VLOOKUP("Total porcentaje:",ResumenCotizacion!$F:$H,3,0)),2)</f>
        <v>3715772.73</v>
      </c>
      <c r="Y291" s="3">
        <f t="shared" si="19"/>
        <v>0</v>
      </c>
    </row>
    <row r="292" spans="1:25" ht="14.25" x14ac:dyDescent="0.2">
      <c r="A292" s="21" t="str">
        <f t="shared" si="16"/>
        <v>Catalogo principalOPEN-CSP GOBIERNOR39-01236</v>
      </c>
      <c r="B292" s="21" t="str">
        <f t="shared" si="17"/>
        <v>R39-01236OPEN-CSP GOBIERNO</v>
      </c>
      <c r="C292"/>
      <c r="D292" s="21" t="s">
        <v>134</v>
      </c>
      <c r="E292" t="s">
        <v>714</v>
      </c>
      <c r="F292" s="21" t="s">
        <v>18</v>
      </c>
      <c r="G292" s="21" t="s">
        <v>134</v>
      </c>
      <c r="H292" s="49" t="s">
        <v>136</v>
      </c>
      <c r="I292" s="21" t="s">
        <v>74</v>
      </c>
      <c r="J292" t="s">
        <v>715</v>
      </c>
      <c r="K292" s="53" t="s">
        <v>29</v>
      </c>
      <c r="L292" s="52" t="s">
        <v>92</v>
      </c>
      <c r="M292" s="48" t="s">
        <v>73</v>
      </c>
      <c r="N292" s="89" t="s">
        <v>74</v>
      </c>
      <c r="O292" s="90" t="s">
        <v>74</v>
      </c>
      <c r="P292" s="89" t="s">
        <v>74</v>
      </c>
      <c r="Q292" s="47" t="str">
        <f t="shared" si="18"/>
        <v>R39-01236</v>
      </c>
      <c r="R292" s="64" t="s">
        <v>138</v>
      </c>
      <c r="S292" s="87">
        <v>2027.62</v>
      </c>
      <c r="T292" s="21">
        <v>1</v>
      </c>
      <c r="U292" s="62" t="s">
        <v>139</v>
      </c>
      <c r="V292" s="49">
        <f>SUMIF(ResumenCotizacion!$C:$C,E292,ResumenCotizacion!$P:$P)</f>
        <v>0</v>
      </c>
      <c r="W292" s="86">
        <f>IF(H292="USD",S292*SolCotizacion!$J$18,S292)</f>
        <v>7432058.6241999995</v>
      </c>
      <c r="X292" s="3">
        <f>ROUND(W292/(1-VLOOKUP("Total porcentaje:",ResumenCotizacion!$F:$H,3,0)),2)</f>
        <v>7432058.6200000001</v>
      </c>
      <c r="Y292" s="3">
        <f t="shared" si="19"/>
        <v>0</v>
      </c>
    </row>
    <row r="293" spans="1:25" ht="14.25" x14ac:dyDescent="0.2">
      <c r="A293" s="21" t="str">
        <f t="shared" si="16"/>
        <v>Catalogo principalOPEN-CSP GOBIERNOR9Y-00006</v>
      </c>
      <c r="B293" s="21" t="str">
        <f t="shared" si="17"/>
        <v>R9Y-00006OPEN-CSP GOBIERNO</v>
      </c>
      <c r="C293"/>
      <c r="D293" s="21" t="s">
        <v>134</v>
      </c>
      <c r="E293" t="s">
        <v>716</v>
      </c>
      <c r="F293" s="21" t="s">
        <v>18</v>
      </c>
      <c r="G293" s="21" t="s">
        <v>134</v>
      </c>
      <c r="H293" s="49" t="s">
        <v>136</v>
      </c>
      <c r="I293" s="21" t="s">
        <v>74</v>
      </c>
      <c r="J293" t="s">
        <v>717</v>
      </c>
      <c r="K293" s="53" t="s">
        <v>29</v>
      </c>
      <c r="L293" s="52" t="s">
        <v>92</v>
      </c>
      <c r="M293" s="48" t="s">
        <v>73</v>
      </c>
      <c r="N293" s="89" t="s">
        <v>74</v>
      </c>
      <c r="O293" s="90" t="s">
        <v>74</v>
      </c>
      <c r="P293" s="89" t="s">
        <v>74</v>
      </c>
      <c r="Q293" s="47" t="str">
        <f t="shared" si="18"/>
        <v>R9Y-00006</v>
      </c>
      <c r="R293" s="64" t="s">
        <v>75</v>
      </c>
      <c r="S293" s="87">
        <v>10.6</v>
      </c>
      <c r="T293" s="21">
        <v>1</v>
      </c>
      <c r="U293" s="62" t="s">
        <v>139</v>
      </c>
      <c r="V293" s="49">
        <f>SUMIF(ResumenCotizacion!$C:$C,E293,ResumenCotizacion!$P:$P)</f>
        <v>0</v>
      </c>
      <c r="W293" s="86">
        <f>IF(H293="USD",S293*SolCotizacion!$J$18,S293)</f>
        <v>38853.345999999998</v>
      </c>
      <c r="X293" s="3">
        <f>ROUND(W293/(1-VLOOKUP("Total porcentaje:",ResumenCotizacion!$F:$H,3,0)),2)</f>
        <v>38853.35</v>
      </c>
      <c r="Y293" s="3">
        <f t="shared" si="19"/>
        <v>0</v>
      </c>
    </row>
    <row r="294" spans="1:25" ht="14.25" x14ac:dyDescent="0.2">
      <c r="A294" s="21" t="str">
        <f t="shared" si="16"/>
        <v>Catalogo principalOPEN-CSP GOBIERNOR9Z-00006</v>
      </c>
      <c r="B294" s="21" t="str">
        <f t="shared" si="17"/>
        <v>R9Z-00006OPEN-CSP GOBIERNO</v>
      </c>
      <c r="C294"/>
      <c r="D294" s="21" t="s">
        <v>134</v>
      </c>
      <c r="E294" t="s">
        <v>718</v>
      </c>
      <c r="F294" s="21" t="s">
        <v>18</v>
      </c>
      <c r="G294" s="21" t="s">
        <v>134</v>
      </c>
      <c r="H294" s="49" t="s">
        <v>136</v>
      </c>
      <c r="I294" s="21" t="s">
        <v>74</v>
      </c>
      <c r="J294" t="s">
        <v>719</v>
      </c>
      <c r="K294" s="53" t="s">
        <v>29</v>
      </c>
      <c r="L294" s="52" t="s">
        <v>92</v>
      </c>
      <c r="M294" s="48" t="s">
        <v>73</v>
      </c>
      <c r="N294" s="89" t="s">
        <v>74</v>
      </c>
      <c r="O294" s="90" t="s">
        <v>74</v>
      </c>
      <c r="P294" s="89" t="s">
        <v>74</v>
      </c>
      <c r="Q294" s="47" t="str">
        <f t="shared" si="18"/>
        <v>R9Z-00006</v>
      </c>
      <c r="R294" s="64" t="s">
        <v>75</v>
      </c>
      <c r="S294" s="87">
        <v>180</v>
      </c>
      <c r="T294" s="21">
        <v>1</v>
      </c>
      <c r="U294" s="62" t="s">
        <v>139</v>
      </c>
      <c r="V294" s="49">
        <f>SUMIF(ResumenCotizacion!$C:$C,E294,ResumenCotizacion!$P:$P)</f>
        <v>0</v>
      </c>
      <c r="W294" s="86">
        <f>IF(H294="USD",S294*SolCotizacion!$J$18,S294)</f>
        <v>659773.79999999993</v>
      </c>
      <c r="X294" s="3">
        <f>ROUND(W294/(1-VLOOKUP("Total porcentaje:",ResumenCotizacion!$F:$H,3,0)),2)</f>
        <v>659773.80000000005</v>
      </c>
      <c r="Y294" s="3">
        <f t="shared" si="19"/>
        <v>0</v>
      </c>
    </row>
    <row r="295" spans="1:25" ht="14.25" x14ac:dyDescent="0.2">
      <c r="A295" s="21" t="str">
        <f t="shared" si="16"/>
        <v>Catalogo principalOPEN-CSP GOBIERNOSXA-00029</v>
      </c>
      <c r="B295" s="21" t="str">
        <f t="shared" si="17"/>
        <v>SXA-00029OPEN-CSP GOBIERNO</v>
      </c>
      <c r="C295"/>
      <c r="D295" s="21" t="s">
        <v>134</v>
      </c>
      <c r="E295" t="s">
        <v>720</v>
      </c>
      <c r="F295" s="21" t="s">
        <v>18</v>
      </c>
      <c r="G295" s="21" t="s">
        <v>134</v>
      </c>
      <c r="H295" s="49" t="s">
        <v>136</v>
      </c>
      <c r="I295" s="21" t="s">
        <v>74</v>
      </c>
      <c r="J295" t="s">
        <v>721</v>
      </c>
      <c r="K295" s="53" t="s">
        <v>29</v>
      </c>
      <c r="L295" s="52" t="s">
        <v>92</v>
      </c>
      <c r="M295" s="48" t="s">
        <v>73</v>
      </c>
      <c r="N295" s="89" t="s">
        <v>74</v>
      </c>
      <c r="O295" s="90" t="s">
        <v>74</v>
      </c>
      <c r="P295" s="89" t="s">
        <v>74</v>
      </c>
      <c r="Q295" s="47" t="str">
        <f t="shared" si="18"/>
        <v>SXA-00029</v>
      </c>
      <c r="R295" s="64" t="s">
        <v>75</v>
      </c>
      <c r="S295" s="87">
        <v>442</v>
      </c>
      <c r="T295" s="21">
        <v>1</v>
      </c>
      <c r="U295" s="62" t="s">
        <v>139</v>
      </c>
      <c r="V295" s="49">
        <f>SUMIF(ResumenCotizacion!$C:$C,E295,ResumenCotizacion!$P:$P)</f>
        <v>0</v>
      </c>
      <c r="W295" s="86">
        <f>IF(H295="USD",S295*SolCotizacion!$J$18,S295)</f>
        <v>1620111.22</v>
      </c>
      <c r="X295" s="3">
        <f>ROUND(W295/(1-VLOOKUP("Total porcentaje:",ResumenCotizacion!$F:$H,3,0)),2)</f>
        <v>1620111.22</v>
      </c>
      <c r="Y295" s="3">
        <f t="shared" si="19"/>
        <v>0</v>
      </c>
    </row>
    <row r="296" spans="1:25" ht="14.25" x14ac:dyDescent="0.2">
      <c r="A296" s="21" t="str">
        <f t="shared" si="16"/>
        <v>Catalogo principalOPEN-CSP GOBIERNOSY7-00006</v>
      </c>
      <c r="B296" s="21" t="str">
        <f t="shared" si="17"/>
        <v>SY7-00006OPEN-CSP GOBIERNO</v>
      </c>
      <c r="C296"/>
      <c r="D296" s="21" t="s">
        <v>134</v>
      </c>
      <c r="E296" t="s">
        <v>722</v>
      </c>
      <c r="F296" s="21" t="s">
        <v>18</v>
      </c>
      <c r="G296" s="21" t="s">
        <v>134</v>
      </c>
      <c r="H296" s="49" t="s">
        <v>136</v>
      </c>
      <c r="I296" s="21" t="s">
        <v>74</v>
      </c>
      <c r="J296" t="s">
        <v>723</v>
      </c>
      <c r="K296" s="53" t="s">
        <v>29</v>
      </c>
      <c r="L296" s="52" t="s">
        <v>92</v>
      </c>
      <c r="M296" s="48" t="s">
        <v>73</v>
      </c>
      <c r="N296" s="89" t="s">
        <v>74</v>
      </c>
      <c r="O296" s="90" t="s">
        <v>74</v>
      </c>
      <c r="P296" s="89" t="s">
        <v>74</v>
      </c>
      <c r="Q296" s="47" t="str">
        <f t="shared" si="18"/>
        <v>SY7-00006</v>
      </c>
      <c r="R296" s="64" t="s">
        <v>75</v>
      </c>
      <c r="S296" s="87">
        <v>96</v>
      </c>
      <c r="T296" s="21">
        <v>1</v>
      </c>
      <c r="U296" s="62" t="s">
        <v>139</v>
      </c>
      <c r="V296" s="49">
        <f>SUMIF(ResumenCotizacion!$C:$C,E296,ResumenCotizacion!$P:$P)</f>
        <v>0</v>
      </c>
      <c r="W296" s="86">
        <f>IF(H296="USD",S296*SolCotizacion!$J$18,S296)</f>
        <v>351879.36</v>
      </c>
      <c r="X296" s="3">
        <f>ROUND(W296/(1-VLOOKUP("Total porcentaje:",ResumenCotizacion!$F:$H,3,0)),2)</f>
        <v>351879.36</v>
      </c>
      <c r="Y296" s="3">
        <f t="shared" si="19"/>
        <v>0</v>
      </c>
    </row>
    <row r="297" spans="1:25" ht="14.25" x14ac:dyDescent="0.2">
      <c r="A297" s="21" t="str">
        <f t="shared" si="16"/>
        <v>Catalogo principalOPEN-CSP GOBIERNOT98-01066</v>
      </c>
      <c r="B297" s="21" t="str">
        <f t="shared" si="17"/>
        <v>T98-01066OPEN-CSP GOBIERNO</v>
      </c>
      <c r="C297"/>
      <c r="D297" s="21" t="s">
        <v>134</v>
      </c>
      <c r="E297" t="s">
        <v>724</v>
      </c>
      <c r="F297" s="21" t="s">
        <v>18</v>
      </c>
      <c r="G297" s="21" t="s">
        <v>134</v>
      </c>
      <c r="H297" s="49" t="s">
        <v>136</v>
      </c>
      <c r="I297" s="21" t="s">
        <v>74</v>
      </c>
      <c r="J297" t="s">
        <v>725</v>
      </c>
      <c r="K297" s="53" t="s">
        <v>29</v>
      </c>
      <c r="L297" s="52" t="s">
        <v>92</v>
      </c>
      <c r="M297" s="48" t="s">
        <v>73</v>
      </c>
      <c r="N297" s="89" t="s">
        <v>74</v>
      </c>
      <c r="O297" s="90" t="s">
        <v>74</v>
      </c>
      <c r="P297" s="89" t="s">
        <v>74</v>
      </c>
      <c r="Q297" s="47" t="str">
        <f t="shared" si="18"/>
        <v>T98-01066</v>
      </c>
      <c r="R297" s="64" t="s">
        <v>138</v>
      </c>
      <c r="S297" s="87">
        <v>53.61</v>
      </c>
      <c r="T297" s="21">
        <v>1</v>
      </c>
      <c r="U297" s="62" t="s">
        <v>139</v>
      </c>
      <c r="V297" s="49">
        <f>SUMIF(ResumenCotizacion!$C:$C,E297,ResumenCotizacion!$P:$P)</f>
        <v>0</v>
      </c>
      <c r="W297" s="86">
        <f>IF(H297="USD",S297*SolCotizacion!$J$18,S297)</f>
        <v>196502.63009999998</v>
      </c>
      <c r="X297" s="3">
        <f>ROUND(W297/(1-VLOOKUP("Total porcentaje:",ResumenCotizacion!$F:$H,3,0)),2)</f>
        <v>196502.63</v>
      </c>
      <c r="Y297" s="3">
        <f t="shared" si="19"/>
        <v>0</v>
      </c>
    </row>
    <row r="298" spans="1:25" ht="14.25" x14ac:dyDescent="0.2">
      <c r="A298" s="21" t="str">
        <f t="shared" si="16"/>
        <v>Catalogo principalOPEN-CSP GOBIERNOT98-01067</v>
      </c>
      <c r="B298" s="21" t="str">
        <f t="shared" si="17"/>
        <v>T98-01067OPEN-CSP GOBIERNO</v>
      </c>
      <c r="C298"/>
      <c r="D298" s="21" t="s">
        <v>134</v>
      </c>
      <c r="E298" t="s">
        <v>726</v>
      </c>
      <c r="F298" s="21" t="s">
        <v>18</v>
      </c>
      <c r="G298" s="21" t="s">
        <v>134</v>
      </c>
      <c r="H298" s="49" t="s">
        <v>136</v>
      </c>
      <c r="I298" s="21" t="s">
        <v>74</v>
      </c>
      <c r="J298" t="s">
        <v>727</v>
      </c>
      <c r="K298" s="53" t="s">
        <v>29</v>
      </c>
      <c r="L298" s="52" t="s">
        <v>92</v>
      </c>
      <c r="M298" s="48" t="s">
        <v>73</v>
      </c>
      <c r="N298" s="89" t="s">
        <v>74</v>
      </c>
      <c r="O298" s="90" t="s">
        <v>74</v>
      </c>
      <c r="P298" s="89" t="s">
        <v>74</v>
      </c>
      <c r="Q298" s="47" t="str">
        <f t="shared" si="18"/>
        <v>T98-01067</v>
      </c>
      <c r="R298" s="64" t="s">
        <v>138</v>
      </c>
      <c r="S298" s="87">
        <v>17.95</v>
      </c>
      <c r="T298" s="21">
        <v>1</v>
      </c>
      <c r="U298" s="62" t="s">
        <v>139</v>
      </c>
      <c r="V298" s="49">
        <f>SUMIF(ResumenCotizacion!$C:$C,E298,ResumenCotizacion!$P:$P)</f>
        <v>0</v>
      </c>
      <c r="W298" s="86">
        <f>IF(H298="USD",S298*SolCotizacion!$J$18,S298)</f>
        <v>65794.109499999991</v>
      </c>
      <c r="X298" s="3">
        <f>ROUND(W298/(1-VLOOKUP("Total porcentaje:",ResumenCotizacion!$F:$H,3,0)),2)</f>
        <v>65794.11</v>
      </c>
      <c r="Y298" s="3">
        <f t="shared" si="19"/>
        <v>0</v>
      </c>
    </row>
    <row r="299" spans="1:25" ht="14.25" x14ac:dyDescent="0.2">
      <c r="A299" s="21" t="str">
        <f t="shared" si="16"/>
        <v>Catalogo principalOPEN-CSP GOBIERNOT98-01068</v>
      </c>
      <c r="B299" s="21" t="str">
        <f t="shared" si="17"/>
        <v>T98-01068OPEN-CSP GOBIERNO</v>
      </c>
      <c r="C299"/>
      <c r="D299" s="21" t="s">
        <v>134</v>
      </c>
      <c r="E299" t="s">
        <v>728</v>
      </c>
      <c r="F299" s="21" t="s">
        <v>18</v>
      </c>
      <c r="G299" s="21" t="s">
        <v>134</v>
      </c>
      <c r="H299" s="49" t="s">
        <v>136</v>
      </c>
      <c r="I299" s="21" t="s">
        <v>74</v>
      </c>
      <c r="J299" t="s">
        <v>729</v>
      </c>
      <c r="K299" s="53" t="s">
        <v>29</v>
      </c>
      <c r="L299" s="52" t="s">
        <v>92</v>
      </c>
      <c r="M299" s="48" t="s">
        <v>73</v>
      </c>
      <c r="N299" s="89" t="s">
        <v>74</v>
      </c>
      <c r="O299" s="90" t="s">
        <v>74</v>
      </c>
      <c r="P299" s="89" t="s">
        <v>74</v>
      </c>
      <c r="Q299" s="47" t="str">
        <f t="shared" si="18"/>
        <v>T98-01068</v>
      </c>
      <c r="R299" s="64" t="s">
        <v>138</v>
      </c>
      <c r="S299" s="87">
        <v>69.23</v>
      </c>
      <c r="T299" s="21">
        <v>1</v>
      </c>
      <c r="U299" s="62" t="s">
        <v>139</v>
      </c>
      <c r="V299" s="49">
        <f>SUMIF(ResumenCotizacion!$C:$C,E299,ResumenCotizacion!$P:$P)</f>
        <v>0</v>
      </c>
      <c r="W299" s="86">
        <f>IF(H299="USD",S299*SolCotizacion!$J$18,S299)</f>
        <v>253756.33430000002</v>
      </c>
      <c r="X299" s="3">
        <f>ROUND(W299/(1-VLOOKUP("Total porcentaje:",ResumenCotizacion!$F:$H,3,0)),2)</f>
        <v>253756.33</v>
      </c>
      <c r="Y299" s="3">
        <f t="shared" si="19"/>
        <v>0</v>
      </c>
    </row>
    <row r="300" spans="1:25" ht="14.25" x14ac:dyDescent="0.2">
      <c r="A300" s="21" t="str">
        <f t="shared" si="16"/>
        <v>Catalogo principalOPEN-CSP GOBIERNOT98-01069</v>
      </c>
      <c r="B300" s="21" t="str">
        <f t="shared" si="17"/>
        <v>T98-01069OPEN-CSP GOBIERNO</v>
      </c>
      <c r="C300"/>
      <c r="D300" s="21" t="s">
        <v>134</v>
      </c>
      <c r="E300" t="s">
        <v>730</v>
      </c>
      <c r="F300" s="21" t="s">
        <v>18</v>
      </c>
      <c r="G300" s="21" t="s">
        <v>134</v>
      </c>
      <c r="H300" s="49" t="s">
        <v>136</v>
      </c>
      <c r="I300" s="21" t="s">
        <v>74</v>
      </c>
      <c r="J300" t="s">
        <v>731</v>
      </c>
      <c r="K300" s="53" t="s">
        <v>29</v>
      </c>
      <c r="L300" s="52" t="s">
        <v>92</v>
      </c>
      <c r="M300" s="48" t="s">
        <v>73</v>
      </c>
      <c r="N300" s="89" t="s">
        <v>74</v>
      </c>
      <c r="O300" s="90" t="s">
        <v>74</v>
      </c>
      <c r="P300" s="89" t="s">
        <v>74</v>
      </c>
      <c r="Q300" s="47" t="str">
        <f t="shared" si="18"/>
        <v>T98-01069</v>
      </c>
      <c r="R300" s="64" t="s">
        <v>138</v>
      </c>
      <c r="S300" s="87">
        <v>23.11</v>
      </c>
      <c r="T300" s="21">
        <v>1</v>
      </c>
      <c r="U300" s="62" t="s">
        <v>139</v>
      </c>
      <c r="V300" s="49">
        <f>SUMIF(ResumenCotizacion!$C:$C,E300,ResumenCotizacion!$P:$P)</f>
        <v>0</v>
      </c>
      <c r="W300" s="86">
        <f>IF(H300="USD",S300*SolCotizacion!$J$18,S300)</f>
        <v>84707.62509999999</v>
      </c>
      <c r="X300" s="3">
        <f>ROUND(W300/(1-VLOOKUP("Total porcentaje:",ResumenCotizacion!$F:$H,3,0)),2)</f>
        <v>84707.63</v>
      </c>
      <c r="Y300" s="3">
        <f t="shared" si="19"/>
        <v>0</v>
      </c>
    </row>
    <row r="301" spans="1:25" ht="14.25" x14ac:dyDescent="0.2">
      <c r="A301" s="21" t="str">
        <f t="shared" si="16"/>
        <v>Catalogo principalOPEN-CSP GOBIERNOT98-02918</v>
      </c>
      <c r="B301" s="21" t="str">
        <f t="shared" si="17"/>
        <v>T98-02918OPEN-CSP GOBIERNO</v>
      </c>
      <c r="C301"/>
      <c r="D301" s="21" t="s">
        <v>134</v>
      </c>
      <c r="E301" t="s">
        <v>732</v>
      </c>
      <c r="F301" s="21" t="s">
        <v>18</v>
      </c>
      <c r="G301" s="21" t="s">
        <v>134</v>
      </c>
      <c r="H301" s="49" t="s">
        <v>136</v>
      </c>
      <c r="I301" s="21" t="s">
        <v>74</v>
      </c>
      <c r="J301" t="s">
        <v>733</v>
      </c>
      <c r="K301" s="53" t="s">
        <v>29</v>
      </c>
      <c r="L301" s="52" t="s">
        <v>92</v>
      </c>
      <c r="M301" s="48" t="s">
        <v>73</v>
      </c>
      <c r="N301" s="89" t="s">
        <v>74</v>
      </c>
      <c r="O301" s="90" t="s">
        <v>74</v>
      </c>
      <c r="P301" s="89" t="s">
        <v>74</v>
      </c>
      <c r="Q301" s="47" t="str">
        <f t="shared" si="18"/>
        <v>T98-02918</v>
      </c>
      <c r="R301" s="64" t="s">
        <v>138</v>
      </c>
      <c r="S301" s="87">
        <v>35.659999999999997</v>
      </c>
      <c r="T301" s="21">
        <v>1</v>
      </c>
      <c r="U301" s="62" t="s">
        <v>139</v>
      </c>
      <c r="V301" s="49">
        <f>SUMIF(ResumenCotizacion!$C:$C,E301,ResumenCotizacion!$P:$P)</f>
        <v>0</v>
      </c>
      <c r="W301" s="86">
        <f>IF(H301="USD",S301*SolCotizacion!$J$18,S301)</f>
        <v>130708.52059999999</v>
      </c>
      <c r="X301" s="3">
        <f>ROUND(W301/(1-VLOOKUP("Total porcentaje:",ResumenCotizacion!$F:$H,3,0)),2)</f>
        <v>130708.52</v>
      </c>
      <c r="Y301" s="3">
        <f t="shared" si="19"/>
        <v>0</v>
      </c>
    </row>
    <row r="302" spans="1:25" ht="14.25" x14ac:dyDescent="0.2">
      <c r="A302" s="21" t="str">
        <f t="shared" si="16"/>
        <v>Catalogo principalOPEN-CSP GOBIERNOT98-02919</v>
      </c>
      <c r="B302" s="21" t="str">
        <f t="shared" si="17"/>
        <v>T98-02919OPEN-CSP GOBIERNO</v>
      </c>
      <c r="C302"/>
      <c r="D302" s="21" t="s">
        <v>134</v>
      </c>
      <c r="E302" t="s">
        <v>734</v>
      </c>
      <c r="F302" s="21" t="s">
        <v>18</v>
      </c>
      <c r="G302" s="21" t="s">
        <v>134</v>
      </c>
      <c r="H302" s="49" t="s">
        <v>136</v>
      </c>
      <c r="I302" s="21" t="s">
        <v>74</v>
      </c>
      <c r="J302" t="s">
        <v>735</v>
      </c>
      <c r="K302" s="53" t="s">
        <v>29</v>
      </c>
      <c r="L302" s="52" t="s">
        <v>92</v>
      </c>
      <c r="M302" s="48" t="s">
        <v>73</v>
      </c>
      <c r="N302" s="89" t="s">
        <v>74</v>
      </c>
      <c r="O302" s="90" t="s">
        <v>74</v>
      </c>
      <c r="P302" s="89" t="s">
        <v>74</v>
      </c>
      <c r="Q302" s="47" t="str">
        <f t="shared" si="18"/>
        <v>T98-02919</v>
      </c>
      <c r="R302" s="64" t="s">
        <v>138</v>
      </c>
      <c r="S302" s="87">
        <v>46.11</v>
      </c>
      <c r="T302" s="21">
        <v>1</v>
      </c>
      <c r="U302" s="62" t="s">
        <v>139</v>
      </c>
      <c r="V302" s="49">
        <f>SUMIF(ResumenCotizacion!$C:$C,E302,ResumenCotizacion!$P:$P)</f>
        <v>0</v>
      </c>
      <c r="W302" s="86">
        <f>IF(H302="USD",S302*SolCotizacion!$J$18,S302)</f>
        <v>169012.0551</v>
      </c>
      <c r="X302" s="3">
        <f>ROUND(W302/(1-VLOOKUP("Total porcentaje:",ResumenCotizacion!$F:$H,3,0)),2)</f>
        <v>169012.06</v>
      </c>
      <c r="Y302" s="3">
        <f t="shared" si="19"/>
        <v>0</v>
      </c>
    </row>
    <row r="303" spans="1:25" ht="14.25" x14ac:dyDescent="0.2">
      <c r="A303" s="21" t="str">
        <f t="shared" si="16"/>
        <v>Catalogo principalOPEN-CSP GOBIERNOT99-00476</v>
      </c>
      <c r="B303" s="21" t="str">
        <f t="shared" si="17"/>
        <v>T99-00476OPEN-CSP GOBIERNO</v>
      </c>
      <c r="C303"/>
      <c r="D303" s="21" t="s">
        <v>134</v>
      </c>
      <c r="E303" t="s">
        <v>736</v>
      </c>
      <c r="F303" s="21" t="s">
        <v>18</v>
      </c>
      <c r="G303" s="21" t="s">
        <v>134</v>
      </c>
      <c r="H303" s="49" t="s">
        <v>136</v>
      </c>
      <c r="I303" s="21" t="s">
        <v>74</v>
      </c>
      <c r="J303" t="s">
        <v>737</v>
      </c>
      <c r="K303" s="53" t="s">
        <v>29</v>
      </c>
      <c r="L303" s="52" t="s">
        <v>92</v>
      </c>
      <c r="M303" s="48" t="s">
        <v>73</v>
      </c>
      <c r="N303" s="89" t="s">
        <v>74</v>
      </c>
      <c r="O303" s="90" t="s">
        <v>74</v>
      </c>
      <c r="P303" s="89" t="s">
        <v>74</v>
      </c>
      <c r="Q303" s="47" t="str">
        <f t="shared" si="18"/>
        <v>T99-00476</v>
      </c>
      <c r="R303" s="64" t="s">
        <v>138</v>
      </c>
      <c r="S303" s="87">
        <v>9182.9699999999993</v>
      </c>
      <c r="T303" s="21">
        <v>1</v>
      </c>
      <c r="U303" s="62" t="s">
        <v>139</v>
      </c>
      <c r="V303" s="49">
        <f>SUMIF(ResumenCotizacion!$C:$C,E303,ResumenCotizacion!$P:$P)</f>
        <v>0</v>
      </c>
      <c r="W303" s="86">
        <f>IF(H303="USD",S303*SolCotizacion!$J$18,S303)</f>
        <v>33659350.067699999</v>
      </c>
      <c r="X303" s="3">
        <f>ROUND(W303/(1-VLOOKUP("Total porcentaje:",ResumenCotizacion!$F:$H,3,0)),2)</f>
        <v>33659350.07</v>
      </c>
      <c r="Y303" s="3">
        <f t="shared" si="19"/>
        <v>0</v>
      </c>
    </row>
    <row r="304" spans="1:25" ht="14.25" x14ac:dyDescent="0.2">
      <c r="A304" s="21" t="str">
        <f t="shared" si="16"/>
        <v>Catalogo principalOPEN-CSP GOBIERNOT99-00478</v>
      </c>
      <c r="B304" s="21" t="str">
        <f t="shared" si="17"/>
        <v>T99-00478OPEN-CSP GOBIERNO</v>
      </c>
      <c r="C304"/>
      <c r="D304" s="21" t="s">
        <v>134</v>
      </c>
      <c r="E304" t="s">
        <v>738</v>
      </c>
      <c r="F304" s="21" t="s">
        <v>18</v>
      </c>
      <c r="G304" s="21" t="s">
        <v>134</v>
      </c>
      <c r="H304" s="49" t="s">
        <v>136</v>
      </c>
      <c r="I304" s="21" t="s">
        <v>74</v>
      </c>
      <c r="J304" t="s">
        <v>739</v>
      </c>
      <c r="K304" s="53" t="s">
        <v>29</v>
      </c>
      <c r="L304" s="52" t="s">
        <v>92</v>
      </c>
      <c r="M304" s="48" t="s">
        <v>73</v>
      </c>
      <c r="N304" s="89" t="s">
        <v>74</v>
      </c>
      <c r="O304" s="90" t="s">
        <v>74</v>
      </c>
      <c r="P304" s="89" t="s">
        <v>74</v>
      </c>
      <c r="Q304" s="47" t="str">
        <f t="shared" si="18"/>
        <v>T99-00478</v>
      </c>
      <c r="R304" s="64" t="s">
        <v>138</v>
      </c>
      <c r="S304" s="87">
        <v>27548.91</v>
      </c>
      <c r="T304" s="21">
        <v>1</v>
      </c>
      <c r="U304" s="62" t="s">
        <v>139</v>
      </c>
      <c r="V304" s="49">
        <f>SUMIF(ResumenCotizacion!$C:$C,E304,ResumenCotizacion!$P:$P)</f>
        <v>0</v>
      </c>
      <c r="W304" s="86">
        <f>IF(H304="USD",S304*SolCotizacion!$J$18,S304)</f>
        <v>100978050.2031</v>
      </c>
      <c r="X304" s="3">
        <f>ROUND(W304/(1-VLOOKUP("Total porcentaje:",ResumenCotizacion!$F:$H,3,0)),2)</f>
        <v>100978050.2</v>
      </c>
      <c r="Y304" s="3">
        <f t="shared" si="19"/>
        <v>0</v>
      </c>
    </row>
    <row r="305" spans="1:25" ht="14.25" x14ac:dyDescent="0.2">
      <c r="A305" s="21" t="str">
        <f t="shared" si="16"/>
        <v>Catalogo principalOPEN-CSP GOBIERNOT99-01172</v>
      </c>
      <c r="B305" s="21" t="str">
        <f t="shared" si="17"/>
        <v>T99-01172OPEN-CSP GOBIERNO</v>
      </c>
      <c r="C305"/>
      <c r="D305" s="21" t="s">
        <v>134</v>
      </c>
      <c r="E305" t="s">
        <v>740</v>
      </c>
      <c r="F305" s="21" t="s">
        <v>18</v>
      </c>
      <c r="G305" s="21" t="s">
        <v>134</v>
      </c>
      <c r="H305" s="49" t="s">
        <v>136</v>
      </c>
      <c r="I305" s="21" t="s">
        <v>74</v>
      </c>
      <c r="J305" t="s">
        <v>741</v>
      </c>
      <c r="K305" s="53" t="s">
        <v>29</v>
      </c>
      <c r="L305" s="52" t="s">
        <v>92</v>
      </c>
      <c r="M305" s="48" t="s">
        <v>73</v>
      </c>
      <c r="N305" s="89" t="s">
        <v>74</v>
      </c>
      <c r="O305" s="90" t="s">
        <v>74</v>
      </c>
      <c r="P305" s="89" t="s">
        <v>74</v>
      </c>
      <c r="Q305" s="47" t="str">
        <f t="shared" si="18"/>
        <v>T99-01172</v>
      </c>
      <c r="R305" s="64" t="s">
        <v>138</v>
      </c>
      <c r="S305" s="87">
        <v>18365.95</v>
      </c>
      <c r="T305" s="21">
        <v>1</v>
      </c>
      <c r="U305" s="62" t="s">
        <v>139</v>
      </c>
      <c r="V305" s="49">
        <f>SUMIF(ResumenCotizacion!$C:$C,E305,ResumenCotizacion!$P:$P)</f>
        <v>0</v>
      </c>
      <c r="W305" s="86">
        <f>IF(H305="USD",S305*SolCotizacion!$J$18,S305)</f>
        <v>67318736.789499998</v>
      </c>
      <c r="X305" s="3">
        <f>ROUND(W305/(1-VLOOKUP("Total porcentaje:",ResumenCotizacion!$F:$H,3,0)),2)</f>
        <v>67318736.790000007</v>
      </c>
      <c r="Y305" s="3">
        <f t="shared" si="19"/>
        <v>0</v>
      </c>
    </row>
    <row r="306" spans="1:25" ht="14.25" x14ac:dyDescent="0.2">
      <c r="A306" s="21" t="str">
        <f t="shared" si="16"/>
        <v>Catalogo principalOPEN-CSP GOBIERNOTK9-00006</v>
      </c>
      <c r="B306" s="21" t="str">
        <f t="shared" si="17"/>
        <v>TK9-00006OPEN-CSP GOBIERNO</v>
      </c>
      <c r="C306"/>
      <c r="D306" s="21" t="s">
        <v>134</v>
      </c>
      <c r="E306" t="s">
        <v>742</v>
      </c>
      <c r="F306" s="21" t="s">
        <v>18</v>
      </c>
      <c r="G306" s="21" t="s">
        <v>134</v>
      </c>
      <c r="H306" s="49" t="s">
        <v>136</v>
      </c>
      <c r="I306" s="21" t="s">
        <v>74</v>
      </c>
      <c r="J306" t="s">
        <v>743</v>
      </c>
      <c r="K306" s="53" t="s">
        <v>29</v>
      </c>
      <c r="L306" s="52" t="s">
        <v>92</v>
      </c>
      <c r="M306" s="48" t="s">
        <v>73</v>
      </c>
      <c r="N306" s="89" t="s">
        <v>74</v>
      </c>
      <c r="O306" s="90" t="s">
        <v>74</v>
      </c>
      <c r="P306" s="89" t="s">
        <v>74</v>
      </c>
      <c r="Q306" s="47" t="str">
        <f t="shared" si="18"/>
        <v>TK9-00006</v>
      </c>
      <c r="R306" s="64" t="s">
        <v>75</v>
      </c>
      <c r="S306" s="87">
        <v>96</v>
      </c>
      <c r="T306" s="21">
        <v>1</v>
      </c>
      <c r="U306" s="62" t="s">
        <v>139</v>
      </c>
      <c r="V306" s="49">
        <f>SUMIF(ResumenCotizacion!$C:$C,E306,ResumenCotizacion!$P:$P)</f>
        <v>0</v>
      </c>
      <c r="W306" s="86">
        <f>IF(H306="USD",S306*SolCotizacion!$J$18,S306)</f>
        <v>351879.36</v>
      </c>
      <c r="X306" s="3">
        <f>ROUND(W306/(1-VLOOKUP("Total porcentaje:",ResumenCotizacion!$F:$H,3,0)),2)</f>
        <v>351879.36</v>
      </c>
      <c r="Y306" s="3">
        <f t="shared" si="19"/>
        <v>0</v>
      </c>
    </row>
    <row r="307" spans="1:25" ht="14.25" x14ac:dyDescent="0.2">
      <c r="A307" s="21" t="str">
        <f t="shared" si="16"/>
        <v>Catalogo principalOPEN-CSP GOBIERNOTL4-00006</v>
      </c>
      <c r="B307" s="21" t="str">
        <f t="shared" si="17"/>
        <v>TL4-00006OPEN-CSP GOBIERNO</v>
      </c>
      <c r="C307"/>
      <c r="D307" s="21" t="s">
        <v>134</v>
      </c>
      <c r="E307" t="s">
        <v>744</v>
      </c>
      <c r="F307" s="21" t="s">
        <v>18</v>
      </c>
      <c r="G307" s="21" t="s">
        <v>134</v>
      </c>
      <c r="H307" s="49" t="s">
        <v>136</v>
      </c>
      <c r="I307" s="21" t="s">
        <v>74</v>
      </c>
      <c r="J307" t="s">
        <v>745</v>
      </c>
      <c r="K307" s="53" t="s">
        <v>29</v>
      </c>
      <c r="L307" s="52" t="s">
        <v>92</v>
      </c>
      <c r="M307" s="48" t="s">
        <v>73</v>
      </c>
      <c r="N307" s="89" t="s">
        <v>74</v>
      </c>
      <c r="O307" s="90" t="s">
        <v>74</v>
      </c>
      <c r="P307" s="89" t="s">
        <v>74</v>
      </c>
      <c r="Q307" s="47" t="str">
        <f t="shared" si="18"/>
        <v>TL4-00006</v>
      </c>
      <c r="R307" s="64" t="s">
        <v>75</v>
      </c>
      <c r="S307" s="87">
        <v>120</v>
      </c>
      <c r="T307" s="21">
        <v>1</v>
      </c>
      <c r="U307" s="62" t="s">
        <v>139</v>
      </c>
      <c r="V307" s="49">
        <f>SUMIF(ResumenCotizacion!$C:$C,E307,ResumenCotizacion!$P:$P)</f>
        <v>0</v>
      </c>
      <c r="W307" s="86">
        <f>IF(H307="USD",S307*SolCotizacion!$J$18,S307)</f>
        <v>439849.19999999995</v>
      </c>
      <c r="X307" s="3">
        <f>ROUND(W307/(1-VLOOKUP("Total porcentaje:",ResumenCotizacion!$F:$H,3,0)),2)</f>
        <v>439849.2</v>
      </c>
      <c r="Y307" s="3">
        <f t="shared" si="19"/>
        <v>0</v>
      </c>
    </row>
    <row r="308" spans="1:25" ht="14.25" x14ac:dyDescent="0.2">
      <c r="A308" s="21" t="str">
        <f t="shared" si="16"/>
        <v>Catalogo principalOPEN-CSP GOBIERNOTSC-00652</v>
      </c>
      <c r="B308" s="21" t="str">
        <f t="shared" si="17"/>
        <v>TSC-00652OPEN-CSP GOBIERNO</v>
      </c>
      <c r="C308"/>
      <c r="D308" s="21" t="s">
        <v>134</v>
      </c>
      <c r="E308" t="s">
        <v>746</v>
      </c>
      <c r="F308" s="21" t="s">
        <v>18</v>
      </c>
      <c r="G308" s="21" t="s">
        <v>134</v>
      </c>
      <c r="H308" s="49" t="s">
        <v>136</v>
      </c>
      <c r="I308" s="21" t="s">
        <v>74</v>
      </c>
      <c r="J308" t="s">
        <v>747</v>
      </c>
      <c r="K308" s="53" t="s">
        <v>29</v>
      </c>
      <c r="L308" s="52" t="s">
        <v>92</v>
      </c>
      <c r="M308" s="48" t="s">
        <v>73</v>
      </c>
      <c r="N308" s="89" t="s">
        <v>74</v>
      </c>
      <c r="O308" s="90" t="s">
        <v>74</v>
      </c>
      <c r="P308" s="89" t="s">
        <v>74</v>
      </c>
      <c r="Q308" s="47" t="str">
        <f t="shared" si="18"/>
        <v>TSC-00652</v>
      </c>
      <c r="R308" s="64" t="s">
        <v>138</v>
      </c>
      <c r="S308" s="87">
        <v>27.29</v>
      </c>
      <c r="T308" s="21">
        <v>1</v>
      </c>
      <c r="U308" s="62" t="s">
        <v>139</v>
      </c>
      <c r="V308" s="49">
        <f>SUMIF(ResumenCotizacion!$C:$C,E308,ResumenCotizacion!$P:$P)</f>
        <v>0</v>
      </c>
      <c r="W308" s="86">
        <f>IF(H308="USD",S308*SolCotizacion!$J$18,S308)</f>
        <v>100029.0389</v>
      </c>
      <c r="X308" s="3">
        <f>ROUND(W308/(1-VLOOKUP("Total porcentaje:",ResumenCotizacion!$F:$H,3,0)),2)</f>
        <v>100029.04</v>
      </c>
      <c r="Y308" s="3">
        <f t="shared" si="19"/>
        <v>0</v>
      </c>
    </row>
    <row r="309" spans="1:25" ht="14.25" x14ac:dyDescent="0.2">
      <c r="A309" s="21" t="str">
        <f t="shared" si="16"/>
        <v>Catalogo principalOPEN-CSP GOBIERNOTSC-00654</v>
      </c>
      <c r="B309" s="21" t="str">
        <f t="shared" si="17"/>
        <v>TSC-00654OPEN-CSP GOBIERNO</v>
      </c>
      <c r="C309"/>
      <c r="D309" s="21" t="s">
        <v>134</v>
      </c>
      <c r="E309" t="s">
        <v>748</v>
      </c>
      <c r="F309" s="21" t="s">
        <v>18</v>
      </c>
      <c r="G309" s="21" t="s">
        <v>134</v>
      </c>
      <c r="H309" s="49" t="s">
        <v>136</v>
      </c>
      <c r="I309" s="21" t="s">
        <v>74</v>
      </c>
      <c r="J309" t="s">
        <v>749</v>
      </c>
      <c r="K309" s="53" t="s">
        <v>29</v>
      </c>
      <c r="L309" s="52" t="s">
        <v>92</v>
      </c>
      <c r="M309" s="48" t="s">
        <v>73</v>
      </c>
      <c r="N309" s="89" t="s">
        <v>74</v>
      </c>
      <c r="O309" s="90" t="s">
        <v>74</v>
      </c>
      <c r="P309" s="89" t="s">
        <v>74</v>
      </c>
      <c r="Q309" s="47" t="str">
        <f t="shared" si="18"/>
        <v>TSC-00654</v>
      </c>
      <c r="R309" s="64" t="s">
        <v>138</v>
      </c>
      <c r="S309" s="87">
        <v>9.0500000000000007</v>
      </c>
      <c r="T309" s="21">
        <v>1</v>
      </c>
      <c r="U309" s="62" t="s">
        <v>139</v>
      </c>
      <c r="V309" s="49">
        <f>SUMIF(ResumenCotizacion!$C:$C,E309,ResumenCotizacion!$P:$P)</f>
        <v>0</v>
      </c>
      <c r="W309" s="86">
        <f>IF(H309="USD",S309*SolCotizacion!$J$18,S309)</f>
        <v>33171.960500000001</v>
      </c>
      <c r="X309" s="3">
        <f>ROUND(W309/(1-VLOOKUP("Total porcentaje:",ResumenCotizacion!$F:$H,3,0)),2)</f>
        <v>33171.96</v>
      </c>
      <c r="Y309" s="3">
        <f t="shared" si="19"/>
        <v>0</v>
      </c>
    </row>
    <row r="310" spans="1:25" ht="14.25" x14ac:dyDescent="0.2">
      <c r="A310" s="21" t="str">
        <f t="shared" si="16"/>
        <v>Catalogo principalOPEN-CSP GOBIERNOTSC-00957</v>
      </c>
      <c r="B310" s="21" t="str">
        <f t="shared" si="17"/>
        <v>TSC-00957OPEN-CSP GOBIERNO</v>
      </c>
      <c r="C310"/>
      <c r="D310" s="21" t="s">
        <v>134</v>
      </c>
      <c r="E310" t="s">
        <v>750</v>
      </c>
      <c r="F310" s="21" t="s">
        <v>18</v>
      </c>
      <c r="G310" s="21" t="s">
        <v>134</v>
      </c>
      <c r="H310" s="49" t="s">
        <v>136</v>
      </c>
      <c r="I310" s="21" t="s">
        <v>74</v>
      </c>
      <c r="J310" t="s">
        <v>751</v>
      </c>
      <c r="K310" s="53" t="s">
        <v>29</v>
      </c>
      <c r="L310" s="52" t="s">
        <v>92</v>
      </c>
      <c r="M310" s="48" t="s">
        <v>73</v>
      </c>
      <c r="N310" s="89" t="s">
        <v>74</v>
      </c>
      <c r="O310" s="90" t="s">
        <v>74</v>
      </c>
      <c r="P310" s="89" t="s">
        <v>74</v>
      </c>
      <c r="Q310" s="47" t="str">
        <f t="shared" si="18"/>
        <v>TSC-00957</v>
      </c>
      <c r="R310" s="64" t="s">
        <v>138</v>
      </c>
      <c r="S310" s="87">
        <v>35.5</v>
      </c>
      <c r="T310" s="21">
        <v>1</v>
      </c>
      <c r="U310" s="62" t="s">
        <v>139</v>
      </c>
      <c r="V310" s="49">
        <f>SUMIF(ResumenCotizacion!$C:$C,E310,ResumenCotizacion!$P:$P)</f>
        <v>0</v>
      </c>
      <c r="W310" s="86">
        <f>IF(H310="USD",S310*SolCotizacion!$J$18,S310)</f>
        <v>130122.05499999999</v>
      </c>
      <c r="X310" s="3">
        <f>ROUND(W310/(1-VLOOKUP("Total porcentaje:",ResumenCotizacion!$F:$H,3,0)),2)</f>
        <v>130122.06</v>
      </c>
      <c r="Y310" s="3">
        <f t="shared" si="19"/>
        <v>0</v>
      </c>
    </row>
    <row r="311" spans="1:25" ht="14.25" x14ac:dyDescent="0.2">
      <c r="A311" s="21" t="str">
        <f t="shared" si="16"/>
        <v>Catalogo principalOPEN-CSP GOBIERNOTSC-00958</v>
      </c>
      <c r="B311" s="21" t="str">
        <f t="shared" si="17"/>
        <v>TSC-00958OPEN-CSP GOBIERNO</v>
      </c>
      <c r="C311"/>
      <c r="D311" s="21" t="s">
        <v>134</v>
      </c>
      <c r="E311" t="s">
        <v>752</v>
      </c>
      <c r="F311" s="21" t="s">
        <v>18</v>
      </c>
      <c r="G311" s="21" t="s">
        <v>134</v>
      </c>
      <c r="H311" s="49" t="s">
        <v>136</v>
      </c>
      <c r="I311" s="21" t="s">
        <v>74</v>
      </c>
      <c r="J311" t="s">
        <v>753</v>
      </c>
      <c r="K311" s="53" t="s">
        <v>29</v>
      </c>
      <c r="L311" s="52" t="s">
        <v>92</v>
      </c>
      <c r="M311" s="48" t="s">
        <v>73</v>
      </c>
      <c r="N311" s="89" t="s">
        <v>74</v>
      </c>
      <c r="O311" s="90" t="s">
        <v>74</v>
      </c>
      <c r="P311" s="89" t="s">
        <v>74</v>
      </c>
      <c r="Q311" s="47" t="str">
        <f t="shared" si="18"/>
        <v>TSC-00958</v>
      </c>
      <c r="R311" s="64" t="s">
        <v>138</v>
      </c>
      <c r="S311" s="87">
        <v>11.79</v>
      </c>
      <c r="T311" s="21">
        <v>1</v>
      </c>
      <c r="U311" s="62" t="s">
        <v>139</v>
      </c>
      <c r="V311" s="49">
        <f>SUMIF(ResumenCotizacion!$C:$C,E311,ResumenCotizacion!$P:$P)</f>
        <v>0</v>
      </c>
      <c r="W311" s="86">
        <f>IF(H311="USD",S311*SolCotizacion!$J$18,S311)</f>
        <v>43215.183899999996</v>
      </c>
      <c r="X311" s="3">
        <f>ROUND(W311/(1-VLOOKUP("Total porcentaje:",ResumenCotizacion!$F:$H,3,0)),2)</f>
        <v>43215.18</v>
      </c>
      <c r="Y311" s="3">
        <f t="shared" si="19"/>
        <v>0</v>
      </c>
    </row>
    <row r="312" spans="1:25" ht="14.25" x14ac:dyDescent="0.2">
      <c r="A312" s="21" t="str">
        <f t="shared" si="16"/>
        <v>Catalogo principalOPEN-CSP GOBIERNOW06-00621</v>
      </c>
      <c r="B312" s="21" t="str">
        <f t="shared" si="17"/>
        <v>W06-00621OPEN-CSP GOBIERNO</v>
      </c>
      <c r="C312"/>
      <c r="D312" s="21" t="s">
        <v>134</v>
      </c>
      <c r="E312" t="s">
        <v>754</v>
      </c>
      <c r="F312" s="21" t="s">
        <v>18</v>
      </c>
      <c r="G312" s="21" t="s">
        <v>134</v>
      </c>
      <c r="H312" s="49" t="s">
        <v>136</v>
      </c>
      <c r="I312" s="21" t="s">
        <v>74</v>
      </c>
      <c r="J312" t="s">
        <v>755</v>
      </c>
      <c r="K312" s="53" t="s">
        <v>29</v>
      </c>
      <c r="L312" s="52" t="s">
        <v>92</v>
      </c>
      <c r="M312" s="48" t="s">
        <v>73</v>
      </c>
      <c r="N312" s="89" t="s">
        <v>74</v>
      </c>
      <c r="O312" s="90" t="s">
        <v>74</v>
      </c>
      <c r="P312" s="89" t="s">
        <v>74</v>
      </c>
      <c r="Q312" s="47" t="str">
        <f t="shared" si="18"/>
        <v>W06-00621</v>
      </c>
      <c r="R312" s="64" t="s">
        <v>138</v>
      </c>
      <c r="S312" s="87">
        <v>115.09</v>
      </c>
      <c r="T312" s="21">
        <v>1</v>
      </c>
      <c r="U312" s="62" t="s">
        <v>139</v>
      </c>
      <c r="V312" s="49">
        <f>SUMIF(ResumenCotizacion!$C:$C,E312,ResumenCotizacion!$P:$P)</f>
        <v>0</v>
      </c>
      <c r="W312" s="86">
        <f>IF(H312="USD",S312*SolCotizacion!$J$18,S312)</f>
        <v>421852.03690000001</v>
      </c>
      <c r="X312" s="3">
        <f>ROUND(W312/(1-VLOOKUP("Total porcentaje:",ResumenCotizacion!$F:$H,3,0)),2)</f>
        <v>421852.04</v>
      </c>
      <c r="Y312" s="3">
        <f t="shared" si="19"/>
        <v>0</v>
      </c>
    </row>
    <row r="313" spans="1:25" ht="14.25" x14ac:dyDescent="0.2">
      <c r="A313" s="21" t="str">
        <f t="shared" si="16"/>
        <v>Catalogo principalOPEN-CSP GOBIERNOW06-00622</v>
      </c>
      <c r="B313" s="21" t="str">
        <f t="shared" si="17"/>
        <v>W06-00622OPEN-CSP GOBIERNO</v>
      </c>
      <c r="C313"/>
      <c r="D313" s="21" t="s">
        <v>134</v>
      </c>
      <c r="E313" t="s">
        <v>756</v>
      </c>
      <c r="F313" s="21" t="s">
        <v>18</v>
      </c>
      <c r="G313" s="21" t="s">
        <v>134</v>
      </c>
      <c r="H313" s="49" t="s">
        <v>136</v>
      </c>
      <c r="I313" s="21" t="s">
        <v>74</v>
      </c>
      <c r="J313" t="s">
        <v>757</v>
      </c>
      <c r="K313" s="53" t="s">
        <v>29</v>
      </c>
      <c r="L313" s="52" t="s">
        <v>92</v>
      </c>
      <c r="M313" s="48" t="s">
        <v>73</v>
      </c>
      <c r="N313" s="89" t="s">
        <v>74</v>
      </c>
      <c r="O313" s="90" t="s">
        <v>74</v>
      </c>
      <c r="P313" s="89" t="s">
        <v>74</v>
      </c>
      <c r="Q313" s="47" t="str">
        <f t="shared" si="18"/>
        <v>W06-00622</v>
      </c>
      <c r="R313" s="64" t="s">
        <v>138</v>
      </c>
      <c r="S313" s="87">
        <v>328.29</v>
      </c>
      <c r="T313" s="21">
        <v>1</v>
      </c>
      <c r="U313" s="62" t="s">
        <v>139</v>
      </c>
      <c r="V313" s="49">
        <f>SUMIF(ResumenCotizacion!$C:$C,E313,ResumenCotizacion!$P:$P)</f>
        <v>0</v>
      </c>
      <c r="W313" s="86">
        <f>IF(H313="USD",S313*SolCotizacion!$J$18,S313)</f>
        <v>1203317.4489</v>
      </c>
      <c r="X313" s="3">
        <f>ROUND(W313/(1-VLOOKUP("Total porcentaje:",ResumenCotizacion!$F:$H,3,0)),2)</f>
        <v>1203317.45</v>
      </c>
      <c r="Y313" s="3">
        <f t="shared" si="19"/>
        <v>0</v>
      </c>
    </row>
    <row r="314" spans="1:25" ht="14.25" x14ac:dyDescent="0.2">
      <c r="A314" s="21" t="str">
        <f t="shared" si="16"/>
        <v>Catalogo principalOPEN-CSP GOBIERNOW06-00623</v>
      </c>
      <c r="B314" s="21" t="str">
        <f t="shared" si="17"/>
        <v>W06-00623OPEN-CSP GOBIERNO</v>
      </c>
      <c r="C314"/>
      <c r="D314" s="21" t="s">
        <v>134</v>
      </c>
      <c r="E314" t="s">
        <v>758</v>
      </c>
      <c r="F314" s="21" t="s">
        <v>18</v>
      </c>
      <c r="G314" s="21" t="s">
        <v>134</v>
      </c>
      <c r="H314" s="49" t="s">
        <v>136</v>
      </c>
      <c r="I314" s="21" t="s">
        <v>74</v>
      </c>
      <c r="J314" t="s">
        <v>759</v>
      </c>
      <c r="K314" s="53" t="s">
        <v>29</v>
      </c>
      <c r="L314" s="52" t="s">
        <v>92</v>
      </c>
      <c r="M314" s="48" t="s">
        <v>73</v>
      </c>
      <c r="N314" s="89" t="s">
        <v>74</v>
      </c>
      <c r="O314" s="90" t="s">
        <v>74</v>
      </c>
      <c r="P314" s="89" t="s">
        <v>74</v>
      </c>
      <c r="Q314" s="47" t="str">
        <f t="shared" si="18"/>
        <v>W06-00623</v>
      </c>
      <c r="R314" s="64" t="s">
        <v>138</v>
      </c>
      <c r="S314" s="87">
        <v>423.23</v>
      </c>
      <c r="T314" s="21">
        <v>1</v>
      </c>
      <c r="U314" s="62" t="s">
        <v>139</v>
      </c>
      <c r="V314" s="49">
        <f>SUMIF(ResumenCotizacion!$C:$C,E314,ResumenCotizacion!$P:$P)</f>
        <v>0</v>
      </c>
      <c r="W314" s="86">
        <f>IF(H314="USD",S314*SolCotizacion!$J$18,S314)</f>
        <v>1551311.4743000001</v>
      </c>
      <c r="X314" s="3">
        <f>ROUND(W314/(1-VLOOKUP("Total porcentaje:",ResumenCotizacion!$F:$H,3,0)),2)</f>
        <v>1551311.47</v>
      </c>
      <c r="Y314" s="3">
        <f t="shared" si="19"/>
        <v>0</v>
      </c>
    </row>
    <row r="315" spans="1:25" ht="14.25" x14ac:dyDescent="0.2">
      <c r="A315" s="21" t="str">
        <f t="shared" si="16"/>
        <v>Catalogo principalOPEN-CSP GOBIERNOW06-00624</v>
      </c>
      <c r="B315" s="21" t="str">
        <f t="shared" si="17"/>
        <v>W06-00624OPEN-CSP GOBIERNO</v>
      </c>
      <c r="C315"/>
      <c r="D315" s="21" t="s">
        <v>134</v>
      </c>
      <c r="E315" t="s">
        <v>760</v>
      </c>
      <c r="F315" s="21" t="s">
        <v>18</v>
      </c>
      <c r="G315" s="21" t="s">
        <v>134</v>
      </c>
      <c r="H315" s="49" t="s">
        <v>136</v>
      </c>
      <c r="I315" s="21" t="s">
        <v>74</v>
      </c>
      <c r="J315" t="s">
        <v>761</v>
      </c>
      <c r="K315" s="53" t="s">
        <v>29</v>
      </c>
      <c r="L315" s="52" t="s">
        <v>92</v>
      </c>
      <c r="M315" s="48" t="s">
        <v>73</v>
      </c>
      <c r="N315" s="89" t="s">
        <v>74</v>
      </c>
      <c r="O315" s="90" t="s">
        <v>74</v>
      </c>
      <c r="P315" s="89" t="s">
        <v>74</v>
      </c>
      <c r="Q315" s="47" t="str">
        <f t="shared" si="18"/>
        <v>W06-00624</v>
      </c>
      <c r="R315" s="64" t="s">
        <v>138</v>
      </c>
      <c r="S315" s="87">
        <v>148.51</v>
      </c>
      <c r="T315" s="21">
        <v>1</v>
      </c>
      <c r="U315" s="62" t="s">
        <v>139</v>
      </c>
      <c r="V315" s="49">
        <f>SUMIF(ResumenCotizacion!$C:$C,E315,ResumenCotizacion!$P:$P)</f>
        <v>0</v>
      </c>
      <c r="W315" s="86">
        <f>IF(H315="USD",S315*SolCotizacion!$J$18,S315)</f>
        <v>544350.03909999994</v>
      </c>
      <c r="X315" s="3">
        <f>ROUND(W315/(1-VLOOKUP("Total porcentaje:",ResumenCotizacion!$F:$H,3,0)),2)</f>
        <v>544350.04</v>
      </c>
      <c r="Y315" s="3">
        <f t="shared" si="19"/>
        <v>0</v>
      </c>
    </row>
    <row r="316" spans="1:25" ht="14.25" x14ac:dyDescent="0.2">
      <c r="A316" s="21" t="str">
        <f t="shared" si="16"/>
        <v>Catalogo principalOPEN-CSP GOBIERNOW35-00006</v>
      </c>
      <c r="B316" s="21" t="str">
        <f t="shared" si="17"/>
        <v>W35-00006OPEN-CSP GOBIERNO</v>
      </c>
      <c r="C316"/>
      <c r="D316" s="21" t="s">
        <v>134</v>
      </c>
      <c r="E316" t="s">
        <v>762</v>
      </c>
      <c r="F316" s="21" t="s">
        <v>18</v>
      </c>
      <c r="G316" s="21" t="s">
        <v>134</v>
      </c>
      <c r="H316" s="49" t="s">
        <v>136</v>
      </c>
      <c r="I316" s="21" t="s">
        <v>74</v>
      </c>
      <c r="J316" t="s">
        <v>763</v>
      </c>
      <c r="K316" s="53" t="s">
        <v>29</v>
      </c>
      <c r="L316" s="52" t="s">
        <v>92</v>
      </c>
      <c r="M316" s="48" t="s">
        <v>73</v>
      </c>
      <c r="N316" s="89" t="s">
        <v>74</v>
      </c>
      <c r="O316" s="90" t="s">
        <v>74</v>
      </c>
      <c r="P316" s="89" t="s">
        <v>74</v>
      </c>
      <c r="Q316" s="47" t="str">
        <f t="shared" si="18"/>
        <v>W35-00006</v>
      </c>
      <c r="R316" s="64" t="s">
        <v>75</v>
      </c>
      <c r="S316" s="87">
        <v>24</v>
      </c>
      <c r="T316" s="21">
        <v>1</v>
      </c>
      <c r="U316" s="62" t="s">
        <v>139</v>
      </c>
      <c r="V316" s="49">
        <f>SUMIF(ResumenCotizacion!$C:$C,E316,ResumenCotizacion!$P:$P)</f>
        <v>0</v>
      </c>
      <c r="W316" s="86">
        <f>IF(H316="USD",S316*SolCotizacion!$J$18,S316)</f>
        <v>87969.84</v>
      </c>
      <c r="X316" s="3">
        <f>ROUND(W316/(1-VLOOKUP("Total porcentaje:",ResumenCotizacion!$F:$H,3,0)),2)</f>
        <v>87969.84</v>
      </c>
      <c r="Y316" s="3">
        <f t="shared" si="19"/>
        <v>0</v>
      </c>
    </row>
    <row r="317" spans="1:25" ht="14.25" x14ac:dyDescent="0.2">
      <c r="A317" s="21" t="str">
        <f t="shared" si="16"/>
        <v>Catalogo principalOPEN-CSP GOBIERNOWC2-00006</v>
      </c>
      <c r="B317" s="21" t="str">
        <f t="shared" si="17"/>
        <v>WC2-00006OPEN-CSP GOBIERNO</v>
      </c>
      <c r="C317"/>
      <c r="D317" s="21" t="s">
        <v>134</v>
      </c>
      <c r="E317" t="s">
        <v>764</v>
      </c>
      <c r="F317" s="21" t="s">
        <v>18</v>
      </c>
      <c r="G317" s="21" t="s">
        <v>134</v>
      </c>
      <c r="H317" s="49" t="s">
        <v>136</v>
      </c>
      <c r="I317" s="21" t="s">
        <v>74</v>
      </c>
      <c r="J317" t="s">
        <v>765</v>
      </c>
      <c r="K317" s="53" t="s">
        <v>29</v>
      </c>
      <c r="L317" s="52" t="s">
        <v>92</v>
      </c>
      <c r="M317" s="48" t="s">
        <v>73</v>
      </c>
      <c r="N317" s="89" t="s">
        <v>74</v>
      </c>
      <c r="O317" s="90" t="s">
        <v>74</v>
      </c>
      <c r="P317" s="89" t="s">
        <v>74</v>
      </c>
      <c r="Q317" s="47" t="str">
        <f t="shared" si="18"/>
        <v>WC2-00006</v>
      </c>
      <c r="R317" s="64" t="s">
        <v>75</v>
      </c>
      <c r="S317" s="87">
        <v>15.2</v>
      </c>
      <c r="T317" s="21">
        <v>1</v>
      </c>
      <c r="U317" s="62" t="s">
        <v>139</v>
      </c>
      <c r="V317" s="49">
        <f>SUMIF(ResumenCotizacion!$C:$C,E317,ResumenCotizacion!$P:$P)</f>
        <v>0</v>
      </c>
      <c r="W317" s="86">
        <f>IF(H317="USD",S317*SolCotizacion!$J$18,S317)</f>
        <v>55714.231999999996</v>
      </c>
      <c r="X317" s="3">
        <f>ROUND(W317/(1-VLOOKUP("Total porcentaje:",ResumenCotizacion!$F:$H,3,0)),2)</f>
        <v>55714.23</v>
      </c>
      <c r="Y317" s="3">
        <f t="shared" si="19"/>
        <v>0</v>
      </c>
    </row>
    <row r="318" spans="1:25" ht="14.25" x14ac:dyDescent="0.2">
      <c r="A318" s="21" t="str">
        <f t="shared" si="16"/>
        <v>Catalogo principalOPEN-CSP GOBIERNOYEG-00360</v>
      </c>
      <c r="B318" s="21" t="str">
        <f t="shared" si="17"/>
        <v>YEG-00360OPEN-CSP GOBIERNO</v>
      </c>
      <c r="C318"/>
      <c r="D318" s="21" t="s">
        <v>134</v>
      </c>
      <c r="E318" t="s">
        <v>766</v>
      </c>
      <c r="F318" s="21" t="s">
        <v>18</v>
      </c>
      <c r="G318" s="21" t="s">
        <v>134</v>
      </c>
      <c r="H318" s="49" t="s">
        <v>136</v>
      </c>
      <c r="I318" s="21" t="s">
        <v>74</v>
      </c>
      <c r="J318" t="s">
        <v>767</v>
      </c>
      <c r="K318" s="53" t="s">
        <v>29</v>
      </c>
      <c r="L318" s="52" t="s">
        <v>92</v>
      </c>
      <c r="M318" s="48" t="s">
        <v>73</v>
      </c>
      <c r="N318" s="89" t="s">
        <v>74</v>
      </c>
      <c r="O318" s="90" t="s">
        <v>74</v>
      </c>
      <c r="P318" s="89" t="s">
        <v>74</v>
      </c>
      <c r="Q318" s="47" t="str">
        <f t="shared" si="18"/>
        <v>YEG-00360</v>
      </c>
      <c r="R318" s="64" t="s">
        <v>138</v>
      </c>
      <c r="S318" s="87">
        <v>160.99</v>
      </c>
      <c r="T318" s="21">
        <v>1</v>
      </c>
      <c r="U318" s="62" t="s">
        <v>139</v>
      </c>
      <c r="V318" s="49">
        <f>SUMIF(ResumenCotizacion!$C:$C,E318,ResumenCotizacion!$P:$P)</f>
        <v>0</v>
      </c>
      <c r="W318" s="86">
        <f>IF(H318="USD",S318*SolCotizacion!$J$18,S318)</f>
        <v>590094.35589999997</v>
      </c>
      <c r="X318" s="3">
        <f>ROUND(W318/(1-VLOOKUP("Total porcentaje:",ResumenCotizacion!$F:$H,3,0)),2)</f>
        <v>590094.36</v>
      </c>
      <c r="Y318" s="3">
        <f t="shared" si="19"/>
        <v>0</v>
      </c>
    </row>
    <row r="319" spans="1:25" ht="14.25" x14ac:dyDescent="0.2">
      <c r="A319" s="21" t="str">
        <f t="shared" si="16"/>
        <v>Catalogo principalOPEN-CSP GOBIERNOYEG-00371</v>
      </c>
      <c r="B319" s="21" t="str">
        <f t="shared" si="17"/>
        <v>YEG-00371OPEN-CSP GOBIERNO</v>
      </c>
      <c r="C319"/>
      <c r="D319" s="21" t="s">
        <v>134</v>
      </c>
      <c r="E319" t="s">
        <v>768</v>
      </c>
      <c r="F319" s="21" t="s">
        <v>18</v>
      </c>
      <c r="G319" s="21" t="s">
        <v>134</v>
      </c>
      <c r="H319" s="49" t="s">
        <v>136</v>
      </c>
      <c r="I319" s="21" t="s">
        <v>74</v>
      </c>
      <c r="J319" t="s">
        <v>769</v>
      </c>
      <c r="K319" s="53" t="s">
        <v>29</v>
      </c>
      <c r="L319" s="52" t="s">
        <v>92</v>
      </c>
      <c r="M319" s="48" t="s">
        <v>73</v>
      </c>
      <c r="N319" s="89" t="s">
        <v>74</v>
      </c>
      <c r="O319" s="90" t="s">
        <v>74</v>
      </c>
      <c r="P319" s="89" t="s">
        <v>74</v>
      </c>
      <c r="Q319" s="47" t="str">
        <f t="shared" si="18"/>
        <v>YEG-00371</v>
      </c>
      <c r="R319" s="64" t="s">
        <v>138</v>
      </c>
      <c r="S319" s="87">
        <v>208.33</v>
      </c>
      <c r="T319" s="21">
        <v>1</v>
      </c>
      <c r="U319" s="62" t="s">
        <v>139</v>
      </c>
      <c r="V319" s="49">
        <f>SUMIF(ResumenCotizacion!$C:$C,E319,ResumenCotizacion!$P:$P)</f>
        <v>0</v>
      </c>
      <c r="W319" s="86">
        <f>IF(H319="USD",S319*SolCotizacion!$J$18,S319)</f>
        <v>763614.86530000006</v>
      </c>
      <c r="X319" s="3">
        <f>ROUND(W319/(1-VLOOKUP("Total porcentaje:",ResumenCotizacion!$F:$H,3,0)),2)</f>
        <v>763614.87</v>
      </c>
      <c r="Y319" s="3">
        <f t="shared" si="19"/>
        <v>0</v>
      </c>
    </row>
    <row r="320" spans="1:25" ht="14.25" x14ac:dyDescent="0.2">
      <c r="A320" s="21" t="str">
        <f t="shared" si="16"/>
        <v>Catalogo principalOPEN-CSP GOBIERNOYEG-00372</v>
      </c>
      <c r="B320" s="21" t="str">
        <f t="shared" si="17"/>
        <v>YEG-00372OPEN-CSP GOBIERNO</v>
      </c>
      <c r="C320"/>
      <c r="D320" s="21" t="s">
        <v>134</v>
      </c>
      <c r="E320" t="s">
        <v>770</v>
      </c>
      <c r="F320" s="21" t="s">
        <v>18</v>
      </c>
      <c r="G320" s="21" t="s">
        <v>134</v>
      </c>
      <c r="H320" s="49" t="s">
        <v>136</v>
      </c>
      <c r="I320" s="21" t="s">
        <v>74</v>
      </c>
      <c r="J320" t="s">
        <v>771</v>
      </c>
      <c r="K320" s="53" t="s">
        <v>29</v>
      </c>
      <c r="L320" s="52" t="s">
        <v>92</v>
      </c>
      <c r="M320" s="48" t="s">
        <v>73</v>
      </c>
      <c r="N320" s="89" t="s">
        <v>74</v>
      </c>
      <c r="O320" s="90" t="s">
        <v>74</v>
      </c>
      <c r="P320" s="89" t="s">
        <v>74</v>
      </c>
      <c r="Q320" s="47" t="str">
        <f t="shared" si="18"/>
        <v>YEG-00372</v>
      </c>
      <c r="R320" s="64" t="s">
        <v>138</v>
      </c>
      <c r="S320" s="87">
        <v>53.7</v>
      </c>
      <c r="T320" s="21">
        <v>1</v>
      </c>
      <c r="U320" s="62" t="s">
        <v>139</v>
      </c>
      <c r="V320" s="49">
        <f>SUMIF(ResumenCotizacion!$C:$C,E320,ResumenCotizacion!$P:$P)</f>
        <v>0</v>
      </c>
      <c r="W320" s="86">
        <f>IF(H320="USD",S320*SolCotizacion!$J$18,S320)</f>
        <v>196832.51699999999</v>
      </c>
      <c r="X320" s="3">
        <f>ROUND(W320/(1-VLOOKUP("Total porcentaje:",ResumenCotizacion!$F:$H,3,0)),2)</f>
        <v>196832.52</v>
      </c>
      <c r="Y320" s="3">
        <f t="shared" si="19"/>
        <v>0</v>
      </c>
    </row>
    <row r="321" spans="1:25" ht="14.25" x14ac:dyDescent="0.2">
      <c r="A321" s="21" t="str">
        <f t="shared" si="16"/>
        <v>Catalogo principalOPEN-CSP GOBIERNOYEG-00373</v>
      </c>
      <c r="B321" s="21" t="str">
        <f t="shared" si="17"/>
        <v>YEG-00373OPEN-CSP GOBIERNO</v>
      </c>
      <c r="C321"/>
      <c r="D321" s="21" t="s">
        <v>134</v>
      </c>
      <c r="E321" t="s">
        <v>772</v>
      </c>
      <c r="F321" s="21" t="s">
        <v>18</v>
      </c>
      <c r="G321" s="21" t="s">
        <v>134</v>
      </c>
      <c r="H321" s="49" t="s">
        <v>136</v>
      </c>
      <c r="I321" s="21" t="s">
        <v>74</v>
      </c>
      <c r="J321" t="s">
        <v>773</v>
      </c>
      <c r="K321" s="53" t="s">
        <v>29</v>
      </c>
      <c r="L321" s="52" t="s">
        <v>92</v>
      </c>
      <c r="M321" s="48" t="s">
        <v>73</v>
      </c>
      <c r="N321" s="89" t="s">
        <v>74</v>
      </c>
      <c r="O321" s="90" t="s">
        <v>74</v>
      </c>
      <c r="P321" s="89" t="s">
        <v>74</v>
      </c>
      <c r="Q321" s="47" t="str">
        <f t="shared" si="18"/>
        <v>YEG-00373</v>
      </c>
      <c r="R321" s="64" t="s">
        <v>138</v>
      </c>
      <c r="S321" s="87">
        <v>69.489999999999995</v>
      </c>
      <c r="T321" s="21">
        <v>1</v>
      </c>
      <c r="U321" s="62" t="s">
        <v>139</v>
      </c>
      <c r="V321" s="49">
        <f>SUMIF(ResumenCotizacion!$C:$C,E321,ResumenCotizacion!$P:$P)</f>
        <v>0</v>
      </c>
      <c r="W321" s="86">
        <f>IF(H321="USD",S321*SolCotizacion!$J$18,S321)</f>
        <v>254709.34089999998</v>
      </c>
      <c r="X321" s="3">
        <f>ROUND(W321/(1-VLOOKUP("Total porcentaje:",ResumenCotizacion!$F:$H,3,0)),2)</f>
        <v>254709.34</v>
      </c>
      <c r="Y321" s="3">
        <f t="shared" si="19"/>
        <v>0</v>
      </c>
    </row>
    <row r="322" spans="1:25" ht="14.25" x14ac:dyDescent="0.2">
      <c r="A322" s="21" t="str">
        <f t="shared" ref="A322:A385" si="20">D322&amp;F322&amp;E322</f>
        <v>Catalogo principalOPEN-CSP GOBIERNOYEG-01687</v>
      </c>
      <c r="B322" s="21" t="str">
        <f t="shared" ref="B322:B385" si="21">E322&amp;F322</f>
        <v>YEG-01687OPEN-CSP GOBIERNO</v>
      </c>
      <c r="C322"/>
      <c r="D322" s="21" t="s">
        <v>134</v>
      </c>
      <c r="E322" t="s">
        <v>774</v>
      </c>
      <c r="F322" s="21" t="s">
        <v>18</v>
      </c>
      <c r="G322" s="21" t="s">
        <v>134</v>
      </c>
      <c r="H322" s="49" t="s">
        <v>136</v>
      </c>
      <c r="I322" s="21" t="s">
        <v>74</v>
      </c>
      <c r="J322" t="s">
        <v>775</v>
      </c>
      <c r="K322" s="53" t="s">
        <v>29</v>
      </c>
      <c r="L322" s="52" t="s">
        <v>92</v>
      </c>
      <c r="M322" s="48" t="s">
        <v>73</v>
      </c>
      <c r="N322" s="89" t="s">
        <v>74</v>
      </c>
      <c r="O322" s="90" t="s">
        <v>74</v>
      </c>
      <c r="P322" s="89" t="s">
        <v>74</v>
      </c>
      <c r="Q322" s="47" t="str">
        <f t="shared" si="18"/>
        <v>YEG-01687</v>
      </c>
      <c r="R322" s="64" t="s">
        <v>138</v>
      </c>
      <c r="S322" s="87">
        <v>107.29</v>
      </c>
      <c r="T322" s="21">
        <v>1</v>
      </c>
      <c r="U322" s="62" t="s">
        <v>139</v>
      </c>
      <c r="V322" s="49">
        <f>SUMIF(ResumenCotizacion!$C:$C,E322,ResumenCotizacion!$P:$P)</f>
        <v>0</v>
      </c>
      <c r="W322" s="86">
        <f>IF(H322="USD",S322*SolCotizacion!$J$18,S322)</f>
        <v>393261.83890000003</v>
      </c>
      <c r="X322" s="3">
        <f>ROUND(W322/(1-VLOOKUP("Total porcentaje:",ResumenCotizacion!$F:$H,3,0)),2)</f>
        <v>393261.84</v>
      </c>
      <c r="Y322" s="3">
        <f t="shared" si="19"/>
        <v>0</v>
      </c>
    </row>
    <row r="323" spans="1:25" ht="14.25" x14ac:dyDescent="0.2">
      <c r="A323" s="21" t="str">
        <f t="shared" si="20"/>
        <v>Catalogo principalOPEN-CSP GOBIERNOYEG-01688</v>
      </c>
      <c r="B323" s="21" t="str">
        <f t="shared" si="21"/>
        <v>YEG-01688OPEN-CSP GOBIERNO</v>
      </c>
      <c r="C323"/>
      <c r="D323" s="21" t="s">
        <v>134</v>
      </c>
      <c r="E323" t="s">
        <v>776</v>
      </c>
      <c r="F323" s="21" t="s">
        <v>18</v>
      </c>
      <c r="G323" s="21" t="s">
        <v>134</v>
      </c>
      <c r="H323" s="49" t="s">
        <v>136</v>
      </c>
      <c r="I323" s="21" t="s">
        <v>74</v>
      </c>
      <c r="J323" t="s">
        <v>777</v>
      </c>
      <c r="K323" s="53" t="s">
        <v>29</v>
      </c>
      <c r="L323" s="52" t="s">
        <v>92</v>
      </c>
      <c r="M323" s="48" t="s">
        <v>73</v>
      </c>
      <c r="N323" s="89" t="s">
        <v>74</v>
      </c>
      <c r="O323" s="90" t="s">
        <v>74</v>
      </c>
      <c r="P323" s="89" t="s">
        <v>74</v>
      </c>
      <c r="Q323" s="47" t="str">
        <f t="shared" ref="Q323:Q386" si="22">+E323</f>
        <v>YEG-01688</v>
      </c>
      <c r="R323" s="64" t="s">
        <v>138</v>
      </c>
      <c r="S323" s="87">
        <v>138.84</v>
      </c>
      <c r="T323" s="21">
        <v>1</v>
      </c>
      <c r="U323" s="62" t="s">
        <v>139</v>
      </c>
      <c r="V323" s="49">
        <f>SUMIF(ResumenCotizacion!$C:$C,E323,ResumenCotizacion!$P:$P)</f>
        <v>0</v>
      </c>
      <c r="W323" s="86">
        <f>IF(H323="USD",S323*SolCotizacion!$J$18,S323)</f>
        <v>508905.52439999999</v>
      </c>
      <c r="X323" s="3">
        <f>ROUND(W323/(1-VLOOKUP("Total porcentaje:",ResumenCotizacion!$F:$H,3,0)),2)</f>
        <v>508905.52</v>
      </c>
      <c r="Y323" s="3">
        <f t="shared" ref="Y323:Y386" si="23">V323*X323</f>
        <v>0</v>
      </c>
    </row>
    <row r="324" spans="1:25" ht="14.25" x14ac:dyDescent="0.2">
      <c r="A324" s="21" t="str">
        <f t="shared" si="20"/>
        <v>Catalogo principalOPEN-CSP ACADEMICO77D-00085</v>
      </c>
      <c r="B324" s="21" t="str">
        <f t="shared" si="21"/>
        <v>77D-00085OPEN-CSP ACADEMICO</v>
      </c>
      <c r="C324"/>
      <c r="D324" s="21" t="s">
        <v>134</v>
      </c>
      <c r="E324" t="s">
        <v>778</v>
      </c>
      <c r="F324" s="21" t="s">
        <v>779</v>
      </c>
      <c r="G324" s="21" t="s">
        <v>134</v>
      </c>
      <c r="H324" s="49" t="s">
        <v>136</v>
      </c>
      <c r="I324" s="21" t="s">
        <v>74</v>
      </c>
      <c r="J324" t="s">
        <v>780</v>
      </c>
      <c r="K324" s="53" t="s">
        <v>29</v>
      </c>
      <c r="L324" s="52" t="s">
        <v>92</v>
      </c>
      <c r="M324" s="48" t="s">
        <v>73</v>
      </c>
      <c r="N324" s="89" t="s">
        <v>74</v>
      </c>
      <c r="O324" s="90" t="s">
        <v>74</v>
      </c>
      <c r="P324" s="89" t="s">
        <v>74</v>
      </c>
      <c r="Q324" s="47" t="str">
        <f t="shared" si="22"/>
        <v>77D-00085</v>
      </c>
      <c r="R324" s="64" t="s">
        <v>138</v>
      </c>
      <c r="S324" s="87">
        <v>188.6</v>
      </c>
      <c r="T324" s="21">
        <v>1</v>
      </c>
      <c r="U324" s="62" t="s">
        <v>139</v>
      </c>
      <c r="V324" s="49">
        <f>SUMIF(ResumenCotizacion!$C:$C,E324,ResumenCotizacion!$P:$P)</f>
        <v>0</v>
      </c>
      <c r="W324" s="86">
        <f>IF(H324="USD",S324*SolCotizacion!$J$18,S324)</f>
        <v>691296.326</v>
      </c>
      <c r="X324" s="3">
        <f>ROUND(W324/(1-VLOOKUP("Total porcentaje:",ResumenCotizacion!$F:$H,3,0)),2)</f>
        <v>691296.33</v>
      </c>
      <c r="Y324" s="3">
        <f t="shared" si="23"/>
        <v>0</v>
      </c>
    </row>
    <row r="325" spans="1:25" ht="14.25" x14ac:dyDescent="0.2">
      <c r="A325" s="21" t="str">
        <f t="shared" si="20"/>
        <v>Catalogo principalOPEN-CSP ACADEMICO77D-00087</v>
      </c>
      <c r="B325" s="21" t="str">
        <f t="shared" si="21"/>
        <v>77D-00087OPEN-CSP ACADEMICO</v>
      </c>
      <c r="C325"/>
      <c r="D325" s="21" t="s">
        <v>134</v>
      </c>
      <c r="E325" t="s">
        <v>781</v>
      </c>
      <c r="F325" s="21" t="s">
        <v>779</v>
      </c>
      <c r="G325" s="21" t="s">
        <v>134</v>
      </c>
      <c r="H325" s="49" t="s">
        <v>136</v>
      </c>
      <c r="I325" s="21" t="s">
        <v>74</v>
      </c>
      <c r="J325" t="s">
        <v>782</v>
      </c>
      <c r="K325" s="53" t="s">
        <v>29</v>
      </c>
      <c r="L325" s="52" t="s">
        <v>92</v>
      </c>
      <c r="M325" s="48" t="s">
        <v>73</v>
      </c>
      <c r="N325" s="89" t="s">
        <v>74</v>
      </c>
      <c r="O325" s="90" t="s">
        <v>74</v>
      </c>
      <c r="P325" s="89" t="s">
        <v>74</v>
      </c>
      <c r="Q325" s="47" t="str">
        <f t="shared" si="22"/>
        <v>77D-00087</v>
      </c>
      <c r="R325" s="64" t="s">
        <v>138</v>
      </c>
      <c r="S325" s="87">
        <v>155.69</v>
      </c>
      <c r="T325" s="21">
        <v>1</v>
      </c>
      <c r="U325" s="62" t="s">
        <v>139</v>
      </c>
      <c r="V325" s="49">
        <f>SUMIF(ResumenCotizacion!$C:$C,E325,ResumenCotizacion!$P:$P)</f>
        <v>0</v>
      </c>
      <c r="W325" s="86">
        <f>IF(H325="USD",S325*SolCotizacion!$J$18,S325)</f>
        <v>570667.68290000001</v>
      </c>
      <c r="X325" s="3">
        <f>ROUND(W325/(1-VLOOKUP("Total porcentaje:",ResumenCotizacion!$F:$H,3,0)),2)</f>
        <v>570667.68000000005</v>
      </c>
      <c r="Y325" s="3">
        <f t="shared" si="23"/>
        <v>0</v>
      </c>
    </row>
    <row r="326" spans="1:25" ht="14.25" x14ac:dyDescent="0.2">
      <c r="A326" s="21" t="str">
        <f t="shared" si="20"/>
        <v>Catalogo principalOPEN-CSP ACADEMICOC5E-01372</v>
      </c>
      <c r="B326" s="21" t="str">
        <f t="shared" si="21"/>
        <v>C5E-01372OPEN-CSP ACADEMICO</v>
      </c>
      <c r="C326"/>
      <c r="D326" s="21" t="s">
        <v>134</v>
      </c>
      <c r="E326" t="s">
        <v>783</v>
      </c>
      <c r="F326" s="21" t="s">
        <v>779</v>
      </c>
      <c r="G326" s="21" t="s">
        <v>134</v>
      </c>
      <c r="H326" s="49" t="s">
        <v>136</v>
      </c>
      <c r="I326" s="21" t="s">
        <v>74</v>
      </c>
      <c r="J326" t="s">
        <v>784</v>
      </c>
      <c r="K326" s="53" t="s">
        <v>29</v>
      </c>
      <c r="L326" s="52" t="s">
        <v>92</v>
      </c>
      <c r="M326" s="48" t="s">
        <v>73</v>
      </c>
      <c r="N326" s="89" t="s">
        <v>74</v>
      </c>
      <c r="O326" s="90" t="s">
        <v>74</v>
      </c>
      <c r="P326" s="89" t="s">
        <v>74</v>
      </c>
      <c r="Q326" s="47" t="str">
        <f t="shared" si="22"/>
        <v>C5E-01372</v>
      </c>
      <c r="R326" s="64" t="s">
        <v>138</v>
      </c>
      <c r="S326" s="87">
        <v>82.52</v>
      </c>
      <c r="T326" s="21">
        <v>1</v>
      </c>
      <c r="U326" s="62" t="s">
        <v>139</v>
      </c>
      <c r="V326" s="49">
        <f>SUMIF(ResumenCotizacion!$C:$C,E326,ResumenCotizacion!$P:$P)</f>
        <v>0</v>
      </c>
      <c r="W326" s="86">
        <f>IF(H326="USD",S326*SolCotizacion!$J$18,S326)</f>
        <v>302469.63319999998</v>
      </c>
      <c r="X326" s="3">
        <f>ROUND(W326/(1-VLOOKUP("Total porcentaje:",ResumenCotizacion!$F:$H,3,0)),2)</f>
        <v>302469.63</v>
      </c>
      <c r="Y326" s="3">
        <f t="shared" si="23"/>
        <v>0</v>
      </c>
    </row>
    <row r="327" spans="1:25" ht="14.25" x14ac:dyDescent="0.2">
      <c r="A327" s="21" t="str">
        <f t="shared" si="20"/>
        <v>Catalogo principalOPEN-CSP ACADEMICOFYS-00005</v>
      </c>
      <c r="B327" s="21" t="str">
        <f t="shared" si="21"/>
        <v>FYS-00005OPEN-CSP ACADEMICO</v>
      </c>
      <c r="C327"/>
      <c r="D327" s="21" t="s">
        <v>134</v>
      </c>
      <c r="E327" t="s">
        <v>785</v>
      </c>
      <c r="F327" s="21" t="s">
        <v>779</v>
      </c>
      <c r="G327" s="21" t="s">
        <v>134</v>
      </c>
      <c r="H327" s="49" t="s">
        <v>136</v>
      </c>
      <c r="I327" s="21" t="s">
        <v>74</v>
      </c>
      <c r="J327" t="s">
        <v>786</v>
      </c>
      <c r="K327" s="53" t="s">
        <v>29</v>
      </c>
      <c r="L327" s="52" t="s">
        <v>92</v>
      </c>
      <c r="M327" s="48" t="s">
        <v>73</v>
      </c>
      <c r="N327" s="89" t="s">
        <v>74</v>
      </c>
      <c r="O327" s="90" t="s">
        <v>74</v>
      </c>
      <c r="P327" s="89" t="s">
        <v>74</v>
      </c>
      <c r="Q327" s="47" t="str">
        <f t="shared" si="22"/>
        <v>FYS-00005</v>
      </c>
      <c r="R327" s="64" t="s">
        <v>75</v>
      </c>
      <c r="S327" s="87">
        <v>8.4</v>
      </c>
      <c r="T327" s="21">
        <v>1</v>
      </c>
      <c r="U327" s="62" t="s">
        <v>139</v>
      </c>
      <c r="V327" s="49">
        <f>SUMIF(ResumenCotizacion!$C:$C,E327,ResumenCotizacion!$P:$P)</f>
        <v>0</v>
      </c>
      <c r="W327" s="86">
        <f>IF(H327="USD",S327*SolCotizacion!$J$18,S327)</f>
        <v>30789.444</v>
      </c>
      <c r="X327" s="3">
        <f>ROUND(W327/(1-VLOOKUP("Total porcentaje:",ResumenCotizacion!$F:$H,3,0)),2)</f>
        <v>30789.439999999999</v>
      </c>
      <c r="Y327" s="3">
        <f t="shared" si="23"/>
        <v>0</v>
      </c>
    </row>
    <row r="328" spans="1:25" ht="14.25" x14ac:dyDescent="0.2">
      <c r="A328" s="21" t="str">
        <f t="shared" si="20"/>
        <v>Catalogo principalOPEN-CSP ACADEMICOGMJ-00003</v>
      </c>
      <c r="B328" s="21" t="str">
        <f t="shared" si="21"/>
        <v>GMJ-00003OPEN-CSP ACADEMICO</v>
      </c>
      <c r="C328"/>
      <c r="D328" s="21" t="s">
        <v>134</v>
      </c>
      <c r="E328" t="s">
        <v>787</v>
      </c>
      <c r="F328" s="21" t="s">
        <v>779</v>
      </c>
      <c r="G328" s="21" t="s">
        <v>134</v>
      </c>
      <c r="H328" s="49" t="s">
        <v>136</v>
      </c>
      <c r="I328" s="21" t="s">
        <v>74</v>
      </c>
      <c r="J328" t="s">
        <v>788</v>
      </c>
      <c r="K328" s="53" t="s">
        <v>29</v>
      </c>
      <c r="L328" s="52" t="s">
        <v>92</v>
      </c>
      <c r="M328" s="48" t="s">
        <v>73</v>
      </c>
      <c r="N328" s="89" t="s">
        <v>74</v>
      </c>
      <c r="O328" s="90" t="s">
        <v>74</v>
      </c>
      <c r="P328" s="89" t="s">
        <v>74</v>
      </c>
      <c r="Q328" s="47" t="str">
        <f t="shared" si="22"/>
        <v>GMJ-00003</v>
      </c>
      <c r="R328" s="64" t="s">
        <v>75</v>
      </c>
      <c r="S328" s="87">
        <v>46.2</v>
      </c>
      <c r="T328" s="21">
        <v>1</v>
      </c>
      <c r="U328" s="62" t="s">
        <v>139</v>
      </c>
      <c r="V328" s="49">
        <f>SUMIF(ResumenCotizacion!$C:$C,E328,ResumenCotizacion!$P:$P)</f>
        <v>0</v>
      </c>
      <c r="W328" s="86">
        <f>IF(H328="USD",S328*SolCotizacion!$J$18,S328)</f>
        <v>169341.94200000001</v>
      </c>
      <c r="X328" s="3">
        <f>ROUND(W328/(1-VLOOKUP("Total porcentaje:",ResumenCotizacion!$F:$H,3,0)),2)</f>
        <v>169341.94</v>
      </c>
      <c r="Y328" s="3">
        <f t="shared" si="23"/>
        <v>0</v>
      </c>
    </row>
    <row r="329" spans="1:25" ht="14.25" x14ac:dyDescent="0.2">
      <c r="A329" s="21" t="str">
        <f t="shared" si="20"/>
        <v>Catalogo principalOPEN-CSP ACADEMICOGNH-00010</v>
      </c>
      <c r="B329" s="21" t="str">
        <f t="shared" si="21"/>
        <v>GNH-00010OPEN-CSP ACADEMICO</v>
      </c>
      <c r="C329"/>
      <c r="D329" s="21" t="s">
        <v>134</v>
      </c>
      <c r="E329" t="s">
        <v>789</v>
      </c>
      <c r="F329" s="21" t="s">
        <v>779</v>
      </c>
      <c r="G329" s="21" t="s">
        <v>134</v>
      </c>
      <c r="H329" s="49" t="s">
        <v>136</v>
      </c>
      <c r="I329" s="21" t="s">
        <v>74</v>
      </c>
      <c r="J329" t="s">
        <v>790</v>
      </c>
      <c r="K329" s="53" t="s">
        <v>29</v>
      </c>
      <c r="L329" s="52" t="s">
        <v>92</v>
      </c>
      <c r="M329" s="48" t="s">
        <v>73</v>
      </c>
      <c r="N329" s="89" t="s">
        <v>74</v>
      </c>
      <c r="O329" s="90" t="s">
        <v>74</v>
      </c>
      <c r="P329" s="89" t="s">
        <v>74</v>
      </c>
      <c r="Q329" s="47" t="str">
        <f t="shared" si="22"/>
        <v>GNH-00010</v>
      </c>
      <c r="R329" s="64" t="s">
        <v>75</v>
      </c>
      <c r="S329" s="87">
        <v>765.6</v>
      </c>
      <c r="T329" s="21">
        <v>1</v>
      </c>
      <c r="U329" s="62" t="s">
        <v>139</v>
      </c>
      <c r="V329" s="49">
        <f>SUMIF(ResumenCotizacion!$C:$C,E329,ResumenCotizacion!$P:$P)</f>
        <v>0</v>
      </c>
      <c r="W329" s="86">
        <f>IF(H329="USD",S329*SolCotizacion!$J$18,S329)</f>
        <v>2806237.8960000002</v>
      </c>
      <c r="X329" s="3">
        <f>ROUND(W329/(1-VLOOKUP("Total porcentaje:",ResumenCotizacion!$F:$H,3,0)),2)</f>
        <v>2806237.9</v>
      </c>
      <c r="Y329" s="3">
        <f t="shared" si="23"/>
        <v>0</v>
      </c>
    </row>
    <row r="330" spans="1:25" ht="14.25" x14ac:dyDescent="0.2">
      <c r="A330" s="21" t="str">
        <f t="shared" si="20"/>
        <v>Catalogo principalOPEN-CSP ACADEMICOGNH-00011</v>
      </c>
      <c r="B330" s="21" t="str">
        <f t="shared" si="21"/>
        <v>GNH-00011OPEN-CSP ACADEMICO</v>
      </c>
      <c r="C330"/>
      <c r="D330" s="21" t="s">
        <v>134</v>
      </c>
      <c r="E330" t="s">
        <v>791</v>
      </c>
      <c r="F330" s="21" t="s">
        <v>779</v>
      </c>
      <c r="G330" s="21" t="s">
        <v>134</v>
      </c>
      <c r="H330" s="49" t="s">
        <v>136</v>
      </c>
      <c r="I330" s="21" t="s">
        <v>74</v>
      </c>
      <c r="J330" t="s">
        <v>792</v>
      </c>
      <c r="K330" s="53" t="s">
        <v>29</v>
      </c>
      <c r="L330" s="52" t="s">
        <v>92</v>
      </c>
      <c r="M330" s="48" t="s">
        <v>73</v>
      </c>
      <c r="N330" s="89" t="s">
        <v>74</v>
      </c>
      <c r="O330" s="90" t="s">
        <v>74</v>
      </c>
      <c r="P330" s="89" t="s">
        <v>74</v>
      </c>
      <c r="Q330" s="47" t="str">
        <f t="shared" si="22"/>
        <v>GNH-00011</v>
      </c>
      <c r="R330" s="64" t="s">
        <v>75</v>
      </c>
      <c r="S330" s="87">
        <v>501.6</v>
      </c>
      <c r="T330" s="21">
        <v>1</v>
      </c>
      <c r="U330" s="62" t="s">
        <v>139</v>
      </c>
      <c r="V330" s="49">
        <f>SUMIF(ResumenCotizacion!$C:$C,E330,ResumenCotizacion!$P:$P)</f>
        <v>0</v>
      </c>
      <c r="W330" s="86">
        <f>IF(H330="USD",S330*SolCotizacion!$J$18,S330)</f>
        <v>1838569.656</v>
      </c>
      <c r="X330" s="3">
        <f>ROUND(W330/(1-VLOOKUP("Total porcentaje:",ResumenCotizacion!$F:$H,3,0)),2)</f>
        <v>1838569.66</v>
      </c>
      <c r="Y330" s="3">
        <f t="shared" si="23"/>
        <v>0</v>
      </c>
    </row>
    <row r="331" spans="1:25" ht="14.25" x14ac:dyDescent="0.2">
      <c r="A331" s="21" t="str">
        <f t="shared" si="20"/>
        <v>Catalogo principalOPEN-CSP ACADEMICOGPS-00003</v>
      </c>
      <c r="B331" s="21" t="str">
        <f t="shared" si="21"/>
        <v>GPS-00003OPEN-CSP ACADEMICO</v>
      </c>
      <c r="C331"/>
      <c r="D331" s="21" t="s">
        <v>134</v>
      </c>
      <c r="E331" t="s">
        <v>793</v>
      </c>
      <c r="F331" s="21" t="s">
        <v>779</v>
      </c>
      <c r="G331" s="21" t="s">
        <v>134</v>
      </c>
      <c r="H331" s="49" t="s">
        <v>136</v>
      </c>
      <c r="I331" s="21" t="s">
        <v>74</v>
      </c>
      <c r="J331" t="s">
        <v>794</v>
      </c>
      <c r="K331" s="53" t="s">
        <v>29</v>
      </c>
      <c r="L331" s="52" t="s">
        <v>92</v>
      </c>
      <c r="M331" s="48" t="s">
        <v>73</v>
      </c>
      <c r="N331" s="89" t="s">
        <v>74</v>
      </c>
      <c r="O331" s="90" t="s">
        <v>74</v>
      </c>
      <c r="P331" s="89" t="s">
        <v>74</v>
      </c>
      <c r="Q331" s="47" t="str">
        <f t="shared" si="22"/>
        <v>GPS-00003</v>
      </c>
      <c r="R331" s="64" t="s">
        <v>75</v>
      </c>
      <c r="S331" s="87">
        <v>42.3</v>
      </c>
      <c r="T331" s="21">
        <v>1</v>
      </c>
      <c r="U331" s="62" t="s">
        <v>139</v>
      </c>
      <c r="V331" s="49">
        <f>SUMIF(ResumenCotizacion!$C:$C,E331,ResumenCotizacion!$P:$P)</f>
        <v>0</v>
      </c>
      <c r="W331" s="86">
        <f>IF(H331="USD",S331*SolCotizacion!$J$18,S331)</f>
        <v>155046.84299999999</v>
      </c>
      <c r="X331" s="3">
        <f>ROUND(W331/(1-VLOOKUP("Total porcentaje:",ResumenCotizacion!$F:$H,3,0)),2)</f>
        <v>155046.84</v>
      </c>
      <c r="Y331" s="3">
        <f t="shared" si="23"/>
        <v>0</v>
      </c>
    </row>
    <row r="332" spans="1:25" ht="14.25" x14ac:dyDescent="0.2">
      <c r="A332" s="21" t="str">
        <f t="shared" si="20"/>
        <v>Catalogo principalOPEN-CSP ACADEMICOL5D-00136</v>
      </c>
      <c r="B332" s="21" t="str">
        <f t="shared" si="21"/>
        <v>L5D-00136OPEN-CSP ACADEMICO</v>
      </c>
      <c r="C332"/>
      <c r="D332" s="21" t="s">
        <v>134</v>
      </c>
      <c r="E332" t="s">
        <v>795</v>
      </c>
      <c r="F332" s="21" t="s">
        <v>779</v>
      </c>
      <c r="G332" s="21" t="s">
        <v>134</v>
      </c>
      <c r="H332" s="49" t="s">
        <v>136</v>
      </c>
      <c r="I332" s="21" t="s">
        <v>74</v>
      </c>
      <c r="J332" t="s">
        <v>796</v>
      </c>
      <c r="K332" s="53" t="s">
        <v>29</v>
      </c>
      <c r="L332" s="52" t="s">
        <v>92</v>
      </c>
      <c r="M332" s="48" t="s">
        <v>73</v>
      </c>
      <c r="N332" s="89" t="s">
        <v>74</v>
      </c>
      <c r="O332" s="90" t="s">
        <v>74</v>
      </c>
      <c r="P332" s="89" t="s">
        <v>74</v>
      </c>
      <c r="Q332" s="47" t="str">
        <f t="shared" si="22"/>
        <v>L5D-00136</v>
      </c>
      <c r="R332" s="64" t="s">
        <v>138</v>
      </c>
      <c r="S332" s="87">
        <v>425.88</v>
      </c>
      <c r="T332" s="21">
        <v>1</v>
      </c>
      <c r="U332" s="62" t="s">
        <v>139</v>
      </c>
      <c r="V332" s="49">
        <f>SUMIF(ResumenCotizacion!$C:$C,E332,ResumenCotizacion!$P:$P)</f>
        <v>0</v>
      </c>
      <c r="W332" s="86">
        <f>IF(H332="USD",S332*SolCotizacion!$J$18,S332)</f>
        <v>1561024.8107999999</v>
      </c>
      <c r="X332" s="3">
        <f>ROUND(W332/(1-VLOOKUP("Total porcentaje:",ResumenCotizacion!$F:$H,3,0)),2)</f>
        <v>1561024.81</v>
      </c>
      <c r="Y332" s="3">
        <f t="shared" si="23"/>
        <v>0</v>
      </c>
    </row>
    <row r="333" spans="1:25" ht="14.25" x14ac:dyDescent="0.2">
      <c r="A333" s="21" t="str">
        <f t="shared" si="20"/>
        <v>Catalogo principalOPEN-CSP ACADEMICOL5D-00138</v>
      </c>
      <c r="B333" s="21" t="str">
        <f t="shared" si="21"/>
        <v>L5D-00138OPEN-CSP ACADEMICO</v>
      </c>
      <c r="C333"/>
      <c r="D333" s="21" t="s">
        <v>134</v>
      </c>
      <c r="E333" t="s">
        <v>797</v>
      </c>
      <c r="F333" s="21" t="s">
        <v>779</v>
      </c>
      <c r="G333" s="21" t="s">
        <v>134</v>
      </c>
      <c r="H333" s="49" t="s">
        <v>136</v>
      </c>
      <c r="I333" s="21" t="s">
        <v>74</v>
      </c>
      <c r="J333" t="s">
        <v>798</v>
      </c>
      <c r="K333" s="53" t="s">
        <v>29</v>
      </c>
      <c r="L333" s="52" t="s">
        <v>92</v>
      </c>
      <c r="M333" s="48" t="s">
        <v>73</v>
      </c>
      <c r="N333" s="89" t="s">
        <v>74</v>
      </c>
      <c r="O333" s="90" t="s">
        <v>74</v>
      </c>
      <c r="P333" s="89" t="s">
        <v>74</v>
      </c>
      <c r="Q333" s="47" t="str">
        <f t="shared" si="22"/>
        <v>L5D-00138</v>
      </c>
      <c r="R333" s="64" t="s">
        <v>138</v>
      </c>
      <c r="S333" s="87">
        <v>156.31</v>
      </c>
      <c r="T333" s="21">
        <v>1</v>
      </c>
      <c r="U333" s="62" t="s">
        <v>139</v>
      </c>
      <c r="V333" s="49">
        <f>SUMIF(ResumenCotizacion!$C:$C,E333,ResumenCotizacion!$P:$P)</f>
        <v>0</v>
      </c>
      <c r="W333" s="86">
        <f>IF(H333="USD",S333*SolCotizacion!$J$18,S333)</f>
        <v>572940.23710000003</v>
      </c>
      <c r="X333" s="3">
        <f>ROUND(W333/(1-VLOOKUP("Total porcentaje:",ResumenCotizacion!$F:$H,3,0)),2)</f>
        <v>572940.24</v>
      </c>
      <c r="Y333" s="3">
        <f t="shared" si="23"/>
        <v>0</v>
      </c>
    </row>
    <row r="334" spans="1:25" ht="14.25" x14ac:dyDescent="0.2">
      <c r="A334" s="21" t="str">
        <f t="shared" si="20"/>
        <v>Catalogo principalOPEN-CSP ACADEMICOMX3-00092</v>
      </c>
      <c r="B334" s="21" t="str">
        <f t="shared" si="21"/>
        <v>MX3-00092OPEN-CSP ACADEMICO</v>
      </c>
      <c r="C334"/>
      <c r="D334" s="21" t="s">
        <v>134</v>
      </c>
      <c r="E334" t="s">
        <v>799</v>
      </c>
      <c r="F334" s="21" t="s">
        <v>779</v>
      </c>
      <c r="G334" s="21" t="s">
        <v>134</v>
      </c>
      <c r="H334" s="49" t="s">
        <v>136</v>
      </c>
      <c r="I334" s="21" t="s">
        <v>74</v>
      </c>
      <c r="J334" t="s">
        <v>800</v>
      </c>
      <c r="K334" s="53" t="s">
        <v>29</v>
      </c>
      <c r="L334" s="52" t="s">
        <v>92</v>
      </c>
      <c r="M334" s="48" t="s">
        <v>73</v>
      </c>
      <c r="N334" s="89" t="s">
        <v>74</v>
      </c>
      <c r="O334" s="90" t="s">
        <v>74</v>
      </c>
      <c r="P334" s="89" t="s">
        <v>74</v>
      </c>
      <c r="Q334" s="47" t="str">
        <f t="shared" si="22"/>
        <v>MX3-00092</v>
      </c>
      <c r="R334" s="64" t="s">
        <v>138</v>
      </c>
      <c r="S334" s="87">
        <v>1480.28</v>
      </c>
      <c r="T334" s="21">
        <v>1</v>
      </c>
      <c r="U334" s="62" t="s">
        <v>139</v>
      </c>
      <c r="V334" s="49">
        <f>SUMIF(ResumenCotizacion!$C:$C,E334,ResumenCotizacion!$P:$P)</f>
        <v>0</v>
      </c>
      <c r="W334" s="86">
        <f>IF(H334="USD",S334*SolCotizacion!$J$18,S334)</f>
        <v>5425833.1147999996</v>
      </c>
      <c r="X334" s="3">
        <f>ROUND(W334/(1-VLOOKUP("Total porcentaje:",ResumenCotizacion!$F:$H,3,0)),2)</f>
        <v>5425833.1100000003</v>
      </c>
      <c r="Y334" s="3">
        <f t="shared" si="23"/>
        <v>0</v>
      </c>
    </row>
    <row r="335" spans="1:25" ht="14.25" x14ac:dyDescent="0.2">
      <c r="A335" s="21" t="str">
        <f t="shared" si="20"/>
        <v>Catalogo principalOPEN-CSP ACADEMICOMX3-00094</v>
      </c>
      <c r="B335" s="21" t="str">
        <f t="shared" si="21"/>
        <v>MX3-00094OPEN-CSP ACADEMICO</v>
      </c>
      <c r="C335"/>
      <c r="D335" s="21" t="s">
        <v>134</v>
      </c>
      <c r="E335" t="s">
        <v>801</v>
      </c>
      <c r="F335" s="21" t="s">
        <v>779</v>
      </c>
      <c r="G335" s="21" t="s">
        <v>134</v>
      </c>
      <c r="H335" s="49" t="s">
        <v>136</v>
      </c>
      <c r="I335" s="21" t="s">
        <v>74</v>
      </c>
      <c r="J335" t="s">
        <v>802</v>
      </c>
      <c r="K335" s="53" t="s">
        <v>29</v>
      </c>
      <c r="L335" s="52" t="s">
        <v>92</v>
      </c>
      <c r="M335" s="48" t="s">
        <v>73</v>
      </c>
      <c r="N335" s="89" t="s">
        <v>74</v>
      </c>
      <c r="O335" s="90" t="s">
        <v>74</v>
      </c>
      <c r="P335" s="89" t="s">
        <v>74</v>
      </c>
      <c r="Q335" s="47" t="str">
        <f t="shared" si="22"/>
        <v>MX3-00094</v>
      </c>
      <c r="R335" s="64" t="s">
        <v>138</v>
      </c>
      <c r="S335" s="87">
        <v>543.5</v>
      </c>
      <c r="T335" s="21">
        <v>1</v>
      </c>
      <c r="U335" s="62" t="s">
        <v>139</v>
      </c>
      <c r="V335" s="49">
        <f>SUMIF(ResumenCotizacion!$C:$C,E335,ResumenCotizacion!$P:$P)</f>
        <v>0</v>
      </c>
      <c r="W335" s="86">
        <f>IF(H335="USD",S335*SolCotizacion!$J$18,S335)</f>
        <v>1992150.335</v>
      </c>
      <c r="X335" s="3">
        <f>ROUND(W335/(1-VLOOKUP("Total porcentaje:",ResumenCotizacion!$F:$H,3,0)),2)</f>
        <v>1992150.34</v>
      </c>
      <c r="Y335" s="3">
        <f t="shared" si="23"/>
        <v>0</v>
      </c>
    </row>
    <row r="336" spans="1:25" ht="14.25" x14ac:dyDescent="0.2">
      <c r="A336" s="21" t="str">
        <f t="shared" si="20"/>
        <v>Catalogo principalOPEN-CSP ACADEMICOKW9-00311</v>
      </c>
      <c r="B336" s="21" t="str">
        <f t="shared" si="21"/>
        <v>KW9-00311OPEN-CSP ACADEMICO</v>
      </c>
      <c r="C336"/>
      <c r="D336" s="21" t="s">
        <v>134</v>
      </c>
      <c r="E336" t="s">
        <v>803</v>
      </c>
      <c r="F336" s="21" t="s">
        <v>779</v>
      </c>
      <c r="G336" s="21" t="s">
        <v>134</v>
      </c>
      <c r="H336" s="49" t="s">
        <v>136</v>
      </c>
      <c r="I336" s="21" t="s">
        <v>74</v>
      </c>
      <c r="J336" t="s">
        <v>804</v>
      </c>
      <c r="K336" s="53" t="s">
        <v>29</v>
      </c>
      <c r="L336" s="52" t="s">
        <v>92</v>
      </c>
      <c r="M336" s="48" t="s">
        <v>73</v>
      </c>
      <c r="N336" s="89" t="s">
        <v>74</v>
      </c>
      <c r="O336" s="90" t="s">
        <v>74</v>
      </c>
      <c r="P336" s="89" t="s">
        <v>74</v>
      </c>
      <c r="Q336" s="47" t="str">
        <f t="shared" si="22"/>
        <v>KW9-00311</v>
      </c>
      <c r="R336" s="64" t="s">
        <v>138</v>
      </c>
      <c r="S336" s="87">
        <v>144.30000000000001</v>
      </c>
      <c r="T336" s="21">
        <v>1</v>
      </c>
      <c r="U336" s="62" t="s">
        <v>139</v>
      </c>
      <c r="V336" s="49">
        <f>SUMIF(ResumenCotizacion!$C:$C,E336,ResumenCotizacion!$P:$P)</f>
        <v>0</v>
      </c>
      <c r="W336" s="86">
        <f>IF(H336="USD",S336*SolCotizacion!$J$18,S336)</f>
        <v>528918.66300000006</v>
      </c>
      <c r="X336" s="3">
        <f>ROUND(W336/(1-VLOOKUP("Total porcentaje:",ResumenCotizacion!$F:$H,3,0)),2)</f>
        <v>528918.66</v>
      </c>
      <c r="Y336" s="3">
        <f t="shared" si="23"/>
        <v>0</v>
      </c>
    </row>
    <row r="337" spans="1:25" ht="14.25" x14ac:dyDescent="0.2">
      <c r="A337" s="21" t="str">
        <f t="shared" si="20"/>
        <v>Catalogo principalOVS_ES ACADEMICO125-01037</v>
      </c>
      <c r="B337" s="21" t="str">
        <f t="shared" si="21"/>
        <v>125-01037OVS_ES ACADEMICO</v>
      </c>
      <c r="C337"/>
      <c r="D337" s="21" t="s">
        <v>134</v>
      </c>
      <c r="E337" t="s">
        <v>805</v>
      </c>
      <c r="F337" s="21" t="s">
        <v>806</v>
      </c>
      <c r="G337" s="21" t="s">
        <v>134</v>
      </c>
      <c r="H337" s="49" t="s">
        <v>136</v>
      </c>
      <c r="I337" s="21" t="s">
        <v>74</v>
      </c>
      <c r="J337" t="s">
        <v>807</v>
      </c>
      <c r="K337" s="53" t="s">
        <v>29</v>
      </c>
      <c r="L337" s="52" t="s">
        <v>92</v>
      </c>
      <c r="M337" s="48" t="s">
        <v>73</v>
      </c>
      <c r="N337" s="89" t="s">
        <v>74</v>
      </c>
      <c r="O337" s="90" t="s">
        <v>74</v>
      </c>
      <c r="P337" s="89" t="s">
        <v>74</v>
      </c>
      <c r="Q337" s="47" t="str">
        <f t="shared" si="22"/>
        <v>125-01037</v>
      </c>
      <c r="R337" s="64" t="s">
        <v>75</v>
      </c>
      <c r="S337" s="87">
        <v>41</v>
      </c>
      <c r="T337" s="21">
        <v>1</v>
      </c>
      <c r="U337" s="62" t="s">
        <v>139</v>
      </c>
      <c r="V337" s="49">
        <f>SUMIF(ResumenCotizacion!$C:$C,E337,ResumenCotizacion!$P:$P)</f>
        <v>0</v>
      </c>
      <c r="W337" s="86">
        <f>IF(H337="USD",S337*SolCotizacion!$J$18,S337)</f>
        <v>150281.81</v>
      </c>
      <c r="X337" s="3">
        <f>ROUND(W337/(1-VLOOKUP("Total porcentaje:",ResumenCotizacion!$F:$H,3,0)),2)</f>
        <v>150281.81</v>
      </c>
      <c r="Y337" s="3">
        <f t="shared" si="23"/>
        <v>0</v>
      </c>
    </row>
    <row r="338" spans="1:25" ht="14.25" x14ac:dyDescent="0.2">
      <c r="A338" s="21" t="str">
        <f t="shared" si="20"/>
        <v>Catalogo principalOVS_ES ACADEMICO125-01038</v>
      </c>
      <c r="B338" s="21" t="str">
        <f t="shared" si="21"/>
        <v>125-01038OVS_ES ACADEMICO</v>
      </c>
      <c r="C338"/>
      <c r="D338" s="21" t="s">
        <v>134</v>
      </c>
      <c r="E338" t="s">
        <v>808</v>
      </c>
      <c r="F338" s="21" t="s">
        <v>806</v>
      </c>
      <c r="G338" s="21" t="s">
        <v>134</v>
      </c>
      <c r="H338" s="49" t="s">
        <v>136</v>
      </c>
      <c r="I338" s="21" t="s">
        <v>74</v>
      </c>
      <c r="J338" t="s">
        <v>809</v>
      </c>
      <c r="K338" s="53" t="s">
        <v>29</v>
      </c>
      <c r="L338" s="52" t="s">
        <v>92</v>
      </c>
      <c r="M338" s="48" t="s">
        <v>73</v>
      </c>
      <c r="N338" s="89" t="s">
        <v>74</v>
      </c>
      <c r="O338" s="90" t="s">
        <v>74</v>
      </c>
      <c r="P338" s="89" t="s">
        <v>74</v>
      </c>
      <c r="Q338" s="47" t="str">
        <f t="shared" si="22"/>
        <v>125-01038</v>
      </c>
      <c r="R338" s="64" t="s">
        <v>75</v>
      </c>
      <c r="S338" s="87">
        <v>41</v>
      </c>
      <c r="T338" s="21">
        <v>1</v>
      </c>
      <c r="U338" s="62" t="s">
        <v>139</v>
      </c>
      <c r="V338" s="49">
        <f>SUMIF(ResumenCotizacion!$C:$C,E338,ResumenCotizacion!$P:$P)</f>
        <v>0</v>
      </c>
      <c r="W338" s="86">
        <f>IF(H338="USD",S338*SolCotizacion!$J$18,S338)</f>
        <v>150281.81</v>
      </c>
      <c r="X338" s="3">
        <f>ROUND(W338/(1-VLOOKUP("Total porcentaje:",ResumenCotizacion!$F:$H,3,0)),2)</f>
        <v>150281.81</v>
      </c>
      <c r="Y338" s="3">
        <f t="shared" si="23"/>
        <v>0</v>
      </c>
    </row>
    <row r="339" spans="1:25" ht="14.25" x14ac:dyDescent="0.2">
      <c r="A339" s="21" t="str">
        <f t="shared" si="20"/>
        <v>Catalogo principalOVS_ES ACADEMICO126-01617</v>
      </c>
      <c r="B339" s="21" t="str">
        <f t="shared" si="21"/>
        <v>126-01617OVS_ES ACADEMICO</v>
      </c>
      <c r="C339"/>
      <c r="D339" s="21" t="s">
        <v>134</v>
      </c>
      <c r="E339" t="s">
        <v>810</v>
      </c>
      <c r="F339" s="21" t="s">
        <v>806</v>
      </c>
      <c r="G339" s="21" t="s">
        <v>134</v>
      </c>
      <c r="H339" s="49" t="s">
        <v>136</v>
      </c>
      <c r="I339" s="21" t="s">
        <v>74</v>
      </c>
      <c r="J339" t="s">
        <v>811</v>
      </c>
      <c r="K339" s="53" t="s">
        <v>29</v>
      </c>
      <c r="L339" s="52" t="s">
        <v>92</v>
      </c>
      <c r="M339" s="48" t="s">
        <v>73</v>
      </c>
      <c r="N339" s="89" t="s">
        <v>74</v>
      </c>
      <c r="O339" s="90" t="s">
        <v>74</v>
      </c>
      <c r="P339" s="89" t="s">
        <v>74</v>
      </c>
      <c r="Q339" s="47" t="str">
        <f t="shared" si="22"/>
        <v>126-01617</v>
      </c>
      <c r="R339" s="64" t="s">
        <v>75</v>
      </c>
      <c r="S339" s="87">
        <v>41</v>
      </c>
      <c r="T339" s="21">
        <v>1</v>
      </c>
      <c r="U339" s="62" t="s">
        <v>139</v>
      </c>
      <c r="V339" s="49">
        <f>SUMIF(ResumenCotizacion!$C:$C,E339,ResumenCotizacion!$P:$P)</f>
        <v>0</v>
      </c>
      <c r="W339" s="86">
        <f>IF(H339="USD",S339*SolCotizacion!$J$18,S339)</f>
        <v>150281.81</v>
      </c>
      <c r="X339" s="3">
        <f>ROUND(W339/(1-VLOOKUP("Total porcentaje:",ResumenCotizacion!$F:$H,3,0)),2)</f>
        <v>150281.81</v>
      </c>
      <c r="Y339" s="3">
        <f t="shared" si="23"/>
        <v>0</v>
      </c>
    </row>
    <row r="340" spans="1:25" ht="14.25" x14ac:dyDescent="0.2">
      <c r="A340" s="21" t="str">
        <f t="shared" si="20"/>
        <v>Catalogo principalOVS_ES ACADEMICO126-01618</v>
      </c>
      <c r="B340" s="21" t="str">
        <f t="shared" si="21"/>
        <v>126-01618OVS_ES ACADEMICO</v>
      </c>
      <c r="C340"/>
      <c r="D340" s="21" t="s">
        <v>134</v>
      </c>
      <c r="E340" t="s">
        <v>812</v>
      </c>
      <c r="F340" s="21" t="s">
        <v>806</v>
      </c>
      <c r="G340" s="21" t="s">
        <v>134</v>
      </c>
      <c r="H340" s="49" t="s">
        <v>136</v>
      </c>
      <c r="I340" s="21" t="s">
        <v>74</v>
      </c>
      <c r="J340" t="s">
        <v>813</v>
      </c>
      <c r="K340" s="53" t="s">
        <v>29</v>
      </c>
      <c r="L340" s="52" t="s">
        <v>92</v>
      </c>
      <c r="M340" s="48" t="s">
        <v>73</v>
      </c>
      <c r="N340" s="89" t="s">
        <v>74</v>
      </c>
      <c r="O340" s="90" t="s">
        <v>74</v>
      </c>
      <c r="P340" s="89" t="s">
        <v>74</v>
      </c>
      <c r="Q340" s="47" t="str">
        <f t="shared" si="22"/>
        <v>126-01618</v>
      </c>
      <c r="R340" s="64" t="s">
        <v>75</v>
      </c>
      <c r="S340" s="87">
        <v>41</v>
      </c>
      <c r="T340" s="21">
        <v>1</v>
      </c>
      <c r="U340" s="62" t="s">
        <v>139</v>
      </c>
      <c r="V340" s="49">
        <f>SUMIF(ResumenCotizacion!$C:$C,E340,ResumenCotizacion!$P:$P)</f>
        <v>0</v>
      </c>
      <c r="W340" s="86">
        <f>IF(H340="USD",S340*SolCotizacion!$J$18,S340)</f>
        <v>150281.81</v>
      </c>
      <c r="X340" s="3">
        <f>ROUND(W340/(1-VLOOKUP("Total porcentaje:",ResumenCotizacion!$F:$H,3,0)),2)</f>
        <v>150281.81</v>
      </c>
      <c r="Y340" s="3">
        <f t="shared" si="23"/>
        <v>0</v>
      </c>
    </row>
    <row r="341" spans="1:25" ht="14.25" x14ac:dyDescent="0.2">
      <c r="A341" s="21" t="str">
        <f t="shared" si="20"/>
        <v>Catalogo principalOVS_ES ACADEMICO126-01619</v>
      </c>
      <c r="B341" s="21" t="str">
        <f t="shared" si="21"/>
        <v>126-01619OVS_ES ACADEMICO</v>
      </c>
      <c r="C341"/>
      <c r="D341" s="21" t="s">
        <v>134</v>
      </c>
      <c r="E341" t="s">
        <v>814</v>
      </c>
      <c r="F341" s="21" t="s">
        <v>806</v>
      </c>
      <c r="G341" s="21" t="s">
        <v>134</v>
      </c>
      <c r="H341" s="49" t="s">
        <v>136</v>
      </c>
      <c r="I341" s="21" t="s">
        <v>74</v>
      </c>
      <c r="J341" t="s">
        <v>815</v>
      </c>
      <c r="K341" s="53" t="s">
        <v>29</v>
      </c>
      <c r="L341" s="52" t="s">
        <v>92</v>
      </c>
      <c r="M341" s="48" t="s">
        <v>73</v>
      </c>
      <c r="N341" s="89" t="s">
        <v>74</v>
      </c>
      <c r="O341" s="90" t="s">
        <v>74</v>
      </c>
      <c r="P341" s="89" t="s">
        <v>74</v>
      </c>
      <c r="Q341" s="47" t="str">
        <f t="shared" si="22"/>
        <v>126-01619</v>
      </c>
      <c r="R341" s="64" t="s">
        <v>75</v>
      </c>
      <c r="S341" s="87">
        <v>41</v>
      </c>
      <c r="T341" s="21">
        <v>1</v>
      </c>
      <c r="U341" s="62" t="s">
        <v>139</v>
      </c>
      <c r="V341" s="49">
        <f>SUMIF(ResumenCotizacion!$C:$C,E341,ResumenCotizacion!$P:$P)</f>
        <v>0</v>
      </c>
      <c r="W341" s="86">
        <f>IF(H341="USD",S341*SolCotizacion!$J$18,S341)</f>
        <v>150281.81</v>
      </c>
      <c r="X341" s="3">
        <f>ROUND(W341/(1-VLOOKUP("Total porcentaje:",ResumenCotizacion!$F:$H,3,0)),2)</f>
        <v>150281.81</v>
      </c>
      <c r="Y341" s="3">
        <f t="shared" si="23"/>
        <v>0</v>
      </c>
    </row>
    <row r="342" spans="1:25" ht="14.25" x14ac:dyDescent="0.2">
      <c r="A342" s="21" t="str">
        <f t="shared" si="20"/>
        <v>Catalogo principalOVS_ES ACADEMICO126-01620</v>
      </c>
      <c r="B342" s="21" t="str">
        <f t="shared" si="21"/>
        <v>126-01620OVS_ES ACADEMICO</v>
      </c>
      <c r="C342"/>
      <c r="D342" s="21" t="s">
        <v>134</v>
      </c>
      <c r="E342" t="s">
        <v>816</v>
      </c>
      <c r="F342" s="21" t="s">
        <v>806</v>
      </c>
      <c r="G342" s="21" t="s">
        <v>134</v>
      </c>
      <c r="H342" s="49" t="s">
        <v>136</v>
      </c>
      <c r="I342" s="21" t="s">
        <v>74</v>
      </c>
      <c r="J342" t="s">
        <v>817</v>
      </c>
      <c r="K342" s="53" t="s">
        <v>29</v>
      </c>
      <c r="L342" s="52" t="s">
        <v>92</v>
      </c>
      <c r="M342" s="48" t="s">
        <v>73</v>
      </c>
      <c r="N342" s="89" t="s">
        <v>74</v>
      </c>
      <c r="O342" s="90" t="s">
        <v>74</v>
      </c>
      <c r="P342" s="89" t="s">
        <v>74</v>
      </c>
      <c r="Q342" s="47" t="str">
        <f t="shared" si="22"/>
        <v>126-01620</v>
      </c>
      <c r="R342" s="64" t="s">
        <v>75</v>
      </c>
      <c r="S342" s="87">
        <v>41</v>
      </c>
      <c r="T342" s="21">
        <v>1</v>
      </c>
      <c r="U342" s="62" t="s">
        <v>139</v>
      </c>
      <c r="V342" s="49">
        <f>SUMIF(ResumenCotizacion!$C:$C,E342,ResumenCotizacion!$P:$P)</f>
        <v>0</v>
      </c>
      <c r="W342" s="86">
        <f>IF(H342="USD",S342*SolCotizacion!$J$18,S342)</f>
        <v>150281.81</v>
      </c>
      <c r="X342" s="3">
        <f>ROUND(W342/(1-VLOOKUP("Total porcentaje:",ResumenCotizacion!$F:$H,3,0)),2)</f>
        <v>150281.81</v>
      </c>
      <c r="Y342" s="3">
        <f t="shared" si="23"/>
        <v>0</v>
      </c>
    </row>
    <row r="343" spans="1:25" ht="14.25" x14ac:dyDescent="0.2">
      <c r="A343" s="21" t="str">
        <f t="shared" si="20"/>
        <v>Catalogo principalOVS_ES ACADEMICO228-09538</v>
      </c>
      <c r="B343" s="21" t="str">
        <f t="shared" si="21"/>
        <v>228-09538OVS_ES ACADEMICO</v>
      </c>
      <c r="C343"/>
      <c r="D343" s="21" t="s">
        <v>134</v>
      </c>
      <c r="E343" t="s">
        <v>818</v>
      </c>
      <c r="F343" s="21" t="s">
        <v>806</v>
      </c>
      <c r="G343" s="21" t="s">
        <v>134</v>
      </c>
      <c r="H343" s="49" t="s">
        <v>136</v>
      </c>
      <c r="I343" s="21" t="s">
        <v>74</v>
      </c>
      <c r="J343" t="s">
        <v>819</v>
      </c>
      <c r="K343" s="53" t="s">
        <v>29</v>
      </c>
      <c r="L343" s="52" t="s">
        <v>92</v>
      </c>
      <c r="M343" s="48" t="s">
        <v>73</v>
      </c>
      <c r="N343" s="89" t="s">
        <v>74</v>
      </c>
      <c r="O343" s="90" t="s">
        <v>74</v>
      </c>
      <c r="P343" s="89" t="s">
        <v>74</v>
      </c>
      <c r="Q343" s="47" t="str">
        <f t="shared" si="22"/>
        <v>228-09538</v>
      </c>
      <c r="R343" s="64" t="s">
        <v>75</v>
      </c>
      <c r="S343" s="87">
        <v>95</v>
      </c>
      <c r="T343" s="21">
        <v>1</v>
      </c>
      <c r="U343" s="62" t="s">
        <v>139</v>
      </c>
      <c r="V343" s="49">
        <f>SUMIF(ResumenCotizacion!$C:$C,E343,ResumenCotizacion!$P:$P)</f>
        <v>0</v>
      </c>
      <c r="W343" s="86">
        <f>IF(H343="USD",S343*SolCotizacion!$J$18,S343)</f>
        <v>348213.95</v>
      </c>
      <c r="X343" s="3">
        <f>ROUND(W343/(1-VLOOKUP("Total porcentaje:",ResumenCotizacion!$F:$H,3,0)),2)</f>
        <v>348213.95</v>
      </c>
      <c r="Y343" s="3">
        <f t="shared" si="23"/>
        <v>0</v>
      </c>
    </row>
    <row r="344" spans="1:25" ht="14.25" x14ac:dyDescent="0.2">
      <c r="A344" s="21" t="str">
        <f t="shared" si="20"/>
        <v>Catalogo principalOVS_ES ACADEMICO228-09539</v>
      </c>
      <c r="B344" s="21" t="str">
        <f t="shared" si="21"/>
        <v>228-09539OVS_ES ACADEMICO</v>
      </c>
      <c r="C344"/>
      <c r="D344" s="21" t="s">
        <v>134</v>
      </c>
      <c r="E344" t="s">
        <v>820</v>
      </c>
      <c r="F344" s="21" t="s">
        <v>806</v>
      </c>
      <c r="G344" s="21" t="s">
        <v>134</v>
      </c>
      <c r="H344" s="49" t="s">
        <v>136</v>
      </c>
      <c r="I344" s="21" t="s">
        <v>74</v>
      </c>
      <c r="J344" t="s">
        <v>821</v>
      </c>
      <c r="K344" s="53" t="s">
        <v>29</v>
      </c>
      <c r="L344" s="52" t="s">
        <v>92</v>
      </c>
      <c r="M344" s="48" t="s">
        <v>73</v>
      </c>
      <c r="N344" s="89" t="s">
        <v>74</v>
      </c>
      <c r="O344" s="90" t="s">
        <v>74</v>
      </c>
      <c r="P344" s="89" t="s">
        <v>74</v>
      </c>
      <c r="Q344" s="47" t="str">
        <f t="shared" si="22"/>
        <v>228-09539</v>
      </c>
      <c r="R344" s="64" t="s">
        <v>75</v>
      </c>
      <c r="S344" s="87">
        <v>95</v>
      </c>
      <c r="T344" s="21">
        <v>1</v>
      </c>
      <c r="U344" s="62" t="s">
        <v>139</v>
      </c>
      <c r="V344" s="49">
        <f>SUMIF(ResumenCotizacion!$C:$C,E344,ResumenCotizacion!$P:$P)</f>
        <v>0</v>
      </c>
      <c r="W344" s="86">
        <f>IF(H344="USD",S344*SolCotizacion!$J$18,S344)</f>
        <v>348213.95</v>
      </c>
      <c r="X344" s="3">
        <f>ROUND(W344/(1-VLOOKUP("Total porcentaje:",ResumenCotizacion!$F:$H,3,0)),2)</f>
        <v>348213.95</v>
      </c>
      <c r="Y344" s="3">
        <f t="shared" si="23"/>
        <v>0</v>
      </c>
    </row>
    <row r="345" spans="1:25" ht="14.25" x14ac:dyDescent="0.2">
      <c r="A345" s="21" t="str">
        <f t="shared" si="20"/>
        <v>Catalogo principalOVS_ES ACADEMICO2FJ-00005</v>
      </c>
      <c r="B345" s="21" t="str">
        <f t="shared" si="21"/>
        <v>2FJ-00005OVS_ES ACADEMICO</v>
      </c>
      <c r="C345"/>
      <c r="D345" s="21" t="s">
        <v>134</v>
      </c>
      <c r="E345" t="s">
        <v>822</v>
      </c>
      <c r="F345" s="21" t="s">
        <v>806</v>
      </c>
      <c r="G345" s="21" t="s">
        <v>134</v>
      </c>
      <c r="H345" s="49" t="s">
        <v>136</v>
      </c>
      <c r="I345" s="21" t="s">
        <v>74</v>
      </c>
      <c r="J345" t="s">
        <v>823</v>
      </c>
      <c r="K345" s="53" t="s">
        <v>29</v>
      </c>
      <c r="L345" s="52" t="s">
        <v>92</v>
      </c>
      <c r="M345" s="48" t="s">
        <v>73</v>
      </c>
      <c r="N345" s="89" t="s">
        <v>74</v>
      </c>
      <c r="O345" s="90" t="s">
        <v>74</v>
      </c>
      <c r="P345" s="89" t="s">
        <v>74</v>
      </c>
      <c r="Q345" s="47" t="str">
        <f t="shared" si="22"/>
        <v>2FJ-00005</v>
      </c>
      <c r="R345" s="64" t="s">
        <v>75</v>
      </c>
      <c r="S345" s="87">
        <v>34</v>
      </c>
      <c r="T345" s="21">
        <v>1</v>
      </c>
      <c r="U345" s="62" t="s">
        <v>139</v>
      </c>
      <c r="V345" s="49">
        <f>SUMIF(ResumenCotizacion!$C:$C,E345,ResumenCotizacion!$P:$P)</f>
        <v>0</v>
      </c>
      <c r="W345" s="86">
        <f>IF(H345="USD",S345*SolCotizacion!$J$18,S345)</f>
        <v>124623.94</v>
      </c>
      <c r="X345" s="3">
        <f>ROUND(W345/(1-VLOOKUP("Total porcentaje:",ResumenCotizacion!$F:$H,3,0)),2)</f>
        <v>124623.94</v>
      </c>
      <c r="Y345" s="3">
        <f t="shared" si="23"/>
        <v>0</v>
      </c>
    </row>
    <row r="346" spans="1:25" ht="14.25" x14ac:dyDescent="0.2">
      <c r="A346" s="21" t="str">
        <f t="shared" si="20"/>
        <v>Catalogo principalOVS_ES ACADEMICO2FJ-00006</v>
      </c>
      <c r="B346" s="21" t="str">
        <f t="shared" si="21"/>
        <v>2FJ-00006OVS_ES ACADEMICO</v>
      </c>
      <c r="C346"/>
      <c r="D346" s="21" t="s">
        <v>134</v>
      </c>
      <c r="E346" t="s">
        <v>824</v>
      </c>
      <c r="F346" s="21" t="s">
        <v>806</v>
      </c>
      <c r="G346" s="21" t="s">
        <v>134</v>
      </c>
      <c r="H346" s="49" t="s">
        <v>136</v>
      </c>
      <c r="I346" s="21" t="s">
        <v>74</v>
      </c>
      <c r="J346" t="s">
        <v>825</v>
      </c>
      <c r="K346" s="53" t="s">
        <v>29</v>
      </c>
      <c r="L346" s="52" t="s">
        <v>92</v>
      </c>
      <c r="M346" s="48" t="s">
        <v>73</v>
      </c>
      <c r="N346" s="89" t="s">
        <v>74</v>
      </c>
      <c r="O346" s="90" t="s">
        <v>74</v>
      </c>
      <c r="P346" s="89" t="s">
        <v>74</v>
      </c>
      <c r="Q346" s="47" t="str">
        <f t="shared" si="22"/>
        <v>2FJ-00006</v>
      </c>
      <c r="R346" s="64" t="s">
        <v>75</v>
      </c>
      <c r="S346" s="87">
        <v>32</v>
      </c>
      <c r="T346" s="21">
        <v>1</v>
      </c>
      <c r="U346" s="62" t="s">
        <v>139</v>
      </c>
      <c r="V346" s="49">
        <f>SUMIF(ResumenCotizacion!$C:$C,E346,ResumenCotizacion!$P:$P)</f>
        <v>0</v>
      </c>
      <c r="W346" s="86">
        <f>IF(H346="USD",S346*SolCotizacion!$J$18,S346)</f>
        <v>117293.12</v>
      </c>
      <c r="X346" s="3">
        <f>ROUND(W346/(1-VLOOKUP("Total porcentaje:",ResumenCotizacion!$F:$H,3,0)),2)</f>
        <v>117293.12</v>
      </c>
      <c r="Y346" s="3">
        <f t="shared" si="23"/>
        <v>0</v>
      </c>
    </row>
    <row r="347" spans="1:25" ht="14.25" x14ac:dyDescent="0.2">
      <c r="A347" s="21" t="str">
        <f t="shared" si="20"/>
        <v>Catalogo principalOVS_ES ACADEMICO2FJ-00007</v>
      </c>
      <c r="B347" s="21" t="str">
        <f t="shared" si="21"/>
        <v>2FJ-00007OVS_ES ACADEMICO</v>
      </c>
      <c r="C347"/>
      <c r="D347" s="21" t="s">
        <v>134</v>
      </c>
      <c r="E347" t="s">
        <v>826</v>
      </c>
      <c r="F347" s="21" t="s">
        <v>806</v>
      </c>
      <c r="G347" s="21" t="s">
        <v>134</v>
      </c>
      <c r="H347" s="49" t="s">
        <v>136</v>
      </c>
      <c r="I347" s="21" t="s">
        <v>74</v>
      </c>
      <c r="J347" t="s">
        <v>827</v>
      </c>
      <c r="K347" s="53" t="s">
        <v>29</v>
      </c>
      <c r="L347" s="52" t="s">
        <v>92</v>
      </c>
      <c r="M347" s="48" t="s">
        <v>73</v>
      </c>
      <c r="N347" s="89" t="s">
        <v>74</v>
      </c>
      <c r="O347" s="90" t="s">
        <v>74</v>
      </c>
      <c r="P347" s="89" t="s">
        <v>74</v>
      </c>
      <c r="Q347" s="47" t="str">
        <f t="shared" si="22"/>
        <v>2FJ-00007</v>
      </c>
      <c r="R347" s="64" t="s">
        <v>75</v>
      </c>
      <c r="S347" s="87">
        <v>21</v>
      </c>
      <c r="T347" s="21">
        <v>1</v>
      </c>
      <c r="U347" s="62" t="s">
        <v>139</v>
      </c>
      <c r="V347" s="49">
        <f>SUMIF(ResumenCotizacion!$C:$C,E347,ResumenCotizacion!$P:$P)</f>
        <v>0</v>
      </c>
      <c r="W347" s="86">
        <f>IF(H347="USD",S347*SolCotizacion!$J$18,S347)</f>
        <v>76973.61</v>
      </c>
      <c r="X347" s="3">
        <f>ROUND(W347/(1-VLOOKUP("Total porcentaje:",ResumenCotizacion!$F:$H,3,0)),2)</f>
        <v>76973.61</v>
      </c>
      <c r="Y347" s="3">
        <f t="shared" si="23"/>
        <v>0</v>
      </c>
    </row>
    <row r="348" spans="1:25" ht="14.25" x14ac:dyDescent="0.2">
      <c r="A348" s="21" t="str">
        <f t="shared" si="20"/>
        <v>Catalogo principalOVS_ES ACADEMICO2FJ-00010</v>
      </c>
      <c r="B348" s="21" t="str">
        <f t="shared" si="21"/>
        <v>2FJ-00010OVS_ES ACADEMICO</v>
      </c>
      <c r="C348"/>
      <c r="D348" s="21" t="s">
        <v>134</v>
      </c>
      <c r="E348" t="s">
        <v>828</v>
      </c>
      <c r="F348" s="21" t="s">
        <v>806</v>
      </c>
      <c r="G348" s="21" t="s">
        <v>134</v>
      </c>
      <c r="H348" s="49" t="s">
        <v>136</v>
      </c>
      <c r="I348" s="21" t="s">
        <v>74</v>
      </c>
      <c r="J348" t="s">
        <v>829</v>
      </c>
      <c r="K348" s="53" t="s">
        <v>29</v>
      </c>
      <c r="L348" s="52" t="s">
        <v>92</v>
      </c>
      <c r="M348" s="48" t="s">
        <v>73</v>
      </c>
      <c r="N348" s="89" t="s">
        <v>74</v>
      </c>
      <c r="O348" s="90" t="s">
        <v>74</v>
      </c>
      <c r="P348" s="89" t="s">
        <v>74</v>
      </c>
      <c r="Q348" s="47" t="str">
        <f t="shared" si="22"/>
        <v>2FJ-00010</v>
      </c>
      <c r="R348" s="64" t="s">
        <v>75</v>
      </c>
      <c r="S348" s="87">
        <v>20</v>
      </c>
      <c r="T348" s="21">
        <v>1</v>
      </c>
      <c r="U348" s="62" t="s">
        <v>139</v>
      </c>
      <c r="V348" s="49">
        <f>SUMIF(ResumenCotizacion!$C:$C,E348,ResumenCotizacion!$P:$P)</f>
        <v>0</v>
      </c>
      <c r="W348" s="86">
        <f>IF(H348="USD",S348*SolCotizacion!$J$18,S348)</f>
        <v>73308.2</v>
      </c>
      <c r="X348" s="3">
        <f>ROUND(W348/(1-VLOOKUP("Total porcentaje:",ResumenCotizacion!$F:$H,3,0)),2)</f>
        <v>73308.2</v>
      </c>
      <c r="Y348" s="3">
        <f t="shared" si="23"/>
        <v>0</v>
      </c>
    </row>
    <row r="349" spans="1:25" ht="14.25" x14ac:dyDescent="0.2">
      <c r="A349" s="21" t="str">
        <f t="shared" si="20"/>
        <v>Catalogo principalOVS_ES ACADEMICO2FJ-00013</v>
      </c>
      <c r="B349" s="21" t="str">
        <f t="shared" si="21"/>
        <v>2FJ-00013OVS_ES ACADEMICO</v>
      </c>
      <c r="C349"/>
      <c r="D349" s="21" t="s">
        <v>134</v>
      </c>
      <c r="E349" t="s">
        <v>830</v>
      </c>
      <c r="F349" s="21" t="s">
        <v>806</v>
      </c>
      <c r="G349" s="21" t="s">
        <v>134</v>
      </c>
      <c r="H349" s="49" t="s">
        <v>136</v>
      </c>
      <c r="I349" s="21" t="s">
        <v>74</v>
      </c>
      <c r="J349" t="s">
        <v>831</v>
      </c>
      <c r="K349" s="53" t="s">
        <v>29</v>
      </c>
      <c r="L349" s="52" t="s">
        <v>92</v>
      </c>
      <c r="M349" s="48" t="s">
        <v>73</v>
      </c>
      <c r="N349" s="89" t="s">
        <v>74</v>
      </c>
      <c r="O349" s="90" t="s">
        <v>74</v>
      </c>
      <c r="P349" s="89" t="s">
        <v>74</v>
      </c>
      <c r="Q349" s="47" t="str">
        <f t="shared" si="22"/>
        <v>2FJ-00013</v>
      </c>
      <c r="R349" s="64" t="s">
        <v>75</v>
      </c>
      <c r="S349" s="87">
        <v>16</v>
      </c>
      <c r="T349" s="21">
        <v>1</v>
      </c>
      <c r="U349" s="62" t="s">
        <v>139</v>
      </c>
      <c r="V349" s="49">
        <f>SUMIF(ResumenCotizacion!$C:$C,E349,ResumenCotizacion!$P:$P)</f>
        <v>0</v>
      </c>
      <c r="W349" s="86">
        <f>IF(H349="USD",S349*SolCotizacion!$J$18,S349)</f>
        <v>58646.559999999998</v>
      </c>
      <c r="X349" s="3">
        <f>ROUND(W349/(1-VLOOKUP("Total porcentaje:",ResumenCotizacion!$F:$H,3,0)),2)</f>
        <v>58646.559999999998</v>
      </c>
      <c r="Y349" s="3">
        <f t="shared" si="23"/>
        <v>0</v>
      </c>
    </row>
    <row r="350" spans="1:25" ht="14.25" x14ac:dyDescent="0.2">
      <c r="A350" s="21" t="str">
        <f t="shared" si="20"/>
        <v>Catalogo principalOVS_ES ACADEMICO2FJ-00014</v>
      </c>
      <c r="B350" s="21" t="str">
        <f t="shared" si="21"/>
        <v>2FJ-00014OVS_ES ACADEMICO</v>
      </c>
      <c r="C350"/>
      <c r="D350" s="21" t="s">
        <v>134</v>
      </c>
      <c r="E350" t="s">
        <v>832</v>
      </c>
      <c r="F350" s="21" t="s">
        <v>806</v>
      </c>
      <c r="G350" s="21" t="s">
        <v>134</v>
      </c>
      <c r="H350" s="49" t="s">
        <v>136</v>
      </c>
      <c r="I350" s="21" t="s">
        <v>74</v>
      </c>
      <c r="J350" t="s">
        <v>833</v>
      </c>
      <c r="K350" s="53" t="s">
        <v>29</v>
      </c>
      <c r="L350" s="52" t="s">
        <v>92</v>
      </c>
      <c r="M350" s="48" t="s">
        <v>73</v>
      </c>
      <c r="N350" s="89" t="s">
        <v>74</v>
      </c>
      <c r="O350" s="90" t="s">
        <v>74</v>
      </c>
      <c r="P350" s="89" t="s">
        <v>74</v>
      </c>
      <c r="Q350" s="47" t="str">
        <f t="shared" si="22"/>
        <v>2FJ-00014</v>
      </c>
      <c r="R350" s="64" t="s">
        <v>75</v>
      </c>
      <c r="S350" s="87">
        <v>16</v>
      </c>
      <c r="T350" s="21">
        <v>1</v>
      </c>
      <c r="U350" s="62" t="s">
        <v>139</v>
      </c>
      <c r="V350" s="49">
        <f>SUMIF(ResumenCotizacion!$C:$C,E350,ResumenCotizacion!$P:$P)</f>
        <v>0</v>
      </c>
      <c r="W350" s="86">
        <f>IF(H350="USD",S350*SolCotizacion!$J$18,S350)</f>
        <v>58646.559999999998</v>
      </c>
      <c r="X350" s="3">
        <f>ROUND(W350/(1-VLOOKUP("Total porcentaje:",ResumenCotizacion!$F:$H,3,0)),2)</f>
        <v>58646.559999999998</v>
      </c>
      <c r="Y350" s="3">
        <f t="shared" si="23"/>
        <v>0</v>
      </c>
    </row>
    <row r="351" spans="1:25" ht="14.25" x14ac:dyDescent="0.2">
      <c r="A351" s="21" t="str">
        <f t="shared" si="20"/>
        <v>Catalogo principalOVS_ES ACADEMICO2FJ-00015</v>
      </c>
      <c r="B351" s="21" t="str">
        <f t="shared" si="21"/>
        <v>2FJ-00015OVS_ES ACADEMICO</v>
      </c>
      <c r="C351"/>
      <c r="D351" s="21" t="s">
        <v>134</v>
      </c>
      <c r="E351" t="s">
        <v>834</v>
      </c>
      <c r="F351" s="21" t="s">
        <v>806</v>
      </c>
      <c r="G351" s="21" t="s">
        <v>134</v>
      </c>
      <c r="H351" s="49" t="s">
        <v>136</v>
      </c>
      <c r="I351" s="21" t="s">
        <v>74</v>
      </c>
      <c r="J351" t="s">
        <v>835</v>
      </c>
      <c r="K351" s="53" t="s">
        <v>29</v>
      </c>
      <c r="L351" s="52" t="s">
        <v>92</v>
      </c>
      <c r="M351" s="48" t="s">
        <v>73</v>
      </c>
      <c r="N351" s="89" t="s">
        <v>74</v>
      </c>
      <c r="O351" s="90" t="s">
        <v>74</v>
      </c>
      <c r="P351" s="89" t="s">
        <v>74</v>
      </c>
      <c r="Q351" s="47" t="str">
        <f t="shared" si="22"/>
        <v>2FJ-00015</v>
      </c>
      <c r="R351" s="64" t="s">
        <v>75</v>
      </c>
      <c r="S351" s="87">
        <v>10</v>
      </c>
      <c r="T351" s="21">
        <v>1</v>
      </c>
      <c r="U351" s="62" t="s">
        <v>139</v>
      </c>
      <c r="V351" s="49">
        <f>SUMIF(ResumenCotizacion!$C:$C,E351,ResumenCotizacion!$P:$P)</f>
        <v>0</v>
      </c>
      <c r="W351" s="86">
        <f>IF(H351="USD",S351*SolCotizacion!$J$18,S351)</f>
        <v>36654.1</v>
      </c>
      <c r="X351" s="3">
        <f>ROUND(W351/(1-VLOOKUP("Total porcentaje:",ResumenCotizacion!$F:$H,3,0)),2)</f>
        <v>36654.1</v>
      </c>
      <c r="Y351" s="3">
        <f t="shared" si="23"/>
        <v>0</v>
      </c>
    </row>
    <row r="352" spans="1:25" ht="14.25" x14ac:dyDescent="0.2">
      <c r="A352" s="21" t="str">
        <f t="shared" si="20"/>
        <v>Catalogo principalOVS_ES ACADEMICO2FJ-00019</v>
      </c>
      <c r="B352" s="21" t="str">
        <f t="shared" si="21"/>
        <v>2FJ-00019OVS_ES ACADEMICO</v>
      </c>
      <c r="C352"/>
      <c r="D352" s="21" t="s">
        <v>134</v>
      </c>
      <c r="E352" t="s">
        <v>836</v>
      </c>
      <c r="F352" s="21" t="s">
        <v>806</v>
      </c>
      <c r="G352" s="21" t="s">
        <v>134</v>
      </c>
      <c r="H352" s="49" t="s">
        <v>136</v>
      </c>
      <c r="I352" s="21" t="s">
        <v>74</v>
      </c>
      <c r="J352" t="s">
        <v>837</v>
      </c>
      <c r="K352" s="53" t="s">
        <v>29</v>
      </c>
      <c r="L352" s="52" t="s">
        <v>92</v>
      </c>
      <c r="M352" s="48" t="s">
        <v>73</v>
      </c>
      <c r="N352" s="89" t="s">
        <v>74</v>
      </c>
      <c r="O352" s="90" t="s">
        <v>74</v>
      </c>
      <c r="P352" s="89" t="s">
        <v>74</v>
      </c>
      <c r="Q352" s="47" t="str">
        <f t="shared" si="22"/>
        <v>2FJ-00019</v>
      </c>
      <c r="R352" s="64" t="s">
        <v>75</v>
      </c>
      <c r="S352" s="87">
        <v>11</v>
      </c>
      <c r="T352" s="21">
        <v>1</v>
      </c>
      <c r="U352" s="62" t="s">
        <v>139</v>
      </c>
      <c r="V352" s="49">
        <f>SUMIF(ResumenCotizacion!$C:$C,E352,ResumenCotizacion!$P:$P)</f>
        <v>0</v>
      </c>
      <c r="W352" s="86">
        <f>IF(H352="USD",S352*SolCotizacion!$J$18,S352)</f>
        <v>40319.509999999995</v>
      </c>
      <c r="X352" s="3">
        <f>ROUND(W352/(1-VLOOKUP("Total porcentaje:",ResumenCotizacion!$F:$H,3,0)),2)</f>
        <v>40319.51</v>
      </c>
      <c r="Y352" s="3">
        <f t="shared" si="23"/>
        <v>0</v>
      </c>
    </row>
    <row r="353" spans="1:25" ht="14.25" x14ac:dyDescent="0.2">
      <c r="A353" s="21" t="str">
        <f t="shared" si="20"/>
        <v>Catalogo principalOVS_ES ACADEMICO2FJ-00020</v>
      </c>
      <c r="B353" s="21" t="str">
        <f t="shared" si="21"/>
        <v>2FJ-00020OVS_ES ACADEMICO</v>
      </c>
      <c r="C353"/>
      <c r="D353" s="21" t="s">
        <v>134</v>
      </c>
      <c r="E353" t="s">
        <v>838</v>
      </c>
      <c r="F353" s="21" t="s">
        <v>806</v>
      </c>
      <c r="G353" s="21" t="s">
        <v>134</v>
      </c>
      <c r="H353" s="49" t="s">
        <v>136</v>
      </c>
      <c r="I353" s="21" t="s">
        <v>74</v>
      </c>
      <c r="J353" t="s">
        <v>839</v>
      </c>
      <c r="K353" s="53" t="s">
        <v>29</v>
      </c>
      <c r="L353" s="52" t="s">
        <v>92</v>
      </c>
      <c r="M353" s="48" t="s">
        <v>73</v>
      </c>
      <c r="N353" s="89" t="s">
        <v>74</v>
      </c>
      <c r="O353" s="90" t="s">
        <v>74</v>
      </c>
      <c r="P353" s="89" t="s">
        <v>74</v>
      </c>
      <c r="Q353" s="47" t="str">
        <f t="shared" si="22"/>
        <v>2FJ-00020</v>
      </c>
      <c r="R353" s="64" t="s">
        <v>75</v>
      </c>
      <c r="S353" s="87">
        <v>17</v>
      </c>
      <c r="T353" s="21">
        <v>1</v>
      </c>
      <c r="U353" s="62" t="s">
        <v>139</v>
      </c>
      <c r="V353" s="49">
        <f>SUMIF(ResumenCotizacion!$C:$C,E353,ResumenCotizacion!$P:$P)</f>
        <v>0</v>
      </c>
      <c r="W353" s="86">
        <f>IF(H353="USD",S353*SolCotizacion!$J$18,S353)</f>
        <v>62311.97</v>
      </c>
      <c r="X353" s="3">
        <f>ROUND(W353/(1-VLOOKUP("Total porcentaje:",ResumenCotizacion!$F:$H,3,0)),2)</f>
        <v>62311.97</v>
      </c>
      <c r="Y353" s="3">
        <f t="shared" si="23"/>
        <v>0</v>
      </c>
    </row>
    <row r="354" spans="1:25" ht="14.25" x14ac:dyDescent="0.2">
      <c r="A354" s="21" t="str">
        <f t="shared" si="20"/>
        <v>Catalogo principalOVS_ES ACADEMICO2FJ-00021</v>
      </c>
      <c r="B354" s="21" t="str">
        <f t="shared" si="21"/>
        <v>2FJ-00021OVS_ES ACADEMICO</v>
      </c>
      <c r="C354"/>
      <c r="D354" s="21" t="s">
        <v>134</v>
      </c>
      <c r="E354" t="s">
        <v>840</v>
      </c>
      <c r="F354" s="21" t="s">
        <v>806</v>
      </c>
      <c r="G354" s="21" t="s">
        <v>134</v>
      </c>
      <c r="H354" s="49" t="s">
        <v>136</v>
      </c>
      <c r="I354" s="21" t="s">
        <v>74</v>
      </c>
      <c r="J354" t="s">
        <v>841</v>
      </c>
      <c r="K354" s="53" t="s">
        <v>29</v>
      </c>
      <c r="L354" s="52" t="s">
        <v>92</v>
      </c>
      <c r="M354" s="48" t="s">
        <v>73</v>
      </c>
      <c r="N354" s="89" t="s">
        <v>74</v>
      </c>
      <c r="O354" s="90" t="s">
        <v>74</v>
      </c>
      <c r="P354" s="89" t="s">
        <v>74</v>
      </c>
      <c r="Q354" s="47" t="str">
        <f t="shared" si="22"/>
        <v>2FJ-00021</v>
      </c>
      <c r="R354" s="64" t="s">
        <v>75</v>
      </c>
      <c r="S354" s="87">
        <v>16</v>
      </c>
      <c r="T354" s="21">
        <v>1</v>
      </c>
      <c r="U354" s="62" t="s">
        <v>139</v>
      </c>
      <c r="V354" s="49">
        <f>SUMIF(ResumenCotizacion!$C:$C,E354,ResumenCotizacion!$P:$P)</f>
        <v>0</v>
      </c>
      <c r="W354" s="86">
        <f>IF(H354="USD",S354*SolCotizacion!$J$18,S354)</f>
        <v>58646.559999999998</v>
      </c>
      <c r="X354" s="3">
        <f>ROUND(W354/(1-VLOOKUP("Total porcentaje:",ResumenCotizacion!$F:$H,3,0)),2)</f>
        <v>58646.559999999998</v>
      </c>
      <c r="Y354" s="3">
        <f t="shared" si="23"/>
        <v>0</v>
      </c>
    </row>
    <row r="355" spans="1:25" ht="14.25" x14ac:dyDescent="0.2">
      <c r="A355" s="21" t="str">
        <f t="shared" si="20"/>
        <v>Catalogo principalOVS_ES ACADEMICO2FJ-00025</v>
      </c>
      <c r="B355" s="21" t="str">
        <f t="shared" si="21"/>
        <v>2FJ-00025OVS_ES ACADEMICO</v>
      </c>
      <c r="C355"/>
      <c r="D355" s="21" t="s">
        <v>134</v>
      </c>
      <c r="E355" t="s">
        <v>842</v>
      </c>
      <c r="F355" s="21" t="s">
        <v>806</v>
      </c>
      <c r="G355" s="21" t="s">
        <v>134</v>
      </c>
      <c r="H355" s="49" t="s">
        <v>136</v>
      </c>
      <c r="I355" s="21" t="s">
        <v>74</v>
      </c>
      <c r="J355" t="s">
        <v>843</v>
      </c>
      <c r="K355" s="53" t="s">
        <v>29</v>
      </c>
      <c r="L355" s="52" t="s">
        <v>92</v>
      </c>
      <c r="M355" s="48" t="s">
        <v>73</v>
      </c>
      <c r="N355" s="89" t="s">
        <v>74</v>
      </c>
      <c r="O355" s="90" t="s">
        <v>74</v>
      </c>
      <c r="P355" s="89" t="s">
        <v>74</v>
      </c>
      <c r="Q355" s="47" t="str">
        <f t="shared" si="22"/>
        <v>2FJ-00025</v>
      </c>
      <c r="R355" s="64" t="s">
        <v>75</v>
      </c>
      <c r="S355" s="87">
        <v>32</v>
      </c>
      <c r="T355" s="21">
        <v>1</v>
      </c>
      <c r="U355" s="62" t="s">
        <v>139</v>
      </c>
      <c r="V355" s="49">
        <f>SUMIF(ResumenCotizacion!$C:$C,E355,ResumenCotizacion!$P:$P)</f>
        <v>0</v>
      </c>
      <c r="W355" s="86">
        <f>IF(H355="USD",S355*SolCotizacion!$J$18,S355)</f>
        <v>117293.12</v>
      </c>
      <c r="X355" s="3">
        <f>ROUND(W355/(1-VLOOKUP("Total porcentaje:",ResumenCotizacion!$F:$H,3,0)),2)</f>
        <v>117293.12</v>
      </c>
      <c r="Y355" s="3">
        <f t="shared" si="23"/>
        <v>0</v>
      </c>
    </row>
    <row r="356" spans="1:25" ht="14.25" x14ac:dyDescent="0.2">
      <c r="A356" s="21" t="str">
        <f t="shared" si="20"/>
        <v>Catalogo principalOVS_ES ACADEMICO2FJ-00026</v>
      </c>
      <c r="B356" s="21" t="str">
        <f t="shared" si="21"/>
        <v>2FJ-00026OVS_ES ACADEMICO</v>
      </c>
      <c r="C356"/>
      <c r="D356" s="21" t="s">
        <v>134</v>
      </c>
      <c r="E356" t="s">
        <v>844</v>
      </c>
      <c r="F356" s="21" t="s">
        <v>806</v>
      </c>
      <c r="G356" s="21" t="s">
        <v>134</v>
      </c>
      <c r="H356" s="49" t="s">
        <v>136</v>
      </c>
      <c r="I356" s="21" t="s">
        <v>74</v>
      </c>
      <c r="J356" t="s">
        <v>845</v>
      </c>
      <c r="K356" s="53" t="s">
        <v>29</v>
      </c>
      <c r="L356" s="52" t="s">
        <v>92</v>
      </c>
      <c r="M356" s="48" t="s">
        <v>73</v>
      </c>
      <c r="N356" s="89" t="s">
        <v>74</v>
      </c>
      <c r="O356" s="90" t="s">
        <v>74</v>
      </c>
      <c r="P356" s="89" t="s">
        <v>74</v>
      </c>
      <c r="Q356" s="47" t="str">
        <f t="shared" si="22"/>
        <v>2FJ-00026</v>
      </c>
      <c r="R356" s="64" t="s">
        <v>75</v>
      </c>
      <c r="S356" s="87">
        <v>31</v>
      </c>
      <c r="T356" s="21">
        <v>1</v>
      </c>
      <c r="U356" s="62" t="s">
        <v>139</v>
      </c>
      <c r="V356" s="49">
        <f>SUMIF(ResumenCotizacion!$C:$C,E356,ResumenCotizacion!$P:$P)</f>
        <v>0</v>
      </c>
      <c r="W356" s="86">
        <f>IF(H356="USD",S356*SolCotizacion!$J$18,S356)</f>
        <v>113627.70999999999</v>
      </c>
      <c r="X356" s="3">
        <f>ROUND(W356/(1-VLOOKUP("Total porcentaje:",ResumenCotizacion!$F:$H,3,0)),2)</f>
        <v>113627.71</v>
      </c>
      <c r="Y356" s="3">
        <f t="shared" si="23"/>
        <v>0</v>
      </c>
    </row>
    <row r="357" spans="1:25" ht="14.25" x14ac:dyDescent="0.2">
      <c r="A357" s="21" t="str">
        <f t="shared" si="20"/>
        <v>Catalogo principalOVS_ES ACADEMICO2PM-00008</v>
      </c>
      <c r="B357" s="21" t="str">
        <f t="shared" si="21"/>
        <v>2PM-00008OVS_ES ACADEMICO</v>
      </c>
      <c r="C357"/>
      <c r="D357" s="21" t="s">
        <v>134</v>
      </c>
      <c r="E357" t="s">
        <v>846</v>
      </c>
      <c r="F357" s="21" t="s">
        <v>806</v>
      </c>
      <c r="G357" s="21" t="s">
        <v>134</v>
      </c>
      <c r="H357" s="49" t="s">
        <v>136</v>
      </c>
      <c r="I357" s="21" t="s">
        <v>74</v>
      </c>
      <c r="J357" t="s">
        <v>847</v>
      </c>
      <c r="K357" s="53" t="s">
        <v>29</v>
      </c>
      <c r="L357" s="52" t="s">
        <v>92</v>
      </c>
      <c r="M357" s="48" t="s">
        <v>73</v>
      </c>
      <c r="N357" s="89" t="s">
        <v>74</v>
      </c>
      <c r="O357" s="90" t="s">
        <v>74</v>
      </c>
      <c r="P357" s="89" t="s">
        <v>74</v>
      </c>
      <c r="Q357" s="47" t="str">
        <f t="shared" si="22"/>
        <v>2PM-00008</v>
      </c>
      <c r="R357" s="64" t="s">
        <v>848</v>
      </c>
      <c r="S357" s="87">
        <v>0.9</v>
      </c>
      <c r="T357" s="21">
        <v>1</v>
      </c>
      <c r="U357" s="62" t="s">
        <v>139</v>
      </c>
      <c r="V357" s="49">
        <f>SUMIF(ResumenCotizacion!$C:$C,E357,ResumenCotizacion!$P:$P)</f>
        <v>0</v>
      </c>
      <c r="W357" s="86">
        <f>IF(H357="USD",S357*SolCotizacion!$J$18,S357)</f>
        <v>3298.8690000000001</v>
      </c>
      <c r="X357" s="3">
        <f>ROUND(W357/(1-VLOOKUP("Total porcentaje:",ResumenCotizacion!$F:$H,3,0)),2)</f>
        <v>3298.87</v>
      </c>
      <c r="Y357" s="3">
        <f t="shared" si="23"/>
        <v>0</v>
      </c>
    </row>
    <row r="358" spans="1:25" ht="14.25" x14ac:dyDescent="0.2">
      <c r="A358" s="21" t="str">
        <f t="shared" si="20"/>
        <v>Catalogo principalOVS_ES ACADEMICO2PM-00009</v>
      </c>
      <c r="B358" s="21" t="str">
        <f t="shared" si="21"/>
        <v>2PM-00009OVS_ES ACADEMICO</v>
      </c>
      <c r="C358"/>
      <c r="D358" s="21" t="s">
        <v>134</v>
      </c>
      <c r="E358" t="s">
        <v>849</v>
      </c>
      <c r="F358" s="21" t="s">
        <v>806</v>
      </c>
      <c r="G358" s="21" t="s">
        <v>134</v>
      </c>
      <c r="H358" s="49" t="s">
        <v>136</v>
      </c>
      <c r="I358" s="21" t="s">
        <v>74</v>
      </c>
      <c r="J358" t="s">
        <v>850</v>
      </c>
      <c r="K358" s="53" t="s">
        <v>29</v>
      </c>
      <c r="L358" s="52" t="s">
        <v>92</v>
      </c>
      <c r="M358" s="48" t="s">
        <v>73</v>
      </c>
      <c r="N358" s="89" t="s">
        <v>74</v>
      </c>
      <c r="O358" s="90" t="s">
        <v>74</v>
      </c>
      <c r="P358" s="89" t="s">
        <v>74</v>
      </c>
      <c r="Q358" s="47" t="str">
        <f t="shared" si="22"/>
        <v>2PM-00009</v>
      </c>
      <c r="R358" s="64" t="s">
        <v>848</v>
      </c>
      <c r="S358" s="87">
        <v>0.9</v>
      </c>
      <c r="T358" s="21">
        <v>1</v>
      </c>
      <c r="U358" s="62" t="s">
        <v>139</v>
      </c>
      <c r="V358" s="49">
        <f>SUMIF(ResumenCotizacion!$C:$C,E358,ResumenCotizacion!$P:$P)</f>
        <v>0</v>
      </c>
      <c r="W358" s="86">
        <f>IF(H358="USD",S358*SolCotizacion!$J$18,S358)</f>
        <v>3298.8690000000001</v>
      </c>
      <c r="X358" s="3">
        <f>ROUND(W358/(1-VLOOKUP("Total porcentaje:",ResumenCotizacion!$F:$H,3,0)),2)</f>
        <v>3298.87</v>
      </c>
      <c r="Y358" s="3">
        <f t="shared" si="23"/>
        <v>0</v>
      </c>
    </row>
    <row r="359" spans="1:25" ht="14.25" x14ac:dyDescent="0.2">
      <c r="A359" s="21" t="str">
        <f t="shared" si="20"/>
        <v>Catalogo principalOVS_ES ACADEMICO2PM-00011</v>
      </c>
      <c r="B359" s="21" t="str">
        <f t="shared" si="21"/>
        <v>2PM-00011OVS_ES ACADEMICO</v>
      </c>
      <c r="C359"/>
      <c r="D359" s="21" t="s">
        <v>134</v>
      </c>
      <c r="E359" t="s">
        <v>851</v>
      </c>
      <c r="F359" s="21" t="s">
        <v>806</v>
      </c>
      <c r="G359" s="21" t="s">
        <v>134</v>
      </c>
      <c r="H359" s="49" t="s">
        <v>136</v>
      </c>
      <c r="I359" s="21" t="s">
        <v>74</v>
      </c>
      <c r="J359" t="s">
        <v>852</v>
      </c>
      <c r="K359" s="53" t="s">
        <v>29</v>
      </c>
      <c r="L359" s="52" t="s">
        <v>92</v>
      </c>
      <c r="M359" s="48" t="s">
        <v>73</v>
      </c>
      <c r="N359" s="89" t="s">
        <v>74</v>
      </c>
      <c r="O359" s="90" t="s">
        <v>74</v>
      </c>
      <c r="P359" s="89" t="s">
        <v>74</v>
      </c>
      <c r="Q359" s="47" t="str">
        <f t="shared" si="22"/>
        <v>2PM-00011</v>
      </c>
      <c r="R359" s="64" t="s">
        <v>848</v>
      </c>
      <c r="S359" s="87">
        <v>0.5</v>
      </c>
      <c r="T359" s="21">
        <v>1</v>
      </c>
      <c r="U359" s="62" t="s">
        <v>139</v>
      </c>
      <c r="V359" s="49">
        <f>SUMIF(ResumenCotizacion!$C:$C,E359,ResumenCotizacion!$P:$P)</f>
        <v>0</v>
      </c>
      <c r="W359" s="86">
        <f>IF(H359="USD",S359*SolCotizacion!$J$18,S359)</f>
        <v>1832.7049999999999</v>
      </c>
      <c r="X359" s="3">
        <f>ROUND(W359/(1-VLOOKUP("Total porcentaje:",ResumenCotizacion!$F:$H,3,0)),2)</f>
        <v>1832.71</v>
      </c>
      <c r="Y359" s="3">
        <f t="shared" si="23"/>
        <v>0</v>
      </c>
    </row>
    <row r="360" spans="1:25" ht="14.25" x14ac:dyDescent="0.2">
      <c r="A360" s="21" t="str">
        <f t="shared" si="20"/>
        <v>Catalogo principalOVS_ES ACADEMICO2UJ-00007</v>
      </c>
      <c r="B360" s="21" t="str">
        <f t="shared" si="21"/>
        <v>2UJ-00007OVS_ES ACADEMICO</v>
      </c>
      <c r="C360"/>
      <c r="D360" s="21" t="s">
        <v>134</v>
      </c>
      <c r="E360" t="s">
        <v>853</v>
      </c>
      <c r="F360" s="21" t="s">
        <v>806</v>
      </c>
      <c r="G360" s="21" t="s">
        <v>134</v>
      </c>
      <c r="H360" s="49" t="s">
        <v>136</v>
      </c>
      <c r="I360" s="21" t="s">
        <v>74</v>
      </c>
      <c r="J360" t="s">
        <v>854</v>
      </c>
      <c r="K360" s="53" t="s">
        <v>29</v>
      </c>
      <c r="L360" s="52" t="s">
        <v>92</v>
      </c>
      <c r="M360" s="48" t="s">
        <v>73</v>
      </c>
      <c r="N360" s="89" t="s">
        <v>74</v>
      </c>
      <c r="O360" s="90" t="s">
        <v>74</v>
      </c>
      <c r="P360" s="89" t="s">
        <v>74</v>
      </c>
      <c r="Q360" s="47" t="str">
        <f t="shared" si="22"/>
        <v>2UJ-00007</v>
      </c>
      <c r="R360" s="64" t="s">
        <v>75</v>
      </c>
      <c r="S360" s="87">
        <v>83</v>
      </c>
      <c r="T360" s="21">
        <v>1</v>
      </c>
      <c r="U360" s="62" t="s">
        <v>139</v>
      </c>
      <c r="V360" s="49">
        <f>SUMIF(ResumenCotizacion!$C:$C,E360,ResumenCotizacion!$P:$P)</f>
        <v>0</v>
      </c>
      <c r="W360" s="86">
        <f>IF(H360="USD",S360*SolCotizacion!$J$18,S360)</f>
        <v>304229.02999999997</v>
      </c>
      <c r="X360" s="3">
        <f>ROUND(W360/(1-VLOOKUP("Total porcentaje:",ResumenCotizacion!$F:$H,3,0)),2)</f>
        <v>304229.03000000003</v>
      </c>
      <c r="Y360" s="3">
        <f t="shared" si="23"/>
        <v>0</v>
      </c>
    </row>
    <row r="361" spans="1:25" ht="14.25" x14ac:dyDescent="0.2">
      <c r="A361" s="21" t="str">
        <f t="shared" si="20"/>
        <v>Catalogo principalOVS_ES ACADEMICO2UJ-00008</v>
      </c>
      <c r="B361" s="21" t="str">
        <f t="shared" si="21"/>
        <v>2UJ-00008OVS_ES ACADEMICO</v>
      </c>
      <c r="C361"/>
      <c r="D361" s="21" t="s">
        <v>134</v>
      </c>
      <c r="E361" t="s">
        <v>855</v>
      </c>
      <c r="F361" s="21" t="s">
        <v>806</v>
      </c>
      <c r="G361" s="21" t="s">
        <v>134</v>
      </c>
      <c r="H361" s="49" t="s">
        <v>136</v>
      </c>
      <c r="I361" s="21" t="s">
        <v>74</v>
      </c>
      <c r="J361" t="s">
        <v>856</v>
      </c>
      <c r="K361" s="53" t="s">
        <v>29</v>
      </c>
      <c r="L361" s="52" t="s">
        <v>92</v>
      </c>
      <c r="M361" s="48" t="s">
        <v>73</v>
      </c>
      <c r="N361" s="89" t="s">
        <v>74</v>
      </c>
      <c r="O361" s="90" t="s">
        <v>74</v>
      </c>
      <c r="P361" s="89" t="s">
        <v>74</v>
      </c>
      <c r="Q361" s="47" t="str">
        <f t="shared" si="22"/>
        <v>2UJ-00008</v>
      </c>
      <c r="R361" s="64" t="s">
        <v>75</v>
      </c>
      <c r="S361" s="87">
        <v>80</v>
      </c>
      <c r="T361" s="21">
        <v>1</v>
      </c>
      <c r="U361" s="62" t="s">
        <v>139</v>
      </c>
      <c r="V361" s="49">
        <f>SUMIF(ResumenCotizacion!$C:$C,E361,ResumenCotizacion!$P:$P)</f>
        <v>0</v>
      </c>
      <c r="W361" s="86">
        <f>IF(H361="USD",S361*SolCotizacion!$J$18,S361)</f>
        <v>293232.8</v>
      </c>
      <c r="X361" s="3">
        <f>ROUND(W361/(1-VLOOKUP("Total porcentaje:",ResumenCotizacion!$F:$H,3,0)),2)</f>
        <v>293232.8</v>
      </c>
      <c r="Y361" s="3">
        <f t="shared" si="23"/>
        <v>0</v>
      </c>
    </row>
    <row r="362" spans="1:25" ht="14.25" x14ac:dyDescent="0.2">
      <c r="A362" s="21" t="str">
        <f t="shared" si="20"/>
        <v>Catalogo principalOVS_ES ACADEMICO2UJ-00009</v>
      </c>
      <c r="B362" s="21" t="str">
        <f t="shared" si="21"/>
        <v>2UJ-00009OVS_ES ACADEMICO</v>
      </c>
      <c r="C362"/>
      <c r="D362" s="21" t="s">
        <v>134</v>
      </c>
      <c r="E362" t="s">
        <v>857</v>
      </c>
      <c r="F362" s="21" t="s">
        <v>806</v>
      </c>
      <c r="G362" s="21" t="s">
        <v>134</v>
      </c>
      <c r="H362" s="49" t="s">
        <v>136</v>
      </c>
      <c r="I362" s="21" t="s">
        <v>74</v>
      </c>
      <c r="J362" t="s">
        <v>858</v>
      </c>
      <c r="K362" s="53" t="s">
        <v>29</v>
      </c>
      <c r="L362" s="52" t="s">
        <v>92</v>
      </c>
      <c r="M362" s="48" t="s">
        <v>73</v>
      </c>
      <c r="N362" s="89" t="s">
        <v>74</v>
      </c>
      <c r="O362" s="90" t="s">
        <v>74</v>
      </c>
      <c r="P362" s="89" t="s">
        <v>74</v>
      </c>
      <c r="Q362" s="47" t="str">
        <f t="shared" si="22"/>
        <v>2UJ-00009</v>
      </c>
      <c r="R362" s="64" t="s">
        <v>75</v>
      </c>
      <c r="S362" s="87">
        <v>13</v>
      </c>
      <c r="T362" s="21">
        <v>1</v>
      </c>
      <c r="U362" s="62" t="s">
        <v>139</v>
      </c>
      <c r="V362" s="49">
        <f>SUMIF(ResumenCotizacion!$C:$C,E362,ResumenCotizacion!$P:$P)</f>
        <v>0</v>
      </c>
      <c r="W362" s="86">
        <f>IF(H362="USD",S362*SolCotizacion!$J$18,S362)</f>
        <v>47650.33</v>
      </c>
      <c r="X362" s="3">
        <f>ROUND(W362/(1-VLOOKUP("Total porcentaje:",ResumenCotizacion!$F:$H,3,0)),2)</f>
        <v>47650.33</v>
      </c>
      <c r="Y362" s="3">
        <f t="shared" si="23"/>
        <v>0</v>
      </c>
    </row>
    <row r="363" spans="1:25" ht="14.25" x14ac:dyDescent="0.2">
      <c r="A363" s="21" t="str">
        <f t="shared" si="20"/>
        <v>Catalogo principalOVS_ES ACADEMICO2UJ-00010</v>
      </c>
      <c r="B363" s="21" t="str">
        <f t="shared" si="21"/>
        <v>2UJ-00010OVS_ES ACADEMICO</v>
      </c>
      <c r="C363"/>
      <c r="D363" s="21" t="s">
        <v>134</v>
      </c>
      <c r="E363" t="s">
        <v>859</v>
      </c>
      <c r="F363" s="21" t="s">
        <v>806</v>
      </c>
      <c r="G363" s="21" t="s">
        <v>134</v>
      </c>
      <c r="H363" s="49" t="s">
        <v>136</v>
      </c>
      <c r="I363" s="21" t="s">
        <v>74</v>
      </c>
      <c r="J363" t="s">
        <v>860</v>
      </c>
      <c r="K363" s="53" t="s">
        <v>29</v>
      </c>
      <c r="L363" s="52" t="s">
        <v>92</v>
      </c>
      <c r="M363" s="48" t="s">
        <v>73</v>
      </c>
      <c r="N363" s="89" t="s">
        <v>74</v>
      </c>
      <c r="O363" s="90" t="s">
        <v>74</v>
      </c>
      <c r="P363" s="89" t="s">
        <v>74</v>
      </c>
      <c r="Q363" s="47" t="str">
        <f t="shared" si="22"/>
        <v>2UJ-00010</v>
      </c>
      <c r="R363" s="64" t="s">
        <v>75</v>
      </c>
      <c r="S363" s="87">
        <v>13</v>
      </c>
      <c r="T363" s="21">
        <v>1</v>
      </c>
      <c r="U363" s="62" t="s">
        <v>139</v>
      </c>
      <c r="V363" s="49">
        <f>SUMIF(ResumenCotizacion!$C:$C,E363,ResumenCotizacion!$P:$P)</f>
        <v>0</v>
      </c>
      <c r="W363" s="86">
        <f>IF(H363="USD",S363*SolCotizacion!$J$18,S363)</f>
        <v>47650.33</v>
      </c>
      <c r="X363" s="3">
        <f>ROUND(W363/(1-VLOOKUP("Total porcentaje:",ResumenCotizacion!$F:$H,3,0)),2)</f>
        <v>47650.33</v>
      </c>
      <c r="Y363" s="3">
        <f t="shared" si="23"/>
        <v>0</v>
      </c>
    </row>
    <row r="364" spans="1:25" ht="14.25" x14ac:dyDescent="0.2">
      <c r="A364" s="21" t="str">
        <f t="shared" si="20"/>
        <v>Catalogo principalOVS_ES ACADEMICO2UJ-00011</v>
      </c>
      <c r="B364" s="21" t="str">
        <f t="shared" si="21"/>
        <v>2UJ-00011OVS_ES ACADEMICO</v>
      </c>
      <c r="C364"/>
      <c r="D364" s="21" t="s">
        <v>134</v>
      </c>
      <c r="E364" t="s">
        <v>861</v>
      </c>
      <c r="F364" s="21" t="s">
        <v>806</v>
      </c>
      <c r="G364" s="21" t="s">
        <v>134</v>
      </c>
      <c r="H364" s="49" t="s">
        <v>136</v>
      </c>
      <c r="I364" s="21" t="s">
        <v>74</v>
      </c>
      <c r="J364" t="s">
        <v>862</v>
      </c>
      <c r="K364" s="53" t="s">
        <v>29</v>
      </c>
      <c r="L364" s="52" t="s">
        <v>92</v>
      </c>
      <c r="M364" s="48" t="s">
        <v>73</v>
      </c>
      <c r="N364" s="89" t="s">
        <v>74</v>
      </c>
      <c r="O364" s="90" t="s">
        <v>74</v>
      </c>
      <c r="P364" s="89" t="s">
        <v>74</v>
      </c>
      <c r="Q364" s="47" t="str">
        <f t="shared" si="22"/>
        <v>2UJ-00011</v>
      </c>
      <c r="R364" s="64" t="s">
        <v>75</v>
      </c>
      <c r="S364" s="87">
        <v>70</v>
      </c>
      <c r="T364" s="21">
        <v>1</v>
      </c>
      <c r="U364" s="62" t="s">
        <v>139</v>
      </c>
      <c r="V364" s="49">
        <f>SUMIF(ResumenCotizacion!$C:$C,E364,ResumenCotizacion!$P:$P)</f>
        <v>0</v>
      </c>
      <c r="W364" s="86">
        <f>IF(H364="USD",S364*SolCotizacion!$J$18,S364)</f>
        <v>256578.69999999998</v>
      </c>
      <c r="X364" s="3">
        <f>ROUND(W364/(1-VLOOKUP("Total porcentaje:",ResumenCotizacion!$F:$H,3,0)),2)</f>
        <v>256578.7</v>
      </c>
      <c r="Y364" s="3">
        <f t="shared" si="23"/>
        <v>0</v>
      </c>
    </row>
    <row r="365" spans="1:25" ht="14.25" x14ac:dyDescent="0.2">
      <c r="A365" s="21" t="str">
        <f t="shared" si="20"/>
        <v>Catalogo principalOVS_ES ACADEMICO2UJ-00012</v>
      </c>
      <c r="B365" s="21" t="str">
        <f t="shared" si="21"/>
        <v>2UJ-00012OVS_ES ACADEMICO</v>
      </c>
      <c r="C365"/>
      <c r="D365" s="21" t="s">
        <v>134</v>
      </c>
      <c r="E365" t="s">
        <v>863</v>
      </c>
      <c r="F365" s="21" t="s">
        <v>806</v>
      </c>
      <c r="G365" s="21" t="s">
        <v>134</v>
      </c>
      <c r="H365" s="49" t="s">
        <v>136</v>
      </c>
      <c r="I365" s="21" t="s">
        <v>74</v>
      </c>
      <c r="J365" t="s">
        <v>864</v>
      </c>
      <c r="K365" s="53" t="s">
        <v>29</v>
      </c>
      <c r="L365" s="52" t="s">
        <v>92</v>
      </c>
      <c r="M365" s="48" t="s">
        <v>73</v>
      </c>
      <c r="N365" s="89" t="s">
        <v>74</v>
      </c>
      <c r="O365" s="90" t="s">
        <v>74</v>
      </c>
      <c r="P365" s="89" t="s">
        <v>74</v>
      </c>
      <c r="Q365" s="47" t="str">
        <f t="shared" si="22"/>
        <v>2UJ-00012</v>
      </c>
      <c r="R365" s="64" t="s">
        <v>75</v>
      </c>
      <c r="S365" s="87">
        <v>68</v>
      </c>
      <c r="T365" s="21">
        <v>1</v>
      </c>
      <c r="U365" s="62" t="s">
        <v>139</v>
      </c>
      <c r="V365" s="49">
        <f>SUMIF(ResumenCotizacion!$C:$C,E365,ResumenCotizacion!$P:$P)</f>
        <v>0</v>
      </c>
      <c r="W365" s="86">
        <f>IF(H365="USD",S365*SolCotizacion!$J$18,S365)</f>
        <v>249247.88</v>
      </c>
      <c r="X365" s="3">
        <f>ROUND(W365/(1-VLOOKUP("Total porcentaje:",ResumenCotizacion!$F:$H,3,0)),2)</f>
        <v>249247.88</v>
      </c>
      <c r="Y365" s="3">
        <f t="shared" si="23"/>
        <v>0</v>
      </c>
    </row>
    <row r="366" spans="1:25" ht="14.25" x14ac:dyDescent="0.2">
      <c r="A366" s="21" t="str">
        <f t="shared" si="20"/>
        <v>Catalogo principalOVS_ES ACADEMICO2UJ-00015</v>
      </c>
      <c r="B366" s="21" t="str">
        <f t="shared" si="21"/>
        <v>2UJ-00015OVS_ES ACADEMICO</v>
      </c>
      <c r="C366"/>
      <c r="D366" s="21" t="s">
        <v>134</v>
      </c>
      <c r="E366" t="s">
        <v>865</v>
      </c>
      <c r="F366" s="21" t="s">
        <v>806</v>
      </c>
      <c r="G366" s="21" t="s">
        <v>134</v>
      </c>
      <c r="H366" s="49" t="s">
        <v>136</v>
      </c>
      <c r="I366" s="21" t="s">
        <v>74</v>
      </c>
      <c r="J366" t="s">
        <v>866</v>
      </c>
      <c r="K366" s="53" t="s">
        <v>29</v>
      </c>
      <c r="L366" s="52" t="s">
        <v>92</v>
      </c>
      <c r="M366" s="48" t="s">
        <v>73</v>
      </c>
      <c r="N366" s="89" t="s">
        <v>74</v>
      </c>
      <c r="O366" s="90" t="s">
        <v>74</v>
      </c>
      <c r="P366" s="89" t="s">
        <v>74</v>
      </c>
      <c r="Q366" s="47" t="str">
        <f t="shared" si="22"/>
        <v>2UJ-00015</v>
      </c>
      <c r="R366" s="64" t="s">
        <v>75</v>
      </c>
      <c r="S366" s="87">
        <v>38</v>
      </c>
      <c r="T366" s="21">
        <v>1</v>
      </c>
      <c r="U366" s="62" t="s">
        <v>139</v>
      </c>
      <c r="V366" s="49">
        <f>SUMIF(ResumenCotizacion!$C:$C,E366,ResumenCotizacion!$P:$P)</f>
        <v>0</v>
      </c>
      <c r="W366" s="86">
        <f>IF(H366="USD",S366*SolCotizacion!$J$18,S366)</f>
        <v>139285.57999999999</v>
      </c>
      <c r="X366" s="3">
        <f>ROUND(W366/(1-VLOOKUP("Total porcentaje:",ResumenCotizacion!$F:$H,3,0)),2)</f>
        <v>139285.57999999999</v>
      </c>
      <c r="Y366" s="3">
        <f t="shared" si="23"/>
        <v>0</v>
      </c>
    </row>
    <row r="367" spans="1:25" ht="14.25" x14ac:dyDescent="0.2">
      <c r="A367" s="21" t="str">
        <f t="shared" si="20"/>
        <v>Catalogo principalOVS_ES ACADEMICO2UJ-00016</v>
      </c>
      <c r="B367" s="21" t="str">
        <f t="shared" si="21"/>
        <v>2UJ-00016OVS_ES ACADEMICO</v>
      </c>
      <c r="C367"/>
      <c r="D367" s="21" t="s">
        <v>134</v>
      </c>
      <c r="E367" t="s">
        <v>867</v>
      </c>
      <c r="F367" s="21" t="s">
        <v>806</v>
      </c>
      <c r="G367" s="21" t="s">
        <v>134</v>
      </c>
      <c r="H367" s="49" t="s">
        <v>136</v>
      </c>
      <c r="I367" s="21" t="s">
        <v>74</v>
      </c>
      <c r="J367" t="s">
        <v>868</v>
      </c>
      <c r="K367" s="53" t="s">
        <v>29</v>
      </c>
      <c r="L367" s="52" t="s">
        <v>92</v>
      </c>
      <c r="M367" s="48" t="s">
        <v>73</v>
      </c>
      <c r="N367" s="89" t="s">
        <v>74</v>
      </c>
      <c r="O367" s="90" t="s">
        <v>74</v>
      </c>
      <c r="P367" s="89" t="s">
        <v>74</v>
      </c>
      <c r="Q367" s="47" t="str">
        <f t="shared" si="22"/>
        <v>2UJ-00016</v>
      </c>
      <c r="R367" s="64" t="s">
        <v>75</v>
      </c>
      <c r="S367" s="87">
        <v>13</v>
      </c>
      <c r="T367" s="21">
        <v>1</v>
      </c>
      <c r="U367" s="62" t="s">
        <v>139</v>
      </c>
      <c r="V367" s="49">
        <f>SUMIF(ResumenCotizacion!$C:$C,E367,ResumenCotizacion!$P:$P)</f>
        <v>0</v>
      </c>
      <c r="W367" s="86">
        <f>IF(H367="USD",S367*SolCotizacion!$J$18,S367)</f>
        <v>47650.33</v>
      </c>
      <c r="X367" s="3">
        <f>ROUND(W367/(1-VLOOKUP("Total porcentaje:",ResumenCotizacion!$F:$H,3,0)),2)</f>
        <v>47650.33</v>
      </c>
      <c r="Y367" s="3">
        <f t="shared" si="23"/>
        <v>0</v>
      </c>
    </row>
    <row r="368" spans="1:25" ht="14.25" x14ac:dyDescent="0.2">
      <c r="A368" s="21" t="str">
        <f t="shared" si="20"/>
        <v>Catalogo principalOVS_ES ACADEMICO2UJ-00017</v>
      </c>
      <c r="B368" s="21" t="str">
        <f t="shared" si="21"/>
        <v>2UJ-00017OVS_ES ACADEMICO</v>
      </c>
      <c r="C368"/>
      <c r="D368" s="21" t="s">
        <v>134</v>
      </c>
      <c r="E368" t="s">
        <v>869</v>
      </c>
      <c r="F368" s="21" t="s">
        <v>806</v>
      </c>
      <c r="G368" s="21" t="s">
        <v>134</v>
      </c>
      <c r="H368" s="49" t="s">
        <v>136</v>
      </c>
      <c r="I368" s="21" t="s">
        <v>74</v>
      </c>
      <c r="J368" t="s">
        <v>870</v>
      </c>
      <c r="K368" s="53" t="s">
        <v>29</v>
      </c>
      <c r="L368" s="52" t="s">
        <v>92</v>
      </c>
      <c r="M368" s="48" t="s">
        <v>73</v>
      </c>
      <c r="N368" s="89" t="s">
        <v>74</v>
      </c>
      <c r="O368" s="90" t="s">
        <v>74</v>
      </c>
      <c r="P368" s="89" t="s">
        <v>74</v>
      </c>
      <c r="Q368" s="47" t="str">
        <f t="shared" si="22"/>
        <v>2UJ-00017</v>
      </c>
      <c r="R368" s="64" t="s">
        <v>75</v>
      </c>
      <c r="S368" s="87">
        <v>26</v>
      </c>
      <c r="T368" s="21">
        <v>1</v>
      </c>
      <c r="U368" s="62" t="s">
        <v>139</v>
      </c>
      <c r="V368" s="49">
        <f>SUMIF(ResumenCotizacion!$C:$C,E368,ResumenCotizacion!$P:$P)</f>
        <v>0</v>
      </c>
      <c r="W368" s="86">
        <f>IF(H368="USD",S368*SolCotizacion!$J$18,S368)</f>
        <v>95300.66</v>
      </c>
      <c r="X368" s="3">
        <f>ROUND(W368/(1-VLOOKUP("Total porcentaje:",ResumenCotizacion!$F:$H,3,0)),2)</f>
        <v>95300.66</v>
      </c>
      <c r="Y368" s="3">
        <f t="shared" si="23"/>
        <v>0</v>
      </c>
    </row>
    <row r="369" spans="1:25" ht="14.25" x14ac:dyDescent="0.2">
      <c r="A369" s="21" t="str">
        <f t="shared" si="20"/>
        <v>Catalogo principalOVS_ES ACADEMICO2UJ-00025</v>
      </c>
      <c r="B369" s="21" t="str">
        <f t="shared" si="21"/>
        <v>2UJ-00025OVS_ES ACADEMICO</v>
      </c>
      <c r="C369"/>
      <c r="D369" s="21" t="s">
        <v>134</v>
      </c>
      <c r="E369" t="s">
        <v>871</v>
      </c>
      <c r="F369" s="21" t="s">
        <v>806</v>
      </c>
      <c r="G369" s="21" t="s">
        <v>134</v>
      </c>
      <c r="H369" s="49" t="s">
        <v>136</v>
      </c>
      <c r="I369" s="21" t="s">
        <v>74</v>
      </c>
      <c r="J369" t="s">
        <v>872</v>
      </c>
      <c r="K369" s="53" t="s">
        <v>29</v>
      </c>
      <c r="L369" s="52" t="s">
        <v>92</v>
      </c>
      <c r="M369" s="48" t="s">
        <v>73</v>
      </c>
      <c r="N369" s="89" t="s">
        <v>74</v>
      </c>
      <c r="O369" s="90" t="s">
        <v>74</v>
      </c>
      <c r="P369" s="89" t="s">
        <v>74</v>
      </c>
      <c r="Q369" s="47" t="str">
        <f t="shared" si="22"/>
        <v>2UJ-00025</v>
      </c>
      <c r="R369" s="64" t="s">
        <v>75</v>
      </c>
      <c r="S369" s="87">
        <v>42</v>
      </c>
      <c r="T369" s="21">
        <v>1</v>
      </c>
      <c r="U369" s="62" t="s">
        <v>139</v>
      </c>
      <c r="V369" s="49">
        <f>SUMIF(ResumenCotizacion!$C:$C,E369,ResumenCotizacion!$P:$P)</f>
        <v>0</v>
      </c>
      <c r="W369" s="86">
        <f>IF(H369="USD",S369*SolCotizacion!$J$18,S369)</f>
        <v>153947.22</v>
      </c>
      <c r="X369" s="3">
        <f>ROUND(W369/(1-VLOOKUP("Total porcentaje:",ResumenCotizacion!$F:$H,3,0)),2)</f>
        <v>153947.22</v>
      </c>
      <c r="Y369" s="3">
        <f t="shared" si="23"/>
        <v>0</v>
      </c>
    </row>
    <row r="370" spans="1:25" ht="14.25" x14ac:dyDescent="0.2">
      <c r="A370" s="21" t="str">
        <f t="shared" si="20"/>
        <v>Catalogo principalOVS_ES ACADEMICO2UJ-00026</v>
      </c>
      <c r="B370" s="21" t="str">
        <f t="shared" si="21"/>
        <v>2UJ-00026OVS_ES ACADEMICO</v>
      </c>
      <c r="C370"/>
      <c r="D370" s="21" t="s">
        <v>134</v>
      </c>
      <c r="E370" t="s">
        <v>873</v>
      </c>
      <c r="F370" s="21" t="s">
        <v>806</v>
      </c>
      <c r="G370" s="21" t="s">
        <v>134</v>
      </c>
      <c r="H370" s="49" t="s">
        <v>136</v>
      </c>
      <c r="I370" s="21" t="s">
        <v>74</v>
      </c>
      <c r="J370" t="s">
        <v>874</v>
      </c>
      <c r="K370" s="53" t="s">
        <v>29</v>
      </c>
      <c r="L370" s="52" t="s">
        <v>92</v>
      </c>
      <c r="M370" s="48" t="s">
        <v>73</v>
      </c>
      <c r="N370" s="89" t="s">
        <v>74</v>
      </c>
      <c r="O370" s="90" t="s">
        <v>74</v>
      </c>
      <c r="P370" s="89" t="s">
        <v>74</v>
      </c>
      <c r="Q370" s="47" t="str">
        <f t="shared" si="22"/>
        <v>2UJ-00026</v>
      </c>
      <c r="R370" s="64" t="s">
        <v>75</v>
      </c>
      <c r="S370" s="87">
        <v>40</v>
      </c>
      <c r="T370" s="21">
        <v>1</v>
      </c>
      <c r="U370" s="62" t="s">
        <v>139</v>
      </c>
      <c r="V370" s="49">
        <f>SUMIF(ResumenCotizacion!$C:$C,E370,ResumenCotizacion!$P:$P)</f>
        <v>0</v>
      </c>
      <c r="W370" s="86">
        <f>IF(H370="USD",S370*SolCotizacion!$J$18,S370)</f>
        <v>146616.4</v>
      </c>
      <c r="X370" s="3">
        <f>ROUND(W370/(1-VLOOKUP("Total porcentaje:",ResumenCotizacion!$F:$H,3,0)),2)</f>
        <v>146616.4</v>
      </c>
      <c r="Y370" s="3">
        <f t="shared" si="23"/>
        <v>0</v>
      </c>
    </row>
    <row r="371" spans="1:25" ht="14.25" x14ac:dyDescent="0.2">
      <c r="A371" s="21" t="str">
        <f t="shared" si="20"/>
        <v>Catalogo principalOVS_ES ACADEMICO2UJ-00027</v>
      </c>
      <c r="B371" s="21" t="str">
        <f t="shared" si="21"/>
        <v>2UJ-00027OVS_ES ACADEMICO</v>
      </c>
      <c r="C371"/>
      <c r="D371" s="21" t="s">
        <v>134</v>
      </c>
      <c r="E371" t="s">
        <v>875</v>
      </c>
      <c r="F371" s="21" t="s">
        <v>806</v>
      </c>
      <c r="G371" s="21" t="s">
        <v>134</v>
      </c>
      <c r="H371" s="49" t="s">
        <v>136</v>
      </c>
      <c r="I371" s="21" t="s">
        <v>74</v>
      </c>
      <c r="J371" t="s">
        <v>876</v>
      </c>
      <c r="K371" s="53" t="s">
        <v>29</v>
      </c>
      <c r="L371" s="52" t="s">
        <v>92</v>
      </c>
      <c r="M371" s="48" t="s">
        <v>73</v>
      </c>
      <c r="N371" s="89" t="s">
        <v>74</v>
      </c>
      <c r="O371" s="90" t="s">
        <v>74</v>
      </c>
      <c r="P371" s="89" t="s">
        <v>74</v>
      </c>
      <c r="Q371" s="47" t="str">
        <f t="shared" si="22"/>
        <v>2UJ-00027</v>
      </c>
      <c r="R371" s="64" t="s">
        <v>75</v>
      </c>
      <c r="S371" s="87">
        <v>35</v>
      </c>
      <c r="T371" s="21">
        <v>1</v>
      </c>
      <c r="U371" s="62" t="s">
        <v>139</v>
      </c>
      <c r="V371" s="49">
        <f>SUMIF(ResumenCotizacion!$C:$C,E371,ResumenCotizacion!$P:$P)</f>
        <v>0</v>
      </c>
      <c r="W371" s="86">
        <f>IF(H371="USD",S371*SolCotizacion!$J$18,S371)</f>
        <v>128289.34999999999</v>
      </c>
      <c r="X371" s="3">
        <f>ROUND(W371/(1-VLOOKUP("Total porcentaje:",ResumenCotizacion!$F:$H,3,0)),2)</f>
        <v>128289.35</v>
      </c>
      <c r="Y371" s="3">
        <f t="shared" si="23"/>
        <v>0</v>
      </c>
    </row>
    <row r="372" spans="1:25" ht="14.25" x14ac:dyDescent="0.2">
      <c r="A372" s="21" t="str">
        <f t="shared" si="20"/>
        <v>Catalogo principalOVS_ES ACADEMICO2UJ-00028</v>
      </c>
      <c r="B372" s="21" t="str">
        <f t="shared" si="21"/>
        <v>2UJ-00028OVS_ES ACADEMICO</v>
      </c>
      <c r="C372"/>
      <c r="D372" s="21" t="s">
        <v>134</v>
      </c>
      <c r="E372" t="s">
        <v>877</v>
      </c>
      <c r="F372" s="21" t="s">
        <v>806</v>
      </c>
      <c r="G372" s="21" t="s">
        <v>134</v>
      </c>
      <c r="H372" s="49" t="s">
        <v>136</v>
      </c>
      <c r="I372" s="21" t="s">
        <v>74</v>
      </c>
      <c r="J372" t="s">
        <v>878</v>
      </c>
      <c r="K372" s="53" t="s">
        <v>29</v>
      </c>
      <c r="L372" s="52" t="s">
        <v>92</v>
      </c>
      <c r="M372" s="48" t="s">
        <v>73</v>
      </c>
      <c r="N372" s="89" t="s">
        <v>74</v>
      </c>
      <c r="O372" s="90" t="s">
        <v>74</v>
      </c>
      <c r="P372" s="89" t="s">
        <v>74</v>
      </c>
      <c r="Q372" s="47" t="str">
        <f t="shared" si="22"/>
        <v>2UJ-00028</v>
      </c>
      <c r="R372" s="64" t="s">
        <v>75</v>
      </c>
      <c r="S372" s="87">
        <v>34</v>
      </c>
      <c r="T372" s="21">
        <v>1</v>
      </c>
      <c r="U372" s="62" t="s">
        <v>139</v>
      </c>
      <c r="V372" s="49">
        <f>SUMIF(ResumenCotizacion!$C:$C,E372,ResumenCotizacion!$P:$P)</f>
        <v>0</v>
      </c>
      <c r="W372" s="86">
        <f>IF(H372="USD",S372*SolCotizacion!$J$18,S372)</f>
        <v>124623.94</v>
      </c>
      <c r="X372" s="3">
        <f>ROUND(W372/(1-VLOOKUP("Total porcentaje:",ResumenCotizacion!$F:$H,3,0)),2)</f>
        <v>124623.94</v>
      </c>
      <c r="Y372" s="3">
        <f t="shared" si="23"/>
        <v>0</v>
      </c>
    </row>
    <row r="373" spans="1:25" ht="14.25" x14ac:dyDescent="0.2">
      <c r="A373" s="21" t="str">
        <f t="shared" si="20"/>
        <v>Catalogo principalOVS_ES ACADEMICO2UJ-00033</v>
      </c>
      <c r="B373" s="21" t="str">
        <f t="shared" si="21"/>
        <v>2UJ-00033OVS_ES ACADEMICO</v>
      </c>
      <c r="C373"/>
      <c r="D373" s="21" t="s">
        <v>134</v>
      </c>
      <c r="E373" t="s">
        <v>879</v>
      </c>
      <c r="F373" s="21" t="s">
        <v>806</v>
      </c>
      <c r="G373" s="21" t="s">
        <v>134</v>
      </c>
      <c r="H373" s="49" t="s">
        <v>136</v>
      </c>
      <c r="I373" s="21" t="s">
        <v>74</v>
      </c>
      <c r="J373" t="s">
        <v>880</v>
      </c>
      <c r="K373" s="53" t="s">
        <v>29</v>
      </c>
      <c r="L373" s="52" t="s">
        <v>92</v>
      </c>
      <c r="M373" s="48" t="s">
        <v>73</v>
      </c>
      <c r="N373" s="89" t="s">
        <v>74</v>
      </c>
      <c r="O373" s="90" t="s">
        <v>74</v>
      </c>
      <c r="P373" s="89" t="s">
        <v>74</v>
      </c>
      <c r="Q373" s="47" t="str">
        <f t="shared" si="22"/>
        <v>2UJ-00033</v>
      </c>
      <c r="R373" s="64" t="s">
        <v>75</v>
      </c>
      <c r="S373" s="87">
        <v>19</v>
      </c>
      <c r="T373" s="21">
        <v>1</v>
      </c>
      <c r="U373" s="62" t="s">
        <v>139</v>
      </c>
      <c r="V373" s="49">
        <f>SUMIF(ResumenCotizacion!$C:$C,E373,ResumenCotizacion!$P:$P)</f>
        <v>0</v>
      </c>
      <c r="W373" s="86">
        <f>IF(H373="USD",S373*SolCotizacion!$J$18,S373)</f>
        <v>69642.789999999994</v>
      </c>
      <c r="X373" s="3">
        <f>ROUND(W373/(1-VLOOKUP("Total porcentaje:",ResumenCotizacion!$F:$H,3,0)),2)</f>
        <v>69642.789999999994</v>
      </c>
      <c r="Y373" s="3">
        <f t="shared" si="23"/>
        <v>0</v>
      </c>
    </row>
    <row r="374" spans="1:25" ht="14.25" x14ac:dyDescent="0.2">
      <c r="A374" s="21" t="str">
        <f t="shared" si="20"/>
        <v>Catalogo principalOVS_ES ACADEMICO2UJ-00034</v>
      </c>
      <c r="B374" s="21" t="str">
        <f t="shared" si="21"/>
        <v>2UJ-00034OVS_ES ACADEMICO</v>
      </c>
      <c r="C374"/>
      <c r="D374" s="21" t="s">
        <v>134</v>
      </c>
      <c r="E374" t="s">
        <v>881</v>
      </c>
      <c r="F374" s="21" t="s">
        <v>806</v>
      </c>
      <c r="G374" s="21" t="s">
        <v>134</v>
      </c>
      <c r="H374" s="49" t="s">
        <v>136</v>
      </c>
      <c r="I374" s="21" t="s">
        <v>74</v>
      </c>
      <c r="J374" t="s">
        <v>882</v>
      </c>
      <c r="K374" s="53" t="s">
        <v>29</v>
      </c>
      <c r="L374" s="52" t="s">
        <v>92</v>
      </c>
      <c r="M374" s="48" t="s">
        <v>73</v>
      </c>
      <c r="N374" s="89" t="s">
        <v>74</v>
      </c>
      <c r="O374" s="90" t="s">
        <v>74</v>
      </c>
      <c r="P374" s="89" t="s">
        <v>74</v>
      </c>
      <c r="Q374" s="47" t="str">
        <f t="shared" si="22"/>
        <v>2UJ-00034</v>
      </c>
      <c r="R374" s="64" t="s">
        <v>75</v>
      </c>
      <c r="S374" s="87">
        <v>13</v>
      </c>
      <c r="T374" s="21">
        <v>1</v>
      </c>
      <c r="U374" s="62" t="s">
        <v>139</v>
      </c>
      <c r="V374" s="49">
        <f>SUMIF(ResumenCotizacion!$C:$C,E374,ResumenCotizacion!$P:$P)</f>
        <v>0</v>
      </c>
      <c r="W374" s="86">
        <f>IF(H374="USD",S374*SolCotizacion!$J$18,S374)</f>
        <v>47650.33</v>
      </c>
      <c r="X374" s="3">
        <f>ROUND(W374/(1-VLOOKUP("Total porcentaje:",ResumenCotizacion!$F:$H,3,0)),2)</f>
        <v>47650.33</v>
      </c>
      <c r="Y374" s="3">
        <f t="shared" si="23"/>
        <v>0</v>
      </c>
    </row>
    <row r="375" spans="1:25" ht="14.25" x14ac:dyDescent="0.2">
      <c r="A375" s="21" t="str">
        <f t="shared" si="20"/>
        <v>Catalogo principalOVS_ES ACADEMICO2UJ-00037</v>
      </c>
      <c r="B375" s="21" t="str">
        <f t="shared" si="21"/>
        <v>2UJ-00037OVS_ES ACADEMICO</v>
      </c>
      <c r="C375"/>
      <c r="D375" s="21" t="s">
        <v>134</v>
      </c>
      <c r="E375" t="s">
        <v>883</v>
      </c>
      <c r="F375" s="21" t="s">
        <v>806</v>
      </c>
      <c r="G375" s="21" t="s">
        <v>134</v>
      </c>
      <c r="H375" s="49" t="s">
        <v>136</v>
      </c>
      <c r="I375" s="21" t="s">
        <v>74</v>
      </c>
      <c r="J375" t="s">
        <v>884</v>
      </c>
      <c r="K375" s="53" t="s">
        <v>29</v>
      </c>
      <c r="L375" s="52" t="s">
        <v>92</v>
      </c>
      <c r="M375" s="48" t="s">
        <v>73</v>
      </c>
      <c r="N375" s="89" t="s">
        <v>74</v>
      </c>
      <c r="O375" s="90" t="s">
        <v>74</v>
      </c>
      <c r="P375" s="89" t="s">
        <v>74</v>
      </c>
      <c r="Q375" s="47" t="str">
        <f t="shared" si="22"/>
        <v>2UJ-00037</v>
      </c>
      <c r="R375" s="64" t="s">
        <v>75</v>
      </c>
      <c r="S375" s="87">
        <v>7</v>
      </c>
      <c r="T375" s="21">
        <v>1</v>
      </c>
      <c r="U375" s="62" t="s">
        <v>139</v>
      </c>
      <c r="V375" s="49">
        <f>SUMIF(ResumenCotizacion!$C:$C,E375,ResumenCotizacion!$P:$P)</f>
        <v>0</v>
      </c>
      <c r="W375" s="86">
        <f>IF(H375="USD",S375*SolCotizacion!$J$18,S375)</f>
        <v>25657.87</v>
      </c>
      <c r="X375" s="3">
        <f>ROUND(W375/(1-VLOOKUP("Total porcentaje:",ResumenCotizacion!$F:$H,3,0)),2)</f>
        <v>25657.87</v>
      </c>
      <c r="Y375" s="3">
        <f t="shared" si="23"/>
        <v>0</v>
      </c>
    </row>
    <row r="376" spans="1:25" ht="14.25" x14ac:dyDescent="0.2">
      <c r="A376" s="21" t="str">
        <f t="shared" si="20"/>
        <v>Catalogo principalOVS_ES ACADEMICO2UJ-00038</v>
      </c>
      <c r="B376" s="21" t="str">
        <f t="shared" si="21"/>
        <v>2UJ-00038OVS_ES ACADEMICO</v>
      </c>
      <c r="C376"/>
      <c r="D376" s="21" t="s">
        <v>134</v>
      </c>
      <c r="E376" t="s">
        <v>885</v>
      </c>
      <c r="F376" s="21" t="s">
        <v>806</v>
      </c>
      <c r="G376" s="21" t="s">
        <v>134</v>
      </c>
      <c r="H376" s="49" t="s">
        <v>136</v>
      </c>
      <c r="I376" s="21" t="s">
        <v>74</v>
      </c>
      <c r="J376" t="s">
        <v>886</v>
      </c>
      <c r="K376" s="53" t="s">
        <v>29</v>
      </c>
      <c r="L376" s="52" t="s">
        <v>92</v>
      </c>
      <c r="M376" s="48" t="s">
        <v>73</v>
      </c>
      <c r="N376" s="89" t="s">
        <v>74</v>
      </c>
      <c r="O376" s="90" t="s">
        <v>74</v>
      </c>
      <c r="P376" s="89" t="s">
        <v>74</v>
      </c>
      <c r="Q376" s="47" t="str">
        <f t="shared" si="22"/>
        <v>2UJ-00038</v>
      </c>
      <c r="R376" s="64" t="s">
        <v>75</v>
      </c>
      <c r="S376" s="87">
        <v>7</v>
      </c>
      <c r="T376" s="21">
        <v>1</v>
      </c>
      <c r="U376" s="62" t="s">
        <v>139</v>
      </c>
      <c r="V376" s="49">
        <f>SUMIF(ResumenCotizacion!$C:$C,E376,ResumenCotizacion!$P:$P)</f>
        <v>0</v>
      </c>
      <c r="W376" s="86">
        <f>IF(H376="USD",S376*SolCotizacion!$J$18,S376)</f>
        <v>25657.87</v>
      </c>
      <c r="X376" s="3">
        <f>ROUND(W376/(1-VLOOKUP("Total porcentaje:",ResumenCotizacion!$F:$H,3,0)),2)</f>
        <v>25657.87</v>
      </c>
      <c r="Y376" s="3">
        <f t="shared" si="23"/>
        <v>0</v>
      </c>
    </row>
    <row r="377" spans="1:25" ht="14.25" x14ac:dyDescent="0.2">
      <c r="A377" s="21" t="str">
        <f t="shared" si="20"/>
        <v>Catalogo principalOVS_ES ACADEMICO2UJ-00041</v>
      </c>
      <c r="B377" s="21" t="str">
        <f t="shared" si="21"/>
        <v>2UJ-00041OVS_ES ACADEMICO</v>
      </c>
      <c r="C377"/>
      <c r="D377" s="21" t="s">
        <v>134</v>
      </c>
      <c r="E377" t="s">
        <v>887</v>
      </c>
      <c r="F377" s="21" t="s">
        <v>806</v>
      </c>
      <c r="G377" s="21" t="s">
        <v>134</v>
      </c>
      <c r="H377" s="49" t="s">
        <v>136</v>
      </c>
      <c r="I377" s="21" t="s">
        <v>74</v>
      </c>
      <c r="J377" t="s">
        <v>888</v>
      </c>
      <c r="K377" s="53" t="s">
        <v>29</v>
      </c>
      <c r="L377" s="52" t="s">
        <v>92</v>
      </c>
      <c r="M377" s="48" t="s">
        <v>73</v>
      </c>
      <c r="N377" s="89" t="s">
        <v>74</v>
      </c>
      <c r="O377" s="90" t="s">
        <v>74</v>
      </c>
      <c r="P377" s="89" t="s">
        <v>74</v>
      </c>
      <c r="Q377" s="47" t="str">
        <f t="shared" si="22"/>
        <v>2UJ-00041</v>
      </c>
      <c r="R377" s="64" t="s">
        <v>75</v>
      </c>
      <c r="S377" s="87">
        <v>7</v>
      </c>
      <c r="T377" s="21">
        <v>1</v>
      </c>
      <c r="U377" s="62" t="s">
        <v>139</v>
      </c>
      <c r="V377" s="49">
        <f>SUMIF(ResumenCotizacion!$C:$C,E377,ResumenCotizacion!$P:$P)</f>
        <v>0</v>
      </c>
      <c r="W377" s="86">
        <f>IF(H377="USD",S377*SolCotizacion!$J$18,S377)</f>
        <v>25657.87</v>
      </c>
      <c r="X377" s="3">
        <f>ROUND(W377/(1-VLOOKUP("Total porcentaje:",ResumenCotizacion!$F:$H,3,0)),2)</f>
        <v>25657.87</v>
      </c>
      <c r="Y377" s="3">
        <f t="shared" si="23"/>
        <v>0</v>
      </c>
    </row>
    <row r="378" spans="1:25" ht="14.25" x14ac:dyDescent="0.2">
      <c r="A378" s="21" t="str">
        <f t="shared" si="20"/>
        <v>Catalogo principalOVS_ES ACADEMICO2ZW-00001</v>
      </c>
      <c r="B378" s="21" t="str">
        <f t="shared" si="21"/>
        <v>2ZW-00001OVS_ES ACADEMICO</v>
      </c>
      <c r="C378"/>
      <c r="D378" s="21" t="s">
        <v>134</v>
      </c>
      <c r="E378" t="s">
        <v>889</v>
      </c>
      <c r="F378" s="21" t="s">
        <v>806</v>
      </c>
      <c r="G378" s="21" t="s">
        <v>134</v>
      </c>
      <c r="H378" s="49" t="s">
        <v>136</v>
      </c>
      <c r="I378" s="21" t="s">
        <v>74</v>
      </c>
      <c r="J378" t="s">
        <v>890</v>
      </c>
      <c r="K378" s="53" t="s">
        <v>29</v>
      </c>
      <c r="L378" s="52" t="s">
        <v>92</v>
      </c>
      <c r="M378" s="48" t="s">
        <v>73</v>
      </c>
      <c r="N378" s="89" t="s">
        <v>74</v>
      </c>
      <c r="O378" s="90" t="s">
        <v>74</v>
      </c>
      <c r="P378" s="89" t="s">
        <v>74</v>
      </c>
      <c r="Q378" s="47" t="str">
        <f t="shared" si="22"/>
        <v>2ZW-00001</v>
      </c>
      <c r="R378" s="64" t="s">
        <v>848</v>
      </c>
      <c r="S378" s="87">
        <v>2.2000000000000002</v>
      </c>
      <c r="T378" s="21">
        <v>1</v>
      </c>
      <c r="U378" s="62" t="s">
        <v>139</v>
      </c>
      <c r="V378" s="49">
        <f>SUMIF(ResumenCotizacion!$C:$C,E378,ResumenCotizacion!$P:$P)</f>
        <v>0</v>
      </c>
      <c r="W378" s="86">
        <f>IF(H378="USD",S378*SolCotizacion!$J$18,S378)</f>
        <v>8063.902</v>
      </c>
      <c r="X378" s="3">
        <f>ROUND(W378/(1-VLOOKUP("Total porcentaje:",ResumenCotizacion!$F:$H,3,0)),2)</f>
        <v>8063.9</v>
      </c>
      <c r="Y378" s="3">
        <f t="shared" si="23"/>
        <v>0</v>
      </c>
    </row>
    <row r="379" spans="1:25" ht="14.25" x14ac:dyDescent="0.2">
      <c r="A379" s="21" t="str">
        <f t="shared" si="20"/>
        <v>Catalogo principalOVS_ES ACADEMICO312-04097</v>
      </c>
      <c r="B379" s="21" t="str">
        <f t="shared" si="21"/>
        <v>312-04097OVS_ES ACADEMICO</v>
      </c>
      <c r="C379"/>
      <c r="D379" s="21" t="s">
        <v>134</v>
      </c>
      <c r="E379" t="s">
        <v>891</v>
      </c>
      <c r="F379" s="21" t="s">
        <v>806</v>
      </c>
      <c r="G379" s="21" t="s">
        <v>134</v>
      </c>
      <c r="H379" s="49" t="s">
        <v>136</v>
      </c>
      <c r="I379" s="21" t="s">
        <v>74</v>
      </c>
      <c r="J379" t="s">
        <v>892</v>
      </c>
      <c r="K379" s="53" t="s">
        <v>29</v>
      </c>
      <c r="L379" s="52" t="s">
        <v>92</v>
      </c>
      <c r="M379" s="48" t="s">
        <v>73</v>
      </c>
      <c r="N379" s="89" t="s">
        <v>74</v>
      </c>
      <c r="O379" s="90" t="s">
        <v>74</v>
      </c>
      <c r="P379" s="89" t="s">
        <v>74</v>
      </c>
      <c r="Q379" s="47" t="str">
        <f t="shared" si="22"/>
        <v>312-04097</v>
      </c>
      <c r="R379" s="64" t="s">
        <v>75</v>
      </c>
      <c r="S379" s="87">
        <v>82</v>
      </c>
      <c r="T379" s="21">
        <v>1</v>
      </c>
      <c r="U379" s="62" t="s">
        <v>139</v>
      </c>
      <c r="V379" s="49">
        <f>SUMIF(ResumenCotizacion!$C:$C,E379,ResumenCotizacion!$P:$P)</f>
        <v>0</v>
      </c>
      <c r="W379" s="86">
        <f>IF(H379="USD",S379*SolCotizacion!$J$18,S379)</f>
        <v>300563.62</v>
      </c>
      <c r="X379" s="3">
        <f>ROUND(W379/(1-VLOOKUP("Total porcentaje:",ResumenCotizacion!$F:$H,3,0)),2)</f>
        <v>300563.62</v>
      </c>
      <c r="Y379" s="3">
        <f t="shared" si="23"/>
        <v>0</v>
      </c>
    </row>
    <row r="380" spans="1:25" ht="14.25" x14ac:dyDescent="0.2">
      <c r="A380" s="21" t="str">
        <f t="shared" si="20"/>
        <v>Catalogo principalOVS_ES ACADEMICO312-04098</v>
      </c>
      <c r="B380" s="21" t="str">
        <f t="shared" si="21"/>
        <v>312-04098OVS_ES ACADEMICO</v>
      </c>
      <c r="C380"/>
      <c r="D380" s="21" t="s">
        <v>134</v>
      </c>
      <c r="E380" t="s">
        <v>893</v>
      </c>
      <c r="F380" s="21" t="s">
        <v>806</v>
      </c>
      <c r="G380" s="21" t="s">
        <v>134</v>
      </c>
      <c r="H380" s="49" t="s">
        <v>136</v>
      </c>
      <c r="I380" s="21" t="s">
        <v>74</v>
      </c>
      <c r="J380" t="s">
        <v>894</v>
      </c>
      <c r="K380" s="53" t="s">
        <v>29</v>
      </c>
      <c r="L380" s="52" t="s">
        <v>92</v>
      </c>
      <c r="M380" s="48" t="s">
        <v>73</v>
      </c>
      <c r="N380" s="89" t="s">
        <v>74</v>
      </c>
      <c r="O380" s="90" t="s">
        <v>74</v>
      </c>
      <c r="P380" s="89" t="s">
        <v>74</v>
      </c>
      <c r="Q380" s="47" t="str">
        <f t="shared" si="22"/>
        <v>312-04098</v>
      </c>
      <c r="R380" s="64" t="s">
        <v>75</v>
      </c>
      <c r="S380" s="87">
        <v>82</v>
      </c>
      <c r="T380" s="21">
        <v>1</v>
      </c>
      <c r="U380" s="62" t="s">
        <v>139</v>
      </c>
      <c r="V380" s="49">
        <f>SUMIF(ResumenCotizacion!$C:$C,E380,ResumenCotizacion!$P:$P)</f>
        <v>0</v>
      </c>
      <c r="W380" s="86">
        <f>IF(H380="USD",S380*SolCotizacion!$J$18,S380)</f>
        <v>300563.62</v>
      </c>
      <c r="X380" s="3">
        <f>ROUND(W380/(1-VLOOKUP("Total porcentaje:",ResumenCotizacion!$F:$H,3,0)),2)</f>
        <v>300563.62</v>
      </c>
      <c r="Y380" s="3">
        <f t="shared" si="23"/>
        <v>0</v>
      </c>
    </row>
    <row r="381" spans="1:25" ht="14.25" x14ac:dyDescent="0.2">
      <c r="A381" s="21" t="str">
        <f t="shared" si="20"/>
        <v>Catalogo principalOVS_ES ACADEMICO32L-00001</v>
      </c>
      <c r="B381" s="21" t="str">
        <f t="shared" si="21"/>
        <v>32L-00001OVS_ES ACADEMICO</v>
      </c>
      <c r="C381"/>
      <c r="D381" s="21" t="s">
        <v>134</v>
      </c>
      <c r="E381" t="s">
        <v>895</v>
      </c>
      <c r="F381" s="21" t="s">
        <v>806</v>
      </c>
      <c r="G381" s="21" t="s">
        <v>134</v>
      </c>
      <c r="H381" s="49" t="s">
        <v>136</v>
      </c>
      <c r="I381" s="21" t="s">
        <v>74</v>
      </c>
      <c r="J381" t="s">
        <v>896</v>
      </c>
      <c r="K381" s="53" t="s">
        <v>29</v>
      </c>
      <c r="L381" s="52" t="s">
        <v>92</v>
      </c>
      <c r="M381" s="48" t="s">
        <v>73</v>
      </c>
      <c r="N381" s="89" t="s">
        <v>74</v>
      </c>
      <c r="O381" s="90" t="s">
        <v>74</v>
      </c>
      <c r="P381" s="89" t="s">
        <v>74</v>
      </c>
      <c r="Q381" s="47" t="str">
        <f t="shared" si="22"/>
        <v>32L-00001</v>
      </c>
      <c r="R381" s="64" t="s">
        <v>848</v>
      </c>
      <c r="S381" s="87">
        <v>2.5</v>
      </c>
      <c r="T381" s="21">
        <v>1</v>
      </c>
      <c r="U381" s="62" t="s">
        <v>139</v>
      </c>
      <c r="V381" s="49">
        <f>SUMIF(ResumenCotizacion!$C:$C,E381,ResumenCotizacion!$P:$P)</f>
        <v>0</v>
      </c>
      <c r="W381" s="86">
        <f>IF(H381="USD",S381*SolCotizacion!$J$18,S381)</f>
        <v>9163.5249999999996</v>
      </c>
      <c r="X381" s="3">
        <f>ROUND(W381/(1-VLOOKUP("Total porcentaje:",ResumenCotizacion!$F:$H,3,0)),2)</f>
        <v>9163.5300000000007</v>
      </c>
      <c r="Y381" s="3">
        <f t="shared" si="23"/>
        <v>0</v>
      </c>
    </row>
    <row r="382" spans="1:25" ht="14.25" x14ac:dyDescent="0.2">
      <c r="A382" s="21" t="str">
        <f t="shared" si="20"/>
        <v>Catalogo principalOVS_ES ACADEMICO32L-00002</v>
      </c>
      <c r="B382" s="21" t="str">
        <f t="shared" si="21"/>
        <v>32L-00002OVS_ES ACADEMICO</v>
      </c>
      <c r="C382"/>
      <c r="D382" s="21" t="s">
        <v>134</v>
      </c>
      <c r="E382" t="s">
        <v>897</v>
      </c>
      <c r="F382" s="21" t="s">
        <v>806</v>
      </c>
      <c r="G382" s="21" t="s">
        <v>134</v>
      </c>
      <c r="H382" s="49" t="s">
        <v>136</v>
      </c>
      <c r="I382" s="21" t="s">
        <v>74</v>
      </c>
      <c r="J382" t="s">
        <v>898</v>
      </c>
      <c r="K382" s="53" t="s">
        <v>29</v>
      </c>
      <c r="L382" s="52" t="s">
        <v>92</v>
      </c>
      <c r="M382" s="48" t="s">
        <v>73</v>
      </c>
      <c r="N382" s="89" t="s">
        <v>74</v>
      </c>
      <c r="O382" s="90" t="s">
        <v>74</v>
      </c>
      <c r="P382" s="89" t="s">
        <v>74</v>
      </c>
      <c r="Q382" s="47" t="str">
        <f t="shared" si="22"/>
        <v>32L-00002</v>
      </c>
      <c r="R382" s="64" t="s">
        <v>848</v>
      </c>
      <c r="S382" s="87">
        <v>2.5</v>
      </c>
      <c r="T382" s="21">
        <v>1</v>
      </c>
      <c r="U382" s="62" t="s">
        <v>139</v>
      </c>
      <c r="V382" s="49">
        <f>SUMIF(ResumenCotizacion!$C:$C,E382,ResumenCotizacion!$P:$P)</f>
        <v>0</v>
      </c>
      <c r="W382" s="86">
        <f>IF(H382="USD",S382*SolCotizacion!$J$18,S382)</f>
        <v>9163.5249999999996</v>
      </c>
      <c r="X382" s="3">
        <f>ROUND(W382/(1-VLOOKUP("Total porcentaje:",ResumenCotizacion!$F:$H,3,0)),2)</f>
        <v>9163.5300000000007</v>
      </c>
      <c r="Y382" s="3">
        <f t="shared" si="23"/>
        <v>0</v>
      </c>
    </row>
    <row r="383" spans="1:25" ht="14.25" x14ac:dyDescent="0.2">
      <c r="A383" s="21" t="str">
        <f t="shared" si="20"/>
        <v>Catalogo principalOVS_ES ACADEMICO32N-00001</v>
      </c>
      <c r="B383" s="21" t="str">
        <f t="shared" si="21"/>
        <v>32N-00001OVS_ES ACADEMICO</v>
      </c>
      <c r="C383"/>
      <c r="D383" s="21" t="s">
        <v>134</v>
      </c>
      <c r="E383" t="s">
        <v>899</v>
      </c>
      <c r="F383" s="21" t="s">
        <v>806</v>
      </c>
      <c r="G383" s="21" t="s">
        <v>134</v>
      </c>
      <c r="H383" s="49" t="s">
        <v>136</v>
      </c>
      <c r="I383" s="21" t="s">
        <v>74</v>
      </c>
      <c r="J383" t="s">
        <v>900</v>
      </c>
      <c r="K383" s="53" t="s">
        <v>29</v>
      </c>
      <c r="L383" s="52" t="s">
        <v>92</v>
      </c>
      <c r="M383" s="48" t="s">
        <v>73</v>
      </c>
      <c r="N383" s="89" t="s">
        <v>74</v>
      </c>
      <c r="O383" s="90" t="s">
        <v>74</v>
      </c>
      <c r="P383" s="89" t="s">
        <v>74</v>
      </c>
      <c r="Q383" s="47" t="str">
        <f t="shared" si="22"/>
        <v>32N-00001</v>
      </c>
      <c r="R383" s="64" t="s">
        <v>848</v>
      </c>
      <c r="S383" s="87">
        <v>1.2</v>
      </c>
      <c r="T383" s="21">
        <v>1</v>
      </c>
      <c r="U383" s="62" t="s">
        <v>139</v>
      </c>
      <c r="V383" s="49">
        <f>SUMIF(ResumenCotizacion!$C:$C,E383,ResumenCotizacion!$P:$P)</f>
        <v>0</v>
      </c>
      <c r="W383" s="86">
        <f>IF(H383="USD",S383*SolCotizacion!$J$18,S383)</f>
        <v>4398.4919999999993</v>
      </c>
      <c r="X383" s="3">
        <f>ROUND(W383/(1-VLOOKUP("Total porcentaje:",ResumenCotizacion!$F:$H,3,0)),2)</f>
        <v>4398.49</v>
      </c>
      <c r="Y383" s="3">
        <f t="shared" si="23"/>
        <v>0</v>
      </c>
    </row>
    <row r="384" spans="1:25" ht="14.25" x14ac:dyDescent="0.2">
      <c r="A384" s="21" t="str">
        <f t="shared" si="20"/>
        <v>Catalogo principalOVS_ES ACADEMICO32P-00001</v>
      </c>
      <c r="B384" s="21" t="str">
        <f t="shared" si="21"/>
        <v>32P-00001OVS_ES ACADEMICO</v>
      </c>
      <c r="C384"/>
      <c r="D384" s="21" t="s">
        <v>134</v>
      </c>
      <c r="E384" t="s">
        <v>901</v>
      </c>
      <c r="F384" s="21" t="s">
        <v>806</v>
      </c>
      <c r="G384" s="21" t="s">
        <v>134</v>
      </c>
      <c r="H384" s="49" t="s">
        <v>136</v>
      </c>
      <c r="I384" s="21" t="s">
        <v>74</v>
      </c>
      <c r="J384" t="s">
        <v>902</v>
      </c>
      <c r="K384" s="53" t="s">
        <v>29</v>
      </c>
      <c r="L384" s="52" t="s">
        <v>92</v>
      </c>
      <c r="M384" s="48" t="s">
        <v>73</v>
      </c>
      <c r="N384" s="89" t="s">
        <v>74</v>
      </c>
      <c r="O384" s="90" t="s">
        <v>74</v>
      </c>
      <c r="P384" s="89" t="s">
        <v>74</v>
      </c>
      <c r="Q384" s="47" t="str">
        <f t="shared" si="22"/>
        <v>32P-00001</v>
      </c>
      <c r="R384" s="64" t="s">
        <v>848</v>
      </c>
      <c r="S384" s="87">
        <v>1.5</v>
      </c>
      <c r="T384" s="21">
        <v>1</v>
      </c>
      <c r="U384" s="62" t="s">
        <v>139</v>
      </c>
      <c r="V384" s="49">
        <f>SUMIF(ResumenCotizacion!$C:$C,E384,ResumenCotizacion!$P:$P)</f>
        <v>0</v>
      </c>
      <c r="W384" s="86">
        <f>IF(H384="USD",S384*SolCotizacion!$J$18,S384)</f>
        <v>5498.1149999999998</v>
      </c>
      <c r="X384" s="3">
        <f>ROUND(W384/(1-VLOOKUP("Total porcentaje:",ResumenCotizacion!$F:$H,3,0)),2)</f>
        <v>5498.12</v>
      </c>
      <c r="Y384" s="3">
        <f t="shared" si="23"/>
        <v>0</v>
      </c>
    </row>
    <row r="385" spans="1:25" ht="14.25" x14ac:dyDescent="0.2">
      <c r="A385" s="21" t="str">
        <f t="shared" si="20"/>
        <v>Catalogo principalOVS_ES ACADEMICO32P-00002</v>
      </c>
      <c r="B385" s="21" t="str">
        <f t="shared" si="21"/>
        <v>32P-00002OVS_ES ACADEMICO</v>
      </c>
      <c r="C385"/>
      <c r="D385" s="21" t="s">
        <v>134</v>
      </c>
      <c r="E385" t="s">
        <v>903</v>
      </c>
      <c r="F385" s="21" t="s">
        <v>806</v>
      </c>
      <c r="G385" s="21" t="s">
        <v>134</v>
      </c>
      <c r="H385" s="49" t="s">
        <v>136</v>
      </c>
      <c r="I385" s="21" t="s">
        <v>74</v>
      </c>
      <c r="J385" t="s">
        <v>904</v>
      </c>
      <c r="K385" s="53" t="s">
        <v>29</v>
      </c>
      <c r="L385" s="52" t="s">
        <v>92</v>
      </c>
      <c r="M385" s="48" t="s">
        <v>73</v>
      </c>
      <c r="N385" s="89" t="s">
        <v>74</v>
      </c>
      <c r="O385" s="90" t="s">
        <v>74</v>
      </c>
      <c r="P385" s="89" t="s">
        <v>74</v>
      </c>
      <c r="Q385" s="47" t="str">
        <f t="shared" si="22"/>
        <v>32P-00002</v>
      </c>
      <c r="R385" s="64" t="s">
        <v>848</v>
      </c>
      <c r="S385" s="87">
        <v>1.5</v>
      </c>
      <c r="T385" s="21">
        <v>1</v>
      </c>
      <c r="U385" s="62" t="s">
        <v>139</v>
      </c>
      <c r="V385" s="49">
        <f>SUMIF(ResumenCotizacion!$C:$C,E385,ResumenCotizacion!$P:$P)</f>
        <v>0</v>
      </c>
      <c r="W385" s="86">
        <f>IF(H385="USD",S385*SolCotizacion!$J$18,S385)</f>
        <v>5498.1149999999998</v>
      </c>
      <c r="X385" s="3">
        <f>ROUND(W385/(1-VLOOKUP("Total porcentaje:",ResumenCotizacion!$F:$H,3,0)),2)</f>
        <v>5498.12</v>
      </c>
      <c r="Y385" s="3">
        <f t="shared" si="23"/>
        <v>0</v>
      </c>
    </row>
    <row r="386" spans="1:25" ht="14.25" x14ac:dyDescent="0.2">
      <c r="A386" s="21" t="str">
        <f t="shared" ref="A386:A449" si="24">D386&amp;F386&amp;E386</f>
        <v>Catalogo principalOVS_ES ACADEMICO32S-00001</v>
      </c>
      <c r="B386" s="21" t="str">
        <f t="shared" ref="B386:B449" si="25">E386&amp;F386</f>
        <v>32S-00001OVS_ES ACADEMICO</v>
      </c>
      <c r="C386"/>
      <c r="D386" s="21" t="s">
        <v>134</v>
      </c>
      <c r="E386" t="s">
        <v>905</v>
      </c>
      <c r="F386" s="21" t="s">
        <v>806</v>
      </c>
      <c r="G386" s="21" t="s">
        <v>134</v>
      </c>
      <c r="H386" s="49" t="s">
        <v>136</v>
      </c>
      <c r="I386" s="21" t="s">
        <v>74</v>
      </c>
      <c r="J386" t="s">
        <v>906</v>
      </c>
      <c r="K386" s="53" t="s">
        <v>29</v>
      </c>
      <c r="L386" s="52" t="s">
        <v>92</v>
      </c>
      <c r="M386" s="48" t="s">
        <v>73</v>
      </c>
      <c r="N386" s="89" t="s">
        <v>74</v>
      </c>
      <c r="O386" s="90" t="s">
        <v>74</v>
      </c>
      <c r="P386" s="89" t="s">
        <v>74</v>
      </c>
      <c r="Q386" s="47" t="str">
        <f t="shared" si="22"/>
        <v>32S-00001</v>
      </c>
      <c r="R386" s="64" t="s">
        <v>848</v>
      </c>
      <c r="S386" s="87">
        <v>2.2999999999999998</v>
      </c>
      <c r="T386" s="21">
        <v>1</v>
      </c>
      <c r="U386" s="62" t="s">
        <v>139</v>
      </c>
      <c r="V386" s="49">
        <f>SUMIF(ResumenCotizacion!$C:$C,E386,ResumenCotizacion!$P:$P)</f>
        <v>0</v>
      </c>
      <c r="W386" s="86">
        <f>IF(H386="USD",S386*SolCotizacion!$J$18,S386)</f>
        <v>8430.4429999999993</v>
      </c>
      <c r="X386" s="3">
        <f>ROUND(W386/(1-VLOOKUP("Total porcentaje:",ResumenCotizacion!$F:$H,3,0)),2)</f>
        <v>8430.44</v>
      </c>
      <c r="Y386" s="3">
        <f t="shared" si="23"/>
        <v>0</v>
      </c>
    </row>
    <row r="387" spans="1:25" ht="14.25" x14ac:dyDescent="0.2">
      <c r="A387" s="21" t="str">
        <f t="shared" si="24"/>
        <v>Catalogo principalOVS_ES ACADEMICO32V-00001</v>
      </c>
      <c r="B387" s="21" t="str">
        <f t="shared" si="25"/>
        <v>32V-00001OVS_ES ACADEMICO</v>
      </c>
      <c r="C387"/>
      <c r="D387" s="21" t="s">
        <v>134</v>
      </c>
      <c r="E387" t="s">
        <v>907</v>
      </c>
      <c r="F387" s="21" t="s">
        <v>806</v>
      </c>
      <c r="G387" s="21" t="s">
        <v>134</v>
      </c>
      <c r="H387" s="49" t="s">
        <v>136</v>
      </c>
      <c r="I387" s="21" t="s">
        <v>74</v>
      </c>
      <c r="J387" t="s">
        <v>908</v>
      </c>
      <c r="K387" s="53" t="s">
        <v>29</v>
      </c>
      <c r="L387" s="52" t="s">
        <v>92</v>
      </c>
      <c r="M387" s="48" t="s">
        <v>73</v>
      </c>
      <c r="N387" s="89" t="s">
        <v>74</v>
      </c>
      <c r="O387" s="90" t="s">
        <v>74</v>
      </c>
      <c r="P387" s="89" t="s">
        <v>74</v>
      </c>
      <c r="Q387" s="47" t="str">
        <f t="shared" ref="Q387:Q450" si="26">+E387</f>
        <v>32V-00001</v>
      </c>
      <c r="R387" s="64" t="s">
        <v>848</v>
      </c>
      <c r="S387" s="87">
        <v>3</v>
      </c>
      <c r="T387" s="21">
        <v>1</v>
      </c>
      <c r="U387" s="62" t="s">
        <v>139</v>
      </c>
      <c r="V387" s="49">
        <f>SUMIF(ResumenCotizacion!$C:$C,E387,ResumenCotizacion!$P:$P)</f>
        <v>0</v>
      </c>
      <c r="W387" s="86">
        <f>IF(H387="USD",S387*SolCotizacion!$J$18,S387)</f>
        <v>10996.23</v>
      </c>
      <c r="X387" s="3">
        <f>ROUND(W387/(1-VLOOKUP("Total porcentaje:",ResumenCotizacion!$F:$H,3,0)),2)</f>
        <v>10996.23</v>
      </c>
      <c r="Y387" s="3">
        <f t="shared" ref="Y387:Y450" si="27">V387*X387</f>
        <v>0</v>
      </c>
    </row>
    <row r="388" spans="1:25" ht="14.25" x14ac:dyDescent="0.2">
      <c r="A388" s="21" t="str">
        <f t="shared" si="24"/>
        <v>Catalogo principalOVS_ES ACADEMICO32V-00002</v>
      </c>
      <c r="B388" s="21" t="str">
        <f t="shared" si="25"/>
        <v>32V-00002OVS_ES ACADEMICO</v>
      </c>
      <c r="C388"/>
      <c r="D388" s="21" t="s">
        <v>134</v>
      </c>
      <c r="E388" t="s">
        <v>909</v>
      </c>
      <c r="F388" s="21" t="s">
        <v>806</v>
      </c>
      <c r="G388" s="21" t="s">
        <v>134</v>
      </c>
      <c r="H388" s="49" t="s">
        <v>136</v>
      </c>
      <c r="I388" s="21" t="s">
        <v>74</v>
      </c>
      <c r="J388" t="s">
        <v>910</v>
      </c>
      <c r="K388" s="53" t="s">
        <v>29</v>
      </c>
      <c r="L388" s="52" t="s">
        <v>92</v>
      </c>
      <c r="M388" s="48" t="s">
        <v>73</v>
      </c>
      <c r="N388" s="89" t="s">
        <v>74</v>
      </c>
      <c r="O388" s="90" t="s">
        <v>74</v>
      </c>
      <c r="P388" s="89" t="s">
        <v>74</v>
      </c>
      <c r="Q388" s="47" t="str">
        <f t="shared" si="26"/>
        <v>32V-00002</v>
      </c>
      <c r="R388" s="64" t="s">
        <v>848</v>
      </c>
      <c r="S388" s="87">
        <v>3</v>
      </c>
      <c r="T388" s="21">
        <v>1</v>
      </c>
      <c r="U388" s="62" t="s">
        <v>139</v>
      </c>
      <c r="V388" s="49">
        <f>SUMIF(ResumenCotizacion!$C:$C,E388,ResumenCotizacion!$P:$P)</f>
        <v>0</v>
      </c>
      <c r="W388" s="86">
        <f>IF(H388="USD",S388*SolCotizacion!$J$18,S388)</f>
        <v>10996.23</v>
      </c>
      <c r="X388" s="3">
        <f>ROUND(W388/(1-VLOOKUP("Total porcentaje:",ResumenCotizacion!$F:$H,3,0)),2)</f>
        <v>10996.23</v>
      </c>
      <c r="Y388" s="3">
        <f t="shared" si="27"/>
        <v>0</v>
      </c>
    </row>
    <row r="389" spans="1:25" ht="14.25" x14ac:dyDescent="0.2">
      <c r="A389" s="21" t="str">
        <f t="shared" si="24"/>
        <v>Catalogo principalOVS_ES ACADEMICO359-05410</v>
      </c>
      <c r="B389" s="21" t="str">
        <f t="shared" si="25"/>
        <v>359-05410OVS_ES ACADEMICO</v>
      </c>
      <c r="C389"/>
      <c r="D389" s="21" t="s">
        <v>134</v>
      </c>
      <c r="E389" t="s">
        <v>911</v>
      </c>
      <c r="F389" s="21" t="s">
        <v>806</v>
      </c>
      <c r="G389" s="21" t="s">
        <v>134</v>
      </c>
      <c r="H389" s="49" t="s">
        <v>136</v>
      </c>
      <c r="I389" s="21" t="s">
        <v>74</v>
      </c>
      <c r="J389" t="s">
        <v>912</v>
      </c>
      <c r="K389" s="53" t="s">
        <v>29</v>
      </c>
      <c r="L389" s="52" t="s">
        <v>92</v>
      </c>
      <c r="M389" s="48" t="s">
        <v>73</v>
      </c>
      <c r="N389" s="89" t="s">
        <v>74</v>
      </c>
      <c r="O389" s="90" t="s">
        <v>74</v>
      </c>
      <c r="P389" s="89" t="s">
        <v>74</v>
      </c>
      <c r="Q389" s="47" t="str">
        <f t="shared" si="26"/>
        <v>359-05410</v>
      </c>
      <c r="R389" s="64" t="s">
        <v>75</v>
      </c>
      <c r="S389" s="87">
        <v>22</v>
      </c>
      <c r="T389" s="21">
        <v>1</v>
      </c>
      <c r="U389" s="62" t="s">
        <v>139</v>
      </c>
      <c r="V389" s="49">
        <f>SUMIF(ResumenCotizacion!$C:$C,E389,ResumenCotizacion!$P:$P)</f>
        <v>0</v>
      </c>
      <c r="W389" s="86">
        <f>IF(H389="USD",S389*SolCotizacion!$J$18,S389)</f>
        <v>80639.01999999999</v>
      </c>
      <c r="X389" s="3">
        <f>ROUND(W389/(1-VLOOKUP("Total porcentaje:",ResumenCotizacion!$F:$H,3,0)),2)</f>
        <v>80639.02</v>
      </c>
      <c r="Y389" s="3">
        <f t="shared" si="27"/>
        <v>0</v>
      </c>
    </row>
    <row r="390" spans="1:25" ht="14.25" x14ac:dyDescent="0.2">
      <c r="A390" s="21" t="str">
        <f t="shared" si="24"/>
        <v>Catalogo principalOVS_ES ACADEMICO359-05411</v>
      </c>
      <c r="B390" s="21" t="str">
        <f t="shared" si="25"/>
        <v>359-05411OVS_ES ACADEMICO</v>
      </c>
      <c r="C390"/>
      <c r="D390" s="21" t="s">
        <v>134</v>
      </c>
      <c r="E390" t="s">
        <v>913</v>
      </c>
      <c r="F390" s="21" t="s">
        <v>806</v>
      </c>
      <c r="G390" s="21" t="s">
        <v>134</v>
      </c>
      <c r="H390" s="49" t="s">
        <v>136</v>
      </c>
      <c r="I390" s="21" t="s">
        <v>74</v>
      </c>
      <c r="J390" t="s">
        <v>914</v>
      </c>
      <c r="K390" s="53" t="s">
        <v>29</v>
      </c>
      <c r="L390" s="52" t="s">
        <v>92</v>
      </c>
      <c r="M390" s="48" t="s">
        <v>73</v>
      </c>
      <c r="N390" s="89" t="s">
        <v>74</v>
      </c>
      <c r="O390" s="90" t="s">
        <v>74</v>
      </c>
      <c r="P390" s="89" t="s">
        <v>74</v>
      </c>
      <c r="Q390" s="47" t="str">
        <f t="shared" si="26"/>
        <v>359-05411</v>
      </c>
      <c r="R390" s="64" t="s">
        <v>75</v>
      </c>
      <c r="S390" s="87">
        <v>22</v>
      </c>
      <c r="T390" s="21">
        <v>1</v>
      </c>
      <c r="U390" s="62" t="s">
        <v>139</v>
      </c>
      <c r="V390" s="49">
        <f>SUMIF(ResumenCotizacion!$C:$C,E390,ResumenCotizacion!$P:$P)</f>
        <v>0</v>
      </c>
      <c r="W390" s="86">
        <f>IF(H390="USD",S390*SolCotizacion!$J$18,S390)</f>
        <v>80639.01999999999</v>
      </c>
      <c r="X390" s="3">
        <f>ROUND(W390/(1-VLOOKUP("Total porcentaje:",ResumenCotizacion!$F:$H,3,0)),2)</f>
        <v>80639.02</v>
      </c>
      <c r="Y390" s="3">
        <f t="shared" si="27"/>
        <v>0</v>
      </c>
    </row>
    <row r="391" spans="1:25" ht="14.25" x14ac:dyDescent="0.2">
      <c r="A391" s="21" t="str">
        <f t="shared" si="24"/>
        <v>Catalogo principalOVS_ES ACADEMICO359-05412</v>
      </c>
      <c r="B391" s="21" t="str">
        <f t="shared" si="25"/>
        <v>359-05412OVS_ES ACADEMICO</v>
      </c>
      <c r="C391"/>
      <c r="D391" s="21" t="s">
        <v>134</v>
      </c>
      <c r="E391" t="s">
        <v>915</v>
      </c>
      <c r="F391" s="21" t="s">
        <v>806</v>
      </c>
      <c r="G391" s="21" t="s">
        <v>134</v>
      </c>
      <c r="H391" s="49" t="s">
        <v>136</v>
      </c>
      <c r="I391" s="21" t="s">
        <v>74</v>
      </c>
      <c r="J391" t="s">
        <v>916</v>
      </c>
      <c r="K391" s="53" t="s">
        <v>29</v>
      </c>
      <c r="L391" s="52" t="s">
        <v>92</v>
      </c>
      <c r="M391" s="48" t="s">
        <v>73</v>
      </c>
      <c r="N391" s="89" t="s">
        <v>74</v>
      </c>
      <c r="O391" s="90" t="s">
        <v>74</v>
      </c>
      <c r="P391" s="89" t="s">
        <v>74</v>
      </c>
      <c r="Q391" s="47" t="str">
        <f t="shared" si="26"/>
        <v>359-05412</v>
      </c>
      <c r="R391" s="64" t="s">
        <v>75</v>
      </c>
      <c r="S391" s="87">
        <v>22</v>
      </c>
      <c r="T391" s="21">
        <v>1</v>
      </c>
      <c r="U391" s="62" t="s">
        <v>139</v>
      </c>
      <c r="V391" s="49">
        <f>SUMIF(ResumenCotizacion!$C:$C,E391,ResumenCotizacion!$P:$P)</f>
        <v>0</v>
      </c>
      <c r="W391" s="86">
        <f>IF(H391="USD",S391*SolCotizacion!$J$18,S391)</f>
        <v>80639.01999999999</v>
      </c>
      <c r="X391" s="3">
        <f>ROUND(W391/(1-VLOOKUP("Total porcentaje:",ResumenCotizacion!$F:$H,3,0)),2)</f>
        <v>80639.02</v>
      </c>
      <c r="Y391" s="3">
        <f t="shared" si="27"/>
        <v>0</v>
      </c>
    </row>
    <row r="392" spans="1:25" ht="14.25" x14ac:dyDescent="0.2">
      <c r="A392" s="21" t="str">
        <f t="shared" si="24"/>
        <v>Catalogo principalOVS_ES ACADEMICO359-05413</v>
      </c>
      <c r="B392" s="21" t="str">
        <f t="shared" si="25"/>
        <v>359-05413OVS_ES ACADEMICO</v>
      </c>
      <c r="C392"/>
      <c r="D392" s="21" t="s">
        <v>134</v>
      </c>
      <c r="E392" t="s">
        <v>917</v>
      </c>
      <c r="F392" s="21" t="s">
        <v>806</v>
      </c>
      <c r="G392" s="21" t="s">
        <v>134</v>
      </c>
      <c r="H392" s="49" t="s">
        <v>136</v>
      </c>
      <c r="I392" s="21" t="s">
        <v>74</v>
      </c>
      <c r="J392" t="s">
        <v>918</v>
      </c>
      <c r="K392" s="53" t="s">
        <v>29</v>
      </c>
      <c r="L392" s="52" t="s">
        <v>92</v>
      </c>
      <c r="M392" s="48" t="s">
        <v>73</v>
      </c>
      <c r="N392" s="89" t="s">
        <v>74</v>
      </c>
      <c r="O392" s="90" t="s">
        <v>74</v>
      </c>
      <c r="P392" s="89" t="s">
        <v>74</v>
      </c>
      <c r="Q392" s="47" t="str">
        <f t="shared" si="26"/>
        <v>359-05413</v>
      </c>
      <c r="R392" s="64" t="s">
        <v>75</v>
      </c>
      <c r="S392" s="87">
        <v>22</v>
      </c>
      <c r="T392" s="21">
        <v>1</v>
      </c>
      <c r="U392" s="62" t="s">
        <v>139</v>
      </c>
      <c r="V392" s="49">
        <f>SUMIF(ResumenCotizacion!$C:$C,E392,ResumenCotizacion!$P:$P)</f>
        <v>0</v>
      </c>
      <c r="W392" s="86">
        <f>IF(H392="USD",S392*SolCotizacion!$J$18,S392)</f>
        <v>80639.01999999999</v>
      </c>
      <c r="X392" s="3">
        <f>ROUND(W392/(1-VLOOKUP("Total porcentaje:",ResumenCotizacion!$F:$H,3,0)),2)</f>
        <v>80639.02</v>
      </c>
      <c r="Y392" s="3">
        <f t="shared" si="27"/>
        <v>0</v>
      </c>
    </row>
    <row r="393" spans="1:25" ht="14.25" x14ac:dyDescent="0.2">
      <c r="A393" s="21" t="str">
        <f t="shared" si="24"/>
        <v>Catalogo principalOVS_ES ACADEMICO359-05414</v>
      </c>
      <c r="B393" s="21" t="str">
        <f t="shared" si="25"/>
        <v>359-05414OVS_ES ACADEMICO</v>
      </c>
      <c r="C393"/>
      <c r="D393" s="21" t="s">
        <v>134</v>
      </c>
      <c r="E393" t="s">
        <v>919</v>
      </c>
      <c r="F393" s="21" t="s">
        <v>806</v>
      </c>
      <c r="G393" s="21" t="s">
        <v>134</v>
      </c>
      <c r="H393" s="49" t="s">
        <v>136</v>
      </c>
      <c r="I393" s="21" t="s">
        <v>74</v>
      </c>
      <c r="J393" t="s">
        <v>920</v>
      </c>
      <c r="K393" s="53" t="s">
        <v>29</v>
      </c>
      <c r="L393" s="52" t="s">
        <v>92</v>
      </c>
      <c r="M393" s="48" t="s">
        <v>73</v>
      </c>
      <c r="N393" s="89" t="s">
        <v>74</v>
      </c>
      <c r="O393" s="90" t="s">
        <v>74</v>
      </c>
      <c r="P393" s="89" t="s">
        <v>74</v>
      </c>
      <c r="Q393" s="47" t="str">
        <f t="shared" si="26"/>
        <v>359-05414</v>
      </c>
      <c r="R393" s="64" t="s">
        <v>75</v>
      </c>
      <c r="S393" s="87">
        <v>8</v>
      </c>
      <c r="T393" s="21">
        <v>1</v>
      </c>
      <c r="U393" s="62" t="s">
        <v>139</v>
      </c>
      <c r="V393" s="49">
        <f>SUMIF(ResumenCotizacion!$C:$C,E393,ResumenCotizacion!$P:$P)</f>
        <v>0</v>
      </c>
      <c r="W393" s="86">
        <f>IF(H393="USD",S393*SolCotizacion!$J$18,S393)</f>
        <v>29323.279999999999</v>
      </c>
      <c r="X393" s="3">
        <f>ROUND(W393/(1-VLOOKUP("Total porcentaje:",ResumenCotizacion!$F:$H,3,0)),2)</f>
        <v>29323.279999999999</v>
      </c>
      <c r="Y393" s="3">
        <f t="shared" si="27"/>
        <v>0</v>
      </c>
    </row>
    <row r="394" spans="1:25" ht="14.25" x14ac:dyDescent="0.2">
      <c r="A394" s="21" t="str">
        <f t="shared" si="24"/>
        <v>Catalogo principalOVS_ES ACADEMICO359-05415</v>
      </c>
      <c r="B394" s="21" t="str">
        <f t="shared" si="25"/>
        <v>359-05415OVS_ES ACADEMICO</v>
      </c>
      <c r="C394"/>
      <c r="D394" s="21" t="s">
        <v>134</v>
      </c>
      <c r="E394" t="s">
        <v>921</v>
      </c>
      <c r="F394" s="21" t="s">
        <v>806</v>
      </c>
      <c r="G394" s="21" t="s">
        <v>134</v>
      </c>
      <c r="H394" s="49" t="s">
        <v>136</v>
      </c>
      <c r="I394" s="21" t="s">
        <v>74</v>
      </c>
      <c r="J394" t="s">
        <v>922</v>
      </c>
      <c r="K394" s="53" t="s">
        <v>29</v>
      </c>
      <c r="L394" s="52" t="s">
        <v>92</v>
      </c>
      <c r="M394" s="48" t="s">
        <v>73</v>
      </c>
      <c r="N394" s="89" t="s">
        <v>74</v>
      </c>
      <c r="O394" s="90" t="s">
        <v>74</v>
      </c>
      <c r="P394" s="89" t="s">
        <v>74</v>
      </c>
      <c r="Q394" s="47" t="str">
        <f t="shared" si="26"/>
        <v>359-05415</v>
      </c>
      <c r="R394" s="64" t="s">
        <v>75</v>
      </c>
      <c r="S394" s="87">
        <v>8</v>
      </c>
      <c r="T394" s="21">
        <v>1</v>
      </c>
      <c r="U394" s="62" t="s">
        <v>139</v>
      </c>
      <c r="V394" s="49">
        <f>SUMIF(ResumenCotizacion!$C:$C,E394,ResumenCotizacion!$P:$P)</f>
        <v>0</v>
      </c>
      <c r="W394" s="86">
        <f>IF(H394="USD",S394*SolCotizacion!$J$18,S394)</f>
        <v>29323.279999999999</v>
      </c>
      <c r="X394" s="3">
        <f>ROUND(W394/(1-VLOOKUP("Total porcentaje:",ResumenCotizacion!$F:$H,3,0)),2)</f>
        <v>29323.279999999999</v>
      </c>
      <c r="Y394" s="3">
        <f t="shared" si="27"/>
        <v>0</v>
      </c>
    </row>
    <row r="395" spans="1:25" ht="14.25" x14ac:dyDescent="0.2">
      <c r="A395" s="21" t="str">
        <f t="shared" si="24"/>
        <v>Catalogo principalOVS_ES ACADEMICO359-05416</v>
      </c>
      <c r="B395" s="21" t="str">
        <f t="shared" si="25"/>
        <v>359-05416OVS_ES ACADEMICO</v>
      </c>
      <c r="C395"/>
      <c r="D395" s="21" t="s">
        <v>134</v>
      </c>
      <c r="E395" t="s">
        <v>923</v>
      </c>
      <c r="F395" s="21" t="s">
        <v>806</v>
      </c>
      <c r="G395" s="21" t="s">
        <v>134</v>
      </c>
      <c r="H395" s="49" t="s">
        <v>136</v>
      </c>
      <c r="I395" s="21" t="s">
        <v>74</v>
      </c>
      <c r="J395" t="s">
        <v>924</v>
      </c>
      <c r="K395" s="53" t="s">
        <v>29</v>
      </c>
      <c r="L395" s="52" t="s">
        <v>92</v>
      </c>
      <c r="M395" s="48" t="s">
        <v>73</v>
      </c>
      <c r="N395" s="89" t="s">
        <v>74</v>
      </c>
      <c r="O395" s="90" t="s">
        <v>74</v>
      </c>
      <c r="P395" s="89" t="s">
        <v>74</v>
      </c>
      <c r="Q395" s="47" t="str">
        <f t="shared" si="26"/>
        <v>359-05416</v>
      </c>
      <c r="R395" s="64" t="s">
        <v>75</v>
      </c>
      <c r="S395" s="87">
        <v>8</v>
      </c>
      <c r="T395" s="21">
        <v>1</v>
      </c>
      <c r="U395" s="62" t="s">
        <v>139</v>
      </c>
      <c r="V395" s="49">
        <f>SUMIF(ResumenCotizacion!$C:$C,E395,ResumenCotizacion!$P:$P)</f>
        <v>0</v>
      </c>
      <c r="W395" s="86">
        <f>IF(H395="USD",S395*SolCotizacion!$J$18,S395)</f>
        <v>29323.279999999999</v>
      </c>
      <c r="X395" s="3">
        <f>ROUND(W395/(1-VLOOKUP("Total porcentaje:",ResumenCotizacion!$F:$H,3,0)),2)</f>
        <v>29323.279999999999</v>
      </c>
      <c r="Y395" s="3">
        <f t="shared" si="27"/>
        <v>0</v>
      </c>
    </row>
    <row r="396" spans="1:25" ht="14.25" x14ac:dyDescent="0.2">
      <c r="A396" s="21" t="str">
        <f t="shared" si="24"/>
        <v>Catalogo principalOVS_ES ACADEMICO359-05417</v>
      </c>
      <c r="B396" s="21" t="str">
        <f t="shared" si="25"/>
        <v>359-05417OVS_ES ACADEMICO</v>
      </c>
      <c r="C396"/>
      <c r="D396" s="21" t="s">
        <v>134</v>
      </c>
      <c r="E396" t="s">
        <v>925</v>
      </c>
      <c r="F396" s="21" t="s">
        <v>806</v>
      </c>
      <c r="G396" s="21" t="s">
        <v>134</v>
      </c>
      <c r="H396" s="49" t="s">
        <v>136</v>
      </c>
      <c r="I396" s="21" t="s">
        <v>74</v>
      </c>
      <c r="J396" t="s">
        <v>926</v>
      </c>
      <c r="K396" s="53" t="s">
        <v>29</v>
      </c>
      <c r="L396" s="52" t="s">
        <v>92</v>
      </c>
      <c r="M396" s="48" t="s">
        <v>73</v>
      </c>
      <c r="N396" s="89" t="s">
        <v>74</v>
      </c>
      <c r="O396" s="90" t="s">
        <v>74</v>
      </c>
      <c r="P396" s="89" t="s">
        <v>74</v>
      </c>
      <c r="Q396" s="47" t="str">
        <f t="shared" si="26"/>
        <v>359-05417</v>
      </c>
      <c r="R396" s="64" t="s">
        <v>75</v>
      </c>
      <c r="S396" s="87">
        <v>8</v>
      </c>
      <c r="T396" s="21">
        <v>1</v>
      </c>
      <c r="U396" s="62" t="s">
        <v>139</v>
      </c>
      <c r="V396" s="49">
        <f>SUMIF(ResumenCotizacion!$C:$C,E396,ResumenCotizacion!$P:$P)</f>
        <v>0</v>
      </c>
      <c r="W396" s="86">
        <f>IF(H396="USD",S396*SolCotizacion!$J$18,S396)</f>
        <v>29323.279999999999</v>
      </c>
      <c r="X396" s="3">
        <f>ROUND(W396/(1-VLOOKUP("Total porcentaje:",ResumenCotizacion!$F:$H,3,0)),2)</f>
        <v>29323.279999999999</v>
      </c>
      <c r="Y396" s="3">
        <f t="shared" si="27"/>
        <v>0</v>
      </c>
    </row>
    <row r="397" spans="1:25" ht="14.25" x14ac:dyDescent="0.2">
      <c r="A397" s="21" t="str">
        <f t="shared" si="24"/>
        <v>Catalogo principalOVS_ES ACADEMICO359-05418</v>
      </c>
      <c r="B397" s="21" t="str">
        <f t="shared" si="25"/>
        <v>359-05418OVS_ES ACADEMICO</v>
      </c>
      <c r="C397"/>
      <c r="D397" s="21" t="s">
        <v>134</v>
      </c>
      <c r="E397" t="s">
        <v>927</v>
      </c>
      <c r="F397" s="21" t="s">
        <v>806</v>
      </c>
      <c r="G397" s="21" t="s">
        <v>134</v>
      </c>
      <c r="H397" s="49" t="s">
        <v>136</v>
      </c>
      <c r="I397" s="21" t="s">
        <v>74</v>
      </c>
      <c r="J397" t="s">
        <v>928</v>
      </c>
      <c r="K397" s="53" t="s">
        <v>29</v>
      </c>
      <c r="L397" s="52" t="s">
        <v>92</v>
      </c>
      <c r="M397" s="48" t="s">
        <v>73</v>
      </c>
      <c r="N397" s="89" t="s">
        <v>74</v>
      </c>
      <c r="O397" s="90" t="s">
        <v>74</v>
      </c>
      <c r="P397" s="89" t="s">
        <v>74</v>
      </c>
      <c r="Q397" s="47" t="str">
        <f t="shared" si="26"/>
        <v>359-05418</v>
      </c>
      <c r="R397" s="64" t="s">
        <v>75</v>
      </c>
      <c r="S397" s="87">
        <v>8</v>
      </c>
      <c r="T397" s="21">
        <v>1</v>
      </c>
      <c r="U397" s="62" t="s">
        <v>139</v>
      </c>
      <c r="V397" s="49">
        <f>SUMIF(ResumenCotizacion!$C:$C,E397,ResumenCotizacion!$P:$P)</f>
        <v>0</v>
      </c>
      <c r="W397" s="86">
        <f>IF(H397="USD",S397*SolCotizacion!$J$18,S397)</f>
        <v>29323.279999999999</v>
      </c>
      <c r="X397" s="3">
        <f>ROUND(W397/(1-VLOOKUP("Total porcentaje:",ResumenCotizacion!$F:$H,3,0)),2)</f>
        <v>29323.279999999999</v>
      </c>
      <c r="Y397" s="3">
        <f t="shared" si="27"/>
        <v>0</v>
      </c>
    </row>
    <row r="398" spans="1:25" ht="14.25" x14ac:dyDescent="0.2">
      <c r="A398" s="21" t="str">
        <f t="shared" si="24"/>
        <v>Catalogo principalOVS_ES ACADEMICO359-05419</v>
      </c>
      <c r="B398" s="21" t="str">
        <f t="shared" si="25"/>
        <v>359-05419OVS_ES ACADEMICO</v>
      </c>
      <c r="C398"/>
      <c r="D398" s="21" t="s">
        <v>134</v>
      </c>
      <c r="E398" t="s">
        <v>929</v>
      </c>
      <c r="F398" s="21" t="s">
        <v>806</v>
      </c>
      <c r="G398" s="21" t="s">
        <v>134</v>
      </c>
      <c r="H398" s="49" t="s">
        <v>136</v>
      </c>
      <c r="I398" s="21" t="s">
        <v>74</v>
      </c>
      <c r="J398" t="s">
        <v>930</v>
      </c>
      <c r="K398" s="53" t="s">
        <v>29</v>
      </c>
      <c r="L398" s="52" t="s">
        <v>92</v>
      </c>
      <c r="M398" s="48" t="s">
        <v>73</v>
      </c>
      <c r="N398" s="89" t="s">
        <v>74</v>
      </c>
      <c r="O398" s="90" t="s">
        <v>74</v>
      </c>
      <c r="P398" s="89" t="s">
        <v>74</v>
      </c>
      <c r="Q398" s="47" t="str">
        <f t="shared" si="26"/>
        <v>359-05419</v>
      </c>
      <c r="R398" s="64" t="s">
        <v>75</v>
      </c>
      <c r="S398" s="87">
        <v>8</v>
      </c>
      <c r="T398" s="21">
        <v>1</v>
      </c>
      <c r="U398" s="62" t="s">
        <v>139</v>
      </c>
      <c r="V398" s="49">
        <f>SUMIF(ResumenCotizacion!$C:$C,E398,ResumenCotizacion!$P:$P)</f>
        <v>0</v>
      </c>
      <c r="W398" s="86">
        <f>IF(H398="USD",S398*SolCotizacion!$J$18,S398)</f>
        <v>29323.279999999999</v>
      </c>
      <c r="X398" s="3">
        <f>ROUND(W398/(1-VLOOKUP("Total porcentaje:",ResumenCotizacion!$F:$H,3,0)),2)</f>
        <v>29323.279999999999</v>
      </c>
      <c r="Y398" s="3">
        <f t="shared" si="27"/>
        <v>0</v>
      </c>
    </row>
    <row r="399" spans="1:25" ht="14.25" x14ac:dyDescent="0.2">
      <c r="A399" s="21" t="str">
        <f t="shared" si="24"/>
        <v>Catalogo principalOVS_ES ACADEMICO381-04234</v>
      </c>
      <c r="B399" s="21" t="str">
        <f t="shared" si="25"/>
        <v>381-04234OVS_ES ACADEMICO</v>
      </c>
      <c r="C399"/>
      <c r="D399" s="21" t="s">
        <v>134</v>
      </c>
      <c r="E399" t="s">
        <v>931</v>
      </c>
      <c r="F399" s="21" t="s">
        <v>806</v>
      </c>
      <c r="G399" s="21" t="s">
        <v>134</v>
      </c>
      <c r="H399" s="49" t="s">
        <v>136</v>
      </c>
      <c r="I399" s="21" t="s">
        <v>74</v>
      </c>
      <c r="J399" t="s">
        <v>932</v>
      </c>
      <c r="K399" s="53" t="s">
        <v>29</v>
      </c>
      <c r="L399" s="52" t="s">
        <v>92</v>
      </c>
      <c r="M399" s="48" t="s">
        <v>73</v>
      </c>
      <c r="N399" s="89" t="s">
        <v>74</v>
      </c>
      <c r="O399" s="90" t="s">
        <v>74</v>
      </c>
      <c r="P399" s="89" t="s">
        <v>74</v>
      </c>
      <c r="Q399" s="47" t="str">
        <f t="shared" si="26"/>
        <v>381-04234</v>
      </c>
      <c r="R399" s="64" t="s">
        <v>75</v>
      </c>
      <c r="S399" s="87">
        <v>3.28</v>
      </c>
      <c r="T399" s="21">
        <v>1</v>
      </c>
      <c r="U399" s="62" t="s">
        <v>139</v>
      </c>
      <c r="V399" s="49">
        <f>SUMIF(ResumenCotizacion!$C:$C,E399,ResumenCotizacion!$P:$P)</f>
        <v>0</v>
      </c>
      <c r="W399" s="86">
        <f>IF(H399="USD",S399*SolCotizacion!$J$18,S399)</f>
        <v>12022.5448</v>
      </c>
      <c r="X399" s="3">
        <f>ROUND(W399/(1-VLOOKUP("Total porcentaje:",ResumenCotizacion!$F:$H,3,0)),2)</f>
        <v>12022.54</v>
      </c>
      <c r="Y399" s="3">
        <f t="shared" si="27"/>
        <v>0</v>
      </c>
    </row>
    <row r="400" spans="1:25" ht="14.25" x14ac:dyDescent="0.2">
      <c r="A400" s="21" t="str">
        <f t="shared" si="24"/>
        <v>Catalogo principalOVS_ES ACADEMICO381-04235</v>
      </c>
      <c r="B400" s="21" t="str">
        <f t="shared" si="25"/>
        <v>381-04235OVS_ES ACADEMICO</v>
      </c>
      <c r="C400"/>
      <c r="D400" s="21" t="s">
        <v>134</v>
      </c>
      <c r="E400" t="s">
        <v>933</v>
      </c>
      <c r="F400" s="21" t="s">
        <v>806</v>
      </c>
      <c r="G400" s="21" t="s">
        <v>134</v>
      </c>
      <c r="H400" s="49" t="s">
        <v>136</v>
      </c>
      <c r="I400" s="21" t="s">
        <v>74</v>
      </c>
      <c r="J400" t="s">
        <v>934</v>
      </c>
      <c r="K400" s="53" t="s">
        <v>29</v>
      </c>
      <c r="L400" s="52" t="s">
        <v>92</v>
      </c>
      <c r="M400" s="48" t="s">
        <v>73</v>
      </c>
      <c r="N400" s="89" t="s">
        <v>74</v>
      </c>
      <c r="O400" s="90" t="s">
        <v>74</v>
      </c>
      <c r="P400" s="89" t="s">
        <v>74</v>
      </c>
      <c r="Q400" s="47" t="str">
        <f t="shared" si="26"/>
        <v>381-04235</v>
      </c>
      <c r="R400" s="64" t="s">
        <v>75</v>
      </c>
      <c r="S400" s="87">
        <v>3.28</v>
      </c>
      <c r="T400" s="21">
        <v>1</v>
      </c>
      <c r="U400" s="62" t="s">
        <v>139</v>
      </c>
      <c r="V400" s="49">
        <f>SUMIF(ResumenCotizacion!$C:$C,E400,ResumenCotizacion!$P:$P)</f>
        <v>0</v>
      </c>
      <c r="W400" s="86">
        <f>IF(H400="USD",S400*SolCotizacion!$J$18,S400)</f>
        <v>12022.5448</v>
      </c>
      <c r="X400" s="3">
        <f>ROUND(W400/(1-VLOOKUP("Total porcentaje:",ResumenCotizacion!$F:$H,3,0)),2)</f>
        <v>12022.54</v>
      </c>
      <c r="Y400" s="3">
        <f t="shared" si="27"/>
        <v>0</v>
      </c>
    </row>
    <row r="401" spans="1:25" ht="14.25" x14ac:dyDescent="0.2">
      <c r="A401" s="21" t="str">
        <f t="shared" si="24"/>
        <v>Catalogo principalOVS_ES ACADEMICO381-04236</v>
      </c>
      <c r="B401" s="21" t="str">
        <f t="shared" si="25"/>
        <v>381-04236OVS_ES ACADEMICO</v>
      </c>
      <c r="C401"/>
      <c r="D401" s="21" t="s">
        <v>134</v>
      </c>
      <c r="E401" t="s">
        <v>935</v>
      </c>
      <c r="F401" s="21" t="s">
        <v>806</v>
      </c>
      <c r="G401" s="21" t="s">
        <v>134</v>
      </c>
      <c r="H401" s="49" t="s">
        <v>136</v>
      </c>
      <c r="I401" s="21" t="s">
        <v>74</v>
      </c>
      <c r="J401" t="s">
        <v>936</v>
      </c>
      <c r="K401" s="53" t="s">
        <v>29</v>
      </c>
      <c r="L401" s="52" t="s">
        <v>92</v>
      </c>
      <c r="M401" s="48" t="s">
        <v>73</v>
      </c>
      <c r="N401" s="89" t="s">
        <v>74</v>
      </c>
      <c r="O401" s="90" t="s">
        <v>74</v>
      </c>
      <c r="P401" s="89" t="s">
        <v>74</v>
      </c>
      <c r="Q401" s="47" t="str">
        <f t="shared" si="26"/>
        <v>381-04236</v>
      </c>
      <c r="R401" s="64" t="s">
        <v>75</v>
      </c>
      <c r="S401" s="87">
        <v>3.12</v>
      </c>
      <c r="T401" s="21">
        <v>1</v>
      </c>
      <c r="U401" s="62" t="s">
        <v>139</v>
      </c>
      <c r="V401" s="49">
        <f>SUMIF(ResumenCotizacion!$C:$C,E401,ResumenCotizacion!$P:$P)</f>
        <v>0</v>
      </c>
      <c r="W401" s="86">
        <f>IF(H401="USD",S401*SolCotizacion!$J$18,S401)</f>
        <v>11436.0792</v>
      </c>
      <c r="X401" s="3">
        <f>ROUND(W401/(1-VLOOKUP("Total porcentaje:",ResumenCotizacion!$F:$H,3,0)),2)</f>
        <v>11436.08</v>
      </c>
      <c r="Y401" s="3">
        <f t="shared" si="27"/>
        <v>0</v>
      </c>
    </row>
    <row r="402" spans="1:25" ht="14.25" x14ac:dyDescent="0.2">
      <c r="A402" s="21" t="str">
        <f t="shared" si="24"/>
        <v>Catalogo principalOVS_ES ACADEMICO381-04237</v>
      </c>
      <c r="B402" s="21" t="str">
        <f t="shared" si="25"/>
        <v>381-04237OVS_ES ACADEMICO</v>
      </c>
      <c r="C402"/>
      <c r="D402" s="21" t="s">
        <v>134</v>
      </c>
      <c r="E402" t="s">
        <v>937</v>
      </c>
      <c r="F402" s="21" t="s">
        <v>806</v>
      </c>
      <c r="G402" s="21" t="s">
        <v>134</v>
      </c>
      <c r="H402" s="49" t="s">
        <v>136</v>
      </c>
      <c r="I402" s="21" t="s">
        <v>74</v>
      </c>
      <c r="J402" t="s">
        <v>938</v>
      </c>
      <c r="K402" s="53" t="s">
        <v>29</v>
      </c>
      <c r="L402" s="52" t="s">
        <v>92</v>
      </c>
      <c r="M402" s="48" t="s">
        <v>73</v>
      </c>
      <c r="N402" s="89" t="s">
        <v>74</v>
      </c>
      <c r="O402" s="90" t="s">
        <v>74</v>
      </c>
      <c r="P402" s="89" t="s">
        <v>74</v>
      </c>
      <c r="Q402" s="47" t="str">
        <f t="shared" si="26"/>
        <v>381-04237</v>
      </c>
      <c r="R402" s="64" t="s">
        <v>75</v>
      </c>
      <c r="S402" s="87">
        <v>3.12</v>
      </c>
      <c r="T402" s="21">
        <v>1</v>
      </c>
      <c r="U402" s="62" t="s">
        <v>139</v>
      </c>
      <c r="V402" s="49">
        <f>SUMIF(ResumenCotizacion!$C:$C,E402,ResumenCotizacion!$P:$P)</f>
        <v>0</v>
      </c>
      <c r="W402" s="86">
        <f>IF(H402="USD",S402*SolCotizacion!$J$18,S402)</f>
        <v>11436.0792</v>
      </c>
      <c r="X402" s="3">
        <f>ROUND(W402/(1-VLOOKUP("Total porcentaje:",ResumenCotizacion!$F:$H,3,0)),2)</f>
        <v>11436.08</v>
      </c>
      <c r="Y402" s="3">
        <f t="shared" si="27"/>
        <v>0</v>
      </c>
    </row>
    <row r="403" spans="1:25" ht="14.25" x14ac:dyDescent="0.2">
      <c r="A403" s="21" t="str">
        <f t="shared" si="24"/>
        <v>Catalogo principalOVS_ES ACADEMICO381-04238</v>
      </c>
      <c r="B403" s="21" t="str">
        <f t="shared" si="25"/>
        <v>381-04238OVS_ES ACADEMICO</v>
      </c>
      <c r="C403"/>
      <c r="D403" s="21" t="s">
        <v>134</v>
      </c>
      <c r="E403" t="s">
        <v>939</v>
      </c>
      <c r="F403" s="21" t="s">
        <v>806</v>
      </c>
      <c r="G403" s="21" t="s">
        <v>134</v>
      </c>
      <c r="H403" s="49" t="s">
        <v>136</v>
      </c>
      <c r="I403" s="21" t="s">
        <v>74</v>
      </c>
      <c r="J403" t="s">
        <v>940</v>
      </c>
      <c r="K403" s="53" t="s">
        <v>29</v>
      </c>
      <c r="L403" s="52" t="s">
        <v>92</v>
      </c>
      <c r="M403" s="48" t="s">
        <v>73</v>
      </c>
      <c r="N403" s="89" t="s">
        <v>74</v>
      </c>
      <c r="O403" s="90" t="s">
        <v>74</v>
      </c>
      <c r="P403" s="89" t="s">
        <v>74</v>
      </c>
      <c r="Q403" s="47" t="str">
        <f t="shared" si="26"/>
        <v>381-04238</v>
      </c>
      <c r="R403" s="64" t="s">
        <v>75</v>
      </c>
      <c r="S403" s="87">
        <v>0.78</v>
      </c>
      <c r="T403" s="21">
        <v>1</v>
      </c>
      <c r="U403" s="62" t="s">
        <v>139</v>
      </c>
      <c r="V403" s="49">
        <f>SUMIF(ResumenCotizacion!$C:$C,E403,ResumenCotizacion!$P:$P)</f>
        <v>0</v>
      </c>
      <c r="W403" s="86">
        <f>IF(H403="USD",S403*SolCotizacion!$J$18,S403)</f>
        <v>2859.0198</v>
      </c>
      <c r="X403" s="3">
        <f>ROUND(W403/(1-VLOOKUP("Total porcentaje:",ResumenCotizacion!$F:$H,3,0)),2)</f>
        <v>2859.02</v>
      </c>
      <c r="Y403" s="3">
        <f t="shared" si="27"/>
        <v>0</v>
      </c>
    </row>
    <row r="404" spans="1:25" ht="14.25" x14ac:dyDescent="0.2">
      <c r="A404" s="21" t="str">
        <f t="shared" si="24"/>
        <v>Catalogo principalOVS_ES ACADEMICO381-04239</v>
      </c>
      <c r="B404" s="21" t="str">
        <f t="shared" si="25"/>
        <v>381-04239OVS_ES ACADEMICO</v>
      </c>
      <c r="C404"/>
      <c r="D404" s="21" t="s">
        <v>134</v>
      </c>
      <c r="E404" t="s">
        <v>941</v>
      </c>
      <c r="F404" s="21" t="s">
        <v>806</v>
      </c>
      <c r="G404" s="21" t="s">
        <v>134</v>
      </c>
      <c r="H404" s="49" t="s">
        <v>136</v>
      </c>
      <c r="I404" s="21" t="s">
        <v>74</v>
      </c>
      <c r="J404" t="s">
        <v>942</v>
      </c>
      <c r="K404" s="53" t="s">
        <v>29</v>
      </c>
      <c r="L404" s="52" t="s">
        <v>92</v>
      </c>
      <c r="M404" s="48" t="s">
        <v>73</v>
      </c>
      <c r="N404" s="89" t="s">
        <v>74</v>
      </c>
      <c r="O404" s="90" t="s">
        <v>74</v>
      </c>
      <c r="P404" s="89" t="s">
        <v>74</v>
      </c>
      <c r="Q404" s="47" t="str">
        <f t="shared" si="26"/>
        <v>381-04239</v>
      </c>
      <c r="R404" s="64" t="s">
        <v>75</v>
      </c>
      <c r="S404" s="87">
        <v>0.78</v>
      </c>
      <c r="T404" s="21">
        <v>1</v>
      </c>
      <c r="U404" s="62" t="s">
        <v>139</v>
      </c>
      <c r="V404" s="49">
        <f>SUMIF(ResumenCotizacion!$C:$C,E404,ResumenCotizacion!$P:$P)</f>
        <v>0</v>
      </c>
      <c r="W404" s="86">
        <f>IF(H404="USD",S404*SolCotizacion!$J$18,S404)</f>
        <v>2859.0198</v>
      </c>
      <c r="X404" s="3">
        <f>ROUND(W404/(1-VLOOKUP("Total porcentaje:",ResumenCotizacion!$F:$H,3,0)),2)</f>
        <v>2859.02</v>
      </c>
      <c r="Y404" s="3">
        <f t="shared" si="27"/>
        <v>0</v>
      </c>
    </row>
    <row r="405" spans="1:25" ht="14.25" x14ac:dyDescent="0.2">
      <c r="A405" s="21" t="str">
        <f t="shared" si="24"/>
        <v>Catalogo principalOVS_ES ACADEMICO395-04412</v>
      </c>
      <c r="B405" s="21" t="str">
        <f t="shared" si="25"/>
        <v>395-04412OVS_ES ACADEMICO</v>
      </c>
      <c r="C405"/>
      <c r="D405" s="21" t="s">
        <v>134</v>
      </c>
      <c r="E405" t="s">
        <v>943</v>
      </c>
      <c r="F405" s="21" t="s">
        <v>806</v>
      </c>
      <c r="G405" s="21" t="s">
        <v>134</v>
      </c>
      <c r="H405" s="49" t="s">
        <v>136</v>
      </c>
      <c r="I405" s="21" t="s">
        <v>74</v>
      </c>
      <c r="J405" t="s">
        <v>944</v>
      </c>
      <c r="K405" s="53" t="s">
        <v>29</v>
      </c>
      <c r="L405" s="52" t="s">
        <v>92</v>
      </c>
      <c r="M405" s="48" t="s">
        <v>73</v>
      </c>
      <c r="N405" s="89" t="s">
        <v>74</v>
      </c>
      <c r="O405" s="90" t="s">
        <v>74</v>
      </c>
      <c r="P405" s="89" t="s">
        <v>74</v>
      </c>
      <c r="Q405" s="47" t="str">
        <f t="shared" si="26"/>
        <v>395-04412</v>
      </c>
      <c r="R405" s="64" t="s">
        <v>75</v>
      </c>
      <c r="S405" s="87">
        <v>469</v>
      </c>
      <c r="T405" s="21">
        <v>1</v>
      </c>
      <c r="U405" s="62" t="s">
        <v>139</v>
      </c>
      <c r="V405" s="49">
        <f>SUMIF(ResumenCotizacion!$C:$C,E405,ResumenCotizacion!$P:$P)</f>
        <v>0</v>
      </c>
      <c r="W405" s="86">
        <f>IF(H405="USD",S405*SolCotizacion!$J$18,S405)</f>
        <v>1719077.29</v>
      </c>
      <c r="X405" s="3">
        <f>ROUND(W405/(1-VLOOKUP("Total porcentaje:",ResumenCotizacion!$F:$H,3,0)),2)</f>
        <v>1719077.29</v>
      </c>
      <c r="Y405" s="3">
        <f t="shared" si="27"/>
        <v>0</v>
      </c>
    </row>
    <row r="406" spans="1:25" ht="14.25" x14ac:dyDescent="0.2">
      <c r="A406" s="21" t="str">
        <f t="shared" si="24"/>
        <v>Catalogo principalOVS_ES ACADEMICO395-04413</v>
      </c>
      <c r="B406" s="21" t="str">
        <f t="shared" si="25"/>
        <v>395-04413OVS_ES ACADEMICO</v>
      </c>
      <c r="C406"/>
      <c r="D406" s="21" t="s">
        <v>134</v>
      </c>
      <c r="E406" t="s">
        <v>945</v>
      </c>
      <c r="F406" s="21" t="s">
        <v>806</v>
      </c>
      <c r="G406" s="21" t="s">
        <v>134</v>
      </c>
      <c r="H406" s="49" t="s">
        <v>136</v>
      </c>
      <c r="I406" s="21" t="s">
        <v>74</v>
      </c>
      <c r="J406" t="s">
        <v>946</v>
      </c>
      <c r="K406" s="53" t="s">
        <v>29</v>
      </c>
      <c r="L406" s="52" t="s">
        <v>92</v>
      </c>
      <c r="M406" s="48" t="s">
        <v>73</v>
      </c>
      <c r="N406" s="89" t="s">
        <v>74</v>
      </c>
      <c r="O406" s="90" t="s">
        <v>74</v>
      </c>
      <c r="P406" s="89" t="s">
        <v>74</v>
      </c>
      <c r="Q406" s="47" t="str">
        <f t="shared" si="26"/>
        <v>395-04413</v>
      </c>
      <c r="R406" s="64" t="s">
        <v>75</v>
      </c>
      <c r="S406" s="87">
        <v>469</v>
      </c>
      <c r="T406" s="21">
        <v>1</v>
      </c>
      <c r="U406" s="62" t="s">
        <v>139</v>
      </c>
      <c r="V406" s="49">
        <f>SUMIF(ResumenCotizacion!$C:$C,E406,ResumenCotizacion!$P:$P)</f>
        <v>0</v>
      </c>
      <c r="W406" s="86">
        <f>IF(H406="USD",S406*SolCotizacion!$J$18,S406)</f>
        <v>1719077.29</v>
      </c>
      <c r="X406" s="3">
        <f>ROUND(W406/(1-VLOOKUP("Total porcentaje:",ResumenCotizacion!$F:$H,3,0)),2)</f>
        <v>1719077.29</v>
      </c>
      <c r="Y406" s="3">
        <f t="shared" si="27"/>
        <v>0</v>
      </c>
    </row>
    <row r="407" spans="1:25" ht="14.25" x14ac:dyDescent="0.2">
      <c r="A407" s="21" t="str">
        <f t="shared" si="24"/>
        <v>Catalogo principalOVS_ES ACADEMICO395-04414</v>
      </c>
      <c r="B407" s="21" t="str">
        <f t="shared" si="25"/>
        <v>395-04414OVS_ES ACADEMICO</v>
      </c>
      <c r="C407"/>
      <c r="D407" s="21" t="s">
        <v>134</v>
      </c>
      <c r="E407" t="s">
        <v>947</v>
      </c>
      <c r="F407" s="21" t="s">
        <v>806</v>
      </c>
      <c r="G407" s="21" t="s">
        <v>134</v>
      </c>
      <c r="H407" s="49" t="s">
        <v>136</v>
      </c>
      <c r="I407" s="21" t="s">
        <v>74</v>
      </c>
      <c r="J407" t="s">
        <v>948</v>
      </c>
      <c r="K407" s="53" t="s">
        <v>29</v>
      </c>
      <c r="L407" s="52" t="s">
        <v>92</v>
      </c>
      <c r="M407" s="48" t="s">
        <v>73</v>
      </c>
      <c r="N407" s="89" t="s">
        <v>74</v>
      </c>
      <c r="O407" s="90" t="s">
        <v>74</v>
      </c>
      <c r="P407" s="89" t="s">
        <v>74</v>
      </c>
      <c r="Q407" s="47" t="str">
        <f t="shared" si="26"/>
        <v>395-04414</v>
      </c>
      <c r="R407" s="64" t="s">
        <v>75</v>
      </c>
      <c r="S407" s="87">
        <v>387</v>
      </c>
      <c r="T407" s="21">
        <v>1</v>
      </c>
      <c r="U407" s="62" t="s">
        <v>139</v>
      </c>
      <c r="V407" s="49">
        <f>SUMIF(ResumenCotizacion!$C:$C,E407,ResumenCotizacion!$P:$P)</f>
        <v>0</v>
      </c>
      <c r="W407" s="86">
        <f>IF(H407="USD",S407*SolCotizacion!$J$18,S407)</f>
        <v>1418513.67</v>
      </c>
      <c r="X407" s="3">
        <f>ROUND(W407/(1-VLOOKUP("Total porcentaje:",ResumenCotizacion!$F:$H,3,0)),2)</f>
        <v>1418513.67</v>
      </c>
      <c r="Y407" s="3">
        <f t="shared" si="27"/>
        <v>0</v>
      </c>
    </row>
    <row r="408" spans="1:25" ht="14.25" x14ac:dyDescent="0.2">
      <c r="A408" s="21" t="str">
        <f t="shared" si="24"/>
        <v>Catalogo principalOVS_ES ACADEMICO395-04415</v>
      </c>
      <c r="B408" s="21" t="str">
        <f t="shared" si="25"/>
        <v>395-04415OVS_ES ACADEMICO</v>
      </c>
      <c r="C408"/>
      <c r="D408" s="21" t="s">
        <v>134</v>
      </c>
      <c r="E408" t="s">
        <v>949</v>
      </c>
      <c r="F408" s="21" t="s">
        <v>806</v>
      </c>
      <c r="G408" s="21" t="s">
        <v>134</v>
      </c>
      <c r="H408" s="49" t="s">
        <v>136</v>
      </c>
      <c r="I408" s="21" t="s">
        <v>74</v>
      </c>
      <c r="J408" t="s">
        <v>950</v>
      </c>
      <c r="K408" s="53" t="s">
        <v>29</v>
      </c>
      <c r="L408" s="52" t="s">
        <v>92</v>
      </c>
      <c r="M408" s="48" t="s">
        <v>73</v>
      </c>
      <c r="N408" s="89" t="s">
        <v>74</v>
      </c>
      <c r="O408" s="90" t="s">
        <v>74</v>
      </c>
      <c r="P408" s="89" t="s">
        <v>74</v>
      </c>
      <c r="Q408" s="47" t="str">
        <f t="shared" si="26"/>
        <v>395-04415</v>
      </c>
      <c r="R408" s="64" t="s">
        <v>75</v>
      </c>
      <c r="S408" s="87">
        <v>387</v>
      </c>
      <c r="T408" s="21">
        <v>1</v>
      </c>
      <c r="U408" s="62" t="s">
        <v>139</v>
      </c>
      <c r="V408" s="49">
        <f>SUMIF(ResumenCotizacion!$C:$C,E408,ResumenCotizacion!$P:$P)</f>
        <v>0</v>
      </c>
      <c r="W408" s="86">
        <f>IF(H408="USD",S408*SolCotizacion!$J$18,S408)</f>
        <v>1418513.67</v>
      </c>
      <c r="X408" s="3">
        <f>ROUND(W408/(1-VLOOKUP("Total porcentaje:",ResumenCotizacion!$F:$H,3,0)),2)</f>
        <v>1418513.67</v>
      </c>
      <c r="Y408" s="3">
        <f t="shared" si="27"/>
        <v>0</v>
      </c>
    </row>
    <row r="409" spans="1:25" ht="14.25" x14ac:dyDescent="0.2">
      <c r="A409" s="21" t="str">
        <f t="shared" si="24"/>
        <v>Catalogo principalOVS_ES ACADEMICO3LN-00001</v>
      </c>
      <c r="B409" s="21" t="str">
        <f t="shared" si="25"/>
        <v>3LN-00001OVS_ES ACADEMICO</v>
      </c>
      <c r="C409"/>
      <c r="D409" s="21" t="s">
        <v>134</v>
      </c>
      <c r="E409" t="s">
        <v>951</v>
      </c>
      <c r="F409" s="21" t="s">
        <v>806</v>
      </c>
      <c r="G409" s="21" t="s">
        <v>134</v>
      </c>
      <c r="H409" s="49" t="s">
        <v>136</v>
      </c>
      <c r="I409" s="21" t="s">
        <v>74</v>
      </c>
      <c r="J409" t="s">
        <v>952</v>
      </c>
      <c r="K409" s="53" t="s">
        <v>29</v>
      </c>
      <c r="L409" s="52" t="s">
        <v>92</v>
      </c>
      <c r="M409" s="48" t="s">
        <v>73</v>
      </c>
      <c r="N409" s="89" t="s">
        <v>74</v>
      </c>
      <c r="O409" s="90" t="s">
        <v>74</v>
      </c>
      <c r="P409" s="89" t="s">
        <v>74</v>
      </c>
      <c r="Q409" s="47" t="str">
        <f t="shared" si="26"/>
        <v>3LN-00001</v>
      </c>
      <c r="R409" s="64" t="s">
        <v>848</v>
      </c>
      <c r="S409" s="87">
        <v>0.6</v>
      </c>
      <c r="T409" s="21">
        <v>1</v>
      </c>
      <c r="U409" s="62" t="s">
        <v>139</v>
      </c>
      <c r="V409" s="49">
        <f>SUMIF(ResumenCotizacion!$C:$C,E409,ResumenCotizacion!$P:$P)</f>
        <v>0</v>
      </c>
      <c r="W409" s="86">
        <f>IF(H409="USD",S409*SolCotizacion!$J$18,S409)</f>
        <v>2199.2459999999996</v>
      </c>
      <c r="X409" s="3">
        <f>ROUND(W409/(1-VLOOKUP("Total porcentaje:",ResumenCotizacion!$F:$H,3,0)),2)</f>
        <v>2199.25</v>
      </c>
      <c r="Y409" s="3">
        <f t="shared" si="27"/>
        <v>0</v>
      </c>
    </row>
    <row r="410" spans="1:25" ht="14.25" x14ac:dyDescent="0.2">
      <c r="A410" s="21" t="str">
        <f t="shared" si="24"/>
        <v>Catalogo principalOVS_ES ACADEMICO3LN-00002</v>
      </c>
      <c r="B410" s="21" t="str">
        <f t="shared" si="25"/>
        <v>3LN-00002OVS_ES ACADEMICO</v>
      </c>
      <c r="C410"/>
      <c r="D410" s="21" t="s">
        <v>134</v>
      </c>
      <c r="E410" t="s">
        <v>953</v>
      </c>
      <c r="F410" s="21" t="s">
        <v>806</v>
      </c>
      <c r="G410" s="21" t="s">
        <v>134</v>
      </c>
      <c r="H410" s="49" t="s">
        <v>136</v>
      </c>
      <c r="I410" s="21" t="s">
        <v>74</v>
      </c>
      <c r="J410" t="s">
        <v>954</v>
      </c>
      <c r="K410" s="53" t="s">
        <v>29</v>
      </c>
      <c r="L410" s="52" t="s">
        <v>92</v>
      </c>
      <c r="M410" s="48" t="s">
        <v>73</v>
      </c>
      <c r="N410" s="89" t="s">
        <v>74</v>
      </c>
      <c r="O410" s="90" t="s">
        <v>74</v>
      </c>
      <c r="P410" s="89" t="s">
        <v>74</v>
      </c>
      <c r="Q410" s="47" t="str">
        <f t="shared" si="26"/>
        <v>3LN-00002</v>
      </c>
      <c r="R410" s="64" t="s">
        <v>848</v>
      </c>
      <c r="S410" s="87">
        <v>0.6</v>
      </c>
      <c r="T410" s="21">
        <v>1</v>
      </c>
      <c r="U410" s="62" t="s">
        <v>139</v>
      </c>
      <c r="V410" s="49">
        <f>SUMIF(ResumenCotizacion!$C:$C,E410,ResumenCotizacion!$P:$P)</f>
        <v>0</v>
      </c>
      <c r="W410" s="86">
        <f>IF(H410="USD",S410*SolCotizacion!$J$18,S410)</f>
        <v>2199.2459999999996</v>
      </c>
      <c r="X410" s="3">
        <f>ROUND(W410/(1-VLOOKUP("Total porcentaje:",ResumenCotizacion!$F:$H,3,0)),2)</f>
        <v>2199.25</v>
      </c>
      <c r="Y410" s="3">
        <f t="shared" si="27"/>
        <v>0</v>
      </c>
    </row>
    <row r="411" spans="1:25" ht="14.25" x14ac:dyDescent="0.2">
      <c r="A411" s="21" t="str">
        <f t="shared" si="24"/>
        <v>Catalogo principalOVS_ES ACADEMICO3LN-00004</v>
      </c>
      <c r="B411" s="21" t="str">
        <f t="shared" si="25"/>
        <v>3LN-00004OVS_ES ACADEMICO</v>
      </c>
      <c r="C411"/>
      <c r="D411" s="21" t="s">
        <v>134</v>
      </c>
      <c r="E411" t="s">
        <v>955</v>
      </c>
      <c r="F411" s="21" t="s">
        <v>806</v>
      </c>
      <c r="G411" s="21" t="s">
        <v>134</v>
      </c>
      <c r="H411" s="49" t="s">
        <v>136</v>
      </c>
      <c r="I411" s="21" t="s">
        <v>74</v>
      </c>
      <c r="J411" t="s">
        <v>956</v>
      </c>
      <c r="K411" s="53" t="s">
        <v>29</v>
      </c>
      <c r="L411" s="52" t="s">
        <v>92</v>
      </c>
      <c r="M411" s="48" t="s">
        <v>73</v>
      </c>
      <c r="N411" s="89" t="s">
        <v>74</v>
      </c>
      <c r="O411" s="90" t="s">
        <v>74</v>
      </c>
      <c r="P411" s="89" t="s">
        <v>74</v>
      </c>
      <c r="Q411" s="47" t="str">
        <f t="shared" si="26"/>
        <v>3LN-00004</v>
      </c>
      <c r="R411" s="64" t="s">
        <v>848</v>
      </c>
      <c r="S411" s="87">
        <v>0.6</v>
      </c>
      <c r="T411" s="21">
        <v>1</v>
      </c>
      <c r="U411" s="62" t="s">
        <v>139</v>
      </c>
      <c r="V411" s="49">
        <f>SUMIF(ResumenCotizacion!$C:$C,E411,ResumenCotizacion!$P:$P)</f>
        <v>0</v>
      </c>
      <c r="W411" s="86">
        <f>IF(H411="USD",S411*SolCotizacion!$J$18,S411)</f>
        <v>2199.2459999999996</v>
      </c>
      <c r="X411" s="3">
        <f>ROUND(W411/(1-VLOOKUP("Total porcentaje:",ResumenCotizacion!$F:$H,3,0)),2)</f>
        <v>2199.25</v>
      </c>
      <c r="Y411" s="3">
        <f t="shared" si="27"/>
        <v>0</v>
      </c>
    </row>
    <row r="412" spans="1:25" ht="14.25" x14ac:dyDescent="0.2">
      <c r="A412" s="21" t="str">
        <f t="shared" si="24"/>
        <v>Catalogo principalOVS_ES ACADEMICO3LN-00012</v>
      </c>
      <c r="B412" s="21" t="str">
        <f t="shared" si="25"/>
        <v>3LN-00012OVS_ES ACADEMICO</v>
      </c>
      <c r="C412"/>
      <c r="D412" s="21" t="s">
        <v>134</v>
      </c>
      <c r="E412" t="s">
        <v>957</v>
      </c>
      <c r="F412" s="21" t="s">
        <v>806</v>
      </c>
      <c r="G412" s="21" t="s">
        <v>134</v>
      </c>
      <c r="H412" s="49" t="s">
        <v>136</v>
      </c>
      <c r="I412" s="21" t="s">
        <v>74</v>
      </c>
      <c r="J412" t="s">
        <v>958</v>
      </c>
      <c r="K412" s="53" t="s">
        <v>29</v>
      </c>
      <c r="L412" s="52" t="s">
        <v>92</v>
      </c>
      <c r="M412" s="48" t="s">
        <v>73</v>
      </c>
      <c r="N412" s="89" t="s">
        <v>74</v>
      </c>
      <c r="O412" s="90" t="s">
        <v>74</v>
      </c>
      <c r="P412" s="89" t="s">
        <v>74</v>
      </c>
      <c r="Q412" s="47" t="str">
        <f t="shared" si="26"/>
        <v>3LN-00012</v>
      </c>
      <c r="R412" s="64" t="s">
        <v>848</v>
      </c>
      <c r="S412" s="87">
        <v>0.6</v>
      </c>
      <c r="T412" s="21">
        <v>1</v>
      </c>
      <c r="U412" s="62" t="s">
        <v>139</v>
      </c>
      <c r="V412" s="49">
        <f>SUMIF(ResumenCotizacion!$C:$C,E412,ResumenCotizacion!$P:$P)</f>
        <v>0</v>
      </c>
      <c r="W412" s="86">
        <f>IF(H412="USD",S412*SolCotizacion!$J$18,S412)</f>
        <v>2199.2459999999996</v>
      </c>
      <c r="X412" s="3">
        <f>ROUND(W412/(1-VLOOKUP("Total porcentaje:",ResumenCotizacion!$F:$H,3,0)),2)</f>
        <v>2199.25</v>
      </c>
      <c r="Y412" s="3">
        <f t="shared" si="27"/>
        <v>0</v>
      </c>
    </row>
    <row r="413" spans="1:25" ht="14.25" x14ac:dyDescent="0.2">
      <c r="A413" s="21" t="str">
        <f t="shared" si="24"/>
        <v>Catalogo principalOVS_ES ACADEMICO3LN-00013</v>
      </c>
      <c r="B413" s="21" t="str">
        <f t="shared" si="25"/>
        <v>3LN-00013OVS_ES ACADEMICO</v>
      </c>
      <c r="C413"/>
      <c r="D413" s="21" t="s">
        <v>134</v>
      </c>
      <c r="E413" t="s">
        <v>959</v>
      </c>
      <c r="F413" s="21" t="s">
        <v>806</v>
      </c>
      <c r="G413" s="21" t="s">
        <v>134</v>
      </c>
      <c r="H413" s="49" t="s">
        <v>136</v>
      </c>
      <c r="I413" s="21" t="s">
        <v>74</v>
      </c>
      <c r="J413" t="s">
        <v>960</v>
      </c>
      <c r="K413" s="53" t="s">
        <v>29</v>
      </c>
      <c r="L413" s="52" t="s">
        <v>92</v>
      </c>
      <c r="M413" s="48" t="s">
        <v>73</v>
      </c>
      <c r="N413" s="89" t="s">
        <v>74</v>
      </c>
      <c r="O413" s="90" t="s">
        <v>74</v>
      </c>
      <c r="P413" s="89" t="s">
        <v>74</v>
      </c>
      <c r="Q413" s="47" t="str">
        <f t="shared" si="26"/>
        <v>3LN-00013</v>
      </c>
      <c r="R413" s="64" t="s">
        <v>848</v>
      </c>
      <c r="S413" s="87">
        <v>0.6</v>
      </c>
      <c r="T413" s="21">
        <v>1</v>
      </c>
      <c r="U413" s="62" t="s">
        <v>139</v>
      </c>
      <c r="V413" s="49">
        <f>SUMIF(ResumenCotizacion!$C:$C,E413,ResumenCotizacion!$P:$P)</f>
        <v>0</v>
      </c>
      <c r="W413" s="86">
        <f>IF(H413="USD",S413*SolCotizacion!$J$18,S413)</f>
        <v>2199.2459999999996</v>
      </c>
      <c r="X413" s="3">
        <f>ROUND(W413/(1-VLOOKUP("Total porcentaje:",ResumenCotizacion!$F:$H,3,0)),2)</f>
        <v>2199.25</v>
      </c>
      <c r="Y413" s="3">
        <f t="shared" si="27"/>
        <v>0</v>
      </c>
    </row>
    <row r="414" spans="1:25" ht="14.25" x14ac:dyDescent="0.2">
      <c r="A414" s="21" t="str">
        <f t="shared" si="24"/>
        <v>Catalogo principalOVS_ES ACADEMICO3LN-00014</v>
      </c>
      <c r="B414" s="21" t="str">
        <f t="shared" si="25"/>
        <v>3LN-00014OVS_ES ACADEMICO</v>
      </c>
      <c r="C414"/>
      <c r="D414" s="21" t="s">
        <v>134</v>
      </c>
      <c r="E414" t="s">
        <v>961</v>
      </c>
      <c r="F414" s="21" t="s">
        <v>806</v>
      </c>
      <c r="G414" s="21" t="s">
        <v>134</v>
      </c>
      <c r="H414" s="49" t="s">
        <v>136</v>
      </c>
      <c r="I414" s="21" t="s">
        <v>74</v>
      </c>
      <c r="J414" t="s">
        <v>962</v>
      </c>
      <c r="K414" s="53" t="s">
        <v>29</v>
      </c>
      <c r="L414" s="52" t="s">
        <v>92</v>
      </c>
      <c r="M414" s="48" t="s">
        <v>73</v>
      </c>
      <c r="N414" s="89" t="s">
        <v>74</v>
      </c>
      <c r="O414" s="90" t="s">
        <v>74</v>
      </c>
      <c r="P414" s="89" t="s">
        <v>74</v>
      </c>
      <c r="Q414" s="47" t="str">
        <f t="shared" si="26"/>
        <v>3LN-00014</v>
      </c>
      <c r="R414" s="64" t="s">
        <v>848</v>
      </c>
      <c r="S414" s="87">
        <v>0.6</v>
      </c>
      <c r="T414" s="21">
        <v>1</v>
      </c>
      <c r="U414" s="62" t="s">
        <v>139</v>
      </c>
      <c r="V414" s="49">
        <f>SUMIF(ResumenCotizacion!$C:$C,E414,ResumenCotizacion!$P:$P)</f>
        <v>0</v>
      </c>
      <c r="W414" s="86">
        <f>IF(H414="USD",S414*SolCotizacion!$J$18,S414)</f>
        <v>2199.2459999999996</v>
      </c>
      <c r="X414" s="3">
        <f>ROUND(W414/(1-VLOOKUP("Total porcentaje:",ResumenCotizacion!$F:$H,3,0)),2)</f>
        <v>2199.25</v>
      </c>
      <c r="Y414" s="3">
        <f t="shared" si="27"/>
        <v>0</v>
      </c>
    </row>
    <row r="415" spans="1:25" ht="14.25" x14ac:dyDescent="0.2">
      <c r="A415" s="21" t="str">
        <f t="shared" si="24"/>
        <v>Catalogo principalOVS_ES ACADEMICO3LN-00016</v>
      </c>
      <c r="B415" s="21" t="str">
        <f t="shared" si="25"/>
        <v>3LN-00016OVS_ES ACADEMICO</v>
      </c>
      <c r="C415"/>
      <c r="D415" s="21" t="s">
        <v>134</v>
      </c>
      <c r="E415" t="s">
        <v>963</v>
      </c>
      <c r="F415" s="21" t="s">
        <v>806</v>
      </c>
      <c r="G415" s="21" t="s">
        <v>134</v>
      </c>
      <c r="H415" s="49" t="s">
        <v>136</v>
      </c>
      <c r="I415" s="21" t="s">
        <v>74</v>
      </c>
      <c r="J415" t="s">
        <v>964</v>
      </c>
      <c r="K415" s="53" t="s">
        <v>29</v>
      </c>
      <c r="L415" s="52" t="s">
        <v>92</v>
      </c>
      <c r="M415" s="48" t="s">
        <v>73</v>
      </c>
      <c r="N415" s="89" t="s">
        <v>74</v>
      </c>
      <c r="O415" s="90" t="s">
        <v>74</v>
      </c>
      <c r="P415" s="89" t="s">
        <v>74</v>
      </c>
      <c r="Q415" s="47" t="str">
        <f t="shared" si="26"/>
        <v>3LN-00016</v>
      </c>
      <c r="R415" s="64" t="s">
        <v>848</v>
      </c>
      <c r="S415" s="87">
        <v>0</v>
      </c>
      <c r="T415" s="21">
        <v>1</v>
      </c>
      <c r="U415" s="62" t="s">
        <v>139</v>
      </c>
      <c r="V415" s="49">
        <f>SUMIF(ResumenCotizacion!$C:$C,E415,ResumenCotizacion!$P:$P)</f>
        <v>0</v>
      </c>
      <c r="W415" s="86">
        <f>IF(H415="USD",S415*SolCotizacion!$J$18,S415)</f>
        <v>0</v>
      </c>
      <c r="X415" s="3">
        <f>ROUND(W415/(1-VLOOKUP("Total porcentaje:",ResumenCotizacion!$F:$H,3,0)),2)</f>
        <v>0</v>
      </c>
      <c r="Y415" s="3">
        <f t="shared" si="27"/>
        <v>0</v>
      </c>
    </row>
    <row r="416" spans="1:25" ht="14.25" x14ac:dyDescent="0.2">
      <c r="A416" s="21" t="str">
        <f t="shared" si="24"/>
        <v>Catalogo principalOVS_ES ACADEMICO3LN-00017</v>
      </c>
      <c r="B416" s="21" t="str">
        <f t="shared" si="25"/>
        <v>3LN-00017OVS_ES ACADEMICO</v>
      </c>
      <c r="C416"/>
      <c r="D416" s="21" t="s">
        <v>134</v>
      </c>
      <c r="E416" t="s">
        <v>965</v>
      </c>
      <c r="F416" s="21" t="s">
        <v>806</v>
      </c>
      <c r="G416" s="21" t="s">
        <v>134</v>
      </c>
      <c r="H416" s="49" t="s">
        <v>136</v>
      </c>
      <c r="I416" s="21" t="s">
        <v>74</v>
      </c>
      <c r="J416" t="s">
        <v>966</v>
      </c>
      <c r="K416" s="53" t="s">
        <v>29</v>
      </c>
      <c r="L416" s="52" t="s">
        <v>92</v>
      </c>
      <c r="M416" s="48" t="s">
        <v>73</v>
      </c>
      <c r="N416" s="89" t="s">
        <v>74</v>
      </c>
      <c r="O416" s="90" t="s">
        <v>74</v>
      </c>
      <c r="P416" s="89" t="s">
        <v>74</v>
      </c>
      <c r="Q416" s="47" t="str">
        <f t="shared" si="26"/>
        <v>3LN-00017</v>
      </c>
      <c r="R416" s="64" t="s">
        <v>848</v>
      </c>
      <c r="S416" s="87">
        <v>0</v>
      </c>
      <c r="T416" s="21">
        <v>1</v>
      </c>
      <c r="U416" s="62" t="s">
        <v>139</v>
      </c>
      <c r="V416" s="49">
        <f>SUMIF(ResumenCotizacion!$C:$C,E416,ResumenCotizacion!$P:$P)</f>
        <v>0</v>
      </c>
      <c r="W416" s="86">
        <f>IF(H416="USD",S416*SolCotizacion!$J$18,S416)</f>
        <v>0</v>
      </c>
      <c r="X416" s="3">
        <f>ROUND(W416/(1-VLOOKUP("Total porcentaje:",ResumenCotizacion!$F:$H,3,0)),2)</f>
        <v>0</v>
      </c>
      <c r="Y416" s="3">
        <f t="shared" si="27"/>
        <v>0</v>
      </c>
    </row>
    <row r="417" spans="1:25" ht="14.25" x14ac:dyDescent="0.2">
      <c r="A417" s="21" t="str">
        <f t="shared" si="24"/>
        <v>Catalogo principalOVS_ES ACADEMICO3LN-00018</v>
      </c>
      <c r="B417" s="21" t="str">
        <f t="shared" si="25"/>
        <v>3LN-00018OVS_ES ACADEMICO</v>
      </c>
      <c r="C417"/>
      <c r="D417" s="21" t="s">
        <v>134</v>
      </c>
      <c r="E417" t="s">
        <v>967</v>
      </c>
      <c r="F417" s="21" t="s">
        <v>806</v>
      </c>
      <c r="G417" s="21" t="s">
        <v>134</v>
      </c>
      <c r="H417" s="49" t="s">
        <v>136</v>
      </c>
      <c r="I417" s="21" t="s">
        <v>74</v>
      </c>
      <c r="J417" t="s">
        <v>968</v>
      </c>
      <c r="K417" s="53" t="s">
        <v>29</v>
      </c>
      <c r="L417" s="52" t="s">
        <v>92</v>
      </c>
      <c r="M417" s="48" t="s">
        <v>73</v>
      </c>
      <c r="N417" s="89" t="s">
        <v>74</v>
      </c>
      <c r="O417" s="90" t="s">
        <v>74</v>
      </c>
      <c r="P417" s="89" t="s">
        <v>74</v>
      </c>
      <c r="Q417" s="47" t="str">
        <f t="shared" si="26"/>
        <v>3LN-00018</v>
      </c>
      <c r="R417" s="64" t="s">
        <v>848</v>
      </c>
      <c r="S417" s="87">
        <v>0</v>
      </c>
      <c r="T417" s="21">
        <v>1</v>
      </c>
      <c r="U417" s="62" t="s">
        <v>139</v>
      </c>
      <c r="V417" s="49">
        <f>SUMIF(ResumenCotizacion!$C:$C,E417,ResumenCotizacion!$P:$P)</f>
        <v>0</v>
      </c>
      <c r="W417" s="86">
        <f>IF(H417="USD",S417*SolCotizacion!$J$18,S417)</f>
        <v>0</v>
      </c>
      <c r="X417" s="3">
        <f>ROUND(W417/(1-VLOOKUP("Total porcentaje:",ResumenCotizacion!$F:$H,3,0)),2)</f>
        <v>0</v>
      </c>
      <c r="Y417" s="3">
        <f t="shared" si="27"/>
        <v>0</v>
      </c>
    </row>
    <row r="418" spans="1:25" ht="14.25" x14ac:dyDescent="0.2">
      <c r="A418" s="21" t="str">
        <f t="shared" si="24"/>
        <v>Catalogo principalOVS_ES ACADEMICO3ND-00739</v>
      </c>
      <c r="B418" s="21" t="str">
        <f t="shared" si="25"/>
        <v>3ND-00739OVS_ES ACADEMICO</v>
      </c>
      <c r="C418"/>
      <c r="D418" s="21" t="s">
        <v>134</v>
      </c>
      <c r="E418" t="s">
        <v>969</v>
      </c>
      <c r="F418" s="21" t="s">
        <v>806</v>
      </c>
      <c r="G418" s="21" t="s">
        <v>134</v>
      </c>
      <c r="H418" s="49" t="s">
        <v>136</v>
      </c>
      <c r="I418" s="21" t="s">
        <v>74</v>
      </c>
      <c r="J418" t="s">
        <v>970</v>
      </c>
      <c r="K418" s="53" t="s">
        <v>29</v>
      </c>
      <c r="L418" s="52" t="s">
        <v>92</v>
      </c>
      <c r="M418" s="48" t="s">
        <v>73</v>
      </c>
      <c r="N418" s="89" t="s">
        <v>74</v>
      </c>
      <c r="O418" s="90" t="s">
        <v>74</v>
      </c>
      <c r="P418" s="89" t="s">
        <v>74</v>
      </c>
      <c r="Q418" s="47" t="str">
        <f t="shared" si="26"/>
        <v>3ND-00739</v>
      </c>
      <c r="R418" s="64" t="s">
        <v>75</v>
      </c>
      <c r="S418" s="87">
        <v>1.25</v>
      </c>
      <c r="T418" s="21">
        <v>1</v>
      </c>
      <c r="U418" s="62" t="s">
        <v>139</v>
      </c>
      <c r="V418" s="49">
        <f>SUMIF(ResumenCotizacion!$C:$C,E418,ResumenCotizacion!$P:$P)</f>
        <v>0</v>
      </c>
      <c r="W418" s="86">
        <f>IF(H418="USD",S418*SolCotizacion!$J$18,S418)</f>
        <v>4581.7624999999998</v>
      </c>
      <c r="X418" s="3">
        <f>ROUND(W418/(1-VLOOKUP("Total porcentaje:",ResumenCotizacion!$F:$H,3,0)),2)</f>
        <v>4581.76</v>
      </c>
      <c r="Y418" s="3">
        <f t="shared" si="27"/>
        <v>0</v>
      </c>
    </row>
    <row r="419" spans="1:25" ht="14.25" x14ac:dyDescent="0.2">
      <c r="A419" s="21" t="str">
        <f t="shared" si="24"/>
        <v>Catalogo principalOVS_ES ACADEMICO3ND-00740</v>
      </c>
      <c r="B419" s="21" t="str">
        <f t="shared" si="25"/>
        <v>3ND-00740OVS_ES ACADEMICO</v>
      </c>
      <c r="C419"/>
      <c r="D419" s="21" t="s">
        <v>134</v>
      </c>
      <c r="E419" t="s">
        <v>971</v>
      </c>
      <c r="F419" s="21" t="s">
        <v>806</v>
      </c>
      <c r="G419" s="21" t="s">
        <v>134</v>
      </c>
      <c r="H419" s="49" t="s">
        <v>136</v>
      </c>
      <c r="I419" s="21" t="s">
        <v>74</v>
      </c>
      <c r="J419" t="s">
        <v>972</v>
      </c>
      <c r="K419" s="53" t="s">
        <v>29</v>
      </c>
      <c r="L419" s="52" t="s">
        <v>92</v>
      </c>
      <c r="M419" s="48" t="s">
        <v>73</v>
      </c>
      <c r="N419" s="89" t="s">
        <v>74</v>
      </c>
      <c r="O419" s="90" t="s">
        <v>74</v>
      </c>
      <c r="P419" s="89" t="s">
        <v>74</v>
      </c>
      <c r="Q419" s="47" t="str">
        <f t="shared" si="26"/>
        <v>3ND-00740</v>
      </c>
      <c r="R419" s="64" t="s">
        <v>75</v>
      </c>
      <c r="S419" s="87">
        <v>1.25</v>
      </c>
      <c r="T419" s="21">
        <v>1</v>
      </c>
      <c r="U419" s="62" t="s">
        <v>139</v>
      </c>
      <c r="V419" s="49">
        <f>SUMIF(ResumenCotizacion!$C:$C,E419,ResumenCotizacion!$P:$P)</f>
        <v>0</v>
      </c>
      <c r="W419" s="86">
        <f>IF(H419="USD",S419*SolCotizacion!$J$18,S419)</f>
        <v>4581.7624999999998</v>
      </c>
      <c r="X419" s="3">
        <f>ROUND(W419/(1-VLOOKUP("Total porcentaje:",ResumenCotizacion!$F:$H,3,0)),2)</f>
        <v>4581.76</v>
      </c>
      <c r="Y419" s="3">
        <f t="shared" si="27"/>
        <v>0</v>
      </c>
    </row>
    <row r="420" spans="1:25" ht="14.25" x14ac:dyDescent="0.2">
      <c r="A420" s="21" t="str">
        <f t="shared" si="24"/>
        <v>Catalogo principalOVS_ES ACADEMICO3ND-00741</v>
      </c>
      <c r="B420" s="21" t="str">
        <f t="shared" si="25"/>
        <v>3ND-00741OVS_ES ACADEMICO</v>
      </c>
      <c r="C420"/>
      <c r="D420" s="21" t="s">
        <v>134</v>
      </c>
      <c r="E420" t="s">
        <v>973</v>
      </c>
      <c r="F420" s="21" t="s">
        <v>806</v>
      </c>
      <c r="G420" s="21" t="s">
        <v>134</v>
      </c>
      <c r="H420" s="49" t="s">
        <v>136</v>
      </c>
      <c r="I420" s="21" t="s">
        <v>74</v>
      </c>
      <c r="J420" t="s">
        <v>974</v>
      </c>
      <c r="K420" s="53" t="s">
        <v>29</v>
      </c>
      <c r="L420" s="52" t="s">
        <v>92</v>
      </c>
      <c r="M420" s="48" t="s">
        <v>73</v>
      </c>
      <c r="N420" s="89" t="s">
        <v>74</v>
      </c>
      <c r="O420" s="90" t="s">
        <v>74</v>
      </c>
      <c r="P420" s="89" t="s">
        <v>74</v>
      </c>
      <c r="Q420" s="47" t="str">
        <f t="shared" si="26"/>
        <v>3ND-00741</v>
      </c>
      <c r="R420" s="64" t="s">
        <v>75</v>
      </c>
      <c r="S420" s="87">
        <v>1.25</v>
      </c>
      <c r="T420" s="21">
        <v>1</v>
      </c>
      <c r="U420" s="62" t="s">
        <v>139</v>
      </c>
      <c r="V420" s="49">
        <f>SUMIF(ResumenCotizacion!$C:$C,E420,ResumenCotizacion!$P:$P)</f>
        <v>0</v>
      </c>
      <c r="W420" s="86">
        <f>IF(H420="USD",S420*SolCotizacion!$J$18,S420)</f>
        <v>4581.7624999999998</v>
      </c>
      <c r="X420" s="3">
        <f>ROUND(W420/(1-VLOOKUP("Total porcentaje:",ResumenCotizacion!$F:$H,3,0)),2)</f>
        <v>4581.76</v>
      </c>
      <c r="Y420" s="3">
        <f t="shared" si="27"/>
        <v>0</v>
      </c>
    </row>
    <row r="421" spans="1:25" ht="14.25" x14ac:dyDescent="0.2">
      <c r="A421" s="21" t="str">
        <f t="shared" si="24"/>
        <v>Catalogo principalOVS_ES ACADEMICO3ND-00742</v>
      </c>
      <c r="B421" s="21" t="str">
        <f t="shared" si="25"/>
        <v>3ND-00742OVS_ES ACADEMICO</v>
      </c>
      <c r="C421"/>
      <c r="D421" s="21" t="s">
        <v>134</v>
      </c>
      <c r="E421" t="s">
        <v>975</v>
      </c>
      <c r="F421" s="21" t="s">
        <v>806</v>
      </c>
      <c r="G421" s="21" t="s">
        <v>134</v>
      </c>
      <c r="H421" s="49" t="s">
        <v>136</v>
      </c>
      <c r="I421" s="21" t="s">
        <v>74</v>
      </c>
      <c r="J421" t="s">
        <v>976</v>
      </c>
      <c r="K421" s="53" t="s">
        <v>29</v>
      </c>
      <c r="L421" s="52" t="s">
        <v>92</v>
      </c>
      <c r="M421" s="48" t="s">
        <v>73</v>
      </c>
      <c r="N421" s="89" t="s">
        <v>74</v>
      </c>
      <c r="O421" s="90" t="s">
        <v>74</v>
      </c>
      <c r="P421" s="89" t="s">
        <v>74</v>
      </c>
      <c r="Q421" s="47" t="str">
        <f t="shared" si="26"/>
        <v>3ND-00742</v>
      </c>
      <c r="R421" s="64" t="s">
        <v>75</v>
      </c>
      <c r="S421" s="87">
        <v>1.25</v>
      </c>
      <c r="T421" s="21">
        <v>1</v>
      </c>
      <c r="U421" s="62" t="s">
        <v>139</v>
      </c>
      <c r="V421" s="49">
        <f>SUMIF(ResumenCotizacion!$C:$C,E421,ResumenCotizacion!$P:$P)</f>
        <v>0</v>
      </c>
      <c r="W421" s="86">
        <f>IF(H421="USD",S421*SolCotizacion!$J$18,S421)</f>
        <v>4581.7624999999998</v>
      </c>
      <c r="X421" s="3">
        <f>ROUND(W421/(1-VLOOKUP("Total porcentaje:",ResumenCotizacion!$F:$H,3,0)),2)</f>
        <v>4581.76</v>
      </c>
      <c r="Y421" s="3">
        <f t="shared" si="27"/>
        <v>0</v>
      </c>
    </row>
    <row r="422" spans="1:25" ht="14.25" x14ac:dyDescent="0.2">
      <c r="A422" s="21" t="str">
        <f t="shared" si="24"/>
        <v>Catalogo principalOVS_ES ACADEMICO3ND-00743</v>
      </c>
      <c r="B422" s="21" t="str">
        <f t="shared" si="25"/>
        <v>3ND-00743OVS_ES ACADEMICO</v>
      </c>
      <c r="C422"/>
      <c r="D422" s="21" t="s">
        <v>134</v>
      </c>
      <c r="E422" t="s">
        <v>977</v>
      </c>
      <c r="F422" s="21" t="s">
        <v>806</v>
      </c>
      <c r="G422" s="21" t="s">
        <v>134</v>
      </c>
      <c r="H422" s="49" t="s">
        <v>136</v>
      </c>
      <c r="I422" s="21" t="s">
        <v>74</v>
      </c>
      <c r="J422" t="s">
        <v>978</v>
      </c>
      <c r="K422" s="53" t="s">
        <v>29</v>
      </c>
      <c r="L422" s="52" t="s">
        <v>92</v>
      </c>
      <c r="M422" s="48" t="s">
        <v>73</v>
      </c>
      <c r="N422" s="89" t="s">
        <v>74</v>
      </c>
      <c r="O422" s="90" t="s">
        <v>74</v>
      </c>
      <c r="P422" s="89" t="s">
        <v>74</v>
      </c>
      <c r="Q422" s="47" t="str">
        <f t="shared" si="26"/>
        <v>3ND-00743</v>
      </c>
      <c r="R422" s="64" t="s">
        <v>75</v>
      </c>
      <c r="S422" s="87">
        <v>0.94</v>
      </c>
      <c r="T422" s="21">
        <v>1</v>
      </c>
      <c r="U422" s="62" t="s">
        <v>139</v>
      </c>
      <c r="V422" s="49">
        <f>SUMIF(ResumenCotizacion!$C:$C,E422,ResumenCotizacion!$P:$P)</f>
        <v>0</v>
      </c>
      <c r="W422" s="86">
        <f>IF(H422="USD",S422*SolCotizacion!$J$18,S422)</f>
        <v>3445.4853999999996</v>
      </c>
      <c r="X422" s="3">
        <f>ROUND(W422/(1-VLOOKUP("Total porcentaje:",ResumenCotizacion!$F:$H,3,0)),2)</f>
        <v>3445.49</v>
      </c>
      <c r="Y422" s="3">
        <f t="shared" si="27"/>
        <v>0</v>
      </c>
    </row>
    <row r="423" spans="1:25" ht="14.25" x14ac:dyDescent="0.2">
      <c r="A423" s="21" t="str">
        <f t="shared" si="24"/>
        <v>Catalogo principalOVS_ES ACADEMICO3ND-00744</v>
      </c>
      <c r="B423" s="21" t="str">
        <f t="shared" si="25"/>
        <v>3ND-00744OVS_ES ACADEMICO</v>
      </c>
      <c r="C423"/>
      <c r="D423" s="21" t="s">
        <v>134</v>
      </c>
      <c r="E423" t="s">
        <v>979</v>
      </c>
      <c r="F423" s="21" t="s">
        <v>806</v>
      </c>
      <c r="G423" s="21" t="s">
        <v>134</v>
      </c>
      <c r="H423" s="49" t="s">
        <v>136</v>
      </c>
      <c r="I423" s="21" t="s">
        <v>74</v>
      </c>
      <c r="J423" t="s">
        <v>980</v>
      </c>
      <c r="K423" s="53" t="s">
        <v>29</v>
      </c>
      <c r="L423" s="52" t="s">
        <v>92</v>
      </c>
      <c r="M423" s="48" t="s">
        <v>73</v>
      </c>
      <c r="N423" s="89" t="s">
        <v>74</v>
      </c>
      <c r="O423" s="90" t="s">
        <v>74</v>
      </c>
      <c r="P423" s="89" t="s">
        <v>74</v>
      </c>
      <c r="Q423" s="47" t="str">
        <f t="shared" si="26"/>
        <v>3ND-00744</v>
      </c>
      <c r="R423" s="64" t="s">
        <v>75</v>
      </c>
      <c r="S423" s="87">
        <v>0.94</v>
      </c>
      <c r="T423" s="21">
        <v>1</v>
      </c>
      <c r="U423" s="62" t="s">
        <v>139</v>
      </c>
      <c r="V423" s="49">
        <f>SUMIF(ResumenCotizacion!$C:$C,E423,ResumenCotizacion!$P:$P)</f>
        <v>0</v>
      </c>
      <c r="W423" s="86">
        <f>IF(H423="USD",S423*SolCotizacion!$J$18,S423)</f>
        <v>3445.4853999999996</v>
      </c>
      <c r="X423" s="3">
        <f>ROUND(W423/(1-VLOOKUP("Total porcentaje:",ResumenCotizacion!$F:$H,3,0)),2)</f>
        <v>3445.49</v>
      </c>
      <c r="Y423" s="3">
        <f t="shared" si="27"/>
        <v>0</v>
      </c>
    </row>
    <row r="424" spans="1:25" ht="14.25" x14ac:dyDescent="0.2">
      <c r="A424" s="21" t="str">
        <f t="shared" si="24"/>
        <v>Catalogo principalOVS_ES ACADEMICO3VU-00001</v>
      </c>
      <c r="B424" s="21" t="str">
        <f t="shared" si="25"/>
        <v>3VU-00001OVS_ES ACADEMICO</v>
      </c>
      <c r="C424"/>
      <c r="D424" s="21" t="s">
        <v>134</v>
      </c>
      <c r="E424" t="s">
        <v>981</v>
      </c>
      <c r="F424" s="21" t="s">
        <v>806</v>
      </c>
      <c r="G424" s="21" t="s">
        <v>134</v>
      </c>
      <c r="H424" s="49" t="s">
        <v>136</v>
      </c>
      <c r="I424" s="21" t="s">
        <v>74</v>
      </c>
      <c r="J424" t="s">
        <v>982</v>
      </c>
      <c r="K424" s="53" t="s">
        <v>29</v>
      </c>
      <c r="L424" s="52" t="s">
        <v>92</v>
      </c>
      <c r="M424" s="48" t="s">
        <v>73</v>
      </c>
      <c r="N424" s="89" t="s">
        <v>74</v>
      </c>
      <c r="O424" s="90" t="s">
        <v>74</v>
      </c>
      <c r="P424" s="89" t="s">
        <v>74</v>
      </c>
      <c r="Q424" s="47" t="str">
        <f t="shared" si="26"/>
        <v>3VU-00001</v>
      </c>
      <c r="R424" s="64" t="s">
        <v>75</v>
      </c>
      <c r="S424" s="87">
        <v>156</v>
      </c>
      <c r="T424" s="21">
        <v>1</v>
      </c>
      <c r="U424" s="62" t="s">
        <v>139</v>
      </c>
      <c r="V424" s="49">
        <f>SUMIF(ResumenCotizacion!$C:$C,E424,ResumenCotizacion!$P:$P)</f>
        <v>0</v>
      </c>
      <c r="W424" s="86">
        <f>IF(H424="USD",S424*SolCotizacion!$J$18,S424)</f>
        <v>571803.96</v>
      </c>
      <c r="X424" s="3">
        <f>ROUND(W424/(1-VLOOKUP("Total porcentaje:",ResumenCotizacion!$F:$H,3,0)),2)</f>
        <v>571803.96</v>
      </c>
      <c r="Y424" s="3">
        <f t="shared" si="27"/>
        <v>0</v>
      </c>
    </row>
    <row r="425" spans="1:25" ht="14.25" x14ac:dyDescent="0.2">
      <c r="A425" s="21" t="str">
        <f t="shared" si="24"/>
        <v>Catalogo principalOVS_ES ACADEMICO3VU-00002</v>
      </c>
      <c r="B425" s="21" t="str">
        <f t="shared" si="25"/>
        <v>3VU-00002OVS_ES ACADEMICO</v>
      </c>
      <c r="C425"/>
      <c r="D425" s="21" t="s">
        <v>134</v>
      </c>
      <c r="E425" t="s">
        <v>983</v>
      </c>
      <c r="F425" s="21" t="s">
        <v>806</v>
      </c>
      <c r="G425" s="21" t="s">
        <v>134</v>
      </c>
      <c r="H425" s="49" t="s">
        <v>136</v>
      </c>
      <c r="I425" s="21" t="s">
        <v>74</v>
      </c>
      <c r="J425" t="s">
        <v>984</v>
      </c>
      <c r="K425" s="53" t="s">
        <v>29</v>
      </c>
      <c r="L425" s="52" t="s">
        <v>92</v>
      </c>
      <c r="M425" s="48" t="s">
        <v>73</v>
      </c>
      <c r="N425" s="89" t="s">
        <v>74</v>
      </c>
      <c r="O425" s="90" t="s">
        <v>74</v>
      </c>
      <c r="P425" s="89" t="s">
        <v>74</v>
      </c>
      <c r="Q425" s="47" t="str">
        <f t="shared" si="26"/>
        <v>3VU-00002</v>
      </c>
      <c r="R425" s="64" t="s">
        <v>75</v>
      </c>
      <c r="S425" s="87">
        <v>156</v>
      </c>
      <c r="T425" s="21">
        <v>1</v>
      </c>
      <c r="U425" s="62" t="s">
        <v>139</v>
      </c>
      <c r="V425" s="49">
        <f>SUMIF(ResumenCotizacion!$C:$C,E425,ResumenCotizacion!$P:$P)</f>
        <v>0</v>
      </c>
      <c r="W425" s="86">
        <f>IF(H425="USD",S425*SolCotizacion!$J$18,S425)</f>
        <v>571803.96</v>
      </c>
      <c r="X425" s="3">
        <f>ROUND(W425/(1-VLOOKUP("Total porcentaje:",ResumenCotizacion!$F:$H,3,0)),2)</f>
        <v>571803.96</v>
      </c>
      <c r="Y425" s="3">
        <f t="shared" si="27"/>
        <v>0</v>
      </c>
    </row>
    <row r="426" spans="1:25" ht="14.25" x14ac:dyDescent="0.2">
      <c r="A426" s="21" t="str">
        <f t="shared" si="24"/>
        <v>Catalogo principalOVS_ES ACADEMICO3ZK-00219</v>
      </c>
      <c r="B426" s="21" t="str">
        <f t="shared" si="25"/>
        <v>3ZK-00219OVS_ES ACADEMICO</v>
      </c>
      <c r="C426"/>
      <c r="D426" s="21" t="s">
        <v>134</v>
      </c>
      <c r="E426" t="s">
        <v>985</v>
      </c>
      <c r="F426" s="21" t="s">
        <v>806</v>
      </c>
      <c r="G426" s="21" t="s">
        <v>134</v>
      </c>
      <c r="H426" s="49" t="s">
        <v>136</v>
      </c>
      <c r="I426" s="21" t="s">
        <v>74</v>
      </c>
      <c r="J426" t="s">
        <v>986</v>
      </c>
      <c r="K426" s="53" t="s">
        <v>29</v>
      </c>
      <c r="L426" s="52" t="s">
        <v>92</v>
      </c>
      <c r="M426" s="48" t="s">
        <v>73</v>
      </c>
      <c r="N426" s="89" t="s">
        <v>74</v>
      </c>
      <c r="O426" s="90" t="s">
        <v>74</v>
      </c>
      <c r="P426" s="89" t="s">
        <v>74</v>
      </c>
      <c r="Q426" s="47" t="str">
        <f t="shared" si="26"/>
        <v>3ZK-00219</v>
      </c>
      <c r="R426" s="64" t="s">
        <v>75</v>
      </c>
      <c r="S426" s="87">
        <v>1.25</v>
      </c>
      <c r="T426" s="21">
        <v>1</v>
      </c>
      <c r="U426" s="62" t="s">
        <v>139</v>
      </c>
      <c r="V426" s="49">
        <f>SUMIF(ResumenCotizacion!$C:$C,E426,ResumenCotizacion!$P:$P)</f>
        <v>0</v>
      </c>
      <c r="W426" s="86">
        <f>IF(H426="USD",S426*SolCotizacion!$J$18,S426)</f>
        <v>4581.7624999999998</v>
      </c>
      <c r="X426" s="3">
        <f>ROUND(W426/(1-VLOOKUP("Total porcentaje:",ResumenCotizacion!$F:$H,3,0)),2)</f>
        <v>4581.76</v>
      </c>
      <c r="Y426" s="3">
        <f t="shared" si="27"/>
        <v>0</v>
      </c>
    </row>
    <row r="427" spans="1:25" ht="14.25" x14ac:dyDescent="0.2">
      <c r="A427" s="21" t="str">
        <f t="shared" si="24"/>
        <v>Catalogo principalOVS_ES ACADEMICO3ZK-00220</v>
      </c>
      <c r="B427" s="21" t="str">
        <f t="shared" si="25"/>
        <v>3ZK-00220OVS_ES ACADEMICO</v>
      </c>
      <c r="C427"/>
      <c r="D427" s="21" t="s">
        <v>134</v>
      </c>
      <c r="E427" t="s">
        <v>987</v>
      </c>
      <c r="F427" s="21" t="s">
        <v>806</v>
      </c>
      <c r="G427" s="21" t="s">
        <v>134</v>
      </c>
      <c r="H427" s="49" t="s">
        <v>136</v>
      </c>
      <c r="I427" s="21" t="s">
        <v>74</v>
      </c>
      <c r="J427" t="s">
        <v>988</v>
      </c>
      <c r="K427" s="53" t="s">
        <v>29</v>
      </c>
      <c r="L427" s="52" t="s">
        <v>92</v>
      </c>
      <c r="M427" s="48" t="s">
        <v>73</v>
      </c>
      <c r="N427" s="89" t="s">
        <v>74</v>
      </c>
      <c r="O427" s="90" t="s">
        <v>74</v>
      </c>
      <c r="P427" s="89" t="s">
        <v>74</v>
      </c>
      <c r="Q427" s="47" t="str">
        <f t="shared" si="26"/>
        <v>3ZK-00220</v>
      </c>
      <c r="R427" s="64" t="s">
        <v>75</v>
      </c>
      <c r="S427" s="87">
        <v>1.25</v>
      </c>
      <c r="T427" s="21">
        <v>1</v>
      </c>
      <c r="U427" s="62" t="s">
        <v>139</v>
      </c>
      <c r="V427" s="49">
        <f>SUMIF(ResumenCotizacion!$C:$C,E427,ResumenCotizacion!$P:$P)</f>
        <v>0</v>
      </c>
      <c r="W427" s="86">
        <f>IF(H427="USD",S427*SolCotizacion!$J$18,S427)</f>
        <v>4581.7624999999998</v>
      </c>
      <c r="X427" s="3">
        <f>ROUND(W427/(1-VLOOKUP("Total porcentaje:",ResumenCotizacion!$F:$H,3,0)),2)</f>
        <v>4581.76</v>
      </c>
      <c r="Y427" s="3">
        <f t="shared" si="27"/>
        <v>0</v>
      </c>
    </row>
    <row r="428" spans="1:25" ht="14.25" x14ac:dyDescent="0.2">
      <c r="A428" s="21" t="str">
        <f t="shared" si="24"/>
        <v>Catalogo principalOVS_ES ACADEMICO3ZK-00221</v>
      </c>
      <c r="B428" s="21" t="str">
        <f t="shared" si="25"/>
        <v>3ZK-00221OVS_ES ACADEMICO</v>
      </c>
      <c r="C428"/>
      <c r="D428" s="21" t="s">
        <v>134</v>
      </c>
      <c r="E428" t="s">
        <v>989</v>
      </c>
      <c r="F428" s="21" t="s">
        <v>806</v>
      </c>
      <c r="G428" s="21" t="s">
        <v>134</v>
      </c>
      <c r="H428" s="49" t="s">
        <v>136</v>
      </c>
      <c r="I428" s="21" t="s">
        <v>74</v>
      </c>
      <c r="J428" t="s">
        <v>990</v>
      </c>
      <c r="K428" s="53" t="s">
        <v>29</v>
      </c>
      <c r="L428" s="52" t="s">
        <v>92</v>
      </c>
      <c r="M428" s="48" t="s">
        <v>73</v>
      </c>
      <c r="N428" s="89" t="s">
        <v>74</v>
      </c>
      <c r="O428" s="90" t="s">
        <v>74</v>
      </c>
      <c r="P428" s="89" t="s">
        <v>74</v>
      </c>
      <c r="Q428" s="47" t="str">
        <f t="shared" si="26"/>
        <v>3ZK-00221</v>
      </c>
      <c r="R428" s="64" t="s">
        <v>75</v>
      </c>
      <c r="S428" s="87">
        <v>1.25</v>
      </c>
      <c r="T428" s="21">
        <v>1</v>
      </c>
      <c r="U428" s="62" t="s">
        <v>139</v>
      </c>
      <c r="V428" s="49">
        <f>SUMIF(ResumenCotizacion!$C:$C,E428,ResumenCotizacion!$P:$P)</f>
        <v>0</v>
      </c>
      <c r="W428" s="86">
        <f>IF(H428="USD",S428*SolCotizacion!$J$18,S428)</f>
        <v>4581.7624999999998</v>
      </c>
      <c r="X428" s="3">
        <f>ROUND(W428/(1-VLOOKUP("Total porcentaje:",ResumenCotizacion!$F:$H,3,0)),2)</f>
        <v>4581.76</v>
      </c>
      <c r="Y428" s="3">
        <f t="shared" si="27"/>
        <v>0</v>
      </c>
    </row>
    <row r="429" spans="1:25" ht="14.25" x14ac:dyDescent="0.2">
      <c r="A429" s="21" t="str">
        <f t="shared" si="24"/>
        <v>Catalogo principalOVS_ES ACADEMICO3ZK-00222</v>
      </c>
      <c r="B429" s="21" t="str">
        <f t="shared" si="25"/>
        <v>3ZK-00222OVS_ES ACADEMICO</v>
      </c>
      <c r="C429"/>
      <c r="D429" s="21" t="s">
        <v>134</v>
      </c>
      <c r="E429" t="s">
        <v>991</v>
      </c>
      <c r="F429" s="21" t="s">
        <v>806</v>
      </c>
      <c r="G429" s="21" t="s">
        <v>134</v>
      </c>
      <c r="H429" s="49" t="s">
        <v>136</v>
      </c>
      <c r="I429" s="21" t="s">
        <v>74</v>
      </c>
      <c r="J429" t="s">
        <v>992</v>
      </c>
      <c r="K429" s="53" t="s">
        <v>29</v>
      </c>
      <c r="L429" s="52" t="s">
        <v>92</v>
      </c>
      <c r="M429" s="48" t="s">
        <v>73</v>
      </c>
      <c r="N429" s="89" t="s">
        <v>74</v>
      </c>
      <c r="O429" s="90" t="s">
        <v>74</v>
      </c>
      <c r="P429" s="89" t="s">
        <v>74</v>
      </c>
      <c r="Q429" s="47" t="str">
        <f t="shared" si="26"/>
        <v>3ZK-00222</v>
      </c>
      <c r="R429" s="64" t="s">
        <v>75</v>
      </c>
      <c r="S429" s="87">
        <v>1.25</v>
      </c>
      <c r="T429" s="21">
        <v>1</v>
      </c>
      <c r="U429" s="62" t="s">
        <v>139</v>
      </c>
      <c r="V429" s="49">
        <f>SUMIF(ResumenCotizacion!$C:$C,E429,ResumenCotizacion!$P:$P)</f>
        <v>0</v>
      </c>
      <c r="W429" s="86">
        <f>IF(H429="USD",S429*SolCotizacion!$J$18,S429)</f>
        <v>4581.7624999999998</v>
      </c>
      <c r="X429" s="3">
        <f>ROUND(W429/(1-VLOOKUP("Total porcentaje:",ResumenCotizacion!$F:$H,3,0)),2)</f>
        <v>4581.76</v>
      </c>
      <c r="Y429" s="3">
        <f t="shared" si="27"/>
        <v>0</v>
      </c>
    </row>
    <row r="430" spans="1:25" ht="14.25" x14ac:dyDescent="0.2">
      <c r="A430" s="21" t="str">
        <f t="shared" si="24"/>
        <v>Catalogo principalOVS_ES ACADEMICO3ZK-00378</v>
      </c>
      <c r="B430" s="21" t="str">
        <f t="shared" si="25"/>
        <v>3ZK-00378OVS_ES ACADEMICO</v>
      </c>
      <c r="C430"/>
      <c r="D430" s="21" t="s">
        <v>134</v>
      </c>
      <c r="E430" t="s">
        <v>993</v>
      </c>
      <c r="F430" s="21" t="s">
        <v>806</v>
      </c>
      <c r="G430" s="21" t="s">
        <v>134</v>
      </c>
      <c r="H430" s="49" t="s">
        <v>136</v>
      </c>
      <c r="I430" s="21" t="s">
        <v>74</v>
      </c>
      <c r="J430" t="s">
        <v>994</v>
      </c>
      <c r="K430" s="53" t="s">
        <v>29</v>
      </c>
      <c r="L430" s="52" t="s">
        <v>92</v>
      </c>
      <c r="M430" s="48" t="s">
        <v>73</v>
      </c>
      <c r="N430" s="89" t="s">
        <v>74</v>
      </c>
      <c r="O430" s="90" t="s">
        <v>74</v>
      </c>
      <c r="P430" s="89" t="s">
        <v>74</v>
      </c>
      <c r="Q430" s="47" t="str">
        <f t="shared" si="26"/>
        <v>3ZK-00378</v>
      </c>
      <c r="R430" s="64" t="s">
        <v>75</v>
      </c>
      <c r="S430" s="87">
        <v>0.94</v>
      </c>
      <c r="T430" s="21">
        <v>1</v>
      </c>
      <c r="U430" s="62" t="s">
        <v>139</v>
      </c>
      <c r="V430" s="49">
        <f>SUMIF(ResumenCotizacion!$C:$C,E430,ResumenCotizacion!$P:$P)</f>
        <v>0</v>
      </c>
      <c r="W430" s="86">
        <f>IF(H430="USD",S430*SolCotizacion!$J$18,S430)</f>
        <v>3445.4853999999996</v>
      </c>
      <c r="X430" s="3">
        <f>ROUND(W430/(1-VLOOKUP("Total porcentaje:",ResumenCotizacion!$F:$H,3,0)),2)</f>
        <v>3445.49</v>
      </c>
      <c r="Y430" s="3">
        <f t="shared" si="27"/>
        <v>0</v>
      </c>
    </row>
    <row r="431" spans="1:25" ht="14.25" x14ac:dyDescent="0.2">
      <c r="A431" s="21" t="str">
        <f t="shared" si="24"/>
        <v>Catalogo principalOVS_ES ACADEMICO3ZK-00379</v>
      </c>
      <c r="B431" s="21" t="str">
        <f t="shared" si="25"/>
        <v>3ZK-00379OVS_ES ACADEMICO</v>
      </c>
      <c r="C431"/>
      <c r="D431" s="21" t="s">
        <v>134</v>
      </c>
      <c r="E431" t="s">
        <v>995</v>
      </c>
      <c r="F431" s="21" t="s">
        <v>806</v>
      </c>
      <c r="G431" s="21" t="s">
        <v>134</v>
      </c>
      <c r="H431" s="49" t="s">
        <v>136</v>
      </c>
      <c r="I431" s="21" t="s">
        <v>74</v>
      </c>
      <c r="J431" t="s">
        <v>996</v>
      </c>
      <c r="K431" s="53" t="s">
        <v>29</v>
      </c>
      <c r="L431" s="52" t="s">
        <v>92</v>
      </c>
      <c r="M431" s="48" t="s">
        <v>73</v>
      </c>
      <c r="N431" s="89" t="s">
        <v>74</v>
      </c>
      <c r="O431" s="90" t="s">
        <v>74</v>
      </c>
      <c r="P431" s="89" t="s">
        <v>74</v>
      </c>
      <c r="Q431" s="47" t="str">
        <f t="shared" si="26"/>
        <v>3ZK-00379</v>
      </c>
      <c r="R431" s="64" t="s">
        <v>75</v>
      </c>
      <c r="S431" s="87">
        <v>0.94</v>
      </c>
      <c r="T431" s="21">
        <v>1</v>
      </c>
      <c r="U431" s="62" t="s">
        <v>139</v>
      </c>
      <c r="V431" s="49">
        <f>SUMIF(ResumenCotizacion!$C:$C,E431,ResumenCotizacion!$P:$P)</f>
        <v>0</v>
      </c>
      <c r="W431" s="86">
        <f>IF(H431="USD",S431*SolCotizacion!$J$18,S431)</f>
        <v>3445.4853999999996</v>
      </c>
      <c r="X431" s="3">
        <f>ROUND(W431/(1-VLOOKUP("Total porcentaje:",ResumenCotizacion!$F:$H,3,0)),2)</f>
        <v>3445.49</v>
      </c>
      <c r="Y431" s="3">
        <f t="shared" si="27"/>
        <v>0</v>
      </c>
    </row>
    <row r="432" spans="1:25" ht="14.25" x14ac:dyDescent="0.2">
      <c r="A432" s="21" t="str">
        <f t="shared" si="24"/>
        <v>Catalogo principalOVS_ES ACADEMICO4ZF-00177</v>
      </c>
      <c r="B432" s="21" t="str">
        <f t="shared" si="25"/>
        <v>4ZF-00177OVS_ES ACADEMICO</v>
      </c>
      <c r="C432"/>
      <c r="D432" s="21" t="s">
        <v>134</v>
      </c>
      <c r="E432" t="s">
        <v>997</v>
      </c>
      <c r="F432" s="21" t="s">
        <v>806</v>
      </c>
      <c r="G432" s="21" t="s">
        <v>134</v>
      </c>
      <c r="H432" s="49" t="s">
        <v>136</v>
      </c>
      <c r="I432" s="21" t="s">
        <v>74</v>
      </c>
      <c r="J432" t="s">
        <v>998</v>
      </c>
      <c r="K432" s="53" t="s">
        <v>29</v>
      </c>
      <c r="L432" s="52" t="s">
        <v>92</v>
      </c>
      <c r="M432" s="48" t="s">
        <v>73</v>
      </c>
      <c r="N432" s="89" t="s">
        <v>74</v>
      </c>
      <c r="O432" s="90" t="s">
        <v>74</v>
      </c>
      <c r="P432" s="89" t="s">
        <v>74</v>
      </c>
      <c r="Q432" s="47" t="str">
        <f t="shared" si="26"/>
        <v>4ZF-00177</v>
      </c>
      <c r="R432" s="64" t="s">
        <v>848</v>
      </c>
      <c r="S432" s="87">
        <v>3.34</v>
      </c>
      <c r="T432" s="21">
        <v>1</v>
      </c>
      <c r="U432" s="62" t="s">
        <v>139</v>
      </c>
      <c r="V432" s="49">
        <f>SUMIF(ResumenCotizacion!$C:$C,E432,ResumenCotizacion!$P:$P)</f>
        <v>0</v>
      </c>
      <c r="W432" s="86">
        <f>IF(H432="USD",S432*SolCotizacion!$J$18,S432)</f>
        <v>12242.469399999998</v>
      </c>
      <c r="X432" s="3">
        <f>ROUND(W432/(1-VLOOKUP("Total porcentaje:",ResumenCotizacion!$F:$H,3,0)),2)</f>
        <v>12242.47</v>
      </c>
      <c r="Y432" s="3">
        <f t="shared" si="27"/>
        <v>0</v>
      </c>
    </row>
    <row r="433" spans="1:25" ht="14.25" x14ac:dyDescent="0.2">
      <c r="A433" s="21" t="str">
        <f t="shared" si="24"/>
        <v>Catalogo principalOVS_ES ACADEMICO4ZF-00178</v>
      </c>
      <c r="B433" s="21" t="str">
        <f t="shared" si="25"/>
        <v>4ZF-00178OVS_ES ACADEMICO</v>
      </c>
      <c r="C433"/>
      <c r="D433" s="21" t="s">
        <v>134</v>
      </c>
      <c r="E433" t="s">
        <v>999</v>
      </c>
      <c r="F433" s="21" t="s">
        <v>806</v>
      </c>
      <c r="G433" s="21" t="s">
        <v>134</v>
      </c>
      <c r="H433" s="49" t="s">
        <v>136</v>
      </c>
      <c r="I433" s="21" t="s">
        <v>74</v>
      </c>
      <c r="J433" t="s">
        <v>1000</v>
      </c>
      <c r="K433" s="53" t="s">
        <v>29</v>
      </c>
      <c r="L433" s="52" t="s">
        <v>92</v>
      </c>
      <c r="M433" s="48" t="s">
        <v>73</v>
      </c>
      <c r="N433" s="89" t="s">
        <v>74</v>
      </c>
      <c r="O433" s="90" t="s">
        <v>74</v>
      </c>
      <c r="P433" s="89" t="s">
        <v>74</v>
      </c>
      <c r="Q433" s="47" t="str">
        <f t="shared" si="26"/>
        <v>4ZF-00178</v>
      </c>
      <c r="R433" s="64" t="s">
        <v>848</v>
      </c>
      <c r="S433" s="87">
        <v>3.34</v>
      </c>
      <c r="T433" s="21">
        <v>1</v>
      </c>
      <c r="U433" s="62" t="s">
        <v>139</v>
      </c>
      <c r="V433" s="49">
        <f>SUMIF(ResumenCotizacion!$C:$C,E433,ResumenCotizacion!$P:$P)</f>
        <v>0</v>
      </c>
      <c r="W433" s="86">
        <f>IF(H433="USD",S433*SolCotizacion!$J$18,S433)</f>
        <v>12242.469399999998</v>
      </c>
      <c r="X433" s="3">
        <f>ROUND(W433/(1-VLOOKUP("Total porcentaje:",ResumenCotizacion!$F:$H,3,0)),2)</f>
        <v>12242.47</v>
      </c>
      <c r="Y433" s="3">
        <f t="shared" si="27"/>
        <v>0</v>
      </c>
    </row>
    <row r="434" spans="1:25" ht="14.25" x14ac:dyDescent="0.2">
      <c r="A434" s="21" t="str">
        <f t="shared" si="24"/>
        <v>Catalogo principalOVS_ES ACADEMICO5A4-00001</v>
      </c>
      <c r="B434" s="21" t="str">
        <f t="shared" si="25"/>
        <v>5A4-00001OVS_ES ACADEMICO</v>
      </c>
      <c r="C434"/>
      <c r="D434" s="21" t="s">
        <v>134</v>
      </c>
      <c r="E434" t="s">
        <v>1001</v>
      </c>
      <c r="F434" s="21" t="s">
        <v>806</v>
      </c>
      <c r="G434" s="21" t="s">
        <v>134</v>
      </c>
      <c r="H434" s="49" t="s">
        <v>136</v>
      </c>
      <c r="I434" s="21" t="s">
        <v>74</v>
      </c>
      <c r="J434" t="s">
        <v>1002</v>
      </c>
      <c r="K434" s="53" t="s">
        <v>29</v>
      </c>
      <c r="L434" s="52" t="s">
        <v>92</v>
      </c>
      <c r="M434" s="48" t="s">
        <v>73</v>
      </c>
      <c r="N434" s="89" t="s">
        <v>74</v>
      </c>
      <c r="O434" s="90" t="s">
        <v>74</v>
      </c>
      <c r="P434" s="89" t="s">
        <v>74</v>
      </c>
      <c r="Q434" s="47" t="str">
        <f t="shared" si="26"/>
        <v>5A4-00001</v>
      </c>
      <c r="R434" s="64" t="s">
        <v>848</v>
      </c>
      <c r="S434" s="87">
        <v>0.3</v>
      </c>
      <c r="T434" s="21">
        <v>1</v>
      </c>
      <c r="U434" s="62" t="s">
        <v>139</v>
      </c>
      <c r="V434" s="49">
        <f>SUMIF(ResumenCotizacion!$C:$C,E434,ResumenCotizacion!$P:$P)</f>
        <v>0</v>
      </c>
      <c r="W434" s="86">
        <f>IF(H434="USD",S434*SolCotizacion!$J$18,S434)</f>
        <v>1099.6229999999998</v>
      </c>
      <c r="X434" s="3">
        <f>ROUND(W434/(1-VLOOKUP("Total porcentaje:",ResumenCotizacion!$F:$H,3,0)),2)</f>
        <v>1099.6199999999999</v>
      </c>
      <c r="Y434" s="3">
        <f t="shared" si="27"/>
        <v>0</v>
      </c>
    </row>
    <row r="435" spans="1:25" ht="14.25" x14ac:dyDescent="0.2">
      <c r="A435" s="21" t="str">
        <f t="shared" si="24"/>
        <v>Catalogo principalOVS_ES ACADEMICO5A4-00002</v>
      </c>
      <c r="B435" s="21" t="str">
        <f t="shared" si="25"/>
        <v>5A4-00002OVS_ES ACADEMICO</v>
      </c>
      <c r="C435"/>
      <c r="D435" s="21" t="s">
        <v>134</v>
      </c>
      <c r="E435" t="s">
        <v>1003</v>
      </c>
      <c r="F435" s="21" t="s">
        <v>806</v>
      </c>
      <c r="G435" s="21" t="s">
        <v>134</v>
      </c>
      <c r="H435" s="49" t="s">
        <v>136</v>
      </c>
      <c r="I435" s="21" t="s">
        <v>74</v>
      </c>
      <c r="J435" t="s">
        <v>1004</v>
      </c>
      <c r="K435" s="53" t="s">
        <v>29</v>
      </c>
      <c r="L435" s="52" t="s">
        <v>92</v>
      </c>
      <c r="M435" s="48" t="s">
        <v>73</v>
      </c>
      <c r="N435" s="89" t="s">
        <v>74</v>
      </c>
      <c r="O435" s="90" t="s">
        <v>74</v>
      </c>
      <c r="P435" s="89" t="s">
        <v>74</v>
      </c>
      <c r="Q435" s="47" t="str">
        <f t="shared" si="26"/>
        <v>5A4-00002</v>
      </c>
      <c r="R435" s="64" t="s">
        <v>848</v>
      </c>
      <c r="S435" s="87">
        <v>0.3</v>
      </c>
      <c r="T435" s="21">
        <v>1</v>
      </c>
      <c r="U435" s="62" t="s">
        <v>139</v>
      </c>
      <c r="V435" s="49">
        <f>SUMIF(ResumenCotizacion!$C:$C,E435,ResumenCotizacion!$P:$P)</f>
        <v>0</v>
      </c>
      <c r="W435" s="86">
        <f>IF(H435="USD",S435*SolCotizacion!$J$18,S435)</f>
        <v>1099.6229999999998</v>
      </c>
      <c r="X435" s="3">
        <f>ROUND(W435/(1-VLOOKUP("Total porcentaje:",ResumenCotizacion!$F:$H,3,0)),2)</f>
        <v>1099.6199999999999</v>
      </c>
      <c r="Y435" s="3">
        <f t="shared" si="27"/>
        <v>0</v>
      </c>
    </row>
    <row r="436" spans="1:25" ht="14.25" x14ac:dyDescent="0.2">
      <c r="A436" s="21" t="str">
        <f t="shared" si="24"/>
        <v>Catalogo principalOVS_ES ACADEMICO5A6-00001</v>
      </c>
      <c r="B436" s="21" t="str">
        <f t="shared" si="25"/>
        <v>5A6-00001OVS_ES ACADEMICO</v>
      </c>
      <c r="C436"/>
      <c r="D436" s="21" t="s">
        <v>134</v>
      </c>
      <c r="E436" t="s">
        <v>1005</v>
      </c>
      <c r="F436" s="21" t="s">
        <v>806</v>
      </c>
      <c r="G436" s="21" t="s">
        <v>134</v>
      </c>
      <c r="H436" s="49" t="s">
        <v>136</v>
      </c>
      <c r="I436" s="21" t="s">
        <v>74</v>
      </c>
      <c r="J436" t="s">
        <v>1006</v>
      </c>
      <c r="K436" s="53" t="s">
        <v>29</v>
      </c>
      <c r="L436" s="52" t="s">
        <v>92</v>
      </c>
      <c r="M436" s="48" t="s">
        <v>73</v>
      </c>
      <c r="N436" s="89" t="s">
        <v>74</v>
      </c>
      <c r="O436" s="90" t="s">
        <v>74</v>
      </c>
      <c r="P436" s="89" t="s">
        <v>74</v>
      </c>
      <c r="Q436" s="47" t="str">
        <f t="shared" si="26"/>
        <v>5A6-00001</v>
      </c>
      <c r="R436" s="64" t="s">
        <v>848</v>
      </c>
      <c r="S436" s="87">
        <v>1</v>
      </c>
      <c r="T436" s="21">
        <v>1</v>
      </c>
      <c r="U436" s="62" t="s">
        <v>139</v>
      </c>
      <c r="V436" s="49">
        <f>SUMIF(ResumenCotizacion!$C:$C,E436,ResumenCotizacion!$P:$P)</f>
        <v>0</v>
      </c>
      <c r="W436" s="86">
        <f>IF(H436="USD",S436*SolCotizacion!$J$18,S436)</f>
        <v>3665.41</v>
      </c>
      <c r="X436" s="3">
        <f>ROUND(W436/(1-VLOOKUP("Total porcentaje:",ResumenCotizacion!$F:$H,3,0)),2)</f>
        <v>3665.41</v>
      </c>
      <c r="Y436" s="3">
        <f t="shared" si="27"/>
        <v>0</v>
      </c>
    </row>
    <row r="437" spans="1:25" ht="14.25" x14ac:dyDescent="0.2">
      <c r="A437" s="21" t="str">
        <f t="shared" si="24"/>
        <v>Catalogo principalOVS_ES ACADEMICO5A7-00001</v>
      </c>
      <c r="B437" s="21" t="str">
        <f t="shared" si="25"/>
        <v>5A7-00001OVS_ES ACADEMICO</v>
      </c>
      <c r="C437"/>
      <c r="D437" s="21" t="s">
        <v>134</v>
      </c>
      <c r="E437" t="s">
        <v>1007</v>
      </c>
      <c r="F437" s="21" t="s">
        <v>806</v>
      </c>
      <c r="G437" s="21" t="s">
        <v>134</v>
      </c>
      <c r="H437" s="49" t="s">
        <v>136</v>
      </c>
      <c r="I437" s="21" t="s">
        <v>74</v>
      </c>
      <c r="J437" t="s">
        <v>1008</v>
      </c>
      <c r="K437" s="53" t="s">
        <v>29</v>
      </c>
      <c r="L437" s="52" t="s">
        <v>92</v>
      </c>
      <c r="M437" s="48" t="s">
        <v>73</v>
      </c>
      <c r="N437" s="89" t="s">
        <v>74</v>
      </c>
      <c r="O437" s="90" t="s">
        <v>74</v>
      </c>
      <c r="P437" s="89" t="s">
        <v>74</v>
      </c>
      <c r="Q437" s="47" t="str">
        <f t="shared" si="26"/>
        <v>5A7-00001</v>
      </c>
      <c r="R437" s="64" t="s">
        <v>848</v>
      </c>
      <c r="S437" s="87">
        <v>1</v>
      </c>
      <c r="T437" s="21">
        <v>1</v>
      </c>
      <c r="U437" s="62" t="s">
        <v>139</v>
      </c>
      <c r="V437" s="49">
        <f>SUMIF(ResumenCotizacion!$C:$C,E437,ResumenCotizacion!$P:$P)</f>
        <v>0</v>
      </c>
      <c r="W437" s="86">
        <f>IF(H437="USD",S437*SolCotizacion!$J$18,S437)</f>
        <v>3665.41</v>
      </c>
      <c r="X437" s="3">
        <f>ROUND(W437/(1-VLOOKUP("Total porcentaje:",ResumenCotizacion!$F:$H,3,0)),2)</f>
        <v>3665.41</v>
      </c>
      <c r="Y437" s="3">
        <f t="shared" si="27"/>
        <v>0</v>
      </c>
    </row>
    <row r="438" spans="1:25" ht="14.25" x14ac:dyDescent="0.2">
      <c r="A438" s="21" t="str">
        <f t="shared" si="24"/>
        <v>Catalogo principalOVS_ES ACADEMICO5A7-00002</v>
      </c>
      <c r="B438" s="21" t="str">
        <f t="shared" si="25"/>
        <v>5A7-00002OVS_ES ACADEMICO</v>
      </c>
      <c r="C438"/>
      <c r="D438" s="21" t="s">
        <v>134</v>
      </c>
      <c r="E438" t="s">
        <v>1009</v>
      </c>
      <c r="F438" s="21" t="s">
        <v>806</v>
      </c>
      <c r="G438" s="21" t="s">
        <v>134</v>
      </c>
      <c r="H438" s="49" t="s">
        <v>136</v>
      </c>
      <c r="I438" s="21" t="s">
        <v>74</v>
      </c>
      <c r="J438" t="s">
        <v>1010</v>
      </c>
      <c r="K438" s="53" t="s">
        <v>29</v>
      </c>
      <c r="L438" s="52" t="s">
        <v>92</v>
      </c>
      <c r="M438" s="48" t="s">
        <v>73</v>
      </c>
      <c r="N438" s="89" t="s">
        <v>74</v>
      </c>
      <c r="O438" s="90" t="s">
        <v>74</v>
      </c>
      <c r="P438" s="89" t="s">
        <v>74</v>
      </c>
      <c r="Q438" s="47" t="str">
        <f t="shared" si="26"/>
        <v>5A7-00002</v>
      </c>
      <c r="R438" s="64" t="s">
        <v>848</v>
      </c>
      <c r="S438" s="87">
        <v>1</v>
      </c>
      <c r="T438" s="21">
        <v>1</v>
      </c>
      <c r="U438" s="62" t="s">
        <v>139</v>
      </c>
      <c r="V438" s="49">
        <f>SUMIF(ResumenCotizacion!$C:$C,E438,ResumenCotizacion!$P:$P)</f>
        <v>0</v>
      </c>
      <c r="W438" s="86">
        <f>IF(H438="USD",S438*SolCotizacion!$J$18,S438)</f>
        <v>3665.41</v>
      </c>
      <c r="X438" s="3">
        <f>ROUND(W438/(1-VLOOKUP("Total porcentaje:",ResumenCotizacion!$F:$H,3,0)),2)</f>
        <v>3665.41</v>
      </c>
      <c r="Y438" s="3">
        <f t="shared" si="27"/>
        <v>0</v>
      </c>
    </row>
    <row r="439" spans="1:25" ht="14.25" x14ac:dyDescent="0.2">
      <c r="A439" s="21" t="str">
        <f t="shared" si="24"/>
        <v>Catalogo principalOVS_ES ACADEMICO5CN-00001</v>
      </c>
      <c r="B439" s="21" t="str">
        <f t="shared" si="25"/>
        <v>5CN-00001OVS_ES ACADEMICO</v>
      </c>
      <c r="C439"/>
      <c r="D439" s="21" t="s">
        <v>134</v>
      </c>
      <c r="E439" t="s">
        <v>1011</v>
      </c>
      <c r="F439" s="21" t="s">
        <v>806</v>
      </c>
      <c r="G439" s="21" t="s">
        <v>134</v>
      </c>
      <c r="H439" s="49" t="s">
        <v>136</v>
      </c>
      <c r="I439" s="21" t="s">
        <v>74</v>
      </c>
      <c r="J439" t="s">
        <v>1012</v>
      </c>
      <c r="K439" s="53" t="s">
        <v>29</v>
      </c>
      <c r="L439" s="52" t="s">
        <v>92</v>
      </c>
      <c r="M439" s="48" t="s">
        <v>73</v>
      </c>
      <c r="N439" s="89" t="s">
        <v>74</v>
      </c>
      <c r="O439" s="90" t="s">
        <v>74</v>
      </c>
      <c r="P439" s="89" t="s">
        <v>74</v>
      </c>
      <c r="Q439" s="47" t="str">
        <f t="shared" si="26"/>
        <v>5CN-00001</v>
      </c>
      <c r="R439" s="64" t="s">
        <v>848</v>
      </c>
      <c r="S439" s="87">
        <v>0.3</v>
      </c>
      <c r="T439" s="21">
        <v>1</v>
      </c>
      <c r="U439" s="62" t="s">
        <v>139</v>
      </c>
      <c r="V439" s="49">
        <f>SUMIF(ResumenCotizacion!$C:$C,E439,ResumenCotizacion!$P:$P)</f>
        <v>0</v>
      </c>
      <c r="W439" s="86">
        <f>IF(H439="USD",S439*SolCotizacion!$J$18,S439)</f>
        <v>1099.6229999999998</v>
      </c>
      <c r="X439" s="3">
        <f>ROUND(W439/(1-VLOOKUP("Total porcentaje:",ResumenCotizacion!$F:$H,3,0)),2)</f>
        <v>1099.6199999999999</v>
      </c>
      <c r="Y439" s="3">
        <f t="shared" si="27"/>
        <v>0</v>
      </c>
    </row>
    <row r="440" spans="1:25" ht="14.25" x14ac:dyDescent="0.2">
      <c r="A440" s="21" t="str">
        <f t="shared" si="24"/>
        <v>Catalogo principalOVS_ES ACADEMICO5FV-00001</v>
      </c>
      <c r="B440" s="21" t="str">
        <f t="shared" si="25"/>
        <v>5FV-00001OVS_ES ACADEMICO</v>
      </c>
      <c r="C440"/>
      <c r="D440" s="21" t="s">
        <v>134</v>
      </c>
      <c r="E440" t="s">
        <v>1013</v>
      </c>
      <c r="F440" s="21" t="s">
        <v>806</v>
      </c>
      <c r="G440" s="21" t="s">
        <v>134</v>
      </c>
      <c r="H440" s="49" t="s">
        <v>136</v>
      </c>
      <c r="I440" s="21" t="s">
        <v>74</v>
      </c>
      <c r="J440" t="s">
        <v>1014</v>
      </c>
      <c r="K440" s="53" t="s">
        <v>29</v>
      </c>
      <c r="L440" s="52" t="s">
        <v>92</v>
      </c>
      <c r="M440" s="48" t="s">
        <v>73</v>
      </c>
      <c r="N440" s="89" t="s">
        <v>74</v>
      </c>
      <c r="O440" s="90" t="s">
        <v>74</v>
      </c>
      <c r="P440" s="89" t="s">
        <v>74</v>
      </c>
      <c r="Q440" s="47" t="str">
        <f t="shared" si="26"/>
        <v>5FV-00001</v>
      </c>
      <c r="R440" s="64" t="s">
        <v>848</v>
      </c>
      <c r="S440" s="87">
        <v>2.2999999999999998</v>
      </c>
      <c r="T440" s="21">
        <v>1</v>
      </c>
      <c r="U440" s="62" t="s">
        <v>139</v>
      </c>
      <c r="V440" s="49">
        <f>SUMIF(ResumenCotizacion!$C:$C,E440,ResumenCotizacion!$P:$P)</f>
        <v>0</v>
      </c>
      <c r="W440" s="86">
        <f>IF(H440="USD",S440*SolCotizacion!$J$18,S440)</f>
        <v>8430.4429999999993</v>
      </c>
      <c r="X440" s="3">
        <f>ROUND(W440/(1-VLOOKUP("Total porcentaje:",ResumenCotizacion!$F:$H,3,0)),2)</f>
        <v>8430.44</v>
      </c>
      <c r="Y440" s="3">
        <f t="shared" si="27"/>
        <v>0</v>
      </c>
    </row>
    <row r="441" spans="1:25" ht="14.25" x14ac:dyDescent="0.2">
      <c r="A441" s="21" t="str">
        <f t="shared" si="24"/>
        <v>Catalogo principalOVS_ES ACADEMICO5FV-00002</v>
      </c>
      <c r="B441" s="21" t="str">
        <f t="shared" si="25"/>
        <v>5FV-00002OVS_ES ACADEMICO</v>
      </c>
      <c r="C441"/>
      <c r="D441" s="21" t="s">
        <v>134</v>
      </c>
      <c r="E441" t="s">
        <v>1015</v>
      </c>
      <c r="F441" s="21" t="s">
        <v>806</v>
      </c>
      <c r="G441" s="21" t="s">
        <v>134</v>
      </c>
      <c r="H441" s="49" t="s">
        <v>136</v>
      </c>
      <c r="I441" s="21" t="s">
        <v>74</v>
      </c>
      <c r="J441" t="s">
        <v>1016</v>
      </c>
      <c r="K441" s="53" t="s">
        <v>29</v>
      </c>
      <c r="L441" s="52" t="s">
        <v>92</v>
      </c>
      <c r="M441" s="48" t="s">
        <v>73</v>
      </c>
      <c r="N441" s="89" t="s">
        <v>74</v>
      </c>
      <c r="O441" s="90" t="s">
        <v>74</v>
      </c>
      <c r="P441" s="89" t="s">
        <v>74</v>
      </c>
      <c r="Q441" s="47" t="str">
        <f t="shared" si="26"/>
        <v>5FV-00002</v>
      </c>
      <c r="R441" s="64" t="s">
        <v>848</v>
      </c>
      <c r="S441" s="87">
        <v>2.2999999999999998</v>
      </c>
      <c r="T441" s="21">
        <v>1</v>
      </c>
      <c r="U441" s="62" t="s">
        <v>139</v>
      </c>
      <c r="V441" s="49">
        <f>SUMIF(ResumenCotizacion!$C:$C,E441,ResumenCotizacion!$P:$P)</f>
        <v>0</v>
      </c>
      <c r="W441" s="86">
        <f>IF(H441="USD",S441*SolCotizacion!$J$18,S441)</f>
        <v>8430.4429999999993</v>
      </c>
      <c r="X441" s="3">
        <f>ROUND(W441/(1-VLOOKUP("Total porcentaje:",ResumenCotizacion!$F:$H,3,0)),2)</f>
        <v>8430.44</v>
      </c>
      <c r="Y441" s="3">
        <f t="shared" si="27"/>
        <v>0</v>
      </c>
    </row>
    <row r="442" spans="1:25" ht="14.25" x14ac:dyDescent="0.2">
      <c r="A442" s="21" t="str">
        <f t="shared" si="24"/>
        <v>Catalogo principalOVS_ES ACADEMICO5FV-00004</v>
      </c>
      <c r="B442" s="21" t="str">
        <f t="shared" si="25"/>
        <v>5FV-00004OVS_ES ACADEMICO</v>
      </c>
      <c r="C442"/>
      <c r="D442" s="21" t="s">
        <v>134</v>
      </c>
      <c r="E442" t="s">
        <v>1017</v>
      </c>
      <c r="F442" s="21" t="s">
        <v>806</v>
      </c>
      <c r="G442" s="21" t="s">
        <v>134</v>
      </c>
      <c r="H442" s="49" t="s">
        <v>136</v>
      </c>
      <c r="I442" s="21" t="s">
        <v>74</v>
      </c>
      <c r="J442" t="s">
        <v>1018</v>
      </c>
      <c r="K442" s="53" t="s">
        <v>29</v>
      </c>
      <c r="L442" s="52" t="s">
        <v>92</v>
      </c>
      <c r="M442" s="48" t="s">
        <v>73</v>
      </c>
      <c r="N442" s="89" t="s">
        <v>74</v>
      </c>
      <c r="O442" s="90" t="s">
        <v>74</v>
      </c>
      <c r="P442" s="89" t="s">
        <v>74</v>
      </c>
      <c r="Q442" s="47" t="str">
        <f t="shared" si="26"/>
        <v>5FV-00004</v>
      </c>
      <c r="R442" s="64" t="s">
        <v>848</v>
      </c>
      <c r="S442" s="87">
        <v>0</v>
      </c>
      <c r="T442" s="21">
        <v>1</v>
      </c>
      <c r="U442" s="62" t="s">
        <v>139</v>
      </c>
      <c r="V442" s="49">
        <f>SUMIF(ResumenCotizacion!$C:$C,E442,ResumenCotizacion!$P:$P)</f>
        <v>0</v>
      </c>
      <c r="W442" s="86">
        <f>IF(H442="USD",S442*SolCotizacion!$J$18,S442)</f>
        <v>0</v>
      </c>
      <c r="X442" s="3">
        <f>ROUND(W442/(1-VLOOKUP("Total porcentaje:",ResumenCotizacion!$F:$H,3,0)),2)</f>
        <v>0</v>
      </c>
      <c r="Y442" s="3">
        <f t="shared" si="27"/>
        <v>0</v>
      </c>
    </row>
    <row r="443" spans="1:25" ht="14.25" x14ac:dyDescent="0.2">
      <c r="A443" s="21" t="str">
        <f t="shared" si="24"/>
        <v>Catalogo principalOVS_ES ACADEMICO5FV-00005</v>
      </c>
      <c r="B443" s="21" t="str">
        <f t="shared" si="25"/>
        <v>5FV-00005OVS_ES ACADEMICO</v>
      </c>
      <c r="C443"/>
      <c r="D443" s="21" t="s">
        <v>134</v>
      </c>
      <c r="E443" t="s">
        <v>1019</v>
      </c>
      <c r="F443" s="21" t="s">
        <v>806</v>
      </c>
      <c r="G443" s="21" t="s">
        <v>134</v>
      </c>
      <c r="H443" s="49" t="s">
        <v>136</v>
      </c>
      <c r="I443" s="21" t="s">
        <v>74</v>
      </c>
      <c r="J443" t="s">
        <v>1020</v>
      </c>
      <c r="K443" s="53" t="s">
        <v>29</v>
      </c>
      <c r="L443" s="52" t="s">
        <v>92</v>
      </c>
      <c r="M443" s="48" t="s">
        <v>73</v>
      </c>
      <c r="N443" s="89" t="s">
        <v>74</v>
      </c>
      <c r="O443" s="90" t="s">
        <v>74</v>
      </c>
      <c r="P443" s="89" t="s">
        <v>74</v>
      </c>
      <c r="Q443" s="47" t="str">
        <f t="shared" si="26"/>
        <v>5FV-00005</v>
      </c>
      <c r="R443" s="64" t="s">
        <v>848</v>
      </c>
      <c r="S443" s="87">
        <v>0</v>
      </c>
      <c r="T443" s="21">
        <v>1</v>
      </c>
      <c r="U443" s="62" t="s">
        <v>139</v>
      </c>
      <c r="V443" s="49">
        <f>SUMIF(ResumenCotizacion!$C:$C,E443,ResumenCotizacion!$P:$P)</f>
        <v>0</v>
      </c>
      <c r="W443" s="86">
        <f>IF(H443="USD",S443*SolCotizacion!$J$18,S443)</f>
        <v>0</v>
      </c>
      <c r="X443" s="3">
        <f>ROUND(W443/(1-VLOOKUP("Total porcentaje:",ResumenCotizacion!$F:$H,3,0)),2)</f>
        <v>0</v>
      </c>
      <c r="Y443" s="3">
        <f t="shared" si="27"/>
        <v>0</v>
      </c>
    </row>
    <row r="444" spans="1:25" ht="14.25" x14ac:dyDescent="0.2">
      <c r="A444" s="21" t="str">
        <f t="shared" si="24"/>
        <v>Catalogo principalOVS_ES ACADEMICO5FV-00007</v>
      </c>
      <c r="B444" s="21" t="str">
        <f t="shared" si="25"/>
        <v>5FV-00007OVS_ES ACADEMICO</v>
      </c>
      <c r="C444"/>
      <c r="D444" s="21" t="s">
        <v>134</v>
      </c>
      <c r="E444" t="s">
        <v>1021</v>
      </c>
      <c r="F444" s="21" t="s">
        <v>806</v>
      </c>
      <c r="G444" s="21" t="s">
        <v>134</v>
      </c>
      <c r="H444" s="49" t="s">
        <v>136</v>
      </c>
      <c r="I444" s="21" t="s">
        <v>74</v>
      </c>
      <c r="J444" t="s">
        <v>1022</v>
      </c>
      <c r="K444" s="53" t="s">
        <v>29</v>
      </c>
      <c r="L444" s="52" t="s">
        <v>92</v>
      </c>
      <c r="M444" s="48" t="s">
        <v>73</v>
      </c>
      <c r="N444" s="89" t="s">
        <v>74</v>
      </c>
      <c r="O444" s="90" t="s">
        <v>74</v>
      </c>
      <c r="P444" s="89" t="s">
        <v>74</v>
      </c>
      <c r="Q444" s="47" t="str">
        <f t="shared" si="26"/>
        <v>5FV-00007</v>
      </c>
      <c r="R444" s="64" t="s">
        <v>848</v>
      </c>
      <c r="S444" s="87">
        <v>2.2999999999999998</v>
      </c>
      <c r="T444" s="21">
        <v>1</v>
      </c>
      <c r="U444" s="62" t="s">
        <v>139</v>
      </c>
      <c r="V444" s="49">
        <f>SUMIF(ResumenCotizacion!$C:$C,E444,ResumenCotizacion!$P:$P)</f>
        <v>0</v>
      </c>
      <c r="W444" s="86">
        <f>IF(H444="USD",S444*SolCotizacion!$J$18,S444)</f>
        <v>8430.4429999999993</v>
      </c>
      <c r="X444" s="3">
        <f>ROUND(W444/(1-VLOOKUP("Total porcentaje:",ResumenCotizacion!$F:$H,3,0)),2)</f>
        <v>8430.44</v>
      </c>
      <c r="Y444" s="3">
        <f t="shared" si="27"/>
        <v>0</v>
      </c>
    </row>
    <row r="445" spans="1:25" ht="14.25" x14ac:dyDescent="0.2">
      <c r="A445" s="21" t="str">
        <f t="shared" si="24"/>
        <v>Catalogo principalOVS_ES ACADEMICO5FV-00008</v>
      </c>
      <c r="B445" s="21" t="str">
        <f t="shared" si="25"/>
        <v>5FV-00008OVS_ES ACADEMICO</v>
      </c>
      <c r="C445"/>
      <c r="D445" s="21" t="s">
        <v>134</v>
      </c>
      <c r="E445" t="s">
        <v>1023</v>
      </c>
      <c r="F445" s="21" t="s">
        <v>806</v>
      </c>
      <c r="G445" s="21" t="s">
        <v>134</v>
      </c>
      <c r="H445" s="49" t="s">
        <v>136</v>
      </c>
      <c r="I445" s="21" t="s">
        <v>74</v>
      </c>
      <c r="J445" t="s">
        <v>1024</v>
      </c>
      <c r="K445" s="53" t="s">
        <v>29</v>
      </c>
      <c r="L445" s="52" t="s">
        <v>92</v>
      </c>
      <c r="M445" s="48" t="s">
        <v>73</v>
      </c>
      <c r="N445" s="89" t="s">
        <v>74</v>
      </c>
      <c r="O445" s="90" t="s">
        <v>74</v>
      </c>
      <c r="P445" s="89" t="s">
        <v>74</v>
      </c>
      <c r="Q445" s="47" t="str">
        <f t="shared" si="26"/>
        <v>5FV-00008</v>
      </c>
      <c r="R445" s="64" t="s">
        <v>848</v>
      </c>
      <c r="S445" s="87">
        <v>2.2999999999999998</v>
      </c>
      <c r="T445" s="21">
        <v>1</v>
      </c>
      <c r="U445" s="62" t="s">
        <v>139</v>
      </c>
      <c r="V445" s="49">
        <f>SUMIF(ResumenCotizacion!$C:$C,E445,ResumenCotizacion!$P:$P)</f>
        <v>0</v>
      </c>
      <c r="W445" s="86">
        <f>IF(H445="USD",S445*SolCotizacion!$J$18,S445)</f>
        <v>8430.4429999999993</v>
      </c>
      <c r="X445" s="3">
        <f>ROUND(W445/(1-VLOOKUP("Total porcentaje:",ResumenCotizacion!$F:$H,3,0)),2)</f>
        <v>8430.44</v>
      </c>
      <c r="Y445" s="3">
        <f t="shared" si="27"/>
        <v>0</v>
      </c>
    </row>
    <row r="446" spans="1:25" ht="14.25" x14ac:dyDescent="0.2">
      <c r="A446" s="21" t="str">
        <f t="shared" si="24"/>
        <v>Catalogo principalOVS_ES ACADEMICO5FV-00009</v>
      </c>
      <c r="B446" s="21" t="str">
        <f t="shared" si="25"/>
        <v>5FV-00009OVS_ES ACADEMICO</v>
      </c>
      <c r="C446"/>
      <c r="D446" s="21" t="s">
        <v>134</v>
      </c>
      <c r="E446" t="s">
        <v>1025</v>
      </c>
      <c r="F446" s="21" t="s">
        <v>806</v>
      </c>
      <c r="G446" s="21" t="s">
        <v>134</v>
      </c>
      <c r="H446" s="49" t="s">
        <v>136</v>
      </c>
      <c r="I446" s="21" t="s">
        <v>74</v>
      </c>
      <c r="J446" t="s">
        <v>1026</v>
      </c>
      <c r="K446" s="53" t="s">
        <v>29</v>
      </c>
      <c r="L446" s="52" t="s">
        <v>92</v>
      </c>
      <c r="M446" s="48" t="s">
        <v>73</v>
      </c>
      <c r="N446" s="89" t="s">
        <v>74</v>
      </c>
      <c r="O446" s="90" t="s">
        <v>74</v>
      </c>
      <c r="P446" s="89" t="s">
        <v>74</v>
      </c>
      <c r="Q446" s="47" t="str">
        <f t="shared" si="26"/>
        <v>5FV-00009</v>
      </c>
      <c r="R446" s="64" t="s">
        <v>848</v>
      </c>
      <c r="S446" s="87">
        <v>0</v>
      </c>
      <c r="T446" s="21">
        <v>1</v>
      </c>
      <c r="U446" s="62" t="s">
        <v>139</v>
      </c>
      <c r="V446" s="49">
        <f>SUMIF(ResumenCotizacion!$C:$C,E446,ResumenCotizacion!$P:$P)</f>
        <v>0</v>
      </c>
      <c r="W446" s="86">
        <f>IF(H446="USD",S446*SolCotizacion!$J$18,S446)</f>
        <v>0</v>
      </c>
      <c r="X446" s="3">
        <f>ROUND(W446/(1-VLOOKUP("Total porcentaje:",ResumenCotizacion!$F:$H,3,0)),2)</f>
        <v>0</v>
      </c>
      <c r="Y446" s="3">
        <f t="shared" si="27"/>
        <v>0</v>
      </c>
    </row>
    <row r="447" spans="1:25" ht="14.25" x14ac:dyDescent="0.2">
      <c r="A447" s="21" t="str">
        <f t="shared" si="24"/>
        <v>Catalogo principalOVS_ES ACADEMICO5FV-00010</v>
      </c>
      <c r="B447" s="21" t="str">
        <f t="shared" si="25"/>
        <v>5FV-00010OVS_ES ACADEMICO</v>
      </c>
      <c r="C447"/>
      <c r="D447" s="21" t="s">
        <v>134</v>
      </c>
      <c r="E447" t="s">
        <v>1027</v>
      </c>
      <c r="F447" s="21" t="s">
        <v>806</v>
      </c>
      <c r="G447" s="21" t="s">
        <v>134</v>
      </c>
      <c r="H447" s="49" t="s">
        <v>136</v>
      </c>
      <c r="I447" s="21" t="s">
        <v>74</v>
      </c>
      <c r="J447" t="s">
        <v>1028</v>
      </c>
      <c r="K447" s="53" t="s">
        <v>29</v>
      </c>
      <c r="L447" s="52" t="s">
        <v>92</v>
      </c>
      <c r="M447" s="48" t="s">
        <v>73</v>
      </c>
      <c r="N447" s="89" t="s">
        <v>74</v>
      </c>
      <c r="O447" s="90" t="s">
        <v>74</v>
      </c>
      <c r="P447" s="89" t="s">
        <v>74</v>
      </c>
      <c r="Q447" s="47" t="str">
        <f t="shared" si="26"/>
        <v>5FV-00010</v>
      </c>
      <c r="R447" s="64" t="s">
        <v>848</v>
      </c>
      <c r="S447" s="87">
        <v>0</v>
      </c>
      <c r="T447" s="21">
        <v>1</v>
      </c>
      <c r="U447" s="62" t="s">
        <v>139</v>
      </c>
      <c r="V447" s="49">
        <f>SUMIF(ResumenCotizacion!$C:$C,E447,ResumenCotizacion!$P:$P)</f>
        <v>0</v>
      </c>
      <c r="W447" s="86">
        <f>IF(H447="USD",S447*SolCotizacion!$J$18,S447)</f>
        <v>0</v>
      </c>
      <c r="X447" s="3">
        <f>ROUND(W447/(1-VLOOKUP("Total porcentaje:",ResumenCotizacion!$F:$H,3,0)),2)</f>
        <v>0</v>
      </c>
      <c r="Y447" s="3">
        <f t="shared" si="27"/>
        <v>0</v>
      </c>
    </row>
    <row r="448" spans="1:25" ht="14.25" x14ac:dyDescent="0.2">
      <c r="A448" s="21" t="str">
        <f t="shared" si="24"/>
        <v>Catalogo principalOVS_ES ACADEMICO5HU-00035</v>
      </c>
      <c r="B448" s="21" t="str">
        <f t="shared" si="25"/>
        <v>5HU-00035OVS_ES ACADEMICO</v>
      </c>
      <c r="C448"/>
      <c r="D448" s="21" t="s">
        <v>134</v>
      </c>
      <c r="E448" t="s">
        <v>1029</v>
      </c>
      <c r="F448" s="21" t="s">
        <v>806</v>
      </c>
      <c r="G448" s="21" t="s">
        <v>134</v>
      </c>
      <c r="H448" s="49" t="s">
        <v>136</v>
      </c>
      <c r="I448" s="21" t="s">
        <v>74</v>
      </c>
      <c r="J448" t="s">
        <v>1030</v>
      </c>
      <c r="K448" s="53" t="s">
        <v>29</v>
      </c>
      <c r="L448" s="52" t="s">
        <v>92</v>
      </c>
      <c r="M448" s="48" t="s">
        <v>73</v>
      </c>
      <c r="N448" s="89" t="s">
        <v>74</v>
      </c>
      <c r="O448" s="90" t="s">
        <v>74</v>
      </c>
      <c r="P448" s="89" t="s">
        <v>74</v>
      </c>
      <c r="Q448" s="47" t="str">
        <f t="shared" si="26"/>
        <v>5HU-00035</v>
      </c>
      <c r="R448" s="64" t="s">
        <v>75</v>
      </c>
      <c r="S448" s="87">
        <v>422</v>
      </c>
      <c r="T448" s="21">
        <v>1</v>
      </c>
      <c r="U448" s="62" t="s">
        <v>139</v>
      </c>
      <c r="V448" s="49">
        <f>SUMIF(ResumenCotizacion!$C:$C,E448,ResumenCotizacion!$P:$P)</f>
        <v>0</v>
      </c>
      <c r="W448" s="86">
        <f>IF(H448="USD",S448*SolCotizacion!$J$18,S448)</f>
        <v>1546803.02</v>
      </c>
      <c r="X448" s="3">
        <f>ROUND(W448/(1-VLOOKUP("Total porcentaje:",ResumenCotizacion!$F:$H,3,0)),2)</f>
        <v>1546803.02</v>
      </c>
      <c r="Y448" s="3">
        <f t="shared" si="27"/>
        <v>0</v>
      </c>
    </row>
    <row r="449" spans="1:25" ht="14.25" x14ac:dyDescent="0.2">
      <c r="A449" s="21" t="str">
        <f t="shared" si="24"/>
        <v>Catalogo principalOVS_ES ACADEMICO5HU-00036</v>
      </c>
      <c r="B449" s="21" t="str">
        <f t="shared" si="25"/>
        <v>5HU-00036OVS_ES ACADEMICO</v>
      </c>
      <c r="C449"/>
      <c r="D449" s="21" t="s">
        <v>134</v>
      </c>
      <c r="E449" t="s">
        <v>1031</v>
      </c>
      <c r="F449" s="21" t="s">
        <v>806</v>
      </c>
      <c r="G449" s="21" t="s">
        <v>134</v>
      </c>
      <c r="H449" s="49" t="s">
        <v>136</v>
      </c>
      <c r="I449" s="21" t="s">
        <v>74</v>
      </c>
      <c r="J449" t="s">
        <v>1032</v>
      </c>
      <c r="K449" s="53" t="s">
        <v>29</v>
      </c>
      <c r="L449" s="52" t="s">
        <v>92</v>
      </c>
      <c r="M449" s="48" t="s">
        <v>73</v>
      </c>
      <c r="N449" s="89" t="s">
        <v>74</v>
      </c>
      <c r="O449" s="90" t="s">
        <v>74</v>
      </c>
      <c r="P449" s="89" t="s">
        <v>74</v>
      </c>
      <c r="Q449" s="47" t="str">
        <f t="shared" si="26"/>
        <v>5HU-00036</v>
      </c>
      <c r="R449" s="64" t="s">
        <v>75</v>
      </c>
      <c r="S449" s="87">
        <v>422</v>
      </c>
      <c r="T449" s="21">
        <v>1</v>
      </c>
      <c r="U449" s="62" t="s">
        <v>139</v>
      </c>
      <c r="V449" s="49">
        <f>SUMIF(ResumenCotizacion!$C:$C,E449,ResumenCotizacion!$P:$P)</f>
        <v>0</v>
      </c>
      <c r="W449" s="86">
        <f>IF(H449="USD",S449*SolCotizacion!$J$18,S449)</f>
        <v>1546803.02</v>
      </c>
      <c r="X449" s="3">
        <f>ROUND(W449/(1-VLOOKUP("Total porcentaje:",ResumenCotizacion!$F:$H,3,0)),2)</f>
        <v>1546803.02</v>
      </c>
      <c r="Y449" s="3">
        <f t="shared" si="27"/>
        <v>0</v>
      </c>
    </row>
    <row r="450" spans="1:25" ht="14.25" x14ac:dyDescent="0.2">
      <c r="A450" s="21" t="str">
        <f t="shared" ref="A450:A513" si="28">D450&amp;F450&amp;E450</f>
        <v>Catalogo principalOVS_ES ACADEMICO6EM-00001</v>
      </c>
      <c r="B450" s="21" t="str">
        <f t="shared" ref="B450:B513" si="29">E450&amp;F450</f>
        <v>6EM-00001OVS_ES ACADEMICO</v>
      </c>
      <c r="C450"/>
      <c r="D450" s="21" t="s">
        <v>134</v>
      </c>
      <c r="E450" t="s">
        <v>1033</v>
      </c>
      <c r="F450" s="21" t="s">
        <v>806</v>
      </c>
      <c r="G450" s="21" t="s">
        <v>134</v>
      </c>
      <c r="H450" s="49" t="s">
        <v>136</v>
      </c>
      <c r="I450" s="21" t="s">
        <v>74</v>
      </c>
      <c r="J450" t="s">
        <v>1034</v>
      </c>
      <c r="K450" s="53" t="s">
        <v>29</v>
      </c>
      <c r="L450" s="52" t="s">
        <v>92</v>
      </c>
      <c r="M450" s="48" t="s">
        <v>73</v>
      </c>
      <c r="N450" s="89" t="s">
        <v>74</v>
      </c>
      <c r="O450" s="90" t="s">
        <v>74</v>
      </c>
      <c r="P450" s="89" t="s">
        <v>74</v>
      </c>
      <c r="Q450" s="47" t="str">
        <f t="shared" si="26"/>
        <v>6EM-00001</v>
      </c>
      <c r="R450" s="64" t="s">
        <v>848</v>
      </c>
      <c r="S450" s="87">
        <v>1.1000000000000001</v>
      </c>
      <c r="T450" s="21">
        <v>1</v>
      </c>
      <c r="U450" s="62" t="s">
        <v>139</v>
      </c>
      <c r="V450" s="49">
        <f>SUMIF(ResumenCotizacion!$C:$C,E450,ResumenCotizacion!$P:$P)</f>
        <v>0</v>
      </c>
      <c r="W450" s="86">
        <f>IF(H450="USD",S450*SolCotizacion!$J$18,S450)</f>
        <v>4031.951</v>
      </c>
      <c r="X450" s="3">
        <f>ROUND(W450/(1-VLOOKUP("Total porcentaje:",ResumenCotizacion!$F:$H,3,0)),2)</f>
        <v>4031.95</v>
      </c>
      <c r="Y450" s="3">
        <f t="shared" si="27"/>
        <v>0</v>
      </c>
    </row>
    <row r="451" spans="1:25" ht="14.25" x14ac:dyDescent="0.2">
      <c r="A451" s="21" t="str">
        <f t="shared" si="28"/>
        <v>Catalogo principalOVS_ES ACADEMICO6EM-00002</v>
      </c>
      <c r="B451" s="21" t="str">
        <f t="shared" si="29"/>
        <v>6EM-00002OVS_ES ACADEMICO</v>
      </c>
      <c r="C451"/>
      <c r="D451" s="21" t="s">
        <v>134</v>
      </c>
      <c r="E451" t="s">
        <v>1035</v>
      </c>
      <c r="F451" s="21" t="s">
        <v>806</v>
      </c>
      <c r="G451" s="21" t="s">
        <v>134</v>
      </c>
      <c r="H451" s="49" t="s">
        <v>136</v>
      </c>
      <c r="I451" s="21" t="s">
        <v>74</v>
      </c>
      <c r="J451" t="s">
        <v>1036</v>
      </c>
      <c r="K451" s="53" t="s">
        <v>29</v>
      </c>
      <c r="L451" s="52" t="s">
        <v>92</v>
      </c>
      <c r="M451" s="48" t="s">
        <v>73</v>
      </c>
      <c r="N451" s="89" t="s">
        <v>74</v>
      </c>
      <c r="O451" s="90" t="s">
        <v>74</v>
      </c>
      <c r="P451" s="89" t="s">
        <v>74</v>
      </c>
      <c r="Q451" s="47" t="str">
        <f t="shared" ref="Q451:Q514" si="30">+E451</f>
        <v>6EM-00002</v>
      </c>
      <c r="R451" s="64" t="s">
        <v>848</v>
      </c>
      <c r="S451" s="87">
        <v>1.1000000000000001</v>
      </c>
      <c r="T451" s="21">
        <v>1</v>
      </c>
      <c r="U451" s="62" t="s">
        <v>139</v>
      </c>
      <c r="V451" s="49">
        <f>SUMIF(ResumenCotizacion!$C:$C,E451,ResumenCotizacion!$P:$P)</f>
        <v>0</v>
      </c>
      <c r="W451" s="86">
        <f>IF(H451="USD",S451*SolCotizacion!$J$18,S451)</f>
        <v>4031.951</v>
      </c>
      <c r="X451" s="3">
        <f>ROUND(W451/(1-VLOOKUP("Total porcentaje:",ResumenCotizacion!$F:$H,3,0)),2)</f>
        <v>4031.95</v>
      </c>
      <c r="Y451" s="3">
        <f t="shared" ref="Y451:Y514" si="31">V451*X451</f>
        <v>0</v>
      </c>
    </row>
    <row r="452" spans="1:25" ht="14.25" x14ac:dyDescent="0.2">
      <c r="A452" s="21" t="str">
        <f t="shared" si="28"/>
        <v>Catalogo principalOVS_ES ACADEMICO6EM-00011</v>
      </c>
      <c r="B452" s="21" t="str">
        <f t="shared" si="29"/>
        <v>6EM-00011OVS_ES ACADEMICO</v>
      </c>
      <c r="C452"/>
      <c r="D452" s="21" t="s">
        <v>134</v>
      </c>
      <c r="E452" t="s">
        <v>1037</v>
      </c>
      <c r="F452" s="21" t="s">
        <v>806</v>
      </c>
      <c r="G452" s="21" t="s">
        <v>134</v>
      </c>
      <c r="H452" s="49" t="s">
        <v>136</v>
      </c>
      <c r="I452" s="21" t="s">
        <v>74</v>
      </c>
      <c r="J452" t="s">
        <v>1038</v>
      </c>
      <c r="K452" s="53" t="s">
        <v>29</v>
      </c>
      <c r="L452" s="52" t="s">
        <v>92</v>
      </c>
      <c r="M452" s="48" t="s">
        <v>73</v>
      </c>
      <c r="N452" s="89" t="s">
        <v>74</v>
      </c>
      <c r="O452" s="90" t="s">
        <v>74</v>
      </c>
      <c r="P452" s="89" t="s">
        <v>74</v>
      </c>
      <c r="Q452" s="47" t="str">
        <f t="shared" si="30"/>
        <v>6EM-00011</v>
      </c>
      <c r="R452" s="64" t="s">
        <v>848</v>
      </c>
      <c r="S452" s="87">
        <v>0.9</v>
      </c>
      <c r="T452" s="21">
        <v>1</v>
      </c>
      <c r="U452" s="62" t="s">
        <v>139</v>
      </c>
      <c r="V452" s="49">
        <f>SUMIF(ResumenCotizacion!$C:$C,E452,ResumenCotizacion!$P:$P)</f>
        <v>0</v>
      </c>
      <c r="W452" s="86">
        <f>IF(H452="USD",S452*SolCotizacion!$J$18,S452)</f>
        <v>3298.8690000000001</v>
      </c>
      <c r="X452" s="3">
        <f>ROUND(W452/(1-VLOOKUP("Total porcentaje:",ResumenCotizacion!$F:$H,3,0)),2)</f>
        <v>3298.87</v>
      </c>
      <c r="Y452" s="3">
        <f t="shared" si="31"/>
        <v>0</v>
      </c>
    </row>
    <row r="453" spans="1:25" ht="14.25" x14ac:dyDescent="0.2">
      <c r="A453" s="21" t="str">
        <f t="shared" si="28"/>
        <v>Catalogo principalOVS_ES ACADEMICO6MV-00001</v>
      </c>
      <c r="B453" s="21" t="str">
        <f t="shared" si="29"/>
        <v>6MV-00001OVS_ES ACADEMICO</v>
      </c>
      <c r="C453"/>
      <c r="D453" s="21" t="s">
        <v>134</v>
      </c>
      <c r="E453" t="s">
        <v>1039</v>
      </c>
      <c r="F453" s="21" t="s">
        <v>806</v>
      </c>
      <c r="G453" s="21" t="s">
        <v>134</v>
      </c>
      <c r="H453" s="49" t="s">
        <v>136</v>
      </c>
      <c r="I453" s="21" t="s">
        <v>74</v>
      </c>
      <c r="J453" t="s">
        <v>1040</v>
      </c>
      <c r="K453" s="53" t="s">
        <v>29</v>
      </c>
      <c r="L453" s="52" t="s">
        <v>92</v>
      </c>
      <c r="M453" s="48" t="s">
        <v>73</v>
      </c>
      <c r="N453" s="89" t="s">
        <v>74</v>
      </c>
      <c r="O453" s="90" t="s">
        <v>74</v>
      </c>
      <c r="P453" s="89" t="s">
        <v>74</v>
      </c>
      <c r="Q453" s="47" t="str">
        <f t="shared" si="30"/>
        <v>6MV-00001</v>
      </c>
      <c r="R453" s="64" t="s">
        <v>848</v>
      </c>
      <c r="S453" s="87">
        <v>0</v>
      </c>
      <c r="T453" s="21">
        <v>1</v>
      </c>
      <c r="U453" s="62" t="s">
        <v>139</v>
      </c>
      <c r="V453" s="49">
        <f>SUMIF(ResumenCotizacion!$C:$C,E453,ResumenCotizacion!$P:$P)</f>
        <v>0</v>
      </c>
      <c r="W453" s="86">
        <f>IF(H453="USD",S453*SolCotizacion!$J$18,S453)</f>
        <v>0</v>
      </c>
      <c r="X453" s="3">
        <f>ROUND(W453/(1-VLOOKUP("Total porcentaje:",ResumenCotizacion!$F:$H,3,0)),2)</f>
        <v>0</v>
      </c>
      <c r="Y453" s="3">
        <f t="shared" si="31"/>
        <v>0</v>
      </c>
    </row>
    <row r="454" spans="1:25" ht="14.25" x14ac:dyDescent="0.2">
      <c r="A454" s="21" t="str">
        <f t="shared" si="28"/>
        <v>Catalogo principalOVS_ES ACADEMICO6MV-00002</v>
      </c>
      <c r="B454" s="21" t="str">
        <f t="shared" si="29"/>
        <v>6MV-00002OVS_ES ACADEMICO</v>
      </c>
      <c r="C454"/>
      <c r="D454" s="21" t="s">
        <v>134</v>
      </c>
      <c r="E454" t="s">
        <v>1041</v>
      </c>
      <c r="F454" s="21" t="s">
        <v>806</v>
      </c>
      <c r="G454" s="21" t="s">
        <v>134</v>
      </c>
      <c r="H454" s="49" t="s">
        <v>136</v>
      </c>
      <c r="I454" s="21" t="s">
        <v>74</v>
      </c>
      <c r="J454" t="s">
        <v>1042</v>
      </c>
      <c r="K454" s="53" t="s">
        <v>29</v>
      </c>
      <c r="L454" s="52" t="s">
        <v>92</v>
      </c>
      <c r="M454" s="48" t="s">
        <v>73</v>
      </c>
      <c r="N454" s="89" t="s">
        <v>74</v>
      </c>
      <c r="O454" s="90" t="s">
        <v>74</v>
      </c>
      <c r="P454" s="89" t="s">
        <v>74</v>
      </c>
      <c r="Q454" s="47" t="str">
        <f t="shared" si="30"/>
        <v>6MV-00002</v>
      </c>
      <c r="R454" s="64" t="s">
        <v>848</v>
      </c>
      <c r="S454" s="87">
        <v>0</v>
      </c>
      <c r="T454" s="21">
        <v>1</v>
      </c>
      <c r="U454" s="62" t="s">
        <v>139</v>
      </c>
      <c r="V454" s="49">
        <f>SUMIF(ResumenCotizacion!$C:$C,E454,ResumenCotizacion!$P:$P)</f>
        <v>0</v>
      </c>
      <c r="W454" s="86">
        <f>IF(H454="USD",S454*SolCotizacion!$J$18,S454)</f>
        <v>0</v>
      </c>
      <c r="X454" s="3">
        <f>ROUND(W454/(1-VLOOKUP("Total porcentaje:",ResumenCotizacion!$F:$H,3,0)),2)</f>
        <v>0</v>
      </c>
      <c r="Y454" s="3">
        <f t="shared" si="31"/>
        <v>0</v>
      </c>
    </row>
    <row r="455" spans="1:25" ht="14.25" x14ac:dyDescent="0.2">
      <c r="A455" s="21" t="str">
        <f t="shared" si="28"/>
        <v>Catalogo principalOVS_ES ACADEMICO6MV-00005</v>
      </c>
      <c r="B455" s="21" t="str">
        <f t="shared" si="29"/>
        <v>6MV-00005OVS_ES ACADEMICO</v>
      </c>
      <c r="C455"/>
      <c r="D455" s="21" t="s">
        <v>134</v>
      </c>
      <c r="E455" t="s">
        <v>1043</v>
      </c>
      <c r="F455" s="21" t="s">
        <v>806</v>
      </c>
      <c r="G455" s="21" t="s">
        <v>134</v>
      </c>
      <c r="H455" s="49" t="s">
        <v>136</v>
      </c>
      <c r="I455" s="21" t="s">
        <v>74</v>
      </c>
      <c r="J455" t="s">
        <v>1044</v>
      </c>
      <c r="K455" s="53" t="s">
        <v>29</v>
      </c>
      <c r="L455" s="52" t="s">
        <v>92</v>
      </c>
      <c r="M455" s="48" t="s">
        <v>73</v>
      </c>
      <c r="N455" s="89" t="s">
        <v>74</v>
      </c>
      <c r="O455" s="90" t="s">
        <v>74</v>
      </c>
      <c r="P455" s="89" t="s">
        <v>74</v>
      </c>
      <c r="Q455" s="47" t="str">
        <f t="shared" si="30"/>
        <v>6MV-00005</v>
      </c>
      <c r="R455" s="64" t="s">
        <v>848</v>
      </c>
      <c r="S455" s="87">
        <v>0</v>
      </c>
      <c r="T455" s="21">
        <v>1</v>
      </c>
      <c r="U455" s="62" t="s">
        <v>139</v>
      </c>
      <c r="V455" s="49">
        <f>SUMIF(ResumenCotizacion!$C:$C,E455,ResumenCotizacion!$P:$P)</f>
        <v>0</v>
      </c>
      <c r="W455" s="86">
        <f>IF(H455="USD",S455*SolCotizacion!$J$18,S455)</f>
        <v>0</v>
      </c>
      <c r="X455" s="3">
        <f>ROUND(W455/(1-VLOOKUP("Total porcentaje:",ResumenCotizacion!$F:$H,3,0)),2)</f>
        <v>0</v>
      </c>
      <c r="Y455" s="3">
        <f t="shared" si="31"/>
        <v>0</v>
      </c>
    </row>
    <row r="456" spans="1:25" ht="14.25" x14ac:dyDescent="0.2">
      <c r="A456" s="21" t="str">
        <f t="shared" si="28"/>
        <v>Catalogo principalOVS_ES ACADEMICO6QV-00001</v>
      </c>
      <c r="B456" s="21" t="str">
        <f t="shared" si="29"/>
        <v>6QV-00001OVS_ES ACADEMICO</v>
      </c>
      <c r="C456"/>
      <c r="D456" s="21" t="s">
        <v>134</v>
      </c>
      <c r="E456" t="s">
        <v>1045</v>
      </c>
      <c r="F456" s="21" t="s">
        <v>806</v>
      </c>
      <c r="G456" s="21" t="s">
        <v>134</v>
      </c>
      <c r="H456" s="49" t="s">
        <v>136</v>
      </c>
      <c r="I456" s="21" t="s">
        <v>74</v>
      </c>
      <c r="J456" t="s">
        <v>1046</v>
      </c>
      <c r="K456" s="53" t="s">
        <v>29</v>
      </c>
      <c r="L456" s="52" t="s">
        <v>92</v>
      </c>
      <c r="M456" s="48" t="s">
        <v>73</v>
      </c>
      <c r="N456" s="89" t="s">
        <v>74</v>
      </c>
      <c r="O456" s="90" t="s">
        <v>74</v>
      </c>
      <c r="P456" s="89" t="s">
        <v>74</v>
      </c>
      <c r="Q456" s="47" t="str">
        <f t="shared" si="30"/>
        <v>6QV-00001</v>
      </c>
      <c r="R456" s="64" t="s">
        <v>848</v>
      </c>
      <c r="S456" s="87">
        <v>0</v>
      </c>
      <c r="T456" s="21">
        <v>1</v>
      </c>
      <c r="U456" s="62" t="s">
        <v>139</v>
      </c>
      <c r="V456" s="49">
        <f>SUMIF(ResumenCotizacion!$C:$C,E456,ResumenCotizacion!$P:$P)</f>
        <v>0</v>
      </c>
      <c r="W456" s="86">
        <f>IF(H456="USD",S456*SolCotizacion!$J$18,S456)</f>
        <v>0</v>
      </c>
      <c r="X456" s="3">
        <f>ROUND(W456/(1-VLOOKUP("Total porcentaje:",ResumenCotizacion!$F:$H,3,0)),2)</f>
        <v>0</v>
      </c>
      <c r="Y456" s="3">
        <f t="shared" si="31"/>
        <v>0</v>
      </c>
    </row>
    <row r="457" spans="1:25" ht="14.25" x14ac:dyDescent="0.2">
      <c r="A457" s="21" t="str">
        <f t="shared" si="28"/>
        <v>Catalogo principalOVS_ES ACADEMICO6QV-00002</v>
      </c>
      <c r="B457" s="21" t="str">
        <f t="shared" si="29"/>
        <v>6QV-00002OVS_ES ACADEMICO</v>
      </c>
      <c r="C457"/>
      <c r="D457" s="21" t="s">
        <v>134</v>
      </c>
      <c r="E457" t="s">
        <v>1047</v>
      </c>
      <c r="F457" s="21" t="s">
        <v>806</v>
      </c>
      <c r="G457" s="21" t="s">
        <v>134</v>
      </c>
      <c r="H457" s="49" t="s">
        <v>136</v>
      </c>
      <c r="I457" s="21" t="s">
        <v>74</v>
      </c>
      <c r="J457" t="s">
        <v>1048</v>
      </c>
      <c r="K457" s="53" t="s">
        <v>29</v>
      </c>
      <c r="L457" s="52" t="s">
        <v>92</v>
      </c>
      <c r="M457" s="48" t="s">
        <v>73</v>
      </c>
      <c r="N457" s="89" t="s">
        <v>74</v>
      </c>
      <c r="O457" s="90" t="s">
        <v>74</v>
      </c>
      <c r="P457" s="89" t="s">
        <v>74</v>
      </c>
      <c r="Q457" s="47" t="str">
        <f t="shared" si="30"/>
        <v>6QV-00002</v>
      </c>
      <c r="R457" s="64" t="s">
        <v>848</v>
      </c>
      <c r="S457" s="87">
        <v>0</v>
      </c>
      <c r="T457" s="21">
        <v>1</v>
      </c>
      <c r="U457" s="62" t="s">
        <v>139</v>
      </c>
      <c r="V457" s="49">
        <f>SUMIF(ResumenCotizacion!$C:$C,E457,ResumenCotizacion!$P:$P)</f>
        <v>0</v>
      </c>
      <c r="W457" s="86">
        <f>IF(H457="USD",S457*SolCotizacion!$J$18,S457)</f>
        <v>0</v>
      </c>
      <c r="X457" s="3">
        <f>ROUND(W457/(1-VLOOKUP("Total porcentaje:",ResumenCotizacion!$F:$H,3,0)),2)</f>
        <v>0</v>
      </c>
      <c r="Y457" s="3">
        <f t="shared" si="31"/>
        <v>0</v>
      </c>
    </row>
    <row r="458" spans="1:25" ht="14.25" x14ac:dyDescent="0.2">
      <c r="A458" s="21" t="str">
        <f t="shared" si="28"/>
        <v>Catalogo principalOVS_ES ACADEMICO6QV-00005</v>
      </c>
      <c r="B458" s="21" t="str">
        <f t="shared" si="29"/>
        <v>6QV-00005OVS_ES ACADEMICO</v>
      </c>
      <c r="C458"/>
      <c r="D458" s="21" t="s">
        <v>134</v>
      </c>
      <c r="E458" t="s">
        <v>1049</v>
      </c>
      <c r="F458" s="21" t="s">
        <v>806</v>
      </c>
      <c r="G458" s="21" t="s">
        <v>134</v>
      </c>
      <c r="H458" s="49" t="s">
        <v>136</v>
      </c>
      <c r="I458" s="21" t="s">
        <v>74</v>
      </c>
      <c r="J458" t="s">
        <v>1050</v>
      </c>
      <c r="K458" s="53" t="s">
        <v>29</v>
      </c>
      <c r="L458" s="52" t="s">
        <v>92</v>
      </c>
      <c r="M458" s="48" t="s">
        <v>73</v>
      </c>
      <c r="N458" s="89" t="s">
        <v>74</v>
      </c>
      <c r="O458" s="90" t="s">
        <v>74</v>
      </c>
      <c r="P458" s="89" t="s">
        <v>74</v>
      </c>
      <c r="Q458" s="47" t="str">
        <f t="shared" si="30"/>
        <v>6QV-00005</v>
      </c>
      <c r="R458" s="64" t="s">
        <v>848</v>
      </c>
      <c r="S458" s="87">
        <v>0</v>
      </c>
      <c r="T458" s="21">
        <v>1</v>
      </c>
      <c r="U458" s="62" t="s">
        <v>139</v>
      </c>
      <c r="V458" s="49">
        <f>SUMIF(ResumenCotizacion!$C:$C,E458,ResumenCotizacion!$P:$P)</f>
        <v>0</v>
      </c>
      <c r="W458" s="86">
        <f>IF(H458="USD",S458*SolCotizacion!$J$18,S458)</f>
        <v>0</v>
      </c>
      <c r="X458" s="3">
        <f>ROUND(W458/(1-VLOOKUP("Total porcentaje:",ResumenCotizacion!$F:$H,3,0)),2)</f>
        <v>0</v>
      </c>
      <c r="Y458" s="3">
        <f t="shared" si="31"/>
        <v>0</v>
      </c>
    </row>
    <row r="459" spans="1:25" ht="14.25" x14ac:dyDescent="0.2">
      <c r="A459" s="21" t="str">
        <f t="shared" si="28"/>
        <v>Catalogo principalOVS_ES ACADEMICO6VC-01516</v>
      </c>
      <c r="B459" s="21" t="str">
        <f t="shared" si="29"/>
        <v>6VC-01516OVS_ES ACADEMICO</v>
      </c>
      <c r="C459"/>
      <c r="D459" s="21" t="s">
        <v>134</v>
      </c>
      <c r="E459" t="s">
        <v>1051</v>
      </c>
      <c r="F459" s="21" t="s">
        <v>806</v>
      </c>
      <c r="G459" s="21" t="s">
        <v>134</v>
      </c>
      <c r="H459" s="49" t="s">
        <v>136</v>
      </c>
      <c r="I459" s="21" t="s">
        <v>74</v>
      </c>
      <c r="J459" t="s">
        <v>1052</v>
      </c>
      <c r="K459" s="53" t="s">
        <v>29</v>
      </c>
      <c r="L459" s="52" t="s">
        <v>92</v>
      </c>
      <c r="M459" s="48" t="s">
        <v>73</v>
      </c>
      <c r="N459" s="89" t="s">
        <v>74</v>
      </c>
      <c r="O459" s="90" t="s">
        <v>74</v>
      </c>
      <c r="P459" s="89" t="s">
        <v>74</v>
      </c>
      <c r="Q459" s="47" t="str">
        <f t="shared" si="30"/>
        <v>6VC-01516</v>
      </c>
      <c r="R459" s="64" t="s">
        <v>75</v>
      </c>
      <c r="S459" s="87">
        <v>8</v>
      </c>
      <c r="T459" s="21">
        <v>1</v>
      </c>
      <c r="U459" s="62" t="s">
        <v>139</v>
      </c>
      <c r="V459" s="49">
        <f>SUMIF(ResumenCotizacion!$C:$C,E459,ResumenCotizacion!$P:$P)</f>
        <v>0</v>
      </c>
      <c r="W459" s="86">
        <f>IF(H459="USD",S459*SolCotizacion!$J$18,S459)</f>
        <v>29323.279999999999</v>
      </c>
      <c r="X459" s="3">
        <f>ROUND(W459/(1-VLOOKUP("Total porcentaje:",ResumenCotizacion!$F:$H,3,0)),2)</f>
        <v>29323.279999999999</v>
      </c>
      <c r="Y459" s="3">
        <f t="shared" si="31"/>
        <v>0</v>
      </c>
    </row>
    <row r="460" spans="1:25" ht="14.25" x14ac:dyDescent="0.2">
      <c r="A460" s="21" t="str">
        <f t="shared" si="28"/>
        <v>Catalogo principalOVS_ES ACADEMICO6VC-01517</v>
      </c>
      <c r="B460" s="21" t="str">
        <f t="shared" si="29"/>
        <v>6VC-01517OVS_ES ACADEMICO</v>
      </c>
      <c r="C460"/>
      <c r="D460" s="21" t="s">
        <v>134</v>
      </c>
      <c r="E460" t="s">
        <v>1053</v>
      </c>
      <c r="F460" s="21" t="s">
        <v>806</v>
      </c>
      <c r="G460" s="21" t="s">
        <v>134</v>
      </c>
      <c r="H460" s="49" t="s">
        <v>136</v>
      </c>
      <c r="I460" s="21" t="s">
        <v>74</v>
      </c>
      <c r="J460" t="s">
        <v>1054</v>
      </c>
      <c r="K460" s="53" t="s">
        <v>29</v>
      </c>
      <c r="L460" s="52" t="s">
        <v>92</v>
      </c>
      <c r="M460" s="48" t="s">
        <v>73</v>
      </c>
      <c r="N460" s="89" t="s">
        <v>74</v>
      </c>
      <c r="O460" s="90" t="s">
        <v>74</v>
      </c>
      <c r="P460" s="89" t="s">
        <v>74</v>
      </c>
      <c r="Q460" s="47" t="str">
        <f t="shared" si="30"/>
        <v>6VC-01517</v>
      </c>
      <c r="R460" s="64" t="s">
        <v>75</v>
      </c>
      <c r="S460" s="87">
        <v>8</v>
      </c>
      <c r="T460" s="21">
        <v>1</v>
      </c>
      <c r="U460" s="62" t="s">
        <v>139</v>
      </c>
      <c r="V460" s="49">
        <f>SUMIF(ResumenCotizacion!$C:$C,E460,ResumenCotizacion!$P:$P)</f>
        <v>0</v>
      </c>
      <c r="W460" s="86">
        <f>IF(H460="USD",S460*SolCotizacion!$J$18,S460)</f>
        <v>29323.279999999999</v>
      </c>
      <c r="X460" s="3">
        <f>ROUND(W460/(1-VLOOKUP("Total porcentaje:",ResumenCotizacion!$F:$H,3,0)),2)</f>
        <v>29323.279999999999</v>
      </c>
      <c r="Y460" s="3">
        <f t="shared" si="31"/>
        <v>0</v>
      </c>
    </row>
    <row r="461" spans="1:25" ht="14.25" x14ac:dyDescent="0.2">
      <c r="A461" s="21" t="str">
        <f t="shared" si="28"/>
        <v>Catalogo principalOVS_ES ACADEMICO6VC-01518</v>
      </c>
      <c r="B461" s="21" t="str">
        <f t="shared" si="29"/>
        <v>6VC-01518OVS_ES ACADEMICO</v>
      </c>
      <c r="C461"/>
      <c r="D461" s="21" t="s">
        <v>134</v>
      </c>
      <c r="E461" t="s">
        <v>1055</v>
      </c>
      <c r="F461" s="21" t="s">
        <v>806</v>
      </c>
      <c r="G461" s="21" t="s">
        <v>134</v>
      </c>
      <c r="H461" s="49" t="s">
        <v>136</v>
      </c>
      <c r="I461" s="21" t="s">
        <v>74</v>
      </c>
      <c r="J461" t="s">
        <v>1056</v>
      </c>
      <c r="K461" s="53" t="s">
        <v>29</v>
      </c>
      <c r="L461" s="52" t="s">
        <v>92</v>
      </c>
      <c r="M461" s="48" t="s">
        <v>73</v>
      </c>
      <c r="N461" s="89" t="s">
        <v>74</v>
      </c>
      <c r="O461" s="90" t="s">
        <v>74</v>
      </c>
      <c r="P461" s="89" t="s">
        <v>74</v>
      </c>
      <c r="Q461" s="47" t="str">
        <f t="shared" si="30"/>
        <v>6VC-01518</v>
      </c>
      <c r="R461" s="64" t="s">
        <v>75</v>
      </c>
      <c r="S461" s="87">
        <v>8</v>
      </c>
      <c r="T461" s="21">
        <v>1</v>
      </c>
      <c r="U461" s="62" t="s">
        <v>139</v>
      </c>
      <c r="V461" s="49">
        <f>SUMIF(ResumenCotizacion!$C:$C,E461,ResumenCotizacion!$P:$P)</f>
        <v>0</v>
      </c>
      <c r="W461" s="86">
        <f>IF(H461="USD",S461*SolCotizacion!$J$18,S461)</f>
        <v>29323.279999999999</v>
      </c>
      <c r="X461" s="3">
        <f>ROUND(W461/(1-VLOOKUP("Total porcentaje:",ResumenCotizacion!$F:$H,3,0)),2)</f>
        <v>29323.279999999999</v>
      </c>
      <c r="Y461" s="3">
        <f t="shared" si="31"/>
        <v>0</v>
      </c>
    </row>
    <row r="462" spans="1:25" ht="14.25" x14ac:dyDescent="0.2">
      <c r="A462" s="21" t="str">
        <f t="shared" si="28"/>
        <v>Catalogo principalOVS_ES ACADEMICO6VC-01519</v>
      </c>
      <c r="B462" s="21" t="str">
        <f t="shared" si="29"/>
        <v>6VC-01519OVS_ES ACADEMICO</v>
      </c>
      <c r="C462"/>
      <c r="D462" s="21" t="s">
        <v>134</v>
      </c>
      <c r="E462" t="s">
        <v>1057</v>
      </c>
      <c r="F462" s="21" t="s">
        <v>806</v>
      </c>
      <c r="G462" s="21" t="s">
        <v>134</v>
      </c>
      <c r="H462" s="49" t="s">
        <v>136</v>
      </c>
      <c r="I462" s="21" t="s">
        <v>74</v>
      </c>
      <c r="J462" t="s">
        <v>1058</v>
      </c>
      <c r="K462" s="53" t="s">
        <v>29</v>
      </c>
      <c r="L462" s="52" t="s">
        <v>92</v>
      </c>
      <c r="M462" s="48" t="s">
        <v>73</v>
      </c>
      <c r="N462" s="89" t="s">
        <v>74</v>
      </c>
      <c r="O462" s="90" t="s">
        <v>74</v>
      </c>
      <c r="P462" s="89" t="s">
        <v>74</v>
      </c>
      <c r="Q462" s="47" t="str">
        <f t="shared" si="30"/>
        <v>6VC-01519</v>
      </c>
      <c r="R462" s="64" t="s">
        <v>75</v>
      </c>
      <c r="S462" s="87">
        <v>8</v>
      </c>
      <c r="T462" s="21">
        <v>1</v>
      </c>
      <c r="U462" s="62" t="s">
        <v>139</v>
      </c>
      <c r="V462" s="49">
        <f>SUMIF(ResumenCotizacion!$C:$C,E462,ResumenCotizacion!$P:$P)</f>
        <v>0</v>
      </c>
      <c r="W462" s="86">
        <f>IF(H462="USD",S462*SolCotizacion!$J$18,S462)</f>
        <v>29323.279999999999</v>
      </c>
      <c r="X462" s="3">
        <f>ROUND(W462/(1-VLOOKUP("Total porcentaje:",ResumenCotizacion!$F:$H,3,0)),2)</f>
        <v>29323.279999999999</v>
      </c>
      <c r="Y462" s="3">
        <f t="shared" si="31"/>
        <v>0</v>
      </c>
    </row>
    <row r="463" spans="1:25" ht="14.25" x14ac:dyDescent="0.2">
      <c r="A463" s="21" t="str">
        <f t="shared" si="28"/>
        <v>Catalogo principalOVS_ES ACADEMICO6VC-01520</v>
      </c>
      <c r="B463" s="21" t="str">
        <f t="shared" si="29"/>
        <v>6VC-01520OVS_ES ACADEMICO</v>
      </c>
      <c r="C463"/>
      <c r="D463" s="21" t="s">
        <v>134</v>
      </c>
      <c r="E463" t="s">
        <v>1059</v>
      </c>
      <c r="F463" s="21" t="s">
        <v>806</v>
      </c>
      <c r="G463" s="21" t="s">
        <v>134</v>
      </c>
      <c r="H463" s="49" t="s">
        <v>136</v>
      </c>
      <c r="I463" s="21" t="s">
        <v>74</v>
      </c>
      <c r="J463" t="s">
        <v>1060</v>
      </c>
      <c r="K463" s="53" t="s">
        <v>29</v>
      </c>
      <c r="L463" s="52" t="s">
        <v>92</v>
      </c>
      <c r="M463" s="48" t="s">
        <v>73</v>
      </c>
      <c r="N463" s="89" t="s">
        <v>74</v>
      </c>
      <c r="O463" s="90" t="s">
        <v>74</v>
      </c>
      <c r="P463" s="89" t="s">
        <v>74</v>
      </c>
      <c r="Q463" s="47" t="str">
        <f t="shared" si="30"/>
        <v>6VC-01520</v>
      </c>
      <c r="R463" s="64" t="s">
        <v>75</v>
      </c>
      <c r="S463" s="87">
        <v>4.5199999999999996</v>
      </c>
      <c r="T463" s="21">
        <v>1</v>
      </c>
      <c r="U463" s="62" t="s">
        <v>139</v>
      </c>
      <c r="V463" s="49">
        <f>SUMIF(ResumenCotizacion!$C:$C,E463,ResumenCotizacion!$P:$P)</f>
        <v>0</v>
      </c>
      <c r="W463" s="86">
        <f>IF(H463="USD",S463*SolCotizacion!$J$18,S463)</f>
        <v>16567.653199999997</v>
      </c>
      <c r="X463" s="3">
        <f>ROUND(W463/(1-VLOOKUP("Total porcentaje:",ResumenCotizacion!$F:$H,3,0)),2)</f>
        <v>16567.650000000001</v>
      </c>
      <c r="Y463" s="3">
        <f t="shared" si="31"/>
        <v>0</v>
      </c>
    </row>
    <row r="464" spans="1:25" ht="14.25" x14ac:dyDescent="0.2">
      <c r="A464" s="21" t="str">
        <f t="shared" si="28"/>
        <v>Catalogo principalOVS_ES ACADEMICO6VC-01521</v>
      </c>
      <c r="B464" s="21" t="str">
        <f t="shared" si="29"/>
        <v>6VC-01521OVS_ES ACADEMICO</v>
      </c>
      <c r="C464"/>
      <c r="D464" s="21" t="s">
        <v>134</v>
      </c>
      <c r="E464" t="s">
        <v>1061</v>
      </c>
      <c r="F464" s="21" t="s">
        <v>806</v>
      </c>
      <c r="G464" s="21" t="s">
        <v>134</v>
      </c>
      <c r="H464" s="49" t="s">
        <v>136</v>
      </c>
      <c r="I464" s="21" t="s">
        <v>74</v>
      </c>
      <c r="J464" t="s">
        <v>1062</v>
      </c>
      <c r="K464" s="53" t="s">
        <v>29</v>
      </c>
      <c r="L464" s="52" t="s">
        <v>92</v>
      </c>
      <c r="M464" s="48" t="s">
        <v>73</v>
      </c>
      <c r="N464" s="89" t="s">
        <v>74</v>
      </c>
      <c r="O464" s="90" t="s">
        <v>74</v>
      </c>
      <c r="P464" s="89" t="s">
        <v>74</v>
      </c>
      <c r="Q464" s="47" t="str">
        <f t="shared" si="30"/>
        <v>6VC-01521</v>
      </c>
      <c r="R464" s="64" t="s">
        <v>75</v>
      </c>
      <c r="S464" s="87">
        <v>4.5199999999999996</v>
      </c>
      <c r="T464" s="21">
        <v>1</v>
      </c>
      <c r="U464" s="62" t="s">
        <v>139</v>
      </c>
      <c r="V464" s="49">
        <f>SUMIF(ResumenCotizacion!$C:$C,E464,ResumenCotizacion!$P:$P)</f>
        <v>0</v>
      </c>
      <c r="W464" s="86">
        <f>IF(H464="USD",S464*SolCotizacion!$J$18,S464)</f>
        <v>16567.653199999997</v>
      </c>
      <c r="X464" s="3">
        <f>ROUND(W464/(1-VLOOKUP("Total porcentaje:",ResumenCotizacion!$F:$H,3,0)),2)</f>
        <v>16567.650000000001</v>
      </c>
      <c r="Y464" s="3">
        <f t="shared" si="31"/>
        <v>0</v>
      </c>
    </row>
    <row r="465" spans="1:25" ht="14.25" x14ac:dyDescent="0.2">
      <c r="A465" s="21" t="str">
        <f t="shared" si="28"/>
        <v>Catalogo principalOVS_ES ACADEMICO6VC-01522</v>
      </c>
      <c r="B465" s="21" t="str">
        <f t="shared" si="29"/>
        <v>6VC-01522OVS_ES ACADEMICO</v>
      </c>
      <c r="C465"/>
      <c r="D465" s="21" t="s">
        <v>134</v>
      </c>
      <c r="E465" t="s">
        <v>1063</v>
      </c>
      <c r="F465" s="21" t="s">
        <v>806</v>
      </c>
      <c r="G465" s="21" t="s">
        <v>134</v>
      </c>
      <c r="H465" s="49" t="s">
        <v>136</v>
      </c>
      <c r="I465" s="21" t="s">
        <v>74</v>
      </c>
      <c r="J465" t="s">
        <v>1064</v>
      </c>
      <c r="K465" s="53" t="s">
        <v>29</v>
      </c>
      <c r="L465" s="52" t="s">
        <v>92</v>
      </c>
      <c r="M465" s="48" t="s">
        <v>73</v>
      </c>
      <c r="N465" s="89" t="s">
        <v>74</v>
      </c>
      <c r="O465" s="90" t="s">
        <v>74</v>
      </c>
      <c r="P465" s="89" t="s">
        <v>74</v>
      </c>
      <c r="Q465" s="47" t="str">
        <f t="shared" si="30"/>
        <v>6VC-01522</v>
      </c>
      <c r="R465" s="64" t="s">
        <v>75</v>
      </c>
      <c r="S465" s="87">
        <v>11</v>
      </c>
      <c r="T465" s="21">
        <v>1</v>
      </c>
      <c r="U465" s="62" t="s">
        <v>139</v>
      </c>
      <c r="V465" s="49">
        <f>SUMIF(ResumenCotizacion!$C:$C,E465,ResumenCotizacion!$P:$P)</f>
        <v>0</v>
      </c>
      <c r="W465" s="86">
        <f>IF(H465="USD",S465*SolCotizacion!$J$18,S465)</f>
        <v>40319.509999999995</v>
      </c>
      <c r="X465" s="3">
        <f>ROUND(W465/(1-VLOOKUP("Total porcentaje:",ResumenCotizacion!$F:$H,3,0)),2)</f>
        <v>40319.51</v>
      </c>
      <c r="Y465" s="3">
        <f t="shared" si="31"/>
        <v>0</v>
      </c>
    </row>
    <row r="466" spans="1:25" ht="14.25" x14ac:dyDescent="0.2">
      <c r="A466" s="21" t="str">
        <f t="shared" si="28"/>
        <v>Catalogo principalOVS_ES ACADEMICO6VC-01523</v>
      </c>
      <c r="B466" s="21" t="str">
        <f t="shared" si="29"/>
        <v>6VC-01523OVS_ES ACADEMICO</v>
      </c>
      <c r="C466"/>
      <c r="D466" s="21" t="s">
        <v>134</v>
      </c>
      <c r="E466" t="s">
        <v>1065</v>
      </c>
      <c r="F466" s="21" t="s">
        <v>806</v>
      </c>
      <c r="G466" s="21" t="s">
        <v>134</v>
      </c>
      <c r="H466" s="49" t="s">
        <v>136</v>
      </c>
      <c r="I466" s="21" t="s">
        <v>74</v>
      </c>
      <c r="J466" t="s">
        <v>1066</v>
      </c>
      <c r="K466" s="53" t="s">
        <v>29</v>
      </c>
      <c r="L466" s="52" t="s">
        <v>92</v>
      </c>
      <c r="M466" s="48" t="s">
        <v>73</v>
      </c>
      <c r="N466" s="89" t="s">
        <v>74</v>
      </c>
      <c r="O466" s="90" t="s">
        <v>74</v>
      </c>
      <c r="P466" s="89" t="s">
        <v>74</v>
      </c>
      <c r="Q466" s="47" t="str">
        <f t="shared" si="30"/>
        <v>6VC-01523</v>
      </c>
      <c r="R466" s="64" t="s">
        <v>75</v>
      </c>
      <c r="S466" s="87">
        <v>11</v>
      </c>
      <c r="T466" s="21">
        <v>1</v>
      </c>
      <c r="U466" s="62" t="s">
        <v>139</v>
      </c>
      <c r="V466" s="49">
        <f>SUMIF(ResumenCotizacion!$C:$C,E466,ResumenCotizacion!$P:$P)</f>
        <v>0</v>
      </c>
      <c r="W466" s="86">
        <f>IF(H466="USD",S466*SolCotizacion!$J$18,S466)</f>
        <v>40319.509999999995</v>
      </c>
      <c r="X466" s="3">
        <f>ROUND(W466/(1-VLOOKUP("Total porcentaje:",ResumenCotizacion!$F:$H,3,0)),2)</f>
        <v>40319.51</v>
      </c>
      <c r="Y466" s="3">
        <f t="shared" si="31"/>
        <v>0</v>
      </c>
    </row>
    <row r="467" spans="1:25" ht="14.25" x14ac:dyDescent="0.2">
      <c r="A467" s="21" t="str">
        <f t="shared" si="28"/>
        <v>Catalogo principalOVS_ES ACADEMICO6VC-01524</v>
      </c>
      <c r="B467" s="21" t="str">
        <f t="shared" si="29"/>
        <v>6VC-01524OVS_ES ACADEMICO</v>
      </c>
      <c r="C467"/>
      <c r="D467" s="21" t="s">
        <v>134</v>
      </c>
      <c r="E467" t="s">
        <v>1067</v>
      </c>
      <c r="F467" s="21" t="s">
        <v>806</v>
      </c>
      <c r="G467" s="21" t="s">
        <v>134</v>
      </c>
      <c r="H467" s="49" t="s">
        <v>136</v>
      </c>
      <c r="I467" s="21" t="s">
        <v>74</v>
      </c>
      <c r="J467" t="s">
        <v>1068</v>
      </c>
      <c r="K467" s="53" t="s">
        <v>29</v>
      </c>
      <c r="L467" s="52" t="s">
        <v>92</v>
      </c>
      <c r="M467" s="48" t="s">
        <v>73</v>
      </c>
      <c r="N467" s="89" t="s">
        <v>74</v>
      </c>
      <c r="O467" s="90" t="s">
        <v>74</v>
      </c>
      <c r="P467" s="89" t="s">
        <v>74</v>
      </c>
      <c r="Q467" s="47" t="str">
        <f t="shared" si="30"/>
        <v>6VC-01524</v>
      </c>
      <c r="R467" s="64" t="s">
        <v>75</v>
      </c>
      <c r="S467" s="87">
        <v>11</v>
      </c>
      <c r="T467" s="21">
        <v>1</v>
      </c>
      <c r="U467" s="62" t="s">
        <v>139</v>
      </c>
      <c r="V467" s="49">
        <f>SUMIF(ResumenCotizacion!$C:$C,E467,ResumenCotizacion!$P:$P)</f>
        <v>0</v>
      </c>
      <c r="W467" s="86">
        <f>IF(H467="USD",S467*SolCotizacion!$J$18,S467)</f>
        <v>40319.509999999995</v>
      </c>
      <c r="X467" s="3">
        <f>ROUND(W467/(1-VLOOKUP("Total porcentaje:",ResumenCotizacion!$F:$H,3,0)),2)</f>
        <v>40319.51</v>
      </c>
      <c r="Y467" s="3">
        <f t="shared" si="31"/>
        <v>0</v>
      </c>
    </row>
    <row r="468" spans="1:25" ht="14.25" x14ac:dyDescent="0.2">
      <c r="A468" s="21" t="str">
        <f t="shared" si="28"/>
        <v>Catalogo principalOVS_ES ACADEMICO6VC-01525</v>
      </c>
      <c r="B468" s="21" t="str">
        <f t="shared" si="29"/>
        <v>6VC-01525OVS_ES ACADEMICO</v>
      </c>
      <c r="C468"/>
      <c r="D468" s="21" t="s">
        <v>134</v>
      </c>
      <c r="E468" t="s">
        <v>1069</v>
      </c>
      <c r="F468" s="21" t="s">
        <v>806</v>
      </c>
      <c r="G468" s="21" t="s">
        <v>134</v>
      </c>
      <c r="H468" s="49" t="s">
        <v>136</v>
      </c>
      <c r="I468" s="21" t="s">
        <v>74</v>
      </c>
      <c r="J468" t="s">
        <v>1070</v>
      </c>
      <c r="K468" s="53" t="s">
        <v>29</v>
      </c>
      <c r="L468" s="52" t="s">
        <v>92</v>
      </c>
      <c r="M468" s="48" t="s">
        <v>73</v>
      </c>
      <c r="N468" s="89" t="s">
        <v>74</v>
      </c>
      <c r="O468" s="90" t="s">
        <v>74</v>
      </c>
      <c r="P468" s="89" t="s">
        <v>74</v>
      </c>
      <c r="Q468" s="47" t="str">
        <f t="shared" si="30"/>
        <v>6VC-01525</v>
      </c>
      <c r="R468" s="64" t="s">
        <v>75</v>
      </c>
      <c r="S468" s="87">
        <v>11</v>
      </c>
      <c r="T468" s="21">
        <v>1</v>
      </c>
      <c r="U468" s="62" t="s">
        <v>139</v>
      </c>
      <c r="V468" s="49">
        <f>SUMIF(ResumenCotizacion!$C:$C,E468,ResumenCotizacion!$P:$P)</f>
        <v>0</v>
      </c>
      <c r="W468" s="86">
        <f>IF(H468="USD",S468*SolCotizacion!$J$18,S468)</f>
        <v>40319.509999999995</v>
      </c>
      <c r="X468" s="3">
        <f>ROUND(W468/(1-VLOOKUP("Total porcentaje:",ResumenCotizacion!$F:$H,3,0)),2)</f>
        <v>40319.51</v>
      </c>
      <c r="Y468" s="3">
        <f t="shared" si="31"/>
        <v>0</v>
      </c>
    </row>
    <row r="469" spans="1:25" ht="14.25" x14ac:dyDescent="0.2">
      <c r="A469" s="21" t="str">
        <f t="shared" si="28"/>
        <v>Catalogo principalOVS_ES ACADEMICO6XC-00319</v>
      </c>
      <c r="B469" s="21" t="str">
        <f t="shared" si="29"/>
        <v>6XC-00319OVS_ES ACADEMICO</v>
      </c>
      <c r="C469"/>
      <c r="D469" s="21" t="s">
        <v>134</v>
      </c>
      <c r="E469" t="s">
        <v>1071</v>
      </c>
      <c r="F469" s="21" t="s">
        <v>806</v>
      </c>
      <c r="G469" s="21" t="s">
        <v>134</v>
      </c>
      <c r="H469" s="49" t="s">
        <v>136</v>
      </c>
      <c r="I469" s="21" t="s">
        <v>74</v>
      </c>
      <c r="J469" t="s">
        <v>1072</v>
      </c>
      <c r="K469" s="53" t="s">
        <v>29</v>
      </c>
      <c r="L469" s="52" t="s">
        <v>92</v>
      </c>
      <c r="M469" s="48" t="s">
        <v>73</v>
      </c>
      <c r="N469" s="89" t="s">
        <v>74</v>
      </c>
      <c r="O469" s="90" t="s">
        <v>74</v>
      </c>
      <c r="P469" s="89" t="s">
        <v>74</v>
      </c>
      <c r="Q469" s="47" t="str">
        <f t="shared" si="30"/>
        <v>6XC-00319</v>
      </c>
      <c r="R469" s="64" t="s">
        <v>75</v>
      </c>
      <c r="S469" s="87">
        <v>1392</v>
      </c>
      <c r="T469" s="21">
        <v>1</v>
      </c>
      <c r="U469" s="62" t="s">
        <v>139</v>
      </c>
      <c r="V469" s="49">
        <f>SUMIF(ResumenCotizacion!$C:$C,E469,ResumenCotizacion!$P:$P)</f>
        <v>0</v>
      </c>
      <c r="W469" s="86">
        <f>IF(H469="USD",S469*SolCotizacion!$J$18,S469)</f>
        <v>5102250.72</v>
      </c>
      <c r="X469" s="3">
        <f>ROUND(W469/(1-VLOOKUP("Total porcentaje:",ResumenCotizacion!$F:$H,3,0)),2)</f>
        <v>5102250.72</v>
      </c>
      <c r="Y469" s="3">
        <f t="shared" si="31"/>
        <v>0</v>
      </c>
    </row>
    <row r="470" spans="1:25" ht="14.25" x14ac:dyDescent="0.2">
      <c r="A470" s="21" t="str">
        <f t="shared" si="28"/>
        <v>Catalogo principalOVS_ES ACADEMICO6XC-00320</v>
      </c>
      <c r="B470" s="21" t="str">
        <f t="shared" si="29"/>
        <v>6XC-00320OVS_ES ACADEMICO</v>
      </c>
      <c r="C470"/>
      <c r="D470" s="21" t="s">
        <v>134</v>
      </c>
      <c r="E470" t="s">
        <v>1073</v>
      </c>
      <c r="F470" s="21" t="s">
        <v>806</v>
      </c>
      <c r="G470" s="21" t="s">
        <v>134</v>
      </c>
      <c r="H470" s="49" t="s">
        <v>136</v>
      </c>
      <c r="I470" s="21" t="s">
        <v>74</v>
      </c>
      <c r="J470" t="s">
        <v>1074</v>
      </c>
      <c r="K470" s="53" t="s">
        <v>29</v>
      </c>
      <c r="L470" s="52" t="s">
        <v>92</v>
      </c>
      <c r="M470" s="48" t="s">
        <v>73</v>
      </c>
      <c r="N470" s="89" t="s">
        <v>74</v>
      </c>
      <c r="O470" s="90" t="s">
        <v>74</v>
      </c>
      <c r="P470" s="89" t="s">
        <v>74</v>
      </c>
      <c r="Q470" s="47" t="str">
        <f t="shared" si="30"/>
        <v>6XC-00320</v>
      </c>
      <c r="R470" s="64" t="s">
        <v>75</v>
      </c>
      <c r="S470" s="87">
        <v>1392</v>
      </c>
      <c r="T470" s="21">
        <v>1</v>
      </c>
      <c r="U470" s="62" t="s">
        <v>139</v>
      </c>
      <c r="V470" s="49">
        <f>SUMIF(ResumenCotizacion!$C:$C,E470,ResumenCotizacion!$P:$P)</f>
        <v>0</v>
      </c>
      <c r="W470" s="86">
        <f>IF(H470="USD",S470*SolCotizacion!$J$18,S470)</f>
        <v>5102250.72</v>
      </c>
      <c r="X470" s="3">
        <f>ROUND(W470/(1-VLOOKUP("Total porcentaje:",ResumenCotizacion!$F:$H,3,0)),2)</f>
        <v>5102250.72</v>
      </c>
      <c r="Y470" s="3">
        <f t="shared" si="31"/>
        <v>0</v>
      </c>
    </row>
    <row r="471" spans="1:25" ht="14.25" x14ac:dyDescent="0.2">
      <c r="A471" s="21" t="str">
        <f t="shared" si="28"/>
        <v>Catalogo principalOVS_ES ACADEMICO6YH-00603</v>
      </c>
      <c r="B471" s="21" t="str">
        <f t="shared" si="29"/>
        <v>6YH-00603OVS_ES ACADEMICO</v>
      </c>
      <c r="C471"/>
      <c r="D471" s="21" t="s">
        <v>134</v>
      </c>
      <c r="E471" t="s">
        <v>1075</v>
      </c>
      <c r="F471" s="21" t="s">
        <v>806</v>
      </c>
      <c r="G471" s="21" t="s">
        <v>134</v>
      </c>
      <c r="H471" s="49" t="s">
        <v>136</v>
      </c>
      <c r="I471" s="21" t="s">
        <v>74</v>
      </c>
      <c r="J471" t="s">
        <v>1076</v>
      </c>
      <c r="K471" s="53" t="s">
        <v>29</v>
      </c>
      <c r="L471" s="52" t="s">
        <v>92</v>
      </c>
      <c r="M471" s="48" t="s">
        <v>73</v>
      </c>
      <c r="N471" s="89" t="s">
        <v>74</v>
      </c>
      <c r="O471" s="90" t="s">
        <v>74</v>
      </c>
      <c r="P471" s="89" t="s">
        <v>74</v>
      </c>
      <c r="Q471" s="47" t="str">
        <f t="shared" si="30"/>
        <v>6YH-00603</v>
      </c>
      <c r="R471" s="64" t="s">
        <v>75</v>
      </c>
      <c r="S471" s="87">
        <v>2.5</v>
      </c>
      <c r="T471" s="21">
        <v>1</v>
      </c>
      <c r="U471" s="62" t="s">
        <v>139</v>
      </c>
      <c r="V471" s="49">
        <f>SUMIF(ResumenCotizacion!$C:$C,E471,ResumenCotizacion!$P:$P)</f>
        <v>0</v>
      </c>
      <c r="W471" s="86">
        <f>IF(H471="USD",S471*SolCotizacion!$J$18,S471)</f>
        <v>9163.5249999999996</v>
      </c>
      <c r="X471" s="3">
        <f>ROUND(W471/(1-VLOOKUP("Total porcentaje:",ResumenCotizacion!$F:$H,3,0)),2)</f>
        <v>9163.5300000000007</v>
      </c>
      <c r="Y471" s="3">
        <f t="shared" si="31"/>
        <v>0</v>
      </c>
    </row>
    <row r="472" spans="1:25" ht="14.25" x14ac:dyDescent="0.2">
      <c r="A472" s="21" t="str">
        <f t="shared" si="28"/>
        <v>Catalogo principalOVS_ES ACADEMICO6YH-00604</v>
      </c>
      <c r="B472" s="21" t="str">
        <f t="shared" si="29"/>
        <v>6YH-00604OVS_ES ACADEMICO</v>
      </c>
      <c r="C472"/>
      <c r="D472" s="21" t="s">
        <v>134</v>
      </c>
      <c r="E472" t="s">
        <v>1077</v>
      </c>
      <c r="F472" s="21" t="s">
        <v>806</v>
      </c>
      <c r="G472" s="21" t="s">
        <v>134</v>
      </c>
      <c r="H472" s="49" t="s">
        <v>136</v>
      </c>
      <c r="I472" s="21" t="s">
        <v>74</v>
      </c>
      <c r="J472" t="s">
        <v>1078</v>
      </c>
      <c r="K472" s="53" t="s">
        <v>29</v>
      </c>
      <c r="L472" s="52" t="s">
        <v>92</v>
      </c>
      <c r="M472" s="48" t="s">
        <v>73</v>
      </c>
      <c r="N472" s="89" t="s">
        <v>74</v>
      </c>
      <c r="O472" s="90" t="s">
        <v>74</v>
      </c>
      <c r="P472" s="89" t="s">
        <v>74</v>
      </c>
      <c r="Q472" s="47" t="str">
        <f t="shared" si="30"/>
        <v>6YH-00604</v>
      </c>
      <c r="R472" s="64" t="s">
        <v>75</v>
      </c>
      <c r="S472" s="87">
        <v>2.5</v>
      </c>
      <c r="T472" s="21">
        <v>1</v>
      </c>
      <c r="U472" s="62" t="s">
        <v>139</v>
      </c>
      <c r="V472" s="49">
        <f>SUMIF(ResumenCotizacion!$C:$C,E472,ResumenCotizacion!$P:$P)</f>
        <v>0</v>
      </c>
      <c r="W472" s="86">
        <f>IF(H472="USD",S472*SolCotizacion!$J$18,S472)</f>
        <v>9163.5249999999996</v>
      </c>
      <c r="X472" s="3">
        <f>ROUND(W472/(1-VLOOKUP("Total porcentaje:",ResumenCotizacion!$F:$H,3,0)),2)</f>
        <v>9163.5300000000007</v>
      </c>
      <c r="Y472" s="3">
        <f t="shared" si="31"/>
        <v>0</v>
      </c>
    </row>
    <row r="473" spans="1:25" ht="14.25" x14ac:dyDescent="0.2">
      <c r="A473" s="21" t="str">
        <f t="shared" si="28"/>
        <v>Catalogo principalOVS_ES ACADEMICO6YH-00605</v>
      </c>
      <c r="B473" s="21" t="str">
        <f t="shared" si="29"/>
        <v>6YH-00605OVS_ES ACADEMICO</v>
      </c>
      <c r="C473"/>
      <c r="D473" s="21" t="s">
        <v>134</v>
      </c>
      <c r="E473" t="s">
        <v>1079</v>
      </c>
      <c r="F473" s="21" t="s">
        <v>806</v>
      </c>
      <c r="G473" s="21" t="s">
        <v>134</v>
      </c>
      <c r="H473" s="49" t="s">
        <v>136</v>
      </c>
      <c r="I473" s="21" t="s">
        <v>74</v>
      </c>
      <c r="J473" t="s">
        <v>1080</v>
      </c>
      <c r="K473" s="53" t="s">
        <v>29</v>
      </c>
      <c r="L473" s="52" t="s">
        <v>92</v>
      </c>
      <c r="M473" s="48" t="s">
        <v>73</v>
      </c>
      <c r="N473" s="89" t="s">
        <v>74</v>
      </c>
      <c r="O473" s="90" t="s">
        <v>74</v>
      </c>
      <c r="P473" s="89" t="s">
        <v>74</v>
      </c>
      <c r="Q473" s="47" t="str">
        <f t="shared" si="30"/>
        <v>6YH-00605</v>
      </c>
      <c r="R473" s="64" t="s">
        <v>75</v>
      </c>
      <c r="S473" s="87">
        <v>1.56</v>
      </c>
      <c r="T473" s="21">
        <v>1</v>
      </c>
      <c r="U473" s="62" t="s">
        <v>139</v>
      </c>
      <c r="V473" s="49">
        <f>SUMIF(ResumenCotizacion!$C:$C,E473,ResumenCotizacion!$P:$P)</f>
        <v>0</v>
      </c>
      <c r="W473" s="86">
        <f>IF(H473="USD",S473*SolCotizacion!$J$18,S473)</f>
        <v>5718.0396000000001</v>
      </c>
      <c r="X473" s="3">
        <f>ROUND(W473/(1-VLOOKUP("Total porcentaje:",ResumenCotizacion!$F:$H,3,0)),2)</f>
        <v>5718.04</v>
      </c>
      <c r="Y473" s="3">
        <f t="shared" si="31"/>
        <v>0</v>
      </c>
    </row>
    <row r="474" spans="1:25" ht="14.25" x14ac:dyDescent="0.2">
      <c r="A474" s="21" t="str">
        <f t="shared" si="28"/>
        <v>Catalogo principalOVS_ES ACADEMICO6ZH-00447</v>
      </c>
      <c r="B474" s="21" t="str">
        <f t="shared" si="29"/>
        <v>6ZH-00447OVS_ES ACADEMICO</v>
      </c>
      <c r="C474"/>
      <c r="D474" s="21" t="s">
        <v>134</v>
      </c>
      <c r="E474" t="s">
        <v>1081</v>
      </c>
      <c r="F474" s="21" t="s">
        <v>806</v>
      </c>
      <c r="G474" s="21" t="s">
        <v>134</v>
      </c>
      <c r="H474" s="49" t="s">
        <v>136</v>
      </c>
      <c r="I474" s="21" t="s">
        <v>74</v>
      </c>
      <c r="J474" t="s">
        <v>1082</v>
      </c>
      <c r="K474" s="53" t="s">
        <v>29</v>
      </c>
      <c r="L474" s="52" t="s">
        <v>92</v>
      </c>
      <c r="M474" s="48" t="s">
        <v>73</v>
      </c>
      <c r="N474" s="89" t="s">
        <v>74</v>
      </c>
      <c r="O474" s="90" t="s">
        <v>74</v>
      </c>
      <c r="P474" s="89" t="s">
        <v>74</v>
      </c>
      <c r="Q474" s="47" t="str">
        <f t="shared" si="30"/>
        <v>6ZH-00447</v>
      </c>
      <c r="R474" s="64" t="s">
        <v>75</v>
      </c>
      <c r="S474" s="87">
        <v>3.74</v>
      </c>
      <c r="T474" s="21">
        <v>1</v>
      </c>
      <c r="U474" s="62" t="s">
        <v>139</v>
      </c>
      <c r="V474" s="49">
        <f>SUMIF(ResumenCotizacion!$C:$C,E474,ResumenCotizacion!$P:$P)</f>
        <v>0</v>
      </c>
      <c r="W474" s="86">
        <f>IF(H474="USD",S474*SolCotizacion!$J$18,S474)</f>
        <v>13708.633400000001</v>
      </c>
      <c r="X474" s="3">
        <f>ROUND(W474/(1-VLOOKUP("Total porcentaje:",ResumenCotizacion!$F:$H,3,0)),2)</f>
        <v>13708.63</v>
      </c>
      <c r="Y474" s="3">
        <f t="shared" si="31"/>
        <v>0</v>
      </c>
    </row>
    <row r="475" spans="1:25" ht="14.25" x14ac:dyDescent="0.2">
      <c r="A475" s="21" t="str">
        <f t="shared" si="28"/>
        <v>Catalogo principalOVS_ES ACADEMICO6ZH-00448</v>
      </c>
      <c r="B475" s="21" t="str">
        <f t="shared" si="29"/>
        <v>6ZH-00448OVS_ES ACADEMICO</v>
      </c>
      <c r="C475"/>
      <c r="D475" s="21" t="s">
        <v>134</v>
      </c>
      <c r="E475" t="s">
        <v>1083</v>
      </c>
      <c r="F475" s="21" t="s">
        <v>806</v>
      </c>
      <c r="G475" s="21" t="s">
        <v>134</v>
      </c>
      <c r="H475" s="49" t="s">
        <v>136</v>
      </c>
      <c r="I475" s="21" t="s">
        <v>74</v>
      </c>
      <c r="J475" t="s">
        <v>1084</v>
      </c>
      <c r="K475" s="53" t="s">
        <v>29</v>
      </c>
      <c r="L475" s="52" t="s">
        <v>92</v>
      </c>
      <c r="M475" s="48" t="s">
        <v>73</v>
      </c>
      <c r="N475" s="89" t="s">
        <v>74</v>
      </c>
      <c r="O475" s="90" t="s">
        <v>74</v>
      </c>
      <c r="P475" s="89" t="s">
        <v>74</v>
      </c>
      <c r="Q475" s="47" t="str">
        <f t="shared" si="30"/>
        <v>6ZH-00448</v>
      </c>
      <c r="R475" s="64" t="s">
        <v>75</v>
      </c>
      <c r="S475" s="87">
        <v>3.74</v>
      </c>
      <c r="T475" s="21">
        <v>1</v>
      </c>
      <c r="U475" s="62" t="s">
        <v>139</v>
      </c>
      <c r="V475" s="49">
        <f>SUMIF(ResumenCotizacion!$C:$C,E475,ResumenCotizacion!$P:$P)</f>
        <v>0</v>
      </c>
      <c r="W475" s="86">
        <f>IF(H475="USD",S475*SolCotizacion!$J$18,S475)</f>
        <v>13708.633400000001</v>
      </c>
      <c r="X475" s="3">
        <f>ROUND(W475/(1-VLOOKUP("Total porcentaje:",ResumenCotizacion!$F:$H,3,0)),2)</f>
        <v>13708.63</v>
      </c>
      <c r="Y475" s="3">
        <f t="shared" si="31"/>
        <v>0</v>
      </c>
    </row>
    <row r="476" spans="1:25" ht="14.25" x14ac:dyDescent="0.2">
      <c r="A476" s="21" t="str">
        <f t="shared" si="28"/>
        <v>Catalogo principalOVS_ES ACADEMICO6ZH-00449</v>
      </c>
      <c r="B476" s="21" t="str">
        <f t="shared" si="29"/>
        <v>6ZH-00449OVS_ES ACADEMICO</v>
      </c>
      <c r="C476"/>
      <c r="D476" s="21" t="s">
        <v>134</v>
      </c>
      <c r="E476" t="s">
        <v>1085</v>
      </c>
      <c r="F476" s="21" t="s">
        <v>806</v>
      </c>
      <c r="G476" s="21" t="s">
        <v>134</v>
      </c>
      <c r="H476" s="49" t="s">
        <v>136</v>
      </c>
      <c r="I476" s="21" t="s">
        <v>74</v>
      </c>
      <c r="J476" t="s">
        <v>1086</v>
      </c>
      <c r="K476" s="53" t="s">
        <v>29</v>
      </c>
      <c r="L476" s="52" t="s">
        <v>92</v>
      </c>
      <c r="M476" s="48" t="s">
        <v>73</v>
      </c>
      <c r="N476" s="89" t="s">
        <v>74</v>
      </c>
      <c r="O476" s="90" t="s">
        <v>74</v>
      </c>
      <c r="P476" s="89" t="s">
        <v>74</v>
      </c>
      <c r="Q476" s="47" t="str">
        <f t="shared" si="30"/>
        <v>6ZH-00449</v>
      </c>
      <c r="R476" s="64" t="s">
        <v>75</v>
      </c>
      <c r="S476" s="87">
        <v>3.74</v>
      </c>
      <c r="T476" s="21">
        <v>1</v>
      </c>
      <c r="U476" s="62" t="s">
        <v>139</v>
      </c>
      <c r="V476" s="49">
        <f>SUMIF(ResumenCotizacion!$C:$C,E476,ResumenCotizacion!$P:$P)</f>
        <v>0</v>
      </c>
      <c r="W476" s="86">
        <f>IF(H476="USD",S476*SolCotizacion!$J$18,S476)</f>
        <v>13708.633400000001</v>
      </c>
      <c r="X476" s="3">
        <f>ROUND(W476/(1-VLOOKUP("Total porcentaje:",ResumenCotizacion!$F:$H,3,0)),2)</f>
        <v>13708.63</v>
      </c>
      <c r="Y476" s="3">
        <f t="shared" si="31"/>
        <v>0</v>
      </c>
    </row>
    <row r="477" spans="1:25" ht="14.25" x14ac:dyDescent="0.2">
      <c r="A477" s="21" t="str">
        <f t="shared" si="28"/>
        <v>Catalogo principalOVS_ES ACADEMICO6ZH-00450</v>
      </c>
      <c r="B477" s="21" t="str">
        <f t="shared" si="29"/>
        <v>6ZH-00450OVS_ES ACADEMICO</v>
      </c>
      <c r="C477"/>
      <c r="D477" s="21" t="s">
        <v>134</v>
      </c>
      <c r="E477" t="s">
        <v>1087</v>
      </c>
      <c r="F477" s="21" t="s">
        <v>806</v>
      </c>
      <c r="G477" s="21" t="s">
        <v>134</v>
      </c>
      <c r="H477" s="49" t="s">
        <v>136</v>
      </c>
      <c r="I477" s="21" t="s">
        <v>74</v>
      </c>
      <c r="J477" t="s">
        <v>1088</v>
      </c>
      <c r="K477" s="53" t="s">
        <v>29</v>
      </c>
      <c r="L477" s="52" t="s">
        <v>92</v>
      </c>
      <c r="M477" s="48" t="s">
        <v>73</v>
      </c>
      <c r="N477" s="89" t="s">
        <v>74</v>
      </c>
      <c r="O477" s="90" t="s">
        <v>74</v>
      </c>
      <c r="P477" s="89" t="s">
        <v>74</v>
      </c>
      <c r="Q477" s="47" t="str">
        <f t="shared" si="30"/>
        <v>6ZH-00450</v>
      </c>
      <c r="R477" s="64" t="s">
        <v>75</v>
      </c>
      <c r="S477" s="87">
        <v>3.74</v>
      </c>
      <c r="T477" s="21">
        <v>1</v>
      </c>
      <c r="U477" s="62" t="s">
        <v>139</v>
      </c>
      <c r="V477" s="49">
        <f>SUMIF(ResumenCotizacion!$C:$C,E477,ResumenCotizacion!$P:$P)</f>
        <v>0</v>
      </c>
      <c r="W477" s="86">
        <f>IF(H477="USD",S477*SolCotizacion!$J$18,S477)</f>
        <v>13708.633400000001</v>
      </c>
      <c r="X477" s="3">
        <f>ROUND(W477/(1-VLOOKUP("Total porcentaje:",ResumenCotizacion!$F:$H,3,0)),2)</f>
        <v>13708.63</v>
      </c>
      <c r="Y477" s="3">
        <f t="shared" si="31"/>
        <v>0</v>
      </c>
    </row>
    <row r="478" spans="1:25" ht="14.25" x14ac:dyDescent="0.2">
      <c r="A478" s="21" t="str">
        <f t="shared" si="28"/>
        <v>Catalogo principalOVS_ES ACADEMICO6ZH-00451</v>
      </c>
      <c r="B478" s="21" t="str">
        <f t="shared" si="29"/>
        <v>6ZH-00451OVS_ES ACADEMICO</v>
      </c>
      <c r="C478"/>
      <c r="D478" s="21" t="s">
        <v>134</v>
      </c>
      <c r="E478" t="s">
        <v>1089</v>
      </c>
      <c r="F478" s="21" t="s">
        <v>806</v>
      </c>
      <c r="G478" s="21" t="s">
        <v>134</v>
      </c>
      <c r="H478" s="49" t="s">
        <v>136</v>
      </c>
      <c r="I478" s="21" t="s">
        <v>74</v>
      </c>
      <c r="J478" t="s">
        <v>1090</v>
      </c>
      <c r="K478" s="53" t="s">
        <v>29</v>
      </c>
      <c r="L478" s="52" t="s">
        <v>92</v>
      </c>
      <c r="M478" s="48" t="s">
        <v>73</v>
      </c>
      <c r="N478" s="89" t="s">
        <v>74</v>
      </c>
      <c r="O478" s="90" t="s">
        <v>74</v>
      </c>
      <c r="P478" s="89" t="s">
        <v>74</v>
      </c>
      <c r="Q478" s="47" t="str">
        <f t="shared" si="30"/>
        <v>6ZH-00451</v>
      </c>
      <c r="R478" s="64" t="s">
        <v>75</v>
      </c>
      <c r="S478" s="87">
        <v>2.34</v>
      </c>
      <c r="T478" s="21">
        <v>1</v>
      </c>
      <c r="U478" s="62" t="s">
        <v>139</v>
      </c>
      <c r="V478" s="49">
        <f>SUMIF(ResumenCotizacion!$C:$C,E478,ResumenCotizacion!$P:$P)</f>
        <v>0</v>
      </c>
      <c r="W478" s="86">
        <f>IF(H478="USD",S478*SolCotizacion!$J$18,S478)</f>
        <v>8577.0593999999983</v>
      </c>
      <c r="X478" s="3">
        <f>ROUND(W478/(1-VLOOKUP("Total porcentaje:",ResumenCotizacion!$F:$H,3,0)),2)</f>
        <v>8577.06</v>
      </c>
      <c r="Y478" s="3">
        <f t="shared" si="31"/>
        <v>0</v>
      </c>
    </row>
    <row r="479" spans="1:25" ht="14.25" x14ac:dyDescent="0.2">
      <c r="A479" s="21" t="str">
        <f t="shared" si="28"/>
        <v>Catalogo principalOVS_ES ACADEMICO6ZH-00452</v>
      </c>
      <c r="B479" s="21" t="str">
        <f t="shared" si="29"/>
        <v>6ZH-00452OVS_ES ACADEMICO</v>
      </c>
      <c r="C479"/>
      <c r="D479" s="21" t="s">
        <v>134</v>
      </c>
      <c r="E479" t="s">
        <v>1091</v>
      </c>
      <c r="F479" s="21" t="s">
        <v>806</v>
      </c>
      <c r="G479" s="21" t="s">
        <v>134</v>
      </c>
      <c r="H479" s="49" t="s">
        <v>136</v>
      </c>
      <c r="I479" s="21" t="s">
        <v>74</v>
      </c>
      <c r="J479" t="s">
        <v>1092</v>
      </c>
      <c r="K479" s="53" t="s">
        <v>29</v>
      </c>
      <c r="L479" s="52" t="s">
        <v>92</v>
      </c>
      <c r="M479" s="48" t="s">
        <v>73</v>
      </c>
      <c r="N479" s="89" t="s">
        <v>74</v>
      </c>
      <c r="O479" s="90" t="s">
        <v>74</v>
      </c>
      <c r="P479" s="89" t="s">
        <v>74</v>
      </c>
      <c r="Q479" s="47" t="str">
        <f t="shared" si="30"/>
        <v>6ZH-00452</v>
      </c>
      <c r="R479" s="64" t="s">
        <v>75</v>
      </c>
      <c r="S479" s="87">
        <v>2.34</v>
      </c>
      <c r="T479" s="21">
        <v>1</v>
      </c>
      <c r="U479" s="62" t="s">
        <v>139</v>
      </c>
      <c r="V479" s="49">
        <f>SUMIF(ResumenCotizacion!$C:$C,E479,ResumenCotizacion!$P:$P)</f>
        <v>0</v>
      </c>
      <c r="W479" s="86">
        <f>IF(H479="USD",S479*SolCotizacion!$J$18,S479)</f>
        <v>8577.0593999999983</v>
      </c>
      <c r="X479" s="3">
        <f>ROUND(W479/(1-VLOOKUP("Total porcentaje:",ResumenCotizacion!$F:$H,3,0)),2)</f>
        <v>8577.06</v>
      </c>
      <c r="Y479" s="3">
        <f t="shared" si="31"/>
        <v>0</v>
      </c>
    </row>
    <row r="480" spans="1:25" ht="14.25" x14ac:dyDescent="0.2">
      <c r="A480" s="21" t="str">
        <f t="shared" si="28"/>
        <v>Catalogo principalOVS_ES ACADEMICO76A-00917</v>
      </c>
      <c r="B480" s="21" t="str">
        <f t="shared" si="29"/>
        <v>76A-00917OVS_ES ACADEMICO</v>
      </c>
      <c r="C480"/>
      <c r="D480" s="21" t="s">
        <v>134</v>
      </c>
      <c r="E480" t="s">
        <v>1093</v>
      </c>
      <c r="F480" s="21" t="s">
        <v>806</v>
      </c>
      <c r="G480" s="21" t="s">
        <v>134</v>
      </c>
      <c r="H480" s="49" t="s">
        <v>136</v>
      </c>
      <c r="I480" s="21" t="s">
        <v>74</v>
      </c>
      <c r="J480" t="s">
        <v>1094</v>
      </c>
      <c r="K480" s="53" t="s">
        <v>29</v>
      </c>
      <c r="L480" s="52" t="s">
        <v>92</v>
      </c>
      <c r="M480" s="48" t="s">
        <v>73</v>
      </c>
      <c r="N480" s="89" t="s">
        <v>74</v>
      </c>
      <c r="O480" s="90" t="s">
        <v>74</v>
      </c>
      <c r="P480" s="89" t="s">
        <v>74</v>
      </c>
      <c r="Q480" s="47" t="str">
        <f t="shared" si="30"/>
        <v>76A-00917</v>
      </c>
      <c r="R480" s="64" t="s">
        <v>75</v>
      </c>
      <c r="S480" s="87">
        <v>30</v>
      </c>
      <c r="T480" s="21">
        <v>1</v>
      </c>
      <c r="U480" s="62" t="s">
        <v>139</v>
      </c>
      <c r="V480" s="49">
        <f>SUMIF(ResumenCotizacion!$C:$C,E480,ResumenCotizacion!$P:$P)</f>
        <v>0</v>
      </c>
      <c r="W480" s="86">
        <f>IF(H480="USD",S480*SolCotizacion!$J$18,S480)</f>
        <v>109962.29999999999</v>
      </c>
      <c r="X480" s="3">
        <f>ROUND(W480/(1-VLOOKUP("Total porcentaje:",ResumenCotizacion!$F:$H,3,0)),2)</f>
        <v>109962.3</v>
      </c>
      <c r="Y480" s="3">
        <f t="shared" si="31"/>
        <v>0</v>
      </c>
    </row>
    <row r="481" spans="1:25" ht="14.25" x14ac:dyDescent="0.2">
      <c r="A481" s="21" t="str">
        <f t="shared" si="28"/>
        <v>Catalogo principalOVS_ES ACADEMICO76A-00918</v>
      </c>
      <c r="B481" s="21" t="str">
        <f t="shared" si="29"/>
        <v>76A-00918OVS_ES ACADEMICO</v>
      </c>
      <c r="C481"/>
      <c r="D481" s="21" t="s">
        <v>134</v>
      </c>
      <c r="E481" t="s">
        <v>1095</v>
      </c>
      <c r="F481" s="21" t="s">
        <v>806</v>
      </c>
      <c r="G481" s="21" t="s">
        <v>134</v>
      </c>
      <c r="H481" s="49" t="s">
        <v>136</v>
      </c>
      <c r="I481" s="21" t="s">
        <v>74</v>
      </c>
      <c r="J481" t="s">
        <v>1096</v>
      </c>
      <c r="K481" s="53" t="s">
        <v>29</v>
      </c>
      <c r="L481" s="52" t="s">
        <v>92</v>
      </c>
      <c r="M481" s="48" t="s">
        <v>73</v>
      </c>
      <c r="N481" s="89" t="s">
        <v>74</v>
      </c>
      <c r="O481" s="90" t="s">
        <v>74</v>
      </c>
      <c r="P481" s="89" t="s">
        <v>74</v>
      </c>
      <c r="Q481" s="47" t="str">
        <f t="shared" si="30"/>
        <v>76A-00918</v>
      </c>
      <c r="R481" s="64" t="s">
        <v>75</v>
      </c>
      <c r="S481" s="87">
        <v>28</v>
      </c>
      <c r="T481" s="21">
        <v>1</v>
      </c>
      <c r="U481" s="62" t="s">
        <v>139</v>
      </c>
      <c r="V481" s="49">
        <f>SUMIF(ResumenCotizacion!$C:$C,E481,ResumenCotizacion!$P:$P)</f>
        <v>0</v>
      </c>
      <c r="W481" s="86">
        <f>IF(H481="USD",S481*SolCotizacion!$J$18,S481)</f>
        <v>102631.48</v>
      </c>
      <c r="X481" s="3">
        <f>ROUND(W481/(1-VLOOKUP("Total porcentaje:",ResumenCotizacion!$F:$H,3,0)),2)</f>
        <v>102631.48</v>
      </c>
      <c r="Y481" s="3">
        <f t="shared" si="31"/>
        <v>0</v>
      </c>
    </row>
    <row r="482" spans="1:25" ht="14.25" x14ac:dyDescent="0.2">
      <c r="A482" s="21" t="str">
        <f t="shared" si="28"/>
        <v>Catalogo principalOVS_ES ACADEMICO76A-00919</v>
      </c>
      <c r="B482" s="21" t="str">
        <f t="shared" si="29"/>
        <v>76A-00919OVS_ES ACADEMICO</v>
      </c>
      <c r="C482"/>
      <c r="D482" s="21" t="s">
        <v>134</v>
      </c>
      <c r="E482" t="s">
        <v>1097</v>
      </c>
      <c r="F482" s="21" t="s">
        <v>806</v>
      </c>
      <c r="G482" s="21" t="s">
        <v>134</v>
      </c>
      <c r="H482" s="49" t="s">
        <v>136</v>
      </c>
      <c r="I482" s="21" t="s">
        <v>74</v>
      </c>
      <c r="J482" t="s">
        <v>1098</v>
      </c>
      <c r="K482" s="53" t="s">
        <v>29</v>
      </c>
      <c r="L482" s="52" t="s">
        <v>92</v>
      </c>
      <c r="M482" s="48" t="s">
        <v>73</v>
      </c>
      <c r="N482" s="89" t="s">
        <v>74</v>
      </c>
      <c r="O482" s="90" t="s">
        <v>74</v>
      </c>
      <c r="P482" s="89" t="s">
        <v>74</v>
      </c>
      <c r="Q482" s="47" t="str">
        <f t="shared" si="30"/>
        <v>76A-00919</v>
      </c>
      <c r="R482" s="64" t="s">
        <v>75</v>
      </c>
      <c r="S482" s="87">
        <v>30</v>
      </c>
      <c r="T482" s="21">
        <v>1</v>
      </c>
      <c r="U482" s="62" t="s">
        <v>139</v>
      </c>
      <c r="V482" s="49">
        <f>SUMIF(ResumenCotizacion!$C:$C,E482,ResumenCotizacion!$P:$P)</f>
        <v>0</v>
      </c>
      <c r="W482" s="86">
        <f>IF(H482="USD",S482*SolCotizacion!$J$18,S482)</f>
        <v>109962.29999999999</v>
      </c>
      <c r="X482" s="3">
        <f>ROUND(W482/(1-VLOOKUP("Total porcentaje:",ResumenCotizacion!$F:$H,3,0)),2)</f>
        <v>109962.3</v>
      </c>
      <c r="Y482" s="3">
        <f t="shared" si="31"/>
        <v>0</v>
      </c>
    </row>
    <row r="483" spans="1:25" ht="14.25" x14ac:dyDescent="0.2">
      <c r="A483" s="21" t="str">
        <f t="shared" si="28"/>
        <v>Catalogo principalOVS_ES ACADEMICO76A-00920</v>
      </c>
      <c r="B483" s="21" t="str">
        <f t="shared" si="29"/>
        <v>76A-00920OVS_ES ACADEMICO</v>
      </c>
      <c r="C483"/>
      <c r="D483" s="21" t="s">
        <v>134</v>
      </c>
      <c r="E483" t="s">
        <v>1099</v>
      </c>
      <c r="F483" s="21" t="s">
        <v>806</v>
      </c>
      <c r="G483" s="21" t="s">
        <v>134</v>
      </c>
      <c r="H483" s="49" t="s">
        <v>136</v>
      </c>
      <c r="I483" s="21" t="s">
        <v>74</v>
      </c>
      <c r="J483" t="s">
        <v>1100</v>
      </c>
      <c r="K483" s="53" t="s">
        <v>29</v>
      </c>
      <c r="L483" s="52" t="s">
        <v>92</v>
      </c>
      <c r="M483" s="48" t="s">
        <v>73</v>
      </c>
      <c r="N483" s="89" t="s">
        <v>74</v>
      </c>
      <c r="O483" s="90" t="s">
        <v>74</v>
      </c>
      <c r="P483" s="89" t="s">
        <v>74</v>
      </c>
      <c r="Q483" s="47" t="str">
        <f t="shared" si="30"/>
        <v>76A-00920</v>
      </c>
      <c r="R483" s="64" t="s">
        <v>75</v>
      </c>
      <c r="S483" s="87">
        <v>28</v>
      </c>
      <c r="T483" s="21">
        <v>1</v>
      </c>
      <c r="U483" s="62" t="s">
        <v>139</v>
      </c>
      <c r="V483" s="49">
        <f>SUMIF(ResumenCotizacion!$C:$C,E483,ResumenCotizacion!$P:$P)</f>
        <v>0</v>
      </c>
      <c r="W483" s="86">
        <f>IF(H483="USD",S483*SolCotizacion!$J$18,S483)</f>
        <v>102631.48</v>
      </c>
      <c r="X483" s="3">
        <f>ROUND(W483/(1-VLOOKUP("Total porcentaje:",ResumenCotizacion!$F:$H,3,0)),2)</f>
        <v>102631.48</v>
      </c>
      <c r="Y483" s="3">
        <f t="shared" si="31"/>
        <v>0</v>
      </c>
    </row>
    <row r="484" spans="1:25" ht="14.25" x14ac:dyDescent="0.2">
      <c r="A484" s="21" t="str">
        <f t="shared" si="28"/>
        <v>Catalogo principalOVS_ES ACADEMICO76A-00921</v>
      </c>
      <c r="B484" s="21" t="str">
        <f t="shared" si="29"/>
        <v>76A-00921OVS_ES ACADEMICO</v>
      </c>
      <c r="C484"/>
      <c r="D484" s="21" t="s">
        <v>134</v>
      </c>
      <c r="E484" t="s">
        <v>1101</v>
      </c>
      <c r="F484" s="21" t="s">
        <v>806</v>
      </c>
      <c r="G484" s="21" t="s">
        <v>134</v>
      </c>
      <c r="H484" s="49" t="s">
        <v>136</v>
      </c>
      <c r="I484" s="21" t="s">
        <v>74</v>
      </c>
      <c r="J484" t="s">
        <v>1102</v>
      </c>
      <c r="K484" s="53" t="s">
        <v>29</v>
      </c>
      <c r="L484" s="52" t="s">
        <v>92</v>
      </c>
      <c r="M484" s="48" t="s">
        <v>73</v>
      </c>
      <c r="N484" s="89" t="s">
        <v>74</v>
      </c>
      <c r="O484" s="90" t="s">
        <v>74</v>
      </c>
      <c r="P484" s="89" t="s">
        <v>74</v>
      </c>
      <c r="Q484" s="47" t="str">
        <f t="shared" si="30"/>
        <v>76A-00921</v>
      </c>
      <c r="R484" s="64" t="s">
        <v>75</v>
      </c>
      <c r="S484" s="87">
        <v>14</v>
      </c>
      <c r="T484" s="21">
        <v>1</v>
      </c>
      <c r="U484" s="62" t="s">
        <v>139</v>
      </c>
      <c r="V484" s="49">
        <f>SUMIF(ResumenCotizacion!$C:$C,E484,ResumenCotizacion!$P:$P)</f>
        <v>0</v>
      </c>
      <c r="W484" s="86">
        <f>IF(H484="USD",S484*SolCotizacion!$J$18,S484)</f>
        <v>51315.74</v>
      </c>
      <c r="X484" s="3">
        <f>ROUND(W484/(1-VLOOKUP("Total porcentaje:",ResumenCotizacion!$F:$H,3,0)),2)</f>
        <v>51315.74</v>
      </c>
      <c r="Y484" s="3">
        <f t="shared" si="31"/>
        <v>0</v>
      </c>
    </row>
    <row r="485" spans="1:25" ht="14.25" x14ac:dyDescent="0.2">
      <c r="A485" s="21" t="str">
        <f t="shared" si="28"/>
        <v>Catalogo principalOVS_ES ACADEMICO76A-00922</v>
      </c>
      <c r="B485" s="21" t="str">
        <f t="shared" si="29"/>
        <v>76A-00922OVS_ES ACADEMICO</v>
      </c>
      <c r="C485"/>
      <c r="D485" s="21" t="s">
        <v>134</v>
      </c>
      <c r="E485" t="s">
        <v>1103</v>
      </c>
      <c r="F485" s="21" t="s">
        <v>806</v>
      </c>
      <c r="G485" s="21" t="s">
        <v>134</v>
      </c>
      <c r="H485" s="49" t="s">
        <v>136</v>
      </c>
      <c r="I485" s="21" t="s">
        <v>74</v>
      </c>
      <c r="J485" t="s">
        <v>1104</v>
      </c>
      <c r="K485" s="53" t="s">
        <v>29</v>
      </c>
      <c r="L485" s="52" t="s">
        <v>92</v>
      </c>
      <c r="M485" s="48" t="s">
        <v>73</v>
      </c>
      <c r="N485" s="89" t="s">
        <v>74</v>
      </c>
      <c r="O485" s="90" t="s">
        <v>74</v>
      </c>
      <c r="P485" s="89" t="s">
        <v>74</v>
      </c>
      <c r="Q485" s="47" t="str">
        <f t="shared" si="30"/>
        <v>76A-00922</v>
      </c>
      <c r="R485" s="64" t="s">
        <v>75</v>
      </c>
      <c r="S485" s="87">
        <v>14</v>
      </c>
      <c r="T485" s="21">
        <v>1</v>
      </c>
      <c r="U485" s="62" t="s">
        <v>139</v>
      </c>
      <c r="V485" s="49">
        <f>SUMIF(ResumenCotizacion!$C:$C,E485,ResumenCotizacion!$P:$P)</f>
        <v>0</v>
      </c>
      <c r="W485" s="86">
        <f>IF(H485="USD",S485*SolCotizacion!$J$18,S485)</f>
        <v>51315.74</v>
      </c>
      <c r="X485" s="3">
        <f>ROUND(W485/(1-VLOOKUP("Total porcentaje:",ResumenCotizacion!$F:$H,3,0)),2)</f>
        <v>51315.74</v>
      </c>
      <c r="Y485" s="3">
        <f t="shared" si="31"/>
        <v>0</v>
      </c>
    </row>
    <row r="486" spans="1:25" ht="14.25" x14ac:dyDescent="0.2">
      <c r="A486" s="21" t="str">
        <f t="shared" si="28"/>
        <v>Catalogo principalOVS_ES ACADEMICO76A-00923</v>
      </c>
      <c r="B486" s="21" t="str">
        <f t="shared" si="29"/>
        <v>76A-00923OVS_ES ACADEMICO</v>
      </c>
      <c r="C486"/>
      <c r="D486" s="21" t="s">
        <v>134</v>
      </c>
      <c r="E486" t="s">
        <v>1105</v>
      </c>
      <c r="F486" s="21" t="s">
        <v>806</v>
      </c>
      <c r="G486" s="21" t="s">
        <v>134</v>
      </c>
      <c r="H486" s="49" t="s">
        <v>136</v>
      </c>
      <c r="I486" s="21" t="s">
        <v>74</v>
      </c>
      <c r="J486" t="s">
        <v>1106</v>
      </c>
      <c r="K486" s="53" t="s">
        <v>29</v>
      </c>
      <c r="L486" s="52" t="s">
        <v>92</v>
      </c>
      <c r="M486" s="48" t="s">
        <v>73</v>
      </c>
      <c r="N486" s="89" t="s">
        <v>74</v>
      </c>
      <c r="O486" s="90" t="s">
        <v>74</v>
      </c>
      <c r="P486" s="89" t="s">
        <v>74</v>
      </c>
      <c r="Q486" s="47" t="str">
        <f t="shared" si="30"/>
        <v>76A-00923</v>
      </c>
      <c r="R486" s="64" t="s">
        <v>75</v>
      </c>
      <c r="S486" s="87">
        <v>14</v>
      </c>
      <c r="T486" s="21">
        <v>1</v>
      </c>
      <c r="U486" s="62" t="s">
        <v>139</v>
      </c>
      <c r="V486" s="49">
        <f>SUMIF(ResumenCotizacion!$C:$C,E486,ResumenCotizacion!$P:$P)</f>
        <v>0</v>
      </c>
      <c r="W486" s="86">
        <f>IF(H486="USD",S486*SolCotizacion!$J$18,S486)</f>
        <v>51315.74</v>
      </c>
      <c r="X486" s="3">
        <f>ROUND(W486/(1-VLOOKUP("Total porcentaje:",ResumenCotizacion!$F:$H,3,0)),2)</f>
        <v>51315.74</v>
      </c>
      <c r="Y486" s="3">
        <f t="shared" si="31"/>
        <v>0</v>
      </c>
    </row>
    <row r="487" spans="1:25" ht="14.25" x14ac:dyDescent="0.2">
      <c r="A487" s="21" t="str">
        <f t="shared" si="28"/>
        <v>Catalogo principalOVS_ES ACADEMICO76A-00924</v>
      </c>
      <c r="B487" s="21" t="str">
        <f t="shared" si="29"/>
        <v>76A-00924OVS_ES ACADEMICO</v>
      </c>
      <c r="C487"/>
      <c r="D487" s="21" t="s">
        <v>134</v>
      </c>
      <c r="E487" t="s">
        <v>1107</v>
      </c>
      <c r="F487" s="21" t="s">
        <v>806</v>
      </c>
      <c r="G487" s="21" t="s">
        <v>134</v>
      </c>
      <c r="H487" s="49" t="s">
        <v>136</v>
      </c>
      <c r="I487" s="21" t="s">
        <v>74</v>
      </c>
      <c r="J487" t="s">
        <v>1108</v>
      </c>
      <c r="K487" s="53" t="s">
        <v>29</v>
      </c>
      <c r="L487" s="52" t="s">
        <v>92</v>
      </c>
      <c r="M487" s="48" t="s">
        <v>73</v>
      </c>
      <c r="N487" s="89" t="s">
        <v>74</v>
      </c>
      <c r="O487" s="90" t="s">
        <v>74</v>
      </c>
      <c r="P487" s="89" t="s">
        <v>74</v>
      </c>
      <c r="Q487" s="47" t="str">
        <f t="shared" si="30"/>
        <v>76A-00924</v>
      </c>
      <c r="R487" s="64" t="s">
        <v>75</v>
      </c>
      <c r="S487" s="87">
        <v>14</v>
      </c>
      <c r="T487" s="21">
        <v>1</v>
      </c>
      <c r="U487" s="62" t="s">
        <v>139</v>
      </c>
      <c r="V487" s="49">
        <f>SUMIF(ResumenCotizacion!$C:$C,E487,ResumenCotizacion!$P:$P)</f>
        <v>0</v>
      </c>
      <c r="W487" s="86">
        <f>IF(H487="USD",S487*SolCotizacion!$J$18,S487)</f>
        <v>51315.74</v>
      </c>
      <c r="X487" s="3">
        <f>ROUND(W487/(1-VLOOKUP("Total porcentaje:",ResumenCotizacion!$F:$H,3,0)),2)</f>
        <v>51315.74</v>
      </c>
      <c r="Y487" s="3">
        <f t="shared" si="31"/>
        <v>0</v>
      </c>
    </row>
    <row r="488" spans="1:25" ht="14.25" x14ac:dyDescent="0.2">
      <c r="A488" s="21" t="str">
        <f t="shared" si="28"/>
        <v>Catalogo principalOVS_ES ACADEMICO76A-00925</v>
      </c>
      <c r="B488" s="21" t="str">
        <f t="shared" si="29"/>
        <v>76A-00925OVS_ES ACADEMICO</v>
      </c>
      <c r="C488"/>
      <c r="D488" s="21" t="s">
        <v>134</v>
      </c>
      <c r="E488" t="s">
        <v>1109</v>
      </c>
      <c r="F488" s="21" t="s">
        <v>806</v>
      </c>
      <c r="G488" s="21" t="s">
        <v>134</v>
      </c>
      <c r="H488" s="49" t="s">
        <v>136</v>
      </c>
      <c r="I488" s="21" t="s">
        <v>74</v>
      </c>
      <c r="J488" t="s">
        <v>1110</v>
      </c>
      <c r="K488" s="53" t="s">
        <v>29</v>
      </c>
      <c r="L488" s="52" t="s">
        <v>92</v>
      </c>
      <c r="M488" s="48" t="s">
        <v>73</v>
      </c>
      <c r="N488" s="89" t="s">
        <v>74</v>
      </c>
      <c r="O488" s="90" t="s">
        <v>74</v>
      </c>
      <c r="P488" s="89" t="s">
        <v>74</v>
      </c>
      <c r="Q488" s="47" t="str">
        <f t="shared" si="30"/>
        <v>76A-00925</v>
      </c>
      <c r="R488" s="64" t="s">
        <v>75</v>
      </c>
      <c r="S488" s="87">
        <v>17</v>
      </c>
      <c r="T488" s="21">
        <v>1</v>
      </c>
      <c r="U488" s="62" t="s">
        <v>139</v>
      </c>
      <c r="V488" s="49">
        <f>SUMIF(ResumenCotizacion!$C:$C,E488,ResumenCotizacion!$P:$P)</f>
        <v>0</v>
      </c>
      <c r="W488" s="86">
        <f>IF(H488="USD",S488*SolCotizacion!$J$18,S488)</f>
        <v>62311.97</v>
      </c>
      <c r="X488" s="3">
        <f>ROUND(W488/(1-VLOOKUP("Total porcentaje:",ResumenCotizacion!$F:$H,3,0)),2)</f>
        <v>62311.97</v>
      </c>
      <c r="Y488" s="3">
        <f t="shared" si="31"/>
        <v>0</v>
      </c>
    </row>
    <row r="489" spans="1:25" ht="14.25" x14ac:dyDescent="0.2">
      <c r="A489" s="21" t="str">
        <f t="shared" si="28"/>
        <v>Catalogo principalOVS_ES ACADEMICO76A-00926</v>
      </c>
      <c r="B489" s="21" t="str">
        <f t="shared" si="29"/>
        <v>76A-00926OVS_ES ACADEMICO</v>
      </c>
      <c r="C489"/>
      <c r="D489" s="21" t="s">
        <v>134</v>
      </c>
      <c r="E489" t="s">
        <v>1111</v>
      </c>
      <c r="F489" s="21" t="s">
        <v>806</v>
      </c>
      <c r="G489" s="21" t="s">
        <v>134</v>
      </c>
      <c r="H489" s="49" t="s">
        <v>136</v>
      </c>
      <c r="I489" s="21" t="s">
        <v>74</v>
      </c>
      <c r="J489" t="s">
        <v>1112</v>
      </c>
      <c r="K489" s="53" t="s">
        <v>29</v>
      </c>
      <c r="L489" s="52" t="s">
        <v>92</v>
      </c>
      <c r="M489" s="48" t="s">
        <v>73</v>
      </c>
      <c r="N489" s="89" t="s">
        <v>74</v>
      </c>
      <c r="O489" s="90" t="s">
        <v>74</v>
      </c>
      <c r="P489" s="89" t="s">
        <v>74</v>
      </c>
      <c r="Q489" s="47" t="str">
        <f t="shared" si="30"/>
        <v>76A-00926</v>
      </c>
      <c r="R489" s="64" t="s">
        <v>75</v>
      </c>
      <c r="S489" s="87">
        <v>17</v>
      </c>
      <c r="T489" s="21">
        <v>1</v>
      </c>
      <c r="U489" s="62" t="s">
        <v>139</v>
      </c>
      <c r="V489" s="49">
        <f>SUMIF(ResumenCotizacion!$C:$C,E489,ResumenCotizacion!$P:$P)</f>
        <v>0</v>
      </c>
      <c r="W489" s="86">
        <f>IF(H489="USD",S489*SolCotizacion!$J$18,S489)</f>
        <v>62311.97</v>
      </c>
      <c r="X489" s="3">
        <f>ROUND(W489/(1-VLOOKUP("Total porcentaje:",ResumenCotizacion!$F:$H,3,0)),2)</f>
        <v>62311.97</v>
      </c>
      <c r="Y489" s="3">
        <f t="shared" si="31"/>
        <v>0</v>
      </c>
    </row>
    <row r="490" spans="1:25" ht="14.25" x14ac:dyDescent="0.2">
      <c r="A490" s="21" t="str">
        <f t="shared" si="28"/>
        <v>Catalogo principalOVS_ES ACADEMICO76A-00927</v>
      </c>
      <c r="B490" s="21" t="str">
        <f t="shared" si="29"/>
        <v>76A-00927OVS_ES ACADEMICO</v>
      </c>
      <c r="C490"/>
      <c r="D490" s="21" t="s">
        <v>134</v>
      </c>
      <c r="E490" t="s">
        <v>1113</v>
      </c>
      <c r="F490" s="21" t="s">
        <v>806</v>
      </c>
      <c r="G490" s="21" t="s">
        <v>134</v>
      </c>
      <c r="H490" s="49" t="s">
        <v>136</v>
      </c>
      <c r="I490" s="21" t="s">
        <v>74</v>
      </c>
      <c r="J490" t="s">
        <v>1114</v>
      </c>
      <c r="K490" s="53" t="s">
        <v>29</v>
      </c>
      <c r="L490" s="52" t="s">
        <v>92</v>
      </c>
      <c r="M490" s="48" t="s">
        <v>73</v>
      </c>
      <c r="N490" s="89" t="s">
        <v>74</v>
      </c>
      <c r="O490" s="90" t="s">
        <v>74</v>
      </c>
      <c r="P490" s="89" t="s">
        <v>74</v>
      </c>
      <c r="Q490" s="47" t="str">
        <f t="shared" si="30"/>
        <v>76A-00927</v>
      </c>
      <c r="R490" s="64" t="s">
        <v>75</v>
      </c>
      <c r="S490" s="87">
        <v>15</v>
      </c>
      <c r="T490" s="21">
        <v>1</v>
      </c>
      <c r="U490" s="62" t="s">
        <v>139</v>
      </c>
      <c r="V490" s="49">
        <f>SUMIF(ResumenCotizacion!$C:$C,E490,ResumenCotizacion!$P:$P)</f>
        <v>0</v>
      </c>
      <c r="W490" s="86">
        <f>IF(H490="USD",S490*SolCotizacion!$J$18,S490)</f>
        <v>54981.149999999994</v>
      </c>
      <c r="X490" s="3">
        <f>ROUND(W490/(1-VLOOKUP("Total porcentaje:",ResumenCotizacion!$F:$H,3,0)),2)</f>
        <v>54981.15</v>
      </c>
      <c r="Y490" s="3">
        <f t="shared" si="31"/>
        <v>0</v>
      </c>
    </row>
    <row r="491" spans="1:25" ht="14.25" x14ac:dyDescent="0.2">
      <c r="A491" s="21" t="str">
        <f t="shared" si="28"/>
        <v>Catalogo principalOVS_ES ACADEMICO76A-00928</v>
      </c>
      <c r="B491" s="21" t="str">
        <f t="shared" si="29"/>
        <v>76A-00928OVS_ES ACADEMICO</v>
      </c>
      <c r="C491"/>
      <c r="D491" s="21" t="s">
        <v>134</v>
      </c>
      <c r="E491" t="s">
        <v>1115</v>
      </c>
      <c r="F491" s="21" t="s">
        <v>806</v>
      </c>
      <c r="G491" s="21" t="s">
        <v>134</v>
      </c>
      <c r="H491" s="49" t="s">
        <v>136</v>
      </c>
      <c r="I491" s="21" t="s">
        <v>74</v>
      </c>
      <c r="J491" t="s">
        <v>1116</v>
      </c>
      <c r="K491" s="53" t="s">
        <v>29</v>
      </c>
      <c r="L491" s="52" t="s">
        <v>92</v>
      </c>
      <c r="M491" s="48" t="s">
        <v>73</v>
      </c>
      <c r="N491" s="89" t="s">
        <v>74</v>
      </c>
      <c r="O491" s="90" t="s">
        <v>74</v>
      </c>
      <c r="P491" s="89" t="s">
        <v>74</v>
      </c>
      <c r="Q491" s="47" t="str">
        <f t="shared" si="30"/>
        <v>76A-00928</v>
      </c>
      <c r="R491" s="64" t="s">
        <v>75</v>
      </c>
      <c r="S491" s="87">
        <v>15</v>
      </c>
      <c r="T491" s="21">
        <v>1</v>
      </c>
      <c r="U491" s="62" t="s">
        <v>139</v>
      </c>
      <c r="V491" s="49">
        <f>SUMIF(ResumenCotizacion!$C:$C,E491,ResumenCotizacion!$P:$P)</f>
        <v>0</v>
      </c>
      <c r="W491" s="86">
        <f>IF(H491="USD",S491*SolCotizacion!$J$18,S491)</f>
        <v>54981.149999999994</v>
      </c>
      <c r="X491" s="3">
        <f>ROUND(W491/(1-VLOOKUP("Total porcentaje:",ResumenCotizacion!$F:$H,3,0)),2)</f>
        <v>54981.15</v>
      </c>
      <c r="Y491" s="3">
        <f t="shared" si="31"/>
        <v>0</v>
      </c>
    </row>
    <row r="492" spans="1:25" ht="14.25" x14ac:dyDescent="0.2">
      <c r="A492" s="21" t="str">
        <f t="shared" si="28"/>
        <v>Catalogo principalOVS_ES ACADEMICO76A-00937</v>
      </c>
      <c r="B492" s="21" t="str">
        <f t="shared" si="29"/>
        <v>76A-00937OVS_ES ACADEMICO</v>
      </c>
      <c r="C492"/>
      <c r="D492" s="21" t="s">
        <v>134</v>
      </c>
      <c r="E492" t="s">
        <v>1117</v>
      </c>
      <c r="F492" s="21" t="s">
        <v>806</v>
      </c>
      <c r="G492" s="21" t="s">
        <v>134</v>
      </c>
      <c r="H492" s="49" t="s">
        <v>136</v>
      </c>
      <c r="I492" s="21" t="s">
        <v>74</v>
      </c>
      <c r="J492" t="s">
        <v>1118</v>
      </c>
      <c r="K492" s="53" t="s">
        <v>29</v>
      </c>
      <c r="L492" s="52" t="s">
        <v>92</v>
      </c>
      <c r="M492" s="48" t="s">
        <v>73</v>
      </c>
      <c r="N492" s="89" t="s">
        <v>74</v>
      </c>
      <c r="O492" s="90" t="s">
        <v>74</v>
      </c>
      <c r="P492" s="89" t="s">
        <v>74</v>
      </c>
      <c r="Q492" s="47" t="str">
        <f t="shared" si="30"/>
        <v>76A-00937</v>
      </c>
      <c r="R492" s="64" t="s">
        <v>75</v>
      </c>
      <c r="S492" s="87">
        <v>11</v>
      </c>
      <c r="T492" s="21">
        <v>1</v>
      </c>
      <c r="U492" s="62" t="s">
        <v>139</v>
      </c>
      <c r="V492" s="49">
        <f>SUMIF(ResumenCotizacion!$C:$C,E492,ResumenCotizacion!$P:$P)</f>
        <v>0</v>
      </c>
      <c r="W492" s="86">
        <f>IF(H492="USD",S492*SolCotizacion!$J$18,S492)</f>
        <v>40319.509999999995</v>
      </c>
      <c r="X492" s="3">
        <f>ROUND(W492/(1-VLOOKUP("Total porcentaje:",ResumenCotizacion!$F:$H,3,0)),2)</f>
        <v>40319.51</v>
      </c>
      <c r="Y492" s="3">
        <f t="shared" si="31"/>
        <v>0</v>
      </c>
    </row>
    <row r="493" spans="1:25" ht="14.25" x14ac:dyDescent="0.2">
      <c r="A493" s="21" t="str">
        <f t="shared" si="28"/>
        <v>Catalogo principalOVS_ES ACADEMICO76A-00938</v>
      </c>
      <c r="B493" s="21" t="str">
        <f t="shared" si="29"/>
        <v>76A-00938OVS_ES ACADEMICO</v>
      </c>
      <c r="C493"/>
      <c r="D493" s="21" t="s">
        <v>134</v>
      </c>
      <c r="E493" t="s">
        <v>1119</v>
      </c>
      <c r="F493" s="21" t="s">
        <v>806</v>
      </c>
      <c r="G493" s="21" t="s">
        <v>134</v>
      </c>
      <c r="H493" s="49" t="s">
        <v>136</v>
      </c>
      <c r="I493" s="21" t="s">
        <v>74</v>
      </c>
      <c r="J493" t="s">
        <v>1120</v>
      </c>
      <c r="K493" s="53" t="s">
        <v>29</v>
      </c>
      <c r="L493" s="52" t="s">
        <v>92</v>
      </c>
      <c r="M493" s="48" t="s">
        <v>73</v>
      </c>
      <c r="N493" s="89" t="s">
        <v>74</v>
      </c>
      <c r="O493" s="90" t="s">
        <v>74</v>
      </c>
      <c r="P493" s="89" t="s">
        <v>74</v>
      </c>
      <c r="Q493" s="47" t="str">
        <f t="shared" si="30"/>
        <v>76A-00938</v>
      </c>
      <c r="R493" s="64" t="s">
        <v>75</v>
      </c>
      <c r="S493" s="87">
        <v>12</v>
      </c>
      <c r="T493" s="21">
        <v>1</v>
      </c>
      <c r="U493" s="62" t="s">
        <v>139</v>
      </c>
      <c r="V493" s="49">
        <f>SUMIF(ResumenCotizacion!$C:$C,E493,ResumenCotizacion!$P:$P)</f>
        <v>0</v>
      </c>
      <c r="W493" s="86">
        <f>IF(H493="USD",S493*SolCotizacion!$J$18,S493)</f>
        <v>43984.92</v>
      </c>
      <c r="X493" s="3">
        <f>ROUND(W493/(1-VLOOKUP("Total porcentaje:",ResumenCotizacion!$F:$H,3,0)),2)</f>
        <v>43984.92</v>
      </c>
      <c r="Y493" s="3">
        <f t="shared" si="31"/>
        <v>0</v>
      </c>
    </row>
    <row r="494" spans="1:25" ht="14.25" x14ac:dyDescent="0.2">
      <c r="A494" s="21" t="str">
        <f t="shared" si="28"/>
        <v>Catalogo principalOVS_ES ACADEMICO76A-00939</v>
      </c>
      <c r="B494" s="21" t="str">
        <f t="shared" si="29"/>
        <v>76A-00939OVS_ES ACADEMICO</v>
      </c>
      <c r="C494"/>
      <c r="D494" s="21" t="s">
        <v>134</v>
      </c>
      <c r="E494" t="s">
        <v>1121</v>
      </c>
      <c r="F494" s="21" t="s">
        <v>806</v>
      </c>
      <c r="G494" s="21" t="s">
        <v>134</v>
      </c>
      <c r="H494" s="49" t="s">
        <v>136</v>
      </c>
      <c r="I494" s="21" t="s">
        <v>74</v>
      </c>
      <c r="J494" t="s">
        <v>1122</v>
      </c>
      <c r="K494" s="53" t="s">
        <v>29</v>
      </c>
      <c r="L494" s="52" t="s">
        <v>92</v>
      </c>
      <c r="M494" s="48" t="s">
        <v>73</v>
      </c>
      <c r="N494" s="89" t="s">
        <v>74</v>
      </c>
      <c r="O494" s="90" t="s">
        <v>74</v>
      </c>
      <c r="P494" s="89" t="s">
        <v>74</v>
      </c>
      <c r="Q494" s="47" t="str">
        <f t="shared" si="30"/>
        <v>76A-00939</v>
      </c>
      <c r="R494" s="64" t="s">
        <v>75</v>
      </c>
      <c r="S494" s="87">
        <v>11</v>
      </c>
      <c r="T494" s="21">
        <v>1</v>
      </c>
      <c r="U494" s="62" t="s">
        <v>139</v>
      </c>
      <c r="V494" s="49">
        <f>SUMIF(ResumenCotizacion!$C:$C,E494,ResumenCotizacion!$P:$P)</f>
        <v>0</v>
      </c>
      <c r="W494" s="86">
        <f>IF(H494="USD",S494*SolCotizacion!$J$18,S494)</f>
        <v>40319.509999999995</v>
      </c>
      <c r="X494" s="3">
        <f>ROUND(W494/(1-VLOOKUP("Total porcentaje:",ResumenCotizacion!$F:$H,3,0)),2)</f>
        <v>40319.51</v>
      </c>
      <c r="Y494" s="3">
        <f t="shared" si="31"/>
        <v>0</v>
      </c>
    </row>
    <row r="495" spans="1:25" ht="14.25" x14ac:dyDescent="0.2">
      <c r="A495" s="21" t="str">
        <f t="shared" si="28"/>
        <v>Catalogo principalOVS_ES ACADEMICO76A-00946</v>
      </c>
      <c r="B495" s="21" t="str">
        <f t="shared" si="29"/>
        <v>76A-00946OVS_ES ACADEMICO</v>
      </c>
      <c r="C495"/>
      <c r="D495" s="21" t="s">
        <v>134</v>
      </c>
      <c r="E495" t="s">
        <v>1123</v>
      </c>
      <c r="F495" s="21" t="s">
        <v>806</v>
      </c>
      <c r="G495" s="21" t="s">
        <v>134</v>
      </c>
      <c r="H495" s="49" t="s">
        <v>136</v>
      </c>
      <c r="I495" s="21" t="s">
        <v>74</v>
      </c>
      <c r="J495" t="s">
        <v>1124</v>
      </c>
      <c r="K495" s="53" t="s">
        <v>29</v>
      </c>
      <c r="L495" s="52" t="s">
        <v>92</v>
      </c>
      <c r="M495" s="48" t="s">
        <v>73</v>
      </c>
      <c r="N495" s="89" t="s">
        <v>74</v>
      </c>
      <c r="O495" s="90" t="s">
        <v>74</v>
      </c>
      <c r="P495" s="89" t="s">
        <v>74</v>
      </c>
      <c r="Q495" s="47" t="str">
        <f t="shared" si="30"/>
        <v>76A-00946</v>
      </c>
      <c r="R495" s="64" t="s">
        <v>75</v>
      </c>
      <c r="S495" s="87">
        <v>16</v>
      </c>
      <c r="T495" s="21">
        <v>1</v>
      </c>
      <c r="U495" s="62" t="s">
        <v>139</v>
      </c>
      <c r="V495" s="49">
        <f>SUMIF(ResumenCotizacion!$C:$C,E495,ResumenCotizacion!$P:$P)</f>
        <v>0</v>
      </c>
      <c r="W495" s="86">
        <f>IF(H495="USD",S495*SolCotizacion!$J$18,S495)</f>
        <v>58646.559999999998</v>
      </c>
      <c r="X495" s="3">
        <f>ROUND(W495/(1-VLOOKUP("Total porcentaje:",ResumenCotizacion!$F:$H,3,0)),2)</f>
        <v>58646.559999999998</v>
      </c>
      <c r="Y495" s="3">
        <f t="shared" si="31"/>
        <v>0</v>
      </c>
    </row>
    <row r="496" spans="1:25" ht="14.25" x14ac:dyDescent="0.2">
      <c r="A496" s="21" t="str">
        <f t="shared" si="28"/>
        <v>Catalogo principalOVS_ES ACADEMICO76A-00947</v>
      </c>
      <c r="B496" s="21" t="str">
        <f t="shared" si="29"/>
        <v>76A-00947OVS_ES ACADEMICO</v>
      </c>
      <c r="C496"/>
      <c r="D496" s="21" t="s">
        <v>134</v>
      </c>
      <c r="E496" t="s">
        <v>1125</v>
      </c>
      <c r="F496" s="21" t="s">
        <v>806</v>
      </c>
      <c r="G496" s="21" t="s">
        <v>134</v>
      </c>
      <c r="H496" s="49" t="s">
        <v>136</v>
      </c>
      <c r="I496" s="21" t="s">
        <v>74</v>
      </c>
      <c r="J496" t="s">
        <v>1126</v>
      </c>
      <c r="K496" s="53" t="s">
        <v>29</v>
      </c>
      <c r="L496" s="52" t="s">
        <v>92</v>
      </c>
      <c r="M496" s="48" t="s">
        <v>73</v>
      </c>
      <c r="N496" s="89" t="s">
        <v>74</v>
      </c>
      <c r="O496" s="90" t="s">
        <v>74</v>
      </c>
      <c r="P496" s="89" t="s">
        <v>74</v>
      </c>
      <c r="Q496" s="47" t="str">
        <f t="shared" si="30"/>
        <v>76A-00947</v>
      </c>
      <c r="R496" s="64" t="s">
        <v>75</v>
      </c>
      <c r="S496" s="87">
        <v>16</v>
      </c>
      <c r="T496" s="21">
        <v>1</v>
      </c>
      <c r="U496" s="62" t="s">
        <v>139</v>
      </c>
      <c r="V496" s="49">
        <f>SUMIF(ResumenCotizacion!$C:$C,E496,ResumenCotizacion!$P:$P)</f>
        <v>0</v>
      </c>
      <c r="W496" s="86">
        <f>IF(H496="USD",S496*SolCotizacion!$J$18,S496)</f>
        <v>58646.559999999998</v>
      </c>
      <c r="X496" s="3">
        <f>ROUND(W496/(1-VLOOKUP("Total porcentaje:",ResumenCotizacion!$F:$H,3,0)),2)</f>
        <v>58646.559999999998</v>
      </c>
      <c r="Y496" s="3">
        <f t="shared" si="31"/>
        <v>0</v>
      </c>
    </row>
    <row r="497" spans="1:25" ht="14.25" x14ac:dyDescent="0.2">
      <c r="A497" s="21" t="str">
        <f t="shared" si="28"/>
        <v>Catalogo principalOVS_ES ACADEMICO76A-00948</v>
      </c>
      <c r="B497" s="21" t="str">
        <f t="shared" si="29"/>
        <v>76A-00948OVS_ES ACADEMICO</v>
      </c>
      <c r="C497"/>
      <c r="D497" s="21" t="s">
        <v>134</v>
      </c>
      <c r="E497" t="s">
        <v>1127</v>
      </c>
      <c r="F497" s="21" t="s">
        <v>806</v>
      </c>
      <c r="G497" s="21" t="s">
        <v>134</v>
      </c>
      <c r="H497" s="49" t="s">
        <v>136</v>
      </c>
      <c r="I497" s="21" t="s">
        <v>74</v>
      </c>
      <c r="J497" t="s">
        <v>1128</v>
      </c>
      <c r="K497" s="53" t="s">
        <v>29</v>
      </c>
      <c r="L497" s="52" t="s">
        <v>92</v>
      </c>
      <c r="M497" s="48" t="s">
        <v>73</v>
      </c>
      <c r="N497" s="89" t="s">
        <v>74</v>
      </c>
      <c r="O497" s="90" t="s">
        <v>74</v>
      </c>
      <c r="P497" s="89" t="s">
        <v>74</v>
      </c>
      <c r="Q497" s="47" t="str">
        <f t="shared" si="30"/>
        <v>76A-00948</v>
      </c>
      <c r="R497" s="64" t="s">
        <v>75</v>
      </c>
      <c r="S497" s="87">
        <v>13</v>
      </c>
      <c r="T497" s="21">
        <v>1</v>
      </c>
      <c r="U497" s="62" t="s">
        <v>139</v>
      </c>
      <c r="V497" s="49">
        <f>SUMIF(ResumenCotizacion!$C:$C,E497,ResumenCotizacion!$P:$P)</f>
        <v>0</v>
      </c>
      <c r="W497" s="86">
        <f>IF(H497="USD",S497*SolCotizacion!$J$18,S497)</f>
        <v>47650.33</v>
      </c>
      <c r="X497" s="3">
        <f>ROUND(W497/(1-VLOOKUP("Total porcentaje:",ResumenCotizacion!$F:$H,3,0)),2)</f>
        <v>47650.33</v>
      </c>
      <c r="Y497" s="3">
        <f t="shared" si="31"/>
        <v>0</v>
      </c>
    </row>
    <row r="498" spans="1:25" ht="14.25" x14ac:dyDescent="0.2">
      <c r="A498" s="21" t="str">
        <f t="shared" si="28"/>
        <v>Catalogo principalOVS_ES ACADEMICO76A-00949</v>
      </c>
      <c r="B498" s="21" t="str">
        <f t="shared" si="29"/>
        <v>76A-00949OVS_ES ACADEMICO</v>
      </c>
      <c r="C498"/>
      <c r="D498" s="21" t="s">
        <v>134</v>
      </c>
      <c r="E498" t="s">
        <v>1129</v>
      </c>
      <c r="F498" s="21" t="s">
        <v>806</v>
      </c>
      <c r="G498" s="21" t="s">
        <v>134</v>
      </c>
      <c r="H498" s="49" t="s">
        <v>136</v>
      </c>
      <c r="I498" s="21" t="s">
        <v>74</v>
      </c>
      <c r="J498" t="s">
        <v>1130</v>
      </c>
      <c r="K498" s="53" t="s">
        <v>29</v>
      </c>
      <c r="L498" s="52" t="s">
        <v>92</v>
      </c>
      <c r="M498" s="48" t="s">
        <v>73</v>
      </c>
      <c r="N498" s="89" t="s">
        <v>74</v>
      </c>
      <c r="O498" s="90" t="s">
        <v>74</v>
      </c>
      <c r="P498" s="89" t="s">
        <v>74</v>
      </c>
      <c r="Q498" s="47" t="str">
        <f t="shared" si="30"/>
        <v>76A-00949</v>
      </c>
      <c r="R498" s="64" t="s">
        <v>75</v>
      </c>
      <c r="S498" s="87">
        <v>13</v>
      </c>
      <c r="T498" s="21">
        <v>1</v>
      </c>
      <c r="U498" s="62" t="s">
        <v>139</v>
      </c>
      <c r="V498" s="49">
        <f>SUMIF(ResumenCotizacion!$C:$C,E498,ResumenCotizacion!$P:$P)</f>
        <v>0</v>
      </c>
      <c r="W498" s="86">
        <f>IF(H498="USD",S498*SolCotizacion!$J$18,S498)</f>
        <v>47650.33</v>
      </c>
      <c r="X498" s="3">
        <f>ROUND(W498/(1-VLOOKUP("Total porcentaje:",ResumenCotizacion!$F:$H,3,0)),2)</f>
        <v>47650.33</v>
      </c>
      <c r="Y498" s="3">
        <f t="shared" si="31"/>
        <v>0</v>
      </c>
    </row>
    <row r="499" spans="1:25" ht="14.25" x14ac:dyDescent="0.2">
      <c r="A499" s="21" t="str">
        <f t="shared" si="28"/>
        <v>Catalogo principalOVS_ES ACADEMICO76A-00958</v>
      </c>
      <c r="B499" s="21" t="str">
        <f t="shared" si="29"/>
        <v>76A-00958OVS_ES ACADEMICO</v>
      </c>
      <c r="C499"/>
      <c r="D499" s="21" t="s">
        <v>134</v>
      </c>
      <c r="E499" t="s">
        <v>1131</v>
      </c>
      <c r="F499" s="21" t="s">
        <v>806</v>
      </c>
      <c r="G499" s="21" t="s">
        <v>134</v>
      </c>
      <c r="H499" s="49" t="s">
        <v>136</v>
      </c>
      <c r="I499" s="21" t="s">
        <v>74</v>
      </c>
      <c r="J499" t="s">
        <v>1132</v>
      </c>
      <c r="K499" s="53" t="s">
        <v>29</v>
      </c>
      <c r="L499" s="52" t="s">
        <v>92</v>
      </c>
      <c r="M499" s="48" t="s">
        <v>73</v>
      </c>
      <c r="N499" s="89" t="s">
        <v>74</v>
      </c>
      <c r="O499" s="90" t="s">
        <v>74</v>
      </c>
      <c r="P499" s="89" t="s">
        <v>74</v>
      </c>
      <c r="Q499" s="47" t="str">
        <f t="shared" si="30"/>
        <v>76A-00958</v>
      </c>
      <c r="R499" s="64" t="s">
        <v>75</v>
      </c>
      <c r="S499" s="87">
        <v>14</v>
      </c>
      <c r="T499" s="21">
        <v>1</v>
      </c>
      <c r="U499" s="62" t="s">
        <v>139</v>
      </c>
      <c r="V499" s="49">
        <f>SUMIF(ResumenCotizacion!$C:$C,E499,ResumenCotizacion!$P:$P)</f>
        <v>0</v>
      </c>
      <c r="W499" s="86">
        <f>IF(H499="USD",S499*SolCotizacion!$J$18,S499)</f>
        <v>51315.74</v>
      </c>
      <c r="X499" s="3">
        <f>ROUND(W499/(1-VLOOKUP("Total porcentaje:",ResumenCotizacion!$F:$H,3,0)),2)</f>
        <v>51315.74</v>
      </c>
      <c r="Y499" s="3">
        <f t="shared" si="31"/>
        <v>0</v>
      </c>
    </row>
    <row r="500" spans="1:25" ht="14.25" x14ac:dyDescent="0.2">
      <c r="A500" s="21" t="str">
        <f t="shared" si="28"/>
        <v>Catalogo principalOVS_ES ACADEMICO76A-00959</v>
      </c>
      <c r="B500" s="21" t="str">
        <f t="shared" si="29"/>
        <v>76A-00959OVS_ES ACADEMICO</v>
      </c>
      <c r="C500"/>
      <c r="D500" s="21" t="s">
        <v>134</v>
      </c>
      <c r="E500" t="s">
        <v>1133</v>
      </c>
      <c r="F500" s="21" t="s">
        <v>806</v>
      </c>
      <c r="G500" s="21" t="s">
        <v>134</v>
      </c>
      <c r="H500" s="49" t="s">
        <v>136</v>
      </c>
      <c r="I500" s="21" t="s">
        <v>74</v>
      </c>
      <c r="J500" t="s">
        <v>1134</v>
      </c>
      <c r="K500" s="53" t="s">
        <v>29</v>
      </c>
      <c r="L500" s="52" t="s">
        <v>92</v>
      </c>
      <c r="M500" s="48" t="s">
        <v>73</v>
      </c>
      <c r="N500" s="89" t="s">
        <v>74</v>
      </c>
      <c r="O500" s="90" t="s">
        <v>74</v>
      </c>
      <c r="P500" s="89" t="s">
        <v>74</v>
      </c>
      <c r="Q500" s="47" t="str">
        <f t="shared" si="30"/>
        <v>76A-00959</v>
      </c>
      <c r="R500" s="64" t="s">
        <v>75</v>
      </c>
      <c r="S500" s="87">
        <v>13</v>
      </c>
      <c r="T500" s="21">
        <v>1</v>
      </c>
      <c r="U500" s="62" t="s">
        <v>139</v>
      </c>
      <c r="V500" s="49">
        <f>SUMIF(ResumenCotizacion!$C:$C,E500,ResumenCotizacion!$P:$P)</f>
        <v>0</v>
      </c>
      <c r="W500" s="86">
        <f>IF(H500="USD",S500*SolCotizacion!$J$18,S500)</f>
        <v>47650.33</v>
      </c>
      <c r="X500" s="3">
        <f>ROUND(W500/(1-VLOOKUP("Total porcentaje:",ResumenCotizacion!$F:$H,3,0)),2)</f>
        <v>47650.33</v>
      </c>
      <c r="Y500" s="3">
        <f t="shared" si="31"/>
        <v>0</v>
      </c>
    </row>
    <row r="501" spans="1:25" ht="14.25" x14ac:dyDescent="0.2">
      <c r="A501" s="21" t="str">
        <f t="shared" si="28"/>
        <v>Catalogo principalOVS_ES ACADEMICO76A-00960</v>
      </c>
      <c r="B501" s="21" t="str">
        <f t="shared" si="29"/>
        <v>76A-00960OVS_ES ACADEMICO</v>
      </c>
      <c r="C501"/>
      <c r="D501" s="21" t="s">
        <v>134</v>
      </c>
      <c r="E501" t="s">
        <v>1135</v>
      </c>
      <c r="F501" s="21" t="s">
        <v>806</v>
      </c>
      <c r="G501" s="21" t="s">
        <v>134</v>
      </c>
      <c r="H501" s="49" t="s">
        <v>136</v>
      </c>
      <c r="I501" s="21" t="s">
        <v>74</v>
      </c>
      <c r="J501" t="s">
        <v>1136</v>
      </c>
      <c r="K501" s="53" t="s">
        <v>29</v>
      </c>
      <c r="L501" s="52" t="s">
        <v>92</v>
      </c>
      <c r="M501" s="48" t="s">
        <v>73</v>
      </c>
      <c r="N501" s="89" t="s">
        <v>74</v>
      </c>
      <c r="O501" s="90" t="s">
        <v>74</v>
      </c>
      <c r="P501" s="89" t="s">
        <v>74</v>
      </c>
      <c r="Q501" s="47" t="str">
        <f t="shared" si="30"/>
        <v>76A-00960</v>
      </c>
      <c r="R501" s="64" t="s">
        <v>75</v>
      </c>
      <c r="S501" s="87">
        <v>14</v>
      </c>
      <c r="T501" s="21">
        <v>1</v>
      </c>
      <c r="U501" s="62" t="s">
        <v>139</v>
      </c>
      <c r="V501" s="49">
        <f>SUMIF(ResumenCotizacion!$C:$C,E501,ResumenCotizacion!$P:$P)</f>
        <v>0</v>
      </c>
      <c r="W501" s="86">
        <f>IF(H501="USD",S501*SolCotizacion!$J$18,S501)</f>
        <v>51315.74</v>
      </c>
      <c r="X501" s="3">
        <f>ROUND(W501/(1-VLOOKUP("Total porcentaje:",ResumenCotizacion!$F:$H,3,0)),2)</f>
        <v>51315.74</v>
      </c>
      <c r="Y501" s="3">
        <f t="shared" si="31"/>
        <v>0</v>
      </c>
    </row>
    <row r="502" spans="1:25" ht="14.25" x14ac:dyDescent="0.2">
      <c r="A502" s="21" t="str">
        <f t="shared" si="28"/>
        <v>Catalogo principalOVS_ES ACADEMICO76A-00961</v>
      </c>
      <c r="B502" s="21" t="str">
        <f t="shared" si="29"/>
        <v>76A-00961OVS_ES ACADEMICO</v>
      </c>
      <c r="C502"/>
      <c r="D502" s="21" t="s">
        <v>134</v>
      </c>
      <c r="E502" t="s">
        <v>1137</v>
      </c>
      <c r="F502" s="21" t="s">
        <v>806</v>
      </c>
      <c r="G502" s="21" t="s">
        <v>134</v>
      </c>
      <c r="H502" s="49" t="s">
        <v>136</v>
      </c>
      <c r="I502" s="21" t="s">
        <v>74</v>
      </c>
      <c r="J502" t="s">
        <v>1138</v>
      </c>
      <c r="K502" s="53" t="s">
        <v>29</v>
      </c>
      <c r="L502" s="52" t="s">
        <v>92</v>
      </c>
      <c r="M502" s="48" t="s">
        <v>73</v>
      </c>
      <c r="N502" s="89" t="s">
        <v>74</v>
      </c>
      <c r="O502" s="90" t="s">
        <v>74</v>
      </c>
      <c r="P502" s="89" t="s">
        <v>74</v>
      </c>
      <c r="Q502" s="47" t="str">
        <f t="shared" si="30"/>
        <v>76A-00961</v>
      </c>
      <c r="R502" s="64" t="s">
        <v>75</v>
      </c>
      <c r="S502" s="87">
        <v>13</v>
      </c>
      <c r="T502" s="21">
        <v>1</v>
      </c>
      <c r="U502" s="62" t="s">
        <v>139</v>
      </c>
      <c r="V502" s="49">
        <f>SUMIF(ResumenCotizacion!$C:$C,E502,ResumenCotizacion!$P:$P)</f>
        <v>0</v>
      </c>
      <c r="W502" s="86">
        <f>IF(H502="USD",S502*SolCotizacion!$J$18,S502)</f>
        <v>47650.33</v>
      </c>
      <c r="X502" s="3">
        <f>ROUND(W502/(1-VLOOKUP("Total porcentaje:",ResumenCotizacion!$F:$H,3,0)),2)</f>
        <v>47650.33</v>
      </c>
      <c r="Y502" s="3">
        <f t="shared" si="31"/>
        <v>0</v>
      </c>
    </row>
    <row r="503" spans="1:25" ht="14.25" x14ac:dyDescent="0.2">
      <c r="A503" s="21" t="str">
        <f t="shared" si="28"/>
        <v>Catalogo principalOVS_ES ACADEMICO76A-00962</v>
      </c>
      <c r="B503" s="21" t="str">
        <f t="shared" si="29"/>
        <v>76A-00962OVS_ES ACADEMICO</v>
      </c>
      <c r="C503"/>
      <c r="D503" s="21" t="s">
        <v>134</v>
      </c>
      <c r="E503" t="s">
        <v>1139</v>
      </c>
      <c r="F503" s="21" t="s">
        <v>806</v>
      </c>
      <c r="G503" s="21" t="s">
        <v>134</v>
      </c>
      <c r="H503" s="49" t="s">
        <v>136</v>
      </c>
      <c r="I503" s="21" t="s">
        <v>74</v>
      </c>
      <c r="J503" t="s">
        <v>1140</v>
      </c>
      <c r="K503" s="53" t="s">
        <v>29</v>
      </c>
      <c r="L503" s="52" t="s">
        <v>92</v>
      </c>
      <c r="M503" s="48" t="s">
        <v>73</v>
      </c>
      <c r="N503" s="89" t="s">
        <v>74</v>
      </c>
      <c r="O503" s="90" t="s">
        <v>74</v>
      </c>
      <c r="P503" s="89" t="s">
        <v>74</v>
      </c>
      <c r="Q503" s="47" t="str">
        <f t="shared" si="30"/>
        <v>76A-00962</v>
      </c>
      <c r="R503" s="64" t="s">
        <v>75</v>
      </c>
      <c r="S503" s="87">
        <v>6</v>
      </c>
      <c r="T503" s="21">
        <v>1</v>
      </c>
      <c r="U503" s="62" t="s">
        <v>139</v>
      </c>
      <c r="V503" s="49">
        <f>SUMIF(ResumenCotizacion!$C:$C,E503,ResumenCotizacion!$P:$P)</f>
        <v>0</v>
      </c>
      <c r="W503" s="86">
        <f>IF(H503="USD",S503*SolCotizacion!$J$18,S503)</f>
        <v>21992.46</v>
      </c>
      <c r="X503" s="3">
        <f>ROUND(W503/(1-VLOOKUP("Total porcentaje:",ResumenCotizacion!$F:$H,3,0)),2)</f>
        <v>21992.46</v>
      </c>
      <c r="Y503" s="3">
        <f t="shared" si="31"/>
        <v>0</v>
      </c>
    </row>
    <row r="504" spans="1:25" ht="14.25" x14ac:dyDescent="0.2">
      <c r="A504" s="21" t="str">
        <f t="shared" si="28"/>
        <v>Catalogo principalOVS_ES ACADEMICO76A-00963</v>
      </c>
      <c r="B504" s="21" t="str">
        <f t="shared" si="29"/>
        <v>76A-00963OVS_ES ACADEMICO</v>
      </c>
      <c r="C504"/>
      <c r="D504" s="21" t="s">
        <v>134</v>
      </c>
      <c r="E504" t="s">
        <v>1141</v>
      </c>
      <c r="F504" s="21" t="s">
        <v>806</v>
      </c>
      <c r="G504" s="21" t="s">
        <v>134</v>
      </c>
      <c r="H504" s="49" t="s">
        <v>136</v>
      </c>
      <c r="I504" s="21" t="s">
        <v>74</v>
      </c>
      <c r="J504" t="s">
        <v>1142</v>
      </c>
      <c r="K504" s="53" t="s">
        <v>29</v>
      </c>
      <c r="L504" s="52" t="s">
        <v>92</v>
      </c>
      <c r="M504" s="48" t="s">
        <v>73</v>
      </c>
      <c r="N504" s="89" t="s">
        <v>74</v>
      </c>
      <c r="O504" s="90" t="s">
        <v>74</v>
      </c>
      <c r="P504" s="89" t="s">
        <v>74</v>
      </c>
      <c r="Q504" s="47" t="str">
        <f t="shared" si="30"/>
        <v>76A-00963</v>
      </c>
      <c r="R504" s="64" t="s">
        <v>75</v>
      </c>
      <c r="S504" s="87">
        <v>6</v>
      </c>
      <c r="T504" s="21">
        <v>1</v>
      </c>
      <c r="U504" s="62" t="s">
        <v>139</v>
      </c>
      <c r="V504" s="49">
        <f>SUMIF(ResumenCotizacion!$C:$C,E504,ResumenCotizacion!$P:$P)</f>
        <v>0</v>
      </c>
      <c r="W504" s="86">
        <f>IF(H504="USD",S504*SolCotizacion!$J$18,S504)</f>
        <v>21992.46</v>
      </c>
      <c r="X504" s="3">
        <f>ROUND(W504/(1-VLOOKUP("Total porcentaje:",ResumenCotizacion!$F:$H,3,0)),2)</f>
        <v>21992.46</v>
      </c>
      <c r="Y504" s="3">
        <f t="shared" si="31"/>
        <v>0</v>
      </c>
    </row>
    <row r="505" spans="1:25" ht="14.25" x14ac:dyDescent="0.2">
      <c r="A505" s="21" t="str">
        <f t="shared" si="28"/>
        <v>Catalogo principalOVS_ES ACADEMICO76A-00964</v>
      </c>
      <c r="B505" s="21" t="str">
        <f t="shared" si="29"/>
        <v>76A-00964OVS_ES ACADEMICO</v>
      </c>
      <c r="C505"/>
      <c r="D505" s="21" t="s">
        <v>134</v>
      </c>
      <c r="E505" t="s">
        <v>1143</v>
      </c>
      <c r="F505" s="21" t="s">
        <v>806</v>
      </c>
      <c r="G505" s="21" t="s">
        <v>134</v>
      </c>
      <c r="H505" s="49" t="s">
        <v>136</v>
      </c>
      <c r="I505" s="21" t="s">
        <v>74</v>
      </c>
      <c r="J505" t="s">
        <v>1144</v>
      </c>
      <c r="K505" s="53" t="s">
        <v>29</v>
      </c>
      <c r="L505" s="52" t="s">
        <v>92</v>
      </c>
      <c r="M505" s="48" t="s">
        <v>73</v>
      </c>
      <c r="N505" s="89" t="s">
        <v>74</v>
      </c>
      <c r="O505" s="90" t="s">
        <v>74</v>
      </c>
      <c r="P505" s="89" t="s">
        <v>74</v>
      </c>
      <c r="Q505" s="47" t="str">
        <f t="shared" si="30"/>
        <v>76A-00964</v>
      </c>
      <c r="R505" s="64" t="s">
        <v>75</v>
      </c>
      <c r="S505" s="87">
        <v>6</v>
      </c>
      <c r="T505" s="21">
        <v>1</v>
      </c>
      <c r="U505" s="62" t="s">
        <v>139</v>
      </c>
      <c r="V505" s="49">
        <f>SUMIF(ResumenCotizacion!$C:$C,E505,ResumenCotizacion!$P:$P)</f>
        <v>0</v>
      </c>
      <c r="W505" s="86">
        <f>IF(H505="USD",S505*SolCotizacion!$J$18,S505)</f>
        <v>21992.46</v>
      </c>
      <c r="X505" s="3">
        <f>ROUND(W505/(1-VLOOKUP("Total porcentaje:",ResumenCotizacion!$F:$H,3,0)),2)</f>
        <v>21992.46</v>
      </c>
      <c r="Y505" s="3">
        <f t="shared" si="31"/>
        <v>0</v>
      </c>
    </row>
    <row r="506" spans="1:25" ht="14.25" x14ac:dyDescent="0.2">
      <c r="A506" s="21" t="str">
        <f t="shared" si="28"/>
        <v>Catalogo principalOVS_ES ACADEMICO76A-00965</v>
      </c>
      <c r="B506" s="21" t="str">
        <f t="shared" si="29"/>
        <v>76A-00965OVS_ES ACADEMICO</v>
      </c>
      <c r="C506"/>
      <c r="D506" s="21" t="s">
        <v>134</v>
      </c>
      <c r="E506" t="s">
        <v>1145</v>
      </c>
      <c r="F506" s="21" t="s">
        <v>806</v>
      </c>
      <c r="G506" s="21" t="s">
        <v>134</v>
      </c>
      <c r="H506" s="49" t="s">
        <v>136</v>
      </c>
      <c r="I506" s="21" t="s">
        <v>74</v>
      </c>
      <c r="J506" t="s">
        <v>1146</v>
      </c>
      <c r="K506" s="53" t="s">
        <v>29</v>
      </c>
      <c r="L506" s="52" t="s">
        <v>92</v>
      </c>
      <c r="M506" s="48" t="s">
        <v>73</v>
      </c>
      <c r="N506" s="89" t="s">
        <v>74</v>
      </c>
      <c r="O506" s="90" t="s">
        <v>74</v>
      </c>
      <c r="P506" s="89" t="s">
        <v>74</v>
      </c>
      <c r="Q506" s="47" t="str">
        <f t="shared" si="30"/>
        <v>76A-00965</v>
      </c>
      <c r="R506" s="64" t="s">
        <v>75</v>
      </c>
      <c r="S506" s="87">
        <v>6</v>
      </c>
      <c r="T506" s="21">
        <v>1</v>
      </c>
      <c r="U506" s="62" t="s">
        <v>139</v>
      </c>
      <c r="V506" s="49">
        <f>SUMIF(ResumenCotizacion!$C:$C,E506,ResumenCotizacion!$P:$P)</f>
        <v>0</v>
      </c>
      <c r="W506" s="86">
        <f>IF(H506="USD",S506*SolCotizacion!$J$18,S506)</f>
        <v>21992.46</v>
      </c>
      <c r="X506" s="3">
        <f>ROUND(W506/(1-VLOOKUP("Total porcentaje:",ResumenCotizacion!$F:$H,3,0)),2)</f>
        <v>21992.46</v>
      </c>
      <c r="Y506" s="3">
        <f t="shared" si="31"/>
        <v>0</v>
      </c>
    </row>
    <row r="507" spans="1:25" ht="14.25" x14ac:dyDescent="0.2">
      <c r="A507" s="21" t="str">
        <f t="shared" si="28"/>
        <v>Catalogo principalOVS_ES ACADEMICO76A-00971</v>
      </c>
      <c r="B507" s="21" t="str">
        <f t="shared" si="29"/>
        <v>76A-00971OVS_ES ACADEMICO</v>
      </c>
      <c r="C507"/>
      <c r="D507" s="21" t="s">
        <v>134</v>
      </c>
      <c r="E507" t="s">
        <v>1147</v>
      </c>
      <c r="F507" s="21" t="s">
        <v>806</v>
      </c>
      <c r="G507" s="21" t="s">
        <v>134</v>
      </c>
      <c r="H507" s="49" t="s">
        <v>136</v>
      </c>
      <c r="I507" s="21" t="s">
        <v>74</v>
      </c>
      <c r="J507" t="s">
        <v>1148</v>
      </c>
      <c r="K507" s="53" t="s">
        <v>29</v>
      </c>
      <c r="L507" s="52" t="s">
        <v>92</v>
      </c>
      <c r="M507" s="48" t="s">
        <v>73</v>
      </c>
      <c r="N507" s="89" t="s">
        <v>74</v>
      </c>
      <c r="O507" s="90" t="s">
        <v>74</v>
      </c>
      <c r="P507" s="89" t="s">
        <v>74</v>
      </c>
      <c r="Q507" s="47" t="str">
        <f t="shared" si="30"/>
        <v>76A-00971</v>
      </c>
      <c r="R507" s="64" t="s">
        <v>75</v>
      </c>
      <c r="S507" s="87">
        <v>8</v>
      </c>
      <c r="T507" s="21">
        <v>1</v>
      </c>
      <c r="U507" s="62" t="s">
        <v>139</v>
      </c>
      <c r="V507" s="49">
        <f>SUMIF(ResumenCotizacion!$C:$C,E507,ResumenCotizacion!$P:$P)</f>
        <v>0</v>
      </c>
      <c r="W507" s="86">
        <f>IF(H507="USD",S507*SolCotizacion!$J$18,S507)</f>
        <v>29323.279999999999</v>
      </c>
      <c r="X507" s="3">
        <f>ROUND(W507/(1-VLOOKUP("Total porcentaje:",ResumenCotizacion!$F:$H,3,0)),2)</f>
        <v>29323.279999999999</v>
      </c>
      <c r="Y507" s="3">
        <f t="shared" si="31"/>
        <v>0</v>
      </c>
    </row>
    <row r="508" spans="1:25" ht="14.25" x14ac:dyDescent="0.2">
      <c r="A508" s="21" t="str">
        <f t="shared" si="28"/>
        <v>Catalogo principalOVS_ES ACADEMICO76A-00972</v>
      </c>
      <c r="B508" s="21" t="str">
        <f t="shared" si="29"/>
        <v>76A-00972OVS_ES ACADEMICO</v>
      </c>
      <c r="C508"/>
      <c r="D508" s="21" t="s">
        <v>134</v>
      </c>
      <c r="E508" t="s">
        <v>1149</v>
      </c>
      <c r="F508" s="21" t="s">
        <v>806</v>
      </c>
      <c r="G508" s="21" t="s">
        <v>134</v>
      </c>
      <c r="H508" s="49" t="s">
        <v>136</v>
      </c>
      <c r="I508" s="21" t="s">
        <v>74</v>
      </c>
      <c r="J508" t="s">
        <v>1150</v>
      </c>
      <c r="K508" s="53" t="s">
        <v>29</v>
      </c>
      <c r="L508" s="52" t="s">
        <v>92</v>
      </c>
      <c r="M508" s="48" t="s">
        <v>73</v>
      </c>
      <c r="N508" s="89" t="s">
        <v>74</v>
      </c>
      <c r="O508" s="90" t="s">
        <v>74</v>
      </c>
      <c r="P508" s="89" t="s">
        <v>74</v>
      </c>
      <c r="Q508" s="47" t="str">
        <f t="shared" si="30"/>
        <v>76A-00972</v>
      </c>
      <c r="R508" s="64" t="s">
        <v>75</v>
      </c>
      <c r="S508" s="87">
        <v>8</v>
      </c>
      <c r="T508" s="21">
        <v>1</v>
      </c>
      <c r="U508" s="62" t="s">
        <v>139</v>
      </c>
      <c r="V508" s="49">
        <f>SUMIF(ResumenCotizacion!$C:$C,E508,ResumenCotizacion!$P:$P)</f>
        <v>0</v>
      </c>
      <c r="W508" s="86">
        <f>IF(H508="USD",S508*SolCotizacion!$J$18,S508)</f>
        <v>29323.279999999999</v>
      </c>
      <c r="X508" s="3">
        <f>ROUND(W508/(1-VLOOKUP("Total porcentaje:",ResumenCotizacion!$F:$H,3,0)),2)</f>
        <v>29323.279999999999</v>
      </c>
      <c r="Y508" s="3">
        <f t="shared" si="31"/>
        <v>0</v>
      </c>
    </row>
    <row r="509" spans="1:25" ht="14.25" x14ac:dyDescent="0.2">
      <c r="A509" s="21" t="str">
        <f t="shared" si="28"/>
        <v>Catalogo principalOVS_ES ACADEMICO76A-00973</v>
      </c>
      <c r="B509" s="21" t="str">
        <f t="shared" si="29"/>
        <v>76A-00973OVS_ES ACADEMICO</v>
      </c>
      <c r="C509"/>
      <c r="D509" s="21" t="s">
        <v>134</v>
      </c>
      <c r="E509" t="s">
        <v>1151</v>
      </c>
      <c r="F509" s="21" t="s">
        <v>806</v>
      </c>
      <c r="G509" s="21" t="s">
        <v>134</v>
      </c>
      <c r="H509" s="49" t="s">
        <v>136</v>
      </c>
      <c r="I509" s="21" t="s">
        <v>74</v>
      </c>
      <c r="J509" t="s">
        <v>1152</v>
      </c>
      <c r="K509" s="53" t="s">
        <v>29</v>
      </c>
      <c r="L509" s="52" t="s">
        <v>92</v>
      </c>
      <c r="M509" s="48" t="s">
        <v>73</v>
      </c>
      <c r="N509" s="89" t="s">
        <v>74</v>
      </c>
      <c r="O509" s="90" t="s">
        <v>74</v>
      </c>
      <c r="P509" s="89" t="s">
        <v>74</v>
      </c>
      <c r="Q509" s="47" t="str">
        <f t="shared" si="30"/>
        <v>76A-00973</v>
      </c>
      <c r="R509" s="64" t="s">
        <v>75</v>
      </c>
      <c r="S509" s="87">
        <v>7</v>
      </c>
      <c r="T509" s="21">
        <v>1</v>
      </c>
      <c r="U509" s="62" t="s">
        <v>139</v>
      </c>
      <c r="V509" s="49">
        <f>SUMIF(ResumenCotizacion!$C:$C,E509,ResumenCotizacion!$P:$P)</f>
        <v>0</v>
      </c>
      <c r="W509" s="86">
        <f>IF(H509="USD",S509*SolCotizacion!$J$18,S509)</f>
        <v>25657.87</v>
      </c>
      <c r="X509" s="3">
        <f>ROUND(W509/(1-VLOOKUP("Total porcentaje:",ResumenCotizacion!$F:$H,3,0)),2)</f>
        <v>25657.87</v>
      </c>
      <c r="Y509" s="3">
        <f t="shared" si="31"/>
        <v>0</v>
      </c>
    </row>
    <row r="510" spans="1:25" ht="14.25" x14ac:dyDescent="0.2">
      <c r="A510" s="21" t="str">
        <f t="shared" si="28"/>
        <v>Catalogo principalOVS_ES ACADEMICO76A-00974</v>
      </c>
      <c r="B510" s="21" t="str">
        <f t="shared" si="29"/>
        <v>76A-00974OVS_ES ACADEMICO</v>
      </c>
      <c r="C510"/>
      <c r="D510" s="21" t="s">
        <v>134</v>
      </c>
      <c r="E510" t="s">
        <v>1153</v>
      </c>
      <c r="F510" s="21" t="s">
        <v>806</v>
      </c>
      <c r="G510" s="21" t="s">
        <v>134</v>
      </c>
      <c r="H510" s="49" t="s">
        <v>136</v>
      </c>
      <c r="I510" s="21" t="s">
        <v>74</v>
      </c>
      <c r="J510" t="s">
        <v>1154</v>
      </c>
      <c r="K510" s="53" t="s">
        <v>29</v>
      </c>
      <c r="L510" s="52" t="s">
        <v>92</v>
      </c>
      <c r="M510" s="48" t="s">
        <v>73</v>
      </c>
      <c r="N510" s="89" t="s">
        <v>74</v>
      </c>
      <c r="O510" s="90" t="s">
        <v>74</v>
      </c>
      <c r="P510" s="89" t="s">
        <v>74</v>
      </c>
      <c r="Q510" s="47" t="str">
        <f t="shared" si="30"/>
        <v>76A-00974</v>
      </c>
      <c r="R510" s="64" t="s">
        <v>75</v>
      </c>
      <c r="S510" s="87">
        <v>7</v>
      </c>
      <c r="T510" s="21">
        <v>1</v>
      </c>
      <c r="U510" s="62" t="s">
        <v>139</v>
      </c>
      <c r="V510" s="49">
        <f>SUMIF(ResumenCotizacion!$C:$C,E510,ResumenCotizacion!$P:$P)</f>
        <v>0</v>
      </c>
      <c r="W510" s="86">
        <f>IF(H510="USD",S510*SolCotizacion!$J$18,S510)</f>
        <v>25657.87</v>
      </c>
      <c r="X510" s="3">
        <f>ROUND(W510/(1-VLOOKUP("Total porcentaje:",ResumenCotizacion!$F:$H,3,0)),2)</f>
        <v>25657.87</v>
      </c>
      <c r="Y510" s="3">
        <f t="shared" si="31"/>
        <v>0</v>
      </c>
    </row>
    <row r="511" spans="1:25" ht="14.25" x14ac:dyDescent="0.2">
      <c r="A511" s="21" t="str">
        <f t="shared" si="28"/>
        <v>Catalogo principalOVS_ES ACADEMICO76A-00986</v>
      </c>
      <c r="B511" s="21" t="str">
        <f t="shared" si="29"/>
        <v>76A-00986OVS_ES ACADEMICO</v>
      </c>
      <c r="C511"/>
      <c r="D511" s="21" t="s">
        <v>134</v>
      </c>
      <c r="E511" t="s">
        <v>1155</v>
      </c>
      <c r="F511" s="21" t="s">
        <v>806</v>
      </c>
      <c r="G511" s="21" t="s">
        <v>134</v>
      </c>
      <c r="H511" s="49" t="s">
        <v>136</v>
      </c>
      <c r="I511" s="21" t="s">
        <v>74</v>
      </c>
      <c r="J511" t="s">
        <v>1156</v>
      </c>
      <c r="K511" s="53" t="s">
        <v>29</v>
      </c>
      <c r="L511" s="52" t="s">
        <v>92</v>
      </c>
      <c r="M511" s="48" t="s">
        <v>73</v>
      </c>
      <c r="N511" s="89" t="s">
        <v>74</v>
      </c>
      <c r="O511" s="90" t="s">
        <v>74</v>
      </c>
      <c r="P511" s="89" t="s">
        <v>74</v>
      </c>
      <c r="Q511" s="47" t="str">
        <f t="shared" si="30"/>
        <v>76A-00986</v>
      </c>
      <c r="R511" s="64" t="s">
        <v>75</v>
      </c>
      <c r="S511" s="87">
        <v>9</v>
      </c>
      <c r="T511" s="21">
        <v>1</v>
      </c>
      <c r="U511" s="62" t="s">
        <v>139</v>
      </c>
      <c r="V511" s="49">
        <f>SUMIF(ResumenCotizacion!$C:$C,E511,ResumenCotizacion!$P:$P)</f>
        <v>0</v>
      </c>
      <c r="W511" s="86">
        <f>IF(H511="USD",S511*SolCotizacion!$J$18,S511)</f>
        <v>32988.69</v>
      </c>
      <c r="X511" s="3">
        <f>ROUND(W511/(1-VLOOKUP("Total porcentaje:",ResumenCotizacion!$F:$H,3,0)),2)</f>
        <v>32988.69</v>
      </c>
      <c r="Y511" s="3">
        <f t="shared" si="31"/>
        <v>0</v>
      </c>
    </row>
    <row r="512" spans="1:25" ht="14.25" x14ac:dyDescent="0.2">
      <c r="A512" s="21" t="str">
        <f t="shared" si="28"/>
        <v>Catalogo principalOVS_ES ACADEMICO76A-00987</v>
      </c>
      <c r="B512" s="21" t="str">
        <f t="shared" si="29"/>
        <v>76A-00987OVS_ES ACADEMICO</v>
      </c>
      <c r="C512"/>
      <c r="D512" s="21" t="s">
        <v>134</v>
      </c>
      <c r="E512" t="s">
        <v>1157</v>
      </c>
      <c r="F512" s="21" t="s">
        <v>806</v>
      </c>
      <c r="G512" s="21" t="s">
        <v>134</v>
      </c>
      <c r="H512" s="49" t="s">
        <v>136</v>
      </c>
      <c r="I512" s="21" t="s">
        <v>74</v>
      </c>
      <c r="J512" t="s">
        <v>1158</v>
      </c>
      <c r="K512" s="53" t="s">
        <v>29</v>
      </c>
      <c r="L512" s="52" t="s">
        <v>92</v>
      </c>
      <c r="M512" s="48" t="s">
        <v>73</v>
      </c>
      <c r="N512" s="89" t="s">
        <v>74</v>
      </c>
      <c r="O512" s="90" t="s">
        <v>74</v>
      </c>
      <c r="P512" s="89" t="s">
        <v>74</v>
      </c>
      <c r="Q512" s="47" t="str">
        <f t="shared" si="30"/>
        <v>76A-00987</v>
      </c>
      <c r="R512" s="64" t="s">
        <v>75</v>
      </c>
      <c r="S512" s="87">
        <v>9</v>
      </c>
      <c r="T512" s="21">
        <v>1</v>
      </c>
      <c r="U512" s="62" t="s">
        <v>139</v>
      </c>
      <c r="V512" s="49">
        <f>SUMIF(ResumenCotizacion!$C:$C,E512,ResumenCotizacion!$P:$P)</f>
        <v>0</v>
      </c>
      <c r="W512" s="86">
        <f>IF(H512="USD",S512*SolCotizacion!$J$18,S512)</f>
        <v>32988.69</v>
      </c>
      <c r="X512" s="3">
        <f>ROUND(W512/(1-VLOOKUP("Total porcentaje:",ResumenCotizacion!$F:$H,3,0)),2)</f>
        <v>32988.69</v>
      </c>
      <c r="Y512" s="3">
        <f t="shared" si="31"/>
        <v>0</v>
      </c>
    </row>
    <row r="513" spans="1:25" ht="14.25" x14ac:dyDescent="0.2">
      <c r="A513" s="21" t="str">
        <f t="shared" si="28"/>
        <v>Catalogo principalOVS_ES ACADEMICO76A-00988</v>
      </c>
      <c r="B513" s="21" t="str">
        <f t="shared" si="29"/>
        <v>76A-00988OVS_ES ACADEMICO</v>
      </c>
      <c r="C513"/>
      <c r="D513" s="21" t="s">
        <v>134</v>
      </c>
      <c r="E513" t="s">
        <v>1159</v>
      </c>
      <c r="F513" s="21" t="s">
        <v>806</v>
      </c>
      <c r="G513" s="21" t="s">
        <v>134</v>
      </c>
      <c r="H513" s="49" t="s">
        <v>136</v>
      </c>
      <c r="I513" s="21" t="s">
        <v>74</v>
      </c>
      <c r="J513" t="s">
        <v>1160</v>
      </c>
      <c r="K513" s="53" t="s">
        <v>29</v>
      </c>
      <c r="L513" s="52" t="s">
        <v>92</v>
      </c>
      <c r="M513" s="48" t="s">
        <v>73</v>
      </c>
      <c r="N513" s="89" t="s">
        <v>74</v>
      </c>
      <c r="O513" s="90" t="s">
        <v>74</v>
      </c>
      <c r="P513" s="89" t="s">
        <v>74</v>
      </c>
      <c r="Q513" s="47" t="str">
        <f t="shared" si="30"/>
        <v>76A-00988</v>
      </c>
      <c r="R513" s="64" t="s">
        <v>75</v>
      </c>
      <c r="S513" s="87">
        <v>15</v>
      </c>
      <c r="T513" s="21">
        <v>1</v>
      </c>
      <c r="U513" s="62" t="s">
        <v>139</v>
      </c>
      <c r="V513" s="49">
        <f>SUMIF(ResumenCotizacion!$C:$C,E513,ResumenCotizacion!$P:$P)</f>
        <v>0</v>
      </c>
      <c r="W513" s="86">
        <f>IF(H513="USD",S513*SolCotizacion!$J$18,S513)</f>
        <v>54981.149999999994</v>
      </c>
      <c r="X513" s="3">
        <f>ROUND(W513/(1-VLOOKUP("Total porcentaje:",ResumenCotizacion!$F:$H,3,0)),2)</f>
        <v>54981.15</v>
      </c>
      <c r="Y513" s="3">
        <f t="shared" si="31"/>
        <v>0</v>
      </c>
    </row>
    <row r="514" spans="1:25" ht="14.25" x14ac:dyDescent="0.2">
      <c r="A514" s="21" t="str">
        <f t="shared" ref="A514:A577" si="32">D514&amp;F514&amp;E514</f>
        <v>Catalogo principalOVS_ES ACADEMICO76A-00989</v>
      </c>
      <c r="B514" s="21" t="str">
        <f t="shared" ref="B514:B577" si="33">E514&amp;F514</f>
        <v>76A-00989OVS_ES ACADEMICO</v>
      </c>
      <c r="C514"/>
      <c r="D514" s="21" t="s">
        <v>134</v>
      </c>
      <c r="E514" t="s">
        <v>1161</v>
      </c>
      <c r="F514" s="21" t="s">
        <v>806</v>
      </c>
      <c r="G514" s="21" t="s">
        <v>134</v>
      </c>
      <c r="H514" s="49" t="s">
        <v>136</v>
      </c>
      <c r="I514" s="21" t="s">
        <v>74</v>
      </c>
      <c r="J514" t="s">
        <v>1162</v>
      </c>
      <c r="K514" s="53" t="s">
        <v>29</v>
      </c>
      <c r="L514" s="52" t="s">
        <v>92</v>
      </c>
      <c r="M514" s="48" t="s">
        <v>73</v>
      </c>
      <c r="N514" s="89" t="s">
        <v>74</v>
      </c>
      <c r="O514" s="90" t="s">
        <v>74</v>
      </c>
      <c r="P514" s="89" t="s">
        <v>74</v>
      </c>
      <c r="Q514" s="47" t="str">
        <f t="shared" si="30"/>
        <v>76A-00989</v>
      </c>
      <c r="R514" s="64" t="s">
        <v>75</v>
      </c>
      <c r="S514" s="87">
        <v>14</v>
      </c>
      <c r="T514" s="21">
        <v>1</v>
      </c>
      <c r="U514" s="62" t="s">
        <v>139</v>
      </c>
      <c r="V514" s="49">
        <f>SUMIF(ResumenCotizacion!$C:$C,E514,ResumenCotizacion!$P:$P)</f>
        <v>0</v>
      </c>
      <c r="W514" s="86">
        <f>IF(H514="USD",S514*SolCotizacion!$J$18,S514)</f>
        <v>51315.74</v>
      </c>
      <c r="X514" s="3">
        <f>ROUND(W514/(1-VLOOKUP("Total porcentaje:",ResumenCotizacion!$F:$H,3,0)),2)</f>
        <v>51315.74</v>
      </c>
      <c r="Y514" s="3">
        <f t="shared" si="31"/>
        <v>0</v>
      </c>
    </row>
    <row r="515" spans="1:25" ht="14.25" x14ac:dyDescent="0.2">
      <c r="A515" s="21" t="str">
        <f t="shared" si="32"/>
        <v>Catalogo principalOVS_ES ACADEMICO76A-00990</v>
      </c>
      <c r="B515" s="21" t="str">
        <f t="shared" si="33"/>
        <v>76A-00990OVS_ES ACADEMICO</v>
      </c>
      <c r="C515"/>
      <c r="D515" s="21" t="s">
        <v>134</v>
      </c>
      <c r="E515" t="s">
        <v>1163</v>
      </c>
      <c r="F515" s="21" t="s">
        <v>806</v>
      </c>
      <c r="G515" s="21" t="s">
        <v>134</v>
      </c>
      <c r="H515" s="49" t="s">
        <v>136</v>
      </c>
      <c r="I515" s="21" t="s">
        <v>74</v>
      </c>
      <c r="J515" t="s">
        <v>1164</v>
      </c>
      <c r="K515" s="53" t="s">
        <v>29</v>
      </c>
      <c r="L515" s="52" t="s">
        <v>92</v>
      </c>
      <c r="M515" s="48" t="s">
        <v>73</v>
      </c>
      <c r="N515" s="89" t="s">
        <v>74</v>
      </c>
      <c r="O515" s="90" t="s">
        <v>74</v>
      </c>
      <c r="P515" s="89" t="s">
        <v>74</v>
      </c>
      <c r="Q515" s="47" t="str">
        <f t="shared" ref="Q515:Q578" si="34">+E515</f>
        <v>76A-00990</v>
      </c>
      <c r="R515" s="64" t="s">
        <v>75</v>
      </c>
      <c r="S515" s="87">
        <v>15</v>
      </c>
      <c r="T515" s="21">
        <v>1</v>
      </c>
      <c r="U515" s="62" t="s">
        <v>139</v>
      </c>
      <c r="V515" s="49">
        <f>SUMIF(ResumenCotizacion!$C:$C,E515,ResumenCotizacion!$P:$P)</f>
        <v>0</v>
      </c>
      <c r="W515" s="86">
        <f>IF(H515="USD",S515*SolCotizacion!$J$18,S515)</f>
        <v>54981.149999999994</v>
      </c>
      <c r="X515" s="3">
        <f>ROUND(W515/(1-VLOOKUP("Total porcentaje:",ResumenCotizacion!$F:$H,3,0)),2)</f>
        <v>54981.15</v>
      </c>
      <c r="Y515" s="3">
        <f t="shared" ref="Y515:Y578" si="35">V515*X515</f>
        <v>0</v>
      </c>
    </row>
    <row r="516" spans="1:25" ht="14.25" x14ac:dyDescent="0.2">
      <c r="A516" s="21" t="str">
        <f t="shared" si="32"/>
        <v>Catalogo principalOVS_ES ACADEMICO76A-00991</v>
      </c>
      <c r="B516" s="21" t="str">
        <f t="shared" si="33"/>
        <v>76A-00991OVS_ES ACADEMICO</v>
      </c>
      <c r="C516"/>
      <c r="D516" s="21" t="s">
        <v>134</v>
      </c>
      <c r="E516" t="s">
        <v>1165</v>
      </c>
      <c r="F516" s="21" t="s">
        <v>806</v>
      </c>
      <c r="G516" s="21" t="s">
        <v>134</v>
      </c>
      <c r="H516" s="49" t="s">
        <v>136</v>
      </c>
      <c r="I516" s="21" t="s">
        <v>74</v>
      </c>
      <c r="J516" t="s">
        <v>1166</v>
      </c>
      <c r="K516" s="53" t="s">
        <v>29</v>
      </c>
      <c r="L516" s="52" t="s">
        <v>92</v>
      </c>
      <c r="M516" s="48" t="s">
        <v>73</v>
      </c>
      <c r="N516" s="89" t="s">
        <v>74</v>
      </c>
      <c r="O516" s="90" t="s">
        <v>74</v>
      </c>
      <c r="P516" s="89" t="s">
        <v>74</v>
      </c>
      <c r="Q516" s="47" t="str">
        <f t="shared" si="34"/>
        <v>76A-00991</v>
      </c>
      <c r="R516" s="64" t="s">
        <v>75</v>
      </c>
      <c r="S516" s="87">
        <v>8</v>
      </c>
      <c r="T516" s="21">
        <v>1</v>
      </c>
      <c r="U516" s="62" t="s">
        <v>139</v>
      </c>
      <c r="V516" s="49">
        <f>SUMIF(ResumenCotizacion!$C:$C,E516,ResumenCotizacion!$P:$P)</f>
        <v>0</v>
      </c>
      <c r="W516" s="86">
        <f>IF(H516="USD",S516*SolCotizacion!$J$18,S516)</f>
        <v>29323.279999999999</v>
      </c>
      <c r="X516" s="3">
        <f>ROUND(W516/(1-VLOOKUP("Total porcentaje:",ResumenCotizacion!$F:$H,3,0)),2)</f>
        <v>29323.279999999999</v>
      </c>
      <c r="Y516" s="3">
        <f t="shared" si="35"/>
        <v>0</v>
      </c>
    </row>
    <row r="517" spans="1:25" ht="14.25" x14ac:dyDescent="0.2">
      <c r="A517" s="21" t="str">
        <f t="shared" si="32"/>
        <v>Catalogo principalOVS_ES ACADEMICO76A-00992</v>
      </c>
      <c r="B517" s="21" t="str">
        <f t="shared" si="33"/>
        <v>76A-00992OVS_ES ACADEMICO</v>
      </c>
      <c r="C517"/>
      <c r="D517" s="21" t="s">
        <v>134</v>
      </c>
      <c r="E517" t="s">
        <v>1167</v>
      </c>
      <c r="F517" s="21" t="s">
        <v>806</v>
      </c>
      <c r="G517" s="21" t="s">
        <v>134</v>
      </c>
      <c r="H517" s="49" t="s">
        <v>136</v>
      </c>
      <c r="I517" s="21" t="s">
        <v>74</v>
      </c>
      <c r="J517" t="s">
        <v>1168</v>
      </c>
      <c r="K517" s="53" t="s">
        <v>29</v>
      </c>
      <c r="L517" s="52" t="s">
        <v>92</v>
      </c>
      <c r="M517" s="48" t="s">
        <v>73</v>
      </c>
      <c r="N517" s="89" t="s">
        <v>74</v>
      </c>
      <c r="O517" s="90" t="s">
        <v>74</v>
      </c>
      <c r="P517" s="89" t="s">
        <v>74</v>
      </c>
      <c r="Q517" s="47" t="str">
        <f t="shared" si="34"/>
        <v>76A-00992</v>
      </c>
      <c r="R517" s="64" t="s">
        <v>75</v>
      </c>
      <c r="S517" s="87">
        <v>8</v>
      </c>
      <c r="T517" s="21">
        <v>1</v>
      </c>
      <c r="U517" s="62" t="s">
        <v>139</v>
      </c>
      <c r="V517" s="49">
        <f>SUMIF(ResumenCotizacion!$C:$C,E517,ResumenCotizacion!$P:$P)</f>
        <v>0</v>
      </c>
      <c r="W517" s="86">
        <f>IF(H517="USD",S517*SolCotizacion!$J$18,S517)</f>
        <v>29323.279999999999</v>
      </c>
      <c r="X517" s="3">
        <f>ROUND(W517/(1-VLOOKUP("Total porcentaje:",ResumenCotizacion!$F:$H,3,0)),2)</f>
        <v>29323.279999999999</v>
      </c>
      <c r="Y517" s="3">
        <f t="shared" si="35"/>
        <v>0</v>
      </c>
    </row>
    <row r="518" spans="1:25" ht="14.25" x14ac:dyDescent="0.2">
      <c r="A518" s="21" t="str">
        <f t="shared" si="32"/>
        <v>Catalogo principalOVS_ES ACADEMICO76A-00996</v>
      </c>
      <c r="B518" s="21" t="str">
        <f t="shared" si="33"/>
        <v>76A-00996OVS_ES ACADEMICO</v>
      </c>
      <c r="C518"/>
      <c r="D518" s="21" t="s">
        <v>134</v>
      </c>
      <c r="E518" t="s">
        <v>1169</v>
      </c>
      <c r="F518" s="21" t="s">
        <v>806</v>
      </c>
      <c r="G518" s="21" t="s">
        <v>134</v>
      </c>
      <c r="H518" s="49" t="s">
        <v>136</v>
      </c>
      <c r="I518" s="21" t="s">
        <v>74</v>
      </c>
      <c r="J518" t="s">
        <v>1170</v>
      </c>
      <c r="K518" s="53" t="s">
        <v>29</v>
      </c>
      <c r="L518" s="52" t="s">
        <v>92</v>
      </c>
      <c r="M518" s="48" t="s">
        <v>73</v>
      </c>
      <c r="N518" s="89" t="s">
        <v>74</v>
      </c>
      <c r="O518" s="90" t="s">
        <v>74</v>
      </c>
      <c r="P518" s="89" t="s">
        <v>74</v>
      </c>
      <c r="Q518" s="47" t="str">
        <f t="shared" si="34"/>
        <v>76A-00996</v>
      </c>
      <c r="R518" s="64" t="s">
        <v>75</v>
      </c>
      <c r="S518" s="87">
        <v>14</v>
      </c>
      <c r="T518" s="21">
        <v>1</v>
      </c>
      <c r="U518" s="62" t="s">
        <v>139</v>
      </c>
      <c r="V518" s="49">
        <f>SUMIF(ResumenCotizacion!$C:$C,E518,ResumenCotizacion!$P:$P)</f>
        <v>0</v>
      </c>
      <c r="W518" s="86">
        <f>IF(H518="USD",S518*SolCotizacion!$J$18,S518)</f>
        <v>51315.74</v>
      </c>
      <c r="X518" s="3">
        <f>ROUND(W518/(1-VLOOKUP("Total porcentaje:",ResumenCotizacion!$F:$H,3,0)),2)</f>
        <v>51315.74</v>
      </c>
      <c r="Y518" s="3">
        <f t="shared" si="35"/>
        <v>0</v>
      </c>
    </row>
    <row r="519" spans="1:25" ht="14.25" x14ac:dyDescent="0.2">
      <c r="A519" s="21" t="str">
        <f t="shared" si="32"/>
        <v>Catalogo principalOVS_ES ACADEMICO76A-00997</v>
      </c>
      <c r="B519" s="21" t="str">
        <f t="shared" si="33"/>
        <v>76A-00997OVS_ES ACADEMICO</v>
      </c>
      <c r="C519"/>
      <c r="D519" s="21" t="s">
        <v>134</v>
      </c>
      <c r="E519" t="s">
        <v>1171</v>
      </c>
      <c r="F519" s="21" t="s">
        <v>806</v>
      </c>
      <c r="G519" s="21" t="s">
        <v>134</v>
      </c>
      <c r="H519" s="49" t="s">
        <v>136</v>
      </c>
      <c r="I519" s="21" t="s">
        <v>74</v>
      </c>
      <c r="J519" t="s">
        <v>1172</v>
      </c>
      <c r="K519" s="53" t="s">
        <v>29</v>
      </c>
      <c r="L519" s="52" t="s">
        <v>92</v>
      </c>
      <c r="M519" s="48" t="s">
        <v>73</v>
      </c>
      <c r="N519" s="89" t="s">
        <v>74</v>
      </c>
      <c r="O519" s="90" t="s">
        <v>74</v>
      </c>
      <c r="P519" s="89" t="s">
        <v>74</v>
      </c>
      <c r="Q519" s="47" t="str">
        <f t="shared" si="34"/>
        <v>76A-00997</v>
      </c>
      <c r="R519" s="64" t="s">
        <v>75</v>
      </c>
      <c r="S519" s="87">
        <v>7</v>
      </c>
      <c r="T519" s="21">
        <v>1</v>
      </c>
      <c r="U519" s="62" t="s">
        <v>139</v>
      </c>
      <c r="V519" s="49">
        <f>SUMIF(ResumenCotizacion!$C:$C,E519,ResumenCotizacion!$P:$P)</f>
        <v>0</v>
      </c>
      <c r="W519" s="86">
        <f>IF(H519="USD",S519*SolCotizacion!$J$18,S519)</f>
        <v>25657.87</v>
      </c>
      <c r="X519" s="3">
        <f>ROUND(W519/(1-VLOOKUP("Total porcentaje:",ResumenCotizacion!$F:$H,3,0)),2)</f>
        <v>25657.87</v>
      </c>
      <c r="Y519" s="3">
        <f t="shared" si="35"/>
        <v>0</v>
      </c>
    </row>
    <row r="520" spans="1:25" ht="14.25" x14ac:dyDescent="0.2">
      <c r="A520" s="21" t="str">
        <f t="shared" si="32"/>
        <v>Catalogo principalOVS_ES ACADEMICO76A-00998</v>
      </c>
      <c r="B520" s="21" t="str">
        <f t="shared" si="33"/>
        <v>76A-00998OVS_ES ACADEMICO</v>
      </c>
      <c r="C520"/>
      <c r="D520" s="21" t="s">
        <v>134</v>
      </c>
      <c r="E520" t="s">
        <v>1173</v>
      </c>
      <c r="F520" s="21" t="s">
        <v>806</v>
      </c>
      <c r="G520" s="21" t="s">
        <v>134</v>
      </c>
      <c r="H520" s="49" t="s">
        <v>136</v>
      </c>
      <c r="I520" s="21" t="s">
        <v>74</v>
      </c>
      <c r="J520" t="s">
        <v>1174</v>
      </c>
      <c r="K520" s="53" t="s">
        <v>29</v>
      </c>
      <c r="L520" s="52" t="s">
        <v>92</v>
      </c>
      <c r="M520" s="48" t="s">
        <v>73</v>
      </c>
      <c r="N520" s="89" t="s">
        <v>74</v>
      </c>
      <c r="O520" s="90" t="s">
        <v>74</v>
      </c>
      <c r="P520" s="89" t="s">
        <v>74</v>
      </c>
      <c r="Q520" s="47" t="str">
        <f t="shared" si="34"/>
        <v>76A-00998</v>
      </c>
      <c r="R520" s="64" t="s">
        <v>75</v>
      </c>
      <c r="S520" s="87">
        <v>7</v>
      </c>
      <c r="T520" s="21">
        <v>1</v>
      </c>
      <c r="U520" s="62" t="s">
        <v>139</v>
      </c>
      <c r="V520" s="49">
        <f>SUMIF(ResumenCotizacion!$C:$C,E520,ResumenCotizacion!$P:$P)</f>
        <v>0</v>
      </c>
      <c r="W520" s="86">
        <f>IF(H520="USD",S520*SolCotizacion!$J$18,S520)</f>
        <v>25657.87</v>
      </c>
      <c r="X520" s="3">
        <f>ROUND(W520/(1-VLOOKUP("Total porcentaje:",ResumenCotizacion!$F:$H,3,0)),2)</f>
        <v>25657.87</v>
      </c>
      <c r="Y520" s="3">
        <f t="shared" si="35"/>
        <v>0</v>
      </c>
    </row>
    <row r="521" spans="1:25" ht="14.25" x14ac:dyDescent="0.2">
      <c r="A521" s="21" t="str">
        <f t="shared" si="32"/>
        <v>Catalogo principalOVS_ES ACADEMICO76A-00999</v>
      </c>
      <c r="B521" s="21" t="str">
        <f t="shared" si="33"/>
        <v>76A-00999OVS_ES ACADEMICO</v>
      </c>
      <c r="C521"/>
      <c r="D521" s="21" t="s">
        <v>134</v>
      </c>
      <c r="E521" t="s">
        <v>1175</v>
      </c>
      <c r="F521" s="21" t="s">
        <v>806</v>
      </c>
      <c r="G521" s="21" t="s">
        <v>134</v>
      </c>
      <c r="H521" s="49" t="s">
        <v>136</v>
      </c>
      <c r="I521" s="21" t="s">
        <v>74</v>
      </c>
      <c r="J521" t="s">
        <v>1176</v>
      </c>
      <c r="K521" s="53" t="s">
        <v>29</v>
      </c>
      <c r="L521" s="52" t="s">
        <v>92</v>
      </c>
      <c r="M521" s="48" t="s">
        <v>73</v>
      </c>
      <c r="N521" s="89" t="s">
        <v>74</v>
      </c>
      <c r="O521" s="90" t="s">
        <v>74</v>
      </c>
      <c r="P521" s="89" t="s">
        <v>74</v>
      </c>
      <c r="Q521" s="47" t="str">
        <f t="shared" si="34"/>
        <v>76A-00999</v>
      </c>
      <c r="R521" s="64" t="s">
        <v>75</v>
      </c>
      <c r="S521" s="87">
        <v>7</v>
      </c>
      <c r="T521" s="21">
        <v>1</v>
      </c>
      <c r="U521" s="62" t="s">
        <v>139</v>
      </c>
      <c r="V521" s="49">
        <f>SUMIF(ResumenCotizacion!$C:$C,E521,ResumenCotizacion!$P:$P)</f>
        <v>0</v>
      </c>
      <c r="W521" s="86">
        <f>IF(H521="USD",S521*SolCotizacion!$J$18,S521)</f>
        <v>25657.87</v>
      </c>
      <c r="X521" s="3">
        <f>ROUND(W521/(1-VLOOKUP("Total porcentaje:",ResumenCotizacion!$F:$H,3,0)),2)</f>
        <v>25657.87</v>
      </c>
      <c r="Y521" s="3">
        <f t="shared" si="35"/>
        <v>0</v>
      </c>
    </row>
    <row r="522" spans="1:25" ht="14.25" x14ac:dyDescent="0.2">
      <c r="A522" s="21" t="str">
        <f t="shared" si="32"/>
        <v>Catalogo principalOVS_ES ACADEMICO76A-01000</v>
      </c>
      <c r="B522" s="21" t="str">
        <f t="shared" si="33"/>
        <v>76A-01000OVS_ES ACADEMICO</v>
      </c>
      <c r="C522"/>
      <c r="D522" s="21" t="s">
        <v>134</v>
      </c>
      <c r="E522" t="s">
        <v>1177</v>
      </c>
      <c r="F522" s="21" t="s">
        <v>806</v>
      </c>
      <c r="G522" s="21" t="s">
        <v>134</v>
      </c>
      <c r="H522" s="49" t="s">
        <v>136</v>
      </c>
      <c r="I522" s="21" t="s">
        <v>74</v>
      </c>
      <c r="J522" t="s">
        <v>1178</v>
      </c>
      <c r="K522" s="53" t="s">
        <v>29</v>
      </c>
      <c r="L522" s="52" t="s">
        <v>92</v>
      </c>
      <c r="M522" s="48" t="s">
        <v>73</v>
      </c>
      <c r="N522" s="89" t="s">
        <v>74</v>
      </c>
      <c r="O522" s="90" t="s">
        <v>74</v>
      </c>
      <c r="P522" s="89" t="s">
        <v>74</v>
      </c>
      <c r="Q522" s="47" t="str">
        <f t="shared" si="34"/>
        <v>76A-01000</v>
      </c>
      <c r="R522" s="64" t="s">
        <v>75</v>
      </c>
      <c r="S522" s="87">
        <v>7</v>
      </c>
      <c r="T522" s="21">
        <v>1</v>
      </c>
      <c r="U522" s="62" t="s">
        <v>139</v>
      </c>
      <c r="V522" s="49">
        <f>SUMIF(ResumenCotizacion!$C:$C,E522,ResumenCotizacion!$P:$P)</f>
        <v>0</v>
      </c>
      <c r="W522" s="86">
        <f>IF(H522="USD",S522*SolCotizacion!$J$18,S522)</f>
        <v>25657.87</v>
      </c>
      <c r="X522" s="3">
        <f>ROUND(W522/(1-VLOOKUP("Total porcentaje:",ResumenCotizacion!$F:$H,3,0)),2)</f>
        <v>25657.87</v>
      </c>
      <c r="Y522" s="3">
        <f t="shared" si="35"/>
        <v>0</v>
      </c>
    </row>
    <row r="523" spans="1:25" ht="14.25" x14ac:dyDescent="0.2">
      <c r="A523" s="21" t="str">
        <f t="shared" si="32"/>
        <v>Catalogo principalOVS_ES ACADEMICO76A-01004</v>
      </c>
      <c r="B523" s="21" t="str">
        <f t="shared" si="33"/>
        <v>76A-01004OVS_ES ACADEMICO</v>
      </c>
      <c r="C523"/>
      <c r="D523" s="21" t="s">
        <v>134</v>
      </c>
      <c r="E523" t="s">
        <v>1179</v>
      </c>
      <c r="F523" s="21" t="s">
        <v>806</v>
      </c>
      <c r="G523" s="21" t="s">
        <v>134</v>
      </c>
      <c r="H523" s="49" t="s">
        <v>136</v>
      </c>
      <c r="I523" s="21" t="s">
        <v>74</v>
      </c>
      <c r="J523" t="s">
        <v>1180</v>
      </c>
      <c r="K523" s="53" t="s">
        <v>29</v>
      </c>
      <c r="L523" s="52" t="s">
        <v>92</v>
      </c>
      <c r="M523" s="48" t="s">
        <v>73</v>
      </c>
      <c r="N523" s="89" t="s">
        <v>74</v>
      </c>
      <c r="O523" s="90" t="s">
        <v>74</v>
      </c>
      <c r="P523" s="89" t="s">
        <v>74</v>
      </c>
      <c r="Q523" s="47" t="str">
        <f t="shared" si="34"/>
        <v>76A-01004</v>
      </c>
      <c r="R523" s="64" t="s">
        <v>75</v>
      </c>
      <c r="S523" s="87">
        <v>27</v>
      </c>
      <c r="T523" s="21">
        <v>1</v>
      </c>
      <c r="U523" s="62" t="s">
        <v>139</v>
      </c>
      <c r="V523" s="49">
        <f>SUMIF(ResumenCotizacion!$C:$C,E523,ResumenCotizacion!$P:$P)</f>
        <v>0</v>
      </c>
      <c r="W523" s="86">
        <f>IF(H523="USD",S523*SolCotizacion!$J$18,S523)</f>
        <v>98966.069999999992</v>
      </c>
      <c r="X523" s="3">
        <f>ROUND(W523/(1-VLOOKUP("Total porcentaje:",ResumenCotizacion!$F:$H,3,0)),2)</f>
        <v>98966.07</v>
      </c>
      <c r="Y523" s="3">
        <f t="shared" si="35"/>
        <v>0</v>
      </c>
    </row>
    <row r="524" spans="1:25" ht="14.25" x14ac:dyDescent="0.2">
      <c r="A524" s="21" t="str">
        <f t="shared" si="32"/>
        <v>Catalogo principalOVS_ES ACADEMICO76A-01005</v>
      </c>
      <c r="B524" s="21" t="str">
        <f t="shared" si="33"/>
        <v>76A-01005OVS_ES ACADEMICO</v>
      </c>
      <c r="C524"/>
      <c r="D524" s="21" t="s">
        <v>134</v>
      </c>
      <c r="E524" t="s">
        <v>1181</v>
      </c>
      <c r="F524" s="21" t="s">
        <v>806</v>
      </c>
      <c r="G524" s="21" t="s">
        <v>134</v>
      </c>
      <c r="H524" s="49" t="s">
        <v>136</v>
      </c>
      <c r="I524" s="21" t="s">
        <v>74</v>
      </c>
      <c r="J524" t="s">
        <v>1182</v>
      </c>
      <c r="K524" s="53" t="s">
        <v>29</v>
      </c>
      <c r="L524" s="52" t="s">
        <v>92</v>
      </c>
      <c r="M524" s="48" t="s">
        <v>73</v>
      </c>
      <c r="N524" s="89" t="s">
        <v>74</v>
      </c>
      <c r="O524" s="90" t="s">
        <v>74</v>
      </c>
      <c r="P524" s="89" t="s">
        <v>74</v>
      </c>
      <c r="Q524" s="47" t="str">
        <f t="shared" si="34"/>
        <v>76A-01005</v>
      </c>
      <c r="R524" s="64" t="s">
        <v>75</v>
      </c>
      <c r="S524" s="87">
        <v>26</v>
      </c>
      <c r="T524" s="21">
        <v>1</v>
      </c>
      <c r="U524" s="62" t="s">
        <v>139</v>
      </c>
      <c r="V524" s="49">
        <f>SUMIF(ResumenCotizacion!$C:$C,E524,ResumenCotizacion!$P:$P)</f>
        <v>0</v>
      </c>
      <c r="W524" s="86">
        <f>IF(H524="USD",S524*SolCotizacion!$J$18,S524)</f>
        <v>95300.66</v>
      </c>
      <c r="X524" s="3">
        <f>ROUND(W524/(1-VLOOKUP("Total porcentaje:",ResumenCotizacion!$F:$H,3,0)),2)</f>
        <v>95300.66</v>
      </c>
      <c r="Y524" s="3">
        <f t="shared" si="35"/>
        <v>0</v>
      </c>
    </row>
    <row r="525" spans="1:25" ht="14.25" x14ac:dyDescent="0.2">
      <c r="A525" s="21" t="str">
        <f t="shared" si="32"/>
        <v>Catalogo principalOVS_ES ACADEMICO76A-01006</v>
      </c>
      <c r="B525" s="21" t="str">
        <f t="shared" si="33"/>
        <v>76A-01006OVS_ES ACADEMICO</v>
      </c>
      <c r="C525"/>
      <c r="D525" s="21" t="s">
        <v>134</v>
      </c>
      <c r="E525" t="s">
        <v>1183</v>
      </c>
      <c r="F525" s="21" t="s">
        <v>806</v>
      </c>
      <c r="G525" s="21" t="s">
        <v>134</v>
      </c>
      <c r="H525" s="49" t="s">
        <v>136</v>
      </c>
      <c r="I525" s="21" t="s">
        <v>74</v>
      </c>
      <c r="J525" t="s">
        <v>1184</v>
      </c>
      <c r="K525" s="53" t="s">
        <v>29</v>
      </c>
      <c r="L525" s="52" t="s">
        <v>92</v>
      </c>
      <c r="M525" s="48" t="s">
        <v>73</v>
      </c>
      <c r="N525" s="89" t="s">
        <v>74</v>
      </c>
      <c r="O525" s="90" t="s">
        <v>74</v>
      </c>
      <c r="P525" s="89" t="s">
        <v>74</v>
      </c>
      <c r="Q525" s="47" t="str">
        <f t="shared" si="34"/>
        <v>76A-01006</v>
      </c>
      <c r="R525" s="64" t="s">
        <v>75</v>
      </c>
      <c r="S525" s="87">
        <v>27</v>
      </c>
      <c r="T525" s="21">
        <v>1</v>
      </c>
      <c r="U525" s="62" t="s">
        <v>139</v>
      </c>
      <c r="V525" s="49">
        <f>SUMIF(ResumenCotizacion!$C:$C,E525,ResumenCotizacion!$P:$P)</f>
        <v>0</v>
      </c>
      <c r="W525" s="86">
        <f>IF(H525="USD",S525*SolCotizacion!$J$18,S525)</f>
        <v>98966.069999999992</v>
      </c>
      <c r="X525" s="3">
        <f>ROUND(W525/(1-VLOOKUP("Total porcentaje:",ResumenCotizacion!$F:$H,3,0)),2)</f>
        <v>98966.07</v>
      </c>
      <c r="Y525" s="3">
        <f t="shared" si="35"/>
        <v>0</v>
      </c>
    </row>
    <row r="526" spans="1:25" ht="14.25" x14ac:dyDescent="0.2">
      <c r="A526" s="21" t="str">
        <f t="shared" si="32"/>
        <v>Catalogo principalOVS_ES ACADEMICO76A-01007</v>
      </c>
      <c r="B526" s="21" t="str">
        <f t="shared" si="33"/>
        <v>76A-01007OVS_ES ACADEMICO</v>
      </c>
      <c r="C526"/>
      <c r="D526" s="21" t="s">
        <v>134</v>
      </c>
      <c r="E526" t="s">
        <v>1185</v>
      </c>
      <c r="F526" s="21" t="s">
        <v>806</v>
      </c>
      <c r="G526" s="21" t="s">
        <v>134</v>
      </c>
      <c r="H526" s="49" t="s">
        <v>136</v>
      </c>
      <c r="I526" s="21" t="s">
        <v>74</v>
      </c>
      <c r="J526" t="s">
        <v>1186</v>
      </c>
      <c r="K526" s="53" t="s">
        <v>29</v>
      </c>
      <c r="L526" s="52" t="s">
        <v>92</v>
      </c>
      <c r="M526" s="48" t="s">
        <v>73</v>
      </c>
      <c r="N526" s="89" t="s">
        <v>74</v>
      </c>
      <c r="O526" s="90" t="s">
        <v>74</v>
      </c>
      <c r="P526" s="89" t="s">
        <v>74</v>
      </c>
      <c r="Q526" s="47" t="str">
        <f t="shared" si="34"/>
        <v>76A-01007</v>
      </c>
      <c r="R526" s="64" t="s">
        <v>75</v>
      </c>
      <c r="S526" s="87">
        <v>26</v>
      </c>
      <c r="T526" s="21">
        <v>1</v>
      </c>
      <c r="U526" s="62" t="s">
        <v>139</v>
      </c>
      <c r="V526" s="49">
        <f>SUMIF(ResumenCotizacion!$C:$C,E526,ResumenCotizacion!$P:$P)</f>
        <v>0</v>
      </c>
      <c r="W526" s="86">
        <f>IF(H526="USD",S526*SolCotizacion!$J$18,S526)</f>
        <v>95300.66</v>
      </c>
      <c r="X526" s="3">
        <f>ROUND(W526/(1-VLOOKUP("Total porcentaje:",ResumenCotizacion!$F:$H,3,0)),2)</f>
        <v>95300.66</v>
      </c>
      <c r="Y526" s="3">
        <f t="shared" si="35"/>
        <v>0</v>
      </c>
    </row>
    <row r="527" spans="1:25" ht="14.25" x14ac:dyDescent="0.2">
      <c r="A527" s="21" t="str">
        <f t="shared" si="32"/>
        <v>Catalogo principalOVS_ES ACADEMICO76A-01008</v>
      </c>
      <c r="B527" s="21" t="str">
        <f t="shared" si="33"/>
        <v>76A-01008OVS_ES ACADEMICO</v>
      </c>
      <c r="C527"/>
      <c r="D527" s="21" t="s">
        <v>134</v>
      </c>
      <c r="E527" t="s">
        <v>1187</v>
      </c>
      <c r="F527" s="21" t="s">
        <v>806</v>
      </c>
      <c r="G527" s="21" t="s">
        <v>134</v>
      </c>
      <c r="H527" s="49" t="s">
        <v>136</v>
      </c>
      <c r="I527" s="21" t="s">
        <v>74</v>
      </c>
      <c r="J527" t="s">
        <v>1188</v>
      </c>
      <c r="K527" s="53" t="s">
        <v>29</v>
      </c>
      <c r="L527" s="52" t="s">
        <v>92</v>
      </c>
      <c r="M527" s="48" t="s">
        <v>73</v>
      </c>
      <c r="N527" s="89" t="s">
        <v>74</v>
      </c>
      <c r="O527" s="90" t="s">
        <v>74</v>
      </c>
      <c r="P527" s="89" t="s">
        <v>74</v>
      </c>
      <c r="Q527" s="47" t="str">
        <f t="shared" si="34"/>
        <v>76A-01008</v>
      </c>
      <c r="R527" s="64" t="s">
        <v>75</v>
      </c>
      <c r="S527" s="87">
        <v>12</v>
      </c>
      <c r="T527" s="21">
        <v>1</v>
      </c>
      <c r="U527" s="62" t="s">
        <v>139</v>
      </c>
      <c r="V527" s="49">
        <f>SUMIF(ResumenCotizacion!$C:$C,E527,ResumenCotizacion!$P:$P)</f>
        <v>0</v>
      </c>
      <c r="W527" s="86">
        <f>IF(H527="USD",S527*SolCotizacion!$J$18,S527)</f>
        <v>43984.92</v>
      </c>
      <c r="X527" s="3">
        <f>ROUND(W527/(1-VLOOKUP("Total porcentaje:",ResumenCotizacion!$F:$H,3,0)),2)</f>
        <v>43984.92</v>
      </c>
      <c r="Y527" s="3">
        <f t="shared" si="35"/>
        <v>0</v>
      </c>
    </row>
    <row r="528" spans="1:25" ht="14.25" x14ac:dyDescent="0.2">
      <c r="A528" s="21" t="str">
        <f t="shared" si="32"/>
        <v>Catalogo principalOVS_ES ACADEMICO76M-01415</v>
      </c>
      <c r="B528" s="21" t="str">
        <f t="shared" si="33"/>
        <v>76M-01415OVS_ES ACADEMICO</v>
      </c>
      <c r="C528"/>
      <c r="D528" s="21" t="s">
        <v>134</v>
      </c>
      <c r="E528" t="s">
        <v>1189</v>
      </c>
      <c r="F528" s="21" t="s">
        <v>806</v>
      </c>
      <c r="G528" s="21" t="s">
        <v>134</v>
      </c>
      <c r="H528" s="49" t="s">
        <v>136</v>
      </c>
      <c r="I528" s="21" t="s">
        <v>74</v>
      </c>
      <c r="J528" t="s">
        <v>1190</v>
      </c>
      <c r="K528" s="53" t="s">
        <v>29</v>
      </c>
      <c r="L528" s="52" t="s">
        <v>92</v>
      </c>
      <c r="M528" s="48" t="s">
        <v>73</v>
      </c>
      <c r="N528" s="89" t="s">
        <v>74</v>
      </c>
      <c r="O528" s="90" t="s">
        <v>74</v>
      </c>
      <c r="P528" s="89" t="s">
        <v>74</v>
      </c>
      <c r="Q528" s="47" t="str">
        <f t="shared" si="34"/>
        <v>76M-01415</v>
      </c>
      <c r="R528" s="64" t="s">
        <v>75</v>
      </c>
      <c r="S528" s="87">
        <v>8</v>
      </c>
      <c r="T528" s="21">
        <v>1</v>
      </c>
      <c r="U528" s="62" t="s">
        <v>139</v>
      </c>
      <c r="V528" s="49">
        <f>SUMIF(ResumenCotizacion!$C:$C,E528,ResumenCotizacion!$P:$P)</f>
        <v>0</v>
      </c>
      <c r="W528" s="86">
        <f>IF(H528="USD",S528*SolCotizacion!$J$18,S528)</f>
        <v>29323.279999999999</v>
      </c>
      <c r="X528" s="3">
        <f>ROUND(W528/(1-VLOOKUP("Total porcentaje:",ResumenCotizacion!$F:$H,3,0)),2)</f>
        <v>29323.279999999999</v>
      </c>
      <c r="Y528" s="3">
        <f t="shared" si="35"/>
        <v>0</v>
      </c>
    </row>
    <row r="529" spans="1:25" ht="14.25" x14ac:dyDescent="0.2">
      <c r="A529" s="21" t="str">
        <f t="shared" si="32"/>
        <v>Catalogo principalOVS_ES ACADEMICO76M-01416</v>
      </c>
      <c r="B529" s="21" t="str">
        <f t="shared" si="33"/>
        <v>76M-01416OVS_ES ACADEMICO</v>
      </c>
      <c r="C529"/>
      <c r="D529" s="21" t="s">
        <v>134</v>
      </c>
      <c r="E529" t="s">
        <v>1191</v>
      </c>
      <c r="F529" s="21" t="s">
        <v>806</v>
      </c>
      <c r="G529" s="21" t="s">
        <v>134</v>
      </c>
      <c r="H529" s="49" t="s">
        <v>136</v>
      </c>
      <c r="I529" s="21" t="s">
        <v>74</v>
      </c>
      <c r="J529" t="s">
        <v>1192</v>
      </c>
      <c r="K529" s="53" t="s">
        <v>29</v>
      </c>
      <c r="L529" s="52" t="s">
        <v>92</v>
      </c>
      <c r="M529" s="48" t="s">
        <v>73</v>
      </c>
      <c r="N529" s="89" t="s">
        <v>74</v>
      </c>
      <c r="O529" s="90" t="s">
        <v>74</v>
      </c>
      <c r="P529" s="89" t="s">
        <v>74</v>
      </c>
      <c r="Q529" s="47" t="str">
        <f t="shared" si="34"/>
        <v>76M-01416</v>
      </c>
      <c r="R529" s="64" t="s">
        <v>75</v>
      </c>
      <c r="S529" s="87">
        <v>8</v>
      </c>
      <c r="T529" s="21">
        <v>1</v>
      </c>
      <c r="U529" s="62" t="s">
        <v>139</v>
      </c>
      <c r="V529" s="49">
        <f>SUMIF(ResumenCotizacion!$C:$C,E529,ResumenCotizacion!$P:$P)</f>
        <v>0</v>
      </c>
      <c r="W529" s="86">
        <f>IF(H529="USD",S529*SolCotizacion!$J$18,S529)</f>
        <v>29323.279999999999</v>
      </c>
      <c r="X529" s="3">
        <f>ROUND(W529/(1-VLOOKUP("Total porcentaje:",ResumenCotizacion!$F:$H,3,0)),2)</f>
        <v>29323.279999999999</v>
      </c>
      <c r="Y529" s="3">
        <f t="shared" si="35"/>
        <v>0</v>
      </c>
    </row>
    <row r="530" spans="1:25" ht="14.25" x14ac:dyDescent="0.2">
      <c r="A530" s="21" t="str">
        <f t="shared" si="32"/>
        <v>Catalogo principalOVS_ES ACADEMICO76M-01417</v>
      </c>
      <c r="B530" s="21" t="str">
        <f t="shared" si="33"/>
        <v>76M-01417OVS_ES ACADEMICO</v>
      </c>
      <c r="C530"/>
      <c r="D530" s="21" t="s">
        <v>134</v>
      </c>
      <c r="E530" t="s">
        <v>1193</v>
      </c>
      <c r="F530" s="21" t="s">
        <v>806</v>
      </c>
      <c r="G530" s="21" t="s">
        <v>134</v>
      </c>
      <c r="H530" s="49" t="s">
        <v>136</v>
      </c>
      <c r="I530" s="21" t="s">
        <v>74</v>
      </c>
      <c r="J530" t="s">
        <v>1194</v>
      </c>
      <c r="K530" s="53" t="s">
        <v>29</v>
      </c>
      <c r="L530" s="52" t="s">
        <v>92</v>
      </c>
      <c r="M530" s="48" t="s">
        <v>73</v>
      </c>
      <c r="N530" s="89" t="s">
        <v>74</v>
      </c>
      <c r="O530" s="90" t="s">
        <v>74</v>
      </c>
      <c r="P530" s="89" t="s">
        <v>74</v>
      </c>
      <c r="Q530" s="47" t="str">
        <f t="shared" si="34"/>
        <v>76M-01417</v>
      </c>
      <c r="R530" s="64" t="s">
        <v>75</v>
      </c>
      <c r="S530" s="87">
        <v>8</v>
      </c>
      <c r="T530" s="21">
        <v>1</v>
      </c>
      <c r="U530" s="62" t="s">
        <v>139</v>
      </c>
      <c r="V530" s="49">
        <f>SUMIF(ResumenCotizacion!$C:$C,E530,ResumenCotizacion!$P:$P)</f>
        <v>0</v>
      </c>
      <c r="W530" s="86">
        <f>IF(H530="USD",S530*SolCotizacion!$J$18,S530)</f>
        <v>29323.279999999999</v>
      </c>
      <c r="X530" s="3">
        <f>ROUND(W530/(1-VLOOKUP("Total porcentaje:",ResumenCotizacion!$F:$H,3,0)),2)</f>
        <v>29323.279999999999</v>
      </c>
      <c r="Y530" s="3">
        <f t="shared" si="35"/>
        <v>0</v>
      </c>
    </row>
    <row r="531" spans="1:25" ht="14.25" x14ac:dyDescent="0.2">
      <c r="A531" s="21" t="str">
        <f t="shared" si="32"/>
        <v>Catalogo principalOVS_ES ACADEMICO76M-01418</v>
      </c>
      <c r="B531" s="21" t="str">
        <f t="shared" si="33"/>
        <v>76M-01418OVS_ES ACADEMICO</v>
      </c>
      <c r="C531"/>
      <c r="D531" s="21" t="s">
        <v>134</v>
      </c>
      <c r="E531" t="s">
        <v>1195</v>
      </c>
      <c r="F531" s="21" t="s">
        <v>806</v>
      </c>
      <c r="G531" s="21" t="s">
        <v>134</v>
      </c>
      <c r="H531" s="49" t="s">
        <v>136</v>
      </c>
      <c r="I531" s="21" t="s">
        <v>74</v>
      </c>
      <c r="J531" t="s">
        <v>1196</v>
      </c>
      <c r="K531" s="53" t="s">
        <v>29</v>
      </c>
      <c r="L531" s="52" t="s">
        <v>92</v>
      </c>
      <c r="M531" s="48" t="s">
        <v>73</v>
      </c>
      <c r="N531" s="89" t="s">
        <v>74</v>
      </c>
      <c r="O531" s="90" t="s">
        <v>74</v>
      </c>
      <c r="P531" s="89" t="s">
        <v>74</v>
      </c>
      <c r="Q531" s="47" t="str">
        <f t="shared" si="34"/>
        <v>76M-01418</v>
      </c>
      <c r="R531" s="64" t="s">
        <v>75</v>
      </c>
      <c r="S531" s="87">
        <v>8</v>
      </c>
      <c r="T531" s="21">
        <v>1</v>
      </c>
      <c r="U531" s="62" t="s">
        <v>139</v>
      </c>
      <c r="V531" s="49">
        <f>SUMIF(ResumenCotizacion!$C:$C,E531,ResumenCotizacion!$P:$P)</f>
        <v>0</v>
      </c>
      <c r="W531" s="86">
        <f>IF(H531="USD",S531*SolCotizacion!$J$18,S531)</f>
        <v>29323.279999999999</v>
      </c>
      <c r="X531" s="3">
        <f>ROUND(W531/(1-VLOOKUP("Total porcentaje:",ResumenCotizacion!$F:$H,3,0)),2)</f>
        <v>29323.279999999999</v>
      </c>
      <c r="Y531" s="3">
        <f t="shared" si="35"/>
        <v>0</v>
      </c>
    </row>
    <row r="532" spans="1:25" ht="14.25" x14ac:dyDescent="0.2">
      <c r="A532" s="21" t="str">
        <f t="shared" si="32"/>
        <v>Catalogo principalOVS_ES ACADEMICO76M-01419</v>
      </c>
      <c r="B532" s="21" t="str">
        <f t="shared" si="33"/>
        <v>76M-01419OVS_ES ACADEMICO</v>
      </c>
      <c r="C532"/>
      <c r="D532" s="21" t="s">
        <v>134</v>
      </c>
      <c r="E532" t="s">
        <v>1197</v>
      </c>
      <c r="F532" s="21" t="s">
        <v>806</v>
      </c>
      <c r="G532" s="21" t="s">
        <v>134</v>
      </c>
      <c r="H532" s="49" t="s">
        <v>136</v>
      </c>
      <c r="I532" s="21" t="s">
        <v>74</v>
      </c>
      <c r="J532" t="s">
        <v>1198</v>
      </c>
      <c r="K532" s="53" t="s">
        <v>29</v>
      </c>
      <c r="L532" s="52" t="s">
        <v>92</v>
      </c>
      <c r="M532" s="48" t="s">
        <v>73</v>
      </c>
      <c r="N532" s="89" t="s">
        <v>74</v>
      </c>
      <c r="O532" s="90" t="s">
        <v>74</v>
      </c>
      <c r="P532" s="89" t="s">
        <v>74</v>
      </c>
      <c r="Q532" s="47" t="str">
        <f t="shared" si="34"/>
        <v>76M-01419</v>
      </c>
      <c r="R532" s="64" t="s">
        <v>75</v>
      </c>
      <c r="S532" s="87">
        <v>0.94</v>
      </c>
      <c r="T532" s="21">
        <v>1</v>
      </c>
      <c r="U532" s="62" t="s">
        <v>139</v>
      </c>
      <c r="V532" s="49">
        <f>SUMIF(ResumenCotizacion!$C:$C,E532,ResumenCotizacion!$P:$P)</f>
        <v>0</v>
      </c>
      <c r="W532" s="86">
        <f>IF(H532="USD",S532*SolCotizacion!$J$18,S532)</f>
        <v>3445.4853999999996</v>
      </c>
      <c r="X532" s="3">
        <f>ROUND(W532/(1-VLOOKUP("Total porcentaje:",ResumenCotizacion!$F:$H,3,0)),2)</f>
        <v>3445.49</v>
      </c>
      <c r="Y532" s="3">
        <f t="shared" si="35"/>
        <v>0</v>
      </c>
    </row>
    <row r="533" spans="1:25" ht="14.25" x14ac:dyDescent="0.2">
      <c r="A533" s="21" t="str">
        <f t="shared" si="32"/>
        <v>Catalogo principalOVS_ES ACADEMICO76M-01420</v>
      </c>
      <c r="B533" s="21" t="str">
        <f t="shared" si="33"/>
        <v>76M-01420OVS_ES ACADEMICO</v>
      </c>
      <c r="C533"/>
      <c r="D533" s="21" t="s">
        <v>134</v>
      </c>
      <c r="E533" t="s">
        <v>1199</v>
      </c>
      <c r="F533" s="21" t="s">
        <v>806</v>
      </c>
      <c r="G533" s="21" t="s">
        <v>134</v>
      </c>
      <c r="H533" s="49" t="s">
        <v>136</v>
      </c>
      <c r="I533" s="21" t="s">
        <v>74</v>
      </c>
      <c r="J533" t="s">
        <v>1200</v>
      </c>
      <c r="K533" s="53" t="s">
        <v>29</v>
      </c>
      <c r="L533" s="52" t="s">
        <v>92</v>
      </c>
      <c r="M533" s="48" t="s">
        <v>73</v>
      </c>
      <c r="N533" s="89" t="s">
        <v>74</v>
      </c>
      <c r="O533" s="90" t="s">
        <v>74</v>
      </c>
      <c r="P533" s="89" t="s">
        <v>74</v>
      </c>
      <c r="Q533" s="47" t="str">
        <f t="shared" si="34"/>
        <v>76M-01420</v>
      </c>
      <c r="R533" s="64" t="s">
        <v>75</v>
      </c>
      <c r="S533" s="87">
        <v>0.94</v>
      </c>
      <c r="T533" s="21">
        <v>1</v>
      </c>
      <c r="U533" s="62" t="s">
        <v>139</v>
      </c>
      <c r="V533" s="49">
        <f>SUMIF(ResumenCotizacion!$C:$C,E533,ResumenCotizacion!$P:$P)</f>
        <v>0</v>
      </c>
      <c r="W533" s="86">
        <f>IF(H533="USD",S533*SolCotizacion!$J$18,S533)</f>
        <v>3445.4853999999996</v>
      </c>
      <c r="X533" s="3">
        <f>ROUND(W533/(1-VLOOKUP("Total porcentaje:",ResumenCotizacion!$F:$H,3,0)),2)</f>
        <v>3445.49</v>
      </c>
      <c r="Y533" s="3">
        <f t="shared" si="35"/>
        <v>0</v>
      </c>
    </row>
    <row r="534" spans="1:25" ht="14.25" x14ac:dyDescent="0.2">
      <c r="A534" s="21" t="str">
        <f t="shared" si="32"/>
        <v>Catalogo principalOVS_ES ACADEMICO76N-03594</v>
      </c>
      <c r="B534" s="21" t="str">
        <f t="shared" si="33"/>
        <v>76N-03594OVS_ES ACADEMICO</v>
      </c>
      <c r="C534"/>
      <c r="D534" s="21" t="s">
        <v>134</v>
      </c>
      <c r="E534" t="s">
        <v>1201</v>
      </c>
      <c r="F534" s="21" t="s">
        <v>806</v>
      </c>
      <c r="G534" s="21" t="s">
        <v>134</v>
      </c>
      <c r="H534" s="49" t="s">
        <v>136</v>
      </c>
      <c r="I534" s="21" t="s">
        <v>74</v>
      </c>
      <c r="J534" t="s">
        <v>1202</v>
      </c>
      <c r="K534" s="53" t="s">
        <v>29</v>
      </c>
      <c r="L534" s="52" t="s">
        <v>92</v>
      </c>
      <c r="M534" s="48" t="s">
        <v>73</v>
      </c>
      <c r="N534" s="89" t="s">
        <v>74</v>
      </c>
      <c r="O534" s="90" t="s">
        <v>74</v>
      </c>
      <c r="P534" s="89" t="s">
        <v>74</v>
      </c>
      <c r="Q534" s="47" t="str">
        <f t="shared" si="34"/>
        <v>76N-03594</v>
      </c>
      <c r="R534" s="64" t="s">
        <v>75</v>
      </c>
      <c r="S534" s="87">
        <v>10</v>
      </c>
      <c r="T534" s="21">
        <v>1</v>
      </c>
      <c r="U534" s="62" t="s">
        <v>139</v>
      </c>
      <c r="V534" s="49">
        <f>SUMIF(ResumenCotizacion!$C:$C,E534,ResumenCotizacion!$P:$P)</f>
        <v>0</v>
      </c>
      <c r="W534" s="86">
        <f>IF(H534="USD",S534*SolCotizacion!$J$18,S534)</f>
        <v>36654.1</v>
      </c>
      <c r="X534" s="3">
        <f>ROUND(W534/(1-VLOOKUP("Total porcentaje:",ResumenCotizacion!$F:$H,3,0)),2)</f>
        <v>36654.1</v>
      </c>
      <c r="Y534" s="3">
        <f t="shared" si="35"/>
        <v>0</v>
      </c>
    </row>
    <row r="535" spans="1:25" ht="14.25" x14ac:dyDescent="0.2">
      <c r="A535" s="21" t="str">
        <f t="shared" si="32"/>
        <v>Catalogo principalOVS_ES ACADEMICO76N-03595</v>
      </c>
      <c r="B535" s="21" t="str">
        <f t="shared" si="33"/>
        <v>76N-03595OVS_ES ACADEMICO</v>
      </c>
      <c r="C535"/>
      <c r="D535" s="21" t="s">
        <v>134</v>
      </c>
      <c r="E535" t="s">
        <v>1203</v>
      </c>
      <c r="F535" s="21" t="s">
        <v>806</v>
      </c>
      <c r="G535" s="21" t="s">
        <v>134</v>
      </c>
      <c r="H535" s="49" t="s">
        <v>136</v>
      </c>
      <c r="I535" s="21" t="s">
        <v>74</v>
      </c>
      <c r="J535" t="s">
        <v>1204</v>
      </c>
      <c r="K535" s="53" t="s">
        <v>29</v>
      </c>
      <c r="L535" s="52" t="s">
        <v>92</v>
      </c>
      <c r="M535" s="48" t="s">
        <v>73</v>
      </c>
      <c r="N535" s="89" t="s">
        <v>74</v>
      </c>
      <c r="O535" s="90" t="s">
        <v>74</v>
      </c>
      <c r="P535" s="89" t="s">
        <v>74</v>
      </c>
      <c r="Q535" s="47" t="str">
        <f t="shared" si="34"/>
        <v>76N-03595</v>
      </c>
      <c r="R535" s="64" t="s">
        <v>75</v>
      </c>
      <c r="S535" s="87">
        <v>10</v>
      </c>
      <c r="T535" s="21">
        <v>1</v>
      </c>
      <c r="U535" s="62" t="s">
        <v>139</v>
      </c>
      <c r="V535" s="49">
        <f>SUMIF(ResumenCotizacion!$C:$C,E535,ResumenCotizacion!$P:$P)</f>
        <v>0</v>
      </c>
      <c r="W535" s="86">
        <f>IF(H535="USD",S535*SolCotizacion!$J$18,S535)</f>
        <v>36654.1</v>
      </c>
      <c r="X535" s="3">
        <f>ROUND(W535/(1-VLOOKUP("Total porcentaje:",ResumenCotizacion!$F:$H,3,0)),2)</f>
        <v>36654.1</v>
      </c>
      <c r="Y535" s="3">
        <f t="shared" si="35"/>
        <v>0</v>
      </c>
    </row>
    <row r="536" spans="1:25" ht="14.25" x14ac:dyDescent="0.2">
      <c r="A536" s="21" t="str">
        <f t="shared" si="32"/>
        <v>Catalogo principalOVS_ES ACADEMICO76N-03596</v>
      </c>
      <c r="B536" s="21" t="str">
        <f t="shared" si="33"/>
        <v>76N-03596OVS_ES ACADEMICO</v>
      </c>
      <c r="C536"/>
      <c r="D536" s="21" t="s">
        <v>134</v>
      </c>
      <c r="E536" t="s">
        <v>1205</v>
      </c>
      <c r="F536" s="21" t="s">
        <v>806</v>
      </c>
      <c r="G536" s="21" t="s">
        <v>134</v>
      </c>
      <c r="H536" s="49" t="s">
        <v>136</v>
      </c>
      <c r="I536" s="21" t="s">
        <v>74</v>
      </c>
      <c r="J536" t="s">
        <v>1206</v>
      </c>
      <c r="K536" s="53" t="s">
        <v>29</v>
      </c>
      <c r="L536" s="52" t="s">
        <v>92</v>
      </c>
      <c r="M536" s="48" t="s">
        <v>73</v>
      </c>
      <c r="N536" s="89" t="s">
        <v>74</v>
      </c>
      <c r="O536" s="90" t="s">
        <v>74</v>
      </c>
      <c r="P536" s="89" t="s">
        <v>74</v>
      </c>
      <c r="Q536" s="47" t="str">
        <f t="shared" si="34"/>
        <v>76N-03596</v>
      </c>
      <c r="R536" s="64" t="s">
        <v>75</v>
      </c>
      <c r="S536" s="87">
        <v>10</v>
      </c>
      <c r="T536" s="21">
        <v>1</v>
      </c>
      <c r="U536" s="62" t="s">
        <v>139</v>
      </c>
      <c r="V536" s="49">
        <f>SUMIF(ResumenCotizacion!$C:$C,E536,ResumenCotizacion!$P:$P)</f>
        <v>0</v>
      </c>
      <c r="W536" s="86">
        <f>IF(H536="USD",S536*SolCotizacion!$J$18,S536)</f>
        <v>36654.1</v>
      </c>
      <c r="X536" s="3">
        <f>ROUND(W536/(1-VLOOKUP("Total porcentaje:",ResumenCotizacion!$F:$H,3,0)),2)</f>
        <v>36654.1</v>
      </c>
      <c r="Y536" s="3">
        <f t="shared" si="35"/>
        <v>0</v>
      </c>
    </row>
    <row r="537" spans="1:25" ht="14.25" x14ac:dyDescent="0.2">
      <c r="A537" s="21" t="str">
        <f t="shared" si="32"/>
        <v>Catalogo principalOVS_ES ACADEMICO76N-03597</v>
      </c>
      <c r="B537" s="21" t="str">
        <f t="shared" si="33"/>
        <v>76N-03597OVS_ES ACADEMICO</v>
      </c>
      <c r="C537"/>
      <c r="D537" s="21" t="s">
        <v>134</v>
      </c>
      <c r="E537" t="s">
        <v>1207</v>
      </c>
      <c r="F537" s="21" t="s">
        <v>806</v>
      </c>
      <c r="G537" s="21" t="s">
        <v>134</v>
      </c>
      <c r="H537" s="49" t="s">
        <v>136</v>
      </c>
      <c r="I537" s="21" t="s">
        <v>74</v>
      </c>
      <c r="J537" t="s">
        <v>1208</v>
      </c>
      <c r="K537" s="53" t="s">
        <v>29</v>
      </c>
      <c r="L537" s="52" t="s">
        <v>92</v>
      </c>
      <c r="M537" s="48" t="s">
        <v>73</v>
      </c>
      <c r="N537" s="89" t="s">
        <v>74</v>
      </c>
      <c r="O537" s="90" t="s">
        <v>74</v>
      </c>
      <c r="P537" s="89" t="s">
        <v>74</v>
      </c>
      <c r="Q537" s="47" t="str">
        <f t="shared" si="34"/>
        <v>76N-03597</v>
      </c>
      <c r="R537" s="64" t="s">
        <v>75</v>
      </c>
      <c r="S537" s="87">
        <v>10</v>
      </c>
      <c r="T537" s="21">
        <v>1</v>
      </c>
      <c r="U537" s="62" t="s">
        <v>139</v>
      </c>
      <c r="V537" s="49">
        <f>SUMIF(ResumenCotizacion!$C:$C,E537,ResumenCotizacion!$P:$P)</f>
        <v>0</v>
      </c>
      <c r="W537" s="86">
        <f>IF(H537="USD",S537*SolCotizacion!$J$18,S537)</f>
        <v>36654.1</v>
      </c>
      <c r="X537" s="3">
        <f>ROUND(W537/(1-VLOOKUP("Total porcentaje:",ResumenCotizacion!$F:$H,3,0)),2)</f>
        <v>36654.1</v>
      </c>
      <c r="Y537" s="3">
        <f t="shared" si="35"/>
        <v>0</v>
      </c>
    </row>
    <row r="538" spans="1:25" ht="14.25" x14ac:dyDescent="0.2">
      <c r="A538" s="21" t="str">
        <f t="shared" si="32"/>
        <v>Catalogo principalOVS_ES ACADEMICO76N-03598</v>
      </c>
      <c r="B538" s="21" t="str">
        <f t="shared" si="33"/>
        <v>76N-03598OVS_ES ACADEMICO</v>
      </c>
      <c r="C538"/>
      <c r="D538" s="21" t="s">
        <v>134</v>
      </c>
      <c r="E538" t="s">
        <v>1209</v>
      </c>
      <c r="F538" s="21" t="s">
        <v>806</v>
      </c>
      <c r="G538" s="21" t="s">
        <v>134</v>
      </c>
      <c r="H538" s="49" t="s">
        <v>136</v>
      </c>
      <c r="I538" s="21" t="s">
        <v>74</v>
      </c>
      <c r="J538" t="s">
        <v>1210</v>
      </c>
      <c r="K538" s="53" t="s">
        <v>29</v>
      </c>
      <c r="L538" s="52" t="s">
        <v>92</v>
      </c>
      <c r="M538" s="48" t="s">
        <v>73</v>
      </c>
      <c r="N538" s="89" t="s">
        <v>74</v>
      </c>
      <c r="O538" s="90" t="s">
        <v>74</v>
      </c>
      <c r="P538" s="89" t="s">
        <v>74</v>
      </c>
      <c r="Q538" s="47" t="str">
        <f t="shared" si="34"/>
        <v>76N-03598</v>
      </c>
      <c r="R538" s="64" t="s">
        <v>75</v>
      </c>
      <c r="S538" s="87">
        <v>7</v>
      </c>
      <c r="T538" s="21">
        <v>1</v>
      </c>
      <c r="U538" s="62" t="s">
        <v>139</v>
      </c>
      <c r="V538" s="49">
        <f>SUMIF(ResumenCotizacion!$C:$C,E538,ResumenCotizacion!$P:$P)</f>
        <v>0</v>
      </c>
      <c r="W538" s="86">
        <f>IF(H538="USD",S538*SolCotizacion!$J$18,S538)</f>
        <v>25657.87</v>
      </c>
      <c r="X538" s="3">
        <f>ROUND(W538/(1-VLOOKUP("Total porcentaje:",ResumenCotizacion!$F:$H,3,0)),2)</f>
        <v>25657.87</v>
      </c>
      <c r="Y538" s="3">
        <f t="shared" si="35"/>
        <v>0</v>
      </c>
    </row>
    <row r="539" spans="1:25" ht="14.25" x14ac:dyDescent="0.2">
      <c r="A539" s="21" t="str">
        <f t="shared" si="32"/>
        <v>Catalogo principalOVS_ES ACADEMICO76N-03599</v>
      </c>
      <c r="B539" s="21" t="str">
        <f t="shared" si="33"/>
        <v>76N-03599OVS_ES ACADEMICO</v>
      </c>
      <c r="C539"/>
      <c r="D539" s="21" t="s">
        <v>134</v>
      </c>
      <c r="E539" t="s">
        <v>1211</v>
      </c>
      <c r="F539" s="21" t="s">
        <v>806</v>
      </c>
      <c r="G539" s="21" t="s">
        <v>134</v>
      </c>
      <c r="H539" s="49" t="s">
        <v>136</v>
      </c>
      <c r="I539" s="21" t="s">
        <v>74</v>
      </c>
      <c r="J539" t="s">
        <v>1212</v>
      </c>
      <c r="K539" s="53" t="s">
        <v>29</v>
      </c>
      <c r="L539" s="52" t="s">
        <v>92</v>
      </c>
      <c r="M539" s="48" t="s">
        <v>73</v>
      </c>
      <c r="N539" s="89" t="s">
        <v>74</v>
      </c>
      <c r="O539" s="90" t="s">
        <v>74</v>
      </c>
      <c r="P539" s="89" t="s">
        <v>74</v>
      </c>
      <c r="Q539" s="47" t="str">
        <f t="shared" si="34"/>
        <v>76N-03599</v>
      </c>
      <c r="R539" s="64" t="s">
        <v>75</v>
      </c>
      <c r="S539" s="87">
        <v>7</v>
      </c>
      <c r="T539" s="21">
        <v>1</v>
      </c>
      <c r="U539" s="62" t="s">
        <v>139</v>
      </c>
      <c r="V539" s="49">
        <f>SUMIF(ResumenCotizacion!$C:$C,E539,ResumenCotizacion!$P:$P)</f>
        <v>0</v>
      </c>
      <c r="W539" s="86">
        <f>IF(H539="USD",S539*SolCotizacion!$J$18,S539)</f>
        <v>25657.87</v>
      </c>
      <c r="X539" s="3">
        <f>ROUND(W539/(1-VLOOKUP("Total porcentaje:",ResumenCotizacion!$F:$H,3,0)),2)</f>
        <v>25657.87</v>
      </c>
      <c r="Y539" s="3">
        <f t="shared" si="35"/>
        <v>0</v>
      </c>
    </row>
    <row r="540" spans="1:25" ht="14.25" x14ac:dyDescent="0.2">
      <c r="A540" s="21" t="str">
        <f t="shared" si="32"/>
        <v>Catalogo principalOVS_ES ACADEMICO76P-01359</v>
      </c>
      <c r="B540" s="21" t="str">
        <f t="shared" si="33"/>
        <v>76P-01359OVS_ES ACADEMICO</v>
      </c>
      <c r="C540"/>
      <c r="D540" s="21" t="s">
        <v>134</v>
      </c>
      <c r="E540" t="s">
        <v>1213</v>
      </c>
      <c r="F540" s="21" t="s">
        <v>806</v>
      </c>
      <c r="G540" s="21" t="s">
        <v>134</v>
      </c>
      <c r="H540" s="49" t="s">
        <v>136</v>
      </c>
      <c r="I540" s="21" t="s">
        <v>74</v>
      </c>
      <c r="J540" t="s">
        <v>1214</v>
      </c>
      <c r="K540" s="53" t="s">
        <v>29</v>
      </c>
      <c r="L540" s="52" t="s">
        <v>92</v>
      </c>
      <c r="M540" s="48" t="s">
        <v>73</v>
      </c>
      <c r="N540" s="89" t="s">
        <v>74</v>
      </c>
      <c r="O540" s="90" t="s">
        <v>74</v>
      </c>
      <c r="P540" s="89" t="s">
        <v>74</v>
      </c>
      <c r="Q540" s="47" t="str">
        <f t="shared" si="34"/>
        <v>76P-01359</v>
      </c>
      <c r="R540" s="64" t="s">
        <v>75</v>
      </c>
      <c r="S540" s="87">
        <v>629</v>
      </c>
      <c r="T540" s="21">
        <v>1</v>
      </c>
      <c r="U540" s="62" t="s">
        <v>139</v>
      </c>
      <c r="V540" s="49">
        <f>SUMIF(ResumenCotizacion!$C:$C,E540,ResumenCotizacion!$P:$P)</f>
        <v>0</v>
      </c>
      <c r="W540" s="86">
        <f>IF(H540="USD",S540*SolCotizacion!$J$18,S540)</f>
        <v>2305542.89</v>
      </c>
      <c r="X540" s="3">
        <f>ROUND(W540/(1-VLOOKUP("Total porcentaje:",ResumenCotizacion!$F:$H,3,0)),2)</f>
        <v>2305542.89</v>
      </c>
      <c r="Y540" s="3">
        <f t="shared" si="35"/>
        <v>0</v>
      </c>
    </row>
    <row r="541" spans="1:25" ht="14.25" x14ac:dyDescent="0.2">
      <c r="A541" s="21" t="str">
        <f t="shared" si="32"/>
        <v>Catalogo principalOVS_ES ACADEMICO76P-01360</v>
      </c>
      <c r="B541" s="21" t="str">
        <f t="shared" si="33"/>
        <v>76P-01360OVS_ES ACADEMICO</v>
      </c>
      <c r="C541"/>
      <c r="D541" s="21" t="s">
        <v>134</v>
      </c>
      <c r="E541" t="s">
        <v>1215</v>
      </c>
      <c r="F541" s="21" t="s">
        <v>806</v>
      </c>
      <c r="G541" s="21" t="s">
        <v>134</v>
      </c>
      <c r="H541" s="49" t="s">
        <v>136</v>
      </c>
      <c r="I541" s="21" t="s">
        <v>74</v>
      </c>
      <c r="J541" t="s">
        <v>1216</v>
      </c>
      <c r="K541" s="53" t="s">
        <v>29</v>
      </c>
      <c r="L541" s="52" t="s">
        <v>92</v>
      </c>
      <c r="M541" s="48" t="s">
        <v>73</v>
      </c>
      <c r="N541" s="89" t="s">
        <v>74</v>
      </c>
      <c r="O541" s="90" t="s">
        <v>74</v>
      </c>
      <c r="P541" s="89" t="s">
        <v>74</v>
      </c>
      <c r="Q541" s="47" t="str">
        <f t="shared" si="34"/>
        <v>76P-01360</v>
      </c>
      <c r="R541" s="64" t="s">
        <v>75</v>
      </c>
      <c r="S541" s="87">
        <v>629</v>
      </c>
      <c r="T541" s="21">
        <v>1</v>
      </c>
      <c r="U541" s="62" t="s">
        <v>139</v>
      </c>
      <c r="V541" s="49">
        <f>SUMIF(ResumenCotizacion!$C:$C,E541,ResumenCotizacion!$P:$P)</f>
        <v>0</v>
      </c>
      <c r="W541" s="86">
        <f>IF(H541="USD",S541*SolCotizacion!$J$18,S541)</f>
        <v>2305542.89</v>
      </c>
      <c r="X541" s="3">
        <f>ROUND(W541/(1-VLOOKUP("Total porcentaje:",ResumenCotizacion!$F:$H,3,0)),2)</f>
        <v>2305542.89</v>
      </c>
      <c r="Y541" s="3">
        <f t="shared" si="35"/>
        <v>0</v>
      </c>
    </row>
    <row r="542" spans="1:25" ht="14.25" x14ac:dyDescent="0.2">
      <c r="A542" s="21" t="str">
        <f t="shared" si="32"/>
        <v>Catalogo principalOVS_ES ACADEMICO77D-00161</v>
      </c>
      <c r="B542" s="21" t="str">
        <f t="shared" si="33"/>
        <v>77D-00161OVS_ES ACADEMICO</v>
      </c>
      <c r="C542"/>
      <c r="D542" s="21" t="s">
        <v>134</v>
      </c>
      <c r="E542" t="s">
        <v>1217</v>
      </c>
      <c r="F542" s="21" t="s">
        <v>806</v>
      </c>
      <c r="G542" s="21" t="s">
        <v>134</v>
      </c>
      <c r="H542" s="49" t="s">
        <v>136</v>
      </c>
      <c r="I542" s="21" t="s">
        <v>74</v>
      </c>
      <c r="J542" t="s">
        <v>1218</v>
      </c>
      <c r="K542" s="53" t="s">
        <v>29</v>
      </c>
      <c r="L542" s="52" t="s">
        <v>92</v>
      </c>
      <c r="M542" s="48" t="s">
        <v>73</v>
      </c>
      <c r="N542" s="89" t="s">
        <v>74</v>
      </c>
      <c r="O542" s="90" t="s">
        <v>74</v>
      </c>
      <c r="P542" s="89" t="s">
        <v>74</v>
      </c>
      <c r="Q542" s="47" t="str">
        <f t="shared" si="34"/>
        <v>77D-00161</v>
      </c>
      <c r="R542" s="64" t="s">
        <v>75</v>
      </c>
      <c r="S542" s="87">
        <v>69</v>
      </c>
      <c r="T542" s="21">
        <v>1</v>
      </c>
      <c r="U542" s="62" t="s">
        <v>139</v>
      </c>
      <c r="V542" s="49">
        <f>SUMIF(ResumenCotizacion!$C:$C,E542,ResumenCotizacion!$P:$P)</f>
        <v>0</v>
      </c>
      <c r="W542" s="86">
        <f>IF(H542="USD",S542*SolCotizacion!$J$18,S542)</f>
        <v>252913.28999999998</v>
      </c>
      <c r="X542" s="3">
        <f>ROUND(W542/(1-VLOOKUP("Total porcentaje:",ResumenCotizacion!$F:$H,3,0)),2)</f>
        <v>252913.29</v>
      </c>
      <c r="Y542" s="3">
        <f t="shared" si="35"/>
        <v>0</v>
      </c>
    </row>
    <row r="543" spans="1:25" ht="14.25" x14ac:dyDescent="0.2">
      <c r="A543" s="21" t="str">
        <f t="shared" si="32"/>
        <v>Catalogo principalOVS_ES ACADEMICO77D-00162</v>
      </c>
      <c r="B543" s="21" t="str">
        <f t="shared" si="33"/>
        <v>77D-00162OVS_ES ACADEMICO</v>
      </c>
      <c r="C543"/>
      <c r="D543" s="21" t="s">
        <v>134</v>
      </c>
      <c r="E543" t="s">
        <v>1219</v>
      </c>
      <c r="F543" s="21" t="s">
        <v>806</v>
      </c>
      <c r="G543" s="21" t="s">
        <v>134</v>
      </c>
      <c r="H543" s="49" t="s">
        <v>136</v>
      </c>
      <c r="I543" s="21" t="s">
        <v>74</v>
      </c>
      <c r="J543" t="s">
        <v>1220</v>
      </c>
      <c r="K543" s="53" t="s">
        <v>29</v>
      </c>
      <c r="L543" s="52" t="s">
        <v>92</v>
      </c>
      <c r="M543" s="48" t="s">
        <v>73</v>
      </c>
      <c r="N543" s="89" t="s">
        <v>74</v>
      </c>
      <c r="O543" s="90" t="s">
        <v>74</v>
      </c>
      <c r="P543" s="89" t="s">
        <v>74</v>
      </c>
      <c r="Q543" s="47" t="str">
        <f t="shared" si="34"/>
        <v>77D-00162</v>
      </c>
      <c r="R543" s="64" t="s">
        <v>75</v>
      </c>
      <c r="S543" s="87">
        <v>69</v>
      </c>
      <c r="T543" s="21">
        <v>1</v>
      </c>
      <c r="U543" s="62" t="s">
        <v>139</v>
      </c>
      <c r="V543" s="49">
        <f>SUMIF(ResumenCotizacion!$C:$C,E543,ResumenCotizacion!$P:$P)</f>
        <v>0</v>
      </c>
      <c r="W543" s="86">
        <f>IF(H543="USD",S543*SolCotizacion!$J$18,S543)</f>
        <v>252913.28999999998</v>
      </c>
      <c r="X543" s="3">
        <f>ROUND(W543/(1-VLOOKUP("Total porcentaje:",ResumenCotizacion!$F:$H,3,0)),2)</f>
        <v>252913.29</v>
      </c>
      <c r="Y543" s="3">
        <f t="shared" si="35"/>
        <v>0</v>
      </c>
    </row>
    <row r="544" spans="1:25" ht="14.25" x14ac:dyDescent="0.2">
      <c r="A544" s="21" t="str">
        <f t="shared" si="32"/>
        <v>Catalogo principalOVS_ES ACADEMICO7AH-00437</v>
      </c>
      <c r="B544" s="21" t="str">
        <f t="shared" si="33"/>
        <v>7AH-00437OVS_ES ACADEMICO</v>
      </c>
      <c r="C544"/>
      <c r="D544" s="21" t="s">
        <v>134</v>
      </c>
      <c r="E544" t="s">
        <v>1221</v>
      </c>
      <c r="F544" s="21" t="s">
        <v>806</v>
      </c>
      <c r="G544" s="21" t="s">
        <v>134</v>
      </c>
      <c r="H544" s="49" t="s">
        <v>136</v>
      </c>
      <c r="I544" s="21" t="s">
        <v>74</v>
      </c>
      <c r="J544" t="s">
        <v>1222</v>
      </c>
      <c r="K544" s="53" t="s">
        <v>29</v>
      </c>
      <c r="L544" s="52" t="s">
        <v>92</v>
      </c>
      <c r="M544" s="48" t="s">
        <v>73</v>
      </c>
      <c r="N544" s="89" t="s">
        <v>74</v>
      </c>
      <c r="O544" s="90" t="s">
        <v>74</v>
      </c>
      <c r="P544" s="89" t="s">
        <v>74</v>
      </c>
      <c r="Q544" s="47" t="str">
        <f t="shared" si="34"/>
        <v>7AH-00437</v>
      </c>
      <c r="R544" s="64" t="s">
        <v>75</v>
      </c>
      <c r="S544" s="87">
        <v>13</v>
      </c>
      <c r="T544" s="21">
        <v>1</v>
      </c>
      <c r="U544" s="62" t="s">
        <v>139</v>
      </c>
      <c r="V544" s="49">
        <f>SUMIF(ResumenCotizacion!$C:$C,E544,ResumenCotizacion!$P:$P)</f>
        <v>0</v>
      </c>
      <c r="W544" s="86">
        <f>IF(H544="USD",S544*SolCotizacion!$J$18,S544)</f>
        <v>47650.33</v>
      </c>
      <c r="X544" s="3">
        <f>ROUND(W544/(1-VLOOKUP("Total porcentaje:",ResumenCotizacion!$F:$H,3,0)),2)</f>
        <v>47650.33</v>
      </c>
      <c r="Y544" s="3">
        <f t="shared" si="35"/>
        <v>0</v>
      </c>
    </row>
    <row r="545" spans="1:25" ht="14.25" x14ac:dyDescent="0.2">
      <c r="A545" s="21" t="str">
        <f t="shared" si="32"/>
        <v>Catalogo principalOVS_ES ACADEMICO7AH-00438</v>
      </c>
      <c r="B545" s="21" t="str">
        <f t="shared" si="33"/>
        <v>7AH-00438OVS_ES ACADEMICO</v>
      </c>
      <c r="C545"/>
      <c r="D545" s="21" t="s">
        <v>134</v>
      </c>
      <c r="E545" t="s">
        <v>1223</v>
      </c>
      <c r="F545" s="21" t="s">
        <v>806</v>
      </c>
      <c r="G545" s="21" t="s">
        <v>134</v>
      </c>
      <c r="H545" s="49" t="s">
        <v>136</v>
      </c>
      <c r="I545" s="21" t="s">
        <v>74</v>
      </c>
      <c r="J545" t="s">
        <v>1224</v>
      </c>
      <c r="K545" s="53" t="s">
        <v>29</v>
      </c>
      <c r="L545" s="52" t="s">
        <v>92</v>
      </c>
      <c r="M545" s="48" t="s">
        <v>73</v>
      </c>
      <c r="N545" s="89" t="s">
        <v>74</v>
      </c>
      <c r="O545" s="90" t="s">
        <v>74</v>
      </c>
      <c r="P545" s="89" t="s">
        <v>74</v>
      </c>
      <c r="Q545" s="47" t="str">
        <f t="shared" si="34"/>
        <v>7AH-00438</v>
      </c>
      <c r="R545" s="64" t="s">
        <v>75</v>
      </c>
      <c r="S545" s="87">
        <v>13</v>
      </c>
      <c r="T545" s="21">
        <v>1</v>
      </c>
      <c r="U545" s="62" t="s">
        <v>139</v>
      </c>
      <c r="V545" s="49">
        <f>SUMIF(ResumenCotizacion!$C:$C,E545,ResumenCotizacion!$P:$P)</f>
        <v>0</v>
      </c>
      <c r="W545" s="86">
        <f>IF(H545="USD",S545*SolCotizacion!$J$18,S545)</f>
        <v>47650.33</v>
      </c>
      <c r="X545" s="3">
        <f>ROUND(W545/(1-VLOOKUP("Total porcentaje:",ResumenCotizacion!$F:$H,3,0)),2)</f>
        <v>47650.33</v>
      </c>
      <c r="Y545" s="3">
        <f t="shared" si="35"/>
        <v>0</v>
      </c>
    </row>
    <row r="546" spans="1:25" ht="14.25" x14ac:dyDescent="0.2">
      <c r="A546" s="21" t="str">
        <f t="shared" si="32"/>
        <v>Catalogo principalOVS_ES ACADEMICO7AH-00439</v>
      </c>
      <c r="B546" s="21" t="str">
        <f t="shared" si="33"/>
        <v>7AH-00439OVS_ES ACADEMICO</v>
      </c>
      <c r="C546"/>
      <c r="D546" s="21" t="s">
        <v>134</v>
      </c>
      <c r="E546" t="s">
        <v>1225</v>
      </c>
      <c r="F546" s="21" t="s">
        <v>806</v>
      </c>
      <c r="G546" s="21" t="s">
        <v>134</v>
      </c>
      <c r="H546" s="49" t="s">
        <v>136</v>
      </c>
      <c r="I546" s="21" t="s">
        <v>74</v>
      </c>
      <c r="J546" t="s">
        <v>1226</v>
      </c>
      <c r="K546" s="53" t="s">
        <v>29</v>
      </c>
      <c r="L546" s="52" t="s">
        <v>92</v>
      </c>
      <c r="M546" s="48" t="s">
        <v>73</v>
      </c>
      <c r="N546" s="89" t="s">
        <v>74</v>
      </c>
      <c r="O546" s="90" t="s">
        <v>74</v>
      </c>
      <c r="P546" s="89" t="s">
        <v>74</v>
      </c>
      <c r="Q546" s="47" t="str">
        <f t="shared" si="34"/>
        <v>7AH-00439</v>
      </c>
      <c r="R546" s="64" t="s">
        <v>75</v>
      </c>
      <c r="S546" s="87">
        <v>13</v>
      </c>
      <c r="T546" s="21">
        <v>1</v>
      </c>
      <c r="U546" s="62" t="s">
        <v>139</v>
      </c>
      <c r="V546" s="49">
        <f>SUMIF(ResumenCotizacion!$C:$C,E546,ResumenCotizacion!$P:$P)</f>
        <v>0</v>
      </c>
      <c r="W546" s="86">
        <f>IF(H546="USD",S546*SolCotizacion!$J$18,S546)</f>
        <v>47650.33</v>
      </c>
      <c r="X546" s="3">
        <f>ROUND(W546/(1-VLOOKUP("Total porcentaje:",ResumenCotizacion!$F:$H,3,0)),2)</f>
        <v>47650.33</v>
      </c>
      <c r="Y546" s="3">
        <f t="shared" si="35"/>
        <v>0</v>
      </c>
    </row>
    <row r="547" spans="1:25" ht="14.25" x14ac:dyDescent="0.2">
      <c r="A547" s="21" t="str">
        <f t="shared" si="32"/>
        <v>Catalogo principalOVS_ES ACADEMICO7AH-00440</v>
      </c>
      <c r="B547" s="21" t="str">
        <f t="shared" si="33"/>
        <v>7AH-00440OVS_ES ACADEMICO</v>
      </c>
      <c r="C547"/>
      <c r="D547" s="21" t="s">
        <v>134</v>
      </c>
      <c r="E547" t="s">
        <v>1227</v>
      </c>
      <c r="F547" s="21" t="s">
        <v>806</v>
      </c>
      <c r="G547" s="21" t="s">
        <v>134</v>
      </c>
      <c r="H547" s="49" t="s">
        <v>136</v>
      </c>
      <c r="I547" s="21" t="s">
        <v>74</v>
      </c>
      <c r="J547" t="s">
        <v>1228</v>
      </c>
      <c r="K547" s="53" t="s">
        <v>29</v>
      </c>
      <c r="L547" s="52" t="s">
        <v>92</v>
      </c>
      <c r="M547" s="48" t="s">
        <v>73</v>
      </c>
      <c r="N547" s="89" t="s">
        <v>74</v>
      </c>
      <c r="O547" s="90" t="s">
        <v>74</v>
      </c>
      <c r="P547" s="89" t="s">
        <v>74</v>
      </c>
      <c r="Q547" s="47" t="str">
        <f t="shared" si="34"/>
        <v>7AH-00440</v>
      </c>
      <c r="R547" s="64" t="s">
        <v>75</v>
      </c>
      <c r="S547" s="87">
        <v>13</v>
      </c>
      <c r="T547" s="21">
        <v>1</v>
      </c>
      <c r="U547" s="62" t="s">
        <v>139</v>
      </c>
      <c r="V547" s="49">
        <f>SUMIF(ResumenCotizacion!$C:$C,E547,ResumenCotizacion!$P:$P)</f>
        <v>0</v>
      </c>
      <c r="W547" s="86">
        <f>IF(H547="USD",S547*SolCotizacion!$J$18,S547)</f>
        <v>47650.33</v>
      </c>
      <c r="X547" s="3">
        <f>ROUND(W547/(1-VLOOKUP("Total porcentaje:",ResumenCotizacion!$F:$H,3,0)),2)</f>
        <v>47650.33</v>
      </c>
      <c r="Y547" s="3">
        <f t="shared" si="35"/>
        <v>0</v>
      </c>
    </row>
    <row r="548" spans="1:25" ht="14.25" x14ac:dyDescent="0.2">
      <c r="A548" s="21" t="str">
        <f t="shared" si="32"/>
        <v>Catalogo principalOVS_ES ACADEMICO7AH-00441</v>
      </c>
      <c r="B548" s="21" t="str">
        <f t="shared" si="33"/>
        <v>7AH-00441OVS_ES ACADEMICO</v>
      </c>
      <c r="C548"/>
      <c r="D548" s="21" t="s">
        <v>134</v>
      </c>
      <c r="E548" t="s">
        <v>1229</v>
      </c>
      <c r="F548" s="21" t="s">
        <v>806</v>
      </c>
      <c r="G548" s="21" t="s">
        <v>134</v>
      </c>
      <c r="H548" s="49" t="s">
        <v>136</v>
      </c>
      <c r="I548" s="21" t="s">
        <v>74</v>
      </c>
      <c r="J548" t="s">
        <v>1230</v>
      </c>
      <c r="K548" s="53" t="s">
        <v>29</v>
      </c>
      <c r="L548" s="52" t="s">
        <v>92</v>
      </c>
      <c r="M548" s="48" t="s">
        <v>73</v>
      </c>
      <c r="N548" s="89" t="s">
        <v>74</v>
      </c>
      <c r="O548" s="90" t="s">
        <v>74</v>
      </c>
      <c r="P548" s="89" t="s">
        <v>74</v>
      </c>
      <c r="Q548" s="47" t="str">
        <f t="shared" si="34"/>
        <v>7AH-00441</v>
      </c>
      <c r="R548" s="64" t="s">
        <v>75</v>
      </c>
      <c r="S548" s="87">
        <v>9</v>
      </c>
      <c r="T548" s="21">
        <v>1</v>
      </c>
      <c r="U548" s="62" t="s">
        <v>139</v>
      </c>
      <c r="V548" s="49">
        <f>SUMIF(ResumenCotizacion!$C:$C,E548,ResumenCotizacion!$P:$P)</f>
        <v>0</v>
      </c>
      <c r="W548" s="86">
        <f>IF(H548="USD",S548*SolCotizacion!$J$18,S548)</f>
        <v>32988.69</v>
      </c>
      <c r="X548" s="3">
        <f>ROUND(W548/(1-VLOOKUP("Total porcentaje:",ResumenCotizacion!$F:$H,3,0)),2)</f>
        <v>32988.69</v>
      </c>
      <c r="Y548" s="3">
        <f t="shared" si="35"/>
        <v>0</v>
      </c>
    </row>
    <row r="549" spans="1:25" ht="14.25" x14ac:dyDescent="0.2">
      <c r="A549" s="21" t="str">
        <f t="shared" si="32"/>
        <v>Catalogo principalOVS_ES ACADEMICO7AH-00442</v>
      </c>
      <c r="B549" s="21" t="str">
        <f t="shared" si="33"/>
        <v>7AH-00442OVS_ES ACADEMICO</v>
      </c>
      <c r="C549"/>
      <c r="D549" s="21" t="s">
        <v>134</v>
      </c>
      <c r="E549" t="s">
        <v>1231</v>
      </c>
      <c r="F549" s="21" t="s">
        <v>806</v>
      </c>
      <c r="G549" s="21" t="s">
        <v>134</v>
      </c>
      <c r="H549" s="49" t="s">
        <v>136</v>
      </c>
      <c r="I549" s="21" t="s">
        <v>74</v>
      </c>
      <c r="J549" t="s">
        <v>1232</v>
      </c>
      <c r="K549" s="53" t="s">
        <v>29</v>
      </c>
      <c r="L549" s="52" t="s">
        <v>92</v>
      </c>
      <c r="M549" s="48" t="s">
        <v>73</v>
      </c>
      <c r="N549" s="89" t="s">
        <v>74</v>
      </c>
      <c r="O549" s="90" t="s">
        <v>74</v>
      </c>
      <c r="P549" s="89" t="s">
        <v>74</v>
      </c>
      <c r="Q549" s="47" t="str">
        <f t="shared" si="34"/>
        <v>7AH-00442</v>
      </c>
      <c r="R549" s="64" t="s">
        <v>75</v>
      </c>
      <c r="S549" s="87">
        <v>9</v>
      </c>
      <c r="T549" s="21">
        <v>1</v>
      </c>
      <c r="U549" s="62" t="s">
        <v>139</v>
      </c>
      <c r="V549" s="49">
        <f>SUMIF(ResumenCotizacion!$C:$C,E549,ResumenCotizacion!$P:$P)</f>
        <v>0</v>
      </c>
      <c r="W549" s="86">
        <f>IF(H549="USD",S549*SolCotizacion!$J$18,S549)</f>
        <v>32988.69</v>
      </c>
      <c r="X549" s="3">
        <f>ROUND(W549/(1-VLOOKUP("Total porcentaje:",ResumenCotizacion!$F:$H,3,0)),2)</f>
        <v>32988.69</v>
      </c>
      <c r="Y549" s="3">
        <f t="shared" si="35"/>
        <v>0</v>
      </c>
    </row>
    <row r="550" spans="1:25" ht="14.25" x14ac:dyDescent="0.2">
      <c r="A550" s="21" t="str">
        <f t="shared" si="32"/>
        <v>Catalogo principalOVS_ES ACADEMICO7JD-00001</v>
      </c>
      <c r="B550" s="21" t="str">
        <f t="shared" si="33"/>
        <v>7JD-00001OVS_ES ACADEMICO</v>
      </c>
      <c r="C550"/>
      <c r="D550" s="21" t="s">
        <v>134</v>
      </c>
      <c r="E550" t="s">
        <v>1233</v>
      </c>
      <c r="F550" s="21" t="s">
        <v>806</v>
      </c>
      <c r="G550" s="21" t="s">
        <v>134</v>
      </c>
      <c r="H550" s="49" t="s">
        <v>136</v>
      </c>
      <c r="I550" s="21" t="s">
        <v>74</v>
      </c>
      <c r="J550" t="s">
        <v>1234</v>
      </c>
      <c r="K550" s="53" t="s">
        <v>29</v>
      </c>
      <c r="L550" s="52" t="s">
        <v>92</v>
      </c>
      <c r="M550" s="48" t="s">
        <v>73</v>
      </c>
      <c r="N550" s="89" t="s">
        <v>74</v>
      </c>
      <c r="O550" s="90" t="s">
        <v>74</v>
      </c>
      <c r="P550" s="89" t="s">
        <v>74</v>
      </c>
      <c r="Q550" s="47" t="str">
        <f t="shared" si="34"/>
        <v>7JD-00001</v>
      </c>
      <c r="R550" s="64" t="s">
        <v>848</v>
      </c>
      <c r="S550" s="87">
        <v>0</v>
      </c>
      <c r="T550" s="21">
        <v>1</v>
      </c>
      <c r="U550" s="62" t="s">
        <v>139</v>
      </c>
      <c r="V550" s="49">
        <f>SUMIF(ResumenCotizacion!$C:$C,E550,ResumenCotizacion!$P:$P)</f>
        <v>0</v>
      </c>
      <c r="W550" s="86">
        <f>IF(H550="USD",S550*SolCotizacion!$J$18,S550)</f>
        <v>0</v>
      </c>
      <c r="X550" s="3">
        <f>ROUND(W550/(1-VLOOKUP("Total porcentaje:",ResumenCotizacion!$F:$H,3,0)),2)</f>
        <v>0</v>
      </c>
      <c r="Y550" s="3">
        <f t="shared" si="35"/>
        <v>0</v>
      </c>
    </row>
    <row r="551" spans="1:25" ht="14.25" x14ac:dyDescent="0.2">
      <c r="A551" s="21" t="str">
        <f t="shared" si="32"/>
        <v>Catalogo principalOVS_ES ACADEMICO7JD-00002</v>
      </c>
      <c r="B551" s="21" t="str">
        <f t="shared" si="33"/>
        <v>7JD-00002OVS_ES ACADEMICO</v>
      </c>
      <c r="C551"/>
      <c r="D551" s="21" t="s">
        <v>134</v>
      </c>
      <c r="E551" t="s">
        <v>1235</v>
      </c>
      <c r="F551" s="21" t="s">
        <v>806</v>
      </c>
      <c r="G551" s="21" t="s">
        <v>134</v>
      </c>
      <c r="H551" s="49" t="s">
        <v>136</v>
      </c>
      <c r="I551" s="21" t="s">
        <v>74</v>
      </c>
      <c r="J551" t="s">
        <v>1236</v>
      </c>
      <c r="K551" s="53" t="s">
        <v>29</v>
      </c>
      <c r="L551" s="52" t="s">
        <v>92</v>
      </c>
      <c r="M551" s="48" t="s">
        <v>73</v>
      </c>
      <c r="N551" s="89" t="s">
        <v>74</v>
      </c>
      <c r="O551" s="90" t="s">
        <v>74</v>
      </c>
      <c r="P551" s="89" t="s">
        <v>74</v>
      </c>
      <c r="Q551" s="47" t="str">
        <f t="shared" si="34"/>
        <v>7JD-00002</v>
      </c>
      <c r="R551" s="64" t="s">
        <v>848</v>
      </c>
      <c r="S551" s="87">
        <v>0</v>
      </c>
      <c r="T551" s="21">
        <v>1</v>
      </c>
      <c r="U551" s="62" t="s">
        <v>139</v>
      </c>
      <c r="V551" s="49">
        <f>SUMIF(ResumenCotizacion!$C:$C,E551,ResumenCotizacion!$P:$P)</f>
        <v>0</v>
      </c>
      <c r="W551" s="86">
        <f>IF(H551="USD",S551*SolCotizacion!$J$18,S551)</f>
        <v>0</v>
      </c>
      <c r="X551" s="3">
        <f>ROUND(W551/(1-VLOOKUP("Total porcentaje:",ResumenCotizacion!$F:$H,3,0)),2)</f>
        <v>0</v>
      </c>
      <c r="Y551" s="3">
        <f t="shared" si="35"/>
        <v>0</v>
      </c>
    </row>
    <row r="552" spans="1:25" ht="14.25" x14ac:dyDescent="0.2">
      <c r="A552" s="21" t="str">
        <f t="shared" si="32"/>
        <v>Catalogo principalOVS_ES ACADEMICO7JQ-00038</v>
      </c>
      <c r="B552" s="21" t="str">
        <f t="shared" si="33"/>
        <v>7JQ-00038OVS_ES ACADEMICO</v>
      </c>
      <c r="C552"/>
      <c r="D552" s="21" t="s">
        <v>134</v>
      </c>
      <c r="E552" t="s">
        <v>1237</v>
      </c>
      <c r="F552" s="21" t="s">
        <v>806</v>
      </c>
      <c r="G552" s="21" t="s">
        <v>134</v>
      </c>
      <c r="H552" s="49" t="s">
        <v>136</v>
      </c>
      <c r="I552" s="21" t="s">
        <v>74</v>
      </c>
      <c r="J552" t="s">
        <v>1238</v>
      </c>
      <c r="K552" s="53" t="s">
        <v>29</v>
      </c>
      <c r="L552" s="52" t="s">
        <v>92</v>
      </c>
      <c r="M552" s="48" t="s">
        <v>73</v>
      </c>
      <c r="N552" s="89" t="s">
        <v>74</v>
      </c>
      <c r="O552" s="90" t="s">
        <v>74</v>
      </c>
      <c r="P552" s="89" t="s">
        <v>74</v>
      </c>
      <c r="Q552" s="47" t="str">
        <f t="shared" si="34"/>
        <v>7JQ-00038</v>
      </c>
      <c r="R552" s="64" t="s">
        <v>75</v>
      </c>
      <c r="S552" s="87">
        <v>1446</v>
      </c>
      <c r="T552" s="21">
        <v>1</v>
      </c>
      <c r="U552" s="62" t="s">
        <v>139</v>
      </c>
      <c r="V552" s="49">
        <f>SUMIF(ResumenCotizacion!$C:$C,E552,ResumenCotizacion!$P:$P)</f>
        <v>0</v>
      </c>
      <c r="W552" s="86">
        <f>IF(H552="USD",S552*SolCotizacion!$J$18,S552)</f>
        <v>5300182.8599999994</v>
      </c>
      <c r="X552" s="3">
        <f>ROUND(W552/(1-VLOOKUP("Total porcentaje:",ResumenCotizacion!$F:$H,3,0)),2)</f>
        <v>5300182.8600000003</v>
      </c>
      <c r="Y552" s="3">
        <f t="shared" si="35"/>
        <v>0</v>
      </c>
    </row>
    <row r="553" spans="1:25" ht="14.25" x14ac:dyDescent="0.2">
      <c r="A553" s="21" t="str">
        <f t="shared" si="32"/>
        <v>Catalogo principalOVS_ES ACADEMICO7JQ-00039</v>
      </c>
      <c r="B553" s="21" t="str">
        <f t="shared" si="33"/>
        <v>7JQ-00039OVS_ES ACADEMICO</v>
      </c>
      <c r="C553"/>
      <c r="D553" s="21" t="s">
        <v>134</v>
      </c>
      <c r="E553" t="s">
        <v>1239</v>
      </c>
      <c r="F553" s="21" t="s">
        <v>806</v>
      </c>
      <c r="G553" s="21" t="s">
        <v>134</v>
      </c>
      <c r="H553" s="49" t="s">
        <v>136</v>
      </c>
      <c r="I553" s="21" t="s">
        <v>74</v>
      </c>
      <c r="J553" t="s">
        <v>1240</v>
      </c>
      <c r="K553" s="53" t="s">
        <v>29</v>
      </c>
      <c r="L553" s="52" t="s">
        <v>92</v>
      </c>
      <c r="M553" s="48" t="s">
        <v>73</v>
      </c>
      <c r="N553" s="89" t="s">
        <v>74</v>
      </c>
      <c r="O553" s="90" t="s">
        <v>74</v>
      </c>
      <c r="P553" s="89" t="s">
        <v>74</v>
      </c>
      <c r="Q553" s="47" t="str">
        <f t="shared" si="34"/>
        <v>7JQ-00039</v>
      </c>
      <c r="R553" s="64" t="s">
        <v>75</v>
      </c>
      <c r="S553" s="87">
        <v>1446</v>
      </c>
      <c r="T553" s="21">
        <v>1</v>
      </c>
      <c r="U553" s="62" t="s">
        <v>139</v>
      </c>
      <c r="V553" s="49">
        <f>SUMIF(ResumenCotizacion!$C:$C,E553,ResumenCotizacion!$P:$P)</f>
        <v>0</v>
      </c>
      <c r="W553" s="86">
        <f>IF(H553="USD",S553*SolCotizacion!$J$18,S553)</f>
        <v>5300182.8599999994</v>
      </c>
      <c r="X553" s="3">
        <f>ROUND(W553/(1-VLOOKUP("Total porcentaje:",ResumenCotizacion!$F:$H,3,0)),2)</f>
        <v>5300182.8600000003</v>
      </c>
      <c r="Y553" s="3">
        <f t="shared" si="35"/>
        <v>0</v>
      </c>
    </row>
    <row r="554" spans="1:25" ht="14.25" x14ac:dyDescent="0.2">
      <c r="A554" s="21" t="str">
        <f t="shared" si="32"/>
        <v>Catalogo principalOVS_ES ACADEMICO7JQ-00383</v>
      </c>
      <c r="B554" s="21" t="str">
        <f t="shared" si="33"/>
        <v>7JQ-00383OVS_ES ACADEMICO</v>
      </c>
      <c r="C554"/>
      <c r="D554" s="21" t="s">
        <v>134</v>
      </c>
      <c r="E554" t="s">
        <v>1241</v>
      </c>
      <c r="F554" s="21" t="s">
        <v>806</v>
      </c>
      <c r="G554" s="21" t="s">
        <v>134</v>
      </c>
      <c r="H554" s="49" t="s">
        <v>136</v>
      </c>
      <c r="I554" s="21" t="s">
        <v>74</v>
      </c>
      <c r="J554" t="s">
        <v>1242</v>
      </c>
      <c r="K554" s="53" t="s">
        <v>29</v>
      </c>
      <c r="L554" s="52" t="s">
        <v>92</v>
      </c>
      <c r="M554" s="48" t="s">
        <v>73</v>
      </c>
      <c r="N554" s="89" t="s">
        <v>74</v>
      </c>
      <c r="O554" s="90" t="s">
        <v>74</v>
      </c>
      <c r="P554" s="89" t="s">
        <v>74</v>
      </c>
      <c r="Q554" s="47" t="str">
        <f t="shared" si="34"/>
        <v>7JQ-00383</v>
      </c>
      <c r="R554" s="64" t="s">
        <v>75</v>
      </c>
      <c r="S554" s="87">
        <v>1069</v>
      </c>
      <c r="T554" s="21">
        <v>1</v>
      </c>
      <c r="U554" s="62" t="s">
        <v>139</v>
      </c>
      <c r="V554" s="49">
        <f>SUMIF(ResumenCotizacion!$C:$C,E554,ResumenCotizacion!$P:$P)</f>
        <v>0</v>
      </c>
      <c r="W554" s="86">
        <f>IF(H554="USD",S554*SolCotizacion!$J$18,S554)</f>
        <v>3918323.29</v>
      </c>
      <c r="X554" s="3">
        <f>ROUND(W554/(1-VLOOKUP("Total porcentaje:",ResumenCotizacion!$F:$H,3,0)),2)</f>
        <v>3918323.29</v>
      </c>
      <c r="Y554" s="3">
        <f t="shared" si="35"/>
        <v>0</v>
      </c>
    </row>
    <row r="555" spans="1:25" ht="14.25" x14ac:dyDescent="0.2">
      <c r="A555" s="21" t="str">
        <f t="shared" si="32"/>
        <v>Catalogo principalOVS_ES ACADEMICO7JQ-00384</v>
      </c>
      <c r="B555" s="21" t="str">
        <f t="shared" si="33"/>
        <v>7JQ-00384OVS_ES ACADEMICO</v>
      </c>
      <c r="C555"/>
      <c r="D555" s="21" t="s">
        <v>134</v>
      </c>
      <c r="E555" t="s">
        <v>1243</v>
      </c>
      <c r="F555" s="21" t="s">
        <v>806</v>
      </c>
      <c r="G555" s="21" t="s">
        <v>134</v>
      </c>
      <c r="H555" s="49" t="s">
        <v>136</v>
      </c>
      <c r="I555" s="21" t="s">
        <v>74</v>
      </c>
      <c r="J555" t="s">
        <v>1244</v>
      </c>
      <c r="K555" s="53" t="s">
        <v>29</v>
      </c>
      <c r="L555" s="52" t="s">
        <v>92</v>
      </c>
      <c r="M555" s="48" t="s">
        <v>73</v>
      </c>
      <c r="N555" s="89" t="s">
        <v>74</v>
      </c>
      <c r="O555" s="90" t="s">
        <v>74</v>
      </c>
      <c r="P555" s="89" t="s">
        <v>74</v>
      </c>
      <c r="Q555" s="47" t="str">
        <f t="shared" si="34"/>
        <v>7JQ-00384</v>
      </c>
      <c r="R555" s="64" t="s">
        <v>75</v>
      </c>
      <c r="S555" s="87">
        <v>1069</v>
      </c>
      <c r="T555" s="21">
        <v>1</v>
      </c>
      <c r="U555" s="62" t="s">
        <v>139</v>
      </c>
      <c r="V555" s="49">
        <f>SUMIF(ResumenCotizacion!$C:$C,E555,ResumenCotizacion!$P:$P)</f>
        <v>0</v>
      </c>
      <c r="W555" s="86">
        <f>IF(H555="USD",S555*SolCotizacion!$J$18,S555)</f>
        <v>3918323.29</v>
      </c>
      <c r="X555" s="3">
        <f>ROUND(W555/(1-VLOOKUP("Total porcentaje:",ResumenCotizacion!$F:$H,3,0)),2)</f>
        <v>3918323.29</v>
      </c>
      <c r="Y555" s="3">
        <f t="shared" si="35"/>
        <v>0</v>
      </c>
    </row>
    <row r="556" spans="1:25" ht="14.25" x14ac:dyDescent="0.2">
      <c r="A556" s="21" t="str">
        <f t="shared" si="32"/>
        <v>Catalogo principalOVS_ES ACADEMICO7JS-00001</v>
      </c>
      <c r="B556" s="21" t="str">
        <f t="shared" si="33"/>
        <v>7JS-00001OVS_ES ACADEMICO</v>
      </c>
      <c r="C556"/>
      <c r="D556" s="21" t="s">
        <v>134</v>
      </c>
      <c r="E556" t="s">
        <v>1245</v>
      </c>
      <c r="F556" s="21" t="s">
        <v>806</v>
      </c>
      <c r="G556" s="21" t="s">
        <v>134</v>
      </c>
      <c r="H556" s="49" t="s">
        <v>136</v>
      </c>
      <c r="I556" s="21" t="s">
        <v>74</v>
      </c>
      <c r="J556" t="s">
        <v>1246</v>
      </c>
      <c r="K556" s="53" t="s">
        <v>29</v>
      </c>
      <c r="L556" s="52" t="s">
        <v>92</v>
      </c>
      <c r="M556" s="48" t="s">
        <v>73</v>
      </c>
      <c r="N556" s="89" t="s">
        <v>74</v>
      </c>
      <c r="O556" s="90" t="s">
        <v>74</v>
      </c>
      <c r="P556" s="89" t="s">
        <v>74</v>
      </c>
      <c r="Q556" s="47" t="str">
        <f t="shared" si="34"/>
        <v>7JS-00001</v>
      </c>
      <c r="R556" s="64" t="s">
        <v>848</v>
      </c>
      <c r="S556" s="87">
        <v>0</v>
      </c>
      <c r="T556" s="21">
        <v>1</v>
      </c>
      <c r="U556" s="62" t="s">
        <v>139</v>
      </c>
      <c r="V556" s="49">
        <f>SUMIF(ResumenCotizacion!$C:$C,E556,ResumenCotizacion!$P:$P)</f>
        <v>0</v>
      </c>
      <c r="W556" s="86">
        <f>IF(H556="USD",S556*SolCotizacion!$J$18,S556)</f>
        <v>0</v>
      </c>
      <c r="X556" s="3">
        <f>ROUND(W556/(1-VLOOKUP("Total porcentaje:",ResumenCotizacion!$F:$H,3,0)),2)</f>
        <v>0</v>
      </c>
      <c r="Y556" s="3">
        <f t="shared" si="35"/>
        <v>0</v>
      </c>
    </row>
    <row r="557" spans="1:25" ht="14.25" x14ac:dyDescent="0.2">
      <c r="A557" s="21" t="str">
        <f t="shared" si="32"/>
        <v>Catalogo principalOVS_ES ACADEMICO7LA-00001</v>
      </c>
      <c r="B557" s="21" t="str">
        <f t="shared" si="33"/>
        <v>7LA-00001OVS_ES ACADEMICO</v>
      </c>
      <c r="C557"/>
      <c r="D557" s="21" t="s">
        <v>134</v>
      </c>
      <c r="E557" t="s">
        <v>1247</v>
      </c>
      <c r="F557" s="21" t="s">
        <v>806</v>
      </c>
      <c r="G557" s="21" t="s">
        <v>134</v>
      </c>
      <c r="H557" s="49" t="s">
        <v>136</v>
      </c>
      <c r="I557" s="21" t="s">
        <v>74</v>
      </c>
      <c r="J557" t="s">
        <v>1248</v>
      </c>
      <c r="K557" s="53" t="s">
        <v>29</v>
      </c>
      <c r="L557" s="52" t="s">
        <v>92</v>
      </c>
      <c r="M557" s="48" t="s">
        <v>73</v>
      </c>
      <c r="N557" s="89" t="s">
        <v>74</v>
      </c>
      <c r="O557" s="90" t="s">
        <v>74</v>
      </c>
      <c r="P557" s="89" t="s">
        <v>74</v>
      </c>
      <c r="Q557" s="47" t="str">
        <f t="shared" si="34"/>
        <v>7LA-00001</v>
      </c>
      <c r="R557" s="64" t="s">
        <v>848</v>
      </c>
      <c r="S557" s="87">
        <v>5.7</v>
      </c>
      <c r="T557" s="21">
        <v>1</v>
      </c>
      <c r="U557" s="62" t="s">
        <v>139</v>
      </c>
      <c r="V557" s="49">
        <f>SUMIF(ResumenCotizacion!$C:$C,E557,ResumenCotizacion!$P:$P)</f>
        <v>0</v>
      </c>
      <c r="W557" s="86">
        <f>IF(H557="USD",S557*SolCotizacion!$J$18,S557)</f>
        <v>20892.837</v>
      </c>
      <c r="X557" s="3">
        <f>ROUND(W557/(1-VLOOKUP("Total porcentaje:",ResumenCotizacion!$F:$H,3,0)),2)</f>
        <v>20892.84</v>
      </c>
      <c r="Y557" s="3">
        <f t="shared" si="35"/>
        <v>0</v>
      </c>
    </row>
    <row r="558" spans="1:25" ht="14.25" x14ac:dyDescent="0.2">
      <c r="A558" s="21" t="str">
        <f t="shared" si="32"/>
        <v>Catalogo principalOVS_ES ACADEMICO7LA-00002</v>
      </c>
      <c r="B558" s="21" t="str">
        <f t="shared" si="33"/>
        <v>7LA-00002OVS_ES ACADEMICO</v>
      </c>
      <c r="C558"/>
      <c r="D558" s="21" t="s">
        <v>134</v>
      </c>
      <c r="E558" t="s">
        <v>1249</v>
      </c>
      <c r="F558" s="21" t="s">
        <v>806</v>
      </c>
      <c r="G558" s="21" t="s">
        <v>134</v>
      </c>
      <c r="H558" s="49" t="s">
        <v>136</v>
      </c>
      <c r="I558" s="21" t="s">
        <v>74</v>
      </c>
      <c r="J558" t="s">
        <v>1250</v>
      </c>
      <c r="K558" s="53" t="s">
        <v>29</v>
      </c>
      <c r="L558" s="52" t="s">
        <v>92</v>
      </c>
      <c r="M558" s="48" t="s">
        <v>73</v>
      </c>
      <c r="N558" s="89" t="s">
        <v>74</v>
      </c>
      <c r="O558" s="90" t="s">
        <v>74</v>
      </c>
      <c r="P558" s="89" t="s">
        <v>74</v>
      </c>
      <c r="Q558" s="47" t="str">
        <f t="shared" si="34"/>
        <v>7LA-00002</v>
      </c>
      <c r="R558" s="64" t="s">
        <v>848</v>
      </c>
      <c r="S558" s="87">
        <v>5.7</v>
      </c>
      <c r="T558" s="21">
        <v>1</v>
      </c>
      <c r="U558" s="62" t="s">
        <v>139</v>
      </c>
      <c r="V558" s="49">
        <f>SUMIF(ResumenCotizacion!$C:$C,E558,ResumenCotizacion!$P:$P)</f>
        <v>0</v>
      </c>
      <c r="W558" s="86">
        <f>IF(H558="USD",S558*SolCotizacion!$J$18,S558)</f>
        <v>20892.837</v>
      </c>
      <c r="X558" s="3">
        <f>ROUND(W558/(1-VLOOKUP("Total porcentaje:",ResumenCotizacion!$F:$H,3,0)),2)</f>
        <v>20892.84</v>
      </c>
      <c r="Y558" s="3">
        <f t="shared" si="35"/>
        <v>0</v>
      </c>
    </row>
    <row r="559" spans="1:25" ht="14.25" x14ac:dyDescent="0.2">
      <c r="A559" s="21" t="str">
        <f t="shared" si="32"/>
        <v>Catalogo principalOVS_ES ACADEMICO7LG-00001</v>
      </c>
      <c r="B559" s="21" t="str">
        <f t="shared" si="33"/>
        <v>7LG-00001OVS_ES ACADEMICO</v>
      </c>
      <c r="C559"/>
      <c r="D559" s="21" t="s">
        <v>134</v>
      </c>
      <c r="E559" t="s">
        <v>1251</v>
      </c>
      <c r="F559" s="21" t="s">
        <v>806</v>
      </c>
      <c r="G559" s="21" t="s">
        <v>134</v>
      </c>
      <c r="H559" s="49" t="s">
        <v>136</v>
      </c>
      <c r="I559" s="21" t="s">
        <v>74</v>
      </c>
      <c r="J559" t="s">
        <v>1252</v>
      </c>
      <c r="K559" s="53" t="s">
        <v>29</v>
      </c>
      <c r="L559" s="52" t="s">
        <v>92</v>
      </c>
      <c r="M559" s="48" t="s">
        <v>73</v>
      </c>
      <c r="N559" s="89" t="s">
        <v>74</v>
      </c>
      <c r="O559" s="90" t="s">
        <v>74</v>
      </c>
      <c r="P559" s="89" t="s">
        <v>74</v>
      </c>
      <c r="Q559" s="47" t="str">
        <f t="shared" si="34"/>
        <v>7LG-00001</v>
      </c>
      <c r="R559" s="64" t="s">
        <v>848</v>
      </c>
      <c r="S559" s="87">
        <v>4.3</v>
      </c>
      <c r="T559" s="21">
        <v>1</v>
      </c>
      <c r="U559" s="62" t="s">
        <v>139</v>
      </c>
      <c r="V559" s="49">
        <f>SUMIF(ResumenCotizacion!$C:$C,E559,ResumenCotizacion!$P:$P)</f>
        <v>0</v>
      </c>
      <c r="W559" s="86">
        <f>IF(H559="USD",S559*SolCotizacion!$J$18,S559)</f>
        <v>15761.262999999999</v>
      </c>
      <c r="X559" s="3">
        <f>ROUND(W559/(1-VLOOKUP("Total porcentaje:",ResumenCotizacion!$F:$H,3,0)),2)</f>
        <v>15761.26</v>
      </c>
      <c r="Y559" s="3">
        <f t="shared" si="35"/>
        <v>0</v>
      </c>
    </row>
    <row r="560" spans="1:25" ht="14.25" x14ac:dyDescent="0.2">
      <c r="A560" s="21" t="str">
        <f t="shared" si="32"/>
        <v>Catalogo principalOVS_ES ACADEMICO7NQ-00050</v>
      </c>
      <c r="B560" s="21" t="str">
        <f t="shared" si="33"/>
        <v>7NQ-00050OVS_ES ACADEMICO</v>
      </c>
      <c r="C560"/>
      <c r="D560" s="21" t="s">
        <v>134</v>
      </c>
      <c r="E560" t="s">
        <v>1253</v>
      </c>
      <c r="F560" s="21" t="s">
        <v>806</v>
      </c>
      <c r="G560" s="21" t="s">
        <v>134</v>
      </c>
      <c r="H560" s="49" t="s">
        <v>136</v>
      </c>
      <c r="I560" s="21" t="s">
        <v>74</v>
      </c>
      <c r="J560" t="s">
        <v>1254</v>
      </c>
      <c r="K560" s="53" t="s">
        <v>29</v>
      </c>
      <c r="L560" s="52" t="s">
        <v>92</v>
      </c>
      <c r="M560" s="48" t="s">
        <v>73</v>
      </c>
      <c r="N560" s="89" t="s">
        <v>74</v>
      </c>
      <c r="O560" s="90" t="s">
        <v>74</v>
      </c>
      <c r="P560" s="89" t="s">
        <v>74</v>
      </c>
      <c r="Q560" s="47" t="str">
        <f t="shared" si="34"/>
        <v>7NQ-00050</v>
      </c>
      <c r="R560" s="64" t="s">
        <v>75</v>
      </c>
      <c r="S560" s="87">
        <v>377</v>
      </c>
      <c r="T560" s="21">
        <v>1</v>
      </c>
      <c r="U560" s="62" t="s">
        <v>139</v>
      </c>
      <c r="V560" s="49">
        <f>SUMIF(ResumenCotizacion!$C:$C,E560,ResumenCotizacion!$P:$P)</f>
        <v>0</v>
      </c>
      <c r="W560" s="86">
        <f>IF(H560="USD",S560*SolCotizacion!$J$18,S560)</f>
        <v>1381859.5699999998</v>
      </c>
      <c r="X560" s="3">
        <f>ROUND(W560/(1-VLOOKUP("Total porcentaje:",ResumenCotizacion!$F:$H,3,0)),2)</f>
        <v>1381859.57</v>
      </c>
      <c r="Y560" s="3">
        <f t="shared" si="35"/>
        <v>0</v>
      </c>
    </row>
    <row r="561" spans="1:25" ht="14.25" x14ac:dyDescent="0.2">
      <c r="A561" s="21" t="str">
        <f t="shared" si="32"/>
        <v>Catalogo principalOVS_ES ACADEMICO7NQ-00051</v>
      </c>
      <c r="B561" s="21" t="str">
        <f t="shared" si="33"/>
        <v>7NQ-00051OVS_ES ACADEMICO</v>
      </c>
      <c r="C561"/>
      <c r="D561" s="21" t="s">
        <v>134</v>
      </c>
      <c r="E561" t="s">
        <v>1255</v>
      </c>
      <c r="F561" s="21" t="s">
        <v>806</v>
      </c>
      <c r="G561" s="21" t="s">
        <v>134</v>
      </c>
      <c r="H561" s="49" t="s">
        <v>136</v>
      </c>
      <c r="I561" s="21" t="s">
        <v>74</v>
      </c>
      <c r="J561" t="s">
        <v>1256</v>
      </c>
      <c r="K561" s="53" t="s">
        <v>29</v>
      </c>
      <c r="L561" s="52" t="s">
        <v>92</v>
      </c>
      <c r="M561" s="48" t="s">
        <v>73</v>
      </c>
      <c r="N561" s="89" t="s">
        <v>74</v>
      </c>
      <c r="O561" s="90" t="s">
        <v>74</v>
      </c>
      <c r="P561" s="89" t="s">
        <v>74</v>
      </c>
      <c r="Q561" s="47" t="str">
        <f t="shared" si="34"/>
        <v>7NQ-00051</v>
      </c>
      <c r="R561" s="64" t="s">
        <v>75</v>
      </c>
      <c r="S561" s="87">
        <v>377</v>
      </c>
      <c r="T561" s="21">
        <v>1</v>
      </c>
      <c r="U561" s="62" t="s">
        <v>139</v>
      </c>
      <c r="V561" s="49">
        <f>SUMIF(ResumenCotizacion!$C:$C,E561,ResumenCotizacion!$P:$P)</f>
        <v>0</v>
      </c>
      <c r="W561" s="86">
        <f>IF(H561="USD",S561*SolCotizacion!$J$18,S561)</f>
        <v>1381859.5699999998</v>
      </c>
      <c r="X561" s="3">
        <f>ROUND(W561/(1-VLOOKUP("Total porcentaje:",ResumenCotizacion!$F:$H,3,0)),2)</f>
        <v>1381859.57</v>
      </c>
      <c r="Y561" s="3">
        <f t="shared" si="35"/>
        <v>0</v>
      </c>
    </row>
    <row r="562" spans="1:25" ht="14.25" x14ac:dyDescent="0.2">
      <c r="A562" s="21" t="str">
        <f t="shared" si="32"/>
        <v>Catalogo principalOVS_ES ACADEMICO7RJ-00001</v>
      </c>
      <c r="B562" s="21" t="str">
        <f t="shared" si="33"/>
        <v>7RJ-00001OVS_ES ACADEMICO</v>
      </c>
      <c r="C562"/>
      <c r="D562" s="21" t="s">
        <v>134</v>
      </c>
      <c r="E562" t="s">
        <v>1257</v>
      </c>
      <c r="F562" s="21" t="s">
        <v>806</v>
      </c>
      <c r="G562" s="21" t="s">
        <v>134</v>
      </c>
      <c r="H562" s="49" t="s">
        <v>136</v>
      </c>
      <c r="I562" s="21" t="s">
        <v>74</v>
      </c>
      <c r="J562" t="s">
        <v>1258</v>
      </c>
      <c r="K562" s="53" t="s">
        <v>29</v>
      </c>
      <c r="L562" s="52" t="s">
        <v>92</v>
      </c>
      <c r="M562" s="48" t="s">
        <v>73</v>
      </c>
      <c r="N562" s="89" t="s">
        <v>74</v>
      </c>
      <c r="O562" s="90" t="s">
        <v>74</v>
      </c>
      <c r="P562" s="89" t="s">
        <v>74</v>
      </c>
      <c r="Q562" s="47" t="str">
        <f t="shared" si="34"/>
        <v>7RJ-00001</v>
      </c>
      <c r="R562" s="64" t="s">
        <v>848</v>
      </c>
      <c r="S562" s="87">
        <v>10.3</v>
      </c>
      <c r="T562" s="21">
        <v>1</v>
      </c>
      <c r="U562" s="62" t="s">
        <v>139</v>
      </c>
      <c r="V562" s="49">
        <f>SUMIF(ResumenCotizacion!$C:$C,E562,ResumenCotizacion!$P:$P)</f>
        <v>0</v>
      </c>
      <c r="W562" s="86">
        <f>IF(H562="USD",S562*SolCotizacion!$J$18,S562)</f>
        <v>37753.722999999998</v>
      </c>
      <c r="X562" s="3">
        <f>ROUND(W562/(1-VLOOKUP("Total porcentaje:",ResumenCotizacion!$F:$H,3,0)),2)</f>
        <v>37753.72</v>
      </c>
      <c r="Y562" s="3">
        <f t="shared" si="35"/>
        <v>0</v>
      </c>
    </row>
    <row r="563" spans="1:25" ht="14.25" x14ac:dyDescent="0.2">
      <c r="A563" s="21" t="str">
        <f t="shared" si="32"/>
        <v>Catalogo principalOVS_ES ACADEMICO7RJ-00002</v>
      </c>
      <c r="B563" s="21" t="str">
        <f t="shared" si="33"/>
        <v>7RJ-00002OVS_ES ACADEMICO</v>
      </c>
      <c r="C563"/>
      <c r="D563" s="21" t="s">
        <v>134</v>
      </c>
      <c r="E563" t="s">
        <v>1259</v>
      </c>
      <c r="F563" s="21" t="s">
        <v>806</v>
      </c>
      <c r="G563" s="21" t="s">
        <v>134</v>
      </c>
      <c r="H563" s="49" t="s">
        <v>136</v>
      </c>
      <c r="I563" s="21" t="s">
        <v>74</v>
      </c>
      <c r="J563" t="s">
        <v>1260</v>
      </c>
      <c r="K563" s="53" t="s">
        <v>29</v>
      </c>
      <c r="L563" s="52" t="s">
        <v>92</v>
      </c>
      <c r="M563" s="48" t="s">
        <v>73</v>
      </c>
      <c r="N563" s="89" t="s">
        <v>74</v>
      </c>
      <c r="O563" s="90" t="s">
        <v>74</v>
      </c>
      <c r="P563" s="89" t="s">
        <v>74</v>
      </c>
      <c r="Q563" s="47" t="str">
        <f t="shared" si="34"/>
        <v>7RJ-00002</v>
      </c>
      <c r="R563" s="64" t="s">
        <v>848</v>
      </c>
      <c r="S563" s="87">
        <v>10.3</v>
      </c>
      <c r="T563" s="21">
        <v>1</v>
      </c>
      <c r="U563" s="62" t="s">
        <v>139</v>
      </c>
      <c r="V563" s="49">
        <f>SUMIF(ResumenCotizacion!$C:$C,E563,ResumenCotizacion!$P:$P)</f>
        <v>0</v>
      </c>
      <c r="W563" s="86">
        <f>IF(H563="USD",S563*SolCotizacion!$J$18,S563)</f>
        <v>37753.722999999998</v>
      </c>
      <c r="X563" s="3">
        <f>ROUND(W563/(1-VLOOKUP("Total porcentaje:",ResumenCotizacion!$F:$H,3,0)),2)</f>
        <v>37753.72</v>
      </c>
      <c r="Y563" s="3">
        <f t="shared" si="35"/>
        <v>0</v>
      </c>
    </row>
    <row r="564" spans="1:25" ht="14.25" x14ac:dyDescent="0.2">
      <c r="A564" s="21" t="str">
        <f t="shared" si="32"/>
        <v>Catalogo principalOVS_ES ACADEMICO7RS-00001</v>
      </c>
      <c r="B564" s="21" t="str">
        <f t="shared" si="33"/>
        <v>7RS-00001OVS_ES ACADEMICO</v>
      </c>
      <c r="C564"/>
      <c r="D564" s="21" t="s">
        <v>134</v>
      </c>
      <c r="E564" t="s">
        <v>1261</v>
      </c>
      <c r="F564" s="21" t="s">
        <v>806</v>
      </c>
      <c r="G564" s="21" t="s">
        <v>134</v>
      </c>
      <c r="H564" s="49" t="s">
        <v>136</v>
      </c>
      <c r="I564" s="21" t="s">
        <v>74</v>
      </c>
      <c r="J564" t="s">
        <v>1262</v>
      </c>
      <c r="K564" s="53" t="s">
        <v>29</v>
      </c>
      <c r="L564" s="52" t="s">
        <v>92</v>
      </c>
      <c r="M564" s="48" t="s">
        <v>73</v>
      </c>
      <c r="N564" s="89" t="s">
        <v>74</v>
      </c>
      <c r="O564" s="90" t="s">
        <v>74</v>
      </c>
      <c r="P564" s="89" t="s">
        <v>74</v>
      </c>
      <c r="Q564" s="47" t="str">
        <f t="shared" si="34"/>
        <v>7RS-00001</v>
      </c>
      <c r="R564" s="64" t="s">
        <v>848</v>
      </c>
      <c r="S564" s="87">
        <v>8</v>
      </c>
      <c r="T564" s="21">
        <v>1</v>
      </c>
      <c r="U564" s="62" t="s">
        <v>139</v>
      </c>
      <c r="V564" s="49">
        <f>SUMIF(ResumenCotizacion!$C:$C,E564,ResumenCotizacion!$P:$P)</f>
        <v>0</v>
      </c>
      <c r="W564" s="86">
        <f>IF(H564="USD",S564*SolCotizacion!$J$18,S564)</f>
        <v>29323.279999999999</v>
      </c>
      <c r="X564" s="3">
        <f>ROUND(W564/(1-VLOOKUP("Total porcentaje:",ResumenCotizacion!$F:$H,3,0)),2)</f>
        <v>29323.279999999999</v>
      </c>
      <c r="Y564" s="3">
        <f t="shared" si="35"/>
        <v>0</v>
      </c>
    </row>
    <row r="565" spans="1:25" ht="14.25" x14ac:dyDescent="0.2">
      <c r="A565" s="21" t="str">
        <f t="shared" si="32"/>
        <v>Catalogo principalOVS_ES ACADEMICO7U6-00008</v>
      </c>
      <c r="B565" s="21" t="str">
        <f t="shared" si="33"/>
        <v>7U6-00008OVS_ES ACADEMICO</v>
      </c>
      <c r="C565"/>
      <c r="D565" s="21" t="s">
        <v>134</v>
      </c>
      <c r="E565" t="s">
        <v>1263</v>
      </c>
      <c r="F565" s="21" t="s">
        <v>806</v>
      </c>
      <c r="G565" s="21" t="s">
        <v>134</v>
      </c>
      <c r="H565" s="49" t="s">
        <v>136</v>
      </c>
      <c r="I565" s="21" t="s">
        <v>74</v>
      </c>
      <c r="J565" t="s">
        <v>1264</v>
      </c>
      <c r="K565" s="53" t="s">
        <v>29</v>
      </c>
      <c r="L565" s="52" t="s">
        <v>92</v>
      </c>
      <c r="M565" s="48" t="s">
        <v>73</v>
      </c>
      <c r="N565" s="89" t="s">
        <v>74</v>
      </c>
      <c r="O565" s="90" t="s">
        <v>74</v>
      </c>
      <c r="P565" s="89" t="s">
        <v>74</v>
      </c>
      <c r="Q565" s="47" t="str">
        <f t="shared" si="34"/>
        <v>7U6-00008</v>
      </c>
      <c r="R565" s="64" t="s">
        <v>848</v>
      </c>
      <c r="S565" s="87">
        <v>0.5</v>
      </c>
      <c r="T565" s="21">
        <v>1</v>
      </c>
      <c r="U565" s="62" t="s">
        <v>139</v>
      </c>
      <c r="V565" s="49">
        <f>SUMIF(ResumenCotizacion!$C:$C,E565,ResumenCotizacion!$P:$P)</f>
        <v>0</v>
      </c>
      <c r="W565" s="86">
        <f>IF(H565="USD",S565*SolCotizacion!$J$18,S565)</f>
        <v>1832.7049999999999</v>
      </c>
      <c r="X565" s="3">
        <f>ROUND(W565/(1-VLOOKUP("Total porcentaje:",ResumenCotizacion!$F:$H,3,0)),2)</f>
        <v>1832.71</v>
      </c>
      <c r="Y565" s="3">
        <f t="shared" si="35"/>
        <v>0</v>
      </c>
    </row>
    <row r="566" spans="1:25" ht="14.25" x14ac:dyDescent="0.2">
      <c r="A566" s="21" t="str">
        <f t="shared" si="32"/>
        <v>Catalogo principalOVS_ES ACADEMICO7U6-00009</v>
      </c>
      <c r="B566" s="21" t="str">
        <f t="shared" si="33"/>
        <v>7U6-00009OVS_ES ACADEMICO</v>
      </c>
      <c r="C566"/>
      <c r="D566" s="21" t="s">
        <v>134</v>
      </c>
      <c r="E566" t="s">
        <v>1265</v>
      </c>
      <c r="F566" s="21" t="s">
        <v>806</v>
      </c>
      <c r="G566" s="21" t="s">
        <v>134</v>
      </c>
      <c r="H566" s="49" t="s">
        <v>136</v>
      </c>
      <c r="I566" s="21" t="s">
        <v>74</v>
      </c>
      <c r="J566" t="s">
        <v>1266</v>
      </c>
      <c r="K566" s="53" t="s">
        <v>29</v>
      </c>
      <c r="L566" s="52" t="s">
        <v>92</v>
      </c>
      <c r="M566" s="48" t="s">
        <v>73</v>
      </c>
      <c r="N566" s="89" t="s">
        <v>74</v>
      </c>
      <c r="O566" s="90" t="s">
        <v>74</v>
      </c>
      <c r="P566" s="89" t="s">
        <v>74</v>
      </c>
      <c r="Q566" s="47" t="str">
        <f t="shared" si="34"/>
        <v>7U6-00009</v>
      </c>
      <c r="R566" s="64" t="s">
        <v>848</v>
      </c>
      <c r="S566" s="87">
        <v>0.5</v>
      </c>
      <c r="T566" s="21">
        <v>1</v>
      </c>
      <c r="U566" s="62" t="s">
        <v>139</v>
      </c>
      <c r="V566" s="49">
        <f>SUMIF(ResumenCotizacion!$C:$C,E566,ResumenCotizacion!$P:$P)</f>
        <v>0</v>
      </c>
      <c r="W566" s="86">
        <f>IF(H566="USD",S566*SolCotizacion!$J$18,S566)</f>
        <v>1832.7049999999999</v>
      </c>
      <c r="X566" s="3">
        <f>ROUND(W566/(1-VLOOKUP("Total porcentaje:",ResumenCotizacion!$F:$H,3,0)),2)</f>
        <v>1832.71</v>
      </c>
      <c r="Y566" s="3">
        <f t="shared" si="35"/>
        <v>0</v>
      </c>
    </row>
    <row r="567" spans="1:25" ht="14.25" x14ac:dyDescent="0.2">
      <c r="A567" s="21" t="str">
        <f t="shared" si="32"/>
        <v>Catalogo principalOVS_ES ACADEMICO7U6-00011</v>
      </c>
      <c r="B567" s="21" t="str">
        <f t="shared" si="33"/>
        <v>7U6-00011OVS_ES ACADEMICO</v>
      </c>
      <c r="C567"/>
      <c r="D567" s="21" t="s">
        <v>134</v>
      </c>
      <c r="E567" t="s">
        <v>1267</v>
      </c>
      <c r="F567" s="21" t="s">
        <v>806</v>
      </c>
      <c r="G567" s="21" t="s">
        <v>134</v>
      </c>
      <c r="H567" s="49" t="s">
        <v>136</v>
      </c>
      <c r="I567" s="21" t="s">
        <v>74</v>
      </c>
      <c r="J567" t="s">
        <v>1268</v>
      </c>
      <c r="K567" s="53" t="s">
        <v>29</v>
      </c>
      <c r="L567" s="52" t="s">
        <v>92</v>
      </c>
      <c r="M567" s="48" t="s">
        <v>73</v>
      </c>
      <c r="N567" s="89" t="s">
        <v>74</v>
      </c>
      <c r="O567" s="90" t="s">
        <v>74</v>
      </c>
      <c r="P567" s="89" t="s">
        <v>74</v>
      </c>
      <c r="Q567" s="47" t="str">
        <f t="shared" si="34"/>
        <v>7U6-00011</v>
      </c>
      <c r="R567" s="64" t="s">
        <v>848</v>
      </c>
      <c r="S567" s="87">
        <v>0.5</v>
      </c>
      <c r="T567" s="21">
        <v>1</v>
      </c>
      <c r="U567" s="62" t="s">
        <v>139</v>
      </c>
      <c r="V567" s="49">
        <f>SUMIF(ResumenCotizacion!$C:$C,E567,ResumenCotizacion!$P:$P)</f>
        <v>0</v>
      </c>
      <c r="W567" s="86">
        <f>IF(H567="USD",S567*SolCotizacion!$J$18,S567)</f>
        <v>1832.7049999999999</v>
      </c>
      <c r="X567" s="3">
        <f>ROUND(W567/(1-VLOOKUP("Total porcentaje:",ResumenCotizacion!$F:$H,3,0)),2)</f>
        <v>1832.71</v>
      </c>
      <c r="Y567" s="3">
        <f t="shared" si="35"/>
        <v>0</v>
      </c>
    </row>
    <row r="568" spans="1:25" ht="14.25" x14ac:dyDescent="0.2">
      <c r="A568" s="21" t="str">
        <f t="shared" si="32"/>
        <v>Catalogo principalOVS_ES ACADEMICO7VC-00171</v>
      </c>
      <c r="B568" s="21" t="str">
        <f t="shared" si="33"/>
        <v>7VC-00171OVS_ES ACADEMICO</v>
      </c>
      <c r="C568"/>
      <c r="D568" s="21" t="s">
        <v>134</v>
      </c>
      <c r="E568" t="s">
        <v>1269</v>
      </c>
      <c r="F568" s="21" t="s">
        <v>806</v>
      </c>
      <c r="G568" s="21" t="s">
        <v>134</v>
      </c>
      <c r="H568" s="49" t="s">
        <v>136</v>
      </c>
      <c r="I568" s="21" t="s">
        <v>74</v>
      </c>
      <c r="J568" t="s">
        <v>1270</v>
      </c>
      <c r="K568" s="53" t="s">
        <v>29</v>
      </c>
      <c r="L568" s="52" t="s">
        <v>92</v>
      </c>
      <c r="M568" s="48" t="s">
        <v>73</v>
      </c>
      <c r="N568" s="89" t="s">
        <v>74</v>
      </c>
      <c r="O568" s="90" t="s">
        <v>74</v>
      </c>
      <c r="P568" s="89" t="s">
        <v>74</v>
      </c>
      <c r="Q568" s="47" t="str">
        <f t="shared" si="34"/>
        <v>7VC-00171</v>
      </c>
      <c r="R568" s="64" t="s">
        <v>75</v>
      </c>
      <c r="S568" s="87">
        <v>212</v>
      </c>
      <c r="T568" s="21">
        <v>1</v>
      </c>
      <c r="U568" s="62" t="s">
        <v>139</v>
      </c>
      <c r="V568" s="49">
        <f>SUMIF(ResumenCotizacion!$C:$C,E568,ResumenCotizacion!$P:$P)</f>
        <v>0</v>
      </c>
      <c r="W568" s="86">
        <f>IF(H568="USD",S568*SolCotizacion!$J$18,S568)</f>
        <v>777066.91999999993</v>
      </c>
      <c r="X568" s="3">
        <f>ROUND(W568/(1-VLOOKUP("Total porcentaje:",ResumenCotizacion!$F:$H,3,0)),2)</f>
        <v>777066.92</v>
      </c>
      <c r="Y568" s="3">
        <f t="shared" si="35"/>
        <v>0</v>
      </c>
    </row>
    <row r="569" spans="1:25" ht="14.25" x14ac:dyDescent="0.2">
      <c r="A569" s="21" t="str">
        <f t="shared" si="32"/>
        <v>Catalogo principalOVS_ES ACADEMICO7VC-00172</v>
      </c>
      <c r="B569" s="21" t="str">
        <f t="shared" si="33"/>
        <v>7VC-00172OVS_ES ACADEMICO</v>
      </c>
      <c r="C569"/>
      <c r="D569" s="21" t="s">
        <v>134</v>
      </c>
      <c r="E569" t="s">
        <v>1271</v>
      </c>
      <c r="F569" s="21" t="s">
        <v>806</v>
      </c>
      <c r="G569" s="21" t="s">
        <v>134</v>
      </c>
      <c r="H569" s="49" t="s">
        <v>136</v>
      </c>
      <c r="I569" s="21" t="s">
        <v>74</v>
      </c>
      <c r="J569" t="s">
        <v>1272</v>
      </c>
      <c r="K569" s="53" t="s">
        <v>29</v>
      </c>
      <c r="L569" s="52" t="s">
        <v>92</v>
      </c>
      <c r="M569" s="48" t="s">
        <v>73</v>
      </c>
      <c r="N569" s="89" t="s">
        <v>74</v>
      </c>
      <c r="O569" s="90" t="s">
        <v>74</v>
      </c>
      <c r="P569" s="89" t="s">
        <v>74</v>
      </c>
      <c r="Q569" s="47" t="str">
        <f t="shared" si="34"/>
        <v>7VC-00172</v>
      </c>
      <c r="R569" s="64" t="s">
        <v>75</v>
      </c>
      <c r="S569" s="87">
        <v>212</v>
      </c>
      <c r="T569" s="21">
        <v>1</v>
      </c>
      <c r="U569" s="62" t="s">
        <v>139</v>
      </c>
      <c r="V569" s="49">
        <f>SUMIF(ResumenCotizacion!$C:$C,E569,ResumenCotizacion!$P:$P)</f>
        <v>0</v>
      </c>
      <c r="W569" s="86">
        <f>IF(H569="USD",S569*SolCotizacion!$J$18,S569)</f>
        <v>777066.91999999993</v>
      </c>
      <c r="X569" s="3">
        <f>ROUND(W569/(1-VLOOKUP("Total porcentaje:",ResumenCotizacion!$F:$H,3,0)),2)</f>
        <v>777066.92</v>
      </c>
      <c r="Y569" s="3">
        <f t="shared" si="35"/>
        <v>0</v>
      </c>
    </row>
    <row r="570" spans="1:25" ht="14.25" x14ac:dyDescent="0.2">
      <c r="A570" s="21" t="str">
        <f t="shared" si="32"/>
        <v>Catalogo principalOVS_ES ACADEMICO9EA-00310</v>
      </c>
      <c r="B570" s="21" t="str">
        <f t="shared" si="33"/>
        <v>9EA-00310OVS_ES ACADEMICO</v>
      </c>
      <c r="C570"/>
      <c r="D570" s="21" t="s">
        <v>134</v>
      </c>
      <c r="E570" t="s">
        <v>1273</v>
      </c>
      <c r="F570" s="21" t="s">
        <v>806</v>
      </c>
      <c r="G570" s="21" t="s">
        <v>134</v>
      </c>
      <c r="H570" s="49" t="s">
        <v>136</v>
      </c>
      <c r="I570" s="21" t="s">
        <v>74</v>
      </c>
      <c r="J570" t="s">
        <v>1274</v>
      </c>
      <c r="K570" s="53" t="s">
        <v>29</v>
      </c>
      <c r="L570" s="52" t="s">
        <v>92</v>
      </c>
      <c r="M570" s="48" t="s">
        <v>73</v>
      </c>
      <c r="N570" s="89" t="s">
        <v>74</v>
      </c>
      <c r="O570" s="90" t="s">
        <v>74</v>
      </c>
      <c r="P570" s="89" t="s">
        <v>74</v>
      </c>
      <c r="Q570" s="47" t="str">
        <f t="shared" si="34"/>
        <v>9EA-00310</v>
      </c>
      <c r="R570" s="64" t="s">
        <v>75</v>
      </c>
      <c r="S570" s="87">
        <v>389</v>
      </c>
      <c r="T570" s="21">
        <v>1</v>
      </c>
      <c r="U570" s="62" t="s">
        <v>139</v>
      </c>
      <c r="V570" s="49">
        <f>SUMIF(ResumenCotizacion!$C:$C,E570,ResumenCotizacion!$P:$P)</f>
        <v>0</v>
      </c>
      <c r="W570" s="86">
        <f>IF(H570="USD",S570*SolCotizacion!$J$18,S570)</f>
        <v>1425844.49</v>
      </c>
      <c r="X570" s="3">
        <f>ROUND(W570/(1-VLOOKUP("Total porcentaje:",ResumenCotizacion!$F:$H,3,0)),2)</f>
        <v>1425844.49</v>
      </c>
      <c r="Y570" s="3">
        <f t="shared" si="35"/>
        <v>0</v>
      </c>
    </row>
    <row r="571" spans="1:25" ht="14.25" x14ac:dyDescent="0.2">
      <c r="A571" s="21" t="str">
        <f t="shared" si="32"/>
        <v>Catalogo principalOVS_ES ACADEMICO9EA-00311</v>
      </c>
      <c r="B571" s="21" t="str">
        <f t="shared" si="33"/>
        <v>9EA-00311OVS_ES ACADEMICO</v>
      </c>
      <c r="C571"/>
      <c r="D571" s="21" t="s">
        <v>134</v>
      </c>
      <c r="E571" t="s">
        <v>1275</v>
      </c>
      <c r="F571" s="21" t="s">
        <v>806</v>
      </c>
      <c r="G571" s="21" t="s">
        <v>134</v>
      </c>
      <c r="H571" s="49" t="s">
        <v>136</v>
      </c>
      <c r="I571" s="21" t="s">
        <v>74</v>
      </c>
      <c r="J571" t="s">
        <v>1276</v>
      </c>
      <c r="K571" s="53" t="s">
        <v>29</v>
      </c>
      <c r="L571" s="52" t="s">
        <v>92</v>
      </c>
      <c r="M571" s="48" t="s">
        <v>73</v>
      </c>
      <c r="N571" s="89" t="s">
        <v>74</v>
      </c>
      <c r="O571" s="90" t="s">
        <v>74</v>
      </c>
      <c r="P571" s="89" t="s">
        <v>74</v>
      </c>
      <c r="Q571" s="47" t="str">
        <f t="shared" si="34"/>
        <v>9EA-00311</v>
      </c>
      <c r="R571" s="64" t="s">
        <v>75</v>
      </c>
      <c r="S571" s="87">
        <v>389</v>
      </c>
      <c r="T571" s="21">
        <v>1</v>
      </c>
      <c r="U571" s="62" t="s">
        <v>139</v>
      </c>
      <c r="V571" s="49">
        <f>SUMIF(ResumenCotizacion!$C:$C,E571,ResumenCotizacion!$P:$P)</f>
        <v>0</v>
      </c>
      <c r="W571" s="86">
        <f>IF(H571="USD",S571*SolCotizacion!$J$18,S571)</f>
        <v>1425844.49</v>
      </c>
      <c r="X571" s="3">
        <f>ROUND(W571/(1-VLOOKUP("Total porcentaje:",ResumenCotizacion!$F:$H,3,0)),2)</f>
        <v>1425844.49</v>
      </c>
      <c r="Y571" s="3">
        <f t="shared" si="35"/>
        <v>0</v>
      </c>
    </row>
    <row r="572" spans="1:25" ht="14.25" x14ac:dyDescent="0.2">
      <c r="A572" s="21" t="str">
        <f t="shared" si="32"/>
        <v>Catalogo principalOVS_ES ACADEMICO9EA-00312</v>
      </c>
      <c r="B572" s="21" t="str">
        <f t="shared" si="33"/>
        <v>9EA-00312OVS_ES ACADEMICO</v>
      </c>
      <c r="C572"/>
      <c r="D572" s="21" t="s">
        <v>134</v>
      </c>
      <c r="E572" t="s">
        <v>1277</v>
      </c>
      <c r="F572" s="21" t="s">
        <v>806</v>
      </c>
      <c r="G572" s="21" t="s">
        <v>134</v>
      </c>
      <c r="H572" s="49" t="s">
        <v>136</v>
      </c>
      <c r="I572" s="21" t="s">
        <v>74</v>
      </c>
      <c r="J572" t="s">
        <v>1278</v>
      </c>
      <c r="K572" s="53" t="s">
        <v>29</v>
      </c>
      <c r="L572" s="52" t="s">
        <v>92</v>
      </c>
      <c r="M572" s="48" t="s">
        <v>73</v>
      </c>
      <c r="N572" s="89" t="s">
        <v>74</v>
      </c>
      <c r="O572" s="90" t="s">
        <v>74</v>
      </c>
      <c r="P572" s="89" t="s">
        <v>74</v>
      </c>
      <c r="Q572" s="47" t="str">
        <f t="shared" si="34"/>
        <v>9EA-00312</v>
      </c>
      <c r="R572" s="64" t="s">
        <v>75</v>
      </c>
      <c r="S572" s="87">
        <v>327</v>
      </c>
      <c r="T572" s="21">
        <v>1</v>
      </c>
      <c r="U572" s="62" t="s">
        <v>139</v>
      </c>
      <c r="V572" s="49">
        <f>SUMIF(ResumenCotizacion!$C:$C,E572,ResumenCotizacion!$P:$P)</f>
        <v>0</v>
      </c>
      <c r="W572" s="86">
        <f>IF(H572="USD",S572*SolCotizacion!$J$18,S572)</f>
        <v>1198589.07</v>
      </c>
      <c r="X572" s="3">
        <f>ROUND(W572/(1-VLOOKUP("Total porcentaje:",ResumenCotizacion!$F:$H,3,0)),2)</f>
        <v>1198589.07</v>
      </c>
      <c r="Y572" s="3">
        <f t="shared" si="35"/>
        <v>0</v>
      </c>
    </row>
    <row r="573" spans="1:25" ht="14.25" x14ac:dyDescent="0.2">
      <c r="A573" s="21" t="str">
        <f t="shared" si="32"/>
        <v>Catalogo principalOVS_ES ACADEMICO9EA-00313</v>
      </c>
      <c r="B573" s="21" t="str">
        <f t="shared" si="33"/>
        <v>9EA-00313OVS_ES ACADEMICO</v>
      </c>
      <c r="C573"/>
      <c r="D573" s="21" t="s">
        <v>134</v>
      </c>
      <c r="E573" t="s">
        <v>1279</v>
      </c>
      <c r="F573" s="21" t="s">
        <v>806</v>
      </c>
      <c r="G573" s="21" t="s">
        <v>134</v>
      </c>
      <c r="H573" s="49" t="s">
        <v>136</v>
      </c>
      <c r="I573" s="21" t="s">
        <v>74</v>
      </c>
      <c r="J573" t="s">
        <v>1280</v>
      </c>
      <c r="K573" s="53" t="s">
        <v>29</v>
      </c>
      <c r="L573" s="52" t="s">
        <v>92</v>
      </c>
      <c r="M573" s="48" t="s">
        <v>73</v>
      </c>
      <c r="N573" s="89" t="s">
        <v>74</v>
      </c>
      <c r="O573" s="90" t="s">
        <v>74</v>
      </c>
      <c r="P573" s="89" t="s">
        <v>74</v>
      </c>
      <c r="Q573" s="47" t="str">
        <f t="shared" si="34"/>
        <v>9EA-00313</v>
      </c>
      <c r="R573" s="64" t="s">
        <v>75</v>
      </c>
      <c r="S573" s="87">
        <v>327</v>
      </c>
      <c r="T573" s="21">
        <v>1</v>
      </c>
      <c r="U573" s="62" t="s">
        <v>139</v>
      </c>
      <c r="V573" s="49">
        <f>SUMIF(ResumenCotizacion!$C:$C,E573,ResumenCotizacion!$P:$P)</f>
        <v>0</v>
      </c>
      <c r="W573" s="86">
        <f>IF(H573="USD",S573*SolCotizacion!$J$18,S573)</f>
        <v>1198589.07</v>
      </c>
      <c r="X573" s="3">
        <f>ROUND(W573/(1-VLOOKUP("Total porcentaje:",ResumenCotizacion!$F:$H,3,0)),2)</f>
        <v>1198589.07</v>
      </c>
      <c r="Y573" s="3">
        <f t="shared" si="35"/>
        <v>0</v>
      </c>
    </row>
    <row r="574" spans="1:25" ht="14.25" x14ac:dyDescent="0.2">
      <c r="A574" s="21" t="str">
        <f t="shared" si="32"/>
        <v>Catalogo principalOVS_ES ACADEMICO9EA-00314</v>
      </c>
      <c r="B574" s="21" t="str">
        <f t="shared" si="33"/>
        <v>9EA-00314OVS_ES ACADEMICO</v>
      </c>
      <c r="C574"/>
      <c r="D574" s="21" t="s">
        <v>134</v>
      </c>
      <c r="E574" t="s">
        <v>1281</v>
      </c>
      <c r="F574" s="21" t="s">
        <v>806</v>
      </c>
      <c r="G574" s="21" t="s">
        <v>134</v>
      </c>
      <c r="H574" s="49" t="s">
        <v>136</v>
      </c>
      <c r="I574" s="21" t="s">
        <v>74</v>
      </c>
      <c r="J574" t="s">
        <v>1282</v>
      </c>
      <c r="K574" s="53" t="s">
        <v>29</v>
      </c>
      <c r="L574" s="52" t="s">
        <v>92</v>
      </c>
      <c r="M574" s="48" t="s">
        <v>73</v>
      </c>
      <c r="N574" s="89" t="s">
        <v>74</v>
      </c>
      <c r="O574" s="90" t="s">
        <v>74</v>
      </c>
      <c r="P574" s="89" t="s">
        <v>74</v>
      </c>
      <c r="Q574" s="47" t="str">
        <f t="shared" si="34"/>
        <v>9EA-00314</v>
      </c>
      <c r="R574" s="64" t="s">
        <v>75</v>
      </c>
      <c r="S574" s="87">
        <v>49</v>
      </c>
      <c r="T574" s="21">
        <v>1</v>
      </c>
      <c r="U574" s="62" t="s">
        <v>139</v>
      </c>
      <c r="V574" s="49">
        <f>SUMIF(ResumenCotizacion!$C:$C,E574,ResumenCotizacion!$P:$P)</f>
        <v>0</v>
      </c>
      <c r="W574" s="86">
        <f>IF(H574="USD",S574*SolCotizacion!$J$18,S574)</f>
        <v>179605.09</v>
      </c>
      <c r="X574" s="3">
        <f>ROUND(W574/(1-VLOOKUP("Total porcentaje:",ResumenCotizacion!$F:$H,3,0)),2)</f>
        <v>179605.09</v>
      </c>
      <c r="Y574" s="3">
        <f t="shared" si="35"/>
        <v>0</v>
      </c>
    </row>
    <row r="575" spans="1:25" ht="14.25" x14ac:dyDescent="0.2">
      <c r="A575" s="21" t="str">
        <f t="shared" si="32"/>
        <v>Catalogo principalOVS_ES ACADEMICO9EA-00315</v>
      </c>
      <c r="B575" s="21" t="str">
        <f t="shared" si="33"/>
        <v>9EA-00315OVS_ES ACADEMICO</v>
      </c>
      <c r="C575"/>
      <c r="D575" s="21" t="s">
        <v>134</v>
      </c>
      <c r="E575" t="s">
        <v>1283</v>
      </c>
      <c r="F575" s="21" t="s">
        <v>806</v>
      </c>
      <c r="G575" s="21" t="s">
        <v>134</v>
      </c>
      <c r="H575" s="49" t="s">
        <v>136</v>
      </c>
      <c r="I575" s="21" t="s">
        <v>74</v>
      </c>
      <c r="J575" t="s">
        <v>1284</v>
      </c>
      <c r="K575" s="53" t="s">
        <v>29</v>
      </c>
      <c r="L575" s="52" t="s">
        <v>92</v>
      </c>
      <c r="M575" s="48" t="s">
        <v>73</v>
      </c>
      <c r="N575" s="89" t="s">
        <v>74</v>
      </c>
      <c r="O575" s="90" t="s">
        <v>74</v>
      </c>
      <c r="P575" s="89" t="s">
        <v>74</v>
      </c>
      <c r="Q575" s="47" t="str">
        <f t="shared" si="34"/>
        <v>9EA-00315</v>
      </c>
      <c r="R575" s="64" t="s">
        <v>75</v>
      </c>
      <c r="S575" s="87">
        <v>49</v>
      </c>
      <c r="T575" s="21">
        <v>1</v>
      </c>
      <c r="U575" s="62" t="s">
        <v>139</v>
      </c>
      <c r="V575" s="49">
        <f>SUMIF(ResumenCotizacion!$C:$C,E575,ResumenCotizacion!$P:$P)</f>
        <v>0</v>
      </c>
      <c r="W575" s="86">
        <f>IF(H575="USD",S575*SolCotizacion!$J$18,S575)</f>
        <v>179605.09</v>
      </c>
      <c r="X575" s="3">
        <f>ROUND(W575/(1-VLOOKUP("Total porcentaje:",ResumenCotizacion!$F:$H,3,0)),2)</f>
        <v>179605.09</v>
      </c>
      <c r="Y575" s="3">
        <f t="shared" si="35"/>
        <v>0</v>
      </c>
    </row>
    <row r="576" spans="1:25" ht="14.25" x14ac:dyDescent="0.2">
      <c r="A576" s="21" t="str">
        <f t="shared" si="32"/>
        <v>Catalogo principalOVS_ES ACADEMICO9EA-00316</v>
      </c>
      <c r="B576" s="21" t="str">
        <f t="shared" si="33"/>
        <v>9EA-00316OVS_ES ACADEMICO</v>
      </c>
      <c r="C576"/>
      <c r="D576" s="21" t="s">
        <v>134</v>
      </c>
      <c r="E576" t="s">
        <v>1285</v>
      </c>
      <c r="F576" s="21" t="s">
        <v>806</v>
      </c>
      <c r="G576" s="21" t="s">
        <v>134</v>
      </c>
      <c r="H576" s="49" t="s">
        <v>136</v>
      </c>
      <c r="I576" s="21" t="s">
        <v>74</v>
      </c>
      <c r="J576" t="s">
        <v>1286</v>
      </c>
      <c r="K576" s="53" t="s">
        <v>29</v>
      </c>
      <c r="L576" s="52" t="s">
        <v>92</v>
      </c>
      <c r="M576" s="48" t="s">
        <v>73</v>
      </c>
      <c r="N576" s="89" t="s">
        <v>74</v>
      </c>
      <c r="O576" s="90" t="s">
        <v>74</v>
      </c>
      <c r="P576" s="89" t="s">
        <v>74</v>
      </c>
      <c r="Q576" s="47" t="str">
        <f t="shared" si="34"/>
        <v>9EA-00316</v>
      </c>
      <c r="R576" s="64" t="s">
        <v>75</v>
      </c>
      <c r="S576" s="87">
        <v>41</v>
      </c>
      <c r="T576" s="21">
        <v>1</v>
      </c>
      <c r="U576" s="62" t="s">
        <v>139</v>
      </c>
      <c r="V576" s="49">
        <f>SUMIF(ResumenCotizacion!$C:$C,E576,ResumenCotizacion!$P:$P)</f>
        <v>0</v>
      </c>
      <c r="W576" s="86">
        <f>IF(H576="USD",S576*SolCotizacion!$J$18,S576)</f>
        <v>150281.81</v>
      </c>
      <c r="X576" s="3">
        <f>ROUND(W576/(1-VLOOKUP("Total porcentaje:",ResumenCotizacion!$F:$H,3,0)),2)</f>
        <v>150281.81</v>
      </c>
      <c r="Y576" s="3">
        <f t="shared" si="35"/>
        <v>0</v>
      </c>
    </row>
    <row r="577" spans="1:25" ht="14.25" x14ac:dyDescent="0.2">
      <c r="A577" s="21" t="str">
        <f t="shared" si="32"/>
        <v>Catalogo principalOVS_ES ACADEMICO9EA-00317</v>
      </c>
      <c r="B577" s="21" t="str">
        <f t="shared" si="33"/>
        <v>9EA-00317OVS_ES ACADEMICO</v>
      </c>
      <c r="C577"/>
      <c r="D577" s="21" t="s">
        <v>134</v>
      </c>
      <c r="E577" t="s">
        <v>1287</v>
      </c>
      <c r="F577" s="21" t="s">
        <v>806</v>
      </c>
      <c r="G577" s="21" t="s">
        <v>134</v>
      </c>
      <c r="H577" s="49" t="s">
        <v>136</v>
      </c>
      <c r="I577" s="21" t="s">
        <v>74</v>
      </c>
      <c r="J577" t="s">
        <v>1288</v>
      </c>
      <c r="K577" s="53" t="s">
        <v>29</v>
      </c>
      <c r="L577" s="52" t="s">
        <v>92</v>
      </c>
      <c r="M577" s="48" t="s">
        <v>73</v>
      </c>
      <c r="N577" s="89" t="s">
        <v>74</v>
      </c>
      <c r="O577" s="90" t="s">
        <v>74</v>
      </c>
      <c r="P577" s="89" t="s">
        <v>74</v>
      </c>
      <c r="Q577" s="47" t="str">
        <f t="shared" si="34"/>
        <v>9EA-00317</v>
      </c>
      <c r="R577" s="64" t="s">
        <v>75</v>
      </c>
      <c r="S577" s="87">
        <v>41</v>
      </c>
      <c r="T577" s="21">
        <v>1</v>
      </c>
      <c r="U577" s="62" t="s">
        <v>139</v>
      </c>
      <c r="V577" s="49">
        <f>SUMIF(ResumenCotizacion!$C:$C,E577,ResumenCotizacion!$P:$P)</f>
        <v>0</v>
      </c>
      <c r="W577" s="86">
        <f>IF(H577="USD",S577*SolCotizacion!$J$18,S577)</f>
        <v>150281.81</v>
      </c>
      <c r="X577" s="3">
        <f>ROUND(W577/(1-VLOOKUP("Total porcentaje:",ResumenCotizacion!$F:$H,3,0)),2)</f>
        <v>150281.81</v>
      </c>
      <c r="Y577" s="3">
        <f t="shared" si="35"/>
        <v>0</v>
      </c>
    </row>
    <row r="578" spans="1:25" ht="14.25" x14ac:dyDescent="0.2">
      <c r="A578" s="21" t="str">
        <f t="shared" ref="A578:A641" si="36">D578&amp;F578&amp;E578</f>
        <v>Catalogo principalOVS_ES ACADEMICO9EM-00292</v>
      </c>
      <c r="B578" s="21" t="str">
        <f t="shared" ref="B578:B641" si="37">E578&amp;F578</f>
        <v>9EM-00292OVS_ES ACADEMICO</v>
      </c>
      <c r="C578"/>
      <c r="D578" s="21" t="s">
        <v>134</v>
      </c>
      <c r="E578" t="s">
        <v>1289</v>
      </c>
      <c r="F578" s="21" t="s">
        <v>806</v>
      </c>
      <c r="G578" s="21" t="s">
        <v>134</v>
      </c>
      <c r="H578" s="49" t="s">
        <v>136</v>
      </c>
      <c r="I578" s="21" t="s">
        <v>74</v>
      </c>
      <c r="J578" t="s">
        <v>1290</v>
      </c>
      <c r="K578" s="53" t="s">
        <v>29</v>
      </c>
      <c r="L578" s="52" t="s">
        <v>92</v>
      </c>
      <c r="M578" s="48" t="s">
        <v>73</v>
      </c>
      <c r="N578" s="89" t="s">
        <v>74</v>
      </c>
      <c r="O578" s="90" t="s">
        <v>74</v>
      </c>
      <c r="P578" s="89" t="s">
        <v>74</v>
      </c>
      <c r="Q578" s="47" t="str">
        <f t="shared" si="34"/>
        <v>9EM-00292</v>
      </c>
      <c r="R578" s="64" t="s">
        <v>75</v>
      </c>
      <c r="S578" s="87">
        <v>62</v>
      </c>
      <c r="T578" s="21">
        <v>1</v>
      </c>
      <c r="U578" s="62" t="s">
        <v>139</v>
      </c>
      <c r="V578" s="49">
        <f>SUMIF(ResumenCotizacion!$C:$C,E578,ResumenCotizacion!$P:$P)</f>
        <v>0</v>
      </c>
      <c r="W578" s="86">
        <f>IF(H578="USD",S578*SolCotizacion!$J$18,S578)</f>
        <v>227255.41999999998</v>
      </c>
      <c r="X578" s="3">
        <f>ROUND(W578/(1-VLOOKUP("Total porcentaje:",ResumenCotizacion!$F:$H,3,0)),2)</f>
        <v>227255.42</v>
      </c>
      <c r="Y578" s="3">
        <f t="shared" si="35"/>
        <v>0</v>
      </c>
    </row>
    <row r="579" spans="1:25" ht="14.25" x14ac:dyDescent="0.2">
      <c r="A579" s="21" t="str">
        <f t="shared" si="36"/>
        <v>Catalogo principalOVS_ES ACADEMICO9EM-00293</v>
      </c>
      <c r="B579" s="21" t="str">
        <f t="shared" si="37"/>
        <v>9EM-00293OVS_ES ACADEMICO</v>
      </c>
      <c r="C579"/>
      <c r="D579" s="21" t="s">
        <v>134</v>
      </c>
      <c r="E579" t="s">
        <v>1291</v>
      </c>
      <c r="F579" s="21" t="s">
        <v>806</v>
      </c>
      <c r="G579" s="21" t="s">
        <v>134</v>
      </c>
      <c r="H579" s="49" t="s">
        <v>136</v>
      </c>
      <c r="I579" s="21" t="s">
        <v>74</v>
      </c>
      <c r="J579" t="s">
        <v>1292</v>
      </c>
      <c r="K579" s="53" t="s">
        <v>29</v>
      </c>
      <c r="L579" s="52" t="s">
        <v>92</v>
      </c>
      <c r="M579" s="48" t="s">
        <v>73</v>
      </c>
      <c r="N579" s="89" t="s">
        <v>74</v>
      </c>
      <c r="O579" s="90" t="s">
        <v>74</v>
      </c>
      <c r="P579" s="89" t="s">
        <v>74</v>
      </c>
      <c r="Q579" s="47" t="str">
        <f t="shared" ref="Q579:Q642" si="38">+E579</f>
        <v>9EM-00293</v>
      </c>
      <c r="R579" s="64" t="s">
        <v>75</v>
      </c>
      <c r="S579" s="87">
        <v>62</v>
      </c>
      <c r="T579" s="21">
        <v>1</v>
      </c>
      <c r="U579" s="62" t="s">
        <v>139</v>
      </c>
      <c r="V579" s="49">
        <f>SUMIF(ResumenCotizacion!$C:$C,E579,ResumenCotizacion!$P:$P)</f>
        <v>0</v>
      </c>
      <c r="W579" s="86">
        <f>IF(H579="USD",S579*SolCotizacion!$J$18,S579)</f>
        <v>227255.41999999998</v>
      </c>
      <c r="X579" s="3">
        <f>ROUND(W579/(1-VLOOKUP("Total porcentaje:",ResumenCotizacion!$F:$H,3,0)),2)</f>
        <v>227255.42</v>
      </c>
      <c r="Y579" s="3">
        <f t="shared" ref="Y579:Y642" si="39">V579*X579</f>
        <v>0</v>
      </c>
    </row>
    <row r="580" spans="1:25" ht="14.25" x14ac:dyDescent="0.2">
      <c r="A580" s="21" t="str">
        <f t="shared" si="36"/>
        <v>Catalogo principalOVS_ES ACADEMICO9EM-00294</v>
      </c>
      <c r="B580" s="21" t="str">
        <f t="shared" si="37"/>
        <v>9EM-00294OVS_ES ACADEMICO</v>
      </c>
      <c r="C580"/>
      <c r="D580" s="21" t="s">
        <v>134</v>
      </c>
      <c r="E580" t="s">
        <v>1293</v>
      </c>
      <c r="F580" s="21" t="s">
        <v>806</v>
      </c>
      <c r="G580" s="21" t="s">
        <v>134</v>
      </c>
      <c r="H580" s="49" t="s">
        <v>136</v>
      </c>
      <c r="I580" s="21" t="s">
        <v>74</v>
      </c>
      <c r="J580" t="s">
        <v>1294</v>
      </c>
      <c r="K580" s="53" t="s">
        <v>29</v>
      </c>
      <c r="L580" s="52" t="s">
        <v>92</v>
      </c>
      <c r="M580" s="48" t="s">
        <v>73</v>
      </c>
      <c r="N580" s="89" t="s">
        <v>74</v>
      </c>
      <c r="O580" s="90" t="s">
        <v>74</v>
      </c>
      <c r="P580" s="89" t="s">
        <v>74</v>
      </c>
      <c r="Q580" s="47" t="str">
        <f t="shared" si="38"/>
        <v>9EM-00294</v>
      </c>
      <c r="R580" s="64" t="s">
        <v>75</v>
      </c>
      <c r="S580" s="87">
        <v>8</v>
      </c>
      <c r="T580" s="21">
        <v>1</v>
      </c>
      <c r="U580" s="62" t="s">
        <v>139</v>
      </c>
      <c r="V580" s="49">
        <f>SUMIF(ResumenCotizacion!$C:$C,E580,ResumenCotizacion!$P:$P)</f>
        <v>0</v>
      </c>
      <c r="W580" s="86">
        <f>IF(H580="USD",S580*SolCotizacion!$J$18,S580)</f>
        <v>29323.279999999999</v>
      </c>
      <c r="X580" s="3">
        <f>ROUND(W580/(1-VLOOKUP("Total porcentaje:",ResumenCotizacion!$F:$H,3,0)),2)</f>
        <v>29323.279999999999</v>
      </c>
      <c r="Y580" s="3">
        <f t="shared" si="39"/>
        <v>0</v>
      </c>
    </row>
    <row r="581" spans="1:25" ht="14.25" x14ac:dyDescent="0.2">
      <c r="A581" s="21" t="str">
        <f t="shared" si="36"/>
        <v>Catalogo principalOVS_ES ACADEMICO9EM-00295</v>
      </c>
      <c r="B581" s="21" t="str">
        <f t="shared" si="37"/>
        <v>9EM-00295OVS_ES ACADEMICO</v>
      </c>
      <c r="C581"/>
      <c r="D581" s="21" t="s">
        <v>134</v>
      </c>
      <c r="E581" t="s">
        <v>1295</v>
      </c>
      <c r="F581" s="21" t="s">
        <v>806</v>
      </c>
      <c r="G581" s="21" t="s">
        <v>134</v>
      </c>
      <c r="H581" s="49" t="s">
        <v>136</v>
      </c>
      <c r="I581" s="21" t="s">
        <v>74</v>
      </c>
      <c r="J581" t="s">
        <v>1296</v>
      </c>
      <c r="K581" s="53" t="s">
        <v>29</v>
      </c>
      <c r="L581" s="52" t="s">
        <v>92</v>
      </c>
      <c r="M581" s="48" t="s">
        <v>73</v>
      </c>
      <c r="N581" s="89" t="s">
        <v>74</v>
      </c>
      <c r="O581" s="90" t="s">
        <v>74</v>
      </c>
      <c r="P581" s="89" t="s">
        <v>74</v>
      </c>
      <c r="Q581" s="47" t="str">
        <f t="shared" si="38"/>
        <v>9EM-00295</v>
      </c>
      <c r="R581" s="64" t="s">
        <v>75</v>
      </c>
      <c r="S581" s="87">
        <v>8</v>
      </c>
      <c r="T581" s="21">
        <v>1</v>
      </c>
      <c r="U581" s="62" t="s">
        <v>139</v>
      </c>
      <c r="V581" s="49">
        <f>SUMIF(ResumenCotizacion!$C:$C,E581,ResumenCotizacion!$P:$P)</f>
        <v>0</v>
      </c>
      <c r="W581" s="86">
        <f>IF(H581="USD",S581*SolCotizacion!$J$18,S581)</f>
        <v>29323.279999999999</v>
      </c>
      <c r="X581" s="3">
        <f>ROUND(W581/(1-VLOOKUP("Total porcentaje:",ResumenCotizacion!$F:$H,3,0)),2)</f>
        <v>29323.279999999999</v>
      </c>
      <c r="Y581" s="3">
        <f t="shared" si="39"/>
        <v>0</v>
      </c>
    </row>
    <row r="582" spans="1:25" ht="14.25" x14ac:dyDescent="0.2">
      <c r="A582" s="21" t="str">
        <f t="shared" si="36"/>
        <v>Catalogo principalOVS_ES ACADEMICO9EN-00220</v>
      </c>
      <c r="B582" s="21" t="str">
        <f t="shared" si="37"/>
        <v>9EN-00220OVS_ES ACADEMICO</v>
      </c>
      <c r="C582"/>
      <c r="D582" s="21" t="s">
        <v>134</v>
      </c>
      <c r="E582" t="s">
        <v>1297</v>
      </c>
      <c r="F582" s="21" t="s">
        <v>806</v>
      </c>
      <c r="G582" s="21" t="s">
        <v>134</v>
      </c>
      <c r="H582" s="49" t="s">
        <v>136</v>
      </c>
      <c r="I582" s="21" t="s">
        <v>74</v>
      </c>
      <c r="J582" t="s">
        <v>1298</v>
      </c>
      <c r="K582" s="53" t="s">
        <v>29</v>
      </c>
      <c r="L582" s="52" t="s">
        <v>92</v>
      </c>
      <c r="M582" s="48" t="s">
        <v>73</v>
      </c>
      <c r="N582" s="89" t="s">
        <v>74</v>
      </c>
      <c r="O582" s="90" t="s">
        <v>74</v>
      </c>
      <c r="P582" s="89" t="s">
        <v>74</v>
      </c>
      <c r="Q582" s="47" t="str">
        <f t="shared" si="38"/>
        <v>9EN-00220</v>
      </c>
      <c r="R582" s="64" t="s">
        <v>75</v>
      </c>
      <c r="S582" s="87">
        <v>93</v>
      </c>
      <c r="T582" s="21">
        <v>1</v>
      </c>
      <c r="U582" s="62" t="s">
        <v>139</v>
      </c>
      <c r="V582" s="49">
        <f>SUMIF(ResumenCotizacion!$C:$C,E582,ResumenCotizacion!$P:$P)</f>
        <v>0</v>
      </c>
      <c r="W582" s="86">
        <f>IF(H582="USD",S582*SolCotizacion!$J$18,S582)</f>
        <v>340883.13</v>
      </c>
      <c r="X582" s="3">
        <f>ROUND(W582/(1-VLOOKUP("Total porcentaje:",ResumenCotizacion!$F:$H,3,0)),2)</f>
        <v>340883.13</v>
      </c>
      <c r="Y582" s="3">
        <f t="shared" si="39"/>
        <v>0</v>
      </c>
    </row>
    <row r="583" spans="1:25" ht="14.25" x14ac:dyDescent="0.2">
      <c r="A583" s="21" t="str">
        <f t="shared" si="36"/>
        <v>Catalogo principalOVS_ES ACADEMICO9EN-00221</v>
      </c>
      <c r="B583" s="21" t="str">
        <f t="shared" si="37"/>
        <v>9EN-00221OVS_ES ACADEMICO</v>
      </c>
      <c r="C583"/>
      <c r="D583" s="21" t="s">
        <v>134</v>
      </c>
      <c r="E583" t="s">
        <v>1299</v>
      </c>
      <c r="F583" s="21" t="s">
        <v>806</v>
      </c>
      <c r="G583" s="21" t="s">
        <v>134</v>
      </c>
      <c r="H583" s="49" t="s">
        <v>136</v>
      </c>
      <c r="I583" s="21" t="s">
        <v>74</v>
      </c>
      <c r="J583" t="s">
        <v>1300</v>
      </c>
      <c r="K583" s="53" t="s">
        <v>29</v>
      </c>
      <c r="L583" s="52" t="s">
        <v>92</v>
      </c>
      <c r="M583" s="48" t="s">
        <v>73</v>
      </c>
      <c r="N583" s="89" t="s">
        <v>74</v>
      </c>
      <c r="O583" s="90" t="s">
        <v>74</v>
      </c>
      <c r="P583" s="89" t="s">
        <v>74</v>
      </c>
      <c r="Q583" s="47" t="str">
        <f t="shared" si="38"/>
        <v>9EN-00221</v>
      </c>
      <c r="R583" s="64" t="s">
        <v>75</v>
      </c>
      <c r="S583" s="87">
        <v>93</v>
      </c>
      <c r="T583" s="21">
        <v>1</v>
      </c>
      <c r="U583" s="62" t="s">
        <v>139</v>
      </c>
      <c r="V583" s="49">
        <f>SUMIF(ResumenCotizacion!$C:$C,E583,ResumenCotizacion!$P:$P)</f>
        <v>0</v>
      </c>
      <c r="W583" s="86">
        <f>IF(H583="USD",S583*SolCotizacion!$J$18,S583)</f>
        <v>340883.13</v>
      </c>
      <c r="X583" s="3">
        <f>ROUND(W583/(1-VLOOKUP("Total porcentaje:",ResumenCotizacion!$F:$H,3,0)),2)</f>
        <v>340883.13</v>
      </c>
      <c r="Y583" s="3">
        <f t="shared" si="39"/>
        <v>0</v>
      </c>
    </row>
    <row r="584" spans="1:25" ht="14.25" x14ac:dyDescent="0.2">
      <c r="A584" s="21" t="str">
        <f t="shared" si="36"/>
        <v>Catalogo principalOVS_ES ACADEMICO9EN-00222</v>
      </c>
      <c r="B584" s="21" t="str">
        <f t="shared" si="37"/>
        <v>9EN-00222OVS_ES ACADEMICO</v>
      </c>
      <c r="C584"/>
      <c r="D584" s="21" t="s">
        <v>134</v>
      </c>
      <c r="E584" t="s">
        <v>1301</v>
      </c>
      <c r="F584" s="21" t="s">
        <v>806</v>
      </c>
      <c r="G584" s="21" t="s">
        <v>134</v>
      </c>
      <c r="H584" s="49" t="s">
        <v>136</v>
      </c>
      <c r="I584" s="21" t="s">
        <v>74</v>
      </c>
      <c r="J584" t="s">
        <v>1302</v>
      </c>
      <c r="K584" s="53" t="s">
        <v>29</v>
      </c>
      <c r="L584" s="52" t="s">
        <v>92</v>
      </c>
      <c r="M584" s="48" t="s">
        <v>73</v>
      </c>
      <c r="N584" s="89" t="s">
        <v>74</v>
      </c>
      <c r="O584" s="90" t="s">
        <v>74</v>
      </c>
      <c r="P584" s="89" t="s">
        <v>74</v>
      </c>
      <c r="Q584" s="47" t="str">
        <f t="shared" si="38"/>
        <v>9EN-00222</v>
      </c>
      <c r="R584" s="64" t="s">
        <v>75</v>
      </c>
      <c r="S584" s="87">
        <v>12</v>
      </c>
      <c r="T584" s="21">
        <v>1</v>
      </c>
      <c r="U584" s="62" t="s">
        <v>139</v>
      </c>
      <c r="V584" s="49">
        <f>SUMIF(ResumenCotizacion!$C:$C,E584,ResumenCotizacion!$P:$P)</f>
        <v>0</v>
      </c>
      <c r="W584" s="86">
        <f>IF(H584="USD",S584*SolCotizacion!$J$18,S584)</f>
        <v>43984.92</v>
      </c>
      <c r="X584" s="3">
        <f>ROUND(W584/(1-VLOOKUP("Total porcentaje:",ResumenCotizacion!$F:$H,3,0)),2)</f>
        <v>43984.92</v>
      </c>
      <c r="Y584" s="3">
        <f t="shared" si="39"/>
        <v>0</v>
      </c>
    </row>
    <row r="585" spans="1:25" ht="14.25" x14ac:dyDescent="0.2">
      <c r="A585" s="21" t="str">
        <f t="shared" si="36"/>
        <v>Catalogo principalOVS_ES ACADEMICO9EN-00223</v>
      </c>
      <c r="B585" s="21" t="str">
        <f t="shared" si="37"/>
        <v>9EN-00223OVS_ES ACADEMICO</v>
      </c>
      <c r="C585"/>
      <c r="D585" s="21" t="s">
        <v>134</v>
      </c>
      <c r="E585" t="s">
        <v>1303</v>
      </c>
      <c r="F585" s="21" t="s">
        <v>806</v>
      </c>
      <c r="G585" s="21" t="s">
        <v>134</v>
      </c>
      <c r="H585" s="49" t="s">
        <v>136</v>
      </c>
      <c r="I585" s="21" t="s">
        <v>74</v>
      </c>
      <c r="J585" t="s">
        <v>1304</v>
      </c>
      <c r="K585" s="53" t="s">
        <v>29</v>
      </c>
      <c r="L585" s="52" t="s">
        <v>92</v>
      </c>
      <c r="M585" s="48" t="s">
        <v>73</v>
      </c>
      <c r="N585" s="89" t="s">
        <v>74</v>
      </c>
      <c r="O585" s="90" t="s">
        <v>74</v>
      </c>
      <c r="P585" s="89" t="s">
        <v>74</v>
      </c>
      <c r="Q585" s="47" t="str">
        <f t="shared" si="38"/>
        <v>9EN-00223</v>
      </c>
      <c r="R585" s="64" t="s">
        <v>75</v>
      </c>
      <c r="S585" s="87">
        <v>12</v>
      </c>
      <c r="T585" s="21">
        <v>1</v>
      </c>
      <c r="U585" s="62" t="s">
        <v>139</v>
      </c>
      <c r="V585" s="49">
        <f>SUMIF(ResumenCotizacion!$C:$C,E585,ResumenCotizacion!$P:$P)</f>
        <v>0</v>
      </c>
      <c r="W585" s="86">
        <f>IF(H585="USD",S585*SolCotizacion!$J$18,S585)</f>
        <v>43984.92</v>
      </c>
      <c r="X585" s="3">
        <f>ROUND(W585/(1-VLOOKUP("Total porcentaje:",ResumenCotizacion!$F:$H,3,0)),2)</f>
        <v>43984.92</v>
      </c>
      <c r="Y585" s="3">
        <f t="shared" si="39"/>
        <v>0</v>
      </c>
    </row>
    <row r="586" spans="1:25" ht="14.25" x14ac:dyDescent="0.2">
      <c r="A586" s="21" t="str">
        <f t="shared" si="36"/>
        <v>Catalogo principalOVS_ES ACADEMICO9EP-00240</v>
      </c>
      <c r="B586" s="21" t="str">
        <f t="shared" si="37"/>
        <v>9EP-00240OVS_ES ACADEMICO</v>
      </c>
      <c r="C586"/>
      <c r="D586" s="21" t="s">
        <v>134</v>
      </c>
      <c r="E586" t="s">
        <v>1305</v>
      </c>
      <c r="F586" s="21" t="s">
        <v>806</v>
      </c>
      <c r="G586" s="21" t="s">
        <v>134</v>
      </c>
      <c r="H586" s="49" t="s">
        <v>136</v>
      </c>
      <c r="I586" s="21" t="s">
        <v>74</v>
      </c>
      <c r="J586" t="s">
        <v>1306</v>
      </c>
      <c r="K586" s="53" t="s">
        <v>29</v>
      </c>
      <c r="L586" s="52" t="s">
        <v>92</v>
      </c>
      <c r="M586" s="48" t="s">
        <v>73</v>
      </c>
      <c r="N586" s="89" t="s">
        <v>74</v>
      </c>
      <c r="O586" s="90" t="s">
        <v>74</v>
      </c>
      <c r="P586" s="89" t="s">
        <v>74</v>
      </c>
      <c r="Q586" s="47" t="str">
        <f t="shared" si="38"/>
        <v>9EP-00240</v>
      </c>
      <c r="R586" s="64" t="s">
        <v>75</v>
      </c>
      <c r="S586" s="87">
        <v>253</v>
      </c>
      <c r="T586" s="21">
        <v>1</v>
      </c>
      <c r="U586" s="62" t="s">
        <v>139</v>
      </c>
      <c r="V586" s="49">
        <f>SUMIF(ResumenCotizacion!$C:$C,E586,ResumenCotizacion!$P:$P)</f>
        <v>0</v>
      </c>
      <c r="W586" s="86">
        <f>IF(H586="USD",S586*SolCotizacion!$J$18,S586)</f>
        <v>927348.73</v>
      </c>
      <c r="X586" s="3">
        <f>ROUND(W586/(1-VLOOKUP("Total porcentaje:",ResumenCotizacion!$F:$H,3,0)),2)</f>
        <v>927348.73</v>
      </c>
      <c r="Y586" s="3">
        <f t="shared" si="39"/>
        <v>0</v>
      </c>
    </row>
    <row r="587" spans="1:25" ht="14.25" x14ac:dyDescent="0.2">
      <c r="A587" s="21" t="str">
        <f t="shared" si="36"/>
        <v>Catalogo principalOVS_ES ACADEMICO9EP-00241</v>
      </c>
      <c r="B587" s="21" t="str">
        <f t="shared" si="37"/>
        <v>9EP-00241OVS_ES ACADEMICO</v>
      </c>
      <c r="C587"/>
      <c r="D587" s="21" t="s">
        <v>134</v>
      </c>
      <c r="E587" t="s">
        <v>1307</v>
      </c>
      <c r="F587" s="21" t="s">
        <v>806</v>
      </c>
      <c r="G587" s="21" t="s">
        <v>134</v>
      </c>
      <c r="H587" s="49" t="s">
        <v>136</v>
      </c>
      <c r="I587" s="21" t="s">
        <v>74</v>
      </c>
      <c r="J587" t="s">
        <v>1308</v>
      </c>
      <c r="K587" s="53" t="s">
        <v>29</v>
      </c>
      <c r="L587" s="52" t="s">
        <v>92</v>
      </c>
      <c r="M587" s="48" t="s">
        <v>73</v>
      </c>
      <c r="N587" s="89" t="s">
        <v>74</v>
      </c>
      <c r="O587" s="90" t="s">
        <v>74</v>
      </c>
      <c r="P587" s="89" t="s">
        <v>74</v>
      </c>
      <c r="Q587" s="47" t="str">
        <f t="shared" si="38"/>
        <v>9EP-00241</v>
      </c>
      <c r="R587" s="64" t="s">
        <v>75</v>
      </c>
      <c r="S587" s="87">
        <v>253</v>
      </c>
      <c r="T587" s="21">
        <v>1</v>
      </c>
      <c r="U587" s="62" t="s">
        <v>139</v>
      </c>
      <c r="V587" s="49">
        <f>SUMIF(ResumenCotizacion!$C:$C,E587,ResumenCotizacion!$P:$P)</f>
        <v>0</v>
      </c>
      <c r="W587" s="86">
        <f>IF(H587="USD",S587*SolCotizacion!$J$18,S587)</f>
        <v>927348.73</v>
      </c>
      <c r="X587" s="3">
        <f>ROUND(W587/(1-VLOOKUP("Total porcentaje:",ResumenCotizacion!$F:$H,3,0)),2)</f>
        <v>927348.73</v>
      </c>
      <c r="Y587" s="3">
        <f t="shared" si="39"/>
        <v>0</v>
      </c>
    </row>
    <row r="588" spans="1:25" ht="14.25" x14ac:dyDescent="0.2">
      <c r="A588" s="21" t="str">
        <f t="shared" si="36"/>
        <v>Catalogo principalOVS_ES ACADEMICO9EP-00242</v>
      </c>
      <c r="B588" s="21" t="str">
        <f t="shared" si="37"/>
        <v>9EP-00242OVS_ES ACADEMICO</v>
      </c>
      <c r="C588"/>
      <c r="D588" s="21" t="s">
        <v>134</v>
      </c>
      <c r="E588" t="s">
        <v>1309</v>
      </c>
      <c r="F588" s="21" t="s">
        <v>806</v>
      </c>
      <c r="G588" s="21" t="s">
        <v>134</v>
      </c>
      <c r="H588" s="49" t="s">
        <v>136</v>
      </c>
      <c r="I588" s="21" t="s">
        <v>74</v>
      </c>
      <c r="J588" t="s">
        <v>1310</v>
      </c>
      <c r="K588" s="53" t="s">
        <v>29</v>
      </c>
      <c r="L588" s="52" t="s">
        <v>92</v>
      </c>
      <c r="M588" s="48" t="s">
        <v>73</v>
      </c>
      <c r="N588" s="89" t="s">
        <v>74</v>
      </c>
      <c r="O588" s="90" t="s">
        <v>74</v>
      </c>
      <c r="P588" s="89" t="s">
        <v>74</v>
      </c>
      <c r="Q588" s="47" t="str">
        <f t="shared" si="38"/>
        <v>9EP-00242</v>
      </c>
      <c r="R588" s="64" t="s">
        <v>75</v>
      </c>
      <c r="S588" s="87">
        <v>161</v>
      </c>
      <c r="T588" s="21">
        <v>1</v>
      </c>
      <c r="U588" s="62" t="s">
        <v>139</v>
      </c>
      <c r="V588" s="49">
        <f>SUMIF(ResumenCotizacion!$C:$C,E588,ResumenCotizacion!$P:$P)</f>
        <v>0</v>
      </c>
      <c r="W588" s="86">
        <f>IF(H588="USD",S588*SolCotizacion!$J$18,S588)</f>
        <v>590131.01</v>
      </c>
      <c r="X588" s="3">
        <f>ROUND(W588/(1-VLOOKUP("Total porcentaje:",ResumenCotizacion!$F:$H,3,0)),2)</f>
        <v>590131.01</v>
      </c>
      <c r="Y588" s="3">
        <f t="shared" si="39"/>
        <v>0</v>
      </c>
    </row>
    <row r="589" spans="1:25" ht="14.25" x14ac:dyDescent="0.2">
      <c r="A589" s="21" t="str">
        <f t="shared" si="36"/>
        <v>Catalogo principalOVS_ES ACADEMICO9EP-00243</v>
      </c>
      <c r="B589" s="21" t="str">
        <f t="shared" si="37"/>
        <v>9EP-00243OVS_ES ACADEMICO</v>
      </c>
      <c r="C589"/>
      <c r="D589" s="21" t="s">
        <v>134</v>
      </c>
      <c r="E589" t="s">
        <v>1311</v>
      </c>
      <c r="F589" s="21" t="s">
        <v>806</v>
      </c>
      <c r="G589" s="21" t="s">
        <v>134</v>
      </c>
      <c r="H589" s="49" t="s">
        <v>136</v>
      </c>
      <c r="I589" s="21" t="s">
        <v>74</v>
      </c>
      <c r="J589" t="s">
        <v>1312</v>
      </c>
      <c r="K589" s="53" t="s">
        <v>29</v>
      </c>
      <c r="L589" s="52" t="s">
        <v>92</v>
      </c>
      <c r="M589" s="48" t="s">
        <v>73</v>
      </c>
      <c r="N589" s="89" t="s">
        <v>74</v>
      </c>
      <c r="O589" s="90" t="s">
        <v>74</v>
      </c>
      <c r="P589" s="89" t="s">
        <v>74</v>
      </c>
      <c r="Q589" s="47" t="str">
        <f t="shared" si="38"/>
        <v>9EP-00243</v>
      </c>
      <c r="R589" s="64" t="s">
        <v>75</v>
      </c>
      <c r="S589" s="87">
        <v>161</v>
      </c>
      <c r="T589" s="21">
        <v>1</v>
      </c>
      <c r="U589" s="62" t="s">
        <v>139</v>
      </c>
      <c r="V589" s="49">
        <f>SUMIF(ResumenCotizacion!$C:$C,E589,ResumenCotizacion!$P:$P)</f>
        <v>0</v>
      </c>
      <c r="W589" s="86">
        <f>IF(H589="USD",S589*SolCotizacion!$J$18,S589)</f>
        <v>590131.01</v>
      </c>
      <c r="X589" s="3">
        <f>ROUND(W589/(1-VLOOKUP("Total porcentaje:",ResumenCotizacion!$F:$H,3,0)),2)</f>
        <v>590131.01</v>
      </c>
      <c r="Y589" s="3">
        <f t="shared" si="39"/>
        <v>0</v>
      </c>
    </row>
    <row r="590" spans="1:25" ht="14.25" x14ac:dyDescent="0.2">
      <c r="A590" s="21" t="str">
        <f t="shared" si="36"/>
        <v>Catalogo principalOVS_ES ACADEMICO9EP-00244</v>
      </c>
      <c r="B590" s="21" t="str">
        <f t="shared" si="37"/>
        <v>9EP-00244OVS_ES ACADEMICO</v>
      </c>
      <c r="C590"/>
      <c r="D590" s="21" t="s">
        <v>134</v>
      </c>
      <c r="E590" t="s">
        <v>1313</v>
      </c>
      <c r="F590" s="21" t="s">
        <v>806</v>
      </c>
      <c r="G590" s="21" t="s">
        <v>134</v>
      </c>
      <c r="H590" s="49" t="s">
        <v>136</v>
      </c>
      <c r="I590" s="21" t="s">
        <v>74</v>
      </c>
      <c r="J590" t="s">
        <v>1314</v>
      </c>
      <c r="K590" s="53" t="s">
        <v>29</v>
      </c>
      <c r="L590" s="52" t="s">
        <v>92</v>
      </c>
      <c r="M590" s="48" t="s">
        <v>73</v>
      </c>
      <c r="N590" s="89" t="s">
        <v>74</v>
      </c>
      <c r="O590" s="90" t="s">
        <v>74</v>
      </c>
      <c r="P590" s="89" t="s">
        <v>74</v>
      </c>
      <c r="Q590" s="47" t="str">
        <f t="shared" si="38"/>
        <v>9EP-00244</v>
      </c>
      <c r="R590" s="64" t="s">
        <v>75</v>
      </c>
      <c r="S590" s="87">
        <v>32</v>
      </c>
      <c r="T590" s="21">
        <v>1</v>
      </c>
      <c r="U590" s="62" t="s">
        <v>139</v>
      </c>
      <c r="V590" s="49">
        <f>SUMIF(ResumenCotizacion!$C:$C,E590,ResumenCotizacion!$P:$P)</f>
        <v>0</v>
      </c>
      <c r="W590" s="86">
        <f>IF(H590="USD",S590*SolCotizacion!$J$18,S590)</f>
        <v>117293.12</v>
      </c>
      <c r="X590" s="3">
        <f>ROUND(W590/(1-VLOOKUP("Total porcentaje:",ResumenCotizacion!$F:$H,3,0)),2)</f>
        <v>117293.12</v>
      </c>
      <c r="Y590" s="3">
        <f t="shared" si="39"/>
        <v>0</v>
      </c>
    </row>
    <row r="591" spans="1:25" ht="14.25" x14ac:dyDescent="0.2">
      <c r="A591" s="21" t="str">
        <f t="shared" si="36"/>
        <v>Catalogo principalOVS_ES ACADEMICO9EP-00245</v>
      </c>
      <c r="B591" s="21" t="str">
        <f t="shared" si="37"/>
        <v>9EP-00245OVS_ES ACADEMICO</v>
      </c>
      <c r="C591"/>
      <c r="D591" s="21" t="s">
        <v>134</v>
      </c>
      <c r="E591" t="s">
        <v>1315</v>
      </c>
      <c r="F591" s="21" t="s">
        <v>806</v>
      </c>
      <c r="G591" s="21" t="s">
        <v>134</v>
      </c>
      <c r="H591" s="49" t="s">
        <v>136</v>
      </c>
      <c r="I591" s="21" t="s">
        <v>74</v>
      </c>
      <c r="J591" t="s">
        <v>1316</v>
      </c>
      <c r="K591" s="53" t="s">
        <v>29</v>
      </c>
      <c r="L591" s="52" t="s">
        <v>92</v>
      </c>
      <c r="M591" s="48" t="s">
        <v>73</v>
      </c>
      <c r="N591" s="89" t="s">
        <v>74</v>
      </c>
      <c r="O591" s="90" t="s">
        <v>74</v>
      </c>
      <c r="P591" s="89" t="s">
        <v>74</v>
      </c>
      <c r="Q591" s="47" t="str">
        <f t="shared" si="38"/>
        <v>9EP-00245</v>
      </c>
      <c r="R591" s="64" t="s">
        <v>75</v>
      </c>
      <c r="S591" s="87">
        <v>32</v>
      </c>
      <c r="T591" s="21">
        <v>1</v>
      </c>
      <c r="U591" s="62" t="s">
        <v>139</v>
      </c>
      <c r="V591" s="49">
        <f>SUMIF(ResumenCotizacion!$C:$C,E591,ResumenCotizacion!$P:$P)</f>
        <v>0</v>
      </c>
      <c r="W591" s="86">
        <f>IF(H591="USD",S591*SolCotizacion!$J$18,S591)</f>
        <v>117293.12</v>
      </c>
      <c r="X591" s="3">
        <f>ROUND(W591/(1-VLOOKUP("Total porcentaje:",ResumenCotizacion!$F:$H,3,0)),2)</f>
        <v>117293.12</v>
      </c>
      <c r="Y591" s="3">
        <f t="shared" si="39"/>
        <v>0</v>
      </c>
    </row>
    <row r="592" spans="1:25" ht="14.25" x14ac:dyDescent="0.2">
      <c r="A592" s="21" t="str">
        <f t="shared" si="36"/>
        <v>Catalogo principalOVS_ES ACADEMICO9EP-00246</v>
      </c>
      <c r="B592" s="21" t="str">
        <f t="shared" si="37"/>
        <v>9EP-00246OVS_ES ACADEMICO</v>
      </c>
      <c r="C592"/>
      <c r="D592" s="21" t="s">
        <v>134</v>
      </c>
      <c r="E592" t="s">
        <v>1317</v>
      </c>
      <c r="F592" s="21" t="s">
        <v>806</v>
      </c>
      <c r="G592" s="21" t="s">
        <v>134</v>
      </c>
      <c r="H592" s="49" t="s">
        <v>136</v>
      </c>
      <c r="I592" s="21" t="s">
        <v>74</v>
      </c>
      <c r="J592" t="s">
        <v>1318</v>
      </c>
      <c r="K592" s="53" t="s">
        <v>29</v>
      </c>
      <c r="L592" s="52" t="s">
        <v>92</v>
      </c>
      <c r="M592" s="48" t="s">
        <v>73</v>
      </c>
      <c r="N592" s="89" t="s">
        <v>74</v>
      </c>
      <c r="O592" s="90" t="s">
        <v>74</v>
      </c>
      <c r="P592" s="89" t="s">
        <v>74</v>
      </c>
      <c r="Q592" s="47" t="str">
        <f t="shared" si="38"/>
        <v>9EP-00246</v>
      </c>
      <c r="R592" s="64" t="s">
        <v>75</v>
      </c>
      <c r="S592" s="87">
        <v>21</v>
      </c>
      <c r="T592" s="21">
        <v>1</v>
      </c>
      <c r="U592" s="62" t="s">
        <v>139</v>
      </c>
      <c r="V592" s="49">
        <f>SUMIF(ResumenCotizacion!$C:$C,E592,ResumenCotizacion!$P:$P)</f>
        <v>0</v>
      </c>
      <c r="W592" s="86">
        <f>IF(H592="USD",S592*SolCotizacion!$J$18,S592)</f>
        <v>76973.61</v>
      </c>
      <c r="X592" s="3">
        <f>ROUND(W592/(1-VLOOKUP("Total porcentaje:",ResumenCotizacion!$F:$H,3,0)),2)</f>
        <v>76973.61</v>
      </c>
      <c r="Y592" s="3">
        <f t="shared" si="39"/>
        <v>0</v>
      </c>
    </row>
    <row r="593" spans="1:25" ht="14.25" x14ac:dyDescent="0.2">
      <c r="A593" s="21" t="str">
        <f t="shared" si="36"/>
        <v>Catalogo principalOVS_ES ACADEMICO9EP-00247</v>
      </c>
      <c r="B593" s="21" t="str">
        <f t="shared" si="37"/>
        <v>9EP-00247OVS_ES ACADEMICO</v>
      </c>
      <c r="C593"/>
      <c r="D593" s="21" t="s">
        <v>134</v>
      </c>
      <c r="E593" t="s">
        <v>1319</v>
      </c>
      <c r="F593" s="21" t="s">
        <v>806</v>
      </c>
      <c r="G593" s="21" t="s">
        <v>134</v>
      </c>
      <c r="H593" s="49" t="s">
        <v>136</v>
      </c>
      <c r="I593" s="21" t="s">
        <v>74</v>
      </c>
      <c r="J593" t="s">
        <v>1320</v>
      </c>
      <c r="K593" s="53" t="s">
        <v>29</v>
      </c>
      <c r="L593" s="52" t="s">
        <v>92</v>
      </c>
      <c r="M593" s="48" t="s">
        <v>73</v>
      </c>
      <c r="N593" s="89" t="s">
        <v>74</v>
      </c>
      <c r="O593" s="90" t="s">
        <v>74</v>
      </c>
      <c r="P593" s="89" t="s">
        <v>74</v>
      </c>
      <c r="Q593" s="47" t="str">
        <f t="shared" si="38"/>
        <v>9EP-00247</v>
      </c>
      <c r="R593" s="64" t="s">
        <v>75</v>
      </c>
      <c r="S593" s="87">
        <v>21</v>
      </c>
      <c r="T593" s="21">
        <v>1</v>
      </c>
      <c r="U593" s="62" t="s">
        <v>139</v>
      </c>
      <c r="V593" s="49">
        <f>SUMIF(ResumenCotizacion!$C:$C,E593,ResumenCotizacion!$P:$P)</f>
        <v>0</v>
      </c>
      <c r="W593" s="86">
        <f>IF(H593="USD",S593*SolCotizacion!$J$18,S593)</f>
        <v>76973.61</v>
      </c>
      <c r="X593" s="3">
        <f>ROUND(W593/(1-VLOOKUP("Total porcentaje:",ResumenCotizacion!$F:$H,3,0)),2)</f>
        <v>76973.61</v>
      </c>
      <c r="Y593" s="3">
        <f t="shared" si="39"/>
        <v>0</v>
      </c>
    </row>
    <row r="594" spans="1:25" ht="14.25" x14ac:dyDescent="0.2">
      <c r="A594" s="21" t="str">
        <f t="shared" si="36"/>
        <v>Catalogo principalOVS_ES ACADEMICO9GA-00327</v>
      </c>
      <c r="B594" s="21" t="str">
        <f t="shared" si="37"/>
        <v>9GA-00327OVS_ES ACADEMICO</v>
      </c>
      <c r="C594"/>
      <c r="D594" s="21" t="s">
        <v>134</v>
      </c>
      <c r="E594" t="s">
        <v>1321</v>
      </c>
      <c r="F594" s="21" t="s">
        <v>806</v>
      </c>
      <c r="G594" s="21" t="s">
        <v>134</v>
      </c>
      <c r="H594" s="49" t="s">
        <v>136</v>
      </c>
      <c r="I594" s="21" t="s">
        <v>74</v>
      </c>
      <c r="J594" t="s">
        <v>1322</v>
      </c>
      <c r="K594" s="53" t="s">
        <v>29</v>
      </c>
      <c r="L594" s="52" t="s">
        <v>92</v>
      </c>
      <c r="M594" s="48" t="s">
        <v>73</v>
      </c>
      <c r="N594" s="89" t="s">
        <v>74</v>
      </c>
      <c r="O594" s="90" t="s">
        <v>74</v>
      </c>
      <c r="P594" s="89" t="s">
        <v>74</v>
      </c>
      <c r="Q594" s="47" t="str">
        <f t="shared" si="38"/>
        <v>9GA-00327</v>
      </c>
      <c r="R594" s="64" t="s">
        <v>75</v>
      </c>
      <c r="S594" s="87">
        <v>147</v>
      </c>
      <c r="T594" s="21">
        <v>1</v>
      </c>
      <c r="U594" s="62" t="s">
        <v>139</v>
      </c>
      <c r="V594" s="49">
        <f>SUMIF(ResumenCotizacion!$C:$C,E594,ResumenCotizacion!$P:$P)</f>
        <v>0</v>
      </c>
      <c r="W594" s="86">
        <f>IF(H594="USD",S594*SolCotizacion!$J$18,S594)</f>
        <v>538815.27</v>
      </c>
      <c r="X594" s="3">
        <f>ROUND(W594/(1-VLOOKUP("Total porcentaje:",ResumenCotizacion!$F:$H,3,0)),2)</f>
        <v>538815.27</v>
      </c>
      <c r="Y594" s="3">
        <f t="shared" si="39"/>
        <v>0</v>
      </c>
    </row>
    <row r="595" spans="1:25" ht="14.25" x14ac:dyDescent="0.2">
      <c r="A595" s="21" t="str">
        <f t="shared" si="36"/>
        <v>Catalogo principalOVS_ES ACADEMICO9GA-00328</v>
      </c>
      <c r="B595" s="21" t="str">
        <f t="shared" si="37"/>
        <v>9GA-00328OVS_ES ACADEMICO</v>
      </c>
      <c r="C595"/>
      <c r="D595" s="21" t="s">
        <v>134</v>
      </c>
      <c r="E595" t="s">
        <v>1323</v>
      </c>
      <c r="F595" s="21" t="s">
        <v>806</v>
      </c>
      <c r="G595" s="21" t="s">
        <v>134</v>
      </c>
      <c r="H595" s="49" t="s">
        <v>136</v>
      </c>
      <c r="I595" s="21" t="s">
        <v>74</v>
      </c>
      <c r="J595" t="s">
        <v>1324</v>
      </c>
      <c r="K595" s="53" t="s">
        <v>29</v>
      </c>
      <c r="L595" s="52" t="s">
        <v>92</v>
      </c>
      <c r="M595" s="48" t="s">
        <v>73</v>
      </c>
      <c r="N595" s="89" t="s">
        <v>74</v>
      </c>
      <c r="O595" s="90" t="s">
        <v>74</v>
      </c>
      <c r="P595" s="89" t="s">
        <v>74</v>
      </c>
      <c r="Q595" s="47" t="str">
        <f t="shared" si="38"/>
        <v>9GA-00328</v>
      </c>
      <c r="R595" s="64" t="s">
        <v>75</v>
      </c>
      <c r="S595" s="87">
        <v>147</v>
      </c>
      <c r="T595" s="21">
        <v>1</v>
      </c>
      <c r="U595" s="62" t="s">
        <v>139</v>
      </c>
      <c r="V595" s="49">
        <f>SUMIF(ResumenCotizacion!$C:$C,E595,ResumenCotizacion!$P:$P)</f>
        <v>0</v>
      </c>
      <c r="W595" s="86">
        <f>IF(H595="USD",S595*SolCotizacion!$J$18,S595)</f>
        <v>538815.27</v>
      </c>
      <c r="X595" s="3">
        <f>ROUND(W595/(1-VLOOKUP("Total porcentaje:",ResumenCotizacion!$F:$H,3,0)),2)</f>
        <v>538815.27</v>
      </c>
      <c r="Y595" s="3">
        <f t="shared" si="39"/>
        <v>0</v>
      </c>
    </row>
    <row r="596" spans="1:25" ht="14.25" x14ac:dyDescent="0.2">
      <c r="A596" s="21" t="str">
        <f t="shared" si="36"/>
        <v>Catalogo principalOVS_ES ACADEMICO9GA-00329</v>
      </c>
      <c r="B596" s="21" t="str">
        <f t="shared" si="37"/>
        <v>9GA-00329OVS_ES ACADEMICO</v>
      </c>
      <c r="C596"/>
      <c r="D596" s="21" t="s">
        <v>134</v>
      </c>
      <c r="E596" t="s">
        <v>1325</v>
      </c>
      <c r="F596" s="21" t="s">
        <v>806</v>
      </c>
      <c r="G596" s="21" t="s">
        <v>134</v>
      </c>
      <c r="H596" s="49" t="s">
        <v>136</v>
      </c>
      <c r="I596" s="21" t="s">
        <v>74</v>
      </c>
      <c r="J596" t="s">
        <v>1326</v>
      </c>
      <c r="K596" s="53" t="s">
        <v>29</v>
      </c>
      <c r="L596" s="52" t="s">
        <v>92</v>
      </c>
      <c r="M596" s="48" t="s">
        <v>73</v>
      </c>
      <c r="N596" s="89" t="s">
        <v>74</v>
      </c>
      <c r="O596" s="90" t="s">
        <v>74</v>
      </c>
      <c r="P596" s="89" t="s">
        <v>74</v>
      </c>
      <c r="Q596" s="47" t="str">
        <f t="shared" si="38"/>
        <v>9GA-00329</v>
      </c>
      <c r="R596" s="64" t="s">
        <v>75</v>
      </c>
      <c r="S596" s="87">
        <v>19</v>
      </c>
      <c r="T596" s="21">
        <v>1</v>
      </c>
      <c r="U596" s="62" t="s">
        <v>139</v>
      </c>
      <c r="V596" s="49">
        <f>SUMIF(ResumenCotizacion!$C:$C,E596,ResumenCotizacion!$P:$P)</f>
        <v>0</v>
      </c>
      <c r="W596" s="86">
        <f>IF(H596="USD",S596*SolCotizacion!$J$18,S596)</f>
        <v>69642.789999999994</v>
      </c>
      <c r="X596" s="3">
        <f>ROUND(W596/(1-VLOOKUP("Total porcentaje:",ResumenCotizacion!$F:$H,3,0)),2)</f>
        <v>69642.789999999994</v>
      </c>
      <c r="Y596" s="3">
        <f t="shared" si="39"/>
        <v>0</v>
      </c>
    </row>
    <row r="597" spans="1:25" ht="14.25" x14ac:dyDescent="0.2">
      <c r="A597" s="21" t="str">
        <f t="shared" si="36"/>
        <v>Catalogo principalOVS_ES ACADEMICO9GA-00330</v>
      </c>
      <c r="B597" s="21" t="str">
        <f t="shared" si="37"/>
        <v>9GA-00330OVS_ES ACADEMICO</v>
      </c>
      <c r="C597"/>
      <c r="D597" s="21" t="s">
        <v>134</v>
      </c>
      <c r="E597" t="s">
        <v>1327</v>
      </c>
      <c r="F597" s="21" t="s">
        <v>806</v>
      </c>
      <c r="G597" s="21" t="s">
        <v>134</v>
      </c>
      <c r="H597" s="49" t="s">
        <v>136</v>
      </c>
      <c r="I597" s="21" t="s">
        <v>74</v>
      </c>
      <c r="J597" t="s">
        <v>1328</v>
      </c>
      <c r="K597" s="53" t="s">
        <v>29</v>
      </c>
      <c r="L597" s="52" t="s">
        <v>92</v>
      </c>
      <c r="M597" s="48" t="s">
        <v>73</v>
      </c>
      <c r="N597" s="89" t="s">
        <v>74</v>
      </c>
      <c r="O597" s="90" t="s">
        <v>74</v>
      </c>
      <c r="P597" s="89" t="s">
        <v>74</v>
      </c>
      <c r="Q597" s="47" t="str">
        <f t="shared" si="38"/>
        <v>9GA-00330</v>
      </c>
      <c r="R597" s="64" t="s">
        <v>75</v>
      </c>
      <c r="S597" s="87">
        <v>19</v>
      </c>
      <c r="T597" s="21">
        <v>1</v>
      </c>
      <c r="U597" s="62" t="s">
        <v>139</v>
      </c>
      <c r="V597" s="49">
        <f>SUMIF(ResumenCotizacion!$C:$C,E597,ResumenCotizacion!$P:$P)</f>
        <v>0</v>
      </c>
      <c r="W597" s="86">
        <f>IF(H597="USD",S597*SolCotizacion!$J$18,S597)</f>
        <v>69642.789999999994</v>
      </c>
      <c r="X597" s="3">
        <f>ROUND(W597/(1-VLOOKUP("Total porcentaje:",ResumenCotizacion!$F:$H,3,0)),2)</f>
        <v>69642.789999999994</v>
      </c>
      <c r="Y597" s="3">
        <f t="shared" si="39"/>
        <v>0</v>
      </c>
    </row>
    <row r="598" spans="1:25" ht="14.25" x14ac:dyDescent="0.2">
      <c r="A598" s="21" t="str">
        <f t="shared" si="36"/>
        <v>Catalogo principalOVS_ES ACADEMICO9GS-00155</v>
      </c>
      <c r="B598" s="21" t="str">
        <f t="shared" si="37"/>
        <v>9GS-00155OVS_ES ACADEMICO</v>
      </c>
      <c r="C598"/>
      <c r="D598" s="21" t="s">
        <v>134</v>
      </c>
      <c r="E598" t="s">
        <v>1329</v>
      </c>
      <c r="F598" s="21" t="s">
        <v>806</v>
      </c>
      <c r="G598" s="21" t="s">
        <v>134</v>
      </c>
      <c r="H598" s="49" t="s">
        <v>136</v>
      </c>
      <c r="I598" s="21" t="s">
        <v>74</v>
      </c>
      <c r="J598" t="s">
        <v>1330</v>
      </c>
      <c r="K598" s="53" t="s">
        <v>29</v>
      </c>
      <c r="L598" s="52" t="s">
        <v>92</v>
      </c>
      <c r="M598" s="48" t="s">
        <v>73</v>
      </c>
      <c r="N598" s="89" t="s">
        <v>74</v>
      </c>
      <c r="O598" s="90" t="s">
        <v>74</v>
      </c>
      <c r="P598" s="89" t="s">
        <v>74</v>
      </c>
      <c r="Q598" s="47" t="str">
        <f t="shared" si="38"/>
        <v>9GS-00155</v>
      </c>
      <c r="R598" s="64" t="s">
        <v>75</v>
      </c>
      <c r="S598" s="87">
        <v>610</v>
      </c>
      <c r="T598" s="21">
        <v>1</v>
      </c>
      <c r="U598" s="62" t="s">
        <v>139</v>
      </c>
      <c r="V598" s="49">
        <f>SUMIF(ResumenCotizacion!$C:$C,E598,ResumenCotizacion!$P:$P)</f>
        <v>0</v>
      </c>
      <c r="W598" s="86">
        <f>IF(H598="USD",S598*SolCotizacion!$J$18,S598)</f>
        <v>2235900.1</v>
      </c>
      <c r="X598" s="3">
        <f>ROUND(W598/(1-VLOOKUP("Total porcentaje:",ResumenCotizacion!$F:$H,3,0)),2)</f>
        <v>2235900.1</v>
      </c>
      <c r="Y598" s="3">
        <f t="shared" si="39"/>
        <v>0</v>
      </c>
    </row>
    <row r="599" spans="1:25" ht="14.25" x14ac:dyDescent="0.2">
      <c r="A599" s="21" t="str">
        <f t="shared" si="36"/>
        <v>Catalogo principalOVS_ES ACADEMICO9GS-00156</v>
      </c>
      <c r="B599" s="21" t="str">
        <f t="shared" si="37"/>
        <v>9GS-00156OVS_ES ACADEMICO</v>
      </c>
      <c r="C599"/>
      <c r="D599" s="21" t="s">
        <v>134</v>
      </c>
      <c r="E599" t="s">
        <v>1331</v>
      </c>
      <c r="F599" s="21" t="s">
        <v>806</v>
      </c>
      <c r="G599" s="21" t="s">
        <v>134</v>
      </c>
      <c r="H599" s="49" t="s">
        <v>136</v>
      </c>
      <c r="I599" s="21" t="s">
        <v>74</v>
      </c>
      <c r="J599" t="s">
        <v>1332</v>
      </c>
      <c r="K599" s="53" t="s">
        <v>29</v>
      </c>
      <c r="L599" s="52" t="s">
        <v>92</v>
      </c>
      <c r="M599" s="48" t="s">
        <v>73</v>
      </c>
      <c r="N599" s="89" t="s">
        <v>74</v>
      </c>
      <c r="O599" s="90" t="s">
        <v>74</v>
      </c>
      <c r="P599" s="89" t="s">
        <v>74</v>
      </c>
      <c r="Q599" s="47" t="str">
        <f t="shared" si="38"/>
        <v>9GS-00156</v>
      </c>
      <c r="R599" s="64" t="s">
        <v>75</v>
      </c>
      <c r="S599" s="87">
        <v>610</v>
      </c>
      <c r="T599" s="21">
        <v>1</v>
      </c>
      <c r="U599" s="62" t="s">
        <v>139</v>
      </c>
      <c r="V599" s="49">
        <f>SUMIF(ResumenCotizacion!$C:$C,E599,ResumenCotizacion!$P:$P)</f>
        <v>0</v>
      </c>
      <c r="W599" s="86">
        <f>IF(H599="USD",S599*SolCotizacion!$J$18,S599)</f>
        <v>2235900.1</v>
      </c>
      <c r="X599" s="3">
        <f>ROUND(W599/(1-VLOOKUP("Total porcentaje:",ResumenCotizacion!$F:$H,3,0)),2)</f>
        <v>2235900.1</v>
      </c>
      <c r="Y599" s="3">
        <f t="shared" si="39"/>
        <v>0</v>
      </c>
    </row>
    <row r="600" spans="1:25" ht="14.25" x14ac:dyDescent="0.2">
      <c r="A600" s="21" t="str">
        <f t="shared" si="36"/>
        <v>Catalogo principalOVS_ES ACADEMICO9GS-00157</v>
      </c>
      <c r="B600" s="21" t="str">
        <f t="shared" si="37"/>
        <v>9GS-00157OVS_ES ACADEMICO</v>
      </c>
      <c r="C600"/>
      <c r="D600" s="21" t="s">
        <v>134</v>
      </c>
      <c r="E600" t="s">
        <v>1333</v>
      </c>
      <c r="F600" s="21" t="s">
        <v>806</v>
      </c>
      <c r="G600" s="21" t="s">
        <v>134</v>
      </c>
      <c r="H600" s="49" t="s">
        <v>136</v>
      </c>
      <c r="I600" s="21" t="s">
        <v>74</v>
      </c>
      <c r="J600" t="s">
        <v>1334</v>
      </c>
      <c r="K600" s="53" t="s">
        <v>29</v>
      </c>
      <c r="L600" s="52" t="s">
        <v>92</v>
      </c>
      <c r="M600" s="48" t="s">
        <v>73</v>
      </c>
      <c r="N600" s="89" t="s">
        <v>74</v>
      </c>
      <c r="O600" s="90" t="s">
        <v>74</v>
      </c>
      <c r="P600" s="89" t="s">
        <v>74</v>
      </c>
      <c r="Q600" s="47" t="str">
        <f t="shared" si="38"/>
        <v>9GS-00157</v>
      </c>
      <c r="R600" s="64" t="s">
        <v>75</v>
      </c>
      <c r="S600" s="87">
        <v>463</v>
      </c>
      <c r="T600" s="21">
        <v>1</v>
      </c>
      <c r="U600" s="62" t="s">
        <v>139</v>
      </c>
      <c r="V600" s="49">
        <f>SUMIF(ResumenCotizacion!$C:$C,E600,ResumenCotizacion!$P:$P)</f>
        <v>0</v>
      </c>
      <c r="W600" s="86">
        <f>IF(H600="USD",S600*SolCotizacion!$J$18,S600)</f>
        <v>1697084.8299999998</v>
      </c>
      <c r="X600" s="3">
        <f>ROUND(W600/(1-VLOOKUP("Total porcentaje:",ResumenCotizacion!$F:$H,3,0)),2)</f>
        <v>1697084.83</v>
      </c>
      <c r="Y600" s="3">
        <f t="shared" si="39"/>
        <v>0</v>
      </c>
    </row>
    <row r="601" spans="1:25" ht="14.25" x14ac:dyDescent="0.2">
      <c r="A601" s="21" t="str">
        <f t="shared" si="36"/>
        <v>Catalogo principalOVS_ES ACADEMICO9GS-00158</v>
      </c>
      <c r="B601" s="21" t="str">
        <f t="shared" si="37"/>
        <v>9GS-00158OVS_ES ACADEMICO</v>
      </c>
      <c r="C601"/>
      <c r="D601" s="21" t="s">
        <v>134</v>
      </c>
      <c r="E601" t="s">
        <v>1335</v>
      </c>
      <c r="F601" s="21" t="s">
        <v>806</v>
      </c>
      <c r="G601" s="21" t="s">
        <v>134</v>
      </c>
      <c r="H601" s="49" t="s">
        <v>136</v>
      </c>
      <c r="I601" s="21" t="s">
        <v>74</v>
      </c>
      <c r="J601" t="s">
        <v>1336</v>
      </c>
      <c r="K601" s="53" t="s">
        <v>29</v>
      </c>
      <c r="L601" s="52" t="s">
        <v>92</v>
      </c>
      <c r="M601" s="48" t="s">
        <v>73</v>
      </c>
      <c r="N601" s="89" t="s">
        <v>74</v>
      </c>
      <c r="O601" s="90" t="s">
        <v>74</v>
      </c>
      <c r="P601" s="89" t="s">
        <v>74</v>
      </c>
      <c r="Q601" s="47" t="str">
        <f t="shared" si="38"/>
        <v>9GS-00158</v>
      </c>
      <c r="R601" s="64" t="s">
        <v>75</v>
      </c>
      <c r="S601" s="87">
        <v>463</v>
      </c>
      <c r="T601" s="21">
        <v>1</v>
      </c>
      <c r="U601" s="62" t="s">
        <v>139</v>
      </c>
      <c r="V601" s="49">
        <f>SUMIF(ResumenCotizacion!$C:$C,E601,ResumenCotizacion!$P:$P)</f>
        <v>0</v>
      </c>
      <c r="W601" s="86">
        <f>IF(H601="USD",S601*SolCotizacion!$J$18,S601)</f>
        <v>1697084.8299999998</v>
      </c>
      <c r="X601" s="3">
        <f>ROUND(W601/(1-VLOOKUP("Total porcentaje:",ResumenCotizacion!$F:$H,3,0)),2)</f>
        <v>1697084.83</v>
      </c>
      <c r="Y601" s="3">
        <f t="shared" si="39"/>
        <v>0</v>
      </c>
    </row>
    <row r="602" spans="1:25" ht="14.25" x14ac:dyDescent="0.2">
      <c r="A602" s="21" t="str">
        <f t="shared" si="36"/>
        <v>Catalogo principalOVS_ES ACADEMICO9GS-00159</v>
      </c>
      <c r="B602" s="21" t="str">
        <f t="shared" si="37"/>
        <v>9GS-00159OVS_ES ACADEMICO</v>
      </c>
      <c r="C602"/>
      <c r="D602" s="21" t="s">
        <v>134</v>
      </c>
      <c r="E602" t="s">
        <v>1337</v>
      </c>
      <c r="F602" s="21" t="s">
        <v>806</v>
      </c>
      <c r="G602" s="21" t="s">
        <v>134</v>
      </c>
      <c r="H602" s="49" t="s">
        <v>136</v>
      </c>
      <c r="I602" s="21" t="s">
        <v>74</v>
      </c>
      <c r="J602" t="s">
        <v>1338</v>
      </c>
      <c r="K602" s="53" t="s">
        <v>29</v>
      </c>
      <c r="L602" s="52" t="s">
        <v>92</v>
      </c>
      <c r="M602" s="48" t="s">
        <v>73</v>
      </c>
      <c r="N602" s="89" t="s">
        <v>74</v>
      </c>
      <c r="O602" s="90" t="s">
        <v>74</v>
      </c>
      <c r="P602" s="89" t="s">
        <v>74</v>
      </c>
      <c r="Q602" s="47" t="str">
        <f t="shared" si="38"/>
        <v>9GS-00159</v>
      </c>
      <c r="R602" s="64" t="s">
        <v>75</v>
      </c>
      <c r="S602" s="87">
        <v>77</v>
      </c>
      <c r="T602" s="21">
        <v>1</v>
      </c>
      <c r="U602" s="62" t="s">
        <v>139</v>
      </c>
      <c r="V602" s="49">
        <f>SUMIF(ResumenCotizacion!$C:$C,E602,ResumenCotizacion!$P:$P)</f>
        <v>0</v>
      </c>
      <c r="W602" s="86">
        <f>IF(H602="USD",S602*SolCotizacion!$J$18,S602)</f>
        <v>282236.57</v>
      </c>
      <c r="X602" s="3">
        <f>ROUND(W602/(1-VLOOKUP("Total porcentaje:",ResumenCotizacion!$F:$H,3,0)),2)</f>
        <v>282236.57</v>
      </c>
      <c r="Y602" s="3">
        <f t="shared" si="39"/>
        <v>0</v>
      </c>
    </row>
    <row r="603" spans="1:25" ht="14.25" x14ac:dyDescent="0.2">
      <c r="A603" s="21" t="str">
        <f t="shared" si="36"/>
        <v>Catalogo principalOVS_ES ACADEMICO9GS-00160</v>
      </c>
      <c r="B603" s="21" t="str">
        <f t="shared" si="37"/>
        <v>9GS-00160OVS_ES ACADEMICO</v>
      </c>
      <c r="C603"/>
      <c r="D603" s="21" t="s">
        <v>134</v>
      </c>
      <c r="E603" t="s">
        <v>1339</v>
      </c>
      <c r="F603" s="21" t="s">
        <v>806</v>
      </c>
      <c r="G603" s="21" t="s">
        <v>134</v>
      </c>
      <c r="H603" s="49" t="s">
        <v>136</v>
      </c>
      <c r="I603" s="21" t="s">
        <v>74</v>
      </c>
      <c r="J603" t="s">
        <v>1340</v>
      </c>
      <c r="K603" s="53" t="s">
        <v>29</v>
      </c>
      <c r="L603" s="52" t="s">
        <v>92</v>
      </c>
      <c r="M603" s="48" t="s">
        <v>73</v>
      </c>
      <c r="N603" s="89" t="s">
        <v>74</v>
      </c>
      <c r="O603" s="90" t="s">
        <v>74</v>
      </c>
      <c r="P603" s="89" t="s">
        <v>74</v>
      </c>
      <c r="Q603" s="47" t="str">
        <f t="shared" si="38"/>
        <v>9GS-00160</v>
      </c>
      <c r="R603" s="64" t="s">
        <v>75</v>
      </c>
      <c r="S603" s="87">
        <v>77</v>
      </c>
      <c r="T603" s="21">
        <v>1</v>
      </c>
      <c r="U603" s="62" t="s">
        <v>139</v>
      </c>
      <c r="V603" s="49">
        <f>SUMIF(ResumenCotizacion!$C:$C,E603,ResumenCotizacion!$P:$P)</f>
        <v>0</v>
      </c>
      <c r="W603" s="86">
        <f>IF(H603="USD",S603*SolCotizacion!$J$18,S603)</f>
        <v>282236.57</v>
      </c>
      <c r="X603" s="3">
        <f>ROUND(W603/(1-VLOOKUP("Total porcentaje:",ResumenCotizacion!$F:$H,3,0)),2)</f>
        <v>282236.57</v>
      </c>
      <c r="Y603" s="3">
        <f t="shared" si="39"/>
        <v>0</v>
      </c>
    </row>
    <row r="604" spans="1:25" ht="14.25" x14ac:dyDescent="0.2">
      <c r="A604" s="21" t="str">
        <f t="shared" si="36"/>
        <v>Catalogo principalOVS_ES ACADEMICO9GS-00161</v>
      </c>
      <c r="B604" s="21" t="str">
        <f t="shared" si="37"/>
        <v>9GS-00161OVS_ES ACADEMICO</v>
      </c>
      <c r="C604"/>
      <c r="D604" s="21" t="s">
        <v>134</v>
      </c>
      <c r="E604" t="s">
        <v>1341</v>
      </c>
      <c r="F604" s="21" t="s">
        <v>806</v>
      </c>
      <c r="G604" s="21" t="s">
        <v>134</v>
      </c>
      <c r="H604" s="49" t="s">
        <v>136</v>
      </c>
      <c r="I604" s="21" t="s">
        <v>74</v>
      </c>
      <c r="J604" t="s">
        <v>1342</v>
      </c>
      <c r="K604" s="53" t="s">
        <v>29</v>
      </c>
      <c r="L604" s="52" t="s">
        <v>92</v>
      </c>
      <c r="M604" s="48" t="s">
        <v>73</v>
      </c>
      <c r="N604" s="89" t="s">
        <v>74</v>
      </c>
      <c r="O604" s="90" t="s">
        <v>74</v>
      </c>
      <c r="P604" s="89" t="s">
        <v>74</v>
      </c>
      <c r="Q604" s="47" t="str">
        <f t="shared" si="38"/>
        <v>9GS-00161</v>
      </c>
      <c r="R604" s="64" t="s">
        <v>75</v>
      </c>
      <c r="S604" s="87">
        <v>58</v>
      </c>
      <c r="T604" s="21">
        <v>1</v>
      </c>
      <c r="U604" s="62" t="s">
        <v>139</v>
      </c>
      <c r="V604" s="49">
        <f>SUMIF(ResumenCotizacion!$C:$C,E604,ResumenCotizacion!$P:$P)</f>
        <v>0</v>
      </c>
      <c r="W604" s="86">
        <f>IF(H604="USD",S604*SolCotizacion!$J$18,S604)</f>
        <v>212593.78</v>
      </c>
      <c r="X604" s="3">
        <f>ROUND(W604/(1-VLOOKUP("Total porcentaje:",ResumenCotizacion!$F:$H,3,0)),2)</f>
        <v>212593.78</v>
      </c>
      <c r="Y604" s="3">
        <f t="shared" si="39"/>
        <v>0</v>
      </c>
    </row>
    <row r="605" spans="1:25" ht="14.25" x14ac:dyDescent="0.2">
      <c r="A605" s="21" t="str">
        <f t="shared" si="36"/>
        <v>Catalogo principalOVS_ES ACADEMICO9GS-00162</v>
      </c>
      <c r="B605" s="21" t="str">
        <f t="shared" si="37"/>
        <v>9GS-00162OVS_ES ACADEMICO</v>
      </c>
      <c r="C605"/>
      <c r="D605" s="21" t="s">
        <v>134</v>
      </c>
      <c r="E605" t="s">
        <v>1343</v>
      </c>
      <c r="F605" s="21" t="s">
        <v>806</v>
      </c>
      <c r="G605" s="21" t="s">
        <v>134</v>
      </c>
      <c r="H605" s="49" t="s">
        <v>136</v>
      </c>
      <c r="I605" s="21" t="s">
        <v>74</v>
      </c>
      <c r="J605" t="s">
        <v>1344</v>
      </c>
      <c r="K605" s="53" t="s">
        <v>29</v>
      </c>
      <c r="L605" s="52" t="s">
        <v>92</v>
      </c>
      <c r="M605" s="48" t="s">
        <v>73</v>
      </c>
      <c r="N605" s="89" t="s">
        <v>74</v>
      </c>
      <c r="O605" s="90" t="s">
        <v>74</v>
      </c>
      <c r="P605" s="89" t="s">
        <v>74</v>
      </c>
      <c r="Q605" s="47" t="str">
        <f t="shared" si="38"/>
        <v>9GS-00162</v>
      </c>
      <c r="R605" s="64" t="s">
        <v>75</v>
      </c>
      <c r="S605" s="87">
        <v>58</v>
      </c>
      <c r="T605" s="21">
        <v>1</v>
      </c>
      <c r="U605" s="62" t="s">
        <v>139</v>
      </c>
      <c r="V605" s="49">
        <f>SUMIF(ResumenCotizacion!$C:$C,E605,ResumenCotizacion!$P:$P)</f>
        <v>0</v>
      </c>
      <c r="W605" s="86">
        <f>IF(H605="USD",S605*SolCotizacion!$J$18,S605)</f>
        <v>212593.78</v>
      </c>
      <c r="X605" s="3">
        <f>ROUND(W605/(1-VLOOKUP("Total porcentaje:",ResumenCotizacion!$F:$H,3,0)),2)</f>
        <v>212593.78</v>
      </c>
      <c r="Y605" s="3">
        <f t="shared" si="39"/>
        <v>0</v>
      </c>
    </row>
    <row r="606" spans="1:25" ht="14.25" x14ac:dyDescent="0.2">
      <c r="A606" s="21" t="str">
        <f t="shared" si="36"/>
        <v>Catalogo principalOVS_ES ACADEMICO9ST-00077</v>
      </c>
      <c r="B606" s="21" t="str">
        <f t="shared" si="37"/>
        <v>9ST-00077OVS_ES ACADEMICO</v>
      </c>
      <c r="C606"/>
      <c r="D606" s="21" t="s">
        <v>134</v>
      </c>
      <c r="E606" t="s">
        <v>1345</v>
      </c>
      <c r="F606" s="21" t="s">
        <v>806</v>
      </c>
      <c r="G606" s="21" t="s">
        <v>134</v>
      </c>
      <c r="H606" s="49" t="s">
        <v>136</v>
      </c>
      <c r="I606" s="21" t="s">
        <v>74</v>
      </c>
      <c r="J606" t="s">
        <v>1346</v>
      </c>
      <c r="K606" s="53" t="s">
        <v>29</v>
      </c>
      <c r="L606" s="52" t="s">
        <v>92</v>
      </c>
      <c r="M606" s="48" t="s">
        <v>73</v>
      </c>
      <c r="N606" s="89" t="s">
        <v>74</v>
      </c>
      <c r="O606" s="90" t="s">
        <v>74</v>
      </c>
      <c r="P606" s="89" t="s">
        <v>74</v>
      </c>
      <c r="Q606" s="47" t="str">
        <f t="shared" si="38"/>
        <v>9ST-00077</v>
      </c>
      <c r="R606" s="64" t="s">
        <v>75</v>
      </c>
      <c r="S606" s="87">
        <v>285</v>
      </c>
      <c r="T606" s="21">
        <v>1</v>
      </c>
      <c r="U606" s="62" t="s">
        <v>139</v>
      </c>
      <c r="V606" s="49">
        <f>SUMIF(ResumenCotizacion!$C:$C,E606,ResumenCotizacion!$P:$P)</f>
        <v>0</v>
      </c>
      <c r="W606" s="86">
        <f>IF(H606="USD",S606*SolCotizacion!$J$18,S606)</f>
        <v>1044641.85</v>
      </c>
      <c r="X606" s="3">
        <f>ROUND(W606/(1-VLOOKUP("Total porcentaje:",ResumenCotizacion!$F:$H,3,0)),2)</f>
        <v>1044641.85</v>
      </c>
      <c r="Y606" s="3">
        <f t="shared" si="39"/>
        <v>0</v>
      </c>
    </row>
    <row r="607" spans="1:25" ht="14.25" x14ac:dyDescent="0.2">
      <c r="A607" s="21" t="str">
        <f t="shared" si="36"/>
        <v>Catalogo principalOVS_ES ACADEMICO9ST-00078</v>
      </c>
      <c r="B607" s="21" t="str">
        <f t="shared" si="37"/>
        <v>9ST-00078OVS_ES ACADEMICO</v>
      </c>
      <c r="C607"/>
      <c r="D607" s="21" t="s">
        <v>134</v>
      </c>
      <c r="E607" t="s">
        <v>1347</v>
      </c>
      <c r="F607" s="21" t="s">
        <v>806</v>
      </c>
      <c r="G607" s="21" t="s">
        <v>134</v>
      </c>
      <c r="H607" s="49" t="s">
        <v>136</v>
      </c>
      <c r="I607" s="21" t="s">
        <v>74</v>
      </c>
      <c r="J607" t="s">
        <v>1348</v>
      </c>
      <c r="K607" s="53" t="s">
        <v>29</v>
      </c>
      <c r="L607" s="52" t="s">
        <v>92</v>
      </c>
      <c r="M607" s="48" t="s">
        <v>73</v>
      </c>
      <c r="N607" s="89" t="s">
        <v>74</v>
      </c>
      <c r="O607" s="90" t="s">
        <v>74</v>
      </c>
      <c r="P607" s="89" t="s">
        <v>74</v>
      </c>
      <c r="Q607" s="47" t="str">
        <f t="shared" si="38"/>
        <v>9ST-00078</v>
      </c>
      <c r="R607" s="64" t="s">
        <v>75</v>
      </c>
      <c r="S607" s="87">
        <v>285</v>
      </c>
      <c r="T607" s="21">
        <v>1</v>
      </c>
      <c r="U607" s="62" t="s">
        <v>139</v>
      </c>
      <c r="V607" s="49">
        <f>SUMIF(ResumenCotizacion!$C:$C,E607,ResumenCotizacion!$P:$P)</f>
        <v>0</v>
      </c>
      <c r="W607" s="86">
        <f>IF(H607="USD",S607*SolCotizacion!$J$18,S607)</f>
        <v>1044641.85</v>
      </c>
      <c r="X607" s="3">
        <f>ROUND(W607/(1-VLOOKUP("Total porcentaje:",ResumenCotizacion!$F:$H,3,0)),2)</f>
        <v>1044641.85</v>
      </c>
      <c r="Y607" s="3">
        <f t="shared" si="39"/>
        <v>0</v>
      </c>
    </row>
    <row r="608" spans="1:25" ht="14.25" x14ac:dyDescent="0.2">
      <c r="A608" s="21" t="str">
        <f t="shared" si="36"/>
        <v>Catalogo principalOVS_ES ACADEMICO9SU-00001</v>
      </c>
      <c r="B608" s="21" t="str">
        <f t="shared" si="37"/>
        <v>9SU-00001OVS_ES ACADEMICO</v>
      </c>
      <c r="C608"/>
      <c r="D608" s="21" t="s">
        <v>134</v>
      </c>
      <c r="E608" t="s">
        <v>1349</v>
      </c>
      <c r="F608" s="21" t="s">
        <v>806</v>
      </c>
      <c r="G608" s="21" t="s">
        <v>134</v>
      </c>
      <c r="H608" s="49" t="s">
        <v>136</v>
      </c>
      <c r="I608" s="21" t="s">
        <v>74</v>
      </c>
      <c r="J608" t="s">
        <v>1350</v>
      </c>
      <c r="K608" s="53" t="s">
        <v>29</v>
      </c>
      <c r="L608" s="52" t="s">
        <v>92</v>
      </c>
      <c r="M608" s="48" t="s">
        <v>73</v>
      </c>
      <c r="N608" s="89" t="s">
        <v>74</v>
      </c>
      <c r="O608" s="90" t="s">
        <v>74</v>
      </c>
      <c r="P608" s="89" t="s">
        <v>74</v>
      </c>
      <c r="Q608" s="47" t="str">
        <f t="shared" si="38"/>
        <v>9SU-00001</v>
      </c>
      <c r="R608" s="64" t="s">
        <v>848</v>
      </c>
      <c r="S608" s="87">
        <v>1.5</v>
      </c>
      <c r="T608" s="21">
        <v>1</v>
      </c>
      <c r="U608" s="62" t="s">
        <v>139</v>
      </c>
      <c r="V608" s="49">
        <f>SUMIF(ResumenCotizacion!$C:$C,E608,ResumenCotizacion!$P:$P)</f>
        <v>0</v>
      </c>
      <c r="W608" s="86">
        <f>IF(H608="USD",S608*SolCotizacion!$J$18,S608)</f>
        <v>5498.1149999999998</v>
      </c>
      <c r="X608" s="3">
        <f>ROUND(W608/(1-VLOOKUP("Total porcentaje:",ResumenCotizacion!$F:$H,3,0)),2)</f>
        <v>5498.12</v>
      </c>
      <c r="Y608" s="3">
        <f t="shared" si="39"/>
        <v>0</v>
      </c>
    </row>
    <row r="609" spans="1:25" ht="14.25" x14ac:dyDescent="0.2">
      <c r="A609" s="21" t="str">
        <f t="shared" si="36"/>
        <v>Catalogo principalOVS_ES ACADEMICO9SU-00002</v>
      </c>
      <c r="B609" s="21" t="str">
        <f t="shared" si="37"/>
        <v>9SU-00002OVS_ES ACADEMICO</v>
      </c>
      <c r="C609"/>
      <c r="D609" s="21" t="s">
        <v>134</v>
      </c>
      <c r="E609" t="s">
        <v>1351</v>
      </c>
      <c r="F609" s="21" t="s">
        <v>806</v>
      </c>
      <c r="G609" s="21" t="s">
        <v>134</v>
      </c>
      <c r="H609" s="49" t="s">
        <v>136</v>
      </c>
      <c r="I609" s="21" t="s">
        <v>74</v>
      </c>
      <c r="J609" t="s">
        <v>1352</v>
      </c>
      <c r="K609" s="53" t="s">
        <v>29</v>
      </c>
      <c r="L609" s="52" t="s">
        <v>92</v>
      </c>
      <c r="M609" s="48" t="s">
        <v>73</v>
      </c>
      <c r="N609" s="89" t="s">
        <v>74</v>
      </c>
      <c r="O609" s="90" t="s">
        <v>74</v>
      </c>
      <c r="P609" s="89" t="s">
        <v>74</v>
      </c>
      <c r="Q609" s="47" t="str">
        <f t="shared" si="38"/>
        <v>9SU-00002</v>
      </c>
      <c r="R609" s="64" t="s">
        <v>848</v>
      </c>
      <c r="S609" s="87">
        <v>1.5</v>
      </c>
      <c r="T609" s="21">
        <v>1</v>
      </c>
      <c r="U609" s="62" t="s">
        <v>139</v>
      </c>
      <c r="V609" s="49">
        <f>SUMIF(ResumenCotizacion!$C:$C,E609,ResumenCotizacion!$P:$P)</f>
        <v>0</v>
      </c>
      <c r="W609" s="86">
        <f>IF(H609="USD",S609*SolCotizacion!$J$18,S609)</f>
        <v>5498.1149999999998</v>
      </c>
      <c r="X609" s="3">
        <f>ROUND(W609/(1-VLOOKUP("Total porcentaje:",ResumenCotizacion!$F:$H,3,0)),2)</f>
        <v>5498.12</v>
      </c>
      <c r="Y609" s="3">
        <f t="shared" si="39"/>
        <v>0</v>
      </c>
    </row>
    <row r="610" spans="1:25" ht="14.25" x14ac:dyDescent="0.2">
      <c r="A610" s="21" t="str">
        <f t="shared" si="36"/>
        <v>Catalogo principalOVS_ES ACADEMICO9TX-01348</v>
      </c>
      <c r="B610" s="21" t="str">
        <f t="shared" si="37"/>
        <v>9TX-01348OVS_ES ACADEMICO</v>
      </c>
      <c r="C610"/>
      <c r="D610" s="21" t="s">
        <v>134</v>
      </c>
      <c r="E610" t="s">
        <v>1353</v>
      </c>
      <c r="F610" s="21" t="s">
        <v>806</v>
      </c>
      <c r="G610" s="21" t="s">
        <v>134</v>
      </c>
      <c r="H610" s="49" t="s">
        <v>136</v>
      </c>
      <c r="I610" s="21" t="s">
        <v>74</v>
      </c>
      <c r="J610" t="s">
        <v>1354</v>
      </c>
      <c r="K610" s="53" t="s">
        <v>29</v>
      </c>
      <c r="L610" s="52" t="s">
        <v>92</v>
      </c>
      <c r="M610" s="48" t="s">
        <v>73</v>
      </c>
      <c r="N610" s="89" t="s">
        <v>74</v>
      </c>
      <c r="O610" s="90" t="s">
        <v>74</v>
      </c>
      <c r="P610" s="89" t="s">
        <v>74</v>
      </c>
      <c r="Q610" s="47" t="str">
        <f t="shared" si="38"/>
        <v>9TX-01348</v>
      </c>
      <c r="R610" s="64" t="s">
        <v>75</v>
      </c>
      <c r="S610" s="87">
        <v>1.25</v>
      </c>
      <c r="T610" s="21">
        <v>1</v>
      </c>
      <c r="U610" s="62" t="s">
        <v>139</v>
      </c>
      <c r="V610" s="49">
        <f>SUMIF(ResumenCotizacion!$C:$C,E610,ResumenCotizacion!$P:$P)</f>
        <v>0</v>
      </c>
      <c r="W610" s="86">
        <f>IF(H610="USD",S610*SolCotizacion!$J$18,S610)</f>
        <v>4581.7624999999998</v>
      </c>
      <c r="X610" s="3">
        <f>ROUND(W610/(1-VLOOKUP("Total porcentaje:",ResumenCotizacion!$F:$H,3,0)),2)</f>
        <v>4581.76</v>
      </c>
      <c r="Y610" s="3">
        <f t="shared" si="39"/>
        <v>0</v>
      </c>
    </row>
    <row r="611" spans="1:25" ht="14.25" x14ac:dyDescent="0.2">
      <c r="A611" s="21" t="str">
        <f t="shared" si="36"/>
        <v>Catalogo principalOVS_ES ACADEMICO9TX-01349</v>
      </c>
      <c r="B611" s="21" t="str">
        <f t="shared" si="37"/>
        <v>9TX-01349OVS_ES ACADEMICO</v>
      </c>
      <c r="C611"/>
      <c r="D611" s="21" t="s">
        <v>134</v>
      </c>
      <c r="E611" t="s">
        <v>1355</v>
      </c>
      <c r="F611" s="21" t="s">
        <v>806</v>
      </c>
      <c r="G611" s="21" t="s">
        <v>134</v>
      </c>
      <c r="H611" s="49" t="s">
        <v>136</v>
      </c>
      <c r="I611" s="21" t="s">
        <v>74</v>
      </c>
      <c r="J611" t="s">
        <v>1356</v>
      </c>
      <c r="K611" s="53" t="s">
        <v>29</v>
      </c>
      <c r="L611" s="52" t="s">
        <v>92</v>
      </c>
      <c r="M611" s="48" t="s">
        <v>73</v>
      </c>
      <c r="N611" s="89" t="s">
        <v>74</v>
      </c>
      <c r="O611" s="90" t="s">
        <v>74</v>
      </c>
      <c r="P611" s="89" t="s">
        <v>74</v>
      </c>
      <c r="Q611" s="47" t="str">
        <f t="shared" si="38"/>
        <v>9TX-01349</v>
      </c>
      <c r="R611" s="64" t="s">
        <v>75</v>
      </c>
      <c r="S611" s="87">
        <v>1.25</v>
      </c>
      <c r="T611" s="21">
        <v>1</v>
      </c>
      <c r="U611" s="62" t="s">
        <v>139</v>
      </c>
      <c r="V611" s="49">
        <f>SUMIF(ResumenCotizacion!$C:$C,E611,ResumenCotizacion!$P:$P)</f>
        <v>0</v>
      </c>
      <c r="W611" s="86">
        <f>IF(H611="USD",S611*SolCotizacion!$J$18,S611)</f>
        <v>4581.7624999999998</v>
      </c>
      <c r="X611" s="3">
        <f>ROUND(W611/(1-VLOOKUP("Total porcentaje:",ResumenCotizacion!$F:$H,3,0)),2)</f>
        <v>4581.76</v>
      </c>
      <c r="Y611" s="3">
        <f t="shared" si="39"/>
        <v>0</v>
      </c>
    </row>
    <row r="612" spans="1:25" ht="14.25" x14ac:dyDescent="0.2">
      <c r="A612" s="21" t="str">
        <f t="shared" si="36"/>
        <v>Catalogo principalOVS_ES ACADEMICO9TX-01350</v>
      </c>
      <c r="B612" s="21" t="str">
        <f t="shared" si="37"/>
        <v>9TX-01350OVS_ES ACADEMICO</v>
      </c>
      <c r="C612"/>
      <c r="D612" s="21" t="s">
        <v>134</v>
      </c>
      <c r="E612" t="s">
        <v>1357</v>
      </c>
      <c r="F612" s="21" t="s">
        <v>806</v>
      </c>
      <c r="G612" s="21" t="s">
        <v>134</v>
      </c>
      <c r="H612" s="49" t="s">
        <v>136</v>
      </c>
      <c r="I612" s="21" t="s">
        <v>74</v>
      </c>
      <c r="J612" t="s">
        <v>1358</v>
      </c>
      <c r="K612" s="53" t="s">
        <v>29</v>
      </c>
      <c r="L612" s="52" t="s">
        <v>92</v>
      </c>
      <c r="M612" s="48" t="s">
        <v>73</v>
      </c>
      <c r="N612" s="89" t="s">
        <v>74</v>
      </c>
      <c r="O612" s="90" t="s">
        <v>74</v>
      </c>
      <c r="P612" s="89" t="s">
        <v>74</v>
      </c>
      <c r="Q612" s="47" t="str">
        <f t="shared" si="38"/>
        <v>9TX-01350</v>
      </c>
      <c r="R612" s="64" t="s">
        <v>75</v>
      </c>
      <c r="S612" s="87">
        <v>1.25</v>
      </c>
      <c r="T612" s="21">
        <v>1</v>
      </c>
      <c r="U612" s="62" t="s">
        <v>139</v>
      </c>
      <c r="V612" s="49">
        <f>SUMIF(ResumenCotizacion!$C:$C,E612,ResumenCotizacion!$P:$P)</f>
        <v>0</v>
      </c>
      <c r="W612" s="86">
        <f>IF(H612="USD",S612*SolCotizacion!$J$18,S612)</f>
        <v>4581.7624999999998</v>
      </c>
      <c r="X612" s="3">
        <f>ROUND(W612/(1-VLOOKUP("Total porcentaje:",ResumenCotizacion!$F:$H,3,0)),2)</f>
        <v>4581.76</v>
      </c>
      <c r="Y612" s="3">
        <f t="shared" si="39"/>
        <v>0</v>
      </c>
    </row>
    <row r="613" spans="1:25" ht="14.25" x14ac:dyDescent="0.2">
      <c r="A613" s="21" t="str">
        <f t="shared" si="36"/>
        <v>Catalogo principalOVS_ES ACADEMICO9TX-01351</v>
      </c>
      <c r="B613" s="21" t="str">
        <f t="shared" si="37"/>
        <v>9TX-01351OVS_ES ACADEMICO</v>
      </c>
      <c r="C613"/>
      <c r="D613" s="21" t="s">
        <v>134</v>
      </c>
      <c r="E613" t="s">
        <v>1359</v>
      </c>
      <c r="F613" s="21" t="s">
        <v>806</v>
      </c>
      <c r="G613" s="21" t="s">
        <v>134</v>
      </c>
      <c r="H613" s="49" t="s">
        <v>136</v>
      </c>
      <c r="I613" s="21" t="s">
        <v>74</v>
      </c>
      <c r="J613" t="s">
        <v>1360</v>
      </c>
      <c r="K613" s="53" t="s">
        <v>29</v>
      </c>
      <c r="L613" s="52" t="s">
        <v>92</v>
      </c>
      <c r="M613" s="48" t="s">
        <v>73</v>
      </c>
      <c r="N613" s="89" t="s">
        <v>74</v>
      </c>
      <c r="O613" s="90" t="s">
        <v>74</v>
      </c>
      <c r="P613" s="89" t="s">
        <v>74</v>
      </c>
      <c r="Q613" s="47" t="str">
        <f t="shared" si="38"/>
        <v>9TX-01351</v>
      </c>
      <c r="R613" s="64" t="s">
        <v>75</v>
      </c>
      <c r="S613" s="87">
        <v>1.25</v>
      </c>
      <c r="T613" s="21">
        <v>1</v>
      </c>
      <c r="U613" s="62" t="s">
        <v>139</v>
      </c>
      <c r="V613" s="49">
        <f>SUMIF(ResumenCotizacion!$C:$C,E613,ResumenCotizacion!$P:$P)</f>
        <v>0</v>
      </c>
      <c r="W613" s="86">
        <f>IF(H613="USD",S613*SolCotizacion!$J$18,S613)</f>
        <v>4581.7624999999998</v>
      </c>
      <c r="X613" s="3">
        <f>ROUND(W613/(1-VLOOKUP("Total porcentaje:",ResumenCotizacion!$F:$H,3,0)),2)</f>
        <v>4581.76</v>
      </c>
      <c r="Y613" s="3">
        <f t="shared" si="39"/>
        <v>0</v>
      </c>
    </row>
    <row r="614" spans="1:25" ht="14.25" x14ac:dyDescent="0.2">
      <c r="A614" s="21" t="str">
        <f t="shared" si="36"/>
        <v>Catalogo principalOVS_ES ACADEMICO9TX-01352</v>
      </c>
      <c r="B614" s="21" t="str">
        <f t="shared" si="37"/>
        <v>9TX-01352OVS_ES ACADEMICO</v>
      </c>
      <c r="C614"/>
      <c r="D614" s="21" t="s">
        <v>134</v>
      </c>
      <c r="E614" t="s">
        <v>1361</v>
      </c>
      <c r="F614" s="21" t="s">
        <v>806</v>
      </c>
      <c r="G614" s="21" t="s">
        <v>134</v>
      </c>
      <c r="H614" s="49" t="s">
        <v>136</v>
      </c>
      <c r="I614" s="21" t="s">
        <v>74</v>
      </c>
      <c r="J614" t="s">
        <v>1362</v>
      </c>
      <c r="K614" s="53" t="s">
        <v>29</v>
      </c>
      <c r="L614" s="52" t="s">
        <v>92</v>
      </c>
      <c r="M614" s="48" t="s">
        <v>73</v>
      </c>
      <c r="N614" s="89" t="s">
        <v>74</v>
      </c>
      <c r="O614" s="90" t="s">
        <v>74</v>
      </c>
      <c r="P614" s="89" t="s">
        <v>74</v>
      </c>
      <c r="Q614" s="47" t="str">
        <f t="shared" si="38"/>
        <v>9TX-01352</v>
      </c>
      <c r="R614" s="64" t="s">
        <v>75</v>
      </c>
      <c r="S614" s="87">
        <v>0.94</v>
      </c>
      <c r="T614" s="21">
        <v>1</v>
      </c>
      <c r="U614" s="62" t="s">
        <v>139</v>
      </c>
      <c r="V614" s="49">
        <f>SUMIF(ResumenCotizacion!$C:$C,E614,ResumenCotizacion!$P:$P)</f>
        <v>0</v>
      </c>
      <c r="W614" s="86">
        <f>IF(H614="USD",S614*SolCotizacion!$J$18,S614)</f>
        <v>3445.4853999999996</v>
      </c>
      <c r="X614" s="3">
        <f>ROUND(W614/(1-VLOOKUP("Total porcentaje:",ResumenCotizacion!$F:$H,3,0)),2)</f>
        <v>3445.49</v>
      </c>
      <c r="Y614" s="3">
        <f t="shared" si="39"/>
        <v>0</v>
      </c>
    </row>
    <row r="615" spans="1:25" ht="14.25" x14ac:dyDescent="0.2">
      <c r="A615" s="21" t="str">
        <f t="shared" si="36"/>
        <v>Catalogo principalOVS_ES ACADEMICO9TX-01353</v>
      </c>
      <c r="B615" s="21" t="str">
        <f t="shared" si="37"/>
        <v>9TX-01353OVS_ES ACADEMICO</v>
      </c>
      <c r="C615"/>
      <c r="D615" s="21" t="s">
        <v>134</v>
      </c>
      <c r="E615" t="s">
        <v>1363</v>
      </c>
      <c r="F615" s="21" t="s">
        <v>806</v>
      </c>
      <c r="G615" s="21" t="s">
        <v>134</v>
      </c>
      <c r="H615" s="49" t="s">
        <v>136</v>
      </c>
      <c r="I615" s="21" t="s">
        <v>74</v>
      </c>
      <c r="J615" t="s">
        <v>1364</v>
      </c>
      <c r="K615" s="53" t="s">
        <v>29</v>
      </c>
      <c r="L615" s="52" t="s">
        <v>92</v>
      </c>
      <c r="M615" s="48" t="s">
        <v>73</v>
      </c>
      <c r="N615" s="89" t="s">
        <v>74</v>
      </c>
      <c r="O615" s="90" t="s">
        <v>74</v>
      </c>
      <c r="P615" s="89" t="s">
        <v>74</v>
      </c>
      <c r="Q615" s="47" t="str">
        <f t="shared" si="38"/>
        <v>9TX-01353</v>
      </c>
      <c r="R615" s="64" t="s">
        <v>75</v>
      </c>
      <c r="S615" s="87">
        <v>0.94</v>
      </c>
      <c r="T615" s="21">
        <v>1</v>
      </c>
      <c r="U615" s="62" t="s">
        <v>139</v>
      </c>
      <c r="V615" s="49">
        <f>SUMIF(ResumenCotizacion!$C:$C,E615,ResumenCotizacion!$P:$P)</f>
        <v>0</v>
      </c>
      <c r="W615" s="86">
        <f>IF(H615="USD",S615*SolCotizacion!$J$18,S615)</f>
        <v>3445.4853999999996</v>
      </c>
      <c r="X615" s="3">
        <f>ROUND(W615/(1-VLOOKUP("Total porcentaje:",ResumenCotizacion!$F:$H,3,0)),2)</f>
        <v>3445.49</v>
      </c>
      <c r="Y615" s="3">
        <f t="shared" si="39"/>
        <v>0</v>
      </c>
    </row>
    <row r="616" spans="1:25" ht="14.25" x14ac:dyDescent="0.2">
      <c r="A616" s="21" t="str">
        <f t="shared" si="36"/>
        <v>Catalogo principalOVS_ES ACADEMICO9US-00002</v>
      </c>
      <c r="B616" s="21" t="str">
        <f t="shared" si="37"/>
        <v>9US-00002OVS_ES ACADEMICO</v>
      </c>
      <c r="C616"/>
      <c r="D616" s="21" t="s">
        <v>134</v>
      </c>
      <c r="E616" t="s">
        <v>1365</v>
      </c>
      <c r="F616" s="21" t="s">
        <v>806</v>
      </c>
      <c r="G616" s="21" t="s">
        <v>134</v>
      </c>
      <c r="H616" s="49" t="s">
        <v>136</v>
      </c>
      <c r="I616" s="21" t="s">
        <v>74</v>
      </c>
      <c r="J616" t="s">
        <v>1366</v>
      </c>
      <c r="K616" s="53" t="s">
        <v>29</v>
      </c>
      <c r="L616" s="52" t="s">
        <v>92</v>
      </c>
      <c r="M616" s="48" t="s">
        <v>73</v>
      </c>
      <c r="N616" s="89" t="s">
        <v>74</v>
      </c>
      <c r="O616" s="90" t="s">
        <v>74</v>
      </c>
      <c r="P616" s="89" t="s">
        <v>74</v>
      </c>
      <c r="Q616" s="47" t="str">
        <f t="shared" si="38"/>
        <v>9US-00002</v>
      </c>
      <c r="R616" s="64" t="s">
        <v>848</v>
      </c>
      <c r="S616" s="87">
        <v>1.2</v>
      </c>
      <c r="T616" s="21">
        <v>1</v>
      </c>
      <c r="U616" s="62" t="s">
        <v>139</v>
      </c>
      <c r="V616" s="49">
        <f>SUMIF(ResumenCotizacion!$C:$C,E616,ResumenCotizacion!$P:$P)</f>
        <v>0</v>
      </c>
      <c r="W616" s="86">
        <f>IF(H616="USD",S616*SolCotizacion!$J$18,S616)</f>
        <v>4398.4919999999993</v>
      </c>
      <c r="X616" s="3">
        <f>ROUND(W616/(1-VLOOKUP("Total porcentaje:",ResumenCotizacion!$F:$H,3,0)),2)</f>
        <v>4398.49</v>
      </c>
      <c r="Y616" s="3">
        <f t="shared" si="39"/>
        <v>0</v>
      </c>
    </row>
    <row r="617" spans="1:25" ht="14.25" x14ac:dyDescent="0.2">
      <c r="A617" s="21" t="str">
        <f t="shared" si="36"/>
        <v>Catalogo principalOVS_ES ACADEMICOCE4-00008</v>
      </c>
      <c r="B617" s="21" t="str">
        <f t="shared" si="37"/>
        <v>CE4-00008OVS_ES ACADEMICO</v>
      </c>
      <c r="C617"/>
      <c r="D617" s="21" t="s">
        <v>134</v>
      </c>
      <c r="E617" t="s">
        <v>1367</v>
      </c>
      <c r="F617" s="21" t="s">
        <v>806</v>
      </c>
      <c r="G617" s="21" t="s">
        <v>134</v>
      </c>
      <c r="H617" s="49" t="s">
        <v>136</v>
      </c>
      <c r="I617" s="21" t="s">
        <v>74</v>
      </c>
      <c r="J617" t="s">
        <v>1368</v>
      </c>
      <c r="K617" s="53" t="s">
        <v>29</v>
      </c>
      <c r="L617" s="52" t="s">
        <v>92</v>
      </c>
      <c r="M617" s="48" t="s">
        <v>73</v>
      </c>
      <c r="N617" s="89" t="s">
        <v>74</v>
      </c>
      <c r="O617" s="90" t="s">
        <v>74</v>
      </c>
      <c r="P617" s="89" t="s">
        <v>74</v>
      </c>
      <c r="Q617" s="47" t="str">
        <f t="shared" si="38"/>
        <v>CE4-00008</v>
      </c>
      <c r="R617" s="64" t="s">
        <v>848</v>
      </c>
      <c r="S617" s="87">
        <v>2.5</v>
      </c>
      <c r="T617" s="21">
        <v>1</v>
      </c>
      <c r="U617" s="62" t="s">
        <v>139</v>
      </c>
      <c r="V617" s="49">
        <f>SUMIF(ResumenCotizacion!$C:$C,E617,ResumenCotizacion!$P:$P)</f>
        <v>0</v>
      </c>
      <c r="W617" s="86">
        <f>IF(H617="USD",S617*SolCotizacion!$J$18,S617)</f>
        <v>9163.5249999999996</v>
      </c>
      <c r="X617" s="3">
        <f>ROUND(W617/(1-VLOOKUP("Total porcentaje:",ResumenCotizacion!$F:$H,3,0)),2)</f>
        <v>9163.5300000000007</v>
      </c>
      <c r="Y617" s="3">
        <f t="shared" si="39"/>
        <v>0</v>
      </c>
    </row>
    <row r="618" spans="1:25" ht="14.25" x14ac:dyDescent="0.2">
      <c r="A618" s="21" t="str">
        <f t="shared" si="36"/>
        <v>Catalogo principalOVS_ES ACADEMICOCE4-00009</v>
      </c>
      <c r="B618" s="21" t="str">
        <f t="shared" si="37"/>
        <v>CE4-00009OVS_ES ACADEMICO</v>
      </c>
      <c r="C618"/>
      <c r="D618" s="21" t="s">
        <v>134</v>
      </c>
      <c r="E618" t="s">
        <v>1369</v>
      </c>
      <c r="F618" s="21" t="s">
        <v>806</v>
      </c>
      <c r="G618" s="21" t="s">
        <v>134</v>
      </c>
      <c r="H618" s="49" t="s">
        <v>136</v>
      </c>
      <c r="I618" s="21" t="s">
        <v>74</v>
      </c>
      <c r="J618" t="s">
        <v>1370</v>
      </c>
      <c r="K618" s="53" t="s">
        <v>29</v>
      </c>
      <c r="L618" s="52" t="s">
        <v>92</v>
      </c>
      <c r="M618" s="48" t="s">
        <v>73</v>
      </c>
      <c r="N618" s="89" t="s">
        <v>74</v>
      </c>
      <c r="O618" s="90" t="s">
        <v>74</v>
      </c>
      <c r="P618" s="89" t="s">
        <v>74</v>
      </c>
      <c r="Q618" s="47" t="str">
        <f t="shared" si="38"/>
        <v>CE4-00009</v>
      </c>
      <c r="R618" s="64" t="s">
        <v>848</v>
      </c>
      <c r="S618" s="87">
        <v>2.5</v>
      </c>
      <c r="T618" s="21">
        <v>1</v>
      </c>
      <c r="U618" s="62" t="s">
        <v>139</v>
      </c>
      <c r="V618" s="49">
        <f>SUMIF(ResumenCotizacion!$C:$C,E618,ResumenCotizacion!$P:$P)</f>
        <v>0</v>
      </c>
      <c r="W618" s="86">
        <f>IF(H618="USD",S618*SolCotizacion!$J$18,S618)</f>
        <v>9163.5249999999996</v>
      </c>
      <c r="X618" s="3">
        <f>ROUND(W618/(1-VLOOKUP("Total porcentaje:",ResumenCotizacion!$F:$H,3,0)),2)</f>
        <v>9163.5300000000007</v>
      </c>
      <c r="Y618" s="3">
        <f t="shared" si="39"/>
        <v>0</v>
      </c>
    </row>
    <row r="619" spans="1:25" ht="14.25" x14ac:dyDescent="0.2">
      <c r="A619" s="21" t="str">
        <f t="shared" si="36"/>
        <v>Catalogo principalOVS_ES ACADEMICOCE4-00011</v>
      </c>
      <c r="B619" s="21" t="str">
        <f t="shared" si="37"/>
        <v>CE4-00011OVS_ES ACADEMICO</v>
      </c>
      <c r="C619"/>
      <c r="D619" s="21" t="s">
        <v>134</v>
      </c>
      <c r="E619" t="s">
        <v>1371</v>
      </c>
      <c r="F619" s="21" t="s">
        <v>806</v>
      </c>
      <c r="G619" s="21" t="s">
        <v>134</v>
      </c>
      <c r="H619" s="49" t="s">
        <v>136</v>
      </c>
      <c r="I619" s="21" t="s">
        <v>74</v>
      </c>
      <c r="J619" t="s">
        <v>1372</v>
      </c>
      <c r="K619" s="53" t="s">
        <v>29</v>
      </c>
      <c r="L619" s="52" t="s">
        <v>92</v>
      </c>
      <c r="M619" s="48" t="s">
        <v>73</v>
      </c>
      <c r="N619" s="89" t="s">
        <v>74</v>
      </c>
      <c r="O619" s="90" t="s">
        <v>74</v>
      </c>
      <c r="P619" s="89" t="s">
        <v>74</v>
      </c>
      <c r="Q619" s="47" t="str">
        <f t="shared" si="38"/>
        <v>CE4-00011</v>
      </c>
      <c r="R619" s="64" t="s">
        <v>848</v>
      </c>
      <c r="S619" s="87">
        <v>2.5</v>
      </c>
      <c r="T619" s="21">
        <v>1</v>
      </c>
      <c r="U619" s="62" t="s">
        <v>139</v>
      </c>
      <c r="V619" s="49">
        <f>SUMIF(ResumenCotizacion!$C:$C,E619,ResumenCotizacion!$P:$P)</f>
        <v>0</v>
      </c>
      <c r="W619" s="86">
        <f>IF(H619="USD",S619*SolCotizacion!$J$18,S619)</f>
        <v>9163.5249999999996</v>
      </c>
      <c r="X619" s="3">
        <f>ROUND(W619/(1-VLOOKUP("Total porcentaje:",ResumenCotizacion!$F:$H,3,0)),2)</f>
        <v>9163.5300000000007</v>
      </c>
      <c r="Y619" s="3">
        <f t="shared" si="39"/>
        <v>0</v>
      </c>
    </row>
    <row r="620" spans="1:25" ht="14.25" x14ac:dyDescent="0.2">
      <c r="A620" s="21" t="str">
        <f t="shared" si="36"/>
        <v>Catalogo principalOVS_ES ACADEMICOCF3-00001</v>
      </c>
      <c r="B620" s="21" t="str">
        <f t="shared" si="37"/>
        <v>CF3-00001OVS_ES ACADEMICO</v>
      </c>
      <c r="C620"/>
      <c r="D620" s="21" t="s">
        <v>134</v>
      </c>
      <c r="E620" t="s">
        <v>1373</v>
      </c>
      <c r="F620" s="21" t="s">
        <v>806</v>
      </c>
      <c r="G620" s="21" t="s">
        <v>134</v>
      </c>
      <c r="H620" s="49" t="s">
        <v>136</v>
      </c>
      <c r="I620" s="21" t="s">
        <v>74</v>
      </c>
      <c r="J620" t="s">
        <v>1374</v>
      </c>
      <c r="K620" s="53" t="s">
        <v>29</v>
      </c>
      <c r="L620" s="52" t="s">
        <v>92</v>
      </c>
      <c r="M620" s="48" t="s">
        <v>73</v>
      </c>
      <c r="N620" s="89" t="s">
        <v>74</v>
      </c>
      <c r="O620" s="90" t="s">
        <v>74</v>
      </c>
      <c r="P620" s="89" t="s">
        <v>74</v>
      </c>
      <c r="Q620" s="47" t="str">
        <f t="shared" si="38"/>
        <v>CF3-00001</v>
      </c>
      <c r="R620" s="64" t="s">
        <v>848</v>
      </c>
      <c r="S620" s="87">
        <v>3.3</v>
      </c>
      <c r="T620" s="21">
        <v>1</v>
      </c>
      <c r="U620" s="62" t="s">
        <v>139</v>
      </c>
      <c r="V620" s="49">
        <f>SUMIF(ResumenCotizacion!$C:$C,E620,ResumenCotizacion!$P:$P)</f>
        <v>0</v>
      </c>
      <c r="W620" s="86">
        <f>IF(H620="USD",S620*SolCotizacion!$J$18,S620)</f>
        <v>12095.852999999999</v>
      </c>
      <c r="X620" s="3">
        <f>ROUND(W620/(1-VLOOKUP("Total porcentaje:",ResumenCotizacion!$F:$H,3,0)),2)</f>
        <v>12095.85</v>
      </c>
      <c r="Y620" s="3">
        <f t="shared" si="39"/>
        <v>0</v>
      </c>
    </row>
    <row r="621" spans="1:25" ht="14.25" x14ac:dyDescent="0.2">
      <c r="A621" s="21" t="str">
        <f t="shared" si="36"/>
        <v>Catalogo principalOVS_ES ACADEMICOCF3-00009</v>
      </c>
      <c r="B621" s="21" t="str">
        <f t="shared" si="37"/>
        <v>CF3-00009OVS_ES ACADEMICO</v>
      </c>
      <c r="C621"/>
      <c r="D621" s="21" t="s">
        <v>134</v>
      </c>
      <c r="E621" t="s">
        <v>1375</v>
      </c>
      <c r="F621" s="21" t="s">
        <v>806</v>
      </c>
      <c r="G621" s="21" t="s">
        <v>134</v>
      </c>
      <c r="H621" s="49" t="s">
        <v>136</v>
      </c>
      <c r="I621" s="21" t="s">
        <v>74</v>
      </c>
      <c r="J621" t="s">
        <v>1376</v>
      </c>
      <c r="K621" s="53" t="s">
        <v>29</v>
      </c>
      <c r="L621" s="52" t="s">
        <v>92</v>
      </c>
      <c r="M621" s="48" t="s">
        <v>73</v>
      </c>
      <c r="N621" s="89" t="s">
        <v>74</v>
      </c>
      <c r="O621" s="90" t="s">
        <v>74</v>
      </c>
      <c r="P621" s="89" t="s">
        <v>74</v>
      </c>
      <c r="Q621" s="47" t="str">
        <f t="shared" si="38"/>
        <v>CF3-00009</v>
      </c>
      <c r="R621" s="64" t="s">
        <v>848</v>
      </c>
      <c r="S621" s="87">
        <v>3.3</v>
      </c>
      <c r="T621" s="21">
        <v>1</v>
      </c>
      <c r="U621" s="62" t="s">
        <v>139</v>
      </c>
      <c r="V621" s="49">
        <f>SUMIF(ResumenCotizacion!$C:$C,E621,ResumenCotizacion!$P:$P)</f>
        <v>0</v>
      </c>
      <c r="W621" s="86">
        <f>IF(H621="USD",S621*SolCotizacion!$J$18,S621)</f>
        <v>12095.852999999999</v>
      </c>
      <c r="X621" s="3">
        <f>ROUND(W621/(1-VLOOKUP("Total porcentaje:",ResumenCotizacion!$F:$H,3,0)),2)</f>
        <v>12095.85</v>
      </c>
      <c r="Y621" s="3">
        <f t="shared" si="39"/>
        <v>0</v>
      </c>
    </row>
    <row r="622" spans="1:25" ht="14.25" x14ac:dyDescent="0.2">
      <c r="A622" s="21" t="str">
        <f t="shared" si="36"/>
        <v>Catalogo principalOVS_ES ACADEMICOCF3-00010</v>
      </c>
      <c r="B622" s="21" t="str">
        <f t="shared" si="37"/>
        <v>CF3-00010OVS_ES ACADEMICO</v>
      </c>
      <c r="C622"/>
      <c r="D622" s="21" t="s">
        <v>134</v>
      </c>
      <c r="E622" t="s">
        <v>1377</v>
      </c>
      <c r="F622" s="21" t="s">
        <v>806</v>
      </c>
      <c r="G622" s="21" t="s">
        <v>134</v>
      </c>
      <c r="H622" s="49" t="s">
        <v>136</v>
      </c>
      <c r="I622" s="21" t="s">
        <v>74</v>
      </c>
      <c r="J622" t="s">
        <v>1378</v>
      </c>
      <c r="K622" s="53" t="s">
        <v>29</v>
      </c>
      <c r="L622" s="52" t="s">
        <v>92</v>
      </c>
      <c r="M622" s="48" t="s">
        <v>73</v>
      </c>
      <c r="N622" s="89" t="s">
        <v>74</v>
      </c>
      <c r="O622" s="90" t="s">
        <v>74</v>
      </c>
      <c r="P622" s="89" t="s">
        <v>74</v>
      </c>
      <c r="Q622" s="47" t="str">
        <f t="shared" si="38"/>
        <v>CF3-00010</v>
      </c>
      <c r="R622" s="64" t="s">
        <v>848</v>
      </c>
      <c r="S622" s="87">
        <v>3.3</v>
      </c>
      <c r="T622" s="21">
        <v>1</v>
      </c>
      <c r="U622" s="62" t="s">
        <v>139</v>
      </c>
      <c r="V622" s="49">
        <f>SUMIF(ResumenCotizacion!$C:$C,E622,ResumenCotizacion!$P:$P)</f>
        <v>0</v>
      </c>
      <c r="W622" s="86">
        <f>IF(H622="USD",S622*SolCotizacion!$J$18,S622)</f>
        <v>12095.852999999999</v>
      </c>
      <c r="X622" s="3">
        <f>ROUND(W622/(1-VLOOKUP("Total porcentaje:",ResumenCotizacion!$F:$H,3,0)),2)</f>
        <v>12095.85</v>
      </c>
      <c r="Y622" s="3">
        <f t="shared" si="39"/>
        <v>0</v>
      </c>
    </row>
    <row r="623" spans="1:25" ht="14.25" x14ac:dyDescent="0.2">
      <c r="A623" s="21" t="str">
        <f t="shared" si="36"/>
        <v>Catalogo principalOVS_ES ACADEMICOCGS-00001</v>
      </c>
      <c r="B623" s="21" t="str">
        <f t="shared" si="37"/>
        <v>CGS-00001OVS_ES ACADEMICO</v>
      </c>
      <c r="C623"/>
      <c r="D623" s="21" t="s">
        <v>134</v>
      </c>
      <c r="E623" t="s">
        <v>1379</v>
      </c>
      <c r="F623" s="21" t="s">
        <v>806</v>
      </c>
      <c r="G623" s="21" t="s">
        <v>134</v>
      </c>
      <c r="H623" s="49" t="s">
        <v>136</v>
      </c>
      <c r="I623" s="21" t="s">
        <v>74</v>
      </c>
      <c r="J623" t="s">
        <v>1380</v>
      </c>
      <c r="K623" s="53" t="s">
        <v>29</v>
      </c>
      <c r="L623" s="52" t="s">
        <v>92</v>
      </c>
      <c r="M623" s="48" t="s">
        <v>73</v>
      </c>
      <c r="N623" s="89" t="s">
        <v>74</v>
      </c>
      <c r="O623" s="90" t="s">
        <v>74</v>
      </c>
      <c r="P623" s="89" t="s">
        <v>74</v>
      </c>
      <c r="Q623" s="47" t="str">
        <f t="shared" si="38"/>
        <v>CGS-00001</v>
      </c>
      <c r="R623" s="64" t="s">
        <v>848</v>
      </c>
      <c r="S623" s="87">
        <v>1.1000000000000001</v>
      </c>
      <c r="T623" s="21">
        <v>1</v>
      </c>
      <c r="U623" s="62" t="s">
        <v>139</v>
      </c>
      <c r="V623" s="49">
        <f>SUMIF(ResumenCotizacion!$C:$C,E623,ResumenCotizacion!$P:$P)</f>
        <v>0</v>
      </c>
      <c r="W623" s="86">
        <f>IF(H623="USD",S623*SolCotizacion!$J$18,S623)</f>
        <v>4031.951</v>
      </c>
      <c r="X623" s="3">
        <f>ROUND(W623/(1-VLOOKUP("Total porcentaje:",ResumenCotizacion!$F:$H,3,0)),2)</f>
        <v>4031.95</v>
      </c>
      <c r="Y623" s="3">
        <f t="shared" si="39"/>
        <v>0</v>
      </c>
    </row>
    <row r="624" spans="1:25" ht="14.25" x14ac:dyDescent="0.2">
      <c r="A624" s="21" t="str">
        <f t="shared" si="36"/>
        <v>Catalogo principalOVS_ES ACADEMICOCGS-00002</v>
      </c>
      <c r="B624" s="21" t="str">
        <f t="shared" si="37"/>
        <v>CGS-00002OVS_ES ACADEMICO</v>
      </c>
      <c r="C624"/>
      <c r="D624" s="21" t="s">
        <v>134</v>
      </c>
      <c r="E624" t="s">
        <v>1381</v>
      </c>
      <c r="F624" s="21" t="s">
        <v>806</v>
      </c>
      <c r="G624" s="21" t="s">
        <v>134</v>
      </c>
      <c r="H624" s="49" t="s">
        <v>136</v>
      </c>
      <c r="I624" s="21" t="s">
        <v>74</v>
      </c>
      <c r="J624" t="s">
        <v>1382</v>
      </c>
      <c r="K624" s="53" t="s">
        <v>29</v>
      </c>
      <c r="L624" s="52" t="s">
        <v>92</v>
      </c>
      <c r="M624" s="48" t="s">
        <v>73</v>
      </c>
      <c r="N624" s="89" t="s">
        <v>74</v>
      </c>
      <c r="O624" s="90" t="s">
        <v>74</v>
      </c>
      <c r="P624" s="89" t="s">
        <v>74</v>
      </c>
      <c r="Q624" s="47" t="str">
        <f t="shared" si="38"/>
        <v>CGS-00002</v>
      </c>
      <c r="R624" s="64" t="s">
        <v>848</v>
      </c>
      <c r="S624" s="87">
        <v>1.1000000000000001</v>
      </c>
      <c r="T624" s="21">
        <v>1</v>
      </c>
      <c r="U624" s="62" t="s">
        <v>139</v>
      </c>
      <c r="V624" s="49">
        <f>SUMIF(ResumenCotizacion!$C:$C,E624,ResumenCotizacion!$P:$P)</f>
        <v>0</v>
      </c>
      <c r="W624" s="86">
        <f>IF(H624="USD",S624*SolCotizacion!$J$18,S624)</f>
        <v>4031.951</v>
      </c>
      <c r="X624" s="3">
        <f>ROUND(W624/(1-VLOOKUP("Total porcentaje:",ResumenCotizacion!$F:$H,3,0)),2)</f>
        <v>4031.95</v>
      </c>
      <c r="Y624" s="3">
        <f t="shared" si="39"/>
        <v>0</v>
      </c>
    </row>
    <row r="625" spans="1:25" ht="14.25" x14ac:dyDescent="0.2">
      <c r="A625" s="21" t="str">
        <f t="shared" si="36"/>
        <v>Catalogo principalOVS_ES ACADEMICOCHL-00001</v>
      </c>
      <c r="B625" s="21" t="str">
        <f t="shared" si="37"/>
        <v>CHL-00001OVS_ES ACADEMICO</v>
      </c>
      <c r="C625"/>
      <c r="D625" s="21" t="s">
        <v>134</v>
      </c>
      <c r="E625" t="s">
        <v>1383</v>
      </c>
      <c r="F625" s="21" t="s">
        <v>806</v>
      </c>
      <c r="G625" s="21" t="s">
        <v>134</v>
      </c>
      <c r="H625" s="49" t="s">
        <v>136</v>
      </c>
      <c r="I625" s="21" t="s">
        <v>74</v>
      </c>
      <c r="J625" t="s">
        <v>1384</v>
      </c>
      <c r="K625" s="53" t="s">
        <v>29</v>
      </c>
      <c r="L625" s="52" t="s">
        <v>92</v>
      </c>
      <c r="M625" s="48" t="s">
        <v>73</v>
      </c>
      <c r="N625" s="89" t="s">
        <v>74</v>
      </c>
      <c r="O625" s="90" t="s">
        <v>74</v>
      </c>
      <c r="P625" s="89" t="s">
        <v>74</v>
      </c>
      <c r="Q625" s="47" t="str">
        <f t="shared" si="38"/>
        <v>CHL-00001</v>
      </c>
      <c r="R625" s="64" t="s">
        <v>848</v>
      </c>
      <c r="S625" s="87">
        <v>0.9</v>
      </c>
      <c r="T625" s="21">
        <v>1</v>
      </c>
      <c r="U625" s="62" t="s">
        <v>139</v>
      </c>
      <c r="V625" s="49">
        <f>SUMIF(ResumenCotizacion!$C:$C,E625,ResumenCotizacion!$P:$P)</f>
        <v>0</v>
      </c>
      <c r="W625" s="86">
        <f>IF(H625="USD",S625*SolCotizacion!$J$18,S625)</f>
        <v>3298.8690000000001</v>
      </c>
      <c r="X625" s="3">
        <f>ROUND(W625/(1-VLOOKUP("Total porcentaje:",ResumenCotizacion!$F:$H,3,0)),2)</f>
        <v>3298.87</v>
      </c>
      <c r="Y625" s="3">
        <f t="shared" si="39"/>
        <v>0</v>
      </c>
    </row>
    <row r="626" spans="1:25" ht="14.25" x14ac:dyDescent="0.2">
      <c r="A626" s="21" t="str">
        <f t="shared" si="36"/>
        <v>Catalogo principalOVS_ES ACADEMICOD75-01755</v>
      </c>
      <c r="B626" s="21" t="str">
        <f t="shared" si="37"/>
        <v>D75-01755OVS_ES ACADEMICO</v>
      </c>
      <c r="C626"/>
      <c r="D626" s="21" t="s">
        <v>134</v>
      </c>
      <c r="E626" t="s">
        <v>1385</v>
      </c>
      <c r="F626" s="21" t="s">
        <v>806</v>
      </c>
      <c r="G626" s="21" t="s">
        <v>134</v>
      </c>
      <c r="H626" s="49" t="s">
        <v>136</v>
      </c>
      <c r="I626" s="21" t="s">
        <v>74</v>
      </c>
      <c r="J626" t="s">
        <v>1386</v>
      </c>
      <c r="K626" s="53" t="s">
        <v>29</v>
      </c>
      <c r="L626" s="52" t="s">
        <v>92</v>
      </c>
      <c r="M626" s="48" t="s">
        <v>73</v>
      </c>
      <c r="N626" s="89" t="s">
        <v>74</v>
      </c>
      <c r="O626" s="90" t="s">
        <v>74</v>
      </c>
      <c r="P626" s="89" t="s">
        <v>74</v>
      </c>
      <c r="Q626" s="47" t="str">
        <f t="shared" si="38"/>
        <v>D75-01755</v>
      </c>
      <c r="R626" s="64" t="s">
        <v>75</v>
      </c>
      <c r="S626" s="87">
        <v>497</v>
      </c>
      <c r="T626" s="21">
        <v>1</v>
      </c>
      <c r="U626" s="62" t="s">
        <v>139</v>
      </c>
      <c r="V626" s="49">
        <f>SUMIF(ResumenCotizacion!$C:$C,E626,ResumenCotizacion!$P:$P)</f>
        <v>0</v>
      </c>
      <c r="W626" s="86">
        <f>IF(H626="USD",S626*SolCotizacion!$J$18,S626)</f>
        <v>1821708.77</v>
      </c>
      <c r="X626" s="3">
        <f>ROUND(W626/(1-VLOOKUP("Total porcentaje:",ResumenCotizacion!$F:$H,3,0)),2)</f>
        <v>1821708.77</v>
      </c>
      <c r="Y626" s="3">
        <f t="shared" si="39"/>
        <v>0</v>
      </c>
    </row>
    <row r="627" spans="1:25" ht="14.25" x14ac:dyDescent="0.2">
      <c r="A627" s="21" t="str">
        <f t="shared" si="36"/>
        <v>Catalogo principalOVS_ES ACADEMICOD75-01756</v>
      </c>
      <c r="B627" s="21" t="str">
        <f t="shared" si="37"/>
        <v>D75-01756OVS_ES ACADEMICO</v>
      </c>
      <c r="C627"/>
      <c r="D627" s="21" t="s">
        <v>134</v>
      </c>
      <c r="E627" t="s">
        <v>1387</v>
      </c>
      <c r="F627" s="21" t="s">
        <v>806</v>
      </c>
      <c r="G627" s="21" t="s">
        <v>134</v>
      </c>
      <c r="H627" s="49" t="s">
        <v>136</v>
      </c>
      <c r="I627" s="21" t="s">
        <v>74</v>
      </c>
      <c r="J627" t="s">
        <v>1388</v>
      </c>
      <c r="K627" s="53" t="s">
        <v>29</v>
      </c>
      <c r="L627" s="52" t="s">
        <v>92</v>
      </c>
      <c r="M627" s="48" t="s">
        <v>73</v>
      </c>
      <c r="N627" s="89" t="s">
        <v>74</v>
      </c>
      <c r="O627" s="90" t="s">
        <v>74</v>
      </c>
      <c r="P627" s="89" t="s">
        <v>74</v>
      </c>
      <c r="Q627" s="47" t="str">
        <f t="shared" si="38"/>
        <v>D75-01756</v>
      </c>
      <c r="R627" s="64" t="s">
        <v>75</v>
      </c>
      <c r="S627" s="87">
        <v>497</v>
      </c>
      <c r="T627" s="21">
        <v>1</v>
      </c>
      <c r="U627" s="62" t="s">
        <v>139</v>
      </c>
      <c r="V627" s="49">
        <f>SUMIF(ResumenCotizacion!$C:$C,E627,ResumenCotizacion!$P:$P)</f>
        <v>0</v>
      </c>
      <c r="W627" s="86">
        <f>IF(H627="USD",S627*SolCotizacion!$J$18,S627)</f>
        <v>1821708.77</v>
      </c>
      <c r="X627" s="3">
        <f>ROUND(W627/(1-VLOOKUP("Total porcentaje:",ResumenCotizacion!$F:$H,3,0)),2)</f>
        <v>1821708.77</v>
      </c>
      <c r="Y627" s="3">
        <f t="shared" si="39"/>
        <v>0</v>
      </c>
    </row>
    <row r="628" spans="1:25" ht="14.25" x14ac:dyDescent="0.2">
      <c r="A628" s="21" t="str">
        <f t="shared" si="36"/>
        <v>Catalogo principalOVS_ES ACADEMICOD75-01757</v>
      </c>
      <c r="B628" s="21" t="str">
        <f t="shared" si="37"/>
        <v>D75-01757OVS_ES ACADEMICO</v>
      </c>
      <c r="C628"/>
      <c r="D628" s="21" t="s">
        <v>134</v>
      </c>
      <c r="E628" t="s">
        <v>1389</v>
      </c>
      <c r="F628" s="21" t="s">
        <v>806</v>
      </c>
      <c r="G628" s="21" t="s">
        <v>134</v>
      </c>
      <c r="H628" s="49" t="s">
        <v>136</v>
      </c>
      <c r="I628" s="21" t="s">
        <v>74</v>
      </c>
      <c r="J628" t="s">
        <v>1390</v>
      </c>
      <c r="K628" s="53" t="s">
        <v>29</v>
      </c>
      <c r="L628" s="52" t="s">
        <v>92</v>
      </c>
      <c r="M628" s="48" t="s">
        <v>73</v>
      </c>
      <c r="N628" s="89" t="s">
        <v>74</v>
      </c>
      <c r="O628" s="90" t="s">
        <v>74</v>
      </c>
      <c r="P628" s="89" t="s">
        <v>74</v>
      </c>
      <c r="Q628" s="47" t="str">
        <f t="shared" si="38"/>
        <v>D75-01757</v>
      </c>
      <c r="R628" s="64" t="s">
        <v>75</v>
      </c>
      <c r="S628" s="87">
        <v>392</v>
      </c>
      <c r="T628" s="21">
        <v>1</v>
      </c>
      <c r="U628" s="62" t="s">
        <v>139</v>
      </c>
      <c r="V628" s="49">
        <f>SUMIF(ResumenCotizacion!$C:$C,E628,ResumenCotizacion!$P:$P)</f>
        <v>0</v>
      </c>
      <c r="W628" s="86">
        <f>IF(H628="USD",S628*SolCotizacion!$J$18,S628)</f>
        <v>1436840.72</v>
      </c>
      <c r="X628" s="3">
        <f>ROUND(W628/(1-VLOOKUP("Total porcentaje:",ResumenCotizacion!$F:$H,3,0)),2)</f>
        <v>1436840.72</v>
      </c>
      <c r="Y628" s="3">
        <f t="shared" si="39"/>
        <v>0</v>
      </c>
    </row>
    <row r="629" spans="1:25" ht="14.25" x14ac:dyDescent="0.2">
      <c r="A629" s="21" t="str">
        <f t="shared" si="36"/>
        <v>Catalogo principalOVS_ES ACADEMICOD75-01758</v>
      </c>
      <c r="B629" s="21" t="str">
        <f t="shared" si="37"/>
        <v>D75-01758OVS_ES ACADEMICO</v>
      </c>
      <c r="C629"/>
      <c r="D629" s="21" t="s">
        <v>134</v>
      </c>
      <c r="E629" t="s">
        <v>1391</v>
      </c>
      <c r="F629" s="21" t="s">
        <v>806</v>
      </c>
      <c r="G629" s="21" t="s">
        <v>134</v>
      </c>
      <c r="H629" s="49" t="s">
        <v>136</v>
      </c>
      <c r="I629" s="21" t="s">
        <v>74</v>
      </c>
      <c r="J629" t="s">
        <v>1392</v>
      </c>
      <c r="K629" s="53" t="s">
        <v>29</v>
      </c>
      <c r="L629" s="52" t="s">
        <v>92</v>
      </c>
      <c r="M629" s="48" t="s">
        <v>73</v>
      </c>
      <c r="N629" s="89" t="s">
        <v>74</v>
      </c>
      <c r="O629" s="90" t="s">
        <v>74</v>
      </c>
      <c r="P629" s="89" t="s">
        <v>74</v>
      </c>
      <c r="Q629" s="47" t="str">
        <f t="shared" si="38"/>
        <v>D75-01758</v>
      </c>
      <c r="R629" s="64" t="s">
        <v>75</v>
      </c>
      <c r="S629" s="87">
        <v>392</v>
      </c>
      <c r="T629" s="21">
        <v>1</v>
      </c>
      <c r="U629" s="62" t="s">
        <v>139</v>
      </c>
      <c r="V629" s="49">
        <f>SUMIF(ResumenCotizacion!$C:$C,E629,ResumenCotizacion!$P:$P)</f>
        <v>0</v>
      </c>
      <c r="W629" s="86">
        <f>IF(H629="USD",S629*SolCotizacion!$J$18,S629)</f>
        <v>1436840.72</v>
      </c>
      <c r="X629" s="3">
        <f>ROUND(W629/(1-VLOOKUP("Total porcentaje:",ResumenCotizacion!$F:$H,3,0)),2)</f>
        <v>1436840.72</v>
      </c>
      <c r="Y629" s="3">
        <f t="shared" si="39"/>
        <v>0</v>
      </c>
    </row>
    <row r="630" spans="1:25" ht="14.25" x14ac:dyDescent="0.2">
      <c r="A630" s="21" t="str">
        <f t="shared" si="36"/>
        <v>Catalogo principalOVS_ES ACADEMICOD87-06005</v>
      </c>
      <c r="B630" s="21" t="str">
        <f t="shared" si="37"/>
        <v>D87-06005OVS_ES ACADEMICO</v>
      </c>
      <c r="C630"/>
      <c r="D630" s="21" t="s">
        <v>134</v>
      </c>
      <c r="E630" t="s">
        <v>1393</v>
      </c>
      <c r="F630" s="21" t="s">
        <v>806</v>
      </c>
      <c r="G630" s="21" t="s">
        <v>134</v>
      </c>
      <c r="H630" s="49" t="s">
        <v>136</v>
      </c>
      <c r="I630" s="21" t="s">
        <v>74</v>
      </c>
      <c r="J630" t="s">
        <v>1394</v>
      </c>
      <c r="K630" s="53" t="s">
        <v>29</v>
      </c>
      <c r="L630" s="52" t="s">
        <v>92</v>
      </c>
      <c r="M630" s="48" t="s">
        <v>73</v>
      </c>
      <c r="N630" s="89" t="s">
        <v>74</v>
      </c>
      <c r="O630" s="90" t="s">
        <v>74</v>
      </c>
      <c r="P630" s="89" t="s">
        <v>74</v>
      </c>
      <c r="Q630" s="47" t="str">
        <f t="shared" si="38"/>
        <v>D87-06005</v>
      </c>
      <c r="R630" s="64" t="s">
        <v>75</v>
      </c>
      <c r="S630" s="87">
        <v>66</v>
      </c>
      <c r="T630" s="21">
        <v>1</v>
      </c>
      <c r="U630" s="62" t="s">
        <v>139</v>
      </c>
      <c r="V630" s="49">
        <f>SUMIF(ResumenCotizacion!$C:$C,E630,ResumenCotizacion!$P:$P)</f>
        <v>0</v>
      </c>
      <c r="W630" s="86">
        <f>IF(H630="USD",S630*SolCotizacion!$J$18,S630)</f>
        <v>241917.06</v>
      </c>
      <c r="X630" s="3">
        <f>ROUND(W630/(1-VLOOKUP("Total porcentaje:",ResumenCotizacion!$F:$H,3,0)),2)</f>
        <v>241917.06</v>
      </c>
      <c r="Y630" s="3">
        <f t="shared" si="39"/>
        <v>0</v>
      </c>
    </row>
    <row r="631" spans="1:25" ht="14.25" x14ac:dyDescent="0.2">
      <c r="A631" s="21" t="str">
        <f t="shared" si="36"/>
        <v>Catalogo principalOVS_ES ACADEMICOD87-06006</v>
      </c>
      <c r="B631" s="21" t="str">
        <f t="shared" si="37"/>
        <v>D87-06006OVS_ES ACADEMICO</v>
      </c>
      <c r="C631"/>
      <c r="D631" s="21" t="s">
        <v>134</v>
      </c>
      <c r="E631" t="s">
        <v>1395</v>
      </c>
      <c r="F631" s="21" t="s">
        <v>806</v>
      </c>
      <c r="G631" s="21" t="s">
        <v>134</v>
      </c>
      <c r="H631" s="49" t="s">
        <v>136</v>
      </c>
      <c r="I631" s="21" t="s">
        <v>74</v>
      </c>
      <c r="J631" t="s">
        <v>1396</v>
      </c>
      <c r="K631" s="53" t="s">
        <v>29</v>
      </c>
      <c r="L631" s="52" t="s">
        <v>92</v>
      </c>
      <c r="M631" s="48" t="s">
        <v>73</v>
      </c>
      <c r="N631" s="89" t="s">
        <v>74</v>
      </c>
      <c r="O631" s="90" t="s">
        <v>74</v>
      </c>
      <c r="P631" s="89" t="s">
        <v>74</v>
      </c>
      <c r="Q631" s="47" t="str">
        <f t="shared" si="38"/>
        <v>D87-06006</v>
      </c>
      <c r="R631" s="64" t="s">
        <v>75</v>
      </c>
      <c r="S631" s="87">
        <v>66</v>
      </c>
      <c r="T631" s="21">
        <v>1</v>
      </c>
      <c r="U631" s="62" t="s">
        <v>139</v>
      </c>
      <c r="V631" s="49">
        <f>SUMIF(ResumenCotizacion!$C:$C,E631,ResumenCotizacion!$P:$P)</f>
        <v>0</v>
      </c>
      <c r="W631" s="86">
        <f>IF(H631="USD",S631*SolCotizacion!$J$18,S631)</f>
        <v>241917.06</v>
      </c>
      <c r="X631" s="3">
        <f>ROUND(W631/(1-VLOOKUP("Total porcentaje:",ResumenCotizacion!$F:$H,3,0)),2)</f>
        <v>241917.06</v>
      </c>
      <c r="Y631" s="3">
        <f t="shared" si="39"/>
        <v>0</v>
      </c>
    </row>
    <row r="632" spans="1:25" ht="14.25" x14ac:dyDescent="0.2">
      <c r="A632" s="21" t="str">
        <f t="shared" si="36"/>
        <v>Catalogo principalOVS_ES ACADEMICOD87-06007</v>
      </c>
      <c r="B632" s="21" t="str">
        <f t="shared" si="37"/>
        <v>D87-06007OVS_ES ACADEMICO</v>
      </c>
      <c r="C632"/>
      <c r="D632" s="21" t="s">
        <v>134</v>
      </c>
      <c r="E632" t="s">
        <v>1397</v>
      </c>
      <c r="F632" s="21" t="s">
        <v>806</v>
      </c>
      <c r="G632" s="21" t="s">
        <v>134</v>
      </c>
      <c r="H632" s="49" t="s">
        <v>136</v>
      </c>
      <c r="I632" s="21" t="s">
        <v>74</v>
      </c>
      <c r="J632" t="s">
        <v>1398</v>
      </c>
      <c r="K632" s="53" t="s">
        <v>29</v>
      </c>
      <c r="L632" s="52" t="s">
        <v>92</v>
      </c>
      <c r="M632" s="48" t="s">
        <v>73</v>
      </c>
      <c r="N632" s="89" t="s">
        <v>74</v>
      </c>
      <c r="O632" s="90" t="s">
        <v>74</v>
      </c>
      <c r="P632" s="89" t="s">
        <v>74</v>
      </c>
      <c r="Q632" s="47" t="str">
        <f t="shared" si="38"/>
        <v>D87-06007</v>
      </c>
      <c r="R632" s="64" t="s">
        <v>75</v>
      </c>
      <c r="S632" s="87">
        <v>7</v>
      </c>
      <c r="T632" s="21">
        <v>1</v>
      </c>
      <c r="U632" s="62" t="s">
        <v>139</v>
      </c>
      <c r="V632" s="49">
        <f>SUMIF(ResumenCotizacion!$C:$C,E632,ResumenCotizacion!$P:$P)</f>
        <v>0</v>
      </c>
      <c r="W632" s="86">
        <f>IF(H632="USD",S632*SolCotizacion!$J$18,S632)</f>
        <v>25657.87</v>
      </c>
      <c r="X632" s="3">
        <f>ROUND(W632/(1-VLOOKUP("Total porcentaje:",ResumenCotizacion!$F:$H,3,0)),2)</f>
        <v>25657.87</v>
      </c>
      <c r="Y632" s="3">
        <f t="shared" si="39"/>
        <v>0</v>
      </c>
    </row>
    <row r="633" spans="1:25" ht="14.25" x14ac:dyDescent="0.2">
      <c r="A633" s="21" t="str">
        <f t="shared" si="36"/>
        <v>Catalogo principalOVS_ES ACADEMICOD87-06008</v>
      </c>
      <c r="B633" s="21" t="str">
        <f t="shared" si="37"/>
        <v>D87-06008OVS_ES ACADEMICO</v>
      </c>
      <c r="C633"/>
      <c r="D633" s="21" t="s">
        <v>134</v>
      </c>
      <c r="E633" t="s">
        <v>1399</v>
      </c>
      <c r="F633" s="21" t="s">
        <v>806</v>
      </c>
      <c r="G633" s="21" t="s">
        <v>134</v>
      </c>
      <c r="H633" s="49" t="s">
        <v>136</v>
      </c>
      <c r="I633" s="21" t="s">
        <v>74</v>
      </c>
      <c r="J633" t="s">
        <v>1400</v>
      </c>
      <c r="K633" s="53" t="s">
        <v>29</v>
      </c>
      <c r="L633" s="52" t="s">
        <v>92</v>
      </c>
      <c r="M633" s="48" t="s">
        <v>73</v>
      </c>
      <c r="N633" s="89" t="s">
        <v>74</v>
      </c>
      <c r="O633" s="90" t="s">
        <v>74</v>
      </c>
      <c r="P633" s="89" t="s">
        <v>74</v>
      </c>
      <c r="Q633" s="47" t="str">
        <f t="shared" si="38"/>
        <v>D87-06008</v>
      </c>
      <c r="R633" s="64" t="s">
        <v>75</v>
      </c>
      <c r="S633" s="87">
        <v>7</v>
      </c>
      <c r="T633" s="21">
        <v>1</v>
      </c>
      <c r="U633" s="62" t="s">
        <v>139</v>
      </c>
      <c r="V633" s="49">
        <f>SUMIF(ResumenCotizacion!$C:$C,E633,ResumenCotizacion!$P:$P)</f>
        <v>0</v>
      </c>
      <c r="W633" s="86">
        <f>IF(H633="USD",S633*SolCotizacion!$J$18,S633)</f>
        <v>25657.87</v>
      </c>
      <c r="X633" s="3">
        <f>ROUND(W633/(1-VLOOKUP("Total porcentaje:",ResumenCotizacion!$F:$H,3,0)),2)</f>
        <v>25657.87</v>
      </c>
      <c r="Y633" s="3">
        <f t="shared" si="39"/>
        <v>0</v>
      </c>
    </row>
    <row r="634" spans="1:25" ht="14.25" x14ac:dyDescent="0.2">
      <c r="A634" s="21" t="str">
        <f t="shared" si="36"/>
        <v>Catalogo principalOVS_ES ACADEMICOD87-06010</v>
      </c>
      <c r="B634" s="21" t="str">
        <f t="shared" si="37"/>
        <v>D87-06010OVS_ES ACADEMICO</v>
      </c>
      <c r="C634"/>
      <c r="D634" s="21" t="s">
        <v>134</v>
      </c>
      <c r="E634" t="s">
        <v>1401</v>
      </c>
      <c r="F634" s="21" t="s">
        <v>806</v>
      </c>
      <c r="G634" s="21" t="s">
        <v>134</v>
      </c>
      <c r="H634" s="49" t="s">
        <v>136</v>
      </c>
      <c r="I634" s="21" t="s">
        <v>74</v>
      </c>
      <c r="J634" t="s">
        <v>1402</v>
      </c>
      <c r="K634" s="53" t="s">
        <v>29</v>
      </c>
      <c r="L634" s="52" t="s">
        <v>92</v>
      </c>
      <c r="M634" s="48" t="s">
        <v>73</v>
      </c>
      <c r="N634" s="89" t="s">
        <v>74</v>
      </c>
      <c r="O634" s="90" t="s">
        <v>74</v>
      </c>
      <c r="P634" s="89" t="s">
        <v>74</v>
      </c>
      <c r="Q634" s="47" t="str">
        <f t="shared" si="38"/>
        <v>D87-06010</v>
      </c>
      <c r="R634" s="64" t="s">
        <v>75</v>
      </c>
      <c r="S634" s="87">
        <v>4.0599999999999996</v>
      </c>
      <c r="T634" s="21">
        <v>1</v>
      </c>
      <c r="U634" s="62" t="s">
        <v>139</v>
      </c>
      <c r="V634" s="49">
        <f>SUMIF(ResumenCotizacion!$C:$C,E634,ResumenCotizacion!$P:$P)</f>
        <v>0</v>
      </c>
      <c r="W634" s="86">
        <f>IF(H634="USD",S634*SolCotizacion!$J$18,S634)</f>
        <v>14881.564599999998</v>
      </c>
      <c r="X634" s="3">
        <f>ROUND(W634/(1-VLOOKUP("Total porcentaje:",ResumenCotizacion!$F:$H,3,0)),2)</f>
        <v>14881.56</v>
      </c>
      <c r="Y634" s="3">
        <f t="shared" si="39"/>
        <v>0</v>
      </c>
    </row>
    <row r="635" spans="1:25" ht="14.25" x14ac:dyDescent="0.2">
      <c r="A635" s="21" t="str">
        <f t="shared" si="36"/>
        <v>Catalogo principalOVS_ES ACADEMICODR2-00001</v>
      </c>
      <c r="B635" s="21" t="str">
        <f t="shared" si="37"/>
        <v>DR2-00001OVS_ES ACADEMICO</v>
      </c>
      <c r="C635"/>
      <c r="D635" s="21" t="s">
        <v>134</v>
      </c>
      <c r="E635" t="s">
        <v>1403</v>
      </c>
      <c r="F635" s="21" t="s">
        <v>806</v>
      </c>
      <c r="G635" s="21" t="s">
        <v>134</v>
      </c>
      <c r="H635" s="49" t="s">
        <v>136</v>
      </c>
      <c r="I635" s="21" t="s">
        <v>74</v>
      </c>
      <c r="J635" t="s">
        <v>1404</v>
      </c>
      <c r="K635" s="53" t="s">
        <v>29</v>
      </c>
      <c r="L635" s="52" t="s">
        <v>92</v>
      </c>
      <c r="M635" s="48" t="s">
        <v>73</v>
      </c>
      <c r="N635" s="89" t="s">
        <v>74</v>
      </c>
      <c r="O635" s="90" t="s">
        <v>74</v>
      </c>
      <c r="P635" s="89" t="s">
        <v>74</v>
      </c>
      <c r="Q635" s="47" t="str">
        <f t="shared" si="38"/>
        <v>DR2-00001</v>
      </c>
      <c r="R635" s="64" t="s">
        <v>848</v>
      </c>
      <c r="S635" s="87">
        <v>0</v>
      </c>
      <c r="T635" s="21">
        <v>1</v>
      </c>
      <c r="U635" s="62" t="s">
        <v>139</v>
      </c>
      <c r="V635" s="49">
        <f>SUMIF(ResumenCotizacion!$C:$C,E635,ResumenCotizacion!$P:$P)</f>
        <v>0</v>
      </c>
      <c r="W635" s="86">
        <f>IF(H635="USD",S635*SolCotizacion!$J$18,S635)</f>
        <v>0</v>
      </c>
      <c r="X635" s="3">
        <f>ROUND(W635/(1-VLOOKUP("Total porcentaje:",ResumenCotizacion!$F:$H,3,0)),2)</f>
        <v>0</v>
      </c>
      <c r="Y635" s="3">
        <f t="shared" si="39"/>
        <v>0</v>
      </c>
    </row>
    <row r="636" spans="1:25" ht="14.25" x14ac:dyDescent="0.2">
      <c r="A636" s="21" t="str">
        <f t="shared" si="36"/>
        <v>Catalogo principalOVS_ES ACADEMICODS2-00001</v>
      </c>
      <c r="B636" s="21" t="str">
        <f t="shared" si="37"/>
        <v>DS2-00001OVS_ES ACADEMICO</v>
      </c>
      <c r="C636"/>
      <c r="D636" s="21" t="s">
        <v>134</v>
      </c>
      <c r="E636" t="s">
        <v>1405</v>
      </c>
      <c r="F636" s="21" t="s">
        <v>806</v>
      </c>
      <c r="G636" s="21" t="s">
        <v>134</v>
      </c>
      <c r="H636" s="49" t="s">
        <v>136</v>
      </c>
      <c r="I636" s="21" t="s">
        <v>74</v>
      </c>
      <c r="J636" t="s">
        <v>1406</v>
      </c>
      <c r="K636" s="53" t="s">
        <v>29</v>
      </c>
      <c r="L636" s="52" t="s">
        <v>92</v>
      </c>
      <c r="M636" s="48" t="s">
        <v>73</v>
      </c>
      <c r="N636" s="89" t="s">
        <v>74</v>
      </c>
      <c r="O636" s="90" t="s">
        <v>74</v>
      </c>
      <c r="P636" s="89" t="s">
        <v>74</v>
      </c>
      <c r="Q636" s="47" t="str">
        <f t="shared" si="38"/>
        <v>DS2-00001</v>
      </c>
      <c r="R636" s="64" t="s">
        <v>848</v>
      </c>
      <c r="S636" s="87">
        <v>0</v>
      </c>
      <c r="T636" s="21">
        <v>1</v>
      </c>
      <c r="U636" s="62" t="s">
        <v>139</v>
      </c>
      <c r="V636" s="49">
        <f>SUMIF(ResumenCotizacion!$C:$C,E636,ResumenCotizacion!$P:$P)</f>
        <v>0</v>
      </c>
      <c r="W636" s="86">
        <f>IF(H636="USD",S636*SolCotizacion!$J$18,S636)</f>
        <v>0</v>
      </c>
      <c r="X636" s="3">
        <f>ROUND(W636/(1-VLOOKUP("Total porcentaje:",ResumenCotizacion!$F:$H,3,0)),2)</f>
        <v>0</v>
      </c>
      <c r="Y636" s="3">
        <f t="shared" si="39"/>
        <v>0</v>
      </c>
    </row>
    <row r="637" spans="1:25" ht="14.25" x14ac:dyDescent="0.2">
      <c r="A637" s="21" t="str">
        <f t="shared" si="36"/>
        <v>Catalogo principalOVS_ES ACADEMICODS2-00002</v>
      </c>
      <c r="B637" s="21" t="str">
        <f t="shared" si="37"/>
        <v>DS2-00002OVS_ES ACADEMICO</v>
      </c>
      <c r="C637"/>
      <c r="D637" s="21" t="s">
        <v>134</v>
      </c>
      <c r="E637" t="s">
        <v>1407</v>
      </c>
      <c r="F637" s="21" t="s">
        <v>806</v>
      </c>
      <c r="G637" s="21" t="s">
        <v>134</v>
      </c>
      <c r="H637" s="49" t="s">
        <v>136</v>
      </c>
      <c r="I637" s="21" t="s">
        <v>74</v>
      </c>
      <c r="J637" t="s">
        <v>1408</v>
      </c>
      <c r="K637" s="53" t="s">
        <v>29</v>
      </c>
      <c r="L637" s="52" t="s">
        <v>92</v>
      </c>
      <c r="M637" s="48" t="s">
        <v>73</v>
      </c>
      <c r="N637" s="89" t="s">
        <v>74</v>
      </c>
      <c r="O637" s="90" t="s">
        <v>74</v>
      </c>
      <c r="P637" s="89" t="s">
        <v>74</v>
      </c>
      <c r="Q637" s="47" t="str">
        <f t="shared" si="38"/>
        <v>DS2-00002</v>
      </c>
      <c r="R637" s="64" t="s">
        <v>848</v>
      </c>
      <c r="S637" s="87">
        <v>0</v>
      </c>
      <c r="T637" s="21">
        <v>1</v>
      </c>
      <c r="U637" s="62" t="s">
        <v>139</v>
      </c>
      <c r="V637" s="49">
        <f>SUMIF(ResumenCotizacion!$C:$C,E637,ResumenCotizacion!$P:$P)</f>
        <v>0</v>
      </c>
      <c r="W637" s="86">
        <f>IF(H637="USD",S637*SolCotizacion!$J$18,S637)</f>
        <v>0</v>
      </c>
      <c r="X637" s="3">
        <f>ROUND(W637/(1-VLOOKUP("Total porcentaje:",ResumenCotizacion!$F:$H,3,0)),2)</f>
        <v>0</v>
      </c>
      <c r="Y637" s="3">
        <f t="shared" si="39"/>
        <v>0</v>
      </c>
    </row>
    <row r="638" spans="1:25" ht="14.25" x14ac:dyDescent="0.2">
      <c r="A638" s="21" t="str">
        <f t="shared" si="36"/>
        <v>Catalogo principalOVS_ES ACADEMICODV2-00001</v>
      </c>
      <c r="B638" s="21" t="str">
        <f t="shared" si="37"/>
        <v>DV2-00001OVS_ES ACADEMICO</v>
      </c>
      <c r="C638"/>
      <c r="D638" s="21" t="s">
        <v>134</v>
      </c>
      <c r="E638" t="s">
        <v>1409</v>
      </c>
      <c r="F638" s="21" t="s">
        <v>806</v>
      </c>
      <c r="G638" s="21" t="s">
        <v>134</v>
      </c>
      <c r="H638" s="49" t="s">
        <v>136</v>
      </c>
      <c r="I638" s="21" t="s">
        <v>74</v>
      </c>
      <c r="J638" t="s">
        <v>1410</v>
      </c>
      <c r="K638" s="53" t="s">
        <v>29</v>
      </c>
      <c r="L638" s="52" t="s">
        <v>92</v>
      </c>
      <c r="M638" s="48" t="s">
        <v>73</v>
      </c>
      <c r="N638" s="89" t="s">
        <v>74</v>
      </c>
      <c r="O638" s="90" t="s">
        <v>74</v>
      </c>
      <c r="P638" s="89" t="s">
        <v>74</v>
      </c>
      <c r="Q638" s="47" t="str">
        <f t="shared" si="38"/>
        <v>DV2-00001</v>
      </c>
      <c r="R638" s="64" t="s">
        <v>848</v>
      </c>
      <c r="S638" s="87">
        <v>2.2000000000000002</v>
      </c>
      <c r="T638" s="21">
        <v>1</v>
      </c>
      <c r="U638" s="62" t="s">
        <v>139</v>
      </c>
      <c r="V638" s="49">
        <f>SUMIF(ResumenCotizacion!$C:$C,E638,ResumenCotizacion!$P:$P)</f>
        <v>0</v>
      </c>
      <c r="W638" s="86">
        <f>IF(H638="USD",S638*SolCotizacion!$J$18,S638)</f>
        <v>8063.902</v>
      </c>
      <c r="X638" s="3">
        <f>ROUND(W638/(1-VLOOKUP("Total porcentaje:",ResumenCotizacion!$F:$H,3,0)),2)</f>
        <v>8063.9</v>
      </c>
      <c r="Y638" s="3">
        <f t="shared" si="39"/>
        <v>0</v>
      </c>
    </row>
    <row r="639" spans="1:25" ht="14.25" x14ac:dyDescent="0.2">
      <c r="A639" s="21" t="str">
        <f t="shared" si="36"/>
        <v>Catalogo principalOVS_ES ACADEMICODV2-00002</v>
      </c>
      <c r="B639" s="21" t="str">
        <f t="shared" si="37"/>
        <v>DV2-00002OVS_ES ACADEMICO</v>
      </c>
      <c r="C639"/>
      <c r="D639" s="21" t="s">
        <v>134</v>
      </c>
      <c r="E639" t="s">
        <v>1411</v>
      </c>
      <c r="F639" s="21" t="s">
        <v>806</v>
      </c>
      <c r="G639" s="21" t="s">
        <v>134</v>
      </c>
      <c r="H639" s="49" t="s">
        <v>136</v>
      </c>
      <c r="I639" s="21" t="s">
        <v>74</v>
      </c>
      <c r="J639" t="s">
        <v>1412</v>
      </c>
      <c r="K639" s="53" t="s">
        <v>29</v>
      </c>
      <c r="L639" s="52" t="s">
        <v>92</v>
      </c>
      <c r="M639" s="48" t="s">
        <v>73</v>
      </c>
      <c r="N639" s="89" t="s">
        <v>74</v>
      </c>
      <c r="O639" s="90" t="s">
        <v>74</v>
      </c>
      <c r="P639" s="89" t="s">
        <v>74</v>
      </c>
      <c r="Q639" s="47" t="str">
        <f t="shared" si="38"/>
        <v>DV2-00002</v>
      </c>
      <c r="R639" s="64" t="s">
        <v>848</v>
      </c>
      <c r="S639" s="87">
        <v>2.2000000000000002</v>
      </c>
      <c r="T639" s="21">
        <v>1</v>
      </c>
      <c r="U639" s="62" t="s">
        <v>139</v>
      </c>
      <c r="V639" s="49">
        <f>SUMIF(ResumenCotizacion!$C:$C,E639,ResumenCotizacion!$P:$P)</f>
        <v>0</v>
      </c>
      <c r="W639" s="86">
        <f>IF(H639="USD",S639*SolCotizacion!$J$18,S639)</f>
        <v>8063.902</v>
      </c>
      <c r="X639" s="3">
        <f>ROUND(W639/(1-VLOOKUP("Total porcentaje:",ResumenCotizacion!$F:$H,3,0)),2)</f>
        <v>8063.9</v>
      </c>
      <c r="Y639" s="3">
        <f t="shared" si="39"/>
        <v>0</v>
      </c>
    </row>
    <row r="640" spans="1:25" ht="14.25" x14ac:dyDescent="0.2">
      <c r="A640" s="21" t="str">
        <f t="shared" si="36"/>
        <v>Catalogo principalOVS_ES ACADEMICODW7-00001</v>
      </c>
      <c r="B640" s="21" t="str">
        <f t="shared" si="37"/>
        <v>DW7-00001OVS_ES ACADEMICO</v>
      </c>
      <c r="C640"/>
      <c r="D640" s="21" t="s">
        <v>134</v>
      </c>
      <c r="E640" t="s">
        <v>1413</v>
      </c>
      <c r="F640" s="21" t="s">
        <v>806</v>
      </c>
      <c r="G640" s="21" t="s">
        <v>134</v>
      </c>
      <c r="H640" s="49" t="s">
        <v>136</v>
      </c>
      <c r="I640" s="21" t="s">
        <v>74</v>
      </c>
      <c r="J640" t="s">
        <v>1414</v>
      </c>
      <c r="K640" s="53" t="s">
        <v>29</v>
      </c>
      <c r="L640" s="52" t="s">
        <v>92</v>
      </c>
      <c r="M640" s="48" t="s">
        <v>73</v>
      </c>
      <c r="N640" s="89" t="s">
        <v>74</v>
      </c>
      <c r="O640" s="90" t="s">
        <v>74</v>
      </c>
      <c r="P640" s="89" t="s">
        <v>74</v>
      </c>
      <c r="Q640" s="47" t="str">
        <f t="shared" si="38"/>
        <v>DW7-00001</v>
      </c>
      <c r="R640" s="64" t="s">
        <v>848</v>
      </c>
      <c r="S640" s="87">
        <v>2.1</v>
      </c>
      <c r="T640" s="21">
        <v>1</v>
      </c>
      <c r="U640" s="62" t="s">
        <v>139</v>
      </c>
      <c r="V640" s="49">
        <f>SUMIF(ResumenCotizacion!$C:$C,E640,ResumenCotizacion!$P:$P)</f>
        <v>0</v>
      </c>
      <c r="W640" s="86">
        <f>IF(H640="USD",S640*SolCotizacion!$J$18,S640)</f>
        <v>7697.3609999999999</v>
      </c>
      <c r="X640" s="3">
        <f>ROUND(W640/(1-VLOOKUP("Total porcentaje:",ResumenCotizacion!$F:$H,3,0)),2)</f>
        <v>7697.36</v>
      </c>
      <c r="Y640" s="3">
        <f t="shared" si="39"/>
        <v>0</v>
      </c>
    </row>
    <row r="641" spans="1:25" ht="14.25" x14ac:dyDescent="0.2">
      <c r="A641" s="21" t="str">
        <f t="shared" si="36"/>
        <v>Catalogo principalOVS_ES ACADEMICODW7-00002</v>
      </c>
      <c r="B641" s="21" t="str">
        <f t="shared" si="37"/>
        <v>DW7-00002OVS_ES ACADEMICO</v>
      </c>
      <c r="C641"/>
      <c r="D641" s="21" t="s">
        <v>134</v>
      </c>
      <c r="E641" t="s">
        <v>1415</v>
      </c>
      <c r="F641" s="21" t="s">
        <v>806</v>
      </c>
      <c r="G641" s="21" t="s">
        <v>134</v>
      </c>
      <c r="H641" s="49" t="s">
        <v>136</v>
      </c>
      <c r="I641" s="21" t="s">
        <v>74</v>
      </c>
      <c r="J641" t="s">
        <v>1416</v>
      </c>
      <c r="K641" s="53" t="s">
        <v>29</v>
      </c>
      <c r="L641" s="52" t="s">
        <v>92</v>
      </c>
      <c r="M641" s="48" t="s">
        <v>73</v>
      </c>
      <c r="N641" s="89" t="s">
        <v>74</v>
      </c>
      <c r="O641" s="90" t="s">
        <v>74</v>
      </c>
      <c r="P641" s="89" t="s">
        <v>74</v>
      </c>
      <c r="Q641" s="47" t="str">
        <f t="shared" si="38"/>
        <v>DW7-00002</v>
      </c>
      <c r="R641" s="64" t="s">
        <v>848</v>
      </c>
      <c r="S641" s="87">
        <v>2.1</v>
      </c>
      <c r="T641" s="21">
        <v>1</v>
      </c>
      <c r="U641" s="62" t="s">
        <v>139</v>
      </c>
      <c r="V641" s="49">
        <f>SUMIF(ResumenCotizacion!$C:$C,E641,ResumenCotizacion!$P:$P)</f>
        <v>0</v>
      </c>
      <c r="W641" s="86">
        <f>IF(H641="USD",S641*SolCotizacion!$J$18,S641)</f>
        <v>7697.3609999999999</v>
      </c>
      <c r="X641" s="3">
        <f>ROUND(W641/(1-VLOOKUP("Total porcentaje:",ResumenCotizacion!$F:$H,3,0)),2)</f>
        <v>7697.36</v>
      </c>
      <c r="Y641" s="3">
        <f t="shared" si="39"/>
        <v>0</v>
      </c>
    </row>
    <row r="642" spans="1:25" ht="14.25" x14ac:dyDescent="0.2">
      <c r="A642" s="21" t="str">
        <f t="shared" ref="A642:A705" si="40">D642&amp;F642&amp;E642</f>
        <v>Catalogo principalOVS_ES ACADEMICODW9-00001</v>
      </c>
      <c r="B642" s="21" t="str">
        <f t="shared" ref="B642:B705" si="41">E642&amp;F642</f>
        <v>DW9-00001OVS_ES ACADEMICO</v>
      </c>
      <c r="C642"/>
      <c r="D642" s="21" t="s">
        <v>134</v>
      </c>
      <c r="E642" t="s">
        <v>1417</v>
      </c>
      <c r="F642" s="21" t="s">
        <v>806</v>
      </c>
      <c r="G642" s="21" t="s">
        <v>134</v>
      </c>
      <c r="H642" s="49" t="s">
        <v>136</v>
      </c>
      <c r="I642" s="21" t="s">
        <v>74</v>
      </c>
      <c r="J642" t="s">
        <v>1418</v>
      </c>
      <c r="K642" s="53" t="s">
        <v>29</v>
      </c>
      <c r="L642" s="52" t="s">
        <v>92</v>
      </c>
      <c r="M642" s="48" t="s">
        <v>73</v>
      </c>
      <c r="N642" s="89" t="s">
        <v>74</v>
      </c>
      <c r="O642" s="90" t="s">
        <v>74</v>
      </c>
      <c r="P642" s="89" t="s">
        <v>74</v>
      </c>
      <c r="Q642" s="47" t="str">
        <f t="shared" si="38"/>
        <v>DW9-00001</v>
      </c>
      <c r="R642" s="64" t="s">
        <v>848</v>
      </c>
      <c r="S642" s="87">
        <v>1.2</v>
      </c>
      <c r="T642" s="21">
        <v>1</v>
      </c>
      <c r="U642" s="62" t="s">
        <v>139</v>
      </c>
      <c r="V642" s="49">
        <f>SUMIF(ResumenCotizacion!$C:$C,E642,ResumenCotizacion!$P:$P)</f>
        <v>0</v>
      </c>
      <c r="W642" s="86">
        <f>IF(H642="USD",S642*SolCotizacion!$J$18,S642)</f>
        <v>4398.4919999999993</v>
      </c>
      <c r="X642" s="3">
        <f>ROUND(W642/(1-VLOOKUP("Total porcentaje:",ResumenCotizacion!$F:$H,3,0)),2)</f>
        <v>4398.49</v>
      </c>
      <c r="Y642" s="3">
        <f t="shared" si="39"/>
        <v>0</v>
      </c>
    </row>
    <row r="643" spans="1:25" ht="14.25" x14ac:dyDescent="0.2">
      <c r="A643" s="21" t="str">
        <f t="shared" si="40"/>
        <v>Catalogo principalOVS_ES ACADEMICOE9R-00001</v>
      </c>
      <c r="B643" s="21" t="str">
        <f t="shared" si="41"/>
        <v>E9R-00001OVS_ES ACADEMICO</v>
      </c>
      <c r="C643"/>
      <c r="D643" s="21" t="s">
        <v>134</v>
      </c>
      <c r="E643" t="s">
        <v>1419</v>
      </c>
      <c r="F643" s="21" t="s">
        <v>806</v>
      </c>
      <c r="G643" s="21" t="s">
        <v>134</v>
      </c>
      <c r="H643" s="49" t="s">
        <v>136</v>
      </c>
      <c r="I643" s="21" t="s">
        <v>74</v>
      </c>
      <c r="J643" t="s">
        <v>1420</v>
      </c>
      <c r="K643" s="53" t="s">
        <v>29</v>
      </c>
      <c r="L643" s="52" t="s">
        <v>92</v>
      </c>
      <c r="M643" s="48" t="s">
        <v>73</v>
      </c>
      <c r="N643" s="89" t="s">
        <v>74</v>
      </c>
      <c r="O643" s="90" t="s">
        <v>74</v>
      </c>
      <c r="P643" s="89" t="s">
        <v>74</v>
      </c>
      <c r="Q643" s="47" t="str">
        <f t="shared" ref="Q643:Q706" si="42">+E643</f>
        <v>E9R-00001</v>
      </c>
      <c r="R643" s="64" t="s">
        <v>848</v>
      </c>
      <c r="S643" s="87">
        <v>0.44</v>
      </c>
      <c r="T643" s="21">
        <v>1</v>
      </c>
      <c r="U643" s="62" t="s">
        <v>139</v>
      </c>
      <c r="V643" s="49">
        <f>SUMIF(ResumenCotizacion!$C:$C,E643,ResumenCotizacion!$P:$P)</f>
        <v>0</v>
      </c>
      <c r="W643" s="86">
        <f>IF(H643="USD",S643*SolCotizacion!$J$18,S643)</f>
        <v>1612.7803999999999</v>
      </c>
      <c r="X643" s="3">
        <f>ROUND(W643/(1-VLOOKUP("Total porcentaje:",ResumenCotizacion!$F:$H,3,0)),2)</f>
        <v>1612.78</v>
      </c>
      <c r="Y643" s="3">
        <f t="shared" ref="Y643:Y706" si="43">V643*X643</f>
        <v>0</v>
      </c>
    </row>
    <row r="644" spans="1:25" ht="14.25" x14ac:dyDescent="0.2">
      <c r="A644" s="21" t="str">
        <f t="shared" si="40"/>
        <v>Catalogo principalOVS_ES ACADEMICOE9R-00002</v>
      </c>
      <c r="B644" s="21" t="str">
        <f t="shared" si="41"/>
        <v>E9R-00002OVS_ES ACADEMICO</v>
      </c>
      <c r="C644"/>
      <c r="D644" s="21" t="s">
        <v>134</v>
      </c>
      <c r="E644" t="s">
        <v>1421</v>
      </c>
      <c r="F644" s="21" t="s">
        <v>806</v>
      </c>
      <c r="G644" s="21" t="s">
        <v>134</v>
      </c>
      <c r="H644" s="49" t="s">
        <v>136</v>
      </c>
      <c r="I644" s="21" t="s">
        <v>74</v>
      </c>
      <c r="J644" t="s">
        <v>1422</v>
      </c>
      <c r="K644" s="53" t="s">
        <v>29</v>
      </c>
      <c r="L644" s="52" t="s">
        <v>92</v>
      </c>
      <c r="M644" s="48" t="s">
        <v>73</v>
      </c>
      <c r="N644" s="89" t="s">
        <v>74</v>
      </c>
      <c r="O644" s="90" t="s">
        <v>74</v>
      </c>
      <c r="P644" s="89" t="s">
        <v>74</v>
      </c>
      <c r="Q644" s="47" t="str">
        <f t="shared" si="42"/>
        <v>E9R-00002</v>
      </c>
      <c r="R644" s="64" t="s">
        <v>848</v>
      </c>
      <c r="S644" s="87">
        <v>0.44</v>
      </c>
      <c r="T644" s="21">
        <v>1</v>
      </c>
      <c r="U644" s="62" t="s">
        <v>139</v>
      </c>
      <c r="V644" s="49">
        <f>SUMIF(ResumenCotizacion!$C:$C,E644,ResumenCotizacion!$P:$P)</f>
        <v>0</v>
      </c>
      <c r="W644" s="86">
        <f>IF(H644="USD",S644*SolCotizacion!$J$18,S644)</f>
        <v>1612.7803999999999</v>
      </c>
      <c r="X644" s="3">
        <f>ROUND(W644/(1-VLOOKUP("Total porcentaje:",ResumenCotizacion!$F:$H,3,0)),2)</f>
        <v>1612.78</v>
      </c>
      <c r="Y644" s="3">
        <f t="shared" si="43"/>
        <v>0</v>
      </c>
    </row>
    <row r="645" spans="1:25" ht="14.25" x14ac:dyDescent="0.2">
      <c r="A645" s="21" t="str">
        <f t="shared" si="40"/>
        <v>Catalogo principalOVS_ES ACADEMICOE9R-00009</v>
      </c>
      <c r="B645" s="21" t="str">
        <f t="shared" si="41"/>
        <v>E9R-00009OVS_ES ACADEMICO</v>
      </c>
      <c r="C645"/>
      <c r="D645" s="21" t="s">
        <v>134</v>
      </c>
      <c r="E645" t="s">
        <v>1423</v>
      </c>
      <c r="F645" s="21" t="s">
        <v>806</v>
      </c>
      <c r="G645" s="21" t="s">
        <v>134</v>
      </c>
      <c r="H645" s="49" t="s">
        <v>136</v>
      </c>
      <c r="I645" s="21" t="s">
        <v>74</v>
      </c>
      <c r="J645" t="s">
        <v>1424</v>
      </c>
      <c r="K645" s="53" t="s">
        <v>29</v>
      </c>
      <c r="L645" s="52" t="s">
        <v>92</v>
      </c>
      <c r="M645" s="48" t="s">
        <v>73</v>
      </c>
      <c r="N645" s="89" t="s">
        <v>74</v>
      </c>
      <c r="O645" s="90" t="s">
        <v>74</v>
      </c>
      <c r="P645" s="89" t="s">
        <v>74</v>
      </c>
      <c r="Q645" s="47" t="str">
        <f t="shared" si="42"/>
        <v>E9R-00009</v>
      </c>
      <c r="R645" s="64" t="s">
        <v>848</v>
      </c>
      <c r="S645" s="87">
        <v>0.28999999999999998</v>
      </c>
      <c r="T645" s="21">
        <v>1</v>
      </c>
      <c r="U645" s="62" t="s">
        <v>139</v>
      </c>
      <c r="V645" s="49">
        <f>SUMIF(ResumenCotizacion!$C:$C,E645,ResumenCotizacion!$P:$P)</f>
        <v>0</v>
      </c>
      <c r="W645" s="86">
        <f>IF(H645="USD",S645*SolCotizacion!$J$18,S645)</f>
        <v>1062.9688999999998</v>
      </c>
      <c r="X645" s="3">
        <f>ROUND(W645/(1-VLOOKUP("Total porcentaje:",ResumenCotizacion!$F:$H,3,0)),2)</f>
        <v>1062.97</v>
      </c>
      <c r="Y645" s="3">
        <f t="shared" si="43"/>
        <v>0</v>
      </c>
    </row>
    <row r="646" spans="1:25" ht="14.25" x14ac:dyDescent="0.2">
      <c r="A646" s="21" t="str">
        <f t="shared" si="40"/>
        <v>Catalogo principalOVS_ES ACADEMICOEMJ-00159</v>
      </c>
      <c r="B646" s="21" t="str">
        <f t="shared" si="41"/>
        <v>EMJ-00159OVS_ES ACADEMICO</v>
      </c>
      <c r="C646"/>
      <c r="D646" s="21" t="s">
        <v>134</v>
      </c>
      <c r="E646" t="s">
        <v>1425</v>
      </c>
      <c r="F646" s="21" t="s">
        <v>806</v>
      </c>
      <c r="G646" s="21" t="s">
        <v>134</v>
      </c>
      <c r="H646" s="49" t="s">
        <v>136</v>
      </c>
      <c r="I646" s="21" t="s">
        <v>74</v>
      </c>
      <c r="J646" t="s">
        <v>1426</v>
      </c>
      <c r="K646" s="53" t="s">
        <v>29</v>
      </c>
      <c r="L646" s="52" t="s">
        <v>92</v>
      </c>
      <c r="M646" s="48" t="s">
        <v>73</v>
      </c>
      <c r="N646" s="89" t="s">
        <v>74</v>
      </c>
      <c r="O646" s="90" t="s">
        <v>74</v>
      </c>
      <c r="P646" s="89" t="s">
        <v>74</v>
      </c>
      <c r="Q646" s="47" t="str">
        <f t="shared" si="42"/>
        <v>EMJ-00159</v>
      </c>
      <c r="R646" s="64" t="s">
        <v>75</v>
      </c>
      <c r="S646" s="87">
        <v>21</v>
      </c>
      <c r="T646" s="21">
        <v>1</v>
      </c>
      <c r="U646" s="62" t="s">
        <v>139</v>
      </c>
      <c r="V646" s="49">
        <f>SUMIF(ResumenCotizacion!$C:$C,E646,ResumenCotizacion!$P:$P)</f>
        <v>0</v>
      </c>
      <c r="W646" s="86">
        <f>IF(H646="USD",S646*SolCotizacion!$J$18,S646)</f>
        <v>76973.61</v>
      </c>
      <c r="X646" s="3">
        <f>ROUND(W646/(1-VLOOKUP("Total porcentaje:",ResumenCotizacion!$F:$H,3,0)),2)</f>
        <v>76973.61</v>
      </c>
      <c r="Y646" s="3">
        <f t="shared" si="43"/>
        <v>0</v>
      </c>
    </row>
    <row r="647" spans="1:25" ht="14.25" x14ac:dyDescent="0.2">
      <c r="A647" s="21" t="str">
        <f t="shared" si="40"/>
        <v>Catalogo principalOVS_ES ACADEMICOEMJ-00160</v>
      </c>
      <c r="B647" s="21" t="str">
        <f t="shared" si="41"/>
        <v>EMJ-00160OVS_ES ACADEMICO</v>
      </c>
      <c r="C647"/>
      <c r="D647" s="21" t="s">
        <v>134</v>
      </c>
      <c r="E647" t="s">
        <v>1427</v>
      </c>
      <c r="F647" s="21" t="s">
        <v>806</v>
      </c>
      <c r="G647" s="21" t="s">
        <v>134</v>
      </c>
      <c r="H647" s="49" t="s">
        <v>136</v>
      </c>
      <c r="I647" s="21" t="s">
        <v>74</v>
      </c>
      <c r="J647" t="s">
        <v>1428</v>
      </c>
      <c r="K647" s="53" t="s">
        <v>29</v>
      </c>
      <c r="L647" s="52" t="s">
        <v>92</v>
      </c>
      <c r="M647" s="48" t="s">
        <v>73</v>
      </c>
      <c r="N647" s="89" t="s">
        <v>74</v>
      </c>
      <c r="O647" s="90" t="s">
        <v>74</v>
      </c>
      <c r="P647" s="89" t="s">
        <v>74</v>
      </c>
      <c r="Q647" s="47" t="str">
        <f t="shared" si="42"/>
        <v>EMJ-00160</v>
      </c>
      <c r="R647" s="64" t="s">
        <v>75</v>
      </c>
      <c r="S647" s="87">
        <v>21</v>
      </c>
      <c r="T647" s="21">
        <v>1</v>
      </c>
      <c r="U647" s="62" t="s">
        <v>139</v>
      </c>
      <c r="V647" s="49">
        <f>SUMIF(ResumenCotizacion!$C:$C,E647,ResumenCotizacion!$P:$P)</f>
        <v>0</v>
      </c>
      <c r="W647" s="86">
        <f>IF(H647="USD",S647*SolCotizacion!$J$18,S647)</f>
        <v>76973.61</v>
      </c>
      <c r="X647" s="3">
        <f>ROUND(W647/(1-VLOOKUP("Total porcentaje:",ResumenCotizacion!$F:$H,3,0)),2)</f>
        <v>76973.61</v>
      </c>
      <c r="Y647" s="3">
        <f t="shared" si="43"/>
        <v>0</v>
      </c>
    </row>
    <row r="648" spans="1:25" ht="14.25" x14ac:dyDescent="0.2">
      <c r="A648" s="21" t="str">
        <f t="shared" si="40"/>
        <v>Catalogo principalOVS_ES ACADEMICOEMJ-00161</v>
      </c>
      <c r="B648" s="21" t="str">
        <f t="shared" si="41"/>
        <v>EMJ-00161OVS_ES ACADEMICO</v>
      </c>
      <c r="C648"/>
      <c r="D648" s="21" t="s">
        <v>134</v>
      </c>
      <c r="E648" t="s">
        <v>1429</v>
      </c>
      <c r="F648" s="21" t="s">
        <v>806</v>
      </c>
      <c r="G648" s="21" t="s">
        <v>134</v>
      </c>
      <c r="H648" s="49" t="s">
        <v>136</v>
      </c>
      <c r="I648" s="21" t="s">
        <v>74</v>
      </c>
      <c r="J648" t="s">
        <v>1430</v>
      </c>
      <c r="K648" s="53" t="s">
        <v>29</v>
      </c>
      <c r="L648" s="52" t="s">
        <v>92</v>
      </c>
      <c r="M648" s="48" t="s">
        <v>73</v>
      </c>
      <c r="N648" s="89" t="s">
        <v>74</v>
      </c>
      <c r="O648" s="90" t="s">
        <v>74</v>
      </c>
      <c r="P648" s="89" t="s">
        <v>74</v>
      </c>
      <c r="Q648" s="47" t="str">
        <f t="shared" si="42"/>
        <v>EMJ-00161</v>
      </c>
      <c r="R648" s="64" t="s">
        <v>75</v>
      </c>
      <c r="S648" s="87">
        <v>21</v>
      </c>
      <c r="T648" s="21">
        <v>1</v>
      </c>
      <c r="U648" s="62" t="s">
        <v>139</v>
      </c>
      <c r="V648" s="49">
        <f>SUMIF(ResumenCotizacion!$C:$C,E648,ResumenCotizacion!$P:$P)</f>
        <v>0</v>
      </c>
      <c r="W648" s="86">
        <f>IF(H648="USD",S648*SolCotizacion!$J$18,S648)</f>
        <v>76973.61</v>
      </c>
      <c r="X648" s="3">
        <f>ROUND(W648/(1-VLOOKUP("Total porcentaje:",ResumenCotizacion!$F:$H,3,0)),2)</f>
        <v>76973.61</v>
      </c>
      <c r="Y648" s="3">
        <f t="shared" si="43"/>
        <v>0</v>
      </c>
    </row>
    <row r="649" spans="1:25" ht="14.25" x14ac:dyDescent="0.2">
      <c r="A649" s="21" t="str">
        <f t="shared" si="40"/>
        <v>Catalogo principalOVS_ES ACADEMICOEMJ-00162</v>
      </c>
      <c r="B649" s="21" t="str">
        <f t="shared" si="41"/>
        <v>EMJ-00162OVS_ES ACADEMICO</v>
      </c>
      <c r="C649"/>
      <c r="D649" s="21" t="s">
        <v>134</v>
      </c>
      <c r="E649" t="s">
        <v>1431</v>
      </c>
      <c r="F649" s="21" t="s">
        <v>806</v>
      </c>
      <c r="G649" s="21" t="s">
        <v>134</v>
      </c>
      <c r="H649" s="49" t="s">
        <v>136</v>
      </c>
      <c r="I649" s="21" t="s">
        <v>74</v>
      </c>
      <c r="J649" t="s">
        <v>1432</v>
      </c>
      <c r="K649" s="53" t="s">
        <v>29</v>
      </c>
      <c r="L649" s="52" t="s">
        <v>92</v>
      </c>
      <c r="M649" s="48" t="s">
        <v>73</v>
      </c>
      <c r="N649" s="89" t="s">
        <v>74</v>
      </c>
      <c r="O649" s="90" t="s">
        <v>74</v>
      </c>
      <c r="P649" s="89" t="s">
        <v>74</v>
      </c>
      <c r="Q649" s="47" t="str">
        <f t="shared" si="42"/>
        <v>EMJ-00162</v>
      </c>
      <c r="R649" s="64" t="s">
        <v>75</v>
      </c>
      <c r="S649" s="87">
        <v>21</v>
      </c>
      <c r="T649" s="21">
        <v>1</v>
      </c>
      <c r="U649" s="62" t="s">
        <v>139</v>
      </c>
      <c r="V649" s="49">
        <f>SUMIF(ResumenCotizacion!$C:$C,E649,ResumenCotizacion!$P:$P)</f>
        <v>0</v>
      </c>
      <c r="W649" s="86">
        <f>IF(H649="USD",S649*SolCotizacion!$J$18,S649)</f>
        <v>76973.61</v>
      </c>
      <c r="X649" s="3">
        <f>ROUND(W649/(1-VLOOKUP("Total porcentaje:",ResumenCotizacion!$F:$H,3,0)),2)</f>
        <v>76973.61</v>
      </c>
      <c r="Y649" s="3">
        <f t="shared" si="43"/>
        <v>0</v>
      </c>
    </row>
    <row r="650" spans="1:25" ht="14.25" x14ac:dyDescent="0.2">
      <c r="A650" s="21" t="str">
        <f t="shared" si="40"/>
        <v>Catalogo principalOVS_ES ACADEMICOEMJ-00330</v>
      </c>
      <c r="B650" s="21" t="str">
        <f t="shared" si="41"/>
        <v>EMJ-00330OVS_ES ACADEMICO</v>
      </c>
      <c r="C650"/>
      <c r="D650" s="21" t="s">
        <v>134</v>
      </c>
      <c r="E650" t="s">
        <v>1433</v>
      </c>
      <c r="F650" s="21" t="s">
        <v>806</v>
      </c>
      <c r="G650" s="21" t="s">
        <v>134</v>
      </c>
      <c r="H650" s="49" t="s">
        <v>136</v>
      </c>
      <c r="I650" s="21" t="s">
        <v>74</v>
      </c>
      <c r="J650" t="s">
        <v>1434</v>
      </c>
      <c r="K650" s="53" t="s">
        <v>29</v>
      </c>
      <c r="L650" s="52" t="s">
        <v>92</v>
      </c>
      <c r="M650" s="48" t="s">
        <v>73</v>
      </c>
      <c r="N650" s="89" t="s">
        <v>74</v>
      </c>
      <c r="O650" s="90" t="s">
        <v>74</v>
      </c>
      <c r="P650" s="89" t="s">
        <v>74</v>
      </c>
      <c r="Q650" s="47" t="str">
        <f t="shared" si="42"/>
        <v>EMJ-00330</v>
      </c>
      <c r="R650" s="64" t="s">
        <v>75</v>
      </c>
      <c r="S650" s="87">
        <v>14</v>
      </c>
      <c r="T650" s="21">
        <v>1</v>
      </c>
      <c r="U650" s="62" t="s">
        <v>139</v>
      </c>
      <c r="V650" s="49">
        <f>SUMIF(ResumenCotizacion!$C:$C,E650,ResumenCotizacion!$P:$P)</f>
        <v>0</v>
      </c>
      <c r="W650" s="86">
        <f>IF(H650="USD",S650*SolCotizacion!$J$18,S650)</f>
        <v>51315.74</v>
      </c>
      <c r="X650" s="3">
        <f>ROUND(W650/(1-VLOOKUP("Total porcentaje:",ResumenCotizacion!$F:$H,3,0)),2)</f>
        <v>51315.74</v>
      </c>
      <c r="Y650" s="3">
        <f t="shared" si="43"/>
        <v>0</v>
      </c>
    </row>
    <row r="651" spans="1:25" ht="14.25" x14ac:dyDescent="0.2">
      <c r="A651" s="21" t="str">
        <f t="shared" si="40"/>
        <v>Catalogo principalOVS_ES ACADEMICOEMJ-00331</v>
      </c>
      <c r="B651" s="21" t="str">
        <f t="shared" si="41"/>
        <v>EMJ-00331OVS_ES ACADEMICO</v>
      </c>
      <c r="C651"/>
      <c r="D651" s="21" t="s">
        <v>134</v>
      </c>
      <c r="E651" t="s">
        <v>1435</v>
      </c>
      <c r="F651" s="21" t="s">
        <v>806</v>
      </c>
      <c r="G651" s="21" t="s">
        <v>134</v>
      </c>
      <c r="H651" s="49" t="s">
        <v>136</v>
      </c>
      <c r="I651" s="21" t="s">
        <v>74</v>
      </c>
      <c r="J651" t="s">
        <v>1436</v>
      </c>
      <c r="K651" s="53" t="s">
        <v>29</v>
      </c>
      <c r="L651" s="52" t="s">
        <v>92</v>
      </c>
      <c r="M651" s="48" t="s">
        <v>73</v>
      </c>
      <c r="N651" s="89" t="s">
        <v>74</v>
      </c>
      <c r="O651" s="90" t="s">
        <v>74</v>
      </c>
      <c r="P651" s="89" t="s">
        <v>74</v>
      </c>
      <c r="Q651" s="47" t="str">
        <f t="shared" si="42"/>
        <v>EMJ-00331</v>
      </c>
      <c r="R651" s="64" t="s">
        <v>75</v>
      </c>
      <c r="S651" s="87">
        <v>14</v>
      </c>
      <c r="T651" s="21">
        <v>1</v>
      </c>
      <c r="U651" s="62" t="s">
        <v>139</v>
      </c>
      <c r="V651" s="49">
        <f>SUMIF(ResumenCotizacion!$C:$C,E651,ResumenCotizacion!$P:$P)</f>
        <v>0</v>
      </c>
      <c r="W651" s="86">
        <f>IF(H651="USD",S651*SolCotizacion!$J$18,S651)</f>
        <v>51315.74</v>
      </c>
      <c r="X651" s="3">
        <f>ROUND(W651/(1-VLOOKUP("Total porcentaje:",ResumenCotizacion!$F:$H,3,0)),2)</f>
        <v>51315.74</v>
      </c>
      <c r="Y651" s="3">
        <f t="shared" si="43"/>
        <v>0</v>
      </c>
    </row>
    <row r="652" spans="1:25" ht="14.25" x14ac:dyDescent="0.2">
      <c r="A652" s="21" t="str">
        <f t="shared" si="40"/>
        <v>Catalogo principalOVS_ES ACADEMICOEMT-00159</v>
      </c>
      <c r="B652" s="21" t="str">
        <f t="shared" si="41"/>
        <v>EMT-00159OVS_ES ACADEMICO</v>
      </c>
      <c r="C652"/>
      <c r="D652" s="21" t="s">
        <v>134</v>
      </c>
      <c r="E652" t="s">
        <v>1437</v>
      </c>
      <c r="F652" s="21" t="s">
        <v>806</v>
      </c>
      <c r="G652" s="21" t="s">
        <v>134</v>
      </c>
      <c r="H652" s="49" t="s">
        <v>136</v>
      </c>
      <c r="I652" s="21" t="s">
        <v>74</v>
      </c>
      <c r="J652" t="s">
        <v>1438</v>
      </c>
      <c r="K652" s="53" t="s">
        <v>29</v>
      </c>
      <c r="L652" s="52" t="s">
        <v>92</v>
      </c>
      <c r="M652" s="48" t="s">
        <v>73</v>
      </c>
      <c r="N652" s="89" t="s">
        <v>74</v>
      </c>
      <c r="O652" s="90" t="s">
        <v>74</v>
      </c>
      <c r="P652" s="89" t="s">
        <v>74</v>
      </c>
      <c r="Q652" s="47" t="str">
        <f t="shared" si="42"/>
        <v>EMT-00159</v>
      </c>
      <c r="R652" s="64" t="s">
        <v>75</v>
      </c>
      <c r="S652" s="87">
        <v>258</v>
      </c>
      <c r="T652" s="21">
        <v>1</v>
      </c>
      <c r="U652" s="62" t="s">
        <v>139</v>
      </c>
      <c r="V652" s="49">
        <f>SUMIF(ResumenCotizacion!$C:$C,E652,ResumenCotizacion!$P:$P)</f>
        <v>0</v>
      </c>
      <c r="W652" s="86">
        <f>IF(H652="USD",S652*SolCotizacion!$J$18,S652)</f>
        <v>945675.77999999991</v>
      </c>
      <c r="X652" s="3">
        <f>ROUND(W652/(1-VLOOKUP("Total porcentaje:",ResumenCotizacion!$F:$H,3,0)),2)</f>
        <v>945675.78</v>
      </c>
      <c r="Y652" s="3">
        <f t="shared" si="43"/>
        <v>0</v>
      </c>
    </row>
    <row r="653" spans="1:25" ht="14.25" x14ac:dyDescent="0.2">
      <c r="A653" s="21" t="str">
        <f t="shared" si="40"/>
        <v>Catalogo principalOVS_ES ACADEMICOEMT-00160</v>
      </c>
      <c r="B653" s="21" t="str">
        <f t="shared" si="41"/>
        <v>EMT-00160OVS_ES ACADEMICO</v>
      </c>
      <c r="C653"/>
      <c r="D653" s="21" t="s">
        <v>134</v>
      </c>
      <c r="E653" t="s">
        <v>1439</v>
      </c>
      <c r="F653" s="21" t="s">
        <v>806</v>
      </c>
      <c r="G653" s="21" t="s">
        <v>134</v>
      </c>
      <c r="H653" s="49" t="s">
        <v>136</v>
      </c>
      <c r="I653" s="21" t="s">
        <v>74</v>
      </c>
      <c r="J653" t="s">
        <v>1440</v>
      </c>
      <c r="K653" s="53" t="s">
        <v>29</v>
      </c>
      <c r="L653" s="52" t="s">
        <v>92</v>
      </c>
      <c r="M653" s="48" t="s">
        <v>73</v>
      </c>
      <c r="N653" s="89" t="s">
        <v>74</v>
      </c>
      <c r="O653" s="90" t="s">
        <v>74</v>
      </c>
      <c r="P653" s="89" t="s">
        <v>74</v>
      </c>
      <c r="Q653" s="47" t="str">
        <f t="shared" si="42"/>
        <v>EMT-00160</v>
      </c>
      <c r="R653" s="64" t="s">
        <v>75</v>
      </c>
      <c r="S653" s="87">
        <v>258</v>
      </c>
      <c r="T653" s="21">
        <v>1</v>
      </c>
      <c r="U653" s="62" t="s">
        <v>139</v>
      </c>
      <c r="V653" s="49">
        <f>SUMIF(ResumenCotizacion!$C:$C,E653,ResumenCotizacion!$P:$P)</f>
        <v>0</v>
      </c>
      <c r="W653" s="86">
        <f>IF(H653="USD",S653*SolCotizacion!$J$18,S653)</f>
        <v>945675.77999999991</v>
      </c>
      <c r="X653" s="3">
        <f>ROUND(W653/(1-VLOOKUP("Total porcentaje:",ResumenCotizacion!$F:$H,3,0)),2)</f>
        <v>945675.78</v>
      </c>
      <c r="Y653" s="3">
        <f t="shared" si="43"/>
        <v>0</v>
      </c>
    </row>
    <row r="654" spans="1:25" ht="14.25" x14ac:dyDescent="0.2">
      <c r="A654" s="21" t="str">
        <f t="shared" si="40"/>
        <v>Catalogo principalOVS_ES ACADEMICOEMT-00161</v>
      </c>
      <c r="B654" s="21" t="str">
        <f t="shared" si="41"/>
        <v>EMT-00161OVS_ES ACADEMICO</v>
      </c>
      <c r="C654"/>
      <c r="D654" s="21" t="s">
        <v>134</v>
      </c>
      <c r="E654" t="s">
        <v>1441</v>
      </c>
      <c r="F654" s="21" t="s">
        <v>806</v>
      </c>
      <c r="G654" s="21" t="s">
        <v>134</v>
      </c>
      <c r="H654" s="49" t="s">
        <v>136</v>
      </c>
      <c r="I654" s="21" t="s">
        <v>74</v>
      </c>
      <c r="J654" t="s">
        <v>1442</v>
      </c>
      <c r="K654" s="53" t="s">
        <v>29</v>
      </c>
      <c r="L654" s="52" t="s">
        <v>92</v>
      </c>
      <c r="M654" s="48" t="s">
        <v>73</v>
      </c>
      <c r="N654" s="89" t="s">
        <v>74</v>
      </c>
      <c r="O654" s="90" t="s">
        <v>74</v>
      </c>
      <c r="P654" s="89" t="s">
        <v>74</v>
      </c>
      <c r="Q654" s="47" t="str">
        <f t="shared" si="42"/>
        <v>EMT-00161</v>
      </c>
      <c r="R654" s="64" t="s">
        <v>75</v>
      </c>
      <c r="S654" s="87">
        <v>258</v>
      </c>
      <c r="T654" s="21">
        <v>1</v>
      </c>
      <c r="U654" s="62" t="s">
        <v>139</v>
      </c>
      <c r="V654" s="49">
        <f>SUMIF(ResumenCotizacion!$C:$C,E654,ResumenCotizacion!$P:$P)</f>
        <v>0</v>
      </c>
      <c r="W654" s="86">
        <f>IF(H654="USD",S654*SolCotizacion!$J$18,S654)</f>
        <v>945675.77999999991</v>
      </c>
      <c r="X654" s="3">
        <f>ROUND(W654/(1-VLOOKUP("Total porcentaje:",ResumenCotizacion!$F:$H,3,0)),2)</f>
        <v>945675.78</v>
      </c>
      <c r="Y654" s="3">
        <f t="shared" si="43"/>
        <v>0</v>
      </c>
    </row>
    <row r="655" spans="1:25" ht="14.25" x14ac:dyDescent="0.2">
      <c r="A655" s="21" t="str">
        <f t="shared" si="40"/>
        <v>Catalogo principalOVS_ES ACADEMICOEMT-00162</v>
      </c>
      <c r="B655" s="21" t="str">
        <f t="shared" si="41"/>
        <v>EMT-00162OVS_ES ACADEMICO</v>
      </c>
      <c r="C655"/>
      <c r="D655" s="21" t="s">
        <v>134</v>
      </c>
      <c r="E655" t="s">
        <v>1443</v>
      </c>
      <c r="F655" s="21" t="s">
        <v>806</v>
      </c>
      <c r="G655" s="21" t="s">
        <v>134</v>
      </c>
      <c r="H655" s="49" t="s">
        <v>136</v>
      </c>
      <c r="I655" s="21" t="s">
        <v>74</v>
      </c>
      <c r="J655" t="s">
        <v>1444</v>
      </c>
      <c r="K655" s="53" t="s">
        <v>29</v>
      </c>
      <c r="L655" s="52" t="s">
        <v>92</v>
      </c>
      <c r="M655" s="48" t="s">
        <v>73</v>
      </c>
      <c r="N655" s="89" t="s">
        <v>74</v>
      </c>
      <c r="O655" s="90" t="s">
        <v>74</v>
      </c>
      <c r="P655" s="89" t="s">
        <v>74</v>
      </c>
      <c r="Q655" s="47" t="str">
        <f t="shared" si="42"/>
        <v>EMT-00162</v>
      </c>
      <c r="R655" s="64" t="s">
        <v>75</v>
      </c>
      <c r="S655" s="87">
        <v>258</v>
      </c>
      <c r="T655" s="21">
        <v>1</v>
      </c>
      <c r="U655" s="62" t="s">
        <v>139</v>
      </c>
      <c r="V655" s="49">
        <f>SUMIF(ResumenCotizacion!$C:$C,E655,ResumenCotizacion!$P:$P)</f>
        <v>0</v>
      </c>
      <c r="W655" s="86">
        <f>IF(H655="USD",S655*SolCotizacion!$J$18,S655)</f>
        <v>945675.77999999991</v>
      </c>
      <c r="X655" s="3">
        <f>ROUND(W655/(1-VLOOKUP("Total porcentaje:",ResumenCotizacion!$F:$H,3,0)),2)</f>
        <v>945675.78</v>
      </c>
      <c r="Y655" s="3">
        <f t="shared" si="43"/>
        <v>0</v>
      </c>
    </row>
    <row r="656" spans="1:25" ht="14.25" x14ac:dyDescent="0.2">
      <c r="A656" s="21" t="str">
        <f t="shared" si="40"/>
        <v>Catalogo principalOVS_ES ACADEMICOEMT-00330</v>
      </c>
      <c r="B656" s="21" t="str">
        <f t="shared" si="41"/>
        <v>EMT-00330OVS_ES ACADEMICO</v>
      </c>
      <c r="C656"/>
      <c r="D656" s="21" t="s">
        <v>134</v>
      </c>
      <c r="E656" t="s">
        <v>1445</v>
      </c>
      <c r="F656" s="21" t="s">
        <v>806</v>
      </c>
      <c r="G656" s="21" t="s">
        <v>134</v>
      </c>
      <c r="H656" s="49" t="s">
        <v>136</v>
      </c>
      <c r="I656" s="21" t="s">
        <v>74</v>
      </c>
      <c r="J656" t="s">
        <v>1446</v>
      </c>
      <c r="K656" s="53" t="s">
        <v>29</v>
      </c>
      <c r="L656" s="52" t="s">
        <v>92</v>
      </c>
      <c r="M656" s="48" t="s">
        <v>73</v>
      </c>
      <c r="N656" s="89" t="s">
        <v>74</v>
      </c>
      <c r="O656" s="90" t="s">
        <v>74</v>
      </c>
      <c r="P656" s="89" t="s">
        <v>74</v>
      </c>
      <c r="Q656" s="47" t="str">
        <f t="shared" si="42"/>
        <v>EMT-00330</v>
      </c>
      <c r="R656" s="64" t="s">
        <v>75</v>
      </c>
      <c r="S656" s="87">
        <v>168</v>
      </c>
      <c r="T656" s="21">
        <v>1</v>
      </c>
      <c r="U656" s="62" t="s">
        <v>139</v>
      </c>
      <c r="V656" s="49">
        <f>SUMIF(ResumenCotizacion!$C:$C,E656,ResumenCotizacion!$P:$P)</f>
        <v>0</v>
      </c>
      <c r="W656" s="86">
        <f>IF(H656="USD",S656*SolCotizacion!$J$18,S656)</f>
        <v>615788.88</v>
      </c>
      <c r="X656" s="3">
        <f>ROUND(W656/(1-VLOOKUP("Total porcentaje:",ResumenCotizacion!$F:$H,3,0)),2)</f>
        <v>615788.88</v>
      </c>
      <c r="Y656" s="3">
        <f t="shared" si="43"/>
        <v>0</v>
      </c>
    </row>
    <row r="657" spans="1:25" ht="14.25" x14ac:dyDescent="0.2">
      <c r="A657" s="21" t="str">
        <f t="shared" si="40"/>
        <v>Catalogo principalOVS_ES ACADEMICOEMT-00331</v>
      </c>
      <c r="B657" s="21" t="str">
        <f t="shared" si="41"/>
        <v>EMT-00331OVS_ES ACADEMICO</v>
      </c>
      <c r="C657"/>
      <c r="D657" s="21" t="s">
        <v>134</v>
      </c>
      <c r="E657" t="s">
        <v>1447</v>
      </c>
      <c r="F657" s="21" t="s">
        <v>806</v>
      </c>
      <c r="G657" s="21" t="s">
        <v>134</v>
      </c>
      <c r="H657" s="49" t="s">
        <v>136</v>
      </c>
      <c r="I657" s="21" t="s">
        <v>74</v>
      </c>
      <c r="J657" t="s">
        <v>1448</v>
      </c>
      <c r="K657" s="53" t="s">
        <v>29</v>
      </c>
      <c r="L657" s="52" t="s">
        <v>92</v>
      </c>
      <c r="M657" s="48" t="s">
        <v>73</v>
      </c>
      <c r="N657" s="89" t="s">
        <v>74</v>
      </c>
      <c r="O657" s="90" t="s">
        <v>74</v>
      </c>
      <c r="P657" s="89" t="s">
        <v>74</v>
      </c>
      <c r="Q657" s="47" t="str">
        <f t="shared" si="42"/>
        <v>EMT-00331</v>
      </c>
      <c r="R657" s="64" t="s">
        <v>75</v>
      </c>
      <c r="S657" s="87">
        <v>168</v>
      </c>
      <c r="T657" s="21">
        <v>1</v>
      </c>
      <c r="U657" s="62" t="s">
        <v>139</v>
      </c>
      <c r="V657" s="49">
        <f>SUMIF(ResumenCotizacion!$C:$C,E657,ResumenCotizacion!$P:$P)</f>
        <v>0</v>
      </c>
      <c r="W657" s="86">
        <f>IF(H657="USD",S657*SolCotizacion!$J$18,S657)</f>
        <v>615788.88</v>
      </c>
      <c r="X657" s="3">
        <f>ROUND(W657/(1-VLOOKUP("Total porcentaje:",ResumenCotizacion!$F:$H,3,0)),2)</f>
        <v>615788.88</v>
      </c>
      <c r="Y657" s="3">
        <f t="shared" si="43"/>
        <v>0</v>
      </c>
    </row>
    <row r="658" spans="1:25" ht="14.25" x14ac:dyDescent="0.2">
      <c r="A658" s="21" t="str">
        <f t="shared" si="40"/>
        <v>Catalogo principalOVS_ES ACADEMICOEMT-00433</v>
      </c>
      <c r="B658" s="21" t="str">
        <f t="shared" si="41"/>
        <v>EMT-00433OVS_ES ACADEMICO</v>
      </c>
      <c r="C658"/>
      <c r="D658" s="21" t="s">
        <v>134</v>
      </c>
      <c r="E658" t="s">
        <v>1449</v>
      </c>
      <c r="F658" s="21" t="s">
        <v>806</v>
      </c>
      <c r="G658" s="21" t="s">
        <v>134</v>
      </c>
      <c r="H658" s="49" t="s">
        <v>136</v>
      </c>
      <c r="I658" s="21" t="s">
        <v>74</v>
      </c>
      <c r="J658" t="s">
        <v>1450</v>
      </c>
      <c r="K658" s="53" t="s">
        <v>29</v>
      </c>
      <c r="L658" s="52" t="s">
        <v>92</v>
      </c>
      <c r="M658" s="48" t="s">
        <v>73</v>
      </c>
      <c r="N658" s="89" t="s">
        <v>74</v>
      </c>
      <c r="O658" s="90" t="s">
        <v>74</v>
      </c>
      <c r="P658" s="89" t="s">
        <v>74</v>
      </c>
      <c r="Q658" s="47" t="str">
        <f t="shared" si="42"/>
        <v>EMT-00433</v>
      </c>
      <c r="R658" s="64" t="s">
        <v>75</v>
      </c>
      <c r="S658" s="87">
        <v>238</v>
      </c>
      <c r="T658" s="21">
        <v>1</v>
      </c>
      <c r="U658" s="62" t="s">
        <v>139</v>
      </c>
      <c r="V658" s="49">
        <f>SUMIF(ResumenCotizacion!$C:$C,E658,ResumenCotizacion!$P:$P)</f>
        <v>0</v>
      </c>
      <c r="W658" s="86">
        <f>IF(H658="USD",S658*SolCotizacion!$J$18,S658)</f>
        <v>872367.58</v>
      </c>
      <c r="X658" s="3">
        <f>ROUND(W658/(1-VLOOKUP("Total porcentaje:",ResumenCotizacion!$F:$H,3,0)),2)</f>
        <v>872367.58</v>
      </c>
      <c r="Y658" s="3">
        <f t="shared" si="43"/>
        <v>0</v>
      </c>
    </row>
    <row r="659" spans="1:25" ht="14.25" x14ac:dyDescent="0.2">
      <c r="A659" s="21" t="str">
        <f t="shared" si="40"/>
        <v>Catalogo principalOVS_ES ACADEMICOEMT-00434</v>
      </c>
      <c r="B659" s="21" t="str">
        <f t="shared" si="41"/>
        <v>EMT-00434OVS_ES ACADEMICO</v>
      </c>
      <c r="C659"/>
      <c r="D659" s="21" t="s">
        <v>134</v>
      </c>
      <c r="E659" t="s">
        <v>1451</v>
      </c>
      <c r="F659" s="21" t="s">
        <v>806</v>
      </c>
      <c r="G659" s="21" t="s">
        <v>134</v>
      </c>
      <c r="H659" s="49" t="s">
        <v>136</v>
      </c>
      <c r="I659" s="21" t="s">
        <v>74</v>
      </c>
      <c r="J659" t="s">
        <v>1452</v>
      </c>
      <c r="K659" s="53" t="s">
        <v>29</v>
      </c>
      <c r="L659" s="52" t="s">
        <v>92</v>
      </c>
      <c r="M659" s="48" t="s">
        <v>73</v>
      </c>
      <c r="N659" s="89" t="s">
        <v>74</v>
      </c>
      <c r="O659" s="90" t="s">
        <v>74</v>
      </c>
      <c r="P659" s="89" t="s">
        <v>74</v>
      </c>
      <c r="Q659" s="47" t="str">
        <f t="shared" si="42"/>
        <v>EMT-00434</v>
      </c>
      <c r="R659" s="64" t="s">
        <v>75</v>
      </c>
      <c r="S659" s="87">
        <v>238</v>
      </c>
      <c r="T659" s="21">
        <v>1</v>
      </c>
      <c r="U659" s="62" t="s">
        <v>139</v>
      </c>
      <c r="V659" s="49">
        <f>SUMIF(ResumenCotizacion!$C:$C,E659,ResumenCotizacion!$P:$P)</f>
        <v>0</v>
      </c>
      <c r="W659" s="86">
        <f>IF(H659="USD",S659*SolCotizacion!$J$18,S659)</f>
        <v>872367.58</v>
      </c>
      <c r="X659" s="3">
        <f>ROUND(W659/(1-VLOOKUP("Total porcentaje:",ResumenCotizacion!$F:$H,3,0)),2)</f>
        <v>872367.58</v>
      </c>
      <c r="Y659" s="3">
        <f t="shared" si="43"/>
        <v>0</v>
      </c>
    </row>
    <row r="660" spans="1:25" ht="14.25" x14ac:dyDescent="0.2">
      <c r="A660" s="21" t="str">
        <f t="shared" si="40"/>
        <v>Catalogo principalOVS_ES ACADEMICOEMT-00435</v>
      </c>
      <c r="B660" s="21" t="str">
        <f t="shared" si="41"/>
        <v>EMT-00435OVS_ES ACADEMICO</v>
      </c>
      <c r="C660"/>
      <c r="D660" s="21" t="s">
        <v>134</v>
      </c>
      <c r="E660" t="s">
        <v>1453</v>
      </c>
      <c r="F660" s="21" t="s">
        <v>806</v>
      </c>
      <c r="G660" s="21" t="s">
        <v>134</v>
      </c>
      <c r="H660" s="49" t="s">
        <v>136</v>
      </c>
      <c r="I660" s="21" t="s">
        <v>74</v>
      </c>
      <c r="J660" t="s">
        <v>1454</v>
      </c>
      <c r="K660" s="53" t="s">
        <v>29</v>
      </c>
      <c r="L660" s="52" t="s">
        <v>92</v>
      </c>
      <c r="M660" s="48" t="s">
        <v>73</v>
      </c>
      <c r="N660" s="89" t="s">
        <v>74</v>
      </c>
      <c r="O660" s="90" t="s">
        <v>74</v>
      </c>
      <c r="P660" s="89" t="s">
        <v>74</v>
      </c>
      <c r="Q660" s="47" t="str">
        <f t="shared" si="42"/>
        <v>EMT-00435</v>
      </c>
      <c r="R660" s="64" t="s">
        <v>75</v>
      </c>
      <c r="S660" s="87">
        <v>238</v>
      </c>
      <c r="T660" s="21">
        <v>1</v>
      </c>
      <c r="U660" s="62" t="s">
        <v>139</v>
      </c>
      <c r="V660" s="49">
        <f>SUMIF(ResumenCotizacion!$C:$C,E660,ResumenCotizacion!$P:$P)</f>
        <v>0</v>
      </c>
      <c r="W660" s="86">
        <f>IF(H660="USD",S660*SolCotizacion!$J$18,S660)</f>
        <v>872367.58</v>
      </c>
      <c r="X660" s="3">
        <f>ROUND(W660/(1-VLOOKUP("Total porcentaje:",ResumenCotizacion!$F:$H,3,0)),2)</f>
        <v>872367.58</v>
      </c>
      <c r="Y660" s="3">
        <f t="shared" si="43"/>
        <v>0</v>
      </c>
    </row>
    <row r="661" spans="1:25" ht="14.25" x14ac:dyDescent="0.2">
      <c r="A661" s="21" t="str">
        <f t="shared" si="40"/>
        <v>Catalogo principalOVS_ES ACADEMICOEMT-00436</v>
      </c>
      <c r="B661" s="21" t="str">
        <f t="shared" si="41"/>
        <v>EMT-00436OVS_ES ACADEMICO</v>
      </c>
      <c r="C661"/>
      <c r="D661" s="21" t="s">
        <v>134</v>
      </c>
      <c r="E661" t="s">
        <v>1455</v>
      </c>
      <c r="F661" s="21" t="s">
        <v>806</v>
      </c>
      <c r="G661" s="21" t="s">
        <v>134</v>
      </c>
      <c r="H661" s="49" t="s">
        <v>136</v>
      </c>
      <c r="I661" s="21" t="s">
        <v>74</v>
      </c>
      <c r="J661" t="s">
        <v>1456</v>
      </c>
      <c r="K661" s="53" t="s">
        <v>29</v>
      </c>
      <c r="L661" s="52" t="s">
        <v>92</v>
      </c>
      <c r="M661" s="48" t="s">
        <v>73</v>
      </c>
      <c r="N661" s="89" t="s">
        <v>74</v>
      </c>
      <c r="O661" s="90" t="s">
        <v>74</v>
      </c>
      <c r="P661" s="89" t="s">
        <v>74</v>
      </c>
      <c r="Q661" s="47" t="str">
        <f t="shared" si="42"/>
        <v>EMT-00436</v>
      </c>
      <c r="R661" s="64" t="s">
        <v>75</v>
      </c>
      <c r="S661" s="87">
        <v>238</v>
      </c>
      <c r="T661" s="21">
        <v>1</v>
      </c>
      <c r="U661" s="62" t="s">
        <v>139</v>
      </c>
      <c r="V661" s="49">
        <f>SUMIF(ResumenCotizacion!$C:$C,E661,ResumenCotizacion!$P:$P)</f>
        <v>0</v>
      </c>
      <c r="W661" s="86">
        <f>IF(H661="USD",S661*SolCotizacion!$J$18,S661)</f>
        <v>872367.58</v>
      </c>
      <c r="X661" s="3">
        <f>ROUND(W661/(1-VLOOKUP("Total porcentaje:",ResumenCotizacion!$F:$H,3,0)),2)</f>
        <v>872367.58</v>
      </c>
      <c r="Y661" s="3">
        <f t="shared" si="43"/>
        <v>0</v>
      </c>
    </row>
    <row r="662" spans="1:25" ht="14.25" x14ac:dyDescent="0.2">
      <c r="A662" s="21" t="str">
        <f t="shared" si="40"/>
        <v>Catalogo principalOVS_ES ACADEMICOEMT-00515</v>
      </c>
      <c r="B662" s="21" t="str">
        <f t="shared" si="41"/>
        <v>EMT-00515OVS_ES ACADEMICO</v>
      </c>
      <c r="C662"/>
      <c r="D662" s="21" t="s">
        <v>134</v>
      </c>
      <c r="E662" t="s">
        <v>1457</v>
      </c>
      <c r="F662" s="21" t="s">
        <v>806</v>
      </c>
      <c r="G662" s="21" t="s">
        <v>134</v>
      </c>
      <c r="H662" s="49" t="s">
        <v>136</v>
      </c>
      <c r="I662" s="21" t="s">
        <v>74</v>
      </c>
      <c r="J662" t="s">
        <v>1458</v>
      </c>
      <c r="K662" s="53" t="s">
        <v>29</v>
      </c>
      <c r="L662" s="52" t="s">
        <v>92</v>
      </c>
      <c r="M662" s="48" t="s">
        <v>73</v>
      </c>
      <c r="N662" s="89" t="s">
        <v>74</v>
      </c>
      <c r="O662" s="90" t="s">
        <v>74</v>
      </c>
      <c r="P662" s="89" t="s">
        <v>74</v>
      </c>
      <c r="Q662" s="47" t="str">
        <f t="shared" si="42"/>
        <v>EMT-00515</v>
      </c>
      <c r="R662" s="64" t="s">
        <v>75</v>
      </c>
      <c r="S662" s="87">
        <v>155</v>
      </c>
      <c r="T662" s="21">
        <v>1</v>
      </c>
      <c r="U662" s="62" t="s">
        <v>139</v>
      </c>
      <c r="V662" s="49">
        <f>SUMIF(ResumenCotizacion!$C:$C,E662,ResumenCotizacion!$P:$P)</f>
        <v>0</v>
      </c>
      <c r="W662" s="86">
        <f>IF(H662="USD",S662*SolCotizacion!$J$18,S662)</f>
        <v>568138.54999999993</v>
      </c>
      <c r="X662" s="3">
        <f>ROUND(W662/(1-VLOOKUP("Total porcentaje:",ResumenCotizacion!$F:$H,3,0)),2)</f>
        <v>568138.55000000005</v>
      </c>
      <c r="Y662" s="3">
        <f t="shared" si="43"/>
        <v>0</v>
      </c>
    </row>
    <row r="663" spans="1:25" ht="14.25" x14ac:dyDescent="0.2">
      <c r="A663" s="21" t="str">
        <f t="shared" si="40"/>
        <v>Catalogo principalOVS_ES ACADEMICOEMT-00516</v>
      </c>
      <c r="B663" s="21" t="str">
        <f t="shared" si="41"/>
        <v>EMT-00516OVS_ES ACADEMICO</v>
      </c>
      <c r="C663"/>
      <c r="D663" s="21" t="s">
        <v>134</v>
      </c>
      <c r="E663" t="s">
        <v>1459</v>
      </c>
      <c r="F663" s="21" t="s">
        <v>806</v>
      </c>
      <c r="G663" s="21" t="s">
        <v>134</v>
      </c>
      <c r="H663" s="49" t="s">
        <v>136</v>
      </c>
      <c r="I663" s="21" t="s">
        <v>74</v>
      </c>
      <c r="J663" t="s">
        <v>1460</v>
      </c>
      <c r="K663" s="53" t="s">
        <v>29</v>
      </c>
      <c r="L663" s="52" t="s">
        <v>92</v>
      </c>
      <c r="M663" s="48" t="s">
        <v>73</v>
      </c>
      <c r="N663" s="89" t="s">
        <v>74</v>
      </c>
      <c r="O663" s="90" t="s">
        <v>74</v>
      </c>
      <c r="P663" s="89" t="s">
        <v>74</v>
      </c>
      <c r="Q663" s="47" t="str">
        <f t="shared" si="42"/>
        <v>EMT-00516</v>
      </c>
      <c r="R663" s="64" t="s">
        <v>75</v>
      </c>
      <c r="S663" s="87">
        <v>155</v>
      </c>
      <c r="T663" s="21">
        <v>1</v>
      </c>
      <c r="U663" s="62" t="s">
        <v>139</v>
      </c>
      <c r="V663" s="49">
        <f>SUMIF(ResumenCotizacion!$C:$C,E663,ResumenCotizacion!$P:$P)</f>
        <v>0</v>
      </c>
      <c r="W663" s="86">
        <f>IF(H663="USD",S663*SolCotizacion!$J$18,S663)</f>
        <v>568138.54999999993</v>
      </c>
      <c r="X663" s="3">
        <f>ROUND(W663/(1-VLOOKUP("Total porcentaje:",ResumenCotizacion!$F:$H,3,0)),2)</f>
        <v>568138.55000000005</v>
      </c>
      <c r="Y663" s="3">
        <f t="shared" si="43"/>
        <v>0</v>
      </c>
    </row>
    <row r="664" spans="1:25" ht="14.25" x14ac:dyDescent="0.2">
      <c r="A664" s="21" t="str">
        <f t="shared" si="40"/>
        <v>Catalogo principalOVS_ES ACADEMICOENJ-00159</v>
      </c>
      <c r="B664" s="21" t="str">
        <f t="shared" si="41"/>
        <v>ENJ-00159OVS_ES ACADEMICO</v>
      </c>
      <c r="C664"/>
      <c r="D664" s="21" t="s">
        <v>134</v>
      </c>
      <c r="E664" t="s">
        <v>1461</v>
      </c>
      <c r="F664" s="21" t="s">
        <v>806</v>
      </c>
      <c r="G664" s="21" t="s">
        <v>134</v>
      </c>
      <c r="H664" s="49" t="s">
        <v>136</v>
      </c>
      <c r="I664" s="21" t="s">
        <v>74</v>
      </c>
      <c r="J664" t="s">
        <v>1462</v>
      </c>
      <c r="K664" s="53" t="s">
        <v>29</v>
      </c>
      <c r="L664" s="52" t="s">
        <v>92</v>
      </c>
      <c r="M664" s="48" t="s">
        <v>73</v>
      </c>
      <c r="N664" s="89" t="s">
        <v>74</v>
      </c>
      <c r="O664" s="90" t="s">
        <v>74</v>
      </c>
      <c r="P664" s="89" t="s">
        <v>74</v>
      </c>
      <c r="Q664" s="47" t="str">
        <f t="shared" si="42"/>
        <v>ENJ-00159</v>
      </c>
      <c r="R664" s="64" t="s">
        <v>75</v>
      </c>
      <c r="S664" s="87">
        <v>258</v>
      </c>
      <c r="T664" s="21">
        <v>1</v>
      </c>
      <c r="U664" s="62" t="s">
        <v>139</v>
      </c>
      <c r="V664" s="49">
        <f>SUMIF(ResumenCotizacion!$C:$C,E664,ResumenCotizacion!$P:$P)</f>
        <v>0</v>
      </c>
      <c r="W664" s="86">
        <f>IF(H664="USD",S664*SolCotizacion!$J$18,S664)</f>
        <v>945675.77999999991</v>
      </c>
      <c r="X664" s="3">
        <f>ROUND(W664/(1-VLOOKUP("Total porcentaje:",ResumenCotizacion!$F:$H,3,0)),2)</f>
        <v>945675.78</v>
      </c>
      <c r="Y664" s="3">
        <f t="shared" si="43"/>
        <v>0</v>
      </c>
    </row>
    <row r="665" spans="1:25" ht="14.25" x14ac:dyDescent="0.2">
      <c r="A665" s="21" t="str">
        <f t="shared" si="40"/>
        <v>Catalogo principalOVS_ES ACADEMICOENJ-00160</v>
      </c>
      <c r="B665" s="21" t="str">
        <f t="shared" si="41"/>
        <v>ENJ-00160OVS_ES ACADEMICO</v>
      </c>
      <c r="C665"/>
      <c r="D665" s="21" t="s">
        <v>134</v>
      </c>
      <c r="E665" t="s">
        <v>1463</v>
      </c>
      <c r="F665" s="21" t="s">
        <v>806</v>
      </c>
      <c r="G665" s="21" t="s">
        <v>134</v>
      </c>
      <c r="H665" s="49" t="s">
        <v>136</v>
      </c>
      <c r="I665" s="21" t="s">
        <v>74</v>
      </c>
      <c r="J665" t="s">
        <v>1464</v>
      </c>
      <c r="K665" s="53" t="s">
        <v>29</v>
      </c>
      <c r="L665" s="52" t="s">
        <v>92</v>
      </c>
      <c r="M665" s="48" t="s">
        <v>73</v>
      </c>
      <c r="N665" s="89" t="s">
        <v>74</v>
      </c>
      <c r="O665" s="90" t="s">
        <v>74</v>
      </c>
      <c r="P665" s="89" t="s">
        <v>74</v>
      </c>
      <c r="Q665" s="47" t="str">
        <f t="shared" si="42"/>
        <v>ENJ-00160</v>
      </c>
      <c r="R665" s="64" t="s">
        <v>75</v>
      </c>
      <c r="S665" s="87">
        <v>258</v>
      </c>
      <c r="T665" s="21">
        <v>1</v>
      </c>
      <c r="U665" s="62" t="s">
        <v>139</v>
      </c>
      <c r="V665" s="49">
        <f>SUMIF(ResumenCotizacion!$C:$C,E665,ResumenCotizacion!$P:$P)</f>
        <v>0</v>
      </c>
      <c r="W665" s="86">
        <f>IF(H665="USD",S665*SolCotizacion!$J$18,S665)</f>
        <v>945675.77999999991</v>
      </c>
      <c r="X665" s="3">
        <f>ROUND(W665/(1-VLOOKUP("Total porcentaje:",ResumenCotizacion!$F:$H,3,0)),2)</f>
        <v>945675.78</v>
      </c>
      <c r="Y665" s="3">
        <f t="shared" si="43"/>
        <v>0</v>
      </c>
    </row>
    <row r="666" spans="1:25" ht="14.25" x14ac:dyDescent="0.2">
      <c r="A666" s="21" t="str">
        <f t="shared" si="40"/>
        <v>Catalogo principalOVS_ES ACADEMICOENJ-00161</v>
      </c>
      <c r="B666" s="21" t="str">
        <f t="shared" si="41"/>
        <v>ENJ-00161OVS_ES ACADEMICO</v>
      </c>
      <c r="C666"/>
      <c r="D666" s="21" t="s">
        <v>134</v>
      </c>
      <c r="E666" t="s">
        <v>1465</v>
      </c>
      <c r="F666" s="21" t="s">
        <v>806</v>
      </c>
      <c r="G666" s="21" t="s">
        <v>134</v>
      </c>
      <c r="H666" s="49" t="s">
        <v>136</v>
      </c>
      <c r="I666" s="21" t="s">
        <v>74</v>
      </c>
      <c r="J666" t="s">
        <v>1466</v>
      </c>
      <c r="K666" s="53" t="s">
        <v>29</v>
      </c>
      <c r="L666" s="52" t="s">
        <v>92</v>
      </c>
      <c r="M666" s="48" t="s">
        <v>73</v>
      </c>
      <c r="N666" s="89" t="s">
        <v>74</v>
      </c>
      <c r="O666" s="90" t="s">
        <v>74</v>
      </c>
      <c r="P666" s="89" t="s">
        <v>74</v>
      </c>
      <c r="Q666" s="47" t="str">
        <f t="shared" si="42"/>
        <v>ENJ-00161</v>
      </c>
      <c r="R666" s="64" t="s">
        <v>75</v>
      </c>
      <c r="S666" s="87">
        <v>258</v>
      </c>
      <c r="T666" s="21">
        <v>1</v>
      </c>
      <c r="U666" s="62" t="s">
        <v>139</v>
      </c>
      <c r="V666" s="49">
        <f>SUMIF(ResumenCotizacion!$C:$C,E666,ResumenCotizacion!$P:$P)</f>
        <v>0</v>
      </c>
      <c r="W666" s="86">
        <f>IF(H666="USD",S666*SolCotizacion!$J$18,S666)</f>
        <v>945675.77999999991</v>
      </c>
      <c r="X666" s="3">
        <f>ROUND(W666/(1-VLOOKUP("Total porcentaje:",ResumenCotizacion!$F:$H,3,0)),2)</f>
        <v>945675.78</v>
      </c>
      <c r="Y666" s="3">
        <f t="shared" si="43"/>
        <v>0</v>
      </c>
    </row>
    <row r="667" spans="1:25" ht="14.25" x14ac:dyDescent="0.2">
      <c r="A667" s="21" t="str">
        <f t="shared" si="40"/>
        <v>Catalogo principalOVS_ES ACADEMICOENJ-00162</v>
      </c>
      <c r="B667" s="21" t="str">
        <f t="shared" si="41"/>
        <v>ENJ-00162OVS_ES ACADEMICO</v>
      </c>
      <c r="C667"/>
      <c r="D667" s="21" t="s">
        <v>134</v>
      </c>
      <c r="E667" t="s">
        <v>1467</v>
      </c>
      <c r="F667" s="21" t="s">
        <v>806</v>
      </c>
      <c r="G667" s="21" t="s">
        <v>134</v>
      </c>
      <c r="H667" s="49" t="s">
        <v>136</v>
      </c>
      <c r="I667" s="21" t="s">
        <v>74</v>
      </c>
      <c r="J667" t="s">
        <v>1468</v>
      </c>
      <c r="K667" s="53" t="s">
        <v>29</v>
      </c>
      <c r="L667" s="52" t="s">
        <v>92</v>
      </c>
      <c r="M667" s="48" t="s">
        <v>73</v>
      </c>
      <c r="N667" s="89" t="s">
        <v>74</v>
      </c>
      <c r="O667" s="90" t="s">
        <v>74</v>
      </c>
      <c r="P667" s="89" t="s">
        <v>74</v>
      </c>
      <c r="Q667" s="47" t="str">
        <f t="shared" si="42"/>
        <v>ENJ-00162</v>
      </c>
      <c r="R667" s="64" t="s">
        <v>75</v>
      </c>
      <c r="S667" s="87">
        <v>258</v>
      </c>
      <c r="T667" s="21">
        <v>1</v>
      </c>
      <c r="U667" s="62" t="s">
        <v>139</v>
      </c>
      <c r="V667" s="49">
        <f>SUMIF(ResumenCotizacion!$C:$C,E667,ResumenCotizacion!$P:$P)</f>
        <v>0</v>
      </c>
      <c r="W667" s="86">
        <f>IF(H667="USD",S667*SolCotizacion!$J$18,S667)</f>
        <v>945675.77999999991</v>
      </c>
      <c r="X667" s="3">
        <f>ROUND(W667/(1-VLOOKUP("Total porcentaje:",ResumenCotizacion!$F:$H,3,0)),2)</f>
        <v>945675.78</v>
      </c>
      <c r="Y667" s="3">
        <f t="shared" si="43"/>
        <v>0</v>
      </c>
    </row>
    <row r="668" spans="1:25" ht="14.25" x14ac:dyDescent="0.2">
      <c r="A668" s="21" t="str">
        <f t="shared" si="40"/>
        <v>Catalogo principalOVS_ES ACADEMICOENJ-00330</v>
      </c>
      <c r="B668" s="21" t="str">
        <f t="shared" si="41"/>
        <v>ENJ-00330OVS_ES ACADEMICO</v>
      </c>
      <c r="C668"/>
      <c r="D668" s="21" t="s">
        <v>134</v>
      </c>
      <c r="E668" t="s">
        <v>1469</v>
      </c>
      <c r="F668" s="21" t="s">
        <v>806</v>
      </c>
      <c r="G668" s="21" t="s">
        <v>134</v>
      </c>
      <c r="H668" s="49" t="s">
        <v>136</v>
      </c>
      <c r="I668" s="21" t="s">
        <v>74</v>
      </c>
      <c r="J668" t="s">
        <v>1470</v>
      </c>
      <c r="K668" s="53" t="s">
        <v>29</v>
      </c>
      <c r="L668" s="52" t="s">
        <v>92</v>
      </c>
      <c r="M668" s="48" t="s">
        <v>73</v>
      </c>
      <c r="N668" s="89" t="s">
        <v>74</v>
      </c>
      <c r="O668" s="90" t="s">
        <v>74</v>
      </c>
      <c r="P668" s="89" t="s">
        <v>74</v>
      </c>
      <c r="Q668" s="47" t="str">
        <f t="shared" si="42"/>
        <v>ENJ-00330</v>
      </c>
      <c r="R668" s="64" t="s">
        <v>75</v>
      </c>
      <c r="S668" s="87">
        <v>168</v>
      </c>
      <c r="T668" s="21">
        <v>1</v>
      </c>
      <c r="U668" s="62" t="s">
        <v>139</v>
      </c>
      <c r="V668" s="49">
        <f>SUMIF(ResumenCotizacion!$C:$C,E668,ResumenCotizacion!$P:$P)</f>
        <v>0</v>
      </c>
      <c r="W668" s="86">
        <f>IF(H668="USD",S668*SolCotizacion!$J$18,S668)</f>
        <v>615788.88</v>
      </c>
      <c r="X668" s="3">
        <f>ROUND(W668/(1-VLOOKUP("Total porcentaje:",ResumenCotizacion!$F:$H,3,0)),2)</f>
        <v>615788.88</v>
      </c>
      <c r="Y668" s="3">
        <f t="shared" si="43"/>
        <v>0</v>
      </c>
    </row>
    <row r="669" spans="1:25" ht="14.25" x14ac:dyDescent="0.2">
      <c r="A669" s="21" t="str">
        <f t="shared" si="40"/>
        <v>Catalogo principalOVS_ES ACADEMICOENJ-00331</v>
      </c>
      <c r="B669" s="21" t="str">
        <f t="shared" si="41"/>
        <v>ENJ-00331OVS_ES ACADEMICO</v>
      </c>
      <c r="C669"/>
      <c r="D669" s="21" t="s">
        <v>134</v>
      </c>
      <c r="E669" t="s">
        <v>1471</v>
      </c>
      <c r="F669" s="21" t="s">
        <v>806</v>
      </c>
      <c r="G669" s="21" t="s">
        <v>134</v>
      </c>
      <c r="H669" s="49" t="s">
        <v>136</v>
      </c>
      <c r="I669" s="21" t="s">
        <v>74</v>
      </c>
      <c r="J669" t="s">
        <v>1472</v>
      </c>
      <c r="K669" s="53" t="s">
        <v>29</v>
      </c>
      <c r="L669" s="52" t="s">
        <v>92</v>
      </c>
      <c r="M669" s="48" t="s">
        <v>73</v>
      </c>
      <c r="N669" s="89" t="s">
        <v>74</v>
      </c>
      <c r="O669" s="90" t="s">
        <v>74</v>
      </c>
      <c r="P669" s="89" t="s">
        <v>74</v>
      </c>
      <c r="Q669" s="47" t="str">
        <f t="shared" si="42"/>
        <v>ENJ-00331</v>
      </c>
      <c r="R669" s="64" t="s">
        <v>75</v>
      </c>
      <c r="S669" s="87">
        <v>168</v>
      </c>
      <c r="T669" s="21">
        <v>1</v>
      </c>
      <c r="U669" s="62" t="s">
        <v>139</v>
      </c>
      <c r="V669" s="49">
        <f>SUMIF(ResumenCotizacion!$C:$C,E669,ResumenCotizacion!$P:$P)</f>
        <v>0</v>
      </c>
      <c r="W669" s="86">
        <f>IF(H669="USD",S669*SolCotizacion!$J$18,S669)</f>
        <v>615788.88</v>
      </c>
      <c r="X669" s="3">
        <f>ROUND(W669/(1-VLOOKUP("Total porcentaje:",ResumenCotizacion!$F:$H,3,0)),2)</f>
        <v>615788.88</v>
      </c>
      <c r="Y669" s="3">
        <f t="shared" si="43"/>
        <v>0</v>
      </c>
    </row>
    <row r="670" spans="1:25" ht="14.25" x14ac:dyDescent="0.2">
      <c r="A670" s="21" t="str">
        <f t="shared" si="40"/>
        <v>Catalogo principalOVS_ES ACADEMICOENJ-00569</v>
      </c>
      <c r="B670" s="21" t="str">
        <f t="shared" si="41"/>
        <v>ENJ-00569OVS_ES ACADEMICO</v>
      </c>
      <c r="C670"/>
      <c r="D670" s="21" t="s">
        <v>134</v>
      </c>
      <c r="E670" t="s">
        <v>1473</v>
      </c>
      <c r="F670" s="21" t="s">
        <v>806</v>
      </c>
      <c r="G670" s="21" t="s">
        <v>134</v>
      </c>
      <c r="H670" s="49" t="s">
        <v>136</v>
      </c>
      <c r="I670" s="21" t="s">
        <v>74</v>
      </c>
      <c r="J670" t="s">
        <v>1474</v>
      </c>
      <c r="K670" s="53" t="s">
        <v>29</v>
      </c>
      <c r="L670" s="52" t="s">
        <v>92</v>
      </c>
      <c r="M670" s="48" t="s">
        <v>73</v>
      </c>
      <c r="N670" s="89" t="s">
        <v>74</v>
      </c>
      <c r="O670" s="90" t="s">
        <v>74</v>
      </c>
      <c r="P670" s="89" t="s">
        <v>74</v>
      </c>
      <c r="Q670" s="47" t="str">
        <f t="shared" si="42"/>
        <v>ENJ-00569</v>
      </c>
      <c r="R670" s="64" t="s">
        <v>75</v>
      </c>
      <c r="S670" s="87">
        <v>238</v>
      </c>
      <c r="T670" s="21">
        <v>1</v>
      </c>
      <c r="U670" s="62" t="s">
        <v>139</v>
      </c>
      <c r="V670" s="49">
        <f>SUMIF(ResumenCotizacion!$C:$C,E670,ResumenCotizacion!$P:$P)</f>
        <v>0</v>
      </c>
      <c r="W670" s="86">
        <f>IF(H670="USD",S670*SolCotizacion!$J$18,S670)</f>
        <v>872367.58</v>
      </c>
      <c r="X670" s="3">
        <f>ROUND(W670/(1-VLOOKUP("Total porcentaje:",ResumenCotizacion!$F:$H,3,0)),2)</f>
        <v>872367.58</v>
      </c>
      <c r="Y670" s="3">
        <f t="shared" si="43"/>
        <v>0</v>
      </c>
    </row>
    <row r="671" spans="1:25" ht="14.25" x14ac:dyDescent="0.2">
      <c r="A671" s="21" t="str">
        <f t="shared" si="40"/>
        <v>Catalogo principalOVS_ES ACADEMICOENJ-00570</v>
      </c>
      <c r="B671" s="21" t="str">
        <f t="shared" si="41"/>
        <v>ENJ-00570OVS_ES ACADEMICO</v>
      </c>
      <c r="C671"/>
      <c r="D671" s="21" t="s">
        <v>134</v>
      </c>
      <c r="E671" t="s">
        <v>1475</v>
      </c>
      <c r="F671" s="21" t="s">
        <v>806</v>
      </c>
      <c r="G671" s="21" t="s">
        <v>134</v>
      </c>
      <c r="H671" s="49" t="s">
        <v>136</v>
      </c>
      <c r="I671" s="21" t="s">
        <v>74</v>
      </c>
      <c r="J671" t="s">
        <v>1476</v>
      </c>
      <c r="K671" s="53" t="s">
        <v>29</v>
      </c>
      <c r="L671" s="52" t="s">
        <v>92</v>
      </c>
      <c r="M671" s="48" t="s">
        <v>73</v>
      </c>
      <c r="N671" s="89" t="s">
        <v>74</v>
      </c>
      <c r="O671" s="90" t="s">
        <v>74</v>
      </c>
      <c r="P671" s="89" t="s">
        <v>74</v>
      </c>
      <c r="Q671" s="47" t="str">
        <f t="shared" si="42"/>
        <v>ENJ-00570</v>
      </c>
      <c r="R671" s="64" t="s">
        <v>75</v>
      </c>
      <c r="S671" s="87">
        <v>238</v>
      </c>
      <c r="T671" s="21">
        <v>1</v>
      </c>
      <c r="U671" s="62" t="s">
        <v>139</v>
      </c>
      <c r="V671" s="49">
        <f>SUMIF(ResumenCotizacion!$C:$C,E671,ResumenCotizacion!$P:$P)</f>
        <v>0</v>
      </c>
      <c r="W671" s="86">
        <f>IF(H671="USD",S671*SolCotizacion!$J$18,S671)</f>
        <v>872367.58</v>
      </c>
      <c r="X671" s="3">
        <f>ROUND(W671/(1-VLOOKUP("Total porcentaje:",ResumenCotizacion!$F:$H,3,0)),2)</f>
        <v>872367.58</v>
      </c>
      <c r="Y671" s="3">
        <f t="shared" si="43"/>
        <v>0</v>
      </c>
    </row>
    <row r="672" spans="1:25" ht="14.25" x14ac:dyDescent="0.2">
      <c r="A672" s="21" t="str">
        <f t="shared" si="40"/>
        <v>Catalogo principalOVS_ES ACADEMICOENJ-00571</v>
      </c>
      <c r="B672" s="21" t="str">
        <f t="shared" si="41"/>
        <v>ENJ-00571OVS_ES ACADEMICO</v>
      </c>
      <c r="C672"/>
      <c r="D672" s="21" t="s">
        <v>134</v>
      </c>
      <c r="E672" t="s">
        <v>1477</v>
      </c>
      <c r="F672" s="21" t="s">
        <v>806</v>
      </c>
      <c r="G672" s="21" t="s">
        <v>134</v>
      </c>
      <c r="H672" s="49" t="s">
        <v>136</v>
      </c>
      <c r="I672" s="21" t="s">
        <v>74</v>
      </c>
      <c r="J672" t="s">
        <v>1478</v>
      </c>
      <c r="K672" s="53" t="s">
        <v>29</v>
      </c>
      <c r="L672" s="52" t="s">
        <v>92</v>
      </c>
      <c r="M672" s="48" t="s">
        <v>73</v>
      </c>
      <c r="N672" s="89" t="s">
        <v>74</v>
      </c>
      <c r="O672" s="90" t="s">
        <v>74</v>
      </c>
      <c r="P672" s="89" t="s">
        <v>74</v>
      </c>
      <c r="Q672" s="47" t="str">
        <f t="shared" si="42"/>
        <v>ENJ-00571</v>
      </c>
      <c r="R672" s="64" t="s">
        <v>75</v>
      </c>
      <c r="S672" s="87">
        <v>238</v>
      </c>
      <c r="T672" s="21">
        <v>1</v>
      </c>
      <c r="U672" s="62" t="s">
        <v>139</v>
      </c>
      <c r="V672" s="49">
        <f>SUMIF(ResumenCotizacion!$C:$C,E672,ResumenCotizacion!$P:$P)</f>
        <v>0</v>
      </c>
      <c r="W672" s="86">
        <f>IF(H672="USD",S672*SolCotizacion!$J$18,S672)</f>
        <v>872367.58</v>
      </c>
      <c r="X672" s="3">
        <f>ROUND(W672/(1-VLOOKUP("Total porcentaje:",ResumenCotizacion!$F:$H,3,0)),2)</f>
        <v>872367.58</v>
      </c>
      <c r="Y672" s="3">
        <f t="shared" si="43"/>
        <v>0</v>
      </c>
    </row>
    <row r="673" spans="1:25" ht="14.25" x14ac:dyDescent="0.2">
      <c r="A673" s="21" t="str">
        <f t="shared" si="40"/>
        <v>Catalogo principalOVS_ES ACADEMICOENJ-00572</v>
      </c>
      <c r="B673" s="21" t="str">
        <f t="shared" si="41"/>
        <v>ENJ-00572OVS_ES ACADEMICO</v>
      </c>
      <c r="C673"/>
      <c r="D673" s="21" t="s">
        <v>134</v>
      </c>
      <c r="E673" t="s">
        <v>1479</v>
      </c>
      <c r="F673" s="21" t="s">
        <v>806</v>
      </c>
      <c r="G673" s="21" t="s">
        <v>134</v>
      </c>
      <c r="H673" s="49" t="s">
        <v>136</v>
      </c>
      <c r="I673" s="21" t="s">
        <v>74</v>
      </c>
      <c r="J673" t="s">
        <v>1480</v>
      </c>
      <c r="K673" s="53" t="s">
        <v>29</v>
      </c>
      <c r="L673" s="52" t="s">
        <v>92</v>
      </c>
      <c r="M673" s="48" t="s">
        <v>73</v>
      </c>
      <c r="N673" s="89" t="s">
        <v>74</v>
      </c>
      <c r="O673" s="90" t="s">
        <v>74</v>
      </c>
      <c r="P673" s="89" t="s">
        <v>74</v>
      </c>
      <c r="Q673" s="47" t="str">
        <f t="shared" si="42"/>
        <v>ENJ-00572</v>
      </c>
      <c r="R673" s="64" t="s">
        <v>75</v>
      </c>
      <c r="S673" s="87">
        <v>238</v>
      </c>
      <c r="T673" s="21">
        <v>1</v>
      </c>
      <c r="U673" s="62" t="s">
        <v>139</v>
      </c>
      <c r="V673" s="49">
        <f>SUMIF(ResumenCotizacion!$C:$C,E673,ResumenCotizacion!$P:$P)</f>
        <v>0</v>
      </c>
      <c r="W673" s="86">
        <f>IF(H673="USD",S673*SolCotizacion!$J$18,S673)</f>
        <v>872367.58</v>
      </c>
      <c r="X673" s="3">
        <f>ROUND(W673/(1-VLOOKUP("Total porcentaje:",ResumenCotizacion!$F:$H,3,0)),2)</f>
        <v>872367.58</v>
      </c>
      <c r="Y673" s="3">
        <f t="shared" si="43"/>
        <v>0</v>
      </c>
    </row>
    <row r="674" spans="1:25" ht="14.25" x14ac:dyDescent="0.2">
      <c r="A674" s="21" t="str">
        <f t="shared" si="40"/>
        <v>Catalogo principalOVS_ES ACADEMICOENJ-00651</v>
      </c>
      <c r="B674" s="21" t="str">
        <f t="shared" si="41"/>
        <v>ENJ-00651OVS_ES ACADEMICO</v>
      </c>
      <c r="C674"/>
      <c r="D674" s="21" t="s">
        <v>134</v>
      </c>
      <c r="E674" t="s">
        <v>1481</v>
      </c>
      <c r="F674" s="21" t="s">
        <v>806</v>
      </c>
      <c r="G674" s="21" t="s">
        <v>134</v>
      </c>
      <c r="H674" s="49" t="s">
        <v>136</v>
      </c>
      <c r="I674" s="21" t="s">
        <v>74</v>
      </c>
      <c r="J674" t="s">
        <v>1482</v>
      </c>
      <c r="K674" s="53" t="s">
        <v>29</v>
      </c>
      <c r="L674" s="52" t="s">
        <v>92</v>
      </c>
      <c r="M674" s="48" t="s">
        <v>73</v>
      </c>
      <c r="N674" s="89" t="s">
        <v>74</v>
      </c>
      <c r="O674" s="90" t="s">
        <v>74</v>
      </c>
      <c r="P674" s="89" t="s">
        <v>74</v>
      </c>
      <c r="Q674" s="47" t="str">
        <f t="shared" si="42"/>
        <v>ENJ-00651</v>
      </c>
      <c r="R674" s="64" t="s">
        <v>75</v>
      </c>
      <c r="S674" s="87">
        <v>155</v>
      </c>
      <c r="T674" s="21">
        <v>1</v>
      </c>
      <c r="U674" s="62" t="s">
        <v>139</v>
      </c>
      <c r="V674" s="49">
        <f>SUMIF(ResumenCotizacion!$C:$C,E674,ResumenCotizacion!$P:$P)</f>
        <v>0</v>
      </c>
      <c r="W674" s="86">
        <f>IF(H674="USD",S674*SolCotizacion!$J$18,S674)</f>
        <v>568138.54999999993</v>
      </c>
      <c r="X674" s="3">
        <f>ROUND(W674/(1-VLOOKUP("Total porcentaje:",ResumenCotizacion!$F:$H,3,0)),2)</f>
        <v>568138.55000000005</v>
      </c>
      <c r="Y674" s="3">
        <f t="shared" si="43"/>
        <v>0</v>
      </c>
    </row>
    <row r="675" spans="1:25" ht="14.25" x14ac:dyDescent="0.2">
      <c r="A675" s="21" t="str">
        <f t="shared" si="40"/>
        <v>Catalogo principalOVS_ES ACADEMICOENJ-00652</v>
      </c>
      <c r="B675" s="21" t="str">
        <f t="shared" si="41"/>
        <v>ENJ-00652OVS_ES ACADEMICO</v>
      </c>
      <c r="C675"/>
      <c r="D675" s="21" t="s">
        <v>134</v>
      </c>
      <c r="E675" t="s">
        <v>1483</v>
      </c>
      <c r="F675" s="21" t="s">
        <v>806</v>
      </c>
      <c r="G675" s="21" t="s">
        <v>134</v>
      </c>
      <c r="H675" s="49" t="s">
        <v>136</v>
      </c>
      <c r="I675" s="21" t="s">
        <v>74</v>
      </c>
      <c r="J675" t="s">
        <v>1484</v>
      </c>
      <c r="K675" s="53" t="s">
        <v>29</v>
      </c>
      <c r="L675" s="52" t="s">
        <v>92</v>
      </c>
      <c r="M675" s="48" t="s">
        <v>73</v>
      </c>
      <c r="N675" s="89" t="s">
        <v>74</v>
      </c>
      <c r="O675" s="90" t="s">
        <v>74</v>
      </c>
      <c r="P675" s="89" t="s">
        <v>74</v>
      </c>
      <c r="Q675" s="47" t="str">
        <f t="shared" si="42"/>
        <v>ENJ-00652</v>
      </c>
      <c r="R675" s="64" t="s">
        <v>75</v>
      </c>
      <c r="S675" s="87">
        <v>155</v>
      </c>
      <c r="T675" s="21">
        <v>1</v>
      </c>
      <c r="U675" s="62" t="s">
        <v>139</v>
      </c>
      <c r="V675" s="49">
        <f>SUMIF(ResumenCotizacion!$C:$C,E675,ResumenCotizacion!$P:$P)</f>
        <v>0</v>
      </c>
      <c r="W675" s="86">
        <f>IF(H675="USD",S675*SolCotizacion!$J$18,S675)</f>
        <v>568138.54999999993</v>
      </c>
      <c r="X675" s="3">
        <f>ROUND(W675/(1-VLOOKUP("Total porcentaje:",ResumenCotizacion!$F:$H,3,0)),2)</f>
        <v>568138.55000000005</v>
      </c>
      <c r="Y675" s="3">
        <f t="shared" si="43"/>
        <v>0</v>
      </c>
    </row>
    <row r="676" spans="1:25" ht="14.25" x14ac:dyDescent="0.2">
      <c r="A676" s="21" t="str">
        <f t="shared" si="40"/>
        <v>Catalogo principalOVS_ES ACADEMICOEWA-00001</v>
      </c>
      <c r="B676" s="21" t="str">
        <f t="shared" si="41"/>
        <v>EWA-00001OVS_ES ACADEMICO</v>
      </c>
      <c r="C676"/>
      <c r="D676" s="21" t="s">
        <v>134</v>
      </c>
      <c r="E676" t="s">
        <v>1485</v>
      </c>
      <c r="F676" s="21" t="s">
        <v>806</v>
      </c>
      <c r="G676" s="21" t="s">
        <v>134</v>
      </c>
      <c r="H676" s="49" t="s">
        <v>136</v>
      </c>
      <c r="I676" s="21" t="s">
        <v>74</v>
      </c>
      <c r="J676" t="s">
        <v>1486</v>
      </c>
      <c r="K676" s="53" t="s">
        <v>29</v>
      </c>
      <c r="L676" s="52" t="s">
        <v>92</v>
      </c>
      <c r="M676" s="48" t="s">
        <v>73</v>
      </c>
      <c r="N676" s="89" t="s">
        <v>74</v>
      </c>
      <c r="O676" s="90" t="s">
        <v>74</v>
      </c>
      <c r="P676" s="89" t="s">
        <v>74</v>
      </c>
      <c r="Q676" s="47" t="str">
        <f t="shared" si="42"/>
        <v>EWA-00001</v>
      </c>
      <c r="R676" s="64" t="s">
        <v>848</v>
      </c>
      <c r="S676" s="87">
        <v>21.1</v>
      </c>
      <c r="T676" s="21">
        <v>1</v>
      </c>
      <c r="U676" s="62" t="s">
        <v>139</v>
      </c>
      <c r="V676" s="49">
        <f>SUMIF(ResumenCotizacion!$C:$C,E676,ResumenCotizacion!$P:$P)</f>
        <v>0</v>
      </c>
      <c r="W676" s="86">
        <f>IF(H676="USD",S676*SolCotizacion!$J$18,S676)</f>
        <v>77340.150999999998</v>
      </c>
      <c r="X676" s="3">
        <f>ROUND(W676/(1-VLOOKUP("Total porcentaje:",ResumenCotizacion!$F:$H,3,0)),2)</f>
        <v>77340.149999999994</v>
      </c>
      <c r="Y676" s="3">
        <f t="shared" si="43"/>
        <v>0</v>
      </c>
    </row>
    <row r="677" spans="1:25" ht="14.25" x14ac:dyDescent="0.2">
      <c r="A677" s="21" t="str">
        <f t="shared" si="40"/>
        <v>Catalogo principalOVS_ES ACADEMICOEWA-00002</v>
      </c>
      <c r="B677" s="21" t="str">
        <f t="shared" si="41"/>
        <v>EWA-00002OVS_ES ACADEMICO</v>
      </c>
      <c r="C677"/>
      <c r="D677" s="21" t="s">
        <v>134</v>
      </c>
      <c r="E677" t="s">
        <v>1487</v>
      </c>
      <c r="F677" s="21" t="s">
        <v>806</v>
      </c>
      <c r="G677" s="21" t="s">
        <v>134</v>
      </c>
      <c r="H677" s="49" t="s">
        <v>136</v>
      </c>
      <c r="I677" s="21" t="s">
        <v>74</v>
      </c>
      <c r="J677" t="s">
        <v>1488</v>
      </c>
      <c r="K677" s="53" t="s">
        <v>29</v>
      </c>
      <c r="L677" s="52" t="s">
        <v>92</v>
      </c>
      <c r="M677" s="48" t="s">
        <v>73</v>
      </c>
      <c r="N677" s="89" t="s">
        <v>74</v>
      </c>
      <c r="O677" s="90" t="s">
        <v>74</v>
      </c>
      <c r="P677" s="89" t="s">
        <v>74</v>
      </c>
      <c r="Q677" s="47" t="str">
        <f t="shared" si="42"/>
        <v>EWA-00002</v>
      </c>
      <c r="R677" s="64" t="s">
        <v>848</v>
      </c>
      <c r="S677" s="87">
        <v>21.1</v>
      </c>
      <c r="T677" s="21">
        <v>1</v>
      </c>
      <c r="U677" s="62" t="s">
        <v>139</v>
      </c>
      <c r="V677" s="49">
        <f>SUMIF(ResumenCotizacion!$C:$C,E677,ResumenCotizacion!$P:$P)</f>
        <v>0</v>
      </c>
      <c r="W677" s="86">
        <f>IF(H677="USD",S677*SolCotizacion!$J$18,S677)</f>
        <v>77340.150999999998</v>
      </c>
      <c r="X677" s="3">
        <f>ROUND(W677/(1-VLOOKUP("Total porcentaje:",ResumenCotizacion!$F:$H,3,0)),2)</f>
        <v>77340.149999999994</v>
      </c>
      <c r="Y677" s="3">
        <f t="shared" si="43"/>
        <v>0</v>
      </c>
    </row>
    <row r="678" spans="1:25" ht="14.25" x14ac:dyDescent="0.2">
      <c r="A678" s="21" t="str">
        <f t="shared" si="40"/>
        <v>Catalogo principalOVS_ES ACADEMICOEWJ-00002</v>
      </c>
      <c r="B678" s="21" t="str">
        <f t="shared" si="41"/>
        <v>EWJ-00002OVS_ES ACADEMICO</v>
      </c>
      <c r="C678"/>
      <c r="D678" s="21" t="s">
        <v>134</v>
      </c>
      <c r="E678" t="s">
        <v>1489</v>
      </c>
      <c r="F678" s="21" t="s">
        <v>806</v>
      </c>
      <c r="G678" s="21" t="s">
        <v>134</v>
      </c>
      <c r="H678" s="49" t="s">
        <v>136</v>
      </c>
      <c r="I678" s="21" t="s">
        <v>74</v>
      </c>
      <c r="J678" t="s">
        <v>1490</v>
      </c>
      <c r="K678" s="53" t="s">
        <v>29</v>
      </c>
      <c r="L678" s="52" t="s">
        <v>92</v>
      </c>
      <c r="M678" s="48" t="s">
        <v>73</v>
      </c>
      <c r="N678" s="89" t="s">
        <v>74</v>
      </c>
      <c r="O678" s="90" t="s">
        <v>74</v>
      </c>
      <c r="P678" s="89" t="s">
        <v>74</v>
      </c>
      <c r="Q678" s="47" t="str">
        <f t="shared" si="42"/>
        <v>EWJ-00002</v>
      </c>
      <c r="R678" s="64" t="s">
        <v>848</v>
      </c>
      <c r="S678" s="87">
        <v>11.7</v>
      </c>
      <c r="T678" s="21">
        <v>1</v>
      </c>
      <c r="U678" s="62" t="s">
        <v>139</v>
      </c>
      <c r="V678" s="49">
        <f>SUMIF(ResumenCotizacion!$C:$C,E678,ResumenCotizacion!$P:$P)</f>
        <v>0</v>
      </c>
      <c r="W678" s="86">
        <f>IF(H678="USD",S678*SolCotizacion!$J$18,S678)</f>
        <v>42885.296999999999</v>
      </c>
      <c r="X678" s="3">
        <f>ROUND(W678/(1-VLOOKUP("Total porcentaje:",ResumenCotizacion!$F:$H,3,0)),2)</f>
        <v>42885.3</v>
      </c>
      <c r="Y678" s="3">
        <f t="shared" si="43"/>
        <v>0</v>
      </c>
    </row>
    <row r="679" spans="1:25" ht="14.25" x14ac:dyDescent="0.2">
      <c r="A679" s="21" t="str">
        <f t="shared" si="40"/>
        <v>Catalogo principalOVS_ES ACADEMICOEWK-00001</v>
      </c>
      <c r="B679" s="21" t="str">
        <f t="shared" si="41"/>
        <v>EWK-00001OVS_ES ACADEMICO</v>
      </c>
      <c r="C679"/>
      <c r="D679" s="21" t="s">
        <v>134</v>
      </c>
      <c r="E679" t="s">
        <v>1491</v>
      </c>
      <c r="F679" s="21" t="s">
        <v>806</v>
      </c>
      <c r="G679" s="21" t="s">
        <v>134</v>
      </c>
      <c r="H679" s="49" t="s">
        <v>136</v>
      </c>
      <c r="I679" s="21" t="s">
        <v>74</v>
      </c>
      <c r="J679" t="s">
        <v>1492</v>
      </c>
      <c r="K679" s="53" t="s">
        <v>29</v>
      </c>
      <c r="L679" s="52" t="s">
        <v>92</v>
      </c>
      <c r="M679" s="48" t="s">
        <v>73</v>
      </c>
      <c r="N679" s="89" t="s">
        <v>74</v>
      </c>
      <c r="O679" s="90" t="s">
        <v>74</v>
      </c>
      <c r="P679" s="89" t="s">
        <v>74</v>
      </c>
      <c r="Q679" s="47" t="str">
        <f t="shared" si="42"/>
        <v>EWK-00001</v>
      </c>
      <c r="R679" s="64" t="s">
        <v>848</v>
      </c>
      <c r="S679" s="87">
        <v>1.1000000000000001</v>
      </c>
      <c r="T679" s="21">
        <v>1</v>
      </c>
      <c r="U679" s="62" t="s">
        <v>139</v>
      </c>
      <c r="V679" s="49">
        <f>SUMIF(ResumenCotizacion!$C:$C,E679,ResumenCotizacion!$P:$P)</f>
        <v>0</v>
      </c>
      <c r="W679" s="86">
        <f>IF(H679="USD",S679*SolCotizacion!$J$18,S679)</f>
        <v>4031.951</v>
      </c>
      <c r="X679" s="3">
        <f>ROUND(W679/(1-VLOOKUP("Total porcentaje:",ResumenCotizacion!$F:$H,3,0)),2)</f>
        <v>4031.95</v>
      </c>
      <c r="Y679" s="3">
        <f t="shared" si="43"/>
        <v>0</v>
      </c>
    </row>
    <row r="680" spans="1:25" ht="14.25" x14ac:dyDescent="0.2">
      <c r="A680" s="21" t="str">
        <f t="shared" si="40"/>
        <v>Catalogo principalOVS_ES ACADEMICOEWK-00002</v>
      </c>
      <c r="B680" s="21" t="str">
        <f t="shared" si="41"/>
        <v>EWK-00002OVS_ES ACADEMICO</v>
      </c>
      <c r="C680"/>
      <c r="D680" s="21" t="s">
        <v>134</v>
      </c>
      <c r="E680" t="s">
        <v>1493</v>
      </c>
      <c r="F680" s="21" t="s">
        <v>806</v>
      </c>
      <c r="G680" s="21" t="s">
        <v>134</v>
      </c>
      <c r="H680" s="49" t="s">
        <v>136</v>
      </c>
      <c r="I680" s="21" t="s">
        <v>74</v>
      </c>
      <c r="J680" t="s">
        <v>1494</v>
      </c>
      <c r="K680" s="53" t="s">
        <v>29</v>
      </c>
      <c r="L680" s="52" t="s">
        <v>92</v>
      </c>
      <c r="M680" s="48" t="s">
        <v>73</v>
      </c>
      <c r="N680" s="89" t="s">
        <v>74</v>
      </c>
      <c r="O680" s="90" t="s">
        <v>74</v>
      </c>
      <c r="P680" s="89" t="s">
        <v>74</v>
      </c>
      <c r="Q680" s="47" t="str">
        <f t="shared" si="42"/>
        <v>EWK-00002</v>
      </c>
      <c r="R680" s="64" t="s">
        <v>848</v>
      </c>
      <c r="S680" s="87">
        <v>1.1000000000000001</v>
      </c>
      <c r="T680" s="21">
        <v>1</v>
      </c>
      <c r="U680" s="62" t="s">
        <v>139</v>
      </c>
      <c r="V680" s="49">
        <f>SUMIF(ResumenCotizacion!$C:$C,E680,ResumenCotizacion!$P:$P)</f>
        <v>0</v>
      </c>
      <c r="W680" s="86">
        <f>IF(H680="USD",S680*SolCotizacion!$J$18,S680)</f>
        <v>4031.951</v>
      </c>
      <c r="X680" s="3">
        <f>ROUND(W680/(1-VLOOKUP("Total porcentaje:",ResumenCotizacion!$F:$H,3,0)),2)</f>
        <v>4031.95</v>
      </c>
      <c r="Y680" s="3">
        <f t="shared" si="43"/>
        <v>0</v>
      </c>
    </row>
    <row r="681" spans="1:25" ht="14.25" x14ac:dyDescent="0.2">
      <c r="A681" s="21" t="str">
        <f t="shared" si="40"/>
        <v>Catalogo principalOVS_ES ACADEMICOEWL-00001</v>
      </c>
      <c r="B681" s="21" t="str">
        <f t="shared" si="41"/>
        <v>EWL-00001OVS_ES ACADEMICO</v>
      </c>
      <c r="C681"/>
      <c r="D681" s="21" t="s">
        <v>134</v>
      </c>
      <c r="E681" t="s">
        <v>1495</v>
      </c>
      <c r="F681" s="21" t="s">
        <v>806</v>
      </c>
      <c r="G681" s="21" t="s">
        <v>134</v>
      </c>
      <c r="H681" s="49" t="s">
        <v>136</v>
      </c>
      <c r="I681" s="21" t="s">
        <v>74</v>
      </c>
      <c r="J681" t="s">
        <v>1496</v>
      </c>
      <c r="K681" s="53" t="s">
        <v>29</v>
      </c>
      <c r="L681" s="52" t="s">
        <v>92</v>
      </c>
      <c r="M681" s="48" t="s">
        <v>73</v>
      </c>
      <c r="N681" s="89" t="s">
        <v>74</v>
      </c>
      <c r="O681" s="90" t="s">
        <v>74</v>
      </c>
      <c r="P681" s="89" t="s">
        <v>74</v>
      </c>
      <c r="Q681" s="47" t="str">
        <f t="shared" si="42"/>
        <v>EWL-00001</v>
      </c>
      <c r="R681" s="64" t="s">
        <v>848</v>
      </c>
      <c r="S681" s="87">
        <v>0.6</v>
      </c>
      <c r="T681" s="21">
        <v>1</v>
      </c>
      <c r="U681" s="62" t="s">
        <v>139</v>
      </c>
      <c r="V681" s="49">
        <f>SUMIF(ResumenCotizacion!$C:$C,E681,ResumenCotizacion!$P:$P)</f>
        <v>0</v>
      </c>
      <c r="W681" s="86">
        <f>IF(H681="USD",S681*SolCotizacion!$J$18,S681)</f>
        <v>2199.2459999999996</v>
      </c>
      <c r="X681" s="3">
        <f>ROUND(W681/(1-VLOOKUP("Total porcentaje:",ResumenCotizacion!$F:$H,3,0)),2)</f>
        <v>2199.25</v>
      </c>
      <c r="Y681" s="3">
        <f t="shared" si="43"/>
        <v>0</v>
      </c>
    </row>
    <row r="682" spans="1:25" ht="14.25" x14ac:dyDescent="0.2">
      <c r="A682" s="21" t="str">
        <f t="shared" si="40"/>
        <v>Catalogo principalOVS_ES ACADEMICOF2R-00001</v>
      </c>
      <c r="B682" s="21" t="str">
        <f t="shared" si="41"/>
        <v>F2R-00001OVS_ES ACADEMICO</v>
      </c>
      <c r="C682"/>
      <c r="D682" s="21" t="s">
        <v>134</v>
      </c>
      <c r="E682" t="s">
        <v>1497</v>
      </c>
      <c r="F682" s="21" t="s">
        <v>806</v>
      </c>
      <c r="G682" s="21" t="s">
        <v>134</v>
      </c>
      <c r="H682" s="49" t="s">
        <v>136</v>
      </c>
      <c r="I682" s="21" t="s">
        <v>74</v>
      </c>
      <c r="J682" t="s">
        <v>1498</v>
      </c>
      <c r="K682" s="53" t="s">
        <v>29</v>
      </c>
      <c r="L682" s="52" t="s">
        <v>92</v>
      </c>
      <c r="M682" s="48" t="s">
        <v>73</v>
      </c>
      <c r="N682" s="89" t="s">
        <v>74</v>
      </c>
      <c r="O682" s="90" t="s">
        <v>74</v>
      </c>
      <c r="P682" s="89" t="s">
        <v>74</v>
      </c>
      <c r="Q682" s="47" t="str">
        <f t="shared" si="42"/>
        <v>F2R-00001</v>
      </c>
      <c r="R682" s="64" t="s">
        <v>848</v>
      </c>
      <c r="S682" s="87">
        <v>0.25</v>
      </c>
      <c r="T682" s="21">
        <v>1</v>
      </c>
      <c r="U682" s="62" t="s">
        <v>139</v>
      </c>
      <c r="V682" s="49">
        <f>SUMIF(ResumenCotizacion!$C:$C,E682,ResumenCotizacion!$P:$P)</f>
        <v>0</v>
      </c>
      <c r="W682" s="86">
        <f>IF(H682="USD",S682*SolCotizacion!$J$18,S682)</f>
        <v>916.35249999999996</v>
      </c>
      <c r="X682" s="3">
        <f>ROUND(W682/(1-VLOOKUP("Total porcentaje:",ResumenCotizacion!$F:$H,3,0)),2)</f>
        <v>916.35</v>
      </c>
      <c r="Y682" s="3">
        <f t="shared" si="43"/>
        <v>0</v>
      </c>
    </row>
    <row r="683" spans="1:25" ht="14.25" x14ac:dyDescent="0.2">
      <c r="A683" s="21" t="str">
        <f t="shared" si="40"/>
        <v>Catalogo principalOVS_ES ACADEMICOF2R-00002</v>
      </c>
      <c r="B683" s="21" t="str">
        <f t="shared" si="41"/>
        <v>F2R-00002OVS_ES ACADEMICO</v>
      </c>
      <c r="C683"/>
      <c r="D683" s="21" t="s">
        <v>134</v>
      </c>
      <c r="E683" t="s">
        <v>1499</v>
      </c>
      <c r="F683" s="21" t="s">
        <v>806</v>
      </c>
      <c r="G683" s="21" t="s">
        <v>134</v>
      </c>
      <c r="H683" s="49" t="s">
        <v>136</v>
      </c>
      <c r="I683" s="21" t="s">
        <v>74</v>
      </c>
      <c r="J683" t="s">
        <v>1500</v>
      </c>
      <c r="K683" s="53" t="s">
        <v>29</v>
      </c>
      <c r="L683" s="52" t="s">
        <v>92</v>
      </c>
      <c r="M683" s="48" t="s">
        <v>73</v>
      </c>
      <c r="N683" s="89" t="s">
        <v>74</v>
      </c>
      <c r="O683" s="90" t="s">
        <v>74</v>
      </c>
      <c r="P683" s="89" t="s">
        <v>74</v>
      </c>
      <c r="Q683" s="47" t="str">
        <f t="shared" si="42"/>
        <v>F2R-00002</v>
      </c>
      <c r="R683" s="64" t="s">
        <v>848</v>
      </c>
      <c r="S683" s="87">
        <v>0.25</v>
      </c>
      <c r="T683" s="21">
        <v>1</v>
      </c>
      <c r="U683" s="62" t="s">
        <v>139</v>
      </c>
      <c r="V683" s="49">
        <f>SUMIF(ResumenCotizacion!$C:$C,E683,ResumenCotizacion!$P:$P)</f>
        <v>0</v>
      </c>
      <c r="W683" s="86">
        <f>IF(H683="USD",S683*SolCotizacion!$J$18,S683)</f>
        <v>916.35249999999996</v>
      </c>
      <c r="X683" s="3">
        <f>ROUND(W683/(1-VLOOKUP("Total porcentaje:",ResumenCotizacion!$F:$H,3,0)),2)</f>
        <v>916.35</v>
      </c>
      <c r="Y683" s="3">
        <f t="shared" si="43"/>
        <v>0</v>
      </c>
    </row>
    <row r="684" spans="1:25" ht="14.25" x14ac:dyDescent="0.2">
      <c r="A684" s="21" t="str">
        <f t="shared" si="40"/>
        <v>Catalogo principalOVS_ES ACADEMICOF2R-00009</v>
      </c>
      <c r="B684" s="21" t="str">
        <f t="shared" si="41"/>
        <v>F2R-00009OVS_ES ACADEMICO</v>
      </c>
      <c r="C684"/>
      <c r="D684" s="21" t="s">
        <v>134</v>
      </c>
      <c r="E684" t="s">
        <v>1501</v>
      </c>
      <c r="F684" s="21" t="s">
        <v>806</v>
      </c>
      <c r="G684" s="21" t="s">
        <v>134</v>
      </c>
      <c r="H684" s="49" t="s">
        <v>136</v>
      </c>
      <c r="I684" s="21" t="s">
        <v>74</v>
      </c>
      <c r="J684" t="s">
        <v>1502</v>
      </c>
      <c r="K684" s="53" t="s">
        <v>29</v>
      </c>
      <c r="L684" s="52" t="s">
        <v>92</v>
      </c>
      <c r="M684" s="48" t="s">
        <v>73</v>
      </c>
      <c r="N684" s="89" t="s">
        <v>74</v>
      </c>
      <c r="O684" s="90" t="s">
        <v>74</v>
      </c>
      <c r="P684" s="89" t="s">
        <v>74</v>
      </c>
      <c r="Q684" s="47" t="str">
        <f t="shared" si="42"/>
        <v>F2R-00009</v>
      </c>
      <c r="R684" s="64" t="s">
        <v>848</v>
      </c>
      <c r="S684" s="87">
        <v>0.17</v>
      </c>
      <c r="T684" s="21">
        <v>1</v>
      </c>
      <c r="U684" s="62" t="s">
        <v>139</v>
      </c>
      <c r="V684" s="49">
        <f>SUMIF(ResumenCotizacion!$C:$C,E684,ResumenCotizacion!$P:$P)</f>
        <v>0</v>
      </c>
      <c r="W684" s="86">
        <f>IF(H684="USD",S684*SolCotizacion!$J$18,S684)</f>
        <v>623.11969999999997</v>
      </c>
      <c r="X684" s="3">
        <f>ROUND(W684/(1-VLOOKUP("Total porcentaje:",ResumenCotizacion!$F:$H,3,0)),2)</f>
        <v>623.12</v>
      </c>
      <c r="Y684" s="3">
        <f t="shared" si="43"/>
        <v>0</v>
      </c>
    </row>
    <row r="685" spans="1:25" ht="14.25" x14ac:dyDescent="0.2">
      <c r="A685" s="21" t="str">
        <f t="shared" si="40"/>
        <v>Catalogo principalOVS_ES ACADEMICOF3X-00001</v>
      </c>
      <c r="B685" s="21" t="str">
        <f t="shared" si="41"/>
        <v>F3X-00001OVS_ES ACADEMICO</v>
      </c>
      <c r="C685"/>
      <c r="D685" s="21" t="s">
        <v>134</v>
      </c>
      <c r="E685" t="s">
        <v>1503</v>
      </c>
      <c r="F685" s="21" t="s">
        <v>806</v>
      </c>
      <c r="G685" s="21" t="s">
        <v>134</v>
      </c>
      <c r="H685" s="49" t="s">
        <v>136</v>
      </c>
      <c r="I685" s="21" t="s">
        <v>74</v>
      </c>
      <c r="J685" t="s">
        <v>1504</v>
      </c>
      <c r="K685" s="53" t="s">
        <v>29</v>
      </c>
      <c r="L685" s="52" t="s">
        <v>92</v>
      </c>
      <c r="M685" s="48" t="s">
        <v>73</v>
      </c>
      <c r="N685" s="89" t="s">
        <v>74</v>
      </c>
      <c r="O685" s="90" t="s">
        <v>74</v>
      </c>
      <c r="P685" s="89" t="s">
        <v>74</v>
      </c>
      <c r="Q685" s="47" t="str">
        <f t="shared" si="42"/>
        <v>F3X-00001</v>
      </c>
      <c r="R685" s="64" t="s">
        <v>848</v>
      </c>
      <c r="S685" s="87">
        <v>2</v>
      </c>
      <c r="T685" s="21">
        <v>1</v>
      </c>
      <c r="U685" s="62" t="s">
        <v>139</v>
      </c>
      <c r="V685" s="49">
        <f>SUMIF(ResumenCotizacion!$C:$C,E685,ResumenCotizacion!$P:$P)</f>
        <v>0</v>
      </c>
      <c r="W685" s="86">
        <f>IF(H685="USD",S685*SolCotizacion!$J$18,S685)</f>
        <v>7330.82</v>
      </c>
      <c r="X685" s="3">
        <f>ROUND(W685/(1-VLOOKUP("Total porcentaje:",ResumenCotizacion!$F:$H,3,0)),2)</f>
        <v>7330.82</v>
      </c>
      <c r="Y685" s="3">
        <f t="shared" si="43"/>
        <v>0</v>
      </c>
    </row>
    <row r="686" spans="1:25" ht="14.25" x14ac:dyDescent="0.2">
      <c r="A686" s="21" t="str">
        <f t="shared" si="40"/>
        <v>Catalogo principalOVS_ES ACADEMICOF3X-00002</v>
      </c>
      <c r="B686" s="21" t="str">
        <f t="shared" si="41"/>
        <v>F3X-00002OVS_ES ACADEMICO</v>
      </c>
      <c r="C686"/>
      <c r="D686" s="21" t="s">
        <v>134</v>
      </c>
      <c r="E686" t="s">
        <v>1505</v>
      </c>
      <c r="F686" s="21" t="s">
        <v>806</v>
      </c>
      <c r="G686" s="21" t="s">
        <v>134</v>
      </c>
      <c r="H686" s="49" t="s">
        <v>136</v>
      </c>
      <c r="I686" s="21" t="s">
        <v>74</v>
      </c>
      <c r="J686" t="s">
        <v>1506</v>
      </c>
      <c r="K686" s="53" t="s">
        <v>29</v>
      </c>
      <c r="L686" s="52" t="s">
        <v>92</v>
      </c>
      <c r="M686" s="48" t="s">
        <v>73</v>
      </c>
      <c r="N686" s="89" t="s">
        <v>74</v>
      </c>
      <c r="O686" s="90" t="s">
        <v>74</v>
      </c>
      <c r="P686" s="89" t="s">
        <v>74</v>
      </c>
      <c r="Q686" s="47" t="str">
        <f t="shared" si="42"/>
        <v>F3X-00002</v>
      </c>
      <c r="R686" s="64" t="s">
        <v>848</v>
      </c>
      <c r="S686" s="87">
        <v>0</v>
      </c>
      <c r="T686" s="21">
        <v>1</v>
      </c>
      <c r="U686" s="62" t="s">
        <v>139</v>
      </c>
      <c r="V686" s="49">
        <f>SUMIF(ResumenCotizacion!$C:$C,E686,ResumenCotizacion!$P:$P)</f>
        <v>0</v>
      </c>
      <c r="W686" s="86">
        <f>IF(H686="USD",S686*SolCotizacion!$J$18,S686)</f>
        <v>0</v>
      </c>
      <c r="X686" s="3">
        <f>ROUND(W686/(1-VLOOKUP("Total porcentaje:",ResumenCotizacion!$F:$H,3,0)),2)</f>
        <v>0</v>
      </c>
      <c r="Y686" s="3">
        <f t="shared" si="43"/>
        <v>0</v>
      </c>
    </row>
    <row r="687" spans="1:25" ht="14.25" x14ac:dyDescent="0.2">
      <c r="A687" s="21" t="str">
        <f t="shared" si="40"/>
        <v>Catalogo principalOVS_ES ACADEMICOF3X-00003</v>
      </c>
      <c r="B687" s="21" t="str">
        <f t="shared" si="41"/>
        <v>F3X-00003OVS_ES ACADEMICO</v>
      </c>
      <c r="C687"/>
      <c r="D687" s="21" t="s">
        <v>134</v>
      </c>
      <c r="E687" t="s">
        <v>1507</v>
      </c>
      <c r="F687" s="21" t="s">
        <v>806</v>
      </c>
      <c r="G687" s="21" t="s">
        <v>134</v>
      </c>
      <c r="H687" s="49" t="s">
        <v>136</v>
      </c>
      <c r="I687" s="21" t="s">
        <v>74</v>
      </c>
      <c r="J687" t="s">
        <v>1508</v>
      </c>
      <c r="K687" s="53" t="s">
        <v>29</v>
      </c>
      <c r="L687" s="52" t="s">
        <v>92</v>
      </c>
      <c r="M687" s="48" t="s">
        <v>73</v>
      </c>
      <c r="N687" s="89" t="s">
        <v>74</v>
      </c>
      <c r="O687" s="90" t="s">
        <v>74</v>
      </c>
      <c r="P687" s="89" t="s">
        <v>74</v>
      </c>
      <c r="Q687" s="47" t="str">
        <f t="shared" si="42"/>
        <v>F3X-00003</v>
      </c>
      <c r="R687" s="64" t="s">
        <v>848</v>
      </c>
      <c r="S687" s="87">
        <v>0</v>
      </c>
      <c r="T687" s="21">
        <v>1</v>
      </c>
      <c r="U687" s="62" t="s">
        <v>139</v>
      </c>
      <c r="V687" s="49">
        <f>SUMIF(ResumenCotizacion!$C:$C,E687,ResumenCotizacion!$P:$P)</f>
        <v>0</v>
      </c>
      <c r="W687" s="86">
        <f>IF(H687="USD",S687*SolCotizacion!$J$18,S687)</f>
        <v>0</v>
      </c>
      <c r="X687" s="3">
        <f>ROUND(W687/(1-VLOOKUP("Total porcentaje:",ResumenCotizacion!$F:$H,3,0)),2)</f>
        <v>0</v>
      </c>
      <c r="Y687" s="3">
        <f t="shared" si="43"/>
        <v>0</v>
      </c>
    </row>
    <row r="688" spans="1:25" ht="14.25" x14ac:dyDescent="0.2">
      <c r="A688" s="21" t="str">
        <f t="shared" si="40"/>
        <v>Catalogo principalOVS_ES ACADEMICOF3X-00004</v>
      </c>
      <c r="B688" s="21" t="str">
        <f t="shared" si="41"/>
        <v>F3X-00004OVS_ES ACADEMICO</v>
      </c>
      <c r="C688"/>
      <c r="D688" s="21" t="s">
        <v>134</v>
      </c>
      <c r="E688" t="s">
        <v>1509</v>
      </c>
      <c r="F688" s="21" t="s">
        <v>806</v>
      </c>
      <c r="G688" s="21" t="s">
        <v>134</v>
      </c>
      <c r="H688" s="49" t="s">
        <v>136</v>
      </c>
      <c r="I688" s="21" t="s">
        <v>74</v>
      </c>
      <c r="J688" t="s">
        <v>1510</v>
      </c>
      <c r="K688" s="53" t="s">
        <v>29</v>
      </c>
      <c r="L688" s="52" t="s">
        <v>92</v>
      </c>
      <c r="M688" s="48" t="s">
        <v>73</v>
      </c>
      <c r="N688" s="89" t="s">
        <v>74</v>
      </c>
      <c r="O688" s="90" t="s">
        <v>74</v>
      </c>
      <c r="P688" s="89" t="s">
        <v>74</v>
      </c>
      <c r="Q688" s="47" t="str">
        <f t="shared" si="42"/>
        <v>F3X-00004</v>
      </c>
      <c r="R688" s="64" t="s">
        <v>848</v>
      </c>
      <c r="S688" s="87">
        <v>1.5</v>
      </c>
      <c r="T688" s="21">
        <v>1</v>
      </c>
      <c r="U688" s="62" t="s">
        <v>139</v>
      </c>
      <c r="V688" s="49">
        <f>SUMIF(ResumenCotizacion!$C:$C,E688,ResumenCotizacion!$P:$P)</f>
        <v>0</v>
      </c>
      <c r="W688" s="86">
        <f>IF(H688="USD",S688*SolCotizacion!$J$18,S688)</f>
        <v>5498.1149999999998</v>
      </c>
      <c r="X688" s="3">
        <f>ROUND(W688/(1-VLOOKUP("Total porcentaje:",ResumenCotizacion!$F:$H,3,0)),2)</f>
        <v>5498.12</v>
      </c>
      <c r="Y688" s="3">
        <f t="shared" si="43"/>
        <v>0</v>
      </c>
    </row>
    <row r="689" spans="1:25" ht="14.25" x14ac:dyDescent="0.2">
      <c r="A689" s="21" t="str">
        <f t="shared" si="40"/>
        <v>Catalogo principalOVS_ES ACADEMICOF52-01945</v>
      </c>
      <c r="B689" s="21" t="str">
        <f t="shared" si="41"/>
        <v>F52-01945OVS_ES ACADEMICO</v>
      </c>
      <c r="C689"/>
      <c r="D689" s="21" t="s">
        <v>134</v>
      </c>
      <c r="E689" t="s">
        <v>1511</v>
      </c>
      <c r="F689" s="21" t="s">
        <v>806</v>
      </c>
      <c r="G689" s="21" t="s">
        <v>134</v>
      </c>
      <c r="H689" s="49" t="s">
        <v>136</v>
      </c>
      <c r="I689" s="21" t="s">
        <v>74</v>
      </c>
      <c r="J689" t="s">
        <v>1512</v>
      </c>
      <c r="K689" s="53" t="s">
        <v>29</v>
      </c>
      <c r="L689" s="52" t="s">
        <v>92</v>
      </c>
      <c r="M689" s="48" t="s">
        <v>73</v>
      </c>
      <c r="N689" s="89" t="s">
        <v>74</v>
      </c>
      <c r="O689" s="90" t="s">
        <v>74</v>
      </c>
      <c r="P689" s="89" t="s">
        <v>74</v>
      </c>
      <c r="Q689" s="47" t="str">
        <f t="shared" si="42"/>
        <v>F52-01945</v>
      </c>
      <c r="R689" s="64" t="s">
        <v>75</v>
      </c>
      <c r="S689" s="87">
        <v>2047</v>
      </c>
      <c r="T689" s="21">
        <v>1</v>
      </c>
      <c r="U689" s="62" t="s">
        <v>139</v>
      </c>
      <c r="V689" s="49">
        <f>SUMIF(ResumenCotizacion!$C:$C,E689,ResumenCotizacion!$P:$P)</f>
        <v>0</v>
      </c>
      <c r="W689" s="86">
        <f>IF(H689="USD",S689*SolCotizacion!$J$18,S689)</f>
        <v>7503094.2699999996</v>
      </c>
      <c r="X689" s="3">
        <f>ROUND(W689/(1-VLOOKUP("Total porcentaje:",ResumenCotizacion!$F:$H,3,0)),2)</f>
        <v>7503094.2699999996</v>
      </c>
      <c r="Y689" s="3">
        <f t="shared" si="43"/>
        <v>0</v>
      </c>
    </row>
    <row r="690" spans="1:25" ht="14.25" x14ac:dyDescent="0.2">
      <c r="A690" s="21" t="str">
        <f t="shared" si="40"/>
        <v>Catalogo principalOVS_ES ACADEMICOF52-01946</v>
      </c>
      <c r="B690" s="21" t="str">
        <f t="shared" si="41"/>
        <v>F52-01946OVS_ES ACADEMICO</v>
      </c>
      <c r="C690"/>
      <c r="D690" s="21" t="s">
        <v>134</v>
      </c>
      <c r="E690" t="s">
        <v>1513</v>
      </c>
      <c r="F690" s="21" t="s">
        <v>806</v>
      </c>
      <c r="G690" s="21" t="s">
        <v>134</v>
      </c>
      <c r="H690" s="49" t="s">
        <v>136</v>
      </c>
      <c r="I690" s="21" t="s">
        <v>74</v>
      </c>
      <c r="J690" t="s">
        <v>1514</v>
      </c>
      <c r="K690" s="53" t="s">
        <v>29</v>
      </c>
      <c r="L690" s="52" t="s">
        <v>92</v>
      </c>
      <c r="M690" s="48" t="s">
        <v>73</v>
      </c>
      <c r="N690" s="89" t="s">
        <v>74</v>
      </c>
      <c r="O690" s="90" t="s">
        <v>74</v>
      </c>
      <c r="P690" s="89" t="s">
        <v>74</v>
      </c>
      <c r="Q690" s="47" t="str">
        <f t="shared" si="42"/>
        <v>F52-01946</v>
      </c>
      <c r="R690" s="64" t="s">
        <v>75</v>
      </c>
      <c r="S690" s="87">
        <v>2047</v>
      </c>
      <c r="T690" s="21">
        <v>1</v>
      </c>
      <c r="U690" s="62" t="s">
        <v>139</v>
      </c>
      <c r="V690" s="49">
        <f>SUMIF(ResumenCotizacion!$C:$C,E690,ResumenCotizacion!$P:$P)</f>
        <v>0</v>
      </c>
      <c r="W690" s="86">
        <f>IF(H690="USD",S690*SolCotizacion!$J$18,S690)</f>
        <v>7503094.2699999996</v>
      </c>
      <c r="X690" s="3">
        <f>ROUND(W690/(1-VLOOKUP("Total porcentaje:",ResumenCotizacion!$F:$H,3,0)),2)</f>
        <v>7503094.2699999996</v>
      </c>
      <c r="Y690" s="3">
        <f t="shared" si="43"/>
        <v>0</v>
      </c>
    </row>
    <row r="691" spans="1:25" ht="14.25" x14ac:dyDescent="0.2">
      <c r="A691" s="21" t="str">
        <f t="shared" si="40"/>
        <v>Catalogo principalOVS_ES ACADEMICOF52-02171</v>
      </c>
      <c r="B691" s="21" t="str">
        <f t="shared" si="41"/>
        <v>F52-02171OVS_ES ACADEMICO</v>
      </c>
      <c r="C691"/>
      <c r="D691" s="21" t="s">
        <v>134</v>
      </c>
      <c r="E691" t="s">
        <v>1515</v>
      </c>
      <c r="F691" s="21" t="s">
        <v>806</v>
      </c>
      <c r="G691" s="21" t="s">
        <v>134</v>
      </c>
      <c r="H691" s="49" t="s">
        <v>136</v>
      </c>
      <c r="I691" s="21" t="s">
        <v>74</v>
      </c>
      <c r="J691" t="s">
        <v>1516</v>
      </c>
      <c r="K691" s="53" t="s">
        <v>29</v>
      </c>
      <c r="L691" s="52" t="s">
        <v>92</v>
      </c>
      <c r="M691" s="48" t="s">
        <v>73</v>
      </c>
      <c r="N691" s="89" t="s">
        <v>74</v>
      </c>
      <c r="O691" s="90" t="s">
        <v>74</v>
      </c>
      <c r="P691" s="89" t="s">
        <v>74</v>
      </c>
      <c r="Q691" s="47" t="str">
        <f t="shared" si="42"/>
        <v>F52-02171</v>
      </c>
      <c r="R691" s="64" t="s">
        <v>75</v>
      </c>
      <c r="S691" s="87">
        <v>1941</v>
      </c>
      <c r="T691" s="21">
        <v>1</v>
      </c>
      <c r="U691" s="62" t="s">
        <v>139</v>
      </c>
      <c r="V691" s="49">
        <f>SUMIF(ResumenCotizacion!$C:$C,E691,ResumenCotizacion!$P:$P)</f>
        <v>0</v>
      </c>
      <c r="W691" s="86">
        <f>IF(H691="USD",S691*SolCotizacion!$J$18,S691)</f>
        <v>7114560.8099999996</v>
      </c>
      <c r="X691" s="3">
        <f>ROUND(W691/(1-VLOOKUP("Total porcentaje:",ResumenCotizacion!$F:$H,3,0)),2)</f>
        <v>7114560.8099999996</v>
      </c>
      <c r="Y691" s="3">
        <f t="shared" si="43"/>
        <v>0</v>
      </c>
    </row>
    <row r="692" spans="1:25" ht="14.25" x14ac:dyDescent="0.2">
      <c r="A692" s="21" t="str">
        <f t="shared" si="40"/>
        <v>Catalogo principalOVS_ES ACADEMICOF52-02172</v>
      </c>
      <c r="B692" s="21" t="str">
        <f t="shared" si="41"/>
        <v>F52-02172OVS_ES ACADEMICO</v>
      </c>
      <c r="C692"/>
      <c r="D692" s="21" t="s">
        <v>134</v>
      </c>
      <c r="E692" t="s">
        <v>1517</v>
      </c>
      <c r="F692" s="21" t="s">
        <v>806</v>
      </c>
      <c r="G692" s="21" t="s">
        <v>134</v>
      </c>
      <c r="H692" s="49" t="s">
        <v>136</v>
      </c>
      <c r="I692" s="21" t="s">
        <v>74</v>
      </c>
      <c r="J692" t="s">
        <v>1518</v>
      </c>
      <c r="K692" s="53" t="s">
        <v>29</v>
      </c>
      <c r="L692" s="52" t="s">
        <v>92</v>
      </c>
      <c r="M692" s="48" t="s">
        <v>73</v>
      </c>
      <c r="N692" s="89" t="s">
        <v>74</v>
      </c>
      <c r="O692" s="90" t="s">
        <v>74</v>
      </c>
      <c r="P692" s="89" t="s">
        <v>74</v>
      </c>
      <c r="Q692" s="47" t="str">
        <f t="shared" si="42"/>
        <v>F52-02172</v>
      </c>
      <c r="R692" s="64" t="s">
        <v>75</v>
      </c>
      <c r="S692" s="87">
        <v>1941</v>
      </c>
      <c r="T692" s="21">
        <v>1</v>
      </c>
      <c r="U692" s="62" t="s">
        <v>139</v>
      </c>
      <c r="V692" s="49">
        <f>SUMIF(ResumenCotizacion!$C:$C,E692,ResumenCotizacion!$P:$P)</f>
        <v>0</v>
      </c>
      <c r="W692" s="86">
        <f>IF(H692="USD",S692*SolCotizacion!$J$18,S692)</f>
        <v>7114560.8099999996</v>
      </c>
      <c r="X692" s="3">
        <f>ROUND(W692/(1-VLOOKUP("Total porcentaje:",ResumenCotizacion!$F:$H,3,0)),2)</f>
        <v>7114560.8099999996</v>
      </c>
      <c r="Y692" s="3">
        <f t="shared" si="43"/>
        <v>0</v>
      </c>
    </row>
    <row r="693" spans="1:25" ht="14.25" x14ac:dyDescent="0.2">
      <c r="A693" s="21" t="str">
        <f t="shared" si="40"/>
        <v>Catalogo principalOVS_ES ACADEMICOF52-02173</v>
      </c>
      <c r="B693" s="21" t="str">
        <f t="shared" si="41"/>
        <v>F52-02173OVS_ES ACADEMICO</v>
      </c>
      <c r="C693"/>
      <c r="D693" s="21" t="s">
        <v>134</v>
      </c>
      <c r="E693" t="s">
        <v>1519</v>
      </c>
      <c r="F693" s="21" t="s">
        <v>806</v>
      </c>
      <c r="G693" s="21" t="s">
        <v>134</v>
      </c>
      <c r="H693" s="49" t="s">
        <v>136</v>
      </c>
      <c r="I693" s="21" t="s">
        <v>74</v>
      </c>
      <c r="J693" t="s">
        <v>1520</v>
      </c>
      <c r="K693" s="53" t="s">
        <v>29</v>
      </c>
      <c r="L693" s="52" t="s">
        <v>92</v>
      </c>
      <c r="M693" s="48" t="s">
        <v>73</v>
      </c>
      <c r="N693" s="89" t="s">
        <v>74</v>
      </c>
      <c r="O693" s="90" t="s">
        <v>74</v>
      </c>
      <c r="P693" s="89" t="s">
        <v>74</v>
      </c>
      <c r="Q693" s="47" t="str">
        <f t="shared" si="42"/>
        <v>F52-02173</v>
      </c>
      <c r="R693" s="64" t="s">
        <v>75</v>
      </c>
      <c r="S693" s="87">
        <v>1550</v>
      </c>
      <c r="T693" s="21">
        <v>1</v>
      </c>
      <c r="U693" s="62" t="s">
        <v>139</v>
      </c>
      <c r="V693" s="49">
        <f>SUMIF(ResumenCotizacion!$C:$C,E693,ResumenCotizacion!$P:$P)</f>
        <v>0</v>
      </c>
      <c r="W693" s="86">
        <f>IF(H693="USD",S693*SolCotizacion!$J$18,S693)</f>
        <v>5681385.5</v>
      </c>
      <c r="X693" s="3">
        <f>ROUND(W693/(1-VLOOKUP("Total porcentaje:",ResumenCotizacion!$F:$H,3,0)),2)</f>
        <v>5681385.5</v>
      </c>
      <c r="Y693" s="3">
        <f t="shared" si="43"/>
        <v>0</v>
      </c>
    </row>
    <row r="694" spans="1:25" ht="14.25" x14ac:dyDescent="0.2">
      <c r="A694" s="21" t="str">
        <f t="shared" si="40"/>
        <v>Catalogo principalOVS_ES ACADEMICOF52-02174</v>
      </c>
      <c r="B694" s="21" t="str">
        <f t="shared" si="41"/>
        <v>F52-02174OVS_ES ACADEMICO</v>
      </c>
      <c r="C694"/>
      <c r="D694" s="21" t="s">
        <v>134</v>
      </c>
      <c r="E694" t="s">
        <v>1521</v>
      </c>
      <c r="F694" s="21" t="s">
        <v>806</v>
      </c>
      <c r="G694" s="21" t="s">
        <v>134</v>
      </c>
      <c r="H694" s="49" t="s">
        <v>136</v>
      </c>
      <c r="I694" s="21" t="s">
        <v>74</v>
      </c>
      <c r="J694" t="s">
        <v>1522</v>
      </c>
      <c r="K694" s="53" t="s">
        <v>29</v>
      </c>
      <c r="L694" s="52" t="s">
        <v>92</v>
      </c>
      <c r="M694" s="48" t="s">
        <v>73</v>
      </c>
      <c r="N694" s="89" t="s">
        <v>74</v>
      </c>
      <c r="O694" s="90" t="s">
        <v>74</v>
      </c>
      <c r="P694" s="89" t="s">
        <v>74</v>
      </c>
      <c r="Q694" s="47" t="str">
        <f t="shared" si="42"/>
        <v>F52-02174</v>
      </c>
      <c r="R694" s="64" t="s">
        <v>75</v>
      </c>
      <c r="S694" s="87">
        <v>1550</v>
      </c>
      <c r="T694" s="21">
        <v>1</v>
      </c>
      <c r="U694" s="62" t="s">
        <v>139</v>
      </c>
      <c r="V694" s="49">
        <f>SUMIF(ResumenCotizacion!$C:$C,E694,ResumenCotizacion!$P:$P)</f>
        <v>0</v>
      </c>
      <c r="W694" s="86">
        <f>IF(H694="USD",S694*SolCotizacion!$J$18,S694)</f>
        <v>5681385.5</v>
      </c>
      <c r="X694" s="3">
        <f>ROUND(W694/(1-VLOOKUP("Total porcentaje:",ResumenCotizacion!$F:$H,3,0)),2)</f>
        <v>5681385.5</v>
      </c>
      <c r="Y694" s="3">
        <f t="shared" si="43"/>
        <v>0</v>
      </c>
    </row>
    <row r="695" spans="1:25" ht="14.25" x14ac:dyDescent="0.2">
      <c r="A695" s="21" t="str">
        <f t="shared" si="40"/>
        <v>Catalogo principalOVS_ES ACADEMICOFTJ-00001</v>
      </c>
      <c r="B695" s="21" t="str">
        <f t="shared" si="41"/>
        <v>FTJ-00001OVS_ES ACADEMICO</v>
      </c>
      <c r="C695"/>
      <c r="D695" s="21" t="s">
        <v>134</v>
      </c>
      <c r="E695" t="s">
        <v>1523</v>
      </c>
      <c r="F695" s="21" t="s">
        <v>806</v>
      </c>
      <c r="G695" s="21" t="s">
        <v>134</v>
      </c>
      <c r="H695" s="49" t="s">
        <v>136</v>
      </c>
      <c r="I695" s="21" t="s">
        <v>74</v>
      </c>
      <c r="J695" t="s">
        <v>1524</v>
      </c>
      <c r="K695" s="53" t="s">
        <v>29</v>
      </c>
      <c r="L695" s="52" t="s">
        <v>92</v>
      </c>
      <c r="M695" s="48" t="s">
        <v>73</v>
      </c>
      <c r="N695" s="89" t="s">
        <v>74</v>
      </c>
      <c r="O695" s="90" t="s">
        <v>74</v>
      </c>
      <c r="P695" s="89" t="s">
        <v>74</v>
      </c>
      <c r="Q695" s="47" t="str">
        <f t="shared" si="42"/>
        <v>FTJ-00001</v>
      </c>
      <c r="R695" s="64" t="s">
        <v>848</v>
      </c>
      <c r="S695" s="87">
        <v>1.5</v>
      </c>
      <c r="T695" s="21">
        <v>1</v>
      </c>
      <c r="U695" s="62" t="s">
        <v>139</v>
      </c>
      <c r="V695" s="49">
        <f>SUMIF(ResumenCotizacion!$C:$C,E695,ResumenCotizacion!$P:$P)</f>
        <v>0</v>
      </c>
      <c r="W695" s="86">
        <f>IF(H695="USD",S695*SolCotizacion!$J$18,S695)</f>
        <v>5498.1149999999998</v>
      </c>
      <c r="X695" s="3">
        <f>ROUND(W695/(1-VLOOKUP("Total porcentaje:",ResumenCotizacion!$F:$H,3,0)),2)</f>
        <v>5498.12</v>
      </c>
      <c r="Y695" s="3">
        <f t="shared" si="43"/>
        <v>0</v>
      </c>
    </row>
    <row r="696" spans="1:25" ht="14.25" x14ac:dyDescent="0.2">
      <c r="A696" s="21" t="str">
        <f t="shared" si="40"/>
        <v>Catalogo principalOVS_ES ACADEMICOFTK-00001</v>
      </c>
      <c r="B696" s="21" t="str">
        <f t="shared" si="41"/>
        <v>FTK-00001OVS_ES ACADEMICO</v>
      </c>
      <c r="C696"/>
      <c r="D696" s="21" t="s">
        <v>134</v>
      </c>
      <c r="E696" t="s">
        <v>1525</v>
      </c>
      <c r="F696" s="21" t="s">
        <v>806</v>
      </c>
      <c r="G696" s="21" t="s">
        <v>134</v>
      </c>
      <c r="H696" s="49" t="s">
        <v>136</v>
      </c>
      <c r="I696" s="21" t="s">
        <v>74</v>
      </c>
      <c r="J696" t="s">
        <v>1526</v>
      </c>
      <c r="K696" s="53" t="s">
        <v>29</v>
      </c>
      <c r="L696" s="52" t="s">
        <v>92</v>
      </c>
      <c r="M696" s="48" t="s">
        <v>73</v>
      </c>
      <c r="N696" s="89" t="s">
        <v>74</v>
      </c>
      <c r="O696" s="90" t="s">
        <v>74</v>
      </c>
      <c r="P696" s="89" t="s">
        <v>74</v>
      </c>
      <c r="Q696" s="47" t="str">
        <f t="shared" si="42"/>
        <v>FTK-00001</v>
      </c>
      <c r="R696" s="64" t="s">
        <v>848</v>
      </c>
      <c r="S696" s="87">
        <v>2.2000000000000002</v>
      </c>
      <c r="T696" s="21">
        <v>1</v>
      </c>
      <c r="U696" s="62" t="s">
        <v>139</v>
      </c>
      <c r="V696" s="49">
        <f>SUMIF(ResumenCotizacion!$C:$C,E696,ResumenCotizacion!$P:$P)</f>
        <v>0</v>
      </c>
      <c r="W696" s="86">
        <f>IF(H696="USD",S696*SolCotizacion!$J$18,S696)</f>
        <v>8063.902</v>
      </c>
      <c r="X696" s="3">
        <f>ROUND(W696/(1-VLOOKUP("Total porcentaje:",ResumenCotizacion!$F:$H,3,0)),2)</f>
        <v>8063.9</v>
      </c>
      <c r="Y696" s="3">
        <f t="shared" si="43"/>
        <v>0</v>
      </c>
    </row>
    <row r="697" spans="1:25" ht="14.25" x14ac:dyDescent="0.2">
      <c r="A697" s="21" t="str">
        <f t="shared" si="40"/>
        <v>Catalogo principalOVS_ES ACADEMICOFTK-00002</v>
      </c>
      <c r="B697" s="21" t="str">
        <f t="shared" si="41"/>
        <v>FTK-00002OVS_ES ACADEMICO</v>
      </c>
      <c r="C697"/>
      <c r="D697" s="21" t="s">
        <v>134</v>
      </c>
      <c r="E697" t="s">
        <v>1527</v>
      </c>
      <c r="F697" s="21" t="s">
        <v>806</v>
      </c>
      <c r="G697" s="21" t="s">
        <v>134</v>
      </c>
      <c r="H697" s="49" t="s">
        <v>136</v>
      </c>
      <c r="I697" s="21" t="s">
        <v>74</v>
      </c>
      <c r="J697" t="s">
        <v>1528</v>
      </c>
      <c r="K697" s="53" t="s">
        <v>29</v>
      </c>
      <c r="L697" s="52" t="s">
        <v>92</v>
      </c>
      <c r="M697" s="48" t="s">
        <v>73</v>
      </c>
      <c r="N697" s="89" t="s">
        <v>74</v>
      </c>
      <c r="O697" s="90" t="s">
        <v>74</v>
      </c>
      <c r="P697" s="89" t="s">
        <v>74</v>
      </c>
      <c r="Q697" s="47" t="str">
        <f t="shared" si="42"/>
        <v>FTK-00002</v>
      </c>
      <c r="R697" s="64" t="s">
        <v>848</v>
      </c>
      <c r="S697" s="87">
        <v>2.2000000000000002</v>
      </c>
      <c r="T697" s="21">
        <v>1</v>
      </c>
      <c r="U697" s="62" t="s">
        <v>139</v>
      </c>
      <c r="V697" s="49">
        <f>SUMIF(ResumenCotizacion!$C:$C,E697,ResumenCotizacion!$P:$P)</f>
        <v>0</v>
      </c>
      <c r="W697" s="86">
        <f>IF(H697="USD",S697*SolCotizacion!$J$18,S697)</f>
        <v>8063.902</v>
      </c>
      <c r="X697" s="3">
        <f>ROUND(W697/(1-VLOOKUP("Total porcentaje:",ResumenCotizacion!$F:$H,3,0)),2)</f>
        <v>8063.9</v>
      </c>
      <c r="Y697" s="3">
        <f t="shared" si="43"/>
        <v>0</v>
      </c>
    </row>
    <row r="698" spans="1:25" ht="14.25" x14ac:dyDescent="0.2">
      <c r="A698" s="21" t="str">
        <f t="shared" si="40"/>
        <v>Catalogo principalOVS_ES ACADEMICOFYS-00001</v>
      </c>
      <c r="B698" s="21" t="str">
        <f t="shared" si="41"/>
        <v>FYS-00001OVS_ES ACADEMICO</v>
      </c>
      <c r="C698"/>
      <c r="D698" s="21" t="s">
        <v>134</v>
      </c>
      <c r="E698" t="s">
        <v>1529</v>
      </c>
      <c r="F698" s="21" t="s">
        <v>806</v>
      </c>
      <c r="G698" s="21" t="s">
        <v>134</v>
      </c>
      <c r="H698" s="49" t="s">
        <v>136</v>
      </c>
      <c r="I698" s="21" t="s">
        <v>74</v>
      </c>
      <c r="J698" t="s">
        <v>1530</v>
      </c>
      <c r="K698" s="53" t="s">
        <v>29</v>
      </c>
      <c r="L698" s="52" t="s">
        <v>92</v>
      </c>
      <c r="M698" s="48" t="s">
        <v>73</v>
      </c>
      <c r="N698" s="89" t="s">
        <v>74</v>
      </c>
      <c r="O698" s="90" t="s">
        <v>74</v>
      </c>
      <c r="P698" s="89" t="s">
        <v>74</v>
      </c>
      <c r="Q698" s="47" t="str">
        <f t="shared" si="42"/>
        <v>FYS-00001</v>
      </c>
      <c r="R698" s="64" t="s">
        <v>848</v>
      </c>
      <c r="S698" s="87">
        <v>0.7</v>
      </c>
      <c r="T698" s="21">
        <v>1</v>
      </c>
      <c r="U698" s="62" t="s">
        <v>139</v>
      </c>
      <c r="V698" s="49">
        <f>SUMIF(ResumenCotizacion!$C:$C,E698,ResumenCotizacion!$P:$P)</f>
        <v>0</v>
      </c>
      <c r="W698" s="86">
        <f>IF(H698="USD",S698*SolCotizacion!$J$18,S698)</f>
        <v>2565.7869999999998</v>
      </c>
      <c r="X698" s="3">
        <f>ROUND(W698/(1-VLOOKUP("Total porcentaje:",ResumenCotizacion!$F:$H,3,0)),2)</f>
        <v>2565.79</v>
      </c>
      <c r="Y698" s="3">
        <f t="shared" si="43"/>
        <v>0</v>
      </c>
    </row>
    <row r="699" spans="1:25" ht="14.25" x14ac:dyDescent="0.2">
      <c r="A699" s="21" t="str">
        <f t="shared" si="40"/>
        <v>Catalogo principalOVS_ES ACADEMICOFYS-00002</v>
      </c>
      <c r="B699" s="21" t="str">
        <f t="shared" si="41"/>
        <v>FYS-00002OVS_ES ACADEMICO</v>
      </c>
      <c r="C699"/>
      <c r="D699" s="21" t="s">
        <v>134</v>
      </c>
      <c r="E699" t="s">
        <v>1531</v>
      </c>
      <c r="F699" s="21" t="s">
        <v>806</v>
      </c>
      <c r="G699" s="21" t="s">
        <v>134</v>
      </c>
      <c r="H699" s="49" t="s">
        <v>136</v>
      </c>
      <c r="I699" s="21" t="s">
        <v>74</v>
      </c>
      <c r="J699" t="s">
        <v>1532</v>
      </c>
      <c r="K699" s="53" t="s">
        <v>29</v>
      </c>
      <c r="L699" s="52" t="s">
        <v>92</v>
      </c>
      <c r="M699" s="48" t="s">
        <v>73</v>
      </c>
      <c r="N699" s="89" t="s">
        <v>74</v>
      </c>
      <c r="O699" s="90" t="s">
        <v>74</v>
      </c>
      <c r="P699" s="89" t="s">
        <v>74</v>
      </c>
      <c r="Q699" s="47" t="str">
        <f t="shared" si="42"/>
        <v>FYS-00002</v>
      </c>
      <c r="R699" s="64" t="s">
        <v>848</v>
      </c>
      <c r="S699" s="87">
        <v>0.7</v>
      </c>
      <c r="T699" s="21">
        <v>1</v>
      </c>
      <c r="U699" s="62" t="s">
        <v>139</v>
      </c>
      <c r="V699" s="49">
        <f>SUMIF(ResumenCotizacion!$C:$C,E699,ResumenCotizacion!$P:$P)</f>
        <v>0</v>
      </c>
      <c r="W699" s="86">
        <f>IF(H699="USD",S699*SolCotizacion!$J$18,S699)</f>
        <v>2565.7869999999998</v>
      </c>
      <c r="X699" s="3">
        <f>ROUND(W699/(1-VLOOKUP("Total porcentaje:",ResumenCotizacion!$F:$H,3,0)),2)</f>
        <v>2565.79</v>
      </c>
      <c r="Y699" s="3">
        <f t="shared" si="43"/>
        <v>0</v>
      </c>
    </row>
    <row r="700" spans="1:25" ht="14.25" x14ac:dyDescent="0.2">
      <c r="A700" s="21" t="str">
        <f t="shared" si="40"/>
        <v>Catalogo principalOVS_ES ACADEMICOFYS-00003</v>
      </c>
      <c r="B700" s="21" t="str">
        <f t="shared" si="41"/>
        <v>FYS-00003OVS_ES ACADEMICO</v>
      </c>
      <c r="C700"/>
      <c r="D700" s="21" t="s">
        <v>134</v>
      </c>
      <c r="E700" t="s">
        <v>1533</v>
      </c>
      <c r="F700" s="21" t="s">
        <v>806</v>
      </c>
      <c r="G700" s="21" t="s">
        <v>134</v>
      </c>
      <c r="H700" s="49" t="s">
        <v>136</v>
      </c>
      <c r="I700" s="21" t="s">
        <v>74</v>
      </c>
      <c r="J700" t="s">
        <v>1534</v>
      </c>
      <c r="K700" s="53" t="s">
        <v>29</v>
      </c>
      <c r="L700" s="52" t="s">
        <v>92</v>
      </c>
      <c r="M700" s="48" t="s">
        <v>73</v>
      </c>
      <c r="N700" s="89" t="s">
        <v>74</v>
      </c>
      <c r="O700" s="90" t="s">
        <v>74</v>
      </c>
      <c r="P700" s="89" t="s">
        <v>74</v>
      </c>
      <c r="Q700" s="47" t="str">
        <f t="shared" si="42"/>
        <v>FYS-00003</v>
      </c>
      <c r="R700" s="64" t="s">
        <v>848</v>
      </c>
      <c r="S700" s="87">
        <v>0</v>
      </c>
      <c r="T700" s="21">
        <v>1</v>
      </c>
      <c r="U700" s="62" t="s">
        <v>139</v>
      </c>
      <c r="V700" s="49">
        <f>SUMIF(ResumenCotizacion!$C:$C,E700,ResumenCotizacion!$P:$P)</f>
        <v>0</v>
      </c>
      <c r="W700" s="86">
        <f>IF(H700="USD",S700*SolCotizacion!$J$18,S700)</f>
        <v>0</v>
      </c>
      <c r="X700" s="3">
        <f>ROUND(W700/(1-VLOOKUP("Total porcentaje:",ResumenCotizacion!$F:$H,3,0)),2)</f>
        <v>0</v>
      </c>
      <c r="Y700" s="3">
        <f t="shared" si="43"/>
        <v>0</v>
      </c>
    </row>
    <row r="701" spans="1:25" ht="14.25" x14ac:dyDescent="0.2">
      <c r="A701" s="21" t="str">
        <f t="shared" si="40"/>
        <v>Catalogo principalOVS_ES ACADEMICOFYS-00004</v>
      </c>
      <c r="B701" s="21" t="str">
        <f t="shared" si="41"/>
        <v>FYS-00004OVS_ES ACADEMICO</v>
      </c>
      <c r="C701"/>
      <c r="D701" s="21" t="s">
        <v>134</v>
      </c>
      <c r="E701" t="s">
        <v>1535</v>
      </c>
      <c r="F701" s="21" t="s">
        <v>806</v>
      </c>
      <c r="G701" s="21" t="s">
        <v>134</v>
      </c>
      <c r="H701" s="49" t="s">
        <v>136</v>
      </c>
      <c r="I701" s="21" t="s">
        <v>74</v>
      </c>
      <c r="J701" t="s">
        <v>1536</v>
      </c>
      <c r="K701" s="53" t="s">
        <v>29</v>
      </c>
      <c r="L701" s="52" t="s">
        <v>92</v>
      </c>
      <c r="M701" s="48" t="s">
        <v>73</v>
      </c>
      <c r="N701" s="89" t="s">
        <v>74</v>
      </c>
      <c r="O701" s="90" t="s">
        <v>74</v>
      </c>
      <c r="P701" s="89" t="s">
        <v>74</v>
      </c>
      <c r="Q701" s="47" t="str">
        <f t="shared" si="42"/>
        <v>FYS-00004</v>
      </c>
      <c r="R701" s="64" t="s">
        <v>848</v>
      </c>
      <c r="S701" s="87">
        <v>0</v>
      </c>
      <c r="T701" s="21">
        <v>1</v>
      </c>
      <c r="U701" s="62" t="s">
        <v>139</v>
      </c>
      <c r="V701" s="49">
        <f>SUMIF(ResumenCotizacion!$C:$C,E701,ResumenCotizacion!$P:$P)</f>
        <v>0</v>
      </c>
      <c r="W701" s="86">
        <f>IF(H701="USD",S701*SolCotizacion!$J$18,S701)</f>
        <v>0</v>
      </c>
      <c r="X701" s="3">
        <f>ROUND(W701/(1-VLOOKUP("Total porcentaje:",ResumenCotizacion!$F:$H,3,0)),2)</f>
        <v>0</v>
      </c>
      <c r="Y701" s="3">
        <f t="shared" si="43"/>
        <v>0</v>
      </c>
    </row>
    <row r="702" spans="1:25" ht="14.25" x14ac:dyDescent="0.2">
      <c r="A702" s="21" t="str">
        <f t="shared" si="40"/>
        <v>Catalogo principalOVS_ES ACADEMICOFYT-00001</v>
      </c>
      <c r="B702" s="21" t="str">
        <f t="shared" si="41"/>
        <v>FYT-00001OVS_ES ACADEMICO</v>
      </c>
      <c r="C702"/>
      <c r="D702" s="21" t="s">
        <v>134</v>
      </c>
      <c r="E702" t="s">
        <v>1537</v>
      </c>
      <c r="F702" s="21" t="s">
        <v>806</v>
      </c>
      <c r="G702" s="21" t="s">
        <v>134</v>
      </c>
      <c r="H702" s="49" t="s">
        <v>136</v>
      </c>
      <c r="I702" s="21" t="s">
        <v>74</v>
      </c>
      <c r="J702" t="s">
        <v>1538</v>
      </c>
      <c r="K702" s="53" t="s">
        <v>29</v>
      </c>
      <c r="L702" s="52" t="s">
        <v>92</v>
      </c>
      <c r="M702" s="48" t="s">
        <v>73</v>
      </c>
      <c r="N702" s="89" t="s">
        <v>74</v>
      </c>
      <c r="O702" s="90" t="s">
        <v>74</v>
      </c>
      <c r="P702" s="89" t="s">
        <v>74</v>
      </c>
      <c r="Q702" s="47" t="str">
        <f t="shared" si="42"/>
        <v>FYT-00001</v>
      </c>
      <c r="R702" s="64" t="s">
        <v>848</v>
      </c>
      <c r="S702" s="87">
        <v>0.7</v>
      </c>
      <c r="T702" s="21">
        <v>1</v>
      </c>
      <c r="U702" s="62" t="s">
        <v>139</v>
      </c>
      <c r="V702" s="49">
        <f>SUMIF(ResumenCotizacion!$C:$C,E702,ResumenCotizacion!$P:$P)</f>
        <v>0</v>
      </c>
      <c r="W702" s="86">
        <f>IF(H702="USD",S702*SolCotizacion!$J$18,S702)</f>
        <v>2565.7869999999998</v>
      </c>
      <c r="X702" s="3">
        <f>ROUND(W702/(1-VLOOKUP("Total porcentaje:",ResumenCotizacion!$F:$H,3,0)),2)</f>
        <v>2565.79</v>
      </c>
      <c r="Y702" s="3">
        <f t="shared" si="43"/>
        <v>0</v>
      </c>
    </row>
    <row r="703" spans="1:25" ht="14.25" x14ac:dyDescent="0.2">
      <c r="A703" s="21" t="str">
        <f t="shared" si="40"/>
        <v>Catalogo principalOVS_ES ACADEMICOFYT-00002</v>
      </c>
      <c r="B703" s="21" t="str">
        <f t="shared" si="41"/>
        <v>FYT-00002OVS_ES ACADEMICO</v>
      </c>
      <c r="C703"/>
      <c r="D703" s="21" t="s">
        <v>134</v>
      </c>
      <c r="E703" t="s">
        <v>1539</v>
      </c>
      <c r="F703" s="21" t="s">
        <v>806</v>
      </c>
      <c r="G703" s="21" t="s">
        <v>134</v>
      </c>
      <c r="H703" s="49" t="s">
        <v>136</v>
      </c>
      <c r="I703" s="21" t="s">
        <v>74</v>
      </c>
      <c r="J703" t="s">
        <v>1540</v>
      </c>
      <c r="K703" s="53" t="s">
        <v>29</v>
      </c>
      <c r="L703" s="52" t="s">
        <v>92</v>
      </c>
      <c r="M703" s="48" t="s">
        <v>73</v>
      </c>
      <c r="N703" s="89" t="s">
        <v>74</v>
      </c>
      <c r="O703" s="90" t="s">
        <v>74</v>
      </c>
      <c r="P703" s="89" t="s">
        <v>74</v>
      </c>
      <c r="Q703" s="47" t="str">
        <f t="shared" si="42"/>
        <v>FYT-00002</v>
      </c>
      <c r="R703" s="64" t="s">
        <v>848</v>
      </c>
      <c r="S703" s="87">
        <v>0</v>
      </c>
      <c r="T703" s="21">
        <v>1</v>
      </c>
      <c r="U703" s="62" t="s">
        <v>139</v>
      </c>
      <c r="V703" s="49">
        <f>SUMIF(ResumenCotizacion!$C:$C,E703,ResumenCotizacion!$P:$P)</f>
        <v>0</v>
      </c>
      <c r="W703" s="86">
        <f>IF(H703="USD",S703*SolCotizacion!$J$18,S703)</f>
        <v>0</v>
      </c>
      <c r="X703" s="3">
        <f>ROUND(W703/(1-VLOOKUP("Total porcentaje:",ResumenCotizacion!$F:$H,3,0)),2)</f>
        <v>0</v>
      </c>
      <c r="Y703" s="3">
        <f t="shared" si="43"/>
        <v>0</v>
      </c>
    </row>
    <row r="704" spans="1:25" ht="14.25" x14ac:dyDescent="0.2">
      <c r="A704" s="21" t="str">
        <f t="shared" si="40"/>
        <v>Catalogo principalOVS_ES ACADEMICOFYT-00003</v>
      </c>
      <c r="B704" s="21" t="str">
        <f t="shared" si="41"/>
        <v>FYT-00003OVS_ES ACADEMICO</v>
      </c>
      <c r="C704"/>
      <c r="D704" s="21" t="s">
        <v>134</v>
      </c>
      <c r="E704" t="s">
        <v>1541</v>
      </c>
      <c r="F704" s="21" t="s">
        <v>806</v>
      </c>
      <c r="G704" s="21" t="s">
        <v>134</v>
      </c>
      <c r="H704" s="49" t="s">
        <v>136</v>
      </c>
      <c r="I704" s="21" t="s">
        <v>74</v>
      </c>
      <c r="J704" t="s">
        <v>1542</v>
      </c>
      <c r="K704" s="53" t="s">
        <v>29</v>
      </c>
      <c r="L704" s="52" t="s">
        <v>92</v>
      </c>
      <c r="M704" s="48" t="s">
        <v>73</v>
      </c>
      <c r="N704" s="89" t="s">
        <v>74</v>
      </c>
      <c r="O704" s="90" t="s">
        <v>74</v>
      </c>
      <c r="P704" s="89" t="s">
        <v>74</v>
      </c>
      <c r="Q704" s="47" t="str">
        <f t="shared" si="42"/>
        <v>FYT-00003</v>
      </c>
      <c r="R704" s="64" t="s">
        <v>848</v>
      </c>
      <c r="S704" s="87">
        <v>0</v>
      </c>
      <c r="T704" s="21">
        <v>1</v>
      </c>
      <c r="U704" s="62" t="s">
        <v>139</v>
      </c>
      <c r="V704" s="49">
        <f>SUMIF(ResumenCotizacion!$C:$C,E704,ResumenCotizacion!$P:$P)</f>
        <v>0</v>
      </c>
      <c r="W704" s="86">
        <f>IF(H704="USD",S704*SolCotizacion!$J$18,S704)</f>
        <v>0</v>
      </c>
      <c r="X704" s="3">
        <f>ROUND(W704/(1-VLOOKUP("Total porcentaje:",ResumenCotizacion!$F:$H,3,0)),2)</f>
        <v>0</v>
      </c>
      <c r="Y704" s="3">
        <f t="shared" si="43"/>
        <v>0</v>
      </c>
    </row>
    <row r="705" spans="1:25" ht="14.25" x14ac:dyDescent="0.2">
      <c r="A705" s="21" t="str">
        <f t="shared" si="40"/>
        <v>Catalogo principalOVS_ES ACADEMICOFYV-00001</v>
      </c>
      <c r="B705" s="21" t="str">
        <f t="shared" si="41"/>
        <v>FYV-00001OVS_ES ACADEMICO</v>
      </c>
      <c r="C705"/>
      <c r="D705" s="21" t="s">
        <v>134</v>
      </c>
      <c r="E705" t="s">
        <v>1543</v>
      </c>
      <c r="F705" s="21" t="s">
        <v>806</v>
      </c>
      <c r="G705" s="21" t="s">
        <v>134</v>
      </c>
      <c r="H705" s="49" t="s">
        <v>136</v>
      </c>
      <c r="I705" s="21" t="s">
        <v>74</v>
      </c>
      <c r="J705" t="s">
        <v>1544</v>
      </c>
      <c r="K705" s="53" t="s">
        <v>29</v>
      </c>
      <c r="L705" s="52" t="s">
        <v>92</v>
      </c>
      <c r="M705" s="48" t="s">
        <v>73</v>
      </c>
      <c r="N705" s="89" t="s">
        <v>74</v>
      </c>
      <c r="O705" s="90" t="s">
        <v>74</v>
      </c>
      <c r="P705" s="89" t="s">
        <v>74</v>
      </c>
      <c r="Q705" s="47" t="str">
        <f t="shared" si="42"/>
        <v>FYV-00001</v>
      </c>
      <c r="R705" s="64" t="s">
        <v>848</v>
      </c>
      <c r="S705" s="87">
        <v>0.6</v>
      </c>
      <c r="T705" s="21">
        <v>1</v>
      </c>
      <c r="U705" s="62" t="s">
        <v>139</v>
      </c>
      <c r="V705" s="49">
        <f>SUMIF(ResumenCotizacion!$C:$C,E705,ResumenCotizacion!$P:$P)</f>
        <v>0</v>
      </c>
      <c r="W705" s="86">
        <f>IF(H705="USD",S705*SolCotizacion!$J$18,S705)</f>
        <v>2199.2459999999996</v>
      </c>
      <c r="X705" s="3">
        <f>ROUND(W705/(1-VLOOKUP("Total porcentaje:",ResumenCotizacion!$F:$H,3,0)),2)</f>
        <v>2199.25</v>
      </c>
      <c r="Y705" s="3">
        <f t="shared" si="43"/>
        <v>0</v>
      </c>
    </row>
    <row r="706" spans="1:25" ht="14.25" x14ac:dyDescent="0.2">
      <c r="A706" s="21" t="str">
        <f t="shared" ref="A706:A769" si="44">D706&amp;F706&amp;E706</f>
        <v>Catalogo principalOVS_ES ACADEMICOFYV-00002</v>
      </c>
      <c r="B706" s="21" t="str">
        <f t="shared" ref="B706:B769" si="45">E706&amp;F706</f>
        <v>FYV-00002OVS_ES ACADEMICO</v>
      </c>
      <c r="C706"/>
      <c r="D706" s="21" t="s">
        <v>134</v>
      </c>
      <c r="E706" t="s">
        <v>1545</v>
      </c>
      <c r="F706" s="21" t="s">
        <v>806</v>
      </c>
      <c r="G706" s="21" t="s">
        <v>134</v>
      </c>
      <c r="H706" s="49" t="s">
        <v>136</v>
      </c>
      <c r="I706" s="21" t="s">
        <v>74</v>
      </c>
      <c r="J706" t="s">
        <v>1546</v>
      </c>
      <c r="K706" s="53" t="s">
        <v>29</v>
      </c>
      <c r="L706" s="52" t="s">
        <v>92</v>
      </c>
      <c r="M706" s="48" t="s">
        <v>73</v>
      </c>
      <c r="N706" s="89" t="s">
        <v>74</v>
      </c>
      <c r="O706" s="90" t="s">
        <v>74</v>
      </c>
      <c r="P706" s="89" t="s">
        <v>74</v>
      </c>
      <c r="Q706" s="47" t="str">
        <f t="shared" si="42"/>
        <v>FYV-00002</v>
      </c>
      <c r="R706" s="64" t="s">
        <v>848</v>
      </c>
      <c r="S706" s="87">
        <v>0.6</v>
      </c>
      <c r="T706" s="21">
        <v>1</v>
      </c>
      <c r="U706" s="62" t="s">
        <v>139</v>
      </c>
      <c r="V706" s="49">
        <f>SUMIF(ResumenCotizacion!$C:$C,E706,ResumenCotizacion!$P:$P)</f>
        <v>0</v>
      </c>
      <c r="W706" s="86">
        <f>IF(H706="USD",S706*SolCotizacion!$J$18,S706)</f>
        <v>2199.2459999999996</v>
      </c>
      <c r="X706" s="3">
        <f>ROUND(W706/(1-VLOOKUP("Total porcentaje:",ResumenCotizacion!$F:$H,3,0)),2)</f>
        <v>2199.25</v>
      </c>
      <c r="Y706" s="3">
        <f t="shared" si="43"/>
        <v>0</v>
      </c>
    </row>
    <row r="707" spans="1:25" ht="14.25" x14ac:dyDescent="0.2">
      <c r="A707" s="21" t="str">
        <f t="shared" si="44"/>
        <v>Catalogo principalOVS_ES ACADEMICOG3S-00202</v>
      </c>
      <c r="B707" s="21" t="str">
        <f t="shared" si="45"/>
        <v>G3S-00202OVS_ES ACADEMICO</v>
      </c>
      <c r="C707"/>
      <c r="D707" s="21" t="s">
        <v>134</v>
      </c>
      <c r="E707" t="s">
        <v>1547</v>
      </c>
      <c r="F707" s="21" t="s">
        <v>806</v>
      </c>
      <c r="G707" s="21" t="s">
        <v>134</v>
      </c>
      <c r="H707" s="49" t="s">
        <v>136</v>
      </c>
      <c r="I707" s="21" t="s">
        <v>74</v>
      </c>
      <c r="J707" t="s">
        <v>1548</v>
      </c>
      <c r="K707" s="53" t="s">
        <v>29</v>
      </c>
      <c r="L707" s="52" t="s">
        <v>92</v>
      </c>
      <c r="M707" s="48" t="s">
        <v>73</v>
      </c>
      <c r="N707" s="89" t="s">
        <v>74</v>
      </c>
      <c r="O707" s="90" t="s">
        <v>74</v>
      </c>
      <c r="P707" s="89" t="s">
        <v>74</v>
      </c>
      <c r="Q707" s="47" t="str">
        <f t="shared" ref="Q707:Q770" si="46">+E707</f>
        <v>G3S-00202</v>
      </c>
      <c r="R707" s="64" t="s">
        <v>75</v>
      </c>
      <c r="S707" s="87">
        <v>53</v>
      </c>
      <c r="T707" s="21">
        <v>1</v>
      </c>
      <c r="U707" s="62" t="s">
        <v>139</v>
      </c>
      <c r="V707" s="49">
        <f>SUMIF(ResumenCotizacion!$C:$C,E707,ResumenCotizacion!$P:$P)</f>
        <v>0</v>
      </c>
      <c r="W707" s="86">
        <f>IF(H707="USD",S707*SolCotizacion!$J$18,S707)</f>
        <v>194266.72999999998</v>
      </c>
      <c r="X707" s="3">
        <f>ROUND(W707/(1-VLOOKUP("Total porcentaje:",ResumenCotizacion!$F:$H,3,0)),2)</f>
        <v>194266.73</v>
      </c>
      <c r="Y707" s="3">
        <f t="shared" ref="Y707:Y770" si="47">V707*X707</f>
        <v>0</v>
      </c>
    </row>
    <row r="708" spans="1:25" ht="14.25" x14ac:dyDescent="0.2">
      <c r="A708" s="21" t="str">
        <f t="shared" si="44"/>
        <v>Catalogo principalOVS_ES ACADEMICOG3S-00203</v>
      </c>
      <c r="B708" s="21" t="str">
        <f t="shared" si="45"/>
        <v>G3S-00203OVS_ES ACADEMICO</v>
      </c>
      <c r="C708"/>
      <c r="D708" s="21" t="s">
        <v>134</v>
      </c>
      <c r="E708" t="s">
        <v>1549</v>
      </c>
      <c r="F708" s="21" t="s">
        <v>806</v>
      </c>
      <c r="G708" s="21" t="s">
        <v>134</v>
      </c>
      <c r="H708" s="49" t="s">
        <v>136</v>
      </c>
      <c r="I708" s="21" t="s">
        <v>74</v>
      </c>
      <c r="J708" t="s">
        <v>1550</v>
      </c>
      <c r="K708" s="53" t="s">
        <v>29</v>
      </c>
      <c r="L708" s="52" t="s">
        <v>92</v>
      </c>
      <c r="M708" s="48" t="s">
        <v>73</v>
      </c>
      <c r="N708" s="89" t="s">
        <v>74</v>
      </c>
      <c r="O708" s="90" t="s">
        <v>74</v>
      </c>
      <c r="P708" s="89" t="s">
        <v>74</v>
      </c>
      <c r="Q708" s="47" t="str">
        <f t="shared" si="46"/>
        <v>G3S-00203</v>
      </c>
      <c r="R708" s="64" t="s">
        <v>75</v>
      </c>
      <c r="S708" s="87">
        <v>53</v>
      </c>
      <c r="T708" s="21">
        <v>1</v>
      </c>
      <c r="U708" s="62" t="s">
        <v>139</v>
      </c>
      <c r="V708" s="49">
        <f>SUMIF(ResumenCotizacion!$C:$C,E708,ResumenCotizacion!$P:$P)</f>
        <v>0</v>
      </c>
      <c r="W708" s="86">
        <f>IF(H708="USD",S708*SolCotizacion!$J$18,S708)</f>
        <v>194266.72999999998</v>
      </c>
      <c r="X708" s="3">
        <f>ROUND(W708/(1-VLOOKUP("Total porcentaje:",ResumenCotizacion!$F:$H,3,0)),2)</f>
        <v>194266.73</v>
      </c>
      <c r="Y708" s="3">
        <f t="shared" si="47"/>
        <v>0</v>
      </c>
    </row>
    <row r="709" spans="1:25" ht="14.25" x14ac:dyDescent="0.2">
      <c r="A709" s="21" t="str">
        <f t="shared" si="44"/>
        <v>Catalogo principalOVS_ES ACADEMICOGGQ-00001</v>
      </c>
      <c r="B709" s="21" t="str">
        <f t="shared" si="45"/>
        <v>GGQ-00001OVS_ES ACADEMICO</v>
      </c>
      <c r="C709"/>
      <c r="D709" s="21" t="s">
        <v>134</v>
      </c>
      <c r="E709" t="s">
        <v>1551</v>
      </c>
      <c r="F709" s="21" t="s">
        <v>806</v>
      </c>
      <c r="G709" s="21" t="s">
        <v>134</v>
      </c>
      <c r="H709" s="49" t="s">
        <v>136</v>
      </c>
      <c r="I709" s="21" t="s">
        <v>74</v>
      </c>
      <c r="J709" t="s">
        <v>1552</v>
      </c>
      <c r="K709" s="53" t="s">
        <v>29</v>
      </c>
      <c r="L709" s="52" t="s">
        <v>92</v>
      </c>
      <c r="M709" s="48" t="s">
        <v>73</v>
      </c>
      <c r="N709" s="89" t="s">
        <v>74</v>
      </c>
      <c r="O709" s="90" t="s">
        <v>74</v>
      </c>
      <c r="P709" s="89" t="s">
        <v>74</v>
      </c>
      <c r="Q709" s="47" t="str">
        <f t="shared" si="46"/>
        <v>GGQ-00001</v>
      </c>
      <c r="R709" s="64" t="s">
        <v>848</v>
      </c>
      <c r="S709" s="87">
        <v>1.6</v>
      </c>
      <c r="T709" s="21">
        <v>1</v>
      </c>
      <c r="U709" s="62" t="s">
        <v>139</v>
      </c>
      <c r="V709" s="49">
        <f>SUMIF(ResumenCotizacion!$C:$C,E709,ResumenCotizacion!$P:$P)</f>
        <v>0</v>
      </c>
      <c r="W709" s="86">
        <f>IF(H709="USD",S709*SolCotizacion!$J$18,S709)</f>
        <v>5864.6559999999999</v>
      </c>
      <c r="X709" s="3">
        <f>ROUND(W709/(1-VLOOKUP("Total porcentaje:",ResumenCotizacion!$F:$H,3,0)),2)</f>
        <v>5864.66</v>
      </c>
      <c r="Y709" s="3">
        <f t="shared" si="47"/>
        <v>0</v>
      </c>
    </row>
    <row r="710" spans="1:25" ht="14.25" x14ac:dyDescent="0.2">
      <c r="A710" s="21" t="str">
        <f t="shared" si="44"/>
        <v>Catalogo principalOVS_ES ACADEMICOGGQ-00002</v>
      </c>
      <c r="B710" s="21" t="str">
        <f t="shared" si="45"/>
        <v>GGQ-00002OVS_ES ACADEMICO</v>
      </c>
      <c r="C710"/>
      <c r="D710" s="21" t="s">
        <v>134</v>
      </c>
      <c r="E710" t="s">
        <v>1553</v>
      </c>
      <c r="F710" s="21" t="s">
        <v>806</v>
      </c>
      <c r="G710" s="21" t="s">
        <v>134</v>
      </c>
      <c r="H710" s="49" t="s">
        <v>136</v>
      </c>
      <c r="I710" s="21" t="s">
        <v>74</v>
      </c>
      <c r="J710" t="s">
        <v>1554</v>
      </c>
      <c r="K710" s="53" t="s">
        <v>29</v>
      </c>
      <c r="L710" s="52" t="s">
        <v>92</v>
      </c>
      <c r="M710" s="48" t="s">
        <v>73</v>
      </c>
      <c r="N710" s="89" t="s">
        <v>74</v>
      </c>
      <c r="O710" s="90" t="s">
        <v>74</v>
      </c>
      <c r="P710" s="89" t="s">
        <v>74</v>
      </c>
      <c r="Q710" s="47" t="str">
        <f t="shared" si="46"/>
        <v>GGQ-00002</v>
      </c>
      <c r="R710" s="64" t="s">
        <v>848</v>
      </c>
      <c r="S710" s="87">
        <v>1.6</v>
      </c>
      <c r="T710" s="21">
        <v>1</v>
      </c>
      <c r="U710" s="62" t="s">
        <v>139</v>
      </c>
      <c r="V710" s="49">
        <f>SUMIF(ResumenCotizacion!$C:$C,E710,ResumenCotizacion!$P:$P)</f>
        <v>0</v>
      </c>
      <c r="W710" s="86">
        <f>IF(H710="USD",S710*SolCotizacion!$J$18,S710)</f>
        <v>5864.6559999999999</v>
      </c>
      <c r="X710" s="3">
        <f>ROUND(W710/(1-VLOOKUP("Total porcentaje:",ResumenCotizacion!$F:$H,3,0)),2)</f>
        <v>5864.66</v>
      </c>
      <c r="Y710" s="3">
        <f t="shared" si="47"/>
        <v>0</v>
      </c>
    </row>
    <row r="711" spans="1:25" ht="14.25" x14ac:dyDescent="0.2">
      <c r="A711" s="21" t="str">
        <f t="shared" si="44"/>
        <v>Catalogo principalOVS_ES ACADEMICOGGR-00001</v>
      </c>
      <c r="B711" s="21" t="str">
        <f t="shared" si="45"/>
        <v>GGR-00001OVS_ES ACADEMICO</v>
      </c>
      <c r="C711"/>
      <c r="D711" s="21" t="s">
        <v>134</v>
      </c>
      <c r="E711" t="s">
        <v>1555</v>
      </c>
      <c r="F711" s="21" t="s">
        <v>806</v>
      </c>
      <c r="G711" s="21" t="s">
        <v>134</v>
      </c>
      <c r="H711" s="49" t="s">
        <v>136</v>
      </c>
      <c r="I711" s="21" t="s">
        <v>74</v>
      </c>
      <c r="J711" t="s">
        <v>1556</v>
      </c>
      <c r="K711" s="53" t="s">
        <v>29</v>
      </c>
      <c r="L711" s="52" t="s">
        <v>92</v>
      </c>
      <c r="M711" s="48" t="s">
        <v>73</v>
      </c>
      <c r="N711" s="89" t="s">
        <v>74</v>
      </c>
      <c r="O711" s="90" t="s">
        <v>74</v>
      </c>
      <c r="P711" s="89" t="s">
        <v>74</v>
      </c>
      <c r="Q711" s="47" t="str">
        <f t="shared" si="46"/>
        <v>GGR-00001</v>
      </c>
      <c r="R711" s="64" t="s">
        <v>848</v>
      </c>
      <c r="S711" s="87">
        <v>0.5</v>
      </c>
      <c r="T711" s="21">
        <v>1</v>
      </c>
      <c r="U711" s="62" t="s">
        <v>139</v>
      </c>
      <c r="V711" s="49">
        <f>SUMIF(ResumenCotizacion!$C:$C,E711,ResumenCotizacion!$P:$P)</f>
        <v>0</v>
      </c>
      <c r="W711" s="86">
        <f>IF(H711="USD",S711*SolCotizacion!$J$18,S711)</f>
        <v>1832.7049999999999</v>
      </c>
      <c r="X711" s="3">
        <f>ROUND(W711/(1-VLOOKUP("Total porcentaje:",ResumenCotizacion!$F:$H,3,0)),2)</f>
        <v>1832.71</v>
      </c>
      <c r="Y711" s="3">
        <f t="shared" si="47"/>
        <v>0</v>
      </c>
    </row>
    <row r="712" spans="1:25" ht="14.25" x14ac:dyDescent="0.2">
      <c r="A712" s="21" t="str">
        <f t="shared" si="44"/>
        <v>Catalogo principalOVS_ES ACADEMICOGLY-00001</v>
      </c>
      <c r="B712" s="21" t="str">
        <f t="shared" si="45"/>
        <v>GLY-00001OVS_ES ACADEMICO</v>
      </c>
      <c r="C712"/>
      <c r="D712" s="21" t="s">
        <v>134</v>
      </c>
      <c r="E712" t="s">
        <v>1557</v>
      </c>
      <c r="F712" s="21" t="s">
        <v>806</v>
      </c>
      <c r="G712" s="21" t="s">
        <v>134</v>
      </c>
      <c r="H712" s="49" t="s">
        <v>136</v>
      </c>
      <c r="I712" s="21" t="s">
        <v>74</v>
      </c>
      <c r="J712" t="s">
        <v>1558</v>
      </c>
      <c r="K712" s="53" t="s">
        <v>29</v>
      </c>
      <c r="L712" s="52" t="s">
        <v>92</v>
      </c>
      <c r="M712" s="48" t="s">
        <v>73</v>
      </c>
      <c r="N712" s="89" t="s">
        <v>74</v>
      </c>
      <c r="O712" s="90" t="s">
        <v>74</v>
      </c>
      <c r="P712" s="89" t="s">
        <v>74</v>
      </c>
      <c r="Q712" s="47" t="str">
        <f t="shared" si="46"/>
        <v>GLY-00001</v>
      </c>
      <c r="R712" s="64" t="s">
        <v>848</v>
      </c>
      <c r="S712" s="87">
        <v>2.5</v>
      </c>
      <c r="T712" s="21">
        <v>1</v>
      </c>
      <c r="U712" s="62" t="s">
        <v>139</v>
      </c>
      <c r="V712" s="49">
        <f>SUMIF(ResumenCotizacion!$C:$C,E712,ResumenCotizacion!$P:$P)</f>
        <v>0</v>
      </c>
      <c r="W712" s="86">
        <f>IF(H712="USD",S712*SolCotizacion!$J$18,S712)</f>
        <v>9163.5249999999996</v>
      </c>
      <c r="X712" s="3">
        <f>ROUND(W712/(1-VLOOKUP("Total porcentaje:",ResumenCotizacion!$F:$H,3,0)),2)</f>
        <v>9163.5300000000007</v>
      </c>
      <c r="Y712" s="3">
        <f t="shared" si="47"/>
        <v>0</v>
      </c>
    </row>
    <row r="713" spans="1:25" ht="14.25" x14ac:dyDescent="0.2">
      <c r="A713" s="21" t="str">
        <f t="shared" si="44"/>
        <v>Catalogo principalOVS_ES ACADEMICOGLZ-00001</v>
      </c>
      <c r="B713" s="21" t="str">
        <f t="shared" si="45"/>
        <v>GLZ-00001OVS_ES ACADEMICO</v>
      </c>
      <c r="C713"/>
      <c r="D713" s="21" t="s">
        <v>134</v>
      </c>
      <c r="E713" t="s">
        <v>1559</v>
      </c>
      <c r="F713" s="21" t="s">
        <v>806</v>
      </c>
      <c r="G713" s="21" t="s">
        <v>134</v>
      </c>
      <c r="H713" s="49" t="s">
        <v>136</v>
      </c>
      <c r="I713" s="21" t="s">
        <v>74</v>
      </c>
      <c r="J713" t="s">
        <v>1560</v>
      </c>
      <c r="K713" s="53" t="s">
        <v>29</v>
      </c>
      <c r="L713" s="52" t="s">
        <v>92</v>
      </c>
      <c r="M713" s="48" t="s">
        <v>73</v>
      </c>
      <c r="N713" s="89" t="s">
        <v>74</v>
      </c>
      <c r="O713" s="90" t="s">
        <v>74</v>
      </c>
      <c r="P713" s="89" t="s">
        <v>74</v>
      </c>
      <c r="Q713" s="47" t="str">
        <f t="shared" si="46"/>
        <v>GLZ-00001</v>
      </c>
      <c r="R713" s="64" t="s">
        <v>848</v>
      </c>
      <c r="S713" s="87">
        <v>4</v>
      </c>
      <c r="T713" s="21">
        <v>1</v>
      </c>
      <c r="U713" s="62" t="s">
        <v>139</v>
      </c>
      <c r="V713" s="49">
        <f>SUMIF(ResumenCotizacion!$C:$C,E713,ResumenCotizacion!$P:$P)</f>
        <v>0</v>
      </c>
      <c r="W713" s="86">
        <f>IF(H713="USD",S713*SolCotizacion!$J$18,S713)</f>
        <v>14661.64</v>
      </c>
      <c r="X713" s="3">
        <f>ROUND(W713/(1-VLOOKUP("Total porcentaje:",ResumenCotizacion!$F:$H,3,0)),2)</f>
        <v>14661.64</v>
      </c>
      <c r="Y713" s="3">
        <f t="shared" si="47"/>
        <v>0</v>
      </c>
    </row>
    <row r="714" spans="1:25" ht="14.25" x14ac:dyDescent="0.2">
      <c r="A714" s="21" t="str">
        <f t="shared" si="44"/>
        <v>Catalogo principalOVS_ES ACADEMICOGLZ-00002</v>
      </c>
      <c r="B714" s="21" t="str">
        <f t="shared" si="45"/>
        <v>GLZ-00002OVS_ES ACADEMICO</v>
      </c>
      <c r="C714"/>
      <c r="D714" s="21" t="s">
        <v>134</v>
      </c>
      <c r="E714" t="s">
        <v>1561</v>
      </c>
      <c r="F714" s="21" t="s">
        <v>806</v>
      </c>
      <c r="G714" s="21" t="s">
        <v>134</v>
      </c>
      <c r="H714" s="49" t="s">
        <v>136</v>
      </c>
      <c r="I714" s="21" t="s">
        <v>74</v>
      </c>
      <c r="J714" t="s">
        <v>1562</v>
      </c>
      <c r="K714" s="53" t="s">
        <v>29</v>
      </c>
      <c r="L714" s="52" t="s">
        <v>92</v>
      </c>
      <c r="M714" s="48" t="s">
        <v>73</v>
      </c>
      <c r="N714" s="89" t="s">
        <v>74</v>
      </c>
      <c r="O714" s="90" t="s">
        <v>74</v>
      </c>
      <c r="P714" s="89" t="s">
        <v>74</v>
      </c>
      <c r="Q714" s="47" t="str">
        <f t="shared" si="46"/>
        <v>GLZ-00002</v>
      </c>
      <c r="R714" s="64" t="s">
        <v>848</v>
      </c>
      <c r="S714" s="87">
        <v>4</v>
      </c>
      <c r="T714" s="21">
        <v>1</v>
      </c>
      <c r="U714" s="62" t="s">
        <v>139</v>
      </c>
      <c r="V714" s="49">
        <f>SUMIF(ResumenCotizacion!$C:$C,E714,ResumenCotizacion!$P:$P)</f>
        <v>0</v>
      </c>
      <c r="W714" s="86">
        <f>IF(H714="USD",S714*SolCotizacion!$J$18,S714)</f>
        <v>14661.64</v>
      </c>
      <c r="X714" s="3">
        <f>ROUND(W714/(1-VLOOKUP("Total porcentaje:",ResumenCotizacion!$F:$H,3,0)),2)</f>
        <v>14661.64</v>
      </c>
      <c r="Y714" s="3">
        <f t="shared" si="47"/>
        <v>0</v>
      </c>
    </row>
    <row r="715" spans="1:25" ht="14.25" x14ac:dyDescent="0.2">
      <c r="A715" s="21" t="str">
        <f t="shared" si="44"/>
        <v>Catalogo principalOVS_ES ACADEMICOGMJ-00001</v>
      </c>
      <c r="B715" s="21" t="str">
        <f t="shared" si="45"/>
        <v>GMJ-00001OVS_ES ACADEMICO</v>
      </c>
      <c r="C715"/>
      <c r="D715" s="21" t="s">
        <v>134</v>
      </c>
      <c r="E715" t="s">
        <v>1563</v>
      </c>
      <c r="F715" s="21" t="s">
        <v>806</v>
      </c>
      <c r="G715" s="21" t="s">
        <v>134</v>
      </c>
      <c r="H715" s="49" t="s">
        <v>136</v>
      </c>
      <c r="I715" s="21" t="s">
        <v>74</v>
      </c>
      <c r="J715" t="s">
        <v>1564</v>
      </c>
      <c r="K715" s="53" t="s">
        <v>29</v>
      </c>
      <c r="L715" s="52" t="s">
        <v>92</v>
      </c>
      <c r="M715" s="48" t="s">
        <v>73</v>
      </c>
      <c r="N715" s="89" t="s">
        <v>74</v>
      </c>
      <c r="O715" s="90" t="s">
        <v>74</v>
      </c>
      <c r="P715" s="89" t="s">
        <v>74</v>
      </c>
      <c r="Q715" s="47" t="str">
        <f t="shared" si="46"/>
        <v>GMJ-00001</v>
      </c>
      <c r="R715" s="64" t="s">
        <v>848</v>
      </c>
      <c r="S715" s="87">
        <v>3.9</v>
      </c>
      <c r="T715" s="21">
        <v>1</v>
      </c>
      <c r="U715" s="62" t="s">
        <v>139</v>
      </c>
      <c r="V715" s="49">
        <f>SUMIF(ResumenCotizacion!$C:$C,E715,ResumenCotizacion!$P:$P)</f>
        <v>0</v>
      </c>
      <c r="W715" s="86">
        <f>IF(H715="USD",S715*SolCotizacion!$J$18,S715)</f>
        <v>14295.098999999998</v>
      </c>
      <c r="X715" s="3">
        <f>ROUND(W715/(1-VLOOKUP("Total porcentaje:",ResumenCotizacion!$F:$H,3,0)),2)</f>
        <v>14295.1</v>
      </c>
      <c r="Y715" s="3">
        <f t="shared" si="47"/>
        <v>0</v>
      </c>
    </row>
    <row r="716" spans="1:25" ht="14.25" x14ac:dyDescent="0.2">
      <c r="A716" s="21" t="str">
        <f t="shared" si="44"/>
        <v>Catalogo principalOVS_ES ACADEMICOGMJ-00002</v>
      </c>
      <c r="B716" s="21" t="str">
        <f t="shared" si="45"/>
        <v>GMJ-00002OVS_ES ACADEMICO</v>
      </c>
      <c r="C716"/>
      <c r="D716" s="21" t="s">
        <v>134</v>
      </c>
      <c r="E716" t="s">
        <v>1565</v>
      </c>
      <c r="F716" s="21" t="s">
        <v>806</v>
      </c>
      <c r="G716" s="21" t="s">
        <v>134</v>
      </c>
      <c r="H716" s="49" t="s">
        <v>136</v>
      </c>
      <c r="I716" s="21" t="s">
        <v>74</v>
      </c>
      <c r="J716" t="s">
        <v>1566</v>
      </c>
      <c r="K716" s="53" t="s">
        <v>29</v>
      </c>
      <c r="L716" s="52" t="s">
        <v>92</v>
      </c>
      <c r="M716" s="48" t="s">
        <v>73</v>
      </c>
      <c r="N716" s="89" t="s">
        <v>74</v>
      </c>
      <c r="O716" s="90" t="s">
        <v>74</v>
      </c>
      <c r="P716" s="89" t="s">
        <v>74</v>
      </c>
      <c r="Q716" s="47" t="str">
        <f t="shared" si="46"/>
        <v>GMJ-00002</v>
      </c>
      <c r="R716" s="64" t="s">
        <v>848</v>
      </c>
      <c r="S716" s="87">
        <v>3.9</v>
      </c>
      <c r="T716" s="21">
        <v>1</v>
      </c>
      <c r="U716" s="62" t="s">
        <v>139</v>
      </c>
      <c r="V716" s="49">
        <f>SUMIF(ResumenCotizacion!$C:$C,E716,ResumenCotizacion!$P:$P)</f>
        <v>0</v>
      </c>
      <c r="W716" s="86">
        <f>IF(H716="USD",S716*SolCotizacion!$J$18,S716)</f>
        <v>14295.098999999998</v>
      </c>
      <c r="X716" s="3">
        <f>ROUND(W716/(1-VLOOKUP("Total porcentaje:",ResumenCotizacion!$F:$H,3,0)),2)</f>
        <v>14295.1</v>
      </c>
      <c r="Y716" s="3">
        <f t="shared" si="47"/>
        <v>0</v>
      </c>
    </row>
    <row r="717" spans="1:25" ht="14.25" x14ac:dyDescent="0.2">
      <c r="A717" s="21" t="str">
        <f t="shared" si="44"/>
        <v>Catalogo principalOVS_ES ACADEMICOGMT-00001</v>
      </c>
      <c r="B717" s="21" t="str">
        <f t="shared" si="45"/>
        <v>GMT-00001OVS_ES ACADEMICO</v>
      </c>
      <c r="C717"/>
      <c r="D717" s="21" t="s">
        <v>134</v>
      </c>
      <c r="E717" t="s">
        <v>1567</v>
      </c>
      <c r="F717" s="21" t="s">
        <v>806</v>
      </c>
      <c r="G717" s="21" t="s">
        <v>134</v>
      </c>
      <c r="H717" s="49" t="s">
        <v>136</v>
      </c>
      <c r="I717" s="21" t="s">
        <v>74</v>
      </c>
      <c r="J717" t="s">
        <v>1568</v>
      </c>
      <c r="K717" s="53" t="s">
        <v>29</v>
      </c>
      <c r="L717" s="52" t="s">
        <v>92</v>
      </c>
      <c r="M717" s="48" t="s">
        <v>73</v>
      </c>
      <c r="N717" s="89" t="s">
        <v>74</v>
      </c>
      <c r="O717" s="90" t="s">
        <v>74</v>
      </c>
      <c r="P717" s="89" t="s">
        <v>74</v>
      </c>
      <c r="Q717" s="47" t="str">
        <f t="shared" si="46"/>
        <v>GMT-00001</v>
      </c>
      <c r="R717" s="64" t="s">
        <v>848</v>
      </c>
      <c r="S717" s="87">
        <v>39.9</v>
      </c>
      <c r="T717" s="21">
        <v>1</v>
      </c>
      <c r="U717" s="62" t="s">
        <v>139</v>
      </c>
      <c r="V717" s="49">
        <f>SUMIF(ResumenCotizacion!$C:$C,E717,ResumenCotizacion!$P:$P)</f>
        <v>0</v>
      </c>
      <c r="W717" s="86">
        <f>IF(H717="USD",S717*SolCotizacion!$J$18,S717)</f>
        <v>146249.859</v>
      </c>
      <c r="X717" s="3">
        <f>ROUND(W717/(1-VLOOKUP("Total porcentaje:",ResumenCotizacion!$F:$H,3,0)),2)</f>
        <v>146249.85999999999</v>
      </c>
      <c r="Y717" s="3">
        <f t="shared" si="47"/>
        <v>0</v>
      </c>
    </row>
    <row r="718" spans="1:25" ht="14.25" x14ac:dyDescent="0.2">
      <c r="A718" s="21" t="str">
        <f t="shared" si="44"/>
        <v>Catalogo principalOVS_ES ACADEMICOGMT-00002</v>
      </c>
      <c r="B718" s="21" t="str">
        <f t="shared" si="45"/>
        <v>GMT-00002OVS_ES ACADEMICO</v>
      </c>
      <c r="C718"/>
      <c r="D718" s="21" t="s">
        <v>134</v>
      </c>
      <c r="E718" t="s">
        <v>1569</v>
      </c>
      <c r="F718" s="21" t="s">
        <v>806</v>
      </c>
      <c r="G718" s="21" t="s">
        <v>134</v>
      </c>
      <c r="H718" s="49" t="s">
        <v>136</v>
      </c>
      <c r="I718" s="21" t="s">
        <v>74</v>
      </c>
      <c r="J718" t="s">
        <v>1570</v>
      </c>
      <c r="K718" s="53" t="s">
        <v>29</v>
      </c>
      <c r="L718" s="52" t="s">
        <v>92</v>
      </c>
      <c r="M718" s="48" t="s">
        <v>73</v>
      </c>
      <c r="N718" s="89" t="s">
        <v>74</v>
      </c>
      <c r="O718" s="90" t="s">
        <v>74</v>
      </c>
      <c r="P718" s="89" t="s">
        <v>74</v>
      </c>
      <c r="Q718" s="47" t="str">
        <f t="shared" si="46"/>
        <v>GMT-00002</v>
      </c>
      <c r="R718" s="64" t="s">
        <v>848</v>
      </c>
      <c r="S718" s="87">
        <v>26.2</v>
      </c>
      <c r="T718" s="21">
        <v>1</v>
      </c>
      <c r="U718" s="62" t="s">
        <v>139</v>
      </c>
      <c r="V718" s="49">
        <f>SUMIF(ResumenCotizacion!$C:$C,E718,ResumenCotizacion!$P:$P)</f>
        <v>0</v>
      </c>
      <c r="W718" s="86">
        <f>IF(H718="USD",S718*SolCotizacion!$J$18,S718)</f>
        <v>96033.741999999998</v>
      </c>
      <c r="X718" s="3">
        <f>ROUND(W718/(1-VLOOKUP("Total porcentaje:",ResumenCotizacion!$F:$H,3,0)),2)</f>
        <v>96033.74</v>
      </c>
      <c r="Y718" s="3">
        <f t="shared" si="47"/>
        <v>0</v>
      </c>
    </row>
    <row r="719" spans="1:25" ht="14.25" x14ac:dyDescent="0.2">
      <c r="A719" s="21" t="str">
        <f t="shared" si="44"/>
        <v>Catalogo principalOVS_ES ACADEMICOGMT-00004</v>
      </c>
      <c r="B719" s="21" t="str">
        <f t="shared" si="45"/>
        <v>GMT-00004OVS_ES ACADEMICO</v>
      </c>
      <c r="C719"/>
      <c r="D719" s="21" t="s">
        <v>134</v>
      </c>
      <c r="E719" t="s">
        <v>1571</v>
      </c>
      <c r="F719" s="21" t="s">
        <v>806</v>
      </c>
      <c r="G719" s="21" t="s">
        <v>134</v>
      </c>
      <c r="H719" s="49" t="s">
        <v>136</v>
      </c>
      <c r="I719" s="21" t="s">
        <v>74</v>
      </c>
      <c r="J719" t="s">
        <v>1572</v>
      </c>
      <c r="K719" s="53" t="s">
        <v>29</v>
      </c>
      <c r="L719" s="52" t="s">
        <v>92</v>
      </c>
      <c r="M719" s="48" t="s">
        <v>73</v>
      </c>
      <c r="N719" s="89" t="s">
        <v>74</v>
      </c>
      <c r="O719" s="90" t="s">
        <v>74</v>
      </c>
      <c r="P719" s="89" t="s">
        <v>74</v>
      </c>
      <c r="Q719" s="47" t="str">
        <f t="shared" si="46"/>
        <v>GMT-00004</v>
      </c>
      <c r="R719" s="64" t="s">
        <v>848</v>
      </c>
      <c r="S719" s="87">
        <v>22</v>
      </c>
      <c r="T719" s="21">
        <v>1</v>
      </c>
      <c r="U719" s="62" t="s">
        <v>139</v>
      </c>
      <c r="V719" s="49">
        <f>SUMIF(ResumenCotizacion!$C:$C,E719,ResumenCotizacion!$P:$P)</f>
        <v>0</v>
      </c>
      <c r="W719" s="86">
        <f>IF(H719="USD",S719*SolCotizacion!$J$18,S719)</f>
        <v>80639.01999999999</v>
      </c>
      <c r="X719" s="3">
        <f>ROUND(W719/(1-VLOOKUP("Total porcentaje:",ResumenCotizacion!$F:$H,3,0)),2)</f>
        <v>80639.02</v>
      </c>
      <c r="Y719" s="3">
        <f t="shared" si="47"/>
        <v>0</v>
      </c>
    </row>
    <row r="720" spans="1:25" ht="14.25" x14ac:dyDescent="0.2">
      <c r="A720" s="21" t="str">
        <f t="shared" si="44"/>
        <v>Catalogo principalOVS_ES ACADEMICOGMT-00005</v>
      </c>
      <c r="B720" s="21" t="str">
        <f t="shared" si="45"/>
        <v>GMT-00005OVS_ES ACADEMICO</v>
      </c>
      <c r="C720"/>
      <c r="D720" s="21" t="s">
        <v>134</v>
      </c>
      <c r="E720" t="s">
        <v>1573</v>
      </c>
      <c r="F720" s="21" t="s">
        <v>806</v>
      </c>
      <c r="G720" s="21" t="s">
        <v>134</v>
      </c>
      <c r="H720" s="49" t="s">
        <v>136</v>
      </c>
      <c r="I720" s="21" t="s">
        <v>74</v>
      </c>
      <c r="J720" t="s">
        <v>1574</v>
      </c>
      <c r="K720" s="53" t="s">
        <v>29</v>
      </c>
      <c r="L720" s="52" t="s">
        <v>92</v>
      </c>
      <c r="M720" s="48" t="s">
        <v>73</v>
      </c>
      <c r="N720" s="89" t="s">
        <v>74</v>
      </c>
      <c r="O720" s="90" t="s">
        <v>74</v>
      </c>
      <c r="P720" s="89" t="s">
        <v>74</v>
      </c>
      <c r="Q720" s="47" t="str">
        <f t="shared" si="46"/>
        <v>GMT-00005</v>
      </c>
      <c r="R720" s="64" t="s">
        <v>848</v>
      </c>
      <c r="S720" s="87">
        <v>14.3</v>
      </c>
      <c r="T720" s="21">
        <v>1</v>
      </c>
      <c r="U720" s="62" t="s">
        <v>139</v>
      </c>
      <c r="V720" s="49">
        <f>SUMIF(ResumenCotizacion!$C:$C,E720,ResumenCotizacion!$P:$P)</f>
        <v>0</v>
      </c>
      <c r="W720" s="86">
        <f>IF(H720="USD",S720*SolCotizacion!$J$18,S720)</f>
        <v>52415.362999999998</v>
      </c>
      <c r="X720" s="3">
        <f>ROUND(W720/(1-VLOOKUP("Total porcentaje:",ResumenCotizacion!$F:$H,3,0)),2)</f>
        <v>52415.360000000001</v>
      </c>
      <c r="Y720" s="3">
        <f t="shared" si="47"/>
        <v>0</v>
      </c>
    </row>
    <row r="721" spans="1:25" ht="14.25" x14ac:dyDescent="0.2">
      <c r="A721" s="21" t="str">
        <f t="shared" si="44"/>
        <v>Catalogo principalOVS_ES ACADEMICOGMU-00001</v>
      </c>
      <c r="B721" s="21" t="str">
        <f t="shared" si="45"/>
        <v>GMU-00001OVS_ES ACADEMICO</v>
      </c>
      <c r="C721"/>
      <c r="D721" s="21" t="s">
        <v>134</v>
      </c>
      <c r="E721" t="s">
        <v>1575</v>
      </c>
      <c r="F721" s="21" t="s">
        <v>806</v>
      </c>
      <c r="G721" s="21" t="s">
        <v>134</v>
      </c>
      <c r="H721" s="49" t="s">
        <v>136</v>
      </c>
      <c r="I721" s="21" t="s">
        <v>74</v>
      </c>
      <c r="J721" t="s">
        <v>1576</v>
      </c>
      <c r="K721" s="53" t="s">
        <v>29</v>
      </c>
      <c r="L721" s="52" t="s">
        <v>92</v>
      </c>
      <c r="M721" s="48" t="s">
        <v>73</v>
      </c>
      <c r="N721" s="89" t="s">
        <v>74</v>
      </c>
      <c r="O721" s="90" t="s">
        <v>74</v>
      </c>
      <c r="P721" s="89" t="s">
        <v>74</v>
      </c>
      <c r="Q721" s="47" t="str">
        <f t="shared" si="46"/>
        <v>GMU-00001</v>
      </c>
      <c r="R721" s="64" t="s">
        <v>848</v>
      </c>
      <c r="S721" s="87">
        <v>63.8</v>
      </c>
      <c r="T721" s="21">
        <v>1</v>
      </c>
      <c r="U721" s="62" t="s">
        <v>139</v>
      </c>
      <c r="V721" s="49">
        <f>SUMIF(ResumenCotizacion!$C:$C,E721,ResumenCotizacion!$P:$P)</f>
        <v>0</v>
      </c>
      <c r="W721" s="86">
        <f>IF(H721="USD",S721*SolCotizacion!$J$18,S721)</f>
        <v>233853.15799999997</v>
      </c>
      <c r="X721" s="3">
        <f>ROUND(W721/(1-VLOOKUP("Total porcentaje:",ResumenCotizacion!$F:$H,3,0)),2)</f>
        <v>233853.16</v>
      </c>
      <c r="Y721" s="3">
        <f t="shared" si="47"/>
        <v>0</v>
      </c>
    </row>
    <row r="722" spans="1:25" ht="14.25" x14ac:dyDescent="0.2">
      <c r="A722" s="21" t="str">
        <f t="shared" si="44"/>
        <v>Catalogo principalOVS_ES ACADEMICOGMU-00002</v>
      </c>
      <c r="B722" s="21" t="str">
        <f t="shared" si="45"/>
        <v>GMU-00002OVS_ES ACADEMICO</v>
      </c>
      <c r="C722"/>
      <c r="D722" s="21" t="s">
        <v>134</v>
      </c>
      <c r="E722" t="s">
        <v>1577</v>
      </c>
      <c r="F722" s="21" t="s">
        <v>806</v>
      </c>
      <c r="G722" s="21" t="s">
        <v>134</v>
      </c>
      <c r="H722" s="49" t="s">
        <v>136</v>
      </c>
      <c r="I722" s="21" t="s">
        <v>74</v>
      </c>
      <c r="J722" t="s">
        <v>1578</v>
      </c>
      <c r="K722" s="53" t="s">
        <v>29</v>
      </c>
      <c r="L722" s="52" t="s">
        <v>92</v>
      </c>
      <c r="M722" s="48" t="s">
        <v>73</v>
      </c>
      <c r="N722" s="89" t="s">
        <v>74</v>
      </c>
      <c r="O722" s="90" t="s">
        <v>74</v>
      </c>
      <c r="P722" s="89" t="s">
        <v>74</v>
      </c>
      <c r="Q722" s="47" t="str">
        <f t="shared" si="46"/>
        <v>GMU-00002</v>
      </c>
      <c r="R722" s="64" t="s">
        <v>848</v>
      </c>
      <c r="S722" s="87">
        <v>63.8</v>
      </c>
      <c r="T722" s="21">
        <v>1</v>
      </c>
      <c r="U722" s="62" t="s">
        <v>139</v>
      </c>
      <c r="V722" s="49">
        <f>SUMIF(ResumenCotizacion!$C:$C,E722,ResumenCotizacion!$P:$P)</f>
        <v>0</v>
      </c>
      <c r="W722" s="86">
        <f>IF(H722="USD",S722*SolCotizacion!$J$18,S722)</f>
        <v>233853.15799999997</v>
      </c>
      <c r="X722" s="3">
        <f>ROUND(W722/(1-VLOOKUP("Total porcentaje:",ResumenCotizacion!$F:$H,3,0)),2)</f>
        <v>233853.16</v>
      </c>
      <c r="Y722" s="3">
        <f t="shared" si="47"/>
        <v>0</v>
      </c>
    </row>
    <row r="723" spans="1:25" ht="14.25" x14ac:dyDescent="0.2">
      <c r="A723" s="21" t="str">
        <f t="shared" si="44"/>
        <v>Catalogo principalOVS_ES ACADEMICOGMU-00003</v>
      </c>
      <c r="B723" s="21" t="str">
        <f t="shared" si="45"/>
        <v>GMU-00003OVS_ES ACADEMICO</v>
      </c>
      <c r="C723"/>
      <c r="D723" s="21" t="s">
        <v>134</v>
      </c>
      <c r="E723" t="s">
        <v>1579</v>
      </c>
      <c r="F723" s="21" t="s">
        <v>806</v>
      </c>
      <c r="G723" s="21" t="s">
        <v>134</v>
      </c>
      <c r="H723" s="49" t="s">
        <v>136</v>
      </c>
      <c r="I723" s="21" t="s">
        <v>74</v>
      </c>
      <c r="J723" t="s">
        <v>1580</v>
      </c>
      <c r="K723" s="53" t="s">
        <v>29</v>
      </c>
      <c r="L723" s="52" t="s">
        <v>92</v>
      </c>
      <c r="M723" s="48" t="s">
        <v>73</v>
      </c>
      <c r="N723" s="89" t="s">
        <v>74</v>
      </c>
      <c r="O723" s="90" t="s">
        <v>74</v>
      </c>
      <c r="P723" s="89" t="s">
        <v>74</v>
      </c>
      <c r="Q723" s="47" t="str">
        <f t="shared" si="46"/>
        <v>GMU-00003</v>
      </c>
      <c r="R723" s="64" t="s">
        <v>848</v>
      </c>
      <c r="S723" s="87">
        <v>41.8</v>
      </c>
      <c r="T723" s="21">
        <v>1</v>
      </c>
      <c r="U723" s="62" t="s">
        <v>139</v>
      </c>
      <c r="V723" s="49">
        <f>SUMIF(ResumenCotizacion!$C:$C,E723,ResumenCotizacion!$P:$P)</f>
        <v>0</v>
      </c>
      <c r="W723" s="86">
        <f>IF(H723="USD",S723*SolCotizacion!$J$18,S723)</f>
        <v>153214.13799999998</v>
      </c>
      <c r="X723" s="3">
        <f>ROUND(W723/(1-VLOOKUP("Total porcentaje:",ResumenCotizacion!$F:$H,3,0)),2)</f>
        <v>153214.14000000001</v>
      </c>
      <c r="Y723" s="3">
        <f t="shared" si="47"/>
        <v>0</v>
      </c>
    </row>
    <row r="724" spans="1:25" ht="14.25" x14ac:dyDescent="0.2">
      <c r="A724" s="21" t="str">
        <f t="shared" si="44"/>
        <v>Catalogo principalOVS_ES ACADEMICOGMU-00004</v>
      </c>
      <c r="B724" s="21" t="str">
        <f t="shared" si="45"/>
        <v>GMU-00004OVS_ES ACADEMICO</v>
      </c>
      <c r="C724"/>
      <c r="D724" s="21" t="s">
        <v>134</v>
      </c>
      <c r="E724" t="s">
        <v>1581</v>
      </c>
      <c r="F724" s="21" t="s">
        <v>806</v>
      </c>
      <c r="G724" s="21" t="s">
        <v>134</v>
      </c>
      <c r="H724" s="49" t="s">
        <v>136</v>
      </c>
      <c r="I724" s="21" t="s">
        <v>74</v>
      </c>
      <c r="J724" t="s">
        <v>1582</v>
      </c>
      <c r="K724" s="53" t="s">
        <v>29</v>
      </c>
      <c r="L724" s="52" t="s">
        <v>92</v>
      </c>
      <c r="M724" s="48" t="s">
        <v>73</v>
      </c>
      <c r="N724" s="89" t="s">
        <v>74</v>
      </c>
      <c r="O724" s="90" t="s">
        <v>74</v>
      </c>
      <c r="P724" s="89" t="s">
        <v>74</v>
      </c>
      <c r="Q724" s="47" t="str">
        <f t="shared" si="46"/>
        <v>GMU-00004</v>
      </c>
      <c r="R724" s="64" t="s">
        <v>848</v>
      </c>
      <c r="S724" s="87">
        <v>41.8</v>
      </c>
      <c r="T724" s="21">
        <v>1</v>
      </c>
      <c r="U724" s="62" t="s">
        <v>139</v>
      </c>
      <c r="V724" s="49">
        <f>SUMIF(ResumenCotizacion!$C:$C,E724,ResumenCotizacion!$P:$P)</f>
        <v>0</v>
      </c>
      <c r="W724" s="86">
        <f>IF(H724="USD",S724*SolCotizacion!$J$18,S724)</f>
        <v>153214.13799999998</v>
      </c>
      <c r="X724" s="3">
        <f>ROUND(W724/(1-VLOOKUP("Total porcentaje:",ResumenCotizacion!$F:$H,3,0)),2)</f>
        <v>153214.14000000001</v>
      </c>
      <c r="Y724" s="3">
        <f t="shared" si="47"/>
        <v>0</v>
      </c>
    </row>
    <row r="725" spans="1:25" ht="14.25" x14ac:dyDescent="0.2">
      <c r="A725" s="21" t="str">
        <f t="shared" si="44"/>
        <v>Catalogo principalOVS_ES ACADEMICOGMU-00013</v>
      </c>
      <c r="B725" s="21" t="str">
        <f t="shared" si="45"/>
        <v>GMU-00013OVS_ES ACADEMICO</v>
      </c>
      <c r="C725"/>
      <c r="D725" s="21" t="s">
        <v>134</v>
      </c>
      <c r="E725" t="s">
        <v>1583</v>
      </c>
      <c r="F725" s="21" t="s">
        <v>806</v>
      </c>
      <c r="G725" s="21" t="s">
        <v>134</v>
      </c>
      <c r="H725" s="49" t="s">
        <v>136</v>
      </c>
      <c r="I725" s="21" t="s">
        <v>74</v>
      </c>
      <c r="J725" t="s">
        <v>1584</v>
      </c>
      <c r="K725" s="53" t="s">
        <v>29</v>
      </c>
      <c r="L725" s="52" t="s">
        <v>92</v>
      </c>
      <c r="M725" s="48" t="s">
        <v>73</v>
      </c>
      <c r="N725" s="89" t="s">
        <v>74</v>
      </c>
      <c r="O725" s="90" t="s">
        <v>74</v>
      </c>
      <c r="P725" s="89" t="s">
        <v>74</v>
      </c>
      <c r="Q725" s="47" t="str">
        <f t="shared" si="46"/>
        <v>GMU-00013</v>
      </c>
      <c r="R725" s="64" t="s">
        <v>848</v>
      </c>
      <c r="S725" s="87">
        <v>35.200000000000003</v>
      </c>
      <c r="T725" s="21">
        <v>1</v>
      </c>
      <c r="U725" s="62" t="s">
        <v>139</v>
      </c>
      <c r="V725" s="49">
        <f>SUMIF(ResumenCotizacion!$C:$C,E725,ResumenCotizacion!$P:$P)</f>
        <v>0</v>
      </c>
      <c r="W725" s="86">
        <f>IF(H725="USD",S725*SolCotizacion!$J$18,S725)</f>
        <v>129022.432</v>
      </c>
      <c r="X725" s="3">
        <f>ROUND(W725/(1-VLOOKUP("Total porcentaje:",ResumenCotizacion!$F:$H,3,0)),2)</f>
        <v>129022.43</v>
      </c>
      <c r="Y725" s="3">
        <f t="shared" si="47"/>
        <v>0</v>
      </c>
    </row>
    <row r="726" spans="1:25" ht="14.25" x14ac:dyDescent="0.2">
      <c r="A726" s="21" t="str">
        <f t="shared" si="44"/>
        <v>Catalogo principalOVS_ES ACADEMICOGMU-00014</v>
      </c>
      <c r="B726" s="21" t="str">
        <f t="shared" si="45"/>
        <v>GMU-00014OVS_ES ACADEMICO</v>
      </c>
      <c r="C726"/>
      <c r="D726" s="21" t="s">
        <v>134</v>
      </c>
      <c r="E726" t="s">
        <v>1585</v>
      </c>
      <c r="F726" s="21" t="s">
        <v>806</v>
      </c>
      <c r="G726" s="21" t="s">
        <v>134</v>
      </c>
      <c r="H726" s="49" t="s">
        <v>136</v>
      </c>
      <c r="I726" s="21" t="s">
        <v>74</v>
      </c>
      <c r="J726" t="s">
        <v>1586</v>
      </c>
      <c r="K726" s="53" t="s">
        <v>29</v>
      </c>
      <c r="L726" s="52" t="s">
        <v>92</v>
      </c>
      <c r="M726" s="48" t="s">
        <v>73</v>
      </c>
      <c r="N726" s="89" t="s">
        <v>74</v>
      </c>
      <c r="O726" s="90" t="s">
        <v>74</v>
      </c>
      <c r="P726" s="89" t="s">
        <v>74</v>
      </c>
      <c r="Q726" s="47" t="str">
        <f t="shared" si="46"/>
        <v>GMU-00014</v>
      </c>
      <c r="R726" s="64" t="s">
        <v>848</v>
      </c>
      <c r="S726" s="87">
        <v>35.200000000000003</v>
      </c>
      <c r="T726" s="21">
        <v>1</v>
      </c>
      <c r="U726" s="62" t="s">
        <v>139</v>
      </c>
      <c r="V726" s="49">
        <f>SUMIF(ResumenCotizacion!$C:$C,E726,ResumenCotizacion!$P:$P)</f>
        <v>0</v>
      </c>
      <c r="W726" s="86">
        <f>IF(H726="USD",S726*SolCotizacion!$J$18,S726)</f>
        <v>129022.432</v>
      </c>
      <c r="X726" s="3">
        <f>ROUND(W726/(1-VLOOKUP("Total porcentaje:",ResumenCotizacion!$F:$H,3,0)),2)</f>
        <v>129022.43</v>
      </c>
      <c r="Y726" s="3">
        <f t="shared" si="47"/>
        <v>0</v>
      </c>
    </row>
    <row r="727" spans="1:25" ht="14.25" x14ac:dyDescent="0.2">
      <c r="A727" s="21" t="str">
        <f t="shared" si="44"/>
        <v>Catalogo principalOVS_ES ACADEMICOGMU-00015</v>
      </c>
      <c r="B727" s="21" t="str">
        <f t="shared" si="45"/>
        <v>GMU-00015OVS_ES ACADEMICO</v>
      </c>
      <c r="C727"/>
      <c r="D727" s="21" t="s">
        <v>134</v>
      </c>
      <c r="E727" t="s">
        <v>1587</v>
      </c>
      <c r="F727" s="21" t="s">
        <v>806</v>
      </c>
      <c r="G727" s="21" t="s">
        <v>134</v>
      </c>
      <c r="H727" s="49" t="s">
        <v>136</v>
      </c>
      <c r="I727" s="21" t="s">
        <v>74</v>
      </c>
      <c r="J727" t="s">
        <v>1588</v>
      </c>
      <c r="K727" s="53" t="s">
        <v>29</v>
      </c>
      <c r="L727" s="52" t="s">
        <v>92</v>
      </c>
      <c r="M727" s="48" t="s">
        <v>73</v>
      </c>
      <c r="N727" s="89" t="s">
        <v>74</v>
      </c>
      <c r="O727" s="90" t="s">
        <v>74</v>
      </c>
      <c r="P727" s="89" t="s">
        <v>74</v>
      </c>
      <c r="Q727" s="47" t="str">
        <f t="shared" si="46"/>
        <v>GMU-00015</v>
      </c>
      <c r="R727" s="64" t="s">
        <v>848</v>
      </c>
      <c r="S727" s="87">
        <v>22.8</v>
      </c>
      <c r="T727" s="21">
        <v>1</v>
      </c>
      <c r="U727" s="62" t="s">
        <v>139</v>
      </c>
      <c r="V727" s="49">
        <f>SUMIF(ResumenCotizacion!$C:$C,E727,ResumenCotizacion!$P:$P)</f>
        <v>0</v>
      </c>
      <c r="W727" s="86">
        <f>IF(H727="USD",S727*SolCotizacion!$J$18,S727)</f>
        <v>83571.347999999998</v>
      </c>
      <c r="X727" s="3">
        <f>ROUND(W727/(1-VLOOKUP("Total porcentaje:",ResumenCotizacion!$F:$H,3,0)),2)</f>
        <v>83571.350000000006</v>
      </c>
      <c r="Y727" s="3">
        <f t="shared" si="47"/>
        <v>0</v>
      </c>
    </row>
    <row r="728" spans="1:25" ht="14.25" x14ac:dyDescent="0.2">
      <c r="A728" s="21" t="str">
        <f t="shared" si="44"/>
        <v>Catalogo principalOVS_ES ACADEMICOGMU-00016</v>
      </c>
      <c r="B728" s="21" t="str">
        <f t="shared" si="45"/>
        <v>GMU-00016OVS_ES ACADEMICO</v>
      </c>
      <c r="C728"/>
      <c r="D728" s="21" t="s">
        <v>134</v>
      </c>
      <c r="E728" t="s">
        <v>1589</v>
      </c>
      <c r="F728" s="21" t="s">
        <v>806</v>
      </c>
      <c r="G728" s="21" t="s">
        <v>134</v>
      </c>
      <c r="H728" s="49" t="s">
        <v>136</v>
      </c>
      <c r="I728" s="21" t="s">
        <v>74</v>
      </c>
      <c r="J728" t="s">
        <v>1590</v>
      </c>
      <c r="K728" s="53" t="s">
        <v>29</v>
      </c>
      <c r="L728" s="52" t="s">
        <v>92</v>
      </c>
      <c r="M728" s="48" t="s">
        <v>73</v>
      </c>
      <c r="N728" s="89" t="s">
        <v>74</v>
      </c>
      <c r="O728" s="90" t="s">
        <v>74</v>
      </c>
      <c r="P728" s="89" t="s">
        <v>74</v>
      </c>
      <c r="Q728" s="47" t="str">
        <f t="shared" si="46"/>
        <v>GMU-00016</v>
      </c>
      <c r="R728" s="64" t="s">
        <v>848</v>
      </c>
      <c r="S728" s="87">
        <v>22.8</v>
      </c>
      <c r="T728" s="21">
        <v>1</v>
      </c>
      <c r="U728" s="62" t="s">
        <v>139</v>
      </c>
      <c r="V728" s="49">
        <f>SUMIF(ResumenCotizacion!$C:$C,E728,ResumenCotizacion!$P:$P)</f>
        <v>0</v>
      </c>
      <c r="W728" s="86">
        <f>IF(H728="USD",S728*SolCotizacion!$J$18,S728)</f>
        <v>83571.347999999998</v>
      </c>
      <c r="X728" s="3">
        <f>ROUND(W728/(1-VLOOKUP("Total porcentaje:",ResumenCotizacion!$F:$H,3,0)),2)</f>
        <v>83571.350000000006</v>
      </c>
      <c r="Y728" s="3">
        <f t="shared" si="47"/>
        <v>0</v>
      </c>
    </row>
    <row r="729" spans="1:25" ht="14.25" x14ac:dyDescent="0.2">
      <c r="A729" s="21" t="str">
        <f t="shared" si="44"/>
        <v>Catalogo principalOVS_ES ACADEMICOGMW-00002</v>
      </c>
      <c r="B729" s="21" t="str">
        <f t="shared" si="45"/>
        <v>GMW-00002OVS_ES ACADEMICO</v>
      </c>
      <c r="C729"/>
      <c r="D729" s="21" t="s">
        <v>134</v>
      </c>
      <c r="E729" t="s">
        <v>1591</v>
      </c>
      <c r="F729" s="21" t="s">
        <v>806</v>
      </c>
      <c r="G729" s="21" t="s">
        <v>134</v>
      </c>
      <c r="H729" s="49" t="s">
        <v>136</v>
      </c>
      <c r="I729" s="21" t="s">
        <v>74</v>
      </c>
      <c r="J729" t="s">
        <v>1592</v>
      </c>
      <c r="K729" s="53" t="s">
        <v>29</v>
      </c>
      <c r="L729" s="52" t="s">
        <v>92</v>
      </c>
      <c r="M729" s="48" t="s">
        <v>73</v>
      </c>
      <c r="N729" s="89" t="s">
        <v>74</v>
      </c>
      <c r="O729" s="90" t="s">
        <v>74</v>
      </c>
      <c r="P729" s="89" t="s">
        <v>74</v>
      </c>
      <c r="Q729" s="47" t="str">
        <f t="shared" si="46"/>
        <v>GMW-00002</v>
      </c>
      <c r="R729" s="64" t="s">
        <v>848</v>
      </c>
      <c r="S729" s="87">
        <v>33.9</v>
      </c>
      <c r="T729" s="21">
        <v>1</v>
      </c>
      <c r="U729" s="62" t="s">
        <v>139</v>
      </c>
      <c r="V729" s="49">
        <f>SUMIF(ResumenCotizacion!$C:$C,E729,ResumenCotizacion!$P:$P)</f>
        <v>0</v>
      </c>
      <c r="W729" s="86">
        <f>IF(H729="USD",S729*SolCotizacion!$J$18,S729)</f>
        <v>124257.39899999999</v>
      </c>
      <c r="X729" s="3">
        <f>ROUND(W729/(1-VLOOKUP("Total porcentaje:",ResumenCotizacion!$F:$H,3,0)),2)</f>
        <v>124257.4</v>
      </c>
      <c r="Y729" s="3">
        <f t="shared" si="47"/>
        <v>0</v>
      </c>
    </row>
    <row r="730" spans="1:25" ht="14.25" x14ac:dyDescent="0.2">
      <c r="A730" s="21" t="str">
        <f t="shared" si="44"/>
        <v>Catalogo principalOVS_ES ACADEMICOGMW-00003</v>
      </c>
      <c r="B730" s="21" t="str">
        <f t="shared" si="45"/>
        <v>GMW-00003OVS_ES ACADEMICO</v>
      </c>
      <c r="C730"/>
      <c r="D730" s="21" t="s">
        <v>134</v>
      </c>
      <c r="E730" t="s">
        <v>1593</v>
      </c>
      <c r="F730" s="21" t="s">
        <v>806</v>
      </c>
      <c r="G730" s="21" t="s">
        <v>134</v>
      </c>
      <c r="H730" s="49" t="s">
        <v>136</v>
      </c>
      <c r="I730" s="21" t="s">
        <v>74</v>
      </c>
      <c r="J730" t="s">
        <v>1594</v>
      </c>
      <c r="K730" s="53" t="s">
        <v>29</v>
      </c>
      <c r="L730" s="52" t="s">
        <v>92</v>
      </c>
      <c r="M730" s="48" t="s">
        <v>73</v>
      </c>
      <c r="N730" s="89" t="s">
        <v>74</v>
      </c>
      <c r="O730" s="90" t="s">
        <v>74</v>
      </c>
      <c r="P730" s="89" t="s">
        <v>74</v>
      </c>
      <c r="Q730" s="47" t="str">
        <f t="shared" si="46"/>
        <v>GMW-00003</v>
      </c>
      <c r="R730" s="64" t="s">
        <v>848</v>
      </c>
      <c r="S730" s="87">
        <v>22.3</v>
      </c>
      <c r="T730" s="21">
        <v>1</v>
      </c>
      <c r="U730" s="62" t="s">
        <v>139</v>
      </c>
      <c r="V730" s="49">
        <f>SUMIF(ResumenCotizacion!$C:$C,E730,ResumenCotizacion!$P:$P)</f>
        <v>0</v>
      </c>
      <c r="W730" s="86">
        <f>IF(H730="USD",S730*SolCotizacion!$J$18,S730)</f>
        <v>81738.642999999996</v>
      </c>
      <c r="X730" s="3">
        <f>ROUND(W730/(1-VLOOKUP("Total porcentaje:",ResumenCotizacion!$F:$H,3,0)),2)</f>
        <v>81738.64</v>
      </c>
      <c r="Y730" s="3">
        <f t="shared" si="47"/>
        <v>0</v>
      </c>
    </row>
    <row r="731" spans="1:25" ht="14.25" x14ac:dyDescent="0.2">
      <c r="A731" s="21" t="str">
        <f t="shared" si="44"/>
        <v>Catalogo principalOVS_ES ACADEMICOGMX-00004</v>
      </c>
      <c r="B731" s="21" t="str">
        <f t="shared" si="45"/>
        <v>GMX-00004OVS_ES ACADEMICO</v>
      </c>
      <c r="C731"/>
      <c r="D731" s="21" t="s">
        <v>134</v>
      </c>
      <c r="E731" t="s">
        <v>1595</v>
      </c>
      <c r="F731" s="21" t="s">
        <v>806</v>
      </c>
      <c r="G731" s="21" t="s">
        <v>134</v>
      </c>
      <c r="H731" s="49" t="s">
        <v>136</v>
      </c>
      <c r="I731" s="21" t="s">
        <v>74</v>
      </c>
      <c r="J731" t="s">
        <v>1596</v>
      </c>
      <c r="K731" s="53" t="s">
        <v>29</v>
      </c>
      <c r="L731" s="52" t="s">
        <v>92</v>
      </c>
      <c r="M731" s="48" t="s">
        <v>73</v>
      </c>
      <c r="N731" s="89" t="s">
        <v>74</v>
      </c>
      <c r="O731" s="90" t="s">
        <v>74</v>
      </c>
      <c r="P731" s="89" t="s">
        <v>74</v>
      </c>
      <c r="Q731" s="47" t="str">
        <f t="shared" si="46"/>
        <v>GMX-00004</v>
      </c>
      <c r="R731" s="64" t="s">
        <v>848</v>
      </c>
      <c r="S731" s="87">
        <v>54.3</v>
      </c>
      <c r="T731" s="21">
        <v>1</v>
      </c>
      <c r="U731" s="62" t="s">
        <v>139</v>
      </c>
      <c r="V731" s="49">
        <f>SUMIF(ResumenCotizacion!$C:$C,E731,ResumenCotizacion!$P:$P)</f>
        <v>0</v>
      </c>
      <c r="W731" s="86">
        <f>IF(H731="USD",S731*SolCotizacion!$J$18,S731)</f>
        <v>199031.76299999998</v>
      </c>
      <c r="X731" s="3">
        <f>ROUND(W731/(1-VLOOKUP("Total porcentaje:",ResumenCotizacion!$F:$H,3,0)),2)</f>
        <v>199031.76</v>
      </c>
      <c r="Y731" s="3">
        <f t="shared" si="47"/>
        <v>0</v>
      </c>
    </row>
    <row r="732" spans="1:25" ht="14.25" x14ac:dyDescent="0.2">
      <c r="A732" s="21" t="str">
        <f t="shared" si="44"/>
        <v>Catalogo principalOVS_ES ACADEMICOGMX-00005</v>
      </c>
      <c r="B732" s="21" t="str">
        <f t="shared" si="45"/>
        <v>GMX-00005OVS_ES ACADEMICO</v>
      </c>
      <c r="C732"/>
      <c r="D732" s="21" t="s">
        <v>134</v>
      </c>
      <c r="E732" t="s">
        <v>1597</v>
      </c>
      <c r="F732" s="21" t="s">
        <v>806</v>
      </c>
      <c r="G732" s="21" t="s">
        <v>134</v>
      </c>
      <c r="H732" s="49" t="s">
        <v>136</v>
      </c>
      <c r="I732" s="21" t="s">
        <v>74</v>
      </c>
      <c r="J732" t="s">
        <v>1598</v>
      </c>
      <c r="K732" s="53" t="s">
        <v>29</v>
      </c>
      <c r="L732" s="52" t="s">
        <v>92</v>
      </c>
      <c r="M732" s="48" t="s">
        <v>73</v>
      </c>
      <c r="N732" s="89" t="s">
        <v>74</v>
      </c>
      <c r="O732" s="90" t="s">
        <v>74</v>
      </c>
      <c r="P732" s="89" t="s">
        <v>74</v>
      </c>
      <c r="Q732" s="47" t="str">
        <f t="shared" si="46"/>
        <v>GMX-00005</v>
      </c>
      <c r="R732" s="64" t="s">
        <v>848</v>
      </c>
      <c r="S732" s="87">
        <v>54.3</v>
      </c>
      <c r="T732" s="21">
        <v>1</v>
      </c>
      <c r="U732" s="62" t="s">
        <v>139</v>
      </c>
      <c r="V732" s="49">
        <f>SUMIF(ResumenCotizacion!$C:$C,E732,ResumenCotizacion!$P:$P)</f>
        <v>0</v>
      </c>
      <c r="W732" s="86">
        <f>IF(H732="USD",S732*SolCotizacion!$J$18,S732)</f>
        <v>199031.76299999998</v>
      </c>
      <c r="X732" s="3">
        <f>ROUND(W732/(1-VLOOKUP("Total porcentaje:",ResumenCotizacion!$F:$H,3,0)),2)</f>
        <v>199031.76</v>
      </c>
      <c r="Y732" s="3">
        <f t="shared" si="47"/>
        <v>0</v>
      </c>
    </row>
    <row r="733" spans="1:25" ht="14.25" x14ac:dyDescent="0.2">
      <c r="A733" s="21" t="str">
        <f t="shared" si="44"/>
        <v>Catalogo principalOVS_ES ACADEMICOGMX-00006</v>
      </c>
      <c r="B733" s="21" t="str">
        <f t="shared" si="45"/>
        <v>GMX-00006OVS_ES ACADEMICO</v>
      </c>
      <c r="C733"/>
      <c r="D733" s="21" t="s">
        <v>134</v>
      </c>
      <c r="E733" t="s">
        <v>1599</v>
      </c>
      <c r="F733" s="21" t="s">
        <v>806</v>
      </c>
      <c r="G733" s="21" t="s">
        <v>134</v>
      </c>
      <c r="H733" s="49" t="s">
        <v>136</v>
      </c>
      <c r="I733" s="21" t="s">
        <v>74</v>
      </c>
      <c r="J733" t="s">
        <v>1600</v>
      </c>
      <c r="K733" s="53" t="s">
        <v>29</v>
      </c>
      <c r="L733" s="52" t="s">
        <v>92</v>
      </c>
      <c r="M733" s="48" t="s">
        <v>73</v>
      </c>
      <c r="N733" s="89" t="s">
        <v>74</v>
      </c>
      <c r="O733" s="90" t="s">
        <v>74</v>
      </c>
      <c r="P733" s="89" t="s">
        <v>74</v>
      </c>
      <c r="Q733" s="47" t="str">
        <f t="shared" si="46"/>
        <v>GMX-00006</v>
      </c>
      <c r="R733" s="64" t="s">
        <v>848</v>
      </c>
      <c r="S733" s="87">
        <v>35.6</v>
      </c>
      <c r="T733" s="21">
        <v>1</v>
      </c>
      <c r="U733" s="62" t="s">
        <v>139</v>
      </c>
      <c r="V733" s="49">
        <f>SUMIF(ResumenCotizacion!$C:$C,E733,ResumenCotizacion!$P:$P)</f>
        <v>0</v>
      </c>
      <c r="W733" s="86">
        <f>IF(H733="USD",S733*SolCotizacion!$J$18,S733)</f>
        <v>130488.59600000001</v>
      </c>
      <c r="X733" s="3">
        <f>ROUND(W733/(1-VLOOKUP("Total porcentaje:",ResumenCotizacion!$F:$H,3,0)),2)</f>
        <v>130488.6</v>
      </c>
      <c r="Y733" s="3">
        <f t="shared" si="47"/>
        <v>0</v>
      </c>
    </row>
    <row r="734" spans="1:25" ht="14.25" x14ac:dyDescent="0.2">
      <c r="A734" s="21" t="str">
        <f t="shared" si="44"/>
        <v>Catalogo principalOVS_ES ACADEMICOGMX-00007</v>
      </c>
      <c r="B734" s="21" t="str">
        <f t="shared" si="45"/>
        <v>GMX-00007OVS_ES ACADEMICO</v>
      </c>
      <c r="C734"/>
      <c r="D734" s="21" t="s">
        <v>134</v>
      </c>
      <c r="E734" t="s">
        <v>1601</v>
      </c>
      <c r="F734" s="21" t="s">
        <v>806</v>
      </c>
      <c r="G734" s="21" t="s">
        <v>134</v>
      </c>
      <c r="H734" s="49" t="s">
        <v>136</v>
      </c>
      <c r="I734" s="21" t="s">
        <v>74</v>
      </c>
      <c r="J734" t="s">
        <v>1602</v>
      </c>
      <c r="K734" s="53" t="s">
        <v>29</v>
      </c>
      <c r="L734" s="52" t="s">
        <v>92</v>
      </c>
      <c r="M734" s="48" t="s">
        <v>73</v>
      </c>
      <c r="N734" s="89" t="s">
        <v>74</v>
      </c>
      <c r="O734" s="90" t="s">
        <v>74</v>
      </c>
      <c r="P734" s="89" t="s">
        <v>74</v>
      </c>
      <c r="Q734" s="47" t="str">
        <f t="shared" si="46"/>
        <v>GMX-00007</v>
      </c>
      <c r="R734" s="64" t="s">
        <v>848</v>
      </c>
      <c r="S734" s="87">
        <v>35.6</v>
      </c>
      <c r="T734" s="21">
        <v>1</v>
      </c>
      <c r="U734" s="62" t="s">
        <v>139</v>
      </c>
      <c r="V734" s="49">
        <f>SUMIF(ResumenCotizacion!$C:$C,E734,ResumenCotizacion!$P:$P)</f>
        <v>0</v>
      </c>
      <c r="W734" s="86">
        <f>IF(H734="USD",S734*SolCotizacion!$J$18,S734)</f>
        <v>130488.59600000001</v>
      </c>
      <c r="X734" s="3">
        <f>ROUND(W734/(1-VLOOKUP("Total porcentaje:",ResumenCotizacion!$F:$H,3,0)),2)</f>
        <v>130488.6</v>
      </c>
      <c r="Y734" s="3">
        <f t="shared" si="47"/>
        <v>0</v>
      </c>
    </row>
    <row r="735" spans="1:25" ht="14.25" x14ac:dyDescent="0.2">
      <c r="A735" s="21" t="str">
        <f t="shared" si="44"/>
        <v>Catalogo principalOVS_ES ACADEMICOGMZ-00001</v>
      </c>
      <c r="B735" s="21" t="str">
        <f t="shared" si="45"/>
        <v>GMZ-00001OVS_ES ACADEMICO</v>
      </c>
      <c r="C735"/>
      <c r="D735" s="21" t="s">
        <v>134</v>
      </c>
      <c r="E735" t="s">
        <v>1603</v>
      </c>
      <c r="F735" s="21" t="s">
        <v>806</v>
      </c>
      <c r="G735" s="21" t="s">
        <v>134</v>
      </c>
      <c r="H735" s="49" t="s">
        <v>136</v>
      </c>
      <c r="I735" s="21" t="s">
        <v>74</v>
      </c>
      <c r="J735" t="s">
        <v>1604</v>
      </c>
      <c r="K735" s="53" t="s">
        <v>29</v>
      </c>
      <c r="L735" s="52" t="s">
        <v>92</v>
      </c>
      <c r="M735" s="48" t="s">
        <v>73</v>
      </c>
      <c r="N735" s="89" t="s">
        <v>74</v>
      </c>
      <c r="O735" s="90" t="s">
        <v>74</v>
      </c>
      <c r="P735" s="89" t="s">
        <v>74</v>
      </c>
      <c r="Q735" s="47" t="str">
        <f t="shared" si="46"/>
        <v>GMZ-00001</v>
      </c>
      <c r="R735" s="64" t="s">
        <v>848</v>
      </c>
      <c r="S735" s="87">
        <v>39.9</v>
      </c>
      <c r="T735" s="21">
        <v>1</v>
      </c>
      <c r="U735" s="62" t="s">
        <v>139</v>
      </c>
      <c r="V735" s="49">
        <f>SUMIF(ResumenCotizacion!$C:$C,E735,ResumenCotizacion!$P:$P)</f>
        <v>0</v>
      </c>
      <c r="W735" s="86">
        <f>IF(H735="USD",S735*SolCotizacion!$J$18,S735)</f>
        <v>146249.859</v>
      </c>
      <c r="X735" s="3">
        <f>ROUND(W735/(1-VLOOKUP("Total porcentaje:",ResumenCotizacion!$F:$H,3,0)),2)</f>
        <v>146249.85999999999</v>
      </c>
      <c r="Y735" s="3">
        <f t="shared" si="47"/>
        <v>0</v>
      </c>
    </row>
    <row r="736" spans="1:25" ht="14.25" x14ac:dyDescent="0.2">
      <c r="A736" s="21" t="str">
        <f t="shared" si="44"/>
        <v>Catalogo principalOVS_ES ACADEMICOGMZ-00002</v>
      </c>
      <c r="B736" s="21" t="str">
        <f t="shared" si="45"/>
        <v>GMZ-00002OVS_ES ACADEMICO</v>
      </c>
      <c r="C736"/>
      <c r="D736" s="21" t="s">
        <v>134</v>
      </c>
      <c r="E736" t="s">
        <v>1605</v>
      </c>
      <c r="F736" s="21" t="s">
        <v>806</v>
      </c>
      <c r="G736" s="21" t="s">
        <v>134</v>
      </c>
      <c r="H736" s="49" t="s">
        <v>136</v>
      </c>
      <c r="I736" s="21" t="s">
        <v>74</v>
      </c>
      <c r="J736" t="s">
        <v>1606</v>
      </c>
      <c r="K736" s="53" t="s">
        <v>29</v>
      </c>
      <c r="L736" s="52" t="s">
        <v>92</v>
      </c>
      <c r="M736" s="48" t="s">
        <v>73</v>
      </c>
      <c r="N736" s="89" t="s">
        <v>74</v>
      </c>
      <c r="O736" s="90" t="s">
        <v>74</v>
      </c>
      <c r="P736" s="89" t="s">
        <v>74</v>
      </c>
      <c r="Q736" s="47" t="str">
        <f t="shared" si="46"/>
        <v>GMZ-00002</v>
      </c>
      <c r="R736" s="64" t="s">
        <v>848</v>
      </c>
      <c r="S736" s="87">
        <v>26.2</v>
      </c>
      <c r="T736" s="21">
        <v>1</v>
      </c>
      <c r="U736" s="62" t="s">
        <v>139</v>
      </c>
      <c r="V736" s="49">
        <f>SUMIF(ResumenCotizacion!$C:$C,E736,ResumenCotizacion!$P:$P)</f>
        <v>0</v>
      </c>
      <c r="W736" s="86">
        <f>IF(H736="USD",S736*SolCotizacion!$J$18,S736)</f>
        <v>96033.741999999998</v>
      </c>
      <c r="X736" s="3">
        <f>ROUND(W736/(1-VLOOKUP("Total porcentaje:",ResumenCotizacion!$F:$H,3,0)),2)</f>
        <v>96033.74</v>
      </c>
      <c r="Y736" s="3">
        <f t="shared" si="47"/>
        <v>0</v>
      </c>
    </row>
    <row r="737" spans="1:25" ht="14.25" x14ac:dyDescent="0.2">
      <c r="A737" s="21" t="str">
        <f t="shared" si="44"/>
        <v>Catalogo principalOVS_ES ACADEMICOGMZ-00003</v>
      </c>
      <c r="B737" s="21" t="str">
        <f t="shared" si="45"/>
        <v>GMZ-00003OVS_ES ACADEMICO</v>
      </c>
      <c r="C737"/>
      <c r="D737" s="21" t="s">
        <v>134</v>
      </c>
      <c r="E737" t="s">
        <v>1607</v>
      </c>
      <c r="F737" s="21" t="s">
        <v>806</v>
      </c>
      <c r="G737" s="21" t="s">
        <v>134</v>
      </c>
      <c r="H737" s="49" t="s">
        <v>136</v>
      </c>
      <c r="I737" s="21" t="s">
        <v>74</v>
      </c>
      <c r="J737" t="s">
        <v>1608</v>
      </c>
      <c r="K737" s="53" t="s">
        <v>29</v>
      </c>
      <c r="L737" s="52" t="s">
        <v>92</v>
      </c>
      <c r="M737" s="48" t="s">
        <v>73</v>
      </c>
      <c r="N737" s="89" t="s">
        <v>74</v>
      </c>
      <c r="O737" s="90" t="s">
        <v>74</v>
      </c>
      <c r="P737" s="89" t="s">
        <v>74</v>
      </c>
      <c r="Q737" s="47" t="str">
        <f t="shared" si="46"/>
        <v>GMZ-00003</v>
      </c>
      <c r="R737" s="64" t="s">
        <v>848</v>
      </c>
      <c r="S737" s="87">
        <v>13.8</v>
      </c>
      <c r="T737" s="21">
        <v>1</v>
      </c>
      <c r="U737" s="62" t="s">
        <v>139</v>
      </c>
      <c r="V737" s="49">
        <f>SUMIF(ResumenCotizacion!$C:$C,E737,ResumenCotizacion!$P:$P)</f>
        <v>0</v>
      </c>
      <c r="W737" s="86">
        <f>IF(H737="USD",S737*SolCotizacion!$J$18,S737)</f>
        <v>50582.658000000003</v>
      </c>
      <c r="X737" s="3">
        <f>ROUND(W737/(1-VLOOKUP("Total porcentaje:",ResumenCotizacion!$F:$H,3,0)),2)</f>
        <v>50582.66</v>
      </c>
      <c r="Y737" s="3">
        <f t="shared" si="47"/>
        <v>0</v>
      </c>
    </row>
    <row r="738" spans="1:25" ht="14.25" x14ac:dyDescent="0.2">
      <c r="A738" s="21" t="str">
        <f t="shared" si="44"/>
        <v>Catalogo principalOVS_ES ACADEMICOGMZ-00004</v>
      </c>
      <c r="B738" s="21" t="str">
        <f t="shared" si="45"/>
        <v>GMZ-00004OVS_ES ACADEMICO</v>
      </c>
      <c r="C738"/>
      <c r="D738" s="21" t="s">
        <v>134</v>
      </c>
      <c r="E738" t="s">
        <v>1609</v>
      </c>
      <c r="F738" s="21" t="s">
        <v>806</v>
      </c>
      <c r="G738" s="21" t="s">
        <v>134</v>
      </c>
      <c r="H738" s="49" t="s">
        <v>136</v>
      </c>
      <c r="I738" s="21" t="s">
        <v>74</v>
      </c>
      <c r="J738" t="s">
        <v>1610</v>
      </c>
      <c r="K738" s="53" t="s">
        <v>29</v>
      </c>
      <c r="L738" s="52" t="s">
        <v>92</v>
      </c>
      <c r="M738" s="48" t="s">
        <v>73</v>
      </c>
      <c r="N738" s="89" t="s">
        <v>74</v>
      </c>
      <c r="O738" s="90" t="s">
        <v>74</v>
      </c>
      <c r="P738" s="89" t="s">
        <v>74</v>
      </c>
      <c r="Q738" s="47" t="str">
        <f t="shared" si="46"/>
        <v>GMZ-00004</v>
      </c>
      <c r="R738" s="64" t="s">
        <v>848</v>
      </c>
      <c r="S738" s="87">
        <v>20.9</v>
      </c>
      <c r="T738" s="21">
        <v>1</v>
      </c>
      <c r="U738" s="62" t="s">
        <v>139</v>
      </c>
      <c r="V738" s="49">
        <f>SUMIF(ResumenCotizacion!$C:$C,E738,ResumenCotizacion!$P:$P)</f>
        <v>0</v>
      </c>
      <c r="W738" s="86">
        <f>IF(H738="USD",S738*SolCotizacion!$J$18,S738)</f>
        <v>76607.068999999989</v>
      </c>
      <c r="X738" s="3">
        <f>ROUND(W738/(1-VLOOKUP("Total porcentaje:",ResumenCotizacion!$F:$H,3,0)),2)</f>
        <v>76607.070000000007</v>
      </c>
      <c r="Y738" s="3">
        <f t="shared" si="47"/>
        <v>0</v>
      </c>
    </row>
    <row r="739" spans="1:25" ht="14.25" x14ac:dyDescent="0.2">
      <c r="A739" s="21" t="str">
        <f t="shared" si="44"/>
        <v>Catalogo principalOVS_ES ACADEMICOGMZ-00005</v>
      </c>
      <c r="B739" s="21" t="str">
        <f t="shared" si="45"/>
        <v>GMZ-00005OVS_ES ACADEMICO</v>
      </c>
      <c r="C739"/>
      <c r="D739" s="21" t="s">
        <v>134</v>
      </c>
      <c r="E739" t="s">
        <v>1611</v>
      </c>
      <c r="F739" s="21" t="s">
        <v>806</v>
      </c>
      <c r="G739" s="21" t="s">
        <v>134</v>
      </c>
      <c r="H739" s="49" t="s">
        <v>136</v>
      </c>
      <c r="I739" s="21" t="s">
        <v>74</v>
      </c>
      <c r="J739" t="s">
        <v>1612</v>
      </c>
      <c r="K739" s="53" t="s">
        <v>29</v>
      </c>
      <c r="L739" s="52" t="s">
        <v>92</v>
      </c>
      <c r="M739" s="48" t="s">
        <v>73</v>
      </c>
      <c r="N739" s="89" t="s">
        <v>74</v>
      </c>
      <c r="O739" s="90" t="s">
        <v>74</v>
      </c>
      <c r="P739" s="89" t="s">
        <v>74</v>
      </c>
      <c r="Q739" s="47" t="str">
        <f t="shared" si="46"/>
        <v>GMZ-00005</v>
      </c>
      <c r="R739" s="64" t="s">
        <v>848</v>
      </c>
      <c r="S739" s="87">
        <v>16.100000000000001</v>
      </c>
      <c r="T739" s="21">
        <v>1</v>
      </c>
      <c r="U739" s="62" t="s">
        <v>139</v>
      </c>
      <c r="V739" s="49">
        <f>SUMIF(ResumenCotizacion!$C:$C,E739,ResumenCotizacion!$P:$P)</f>
        <v>0</v>
      </c>
      <c r="W739" s="86">
        <f>IF(H739="USD",S739*SolCotizacion!$J$18,S739)</f>
        <v>59013.101000000002</v>
      </c>
      <c r="X739" s="3">
        <f>ROUND(W739/(1-VLOOKUP("Total porcentaje:",ResumenCotizacion!$F:$H,3,0)),2)</f>
        <v>59013.1</v>
      </c>
      <c r="Y739" s="3">
        <f t="shared" si="47"/>
        <v>0</v>
      </c>
    </row>
    <row r="740" spans="1:25" ht="14.25" x14ac:dyDescent="0.2">
      <c r="A740" s="21" t="str">
        <f t="shared" si="44"/>
        <v>Catalogo principalOVS_ES ACADEMICOGN9-00008</v>
      </c>
      <c r="B740" s="21" t="str">
        <f t="shared" si="45"/>
        <v>GN9-00008OVS_ES ACADEMICO</v>
      </c>
      <c r="C740"/>
      <c r="D740" s="21" t="s">
        <v>134</v>
      </c>
      <c r="E740" t="s">
        <v>1613</v>
      </c>
      <c r="F740" s="21" t="s">
        <v>806</v>
      </c>
      <c r="G740" s="21" t="s">
        <v>134</v>
      </c>
      <c r="H740" s="49" t="s">
        <v>136</v>
      </c>
      <c r="I740" s="21" t="s">
        <v>74</v>
      </c>
      <c r="J740" t="s">
        <v>1614</v>
      </c>
      <c r="K740" s="53" t="s">
        <v>29</v>
      </c>
      <c r="L740" s="52" t="s">
        <v>92</v>
      </c>
      <c r="M740" s="48" t="s">
        <v>73</v>
      </c>
      <c r="N740" s="89" t="s">
        <v>74</v>
      </c>
      <c r="O740" s="90" t="s">
        <v>74</v>
      </c>
      <c r="P740" s="89" t="s">
        <v>74</v>
      </c>
      <c r="Q740" s="47" t="str">
        <f t="shared" si="46"/>
        <v>GN9-00008</v>
      </c>
      <c r="R740" s="64" t="s">
        <v>848</v>
      </c>
      <c r="S740" s="87">
        <v>0.3</v>
      </c>
      <c r="T740" s="21">
        <v>1</v>
      </c>
      <c r="U740" s="62" t="s">
        <v>139</v>
      </c>
      <c r="V740" s="49">
        <f>SUMIF(ResumenCotizacion!$C:$C,E740,ResumenCotizacion!$P:$P)</f>
        <v>0</v>
      </c>
      <c r="W740" s="86">
        <f>IF(H740="USD",S740*SolCotizacion!$J$18,S740)</f>
        <v>1099.6229999999998</v>
      </c>
      <c r="X740" s="3">
        <f>ROUND(W740/(1-VLOOKUP("Total porcentaje:",ResumenCotizacion!$F:$H,3,0)),2)</f>
        <v>1099.6199999999999</v>
      </c>
      <c r="Y740" s="3">
        <f t="shared" si="47"/>
        <v>0</v>
      </c>
    </row>
    <row r="741" spans="1:25" ht="14.25" x14ac:dyDescent="0.2">
      <c r="A741" s="21" t="str">
        <f t="shared" si="44"/>
        <v>Catalogo principalOVS_ES ACADEMICOGN9-00009</v>
      </c>
      <c r="B741" s="21" t="str">
        <f t="shared" si="45"/>
        <v>GN9-00009OVS_ES ACADEMICO</v>
      </c>
      <c r="C741"/>
      <c r="D741" s="21" t="s">
        <v>134</v>
      </c>
      <c r="E741" t="s">
        <v>1615</v>
      </c>
      <c r="F741" s="21" t="s">
        <v>806</v>
      </c>
      <c r="G741" s="21" t="s">
        <v>134</v>
      </c>
      <c r="H741" s="49" t="s">
        <v>136</v>
      </c>
      <c r="I741" s="21" t="s">
        <v>74</v>
      </c>
      <c r="J741" t="s">
        <v>1616</v>
      </c>
      <c r="K741" s="53" t="s">
        <v>29</v>
      </c>
      <c r="L741" s="52" t="s">
        <v>92</v>
      </c>
      <c r="M741" s="48" t="s">
        <v>73</v>
      </c>
      <c r="N741" s="89" t="s">
        <v>74</v>
      </c>
      <c r="O741" s="90" t="s">
        <v>74</v>
      </c>
      <c r="P741" s="89" t="s">
        <v>74</v>
      </c>
      <c r="Q741" s="47" t="str">
        <f t="shared" si="46"/>
        <v>GN9-00009</v>
      </c>
      <c r="R741" s="64" t="s">
        <v>848</v>
      </c>
      <c r="S741" s="87">
        <v>0.6</v>
      </c>
      <c r="T741" s="21">
        <v>1</v>
      </c>
      <c r="U741" s="62" t="s">
        <v>139</v>
      </c>
      <c r="V741" s="49">
        <f>SUMIF(ResumenCotizacion!$C:$C,E741,ResumenCotizacion!$P:$P)</f>
        <v>0</v>
      </c>
      <c r="W741" s="86">
        <f>IF(H741="USD",S741*SolCotizacion!$J$18,S741)</f>
        <v>2199.2459999999996</v>
      </c>
      <c r="X741" s="3">
        <f>ROUND(W741/(1-VLOOKUP("Total porcentaje:",ResumenCotizacion!$F:$H,3,0)),2)</f>
        <v>2199.25</v>
      </c>
      <c r="Y741" s="3">
        <f t="shared" si="47"/>
        <v>0</v>
      </c>
    </row>
    <row r="742" spans="1:25" ht="14.25" x14ac:dyDescent="0.2">
      <c r="A742" s="21" t="str">
        <f t="shared" si="44"/>
        <v>Catalogo principalOVS_ES ACADEMICOGN9-00010</v>
      </c>
      <c r="B742" s="21" t="str">
        <f t="shared" si="45"/>
        <v>GN9-00010OVS_ES ACADEMICO</v>
      </c>
      <c r="C742"/>
      <c r="D742" s="21" t="s">
        <v>134</v>
      </c>
      <c r="E742" t="s">
        <v>1617</v>
      </c>
      <c r="F742" s="21" t="s">
        <v>806</v>
      </c>
      <c r="G742" s="21" t="s">
        <v>134</v>
      </c>
      <c r="H742" s="49" t="s">
        <v>136</v>
      </c>
      <c r="I742" s="21" t="s">
        <v>74</v>
      </c>
      <c r="J742" t="s">
        <v>1618</v>
      </c>
      <c r="K742" s="53" t="s">
        <v>29</v>
      </c>
      <c r="L742" s="52" t="s">
        <v>92</v>
      </c>
      <c r="M742" s="48" t="s">
        <v>73</v>
      </c>
      <c r="N742" s="89" t="s">
        <v>74</v>
      </c>
      <c r="O742" s="90" t="s">
        <v>74</v>
      </c>
      <c r="P742" s="89" t="s">
        <v>74</v>
      </c>
      <c r="Q742" s="47" t="str">
        <f t="shared" si="46"/>
        <v>GN9-00010</v>
      </c>
      <c r="R742" s="64" t="s">
        <v>848</v>
      </c>
      <c r="S742" s="87">
        <v>0.6</v>
      </c>
      <c r="T742" s="21">
        <v>1</v>
      </c>
      <c r="U742" s="62" t="s">
        <v>139</v>
      </c>
      <c r="V742" s="49">
        <f>SUMIF(ResumenCotizacion!$C:$C,E742,ResumenCotizacion!$P:$P)</f>
        <v>0</v>
      </c>
      <c r="W742" s="86">
        <f>IF(H742="USD",S742*SolCotizacion!$J$18,S742)</f>
        <v>2199.2459999999996</v>
      </c>
      <c r="X742" s="3">
        <f>ROUND(W742/(1-VLOOKUP("Total porcentaje:",ResumenCotizacion!$F:$H,3,0)),2)</f>
        <v>2199.25</v>
      </c>
      <c r="Y742" s="3">
        <f t="shared" si="47"/>
        <v>0</v>
      </c>
    </row>
    <row r="743" spans="1:25" ht="14.25" x14ac:dyDescent="0.2">
      <c r="A743" s="21" t="str">
        <f t="shared" si="44"/>
        <v>Catalogo principalOVS_ES ACADEMICOGNH-00001</v>
      </c>
      <c r="B743" s="21" t="str">
        <f t="shared" si="45"/>
        <v>GNH-00001OVS_ES ACADEMICO</v>
      </c>
      <c r="C743"/>
      <c r="D743" s="21" t="s">
        <v>134</v>
      </c>
      <c r="E743" t="s">
        <v>1619</v>
      </c>
      <c r="F743" s="21" t="s">
        <v>806</v>
      </c>
      <c r="G743" s="21" t="s">
        <v>134</v>
      </c>
      <c r="H743" s="49" t="s">
        <v>136</v>
      </c>
      <c r="I743" s="21" t="s">
        <v>74</v>
      </c>
      <c r="J743" t="s">
        <v>1620</v>
      </c>
      <c r="K743" s="53" t="s">
        <v>29</v>
      </c>
      <c r="L743" s="52" t="s">
        <v>92</v>
      </c>
      <c r="M743" s="48" t="s">
        <v>73</v>
      </c>
      <c r="N743" s="89" t="s">
        <v>74</v>
      </c>
      <c r="O743" s="90" t="s">
        <v>74</v>
      </c>
      <c r="P743" s="89" t="s">
        <v>74</v>
      </c>
      <c r="Q743" s="47" t="str">
        <f t="shared" si="46"/>
        <v>GNH-00001</v>
      </c>
      <c r="R743" s="64" t="s">
        <v>848</v>
      </c>
      <c r="S743" s="87">
        <v>22</v>
      </c>
      <c r="T743" s="21">
        <v>1</v>
      </c>
      <c r="U743" s="62" t="s">
        <v>139</v>
      </c>
      <c r="V743" s="49">
        <f>SUMIF(ResumenCotizacion!$C:$C,E743,ResumenCotizacion!$P:$P)</f>
        <v>0</v>
      </c>
      <c r="W743" s="86">
        <f>IF(H743="USD",S743*SolCotizacion!$J$18,S743)</f>
        <v>80639.01999999999</v>
      </c>
      <c r="X743" s="3">
        <f>ROUND(W743/(1-VLOOKUP("Total porcentaje:",ResumenCotizacion!$F:$H,3,0)),2)</f>
        <v>80639.02</v>
      </c>
      <c r="Y743" s="3">
        <f t="shared" si="47"/>
        <v>0</v>
      </c>
    </row>
    <row r="744" spans="1:25" ht="14.25" x14ac:dyDescent="0.2">
      <c r="A744" s="21" t="str">
        <f t="shared" si="44"/>
        <v>Catalogo principalOVS_ES ACADEMICOGNH-00002</v>
      </c>
      <c r="B744" s="21" t="str">
        <f t="shared" si="45"/>
        <v>GNH-00002OVS_ES ACADEMICO</v>
      </c>
      <c r="C744"/>
      <c r="D744" s="21" t="s">
        <v>134</v>
      </c>
      <c r="E744" t="s">
        <v>1621</v>
      </c>
      <c r="F744" s="21" t="s">
        <v>806</v>
      </c>
      <c r="G744" s="21" t="s">
        <v>134</v>
      </c>
      <c r="H744" s="49" t="s">
        <v>136</v>
      </c>
      <c r="I744" s="21" t="s">
        <v>74</v>
      </c>
      <c r="J744" t="s">
        <v>1622</v>
      </c>
      <c r="K744" s="53" t="s">
        <v>29</v>
      </c>
      <c r="L744" s="52" t="s">
        <v>92</v>
      </c>
      <c r="M744" s="48" t="s">
        <v>73</v>
      </c>
      <c r="N744" s="89" t="s">
        <v>74</v>
      </c>
      <c r="O744" s="90" t="s">
        <v>74</v>
      </c>
      <c r="P744" s="89" t="s">
        <v>74</v>
      </c>
      <c r="Q744" s="47" t="str">
        <f t="shared" si="46"/>
        <v>GNH-00002</v>
      </c>
      <c r="R744" s="64" t="s">
        <v>848</v>
      </c>
      <c r="S744" s="87">
        <v>22</v>
      </c>
      <c r="T744" s="21">
        <v>1</v>
      </c>
      <c r="U744" s="62" t="s">
        <v>139</v>
      </c>
      <c r="V744" s="49">
        <f>SUMIF(ResumenCotizacion!$C:$C,E744,ResumenCotizacion!$P:$P)</f>
        <v>0</v>
      </c>
      <c r="W744" s="86">
        <f>IF(H744="USD",S744*SolCotizacion!$J$18,S744)</f>
        <v>80639.01999999999</v>
      </c>
      <c r="X744" s="3">
        <f>ROUND(W744/(1-VLOOKUP("Total porcentaje:",ResumenCotizacion!$F:$H,3,0)),2)</f>
        <v>80639.02</v>
      </c>
      <c r="Y744" s="3">
        <f t="shared" si="47"/>
        <v>0</v>
      </c>
    </row>
    <row r="745" spans="1:25" ht="14.25" x14ac:dyDescent="0.2">
      <c r="A745" s="21" t="str">
        <f t="shared" si="44"/>
        <v>Catalogo principalOVS_ES ACADEMICOGNH-00006</v>
      </c>
      <c r="B745" s="21" t="str">
        <f t="shared" si="45"/>
        <v>GNH-00006OVS_ES ACADEMICO</v>
      </c>
      <c r="C745"/>
      <c r="D745" s="21" t="s">
        <v>134</v>
      </c>
      <c r="E745" t="s">
        <v>1623</v>
      </c>
      <c r="F745" s="21" t="s">
        <v>806</v>
      </c>
      <c r="G745" s="21" t="s">
        <v>134</v>
      </c>
      <c r="H745" s="49" t="s">
        <v>136</v>
      </c>
      <c r="I745" s="21" t="s">
        <v>74</v>
      </c>
      <c r="J745" t="s">
        <v>1624</v>
      </c>
      <c r="K745" s="53" t="s">
        <v>29</v>
      </c>
      <c r="L745" s="52" t="s">
        <v>92</v>
      </c>
      <c r="M745" s="48" t="s">
        <v>73</v>
      </c>
      <c r="N745" s="89" t="s">
        <v>74</v>
      </c>
      <c r="O745" s="90" t="s">
        <v>74</v>
      </c>
      <c r="P745" s="89" t="s">
        <v>74</v>
      </c>
      <c r="Q745" s="47" t="str">
        <f t="shared" si="46"/>
        <v>GNH-00006</v>
      </c>
      <c r="R745" s="64" t="s">
        <v>848</v>
      </c>
      <c r="S745" s="87">
        <v>63.8</v>
      </c>
      <c r="T745" s="21">
        <v>1</v>
      </c>
      <c r="U745" s="62" t="s">
        <v>139</v>
      </c>
      <c r="V745" s="49">
        <f>SUMIF(ResumenCotizacion!$C:$C,E745,ResumenCotizacion!$P:$P)</f>
        <v>0</v>
      </c>
      <c r="W745" s="86">
        <f>IF(H745="USD",S745*SolCotizacion!$J$18,S745)</f>
        <v>233853.15799999997</v>
      </c>
      <c r="X745" s="3">
        <f>ROUND(W745/(1-VLOOKUP("Total porcentaje:",ResumenCotizacion!$F:$H,3,0)),2)</f>
        <v>233853.16</v>
      </c>
      <c r="Y745" s="3">
        <f t="shared" si="47"/>
        <v>0</v>
      </c>
    </row>
    <row r="746" spans="1:25" ht="14.25" x14ac:dyDescent="0.2">
      <c r="A746" s="21" t="str">
        <f t="shared" si="44"/>
        <v>Catalogo principalOVS_ES ACADEMICOGNH-00007</v>
      </c>
      <c r="B746" s="21" t="str">
        <f t="shared" si="45"/>
        <v>GNH-00007OVS_ES ACADEMICO</v>
      </c>
      <c r="C746"/>
      <c r="D746" s="21" t="s">
        <v>134</v>
      </c>
      <c r="E746" t="s">
        <v>1625</v>
      </c>
      <c r="F746" s="21" t="s">
        <v>806</v>
      </c>
      <c r="G746" s="21" t="s">
        <v>134</v>
      </c>
      <c r="H746" s="49" t="s">
        <v>136</v>
      </c>
      <c r="I746" s="21" t="s">
        <v>74</v>
      </c>
      <c r="J746" t="s">
        <v>1626</v>
      </c>
      <c r="K746" s="53" t="s">
        <v>29</v>
      </c>
      <c r="L746" s="52" t="s">
        <v>92</v>
      </c>
      <c r="M746" s="48" t="s">
        <v>73</v>
      </c>
      <c r="N746" s="89" t="s">
        <v>74</v>
      </c>
      <c r="O746" s="90" t="s">
        <v>74</v>
      </c>
      <c r="P746" s="89" t="s">
        <v>74</v>
      </c>
      <c r="Q746" s="47" t="str">
        <f t="shared" si="46"/>
        <v>GNH-00007</v>
      </c>
      <c r="R746" s="64" t="s">
        <v>848</v>
      </c>
      <c r="S746" s="87">
        <v>63.8</v>
      </c>
      <c r="T746" s="21">
        <v>1</v>
      </c>
      <c r="U746" s="62" t="s">
        <v>139</v>
      </c>
      <c r="V746" s="49">
        <f>SUMIF(ResumenCotizacion!$C:$C,E746,ResumenCotizacion!$P:$P)</f>
        <v>0</v>
      </c>
      <c r="W746" s="86">
        <f>IF(H746="USD",S746*SolCotizacion!$J$18,S746)</f>
        <v>233853.15799999997</v>
      </c>
      <c r="X746" s="3">
        <f>ROUND(W746/(1-VLOOKUP("Total porcentaje:",ResumenCotizacion!$F:$H,3,0)),2)</f>
        <v>233853.16</v>
      </c>
      <c r="Y746" s="3">
        <f t="shared" si="47"/>
        <v>0</v>
      </c>
    </row>
    <row r="747" spans="1:25" ht="14.25" x14ac:dyDescent="0.2">
      <c r="A747" s="21" t="str">
        <f t="shared" si="44"/>
        <v>Catalogo principalOVS_ES ACADEMICOGNH-00008</v>
      </c>
      <c r="B747" s="21" t="str">
        <f t="shared" si="45"/>
        <v>GNH-00008OVS_ES ACADEMICO</v>
      </c>
      <c r="C747"/>
      <c r="D747" s="21" t="s">
        <v>134</v>
      </c>
      <c r="E747" t="s">
        <v>1627</v>
      </c>
      <c r="F747" s="21" t="s">
        <v>806</v>
      </c>
      <c r="G747" s="21" t="s">
        <v>134</v>
      </c>
      <c r="H747" s="49" t="s">
        <v>136</v>
      </c>
      <c r="I747" s="21" t="s">
        <v>74</v>
      </c>
      <c r="J747" t="s">
        <v>1628</v>
      </c>
      <c r="K747" s="53" t="s">
        <v>29</v>
      </c>
      <c r="L747" s="52" t="s">
        <v>92</v>
      </c>
      <c r="M747" s="48" t="s">
        <v>73</v>
      </c>
      <c r="N747" s="89" t="s">
        <v>74</v>
      </c>
      <c r="O747" s="90" t="s">
        <v>74</v>
      </c>
      <c r="P747" s="89" t="s">
        <v>74</v>
      </c>
      <c r="Q747" s="47" t="str">
        <f t="shared" si="46"/>
        <v>GNH-00008</v>
      </c>
      <c r="R747" s="64" t="s">
        <v>848</v>
      </c>
      <c r="S747" s="87">
        <v>41.8</v>
      </c>
      <c r="T747" s="21">
        <v>1</v>
      </c>
      <c r="U747" s="62" t="s">
        <v>139</v>
      </c>
      <c r="V747" s="49">
        <f>SUMIF(ResumenCotizacion!$C:$C,E747,ResumenCotizacion!$P:$P)</f>
        <v>0</v>
      </c>
      <c r="W747" s="86">
        <f>IF(H747="USD",S747*SolCotizacion!$J$18,S747)</f>
        <v>153214.13799999998</v>
      </c>
      <c r="X747" s="3">
        <f>ROUND(W747/(1-VLOOKUP("Total porcentaje:",ResumenCotizacion!$F:$H,3,0)),2)</f>
        <v>153214.14000000001</v>
      </c>
      <c r="Y747" s="3">
        <f t="shared" si="47"/>
        <v>0</v>
      </c>
    </row>
    <row r="748" spans="1:25" ht="14.25" x14ac:dyDescent="0.2">
      <c r="A748" s="21" t="str">
        <f t="shared" si="44"/>
        <v>Catalogo principalOVS_ES ACADEMICOGNH-00009</v>
      </c>
      <c r="B748" s="21" t="str">
        <f t="shared" si="45"/>
        <v>GNH-00009OVS_ES ACADEMICO</v>
      </c>
      <c r="C748"/>
      <c r="D748" s="21" t="s">
        <v>134</v>
      </c>
      <c r="E748" t="s">
        <v>1629</v>
      </c>
      <c r="F748" s="21" t="s">
        <v>806</v>
      </c>
      <c r="G748" s="21" t="s">
        <v>134</v>
      </c>
      <c r="H748" s="49" t="s">
        <v>136</v>
      </c>
      <c r="I748" s="21" t="s">
        <v>74</v>
      </c>
      <c r="J748" t="s">
        <v>1630</v>
      </c>
      <c r="K748" s="53" t="s">
        <v>29</v>
      </c>
      <c r="L748" s="52" t="s">
        <v>92</v>
      </c>
      <c r="M748" s="48" t="s">
        <v>73</v>
      </c>
      <c r="N748" s="89" t="s">
        <v>74</v>
      </c>
      <c r="O748" s="90" t="s">
        <v>74</v>
      </c>
      <c r="P748" s="89" t="s">
        <v>74</v>
      </c>
      <c r="Q748" s="47" t="str">
        <f t="shared" si="46"/>
        <v>GNH-00009</v>
      </c>
      <c r="R748" s="64" t="s">
        <v>848</v>
      </c>
      <c r="S748" s="87">
        <v>41.8</v>
      </c>
      <c r="T748" s="21">
        <v>1</v>
      </c>
      <c r="U748" s="62" t="s">
        <v>139</v>
      </c>
      <c r="V748" s="49">
        <f>SUMIF(ResumenCotizacion!$C:$C,E748,ResumenCotizacion!$P:$P)</f>
        <v>0</v>
      </c>
      <c r="W748" s="86">
        <f>IF(H748="USD",S748*SolCotizacion!$J$18,S748)</f>
        <v>153214.13799999998</v>
      </c>
      <c r="X748" s="3">
        <f>ROUND(W748/(1-VLOOKUP("Total porcentaje:",ResumenCotizacion!$F:$H,3,0)),2)</f>
        <v>153214.14000000001</v>
      </c>
      <c r="Y748" s="3">
        <f t="shared" si="47"/>
        <v>0</v>
      </c>
    </row>
    <row r="749" spans="1:25" ht="14.25" x14ac:dyDescent="0.2">
      <c r="A749" s="21" t="str">
        <f t="shared" si="44"/>
        <v>Catalogo principalOVS_ES ACADEMICOGNH-00012</v>
      </c>
      <c r="B749" s="21" t="str">
        <f t="shared" si="45"/>
        <v>GNH-00012OVS_ES ACADEMICO</v>
      </c>
      <c r="C749"/>
      <c r="D749" s="21" t="s">
        <v>134</v>
      </c>
      <c r="E749" t="s">
        <v>1631</v>
      </c>
      <c r="F749" s="21" t="s">
        <v>806</v>
      </c>
      <c r="G749" s="21" t="s">
        <v>134</v>
      </c>
      <c r="H749" s="49" t="s">
        <v>136</v>
      </c>
      <c r="I749" s="21" t="s">
        <v>74</v>
      </c>
      <c r="J749" t="s">
        <v>1632</v>
      </c>
      <c r="K749" s="53" t="s">
        <v>29</v>
      </c>
      <c r="L749" s="52" t="s">
        <v>92</v>
      </c>
      <c r="M749" s="48" t="s">
        <v>73</v>
      </c>
      <c r="N749" s="89" t="s">
        <v>74</v>
      </c>
      <c r="O749" s="90" t="s">
        <v>74</v>
      </c>
      <c r="P749" s="89" t="s">
        <v>74</v>
      </c>
      <c r="Q749" s="47" t="str">
        <f t="shared" si="46"/>
        <v>GNH-00012</v>
      </c>
      <c r="R749" s="64" t="s">
        <v>848</v>
      </c>
      <c r="S749" s="87">
        <v>33.5</v>
      </c>
      <c r="T749" s="21">
        <v>1</v>
      </c>
      <c r="U749" s="62" t="s">
        <v>139</v>
      </c>
      <c r="V749" s="49">
        <f>SUMIF(ResumenCotizacion!$C:$C,E749,ResumenCotizacion!$P:$P)</f>
        <v>0</v>
      </c>
      <c r="W749" s="86">
        <f>IF(H749="USD",S749*SolCotizacion!$J$18,S749)</f>
        <v>122791.235</v>
      </c>
      <c r="X749" s="3">
        <f>ROUND(W749/(1-VLOOKUP("Total porcentaje:",ResumenCotizacion!$F:$H,3,0)),2)</f>
        <v>122791.24</v>
      </c>
      <c r="Y749" s="3">
        <f t="shared" si="47"/>
        <v>0</v>
      </c>
    </row>
    <row r="750" spans="1:25" ht="14.25" x14ac:dyDescent="0.2">
      <c r="A750" s="21" t="str">
        <f t="shared" si="44"/>
        <v>Catalogo principalOVS_ES ACADEMICOGNH-00013</v>
      </c>
      <c r="B750" s="21" t="str">
        <f t="shared" si="45"/>
        <v>GNH-00013OVS_ES ACADEMICO</v>
      </c>
      <c r="C750"/>
      <c r="D750" s="21" t="s">
        <v>134</v>
      </c>
      <c r="E750" t="s">
        <v>1633</v>
      </c>
      <c r="F750" s="21" t="s">
        <v>806</v>
      </c>
      <c r="G750" s="21" t="s">
        <v>134</v>
      </c>
      <c r="H750" s="49" t="s">
        <v>136</v>
      </c>
      <c r="I750" s="21" t="s">
        <v>74</v>
      </c>
      <c r="J750" t="s">
        <v>1634</v>
      </c>
      <c r="K750" s="53" t="s">
        <v>29</v>
      </c>
      <c r="L750" s="52" t="s">
        <v>92</v>
      </c>
      <c r="M750" s="48" t="s">
        <v>73</v>
      </c>
      <c r="N750" s="89" t="s">
        <v>74</v>
      </c>
      <c r="O750" s="90" t="s">
        <v>74</v>
      </c>
      <c r="P750" s="89" t="s">
        <v>74</v>
      </c>
      <c r="Q750" s="47" t="str">
        <f t="shared" si="46"/>
        <v>GNH-00013</v>
      </c>
      <c r="R750" s="64" t="s">
        <v>848</v>
      </c>
      <c r="S750" s="87">
        <v>33.5</v>
      </c>
      <c r="T750" s="21">
        <v>1</v>
      </c>
      <c r="U750" s="62" t="s">
        <v>139</v>
      </c>
      <c r="V750" s="49">
        <f>SUMIF(ResumenCotizacion!$C:$C,E750,ResumenCotizacion!$P:$P)</f>
        <v>0</v>
      </c>
      <c r="W750" s="86">
        <f>IF(H750="USD",S750*SolCotizacion!$J$18,S750)</f>
        <v>122791.235</v>
      </c>
      <c r="X750" s="3">
        <f>ROUND(W750/(1-VLOOKUP("Total porcentaje:",ResumenCotizacion!$F:$H,3,0)),2)</f>
        <v>122791.24</v>
      </c>
      <c r="Y750" s="3">
        <f t="shared" si="47"/>
        <v>0</v>
      </c>
    </row>
    <row r="751" spans="1:25" ht="14.25" x14ac:dyDescent="0.2">
      <c r="A751" s="21" t="str">
        <f t="shared" si="44"/>
        <v>Catalogo principalOVS_ES ACADEMICOGNH-00014</v>
      </c>
      <c r="B751" s="21" t="str">
        <f t="shared" si="45"/>
        <v>GNH-00014OVS_ES ACADEMICO</v>
      </c>
      <c r="C751"/>
      <c r="D751" s="21" t="s">
        <v>134</v>
      </c>
      <c r="E751" t="s">
        <v>1635</v>
      </c>
      <c r="F751" s="21" t="s">
        <v>806</v>
      </c>
      <c r="G751" s="21" t="s">
        <v>134</v>
      </c>
      <c r="H751" s="49" t="s">
        <v>136</v>
      </c>
      <c r="I751" s="21" t="s">
        <v>74</v>
      </c>
      <c r="J751" t="s">
        <v>1636</v>
      </c>
      <c r="K751" s="53" t="s">
        <v>29</v>
      </c>
      <c r="L751" s="52" t="s">
        <v>92</v>
      </c>
      <c r="M751" s="48" t="s">
        <v>73</v>
      </c>
      <c r="N751" s="89" t="s">
        <v>74</v>
      </c>
      <c r="O751" s="90" t="s">
        <v>74</v>
      </c>
      <c r="P751" s="89" t="s">
        <v>74</v>
      </c>
      <c r="Q751" s="47" t="str">
        <f t="shared" si="46"/>
        <v>GNH-00014</v>
      </c>
      <c r="R751" s="64" t="s">
        <v>848</v>
      </c>
      <c r="S751" s="87">
        <v>25.8</v>
      </c>
      <c r="T751" s="21">
        <v>1</v>
      </c>
      <c r="U751" s="62" t="s">
        <v>139</v>
      </c>
      <c r="V751" s="49">
        <f>SUMIF(ResumenCotizacion!$C:$C,E751,ResumenCotizacion!$P:$P)</f>
        <v>0</v>
      </c>
      <c r="W751" s="86">
        <f>IF(H751="USD",S751*SolCotizacion!$J$18,S751)</f>
        <v>94567.577999999994</v>
      </c>
      <c r="X751" s="3">
        <f>ROUND(W751/(1-VLOOKUP("Total porcentaje:",ResumenCotizacion!$F:$H,3,0)),2)</f>
        <v>94567.58</v>
      </c>
      <c r="Y751" s="3">
        <f t="shared" si="47"/>
        <v>0</v>
      </c>
    </row>
    <row r="752" spans="1:25" ht="14.25" x14ac:dyDescent="0.2">
      <c r="A752" s="21" t="str">
        <f t="shared" si="44"/>
        <v>Catalogo principalOVS_ES ACADEMICOGNH-00015</v>
      </c>
      <c r="B752" s="21" t="str">
        <f t="shared" si="45"/>
        <v>GNH-00015OVS_ES ACADEMICO</v>
      </c>
      <c r="C752"/>
      <c r="D752" s="21" t="s">
        <v>134</v>
      </c>
      <c r="E752" t="s">
        <v>1637</v>
      </c>
      <c r="F752" s="21" t="s">
        <v>806</v>
      </c>
      <c r="G752" s="21" t="s">
        <v>134</v>
      </c>
      <c r="H752" s="49" t="s">
        <v>136</v>
      </c>
      <c r="I752" s="21" t="s">
        <v>74</v>
      </c>
      <c r="J752" t="s">
        <v>1638</v>
      </c>
      <c r="K752" s="53" t="s">
        <v>29</v>
      </c>
      <c r="L752" s="52" t="s">
        <v>92</v>
      </c>
      <c r="M752" s="48" t="s">
        <v>73</v>
      </c>
      <c r="N752" s="89" t="s">
        <v>74</v>
      </c>
      <c r="O752" s="90" t="s">
        <v>74</v>
      </c>
      <c r="P752" s="89" t="s">
        <v>74</v>
      </c>
      <c r="Q752" s="47" t="str">
        <f t="shared" si="46"/>
        <v>GNH-00015</v>
      </c>
      <c r="R752" s="64" t="s">
        <v>848</v>
      </c>
      <c r="S752" s="87">
        <v>25.8</v>
      </c>
      <c r="T752" s="21">
        <v>1</v>
      </c>
      <c r="U752" s="62" t="s">
        <v>139</v>
      </c>
      <c r="V752" s="49">
        <f>SUMIF(ResumenCotizacion!$C:$C,E752,ResumenCotizacion!$P:$P)</f>
        <v>0</v>
      </c>
      <c r="W752" s="86">
        <f>IF(H752="USD",S752*SolCotizacion!$J$18,S752)</f>
        <v>94567.577999999994</v>
      </c>
      <c r="X752" s="3">
        <f>ROUND(W752/(1-VLOOKUP("Total porcentaje:",ResumenCotizacion!$F:$H,3,0)),2)</f>
        <v>94567.58</v>
      </c>
      <c r="Y752" s="3">
        <f t="shared" si="47"/>
        <v>0</v>
      </c>
    </row>
    <row r="753" spans="1:25" ht="14.25" x14ac:dyDescent="0.2">
      <c r="A753" s="21" t="str">
        <f t="shared" si="44"/>
        <v>Catalogo principalOVS_ES ACADEMICOGNK-00001</v>
      </c>
      <c r="B753" s="21" t="str">
        <f t="shared" si="45"/>
        <v>GNK-00001OVS_ES ACADEMICO</v>
      </c>
      <c r="C753"/>
      <c r="D753" s="21" t="s">
        <v>134</v>
      </c>
      <c r="E753" t="s">
        <v>1639</v>
      </c>
      <c r="F753" s="21" t="s">
        <v>806</v>
      </c>
      <c r="G753" s="21" t="s">
        <v>134</v>
      </c>
      <c r="H753" s="49" t="s">
        <v>136</v>
      </c>
      <c r="I753" s="21" t="s">
        <v>74</v>
      </c>
      <c r="J753" t="s">
        <v>1640</v>
      </c>
      <c r="K753" s="53" t="s">
        <v>29</v>
      </c>
      <c r="L753" s="52" t="s">
        <v>92</v>
      </c>
      <c r="M753" s="48" t="s">
        <v>73</v>
      </c>
      <c r="N753" s="89" t="s">
        <v>74</v>
      </c>
      <c r="O753" s="90" t="s">
        <v>74</v>
      </c>
      <c r="P753" s="89" t="s">
        <v>74</v>
      </c>
      <c r="Q753" s="47" t="str">
        <f t="shared" si="46"/>
        <v>GNK-00001</v>
      </c>
      <c r="R753" s="64" t="s">
        <v>848</v>
      </c>
      <c r="S753" s="87">
        <v>39.9</v>
      </c>
      <c r="T753" s="21">
        <v>1</v>
      </c>
      <c r="U753" s="62" t="s">
        <v>139</v>
      </c>
      <c r="V753" s="49">
        <f>SUMIF(ResumenCotizacion!$C:$C,E753,ResumenCotizacion!$P:$P)</f>
        <v>0</v>
      </c>
      <c r="W753" s="86">
        <f>IF(H753="USD",S753*SolCotizacion!$J$18,S753)</f>
        <v>146249.859</v>
      </c>
      <c r="X753" s="3">
        <f>ROUND(W753/(1-VLOOKUP("Total porcentaje:",ResumenCotizacion!$F:$H,3,0)),2)</f>
        <v>146249.85999999999</v>
      </c>
      <c r="Y753" s="3">
        <f t="shared" si="47"/>
        <v>0</v>
      </c>
    </row>
    <row r="754" spans="1:25" ht="14.25" x14ac:dyDescent="0.2">
      <c r="A754" s="21" t="str">
        <f t="shared" si="44"/>
        <v>Catalogo principalOVS_ES ACADEMICOGNK-00002</v>
      </c>
      <c r="B754" s="21" t="str">
        <f t="shared" si="45"/>
        <v>GNK-00002OVS_ES ACADEMICO</v>
      </c>
      <c r="C754"/>
      <c r="D754" s="21" t="s">
        <v>134</v>
      </c>
      <c r="E754" t="s">
        <v>1641</v>
      </c>
      <c r="F754" s="21" t="s">
        <v>806</v>
      </c>
      <c r="G754" s="21" t="s">
        <v>134</v>
      </c>
      <c r="H754" s="49" t="s">
        <v>136</v>
      </c>
      <c r="I754" s="21" t="s">
        <v>74</v>
      </c>
      <c r="J754" t="s">
        <v>1642</v>
      </c>
      <c r="K754" s="53" t="s">
        <v>29</v>
      </c>
      <c r="L754" s="52" t="s">
        <v>92</v>
      </c>
      <c r="M754" s="48" t="s">
        <v>73</v>
      </c>
      <c r="N754" s="89" t="s">
        <v>74</v>
      </c>
      <c r="O754" s="90" t="s">
        <v>74</v>
      </c>
      <c r="P754" s="89" t="s">
        <v>74</v>
      </c>
      <c r="Q754" s="47" t="str">
        <f t="shared" si="46"/>
        <v>GNK-00002</v>
      </c>
      <c r="R754" s="64" t="s">
        <v>848</v>
      </c>
      <c r="S754" s="87">
        <v>26.2</v>
      </c>
      <c r="T754" s="21">
        <v>1</v>
      </c>
      <c r="U754" s="62" t="s">
        <v>139</v>
      </c>
      <c r="V754" s="49">
        <f>SUMIF(ResumenCotizacion!$C:$C,E754,ResumenCotizacion!$P:$P)</f>
        <v>0</v>
      </c>
      <c r="W754" s="86">
        <f>IF(H754="USD",S754*SolCotizacion!$J$18,S754)</f>
        <v>96033.741999999998</v>
      </c>
      <c r="X754" s="3">
        <f>ROUND(W754/(1-VLOOKUP("Total porcentaje:",ResumenCotizacion!$F:$H,3,0)),2)</f>
        <v>96033.74</v>
      </c>
      <c r="Y754" s="3">
        <f t="shared" si="47"/>
        <v>0</v>
      </c>
    </row>
    <row r="755" spans="1:25" ht="14.25" x14ac:dyDescent="0.2">
      <c r="A755" s="21" t="str">
        <f t="shared" si="44"/>
        <v>Catalogo principalOVS_ES ACADEMICOGNL-00001</v>
      </c>
      <c r="B755" s="21" t="str">
        <f t="shared" si="45"/>
        <v>GNL-00001OVS_ES ACADEMICO</v>
      </c>
      <c r="C755"/>
      <c r="D755" s="21" t="s">
        <v>134</v>
      </c>
      <c r="E755" t="s">
        <v>1643</v>
      </c>
      <c r="F755" s="21" t="s">
        <v>806</v>
      </c>
      <c r="G755" s="21" t="s">
        <v>134</v>
      </c>
      <c r="H755" s="49" t="s">
        <v>136</v>
      </c>
      <c r="I755" s="21" t="s">
        <v>74</v>
      </c>
      <c r="J755" t="s">
        <v>1644</v>
      </c>
      <c r="K755" s="53" t="s">
        <v>29</v>
      </c>
      <c r="L755" s="52" t="s">
        <v>92</v>
      </c>
      <c r="M755" s="48" t="s">
        <v>73</v>
      </c>
      <c r="N755" s="89" t="s">
        <v>74</v>
      </c>
      <c r="O755" s="90" t="s">
        <v>74</v>
      </c>
      <c r="P755" s="89" t="s">
        <v>74</v>
      </c>
      <c r="Q755" s="47" t="str">
        <f t="shared" si="46"/>
        <v>GNL-00001</v>
      </c>
      <c r="R755" s="64" t="s">
        <v>848</v>
      </c>
      <c r="S755" s="87">
        <v>63.8</v>
      </c>
      <c r="T755" s="21">
        <v>1</v>
      </c>
      <c r="U755" s="62" t="s">
        <v>139</v>
      </c>
      <c r="V755" s="49">
        <f>SUMIF(ResumenCotizacion!$C:$C,E755,ResumenCotizacion!$P:$P)</f>
        <v>0</v>
      </c>
      <c r="W755" s="86">
        <f>IF(H755="USD",S755*SolCotizacion!$J$18,S755)</f>
        <v>233853.15799999997</v>
      </c>
      <c r="X755" s="3">
        <f>ROUND(W755/(1-VLOOKUP("Total porcentaje:",ResumenCotizacion!$F:$H,3,0)),2)</f>
        <v>233853.16</v>
      </c>
      <c r="Y755" s="3">
        <f t="shared" si="47"/>
        <v>0</v>
      </c>
    </row>
    <row r="756" spans="1:25" ht="14.25" x14ac:dyDescent="0.2">
      <c r="A756" s="21" t="str">
        <f t="shared" si="44"/>
        <v>Catalogo principalOVS_ES ACADEMICOGNL-00002</v>
      </c>
      <c r="B756" s="21" t="str">
        <f t="shared" si="45"/>
        <v>GNL-00002OVS_ES ACADEMICO</v>
      </c>
      <c r="C756"/>
      <c r="D756" s="21" t="s">
        <v>134</v>
      </c>
      <c r="E756" t="s">
        <v>1645</v>
      </c>
      <c r="F756" s="21" t="s">
        <v>806</v>
      </c>
      <c r="G756" s="21" t="s">
        <v>134</v>
      </c>
      <c r="H756" s="49" t="s">
        <v>136</v>
      </c>
      <c r="I756" s="21" t="s">
        <v>74</v>
      </c>
      <c r="J756" t="s">
        <v>1646</v>
      </c>
      <c r="K756" s="53" t="s">
        <v>29</v>
      </c>
      <c r="L756" s="52" t="s">
        <v>92</v>
      </c>
      <c r="M756" s="48" t="s">
        <v>73</v>
      </c>
      <c r="N756" s="89" t="s">
        <v>74</v>
      </c>
      <c r="O756" s="90" t="s">
        <v>74</v>
      </c>
      <c r="P756" s="89" t="s">
        <v>74</v>
      </c>
      <c r="Q756" s="47" t="str">
        <f t="shared" si="46"/>
        <v>GNL-00002</v>
      </c>
      <c r="R756" s="64" t="s">
        <v>848</v>
      </c>
      <c r="S756" s="87">
        <v>63.8</v>
      </c>
      <c r="T756" s="21">
        <v>1</v>
      </c>
      <c r="U756" s="62" t="s">
        <v>139</v>
      </c>
      <c r="V756" s="49">
        <f>SUMIF(ResumenCotizacion!$C:$C,E756,ResumenCotizacion!$P:$P)</f>
        <v>0</v>
      </c>
      <c r="W756" s="86">
        <f>IF(H756="USD",S756*SolCotizacion!$J$18,S756)</f>
        <v>233853.15799999997</v>
      </c>
      <c r="X756" s="3">
        <f>ROUND(W756/(1-VLOOKUP("Total porcentaje:",ResumenCotizacion!$F:$H,3,0)),2)</f>
        <v>233853.16</v>
      </c>
      <c r="Y756" s="3">
        <f t="shared" si="47"/>
        <v>0</v>
      </c>
    </row>
    <row r="757" spans="1:25" ht="14.25" x14ac:dyDescent="0.2">
      <c r="A757" s="21" t="str">
        <f t="shared" si="44"/>
        <v>Catalogo principalOVS_ES ACADEMICOGNL-00003</v>
      </c>
      <c r="B757" s="21" t="str">
        <f t="shared" si="45"/>
        <v>GNL-00003OVS_ES ACADEMICO</v>
      </c>
      <c r="C757"/>
      <c r="D757" s="21" t="s">
        <v>134</v>
      </c>
      <c r="E757" t="s">
        <v>1647</v>
      </c>
      <c r="F757" s="21" t="s">
        <v>806</v>
      </c>
      <c r="G757" s="21" t="s">
        <v>134</v>
      </c>
      <c r="H757" s="49" t="s">
        <v>136</v>
      </c>
      <c r="I757" s="21" t="s">
        <v>74</v>
      </c>
      <c r="J757" t="s">
        <v>1648</v>
      </c>
      <c r="K757" s="53" t="s">
        <v>29</v>
      </c>
      <c r="L757" s="52" t="s">
        <v>92</v>
      </c>
      <c r="M757" s="48" t="s">
        <v>73</v>
      </c>
      <c r="N757" s="89" t="s">
        <v>74</v>
      </c>
      <c r="O757" s="90" t="s">
        <v>74</v>
      </c>
      <c r="P757" s="89" t="s">
        <v>74</v>
      </c>
      <c r="Q757" s="47" t="str">
        <f t="shared" si="46"/>
        <v>GNL-00003</v>
      </c>
      <c r="R757" s="64" t="s">
        <v>848</v>
      </c>
      <c r="S757" s="87">
        <v>41.8</v>
      </c>
      <c r="T757" s="21">
        <v>1</v>
      </c>
      <c r="U757" s="62" t="s">
        <v>139</v>
      </c>
      <c r="V757" s="49">
        <f>SUMIF(ResumenCotizacion!$C:$C,E757,ResumenCotizacion!$P:$P)</f>
        <v>0</v>
      </c>
      <c r="W757" s="86">
        <f>IF(H757="USD",S757*SolCotizacion!$J$18,S757)</f>
        <v>153214.13799999998</v>
      </c>
      <c r="X757" s="3">
        <f>ROUND(W757/(1-VLOOKUP("Total porcentaje:",ResumenCotizacion!$F:$H,3,0)),2)</f>
        <v>153214.14000000001</v>
      </c>
      <c r="Y757" s="3">
        <f t="shared" si="47"/>
        <v>0</v>
      </c>
    </row>
    <row r="758" spans="1:25" ht="14.25" x14ac:dyDescent="0.2">
      <c r="A758" s="21" t="str">
        <f t="shared" si="44"/>
        <v>Catalogo principalOVS_ES ACADEMICOGNL-00004</v>
      </c>
      <c r="B758" s="21" t="str">
        <f t="shared" si="45"/>
        <v>GNL-00004OVS_ES ACADEMICO</v>
      </c>
      <c r="C758"/>
      <c r="D758" s="21" t="s">
        <v>134</v>
      </c>
      <c r="E758" t="s">
        <v>1649</v>
      </c>
      <c r="F758" s="21" t="s">
        <v>806</v>
      </c>
      <c r="G758" s="21" t="s">
        <v>134</v>
      </c>
      <c r="H758" s="49" t="s">
        <v>136</v>
      </c>
      <c r="I758" s="21" t="s">
        <v>74</v>
      </c>
      <c r="J758" t="s">
        <v>1650</v>
      </c>
      <c r="K758" s="53" t="s">
        <v>29</v>
      </c>
      <c r="L758" s="52" t="s">
        <v>92</v>
      </c>
      <c r="M758" s="48" t="s">
        <v>73</v>
      </c>
      <c r="N758" s="89" t="s">
        <v>74</v>
      </c>
      <c r="O758" s="90" t="s">
        <v>74</v>
      </c>
      <c r="P758" s="89" t="s">
        <v>74</v>
      </c>
      <c r="Q758" s="47" t="str">
        <f t="shared" si="46"/>
        <v>GNL-00004</v>
      </c>
      <c r="R758" s="64" t="s">
        <v>848</v>
      </c>
      <c r="S758" s="87">
        <v>41.8</v>
      </c>
      <c r="T758" s="21">
        <v>1</v>
      </c>
      <c r="U758" s="62" t="s">
        <v>139</v>
      </c>
      <c r="V758" s="49">
        <f>SUMIF(ResumenCotizacion!$C:$C,E758,ResumenCotizacion!$P:$P)</f>
        <v>0</v>
      </c>
      <c r="W758" s="86">
        <f>IF(H758="USD",S758*SolCotizacion!$J$18,S758)</f>
        <v>153214.13799999998</v>
      </c>
      <c r="X758" s="3">
        <f>ROUND(W758/(1-VLOOKUP("Total porcentaje:",ResumenCotizacion!$F:$H,3,0)),2)</f>
        <v>153214.14000000001</v>
      </c>
      <c r="Y758" s="3">
        <f t="shared" si="47"/>
        <v>0</v>
      </c>
    </row>
    <row r="759" spans="1:25" ht="14.25" x14ac:dyDescent="0.2">
      <c r="A759" s="21" t="str">
        <f t="shared" si="44"/>
        <v>Catalogo principalOVS_ES ACADEMICOGNU-00001</v>
      </c>
      <c r="B759" s="21" t="str">
        <f t="shared" si="45"/>
        <v>GNU-00001OVS_ES ACADEMICO</v>
      </c>
      <c r="C759"/>
      <c r="D759" s="21" t="s">
        <v>134</v>
      </c>
      <c r="E759" t="s">
        <v>1651</v>
      </c>
      <c r="F759" s="21" t="s">
        <v>806</v>
      </c>
      <c r="G759" s="21" t="s">
        <v>134</v>
      </c>
      <c r="H759" s="49" t="s">
        <v>136</v>
      </c>
      <c r="I759" s="21" t="s">
        <v>74</v>
      </c>
      <c r="J759" t="s">
        <v>1652</v>
      </c>
      <c r="K759" s="53" t="s">
        <v>29</v>
      </c>
      <c r="L759" s="52" t="s">
        <v>92</v>
      </c>
      <c r="M759" s="48" t="s">
        <v>73</v>
      </c>
      <c r="N759" s="89" t="s">
        <v>74</v>
      </c>
      <c r="O759" s="90" t="s">
        <v>74</v>
      </c>
      <c r="P759" s="89" t="s">
        <v>74</v>
      </c>
      <c r="Q759" s="47" t="str">
        <f t="shared" si="46"/>
        <v>GNU-00001</v>
      </c>
      <c r="R759" s="64" t="s">
        <v>848</v>
      </c>
      <c r="S759" s="87">
        <v>39.9</v>
      </c>
      <c r="T759" s="21">
        <v>1</v>
      </c>
      <c r="U759" s="62" t="s">
        <v>139</v>
      </c>
      <c r="V759" s="49">
        <f>SUMIF(ResumenCotizacion!$C:$C,E759,ResumenCotizacion!$P:$P)</f>
        <v>0</v>
      </c>
      <c r="W759" s="86">
        <f>IF(H759="USD",S759*SolCotizacion!$J$18,S759)</f>
        <v>146249.859</v>
      </c>
      <c r="X759" s="3">
        <f>ROUND(W759/(1-VLOOKUP("Total porcentaje:",ResumenCotizacion!$F:$H,3,0)),2)</f>
        <v>146249.85999999999</v>
      </c>
      <c r="Y759" s="3">
        <f t="shared" si="47"/>
        <v>0</v>
      </c>
    </row>
    <row r="760" spans="1:25" ht="14.25" x14ac:dyDescent="0.2">
      <c r="A760" s="21" t="str">
        <f t="shared" si="44"/>
        <v>Catalogo principalOVS_ES ACADEMICOGNU-00002</v>
      </c>
      <c r="B760" s="21" t="str">
        <f t="shared" si="45"/>
        <v>GNU-00002OVS_ES ACADEMICO</v>
      </c>
      <c r="C760"/>
      <c r="D760" s="21" t="s">
        <v>134</v>
      </c>
      <c r="E760" t="s">
        <v>1653</v>
      </c>
      <c r="F760" s="21" t="s">
        <v>806</v>
      </c>
      <c r="G760" s="21" t="s">
        <v>134</v>
      </c>
      <c r="H760" s="49" t="s">
        <v>136</v>
      </c>
      <c r="I760" s="21" t="s">
        <v>74</v>
      </c>
      <c r="J760" t="s">
        <v>1654</v>
      </c>
      <c r="K760" s="53" t="s">
        <v>29</v>
      </c>
      <c r="L760" s="52" t="s">
        <v>92</v>
      </c>
      <c r="M760" s="48" t="s">
        <v>73</v>
      </c>
      <c r="N760" s="89" t="s">
        <v>74</v>
      </c>
      <c r="O760" s="90" t="s">
        <v>74</v>
      </c>
      <c r="P760" s="89" t="s">
        <v>74</v>
      </c>
      <c r="Q760" s="47" t="str">
        <f t="shared" si="46"/>
        <v>GNU-00002</v>
      </c>
      <c r="R760" s="64" t="s">
        <v>848</v>
      </c>
      <c r="S760" s="87">
        <v>26.2</v>
      </c>
      <c r="T760" s="21">
        <v>1</v>
      </c>
      <c r="U760" s="62" t="s">
        <v>139</v>
      </c>
      <c r="V760" s="49">
        <f>SUMIF(ResumenCotizacion!$C:$C,E760,ResumenCotizacion!$P:$P)</f>
        <v>0</v>
      </c>
      <c r="W760" s="86">
        <f>IF(H760="USD",S760*SolCotizacion!$J$18,S760)</f>
        <v>96033.741999999998</v>
      </c>
      <c r="X760" s="3">
        <f>ROUND(W760/(1-VLOOKUP("Total porcentaje:",ResumenCotizacion!$F:$H,3,0)),2)</f>
        <v>96033.74</v>
      </c>
      <c r="Y760" s="3">
        <f t="shared" si="47"/>
        <v>0</v>
      </c>
    </row>
    <row r="761" spans="1:25" ht="14.25" x14ac:dyDescent="0.2">
      <c r="A761" s="21" t="str">
        <f t="shared" si="44"/>
        <v>Catalogo principalOVS_ES ACADEMICOGNU-00003</v>
      </c>
      <c r="B761" s="21" t="str">
        <f t="shared" si="45"/>
        <v>GNU-00003OVS_ES ACADEMICO</v>
      </c>
      <c r="C761"/>
      <c r="D761" s="21" t="s">
        <v>134</v>
      </c>
      <c r="E761" t="s">
        <v>1655</v>
      </c>
      <c r="F761" s="21" t="s">
        <v>806</v>
      </c>
      <c r="G761" s="21" t="s">
        <v>134</v>
      </c>
      <c r="H761" s="49" t="s">
        <v>136</v>
      </c>
      <c r="I761" s="21" t="s">
        <v>74</v>
      </c>
      <c r="J761" t="s">
        <v>1656</v>
      </c>
      <c r="K761" s="53" t="s">
        <v>29</v>
      </c>
      <c r="L761" s="52" t="s">
        <v>92</v>
      </c>
      <c r="M761" s="48" t="s">
        <v>73</v>
      </c>
      <c r="N761" s="89" t="s">
        <v>74</v>
      </c>
      <c r="O761" s="90" t="s">
        <v>74</v>
      </c>
      <c r="P761" s="89" t="s">
        <v>74</v>
      </c>
      <c r="Q761" s="47" t="str">
        <f t="shared" si="46"/>
        <v>GNU-00003</v>
      </c>
      <c r="R761" s="64" t="s">
        <v>848</v>
      </c>
      <c r="S761" s="87">
        <v>16.2</v>
      </c>
      <c r="T761" s="21">
        <v>1</v>
      </c>
      <c r="U761" s="62" t="s">
        <v>139</v>
      </c>
      <c r="V761" s="49">
        <f>SUMIF(ResumenCotizacion!$C:$C,E761,ResumenCotizacion!$P:$P)</f>
        <v>0</v>
      </c>
      <c r="W761" s="86">
        <f>IF(H761="USD",S761*SolCotizacion!$J$18,S761)</f>
        <v>59379.641999999993</v>
      </c>
      <c r="X761" s="3">
        <f>ROUND(W761/(1-VLOOKUP("Total porcentaje:",ResumenCotizacion!$F:$H,3,0)),2)</f>
        <v>59379.64</v>
      </c>
      <c r="Y761" s="3">
        <f t="shared" si="47"/>
        <v>0</v>
      </c>
    </row>
    <row r="762" spans="1:25" ht="14.25" x14ac:dyDescent="0.2">
      <c r="A762" s="21" t="str">
        <f t="shared" si="44"/>
        <v>Catalogo principalOVS_ES ACADEMICOGNU-00004</v>
      </c>
      <c r="B762" s="21" t="str">
        <f t="shared" si="45"/>
        <v>GNU-00004OVS_ES ACADEMICO</v>
      </c>
      <c r="C762"/>
      <c r="D762" s="21" t="s">
        <v>134</v>
      </c>
      <c r="E762" t="s">
        <v>1657</v>
      </c>
      <c r="F762" s="21" t="s">
        <v>806</v>
      </c>
      <c r="G762" s="21" t="s">
        <v>134</v>
      </c>
      <c r="H762" s="49" t="s">
        <v>136</v>
      </c>
      <c r="I762" s="21" t="s">
        <v>74</v>
      </c>
      <c r="J762" t="s">
        <v>1658</v>
      </c>
      <c r="K762" s="53" t="s">
        <v>29</v>
      </c>
      <c r="L762" s="52" t="s">
        <v>92</v>
      </c>
      <c r="M762" s="48" t="s">
        <v>73</v>
      </c>
      <c r="N762" s="89" t="s">
        <v>74</v>
      </c>
      <c r="O762" s="90" t="s">
        <v>74</v>
      </c>
      <c r="P762" s="89" t="s">
        <v>74</v>
      </c>
      <c r="Q762" s="47" t="str">
        <f t="shared" si="46"/>
        <v>GNU-00004</v>
      </c>
      <c r="R762" s="64" t="s">
        <v>848</v>
      </c>
      <c r="S762" s="87">
        <v>13.8</v>
      </c>
      <c r="T762" s="21">
        <v>1</v>
      </c>
      <c r="U762" s="62" t="s">
        <v>139</v>
      </c>
      <c r="V762" s="49">
        <f>SUMIF(ResumenCotizacion!$C:$C,E762,ResumenCotizacion!$P:$P)</f>
        <v>0</v>
      </c>
      <c r="W762" s="86">
        <f>IF(H762="USD",S762*SolCotizacion!$J$18,S762)</f>
        <v>50582.658000000003</v>
      </c>
      <c r="X762" s="3">
        <f>ROUND(W762/(1-VLOOKUP("Total porcentaje:",ResumenCotizacion!$F:$H,3,0)),2)</f>
        <v>50582.66</v>
      </c>
      <c r="Y762" s="3">
        <f t="shared" si="47"/>
        <v>0</v>
      </c>
    </row>
    <row r="763" spans="1:25" ht="14.25" x14ac:dyDescent="0.2">
      <c r="A763" s="21" t="str">
        <f t="shared" si="44"/>
        <v>Catalogo principalOVS_ES ACADEMICOGNU-00005</v>
      </c>
      <c r="B763" s="21" t="str">
        <f t="shared" si="45"/>
        <v>GNU-00005OVS_ES ACADEMICO</v>
      </c>
      <c r="C763"/>
      <c r="D763" s="21" t="s">
        <v>134</v>
      </c>
      <c r="E763" t="s">
        <v>1659</v>
      </c>
      <c r="F763" s="21" t="s">
        <v>806</v>
      </c>
      <c r="G763" s="21" t="s">
        <v>134</v>
      </c>
      <c r="H763" s="49" t="s">
        <v>136</v>
      </c>
      <c r="I763" s="21" t="s">
        <v>74</v>
      </c>
      <c r="J763" t="s">
        <v>1660</v>
      </c>
      <c r="K763" s="53" t="s">
        <v>29</v>
      </c>
      <c r="L763" s="52" t="s">
        <v>92</v>
      </c>
      <c r="M763" s="48" t="s">
        <v>73</v>
      </c>
      <c r="N763" s="89" t="s">
        <v>74</v>
      </c>
      <c r="O763" s="90" t="s">
        <v>74</v>
      </c>
      <c r="P763" s="89" t="s">
        <v>74</v>
      </c>
      <c r="Q763" s="47" t="str">
        <f t="shared" si="46"/>
        <v>GNU-00005</v>
      </c>
      <c r="R763" s="64" t="s">
        <v>848</v>
      </c>
      <c r="S763" s="87">
        <v>20.9</v>
      </c>
      <c r="T763" s="21">
        <v>1</v>
      </c>
      <c r="U763" s="62" t="s">
        <v>139</v>
      </c>
      <c r="V763" s="49">
        <f>SUMIF(ResumenCotizacion!$C:$C,E763,ResumenCotizacion!$P:$P)</f>
        <v>0</v>
      </c>
      <c r="W763" s="86">
        <f>IF(H763="USD",S763*SolCotizacion!$J$18,S763)</f>
        <v>76607.068999999989</v>
      </c>
      <c r="X763" s="3">
        <f>ROUND(W763/(1-VLOOKUP("Total porcentaje:",ResumenCotizacion!$F:$H,3,0)),2)</f>
        <v>76607.070000000007</v>
      </c>
      <c r="Y763" s="3">
        <f t="shared" si="47"/>
        <v>0</v>
      </c>
    </row>
    <row r="764" spans="1:25" ht="14.25" x14ac:dyDescent="0.2">
      <c r="A764" s="21" t="str">
        <f t="shared" si="44"/>
        <v>Catalogo principalOVS_ES ACADEMICOGNV-00005</v>
      </c>
      <c r="B764" s="21" t="str">
        <f t="shared" si="45"/>
        <v>GNV-00005OVS_ES ACADEMICO</v>
      </c>
      <c r="C764"/>
      <c r="D764" s="21" t="s">
        <v>134</v>
      </c>
      <c r="E764" t="s">
        <v>1661</v>
      </c>
      <c r="F764" s="21" t="s">
        <v>806</v>
      </c>
      <c r="G764" s="21" t="s">
        <v>134</v>
      </c>
      <c r="H764" s="49" t="s">
        <v>136</v>
      </c>
      <c r="I764" s="21" t="s">
        <v>74</v>
      </c>
      <c r="J764" t="s">
        <v>1662</v>
      </c>
      <c r="K764" s="53" t="s">
        <v>29</v>
      </c>
      <c r="L764" s="52" t="s">
        <v>92</v>
      </c>
      <c r="M764" s="48" t="s">
        <v>73</v>
      </c>
      <c r="N764" s="89" t="s">
        <v>74</v>
      </c>
      <c r="O764" s="90" t="s">
        <v>74</v>
      </c>
      <c r="P764" s="89" t="s">
        <v>74</v>
      </c>
      <c r="Q764" s="47" t="str">
        <f t="shared" si="46"/>
        <v>GNV-00005</v>
      </c>
      <c r="R764" s="64" t="s">
        <v>848</v>
      </c>
      <c r="S764" s="87">
        <v>25.9</v>
      </c>
      <c r="T764" s="21">
        <v>1</v>
      </c>
      <c r="U764" s="62" t="s">
        <v>139</v>
      </c>
      <c r="V764" s="49">
        <f>SUMIF(ResumenCotizacion!$C:$C,E764,ResumenCotizacion!$P:$P)</f>
        <v>0</v>
      </c>
      <c r="W764" s="86">
        <f>IF(H764="USD",S764*SolCotizacion!$J$18,S764)</f>
        <v>94934.118999999992</v>
      </c>
      <c r="X764" s="3">
        <f>ROUND(W764/(1-VLOOKUP("Total porcentaje:",ResumenCotizacion!$F:$H,3,0)),2)</f>
        <v>94934.12</v>
      </c>
      <c r="Y764" s="3">
        <f t="shared" si="47"/>
        <v>0</v>
      </c>
    </row>
    <row r="765" spans="1:25" ht="14.25" x14ac:dyDescent="0.2">
      <c r="A765" s="21" t="str">
        <f t="shared" si="44"/>
        <v>Catalogo principalOVS_ES ACADEMICOGNV-00006</v>
      </c>
      <c r="B765" s="21" t="str">
        <f t="shared" si="45"/>
        <v>GNV-00006OVS_ES ACADEMICO</v>
      </c>
      <c r="C765"/>
      <c r="D765" s="21" t="s">
        <v>134</v>
      </c>
      <c r="E765" t="s">
        <v>1663</v>
      </c>
      <c r="F765" s="21" t="s">
        <v>806</v>
      </c>
      <c r="G765" s="21" t="s">
        <v>134</v>
      </c>
      <c r="H765" s="49" t="s">
        <v>136</v>
      </c>
      <c r="I765" s="21" t="s">
        <v>74</v>
      </c>
      <c r="J765" t="s">
        <v>1664</v>
      </c>
      <c r="K765" s="53" t="s">
        <v>29</v>
      </c>
      <c r="L765" s="52" t="s">
        <v>92</v>
      </c>
      <c r="M765" s="48" t="s">
        <v>73</v>
      </c>
      <c r="N765" s="89" t="s">
        <v>74</v>
      </c>
      <c r="O765" s="90" t="s">
        <v>74</v>
      </c>
      <c r="P765" s="89" t="s">
        <v>74</v>
      </c>
      <c r="Q765" s="47" t="str">
        <f t="shared" si="46"/>
        <v>GNV-00006</v>
      </c>
      <c r="R765" s="64" t="s">
        <v>848</v>
      </c>
      <c r="S765" s="87">
        <v>25.9</v>
      </c>
      <c r="T765" s="21">
        <v>1</v>
      </c>
      <c r="U765" s="62" t="s">
        <v>139</v>
      </c>
      <c r="V765" s="49">
        <f>SUMIF(ResumenCotizacion!$C:$C,E765,ResumenCotizacion!$P:$P)</f>
        <v>0</v>
      </c>
      <c r="W765" s="86">
        <f>IF(H765="USD",S765*SolCotizacion!$J$18,S765)</f>
        <v>94934.118999999992</v>
      </c>
      <c r="X765" s="3">
        <f>ROUND(W765/(1-VLOOKUP("Total porcentaje:",ResumenCotizacion!$F:$H,3,0)),2)</f>
        <v>94934.12</v>
      </c>
      <c r="Y765" s="3">
        <f t="shared" si="47"/>
        <v>0</v>
      </c>
    </row>
    <row r="766" spans="1:25" ht="14.25" x14ac:dyDescent="0.2">
      <c r="A766" s="21" t="str">
        <f t="shared" si="44"/>
        <v>Catalogo principalOVS_ES ACADEMICOGNV-00007</v>
      </c>
      <c r="B766" s="21" t="str">
        <f t="shared" si="45"/>
        <v>GNV-00007OVS_ES ACADEMICO</v>
      </c>
      <c r="C766"/>
      <c r="D766" s="21" t="s">
        <v>134</v>
      </c>
      <c r="E766" t="s">
        <v>1665</v>
      </c>
      <c r="F766" s="21" t="s">
        <v>806</v>
      </c>
      <c r="G766" s="21" t="s">
        <v>134</v>
      </c>
      <c r="H766" s="49" t="s">
        <v>136</v>
      </c>
      <c r="I766" s="21" t="s">
        <v>74</v>
      </c>
      <c r="J766" t="s">
        <v>1666</v>
      </c>
      <c r="K766" s="53" t="s">
        <v>29</v>
      </c>
      <c r="L766" s="52" t="s">
        <v>92</v>
      </c>
      <c r="M766" s="48" t="s">
        <v>73</v>
      </c>
      <c r="N766" s="89" t="s">
        <v>74</v>
      </c>
      <c r="O766" s="90" t="s">
        <v>74</v>
      </c>
      <c r="P766" s="89" t="s">
        <v>74</v>
      </c>
      <c r="Q766" s="47" t="str">
        <f t="shared" si="46"/>
        <v>GNV-00007</v>
      </c>
      <c r="R766" s="64" t="s">
        <v>848</v>
      </c>
      <c r="S766" s="87">
        <v>22</v>
      </c>
      <c r="T766" s="21">
        <v>1</v>
      </c>
      <c r="U766" s="62" t="s">
        <v>139</v>
      </c>
      <c r="V766" s="49">
        <f>SUMIF(ResumenCotizacion!$C:$C,E766,ResumenCotizacion!$P:$P)</f>
        <v>0</v>
      </c>
      <c r="W766" s="86">
        <f>IF(H766="USD",S766*SolCotizacion!$J$18,S766)</f>
        <v>80639.01999999999</v>
      </c>
      <c r="X766" s="3">
        <f>ROUND(W766/(1-VLOOKUP("Total porcentaje:",ResumenCotizacion!$F:$H,3,0)),2)</f>
        <v>80639.02</v>
      </c>
      <c r="Y766" s="3">
        <f t="shared" si="47"/>
        <v>0</v>
      </c>
    </row>
    <row r="767" spans="1:25" ht="14.25" x14ac:dyDescent="0.2">
      <c r="A767" s="21" t="str">
        <f t="shared" si="44"/>
        <v>Catalogo principalOVS_ES ACADEMICOGNV-00008</v>
      </c>
      <c r="B767" s="21" t="str">
        <f t="shared" si="45"/>
        <v>GNV-00008OVS_ES ACADEMICO</v>
      </c>
      <c r="C767"/>
      <c r="D767" s="21" t="s">
        <v>134</v>
      </c>
      <c r="E767" t="s">
        <v>1667</v>
      </c>
      <c r="F767" s="21" t="s">
        <v>806</v>
      </c>
      <c r="G767" s="21" t="s">
        <v>134</v>
      </c>
      <c r="H767" s="49" t="s">
        <v>136</v>
      </c>
      <c r="I767" s="21" t="s">
        <v>74</v>
      </c>
      <c r="J767" t="s">
        <v>1668</v>
      </c>
      <c r="K767" s="53" t="s">
        <v>29</v>
      </c>
      <c r="L767" s="52" t="s">
        <v>92</v>
      </c>
      <c r="M767" s="48" t="s">
        <v>73</v>
      </c>
      <c r="N767" s="89" t="s">
        <v>74</v>
      </c>
      <c r="O767" s="90" t="s">
        <v>74</v>
      </c>
      <c r="P767" s="89" t="s">
        <v>74</v>
      </c>
      <c r="Q767" s="47" t="str">
        <f t="shared" si="46"/>
        <v>GNV-00008</v>
      </c>
      <c r="R767" s="64" t="s">
        <v>848</v>
      </c>
      <c r="S767" s="87">
        <v>22</v>
      </c>
      <c r="T767" s="21">
        <v>1</v>
      </c>
      <c r="U767" s="62" t="s">
        <v>139</v>
      </c>
      <c r="V767" s="49">
        <f>SUMIF(ResumenCotizacion!$C:$C,E767,ResumenCotizacion!$P:$P)</f>
        <v>0</v>
      </c>
      <c r="W767" s="86">
        <f>IF(H767="USD",S767*SolCotizacion!$J$18,S767)</f>
        <v>80639.01999999999</v>
      </c>
      <c r="X767" s="3">
        <f>ROUND(W767/(1-VLOOKUP("Total porcentaje:",ResumenCotizacion!$F:$H,3,0)),2)</f>
        <v>80639.02</v>
      </c>
      <c r="Y767" s="3">
        <f t="shared" si="47"/>
        <v>0</v>
      </c>
    </row>
    <row r="768" spans="1:25" ht="14.25" x14ac:dyDescent="0.2">
      <c r="A768" s="21" t="str">
        <f t="shared" si="44"/>
        <v>Catalogo principalOVS_ES ACADEMICOGNV-00010</v>
      </c>
      <c r="B768" s="21" t="str">
        <f t="shared" si="45"/>
        <v>GNV-00010OVS_ES ACADEMICO</v>
      </c>
      <c r="C768"/>
      <c r="D768" s="21" t="s">
        <v>134</v>
      </c>
      <c r="E768" t="s">
        <v>1669</v>
      </c>
      <c r="F768" s="21" t="s">
        <v>806</v>
      </c>
      <c r="G768" s="21" t="s">
        <v>134</v>
      </c>
      <c r="H768" s="49" t="s">
        <v>136</v>
      </c>
      <c r="I768" s="21" t="s">
        <v>74</v>
      </c>
      <c r="J768" t="s">
        <v>1670</v>
      </c>
      <c r="K768" s="53" t="s">
        <v>29</v>
      </c>
      <c r="L768" s="52" t="s">
        <v>92</v>
      </c>
      <c r="M768" s="48" t="s">
        <v>73</v>
      </c>
      <c r="N768" s="89" t="s">
        <v>74</v>
      </c>
      <c r="O768" s="90" t="s">
        <v>74</v>
      </c>
      <c r="P768" s="89" t="s">
        <v>74</v>
      </c>
      <c r="Q768" s="47" t="str">
        <f t="shared" si="46"/>
        <v>GNV-00010</v>
      </c>
      <c r="R768" s="64" t="s">
        <v>848</v>
      </c>
      <c r="S768" s="87">
        <v>33.5</v>
      </c>
      <c r="T768" s="21">
        <v>1</v>
      </c>
      <c r="U768" s="62" t="s">
        <v>139</v>
      </c>
      <c r="V768" s="49">
        <f>SUMIF(ResumenCotizacion!$C:$C,E768,ResumenCotizacion!$P:$P)</f>
        <v>0</v>
      </c>
      <c r="W768" s="86">
        <f>IF(H768="USD",S768*SolCotizacion!$J$18,S768)</f>
        <v>122791.235</v>
      </c>
      <c r="X768" s="3">
        <f>ROUND(W768/(1-VLOOKUP("Total porcentaje:",ResumenCotizacion!$F:$H,3,0)),2)</f>
        <v>122791.24</v>
      </c>
      <c r="Y768" s="3">
        <f t="shared" si="47"/>
        <v>0</v>
      </c>
    </row>
    <row r="769" spans="1:25" ht="14.25" x14ac:dyDescent="0.2">
      <c r="A769" s="21" t="str">
        <f t="shared" si="44"/>
        <v>Catalogo principalOVS_ES ACADEMICOGNV-00011</v>
      </c>
      <c r="B769" s="21" t="str">
        <f t="shared" si="45"/>
        <v>GNV-00011OVS_ES ACADEMICO</v>
      </c>
      <c r="C769"/>
      <c r="D769" s="21" t="s">
        <v>134</v>
      </c>
      <c r="E769" t="s">
        <v>1671</v>
      </c>
      <c r="F769" s="21" t="s">
        <v>806</v>
      </c>
      <c r="G769" s="21" t="s">
        <v>134</v>
      </c>
      <c r="H769" s="49" t="s">
        <v>136</v>
      </c>
      <c r="I769" s="21" t="s">
        <v>74</v>
      </c>
      <c r="J769" t="s">
        <v>1672</v>
      </c>
      <c r="K769" s="53" t="s">
        <v>29</v>
      </c>
      <c r="L769" s="52" t="s">
        <v>92</v>
      </c>
      <c r="M769" s="48" t="s">
        <v>73</v>
      </c>
      <c r="N769" s="89" t="s">
        <v>74</v>
      </c>
      <c r="O769" s="90" t="s">
        <v>74</v>
      </c>
      <c r="P769" s="89" t="s">
        <v>74</v>
      </c>
      <c r="Q769" s="47" t="str">
        <f t="shared" si="46"/>
        <v>GNV-00011</v>
      </c>
      <c r="R769" s="64" t="s">
        <v>848</v>
      </c>
      <c r="S769" s="87">
        <v>33.5</v>
      </c>
      <c r="T769" s="21">
        <v>1</v>
      </c>
      <c r="U769" s="62" t="s">
        <v>139</v>
      </c>
      <c r="V769" s="49">
        <f>SUMIF(ResumenCotizacion!$C:$C,E769,ResumenCotizacion!$P:$P)</f>
        <v>0</v>
      </c>
      <c r="W769" s="86">
        <f>IF(H769="USD",S769*SolCotizacion!$J$18,S769)</f>
        <v>122791.235</v>
      </c>
      <c r="X769" s="3">
        <f>ROUND(W769/(1-VLOOKUP("Total porcentaje:",ResumenCotizacion!$F:$H,3,0)),2)</f>
        <v>122791.24</v>
      </c>
      <c r="Y769" s="3">
        <f t="shared" si="47"/>
        <v>0</v>
      </c>
    </row>
    <row r="770" spans="1:25" ht="14.25" x14ac:dyDescent="0.2">
      <c r="A770" s="21" t="str">
        <f t="shared" ref="A770:A833" si="48">D770&amp;F770&amp;E770</f>
        <v>Catalogo principalOVS_ES ACADEMICOGNV-00013</v>
      </c>
      <c r="B770" s="21" t="str">
        <f t="shared" ref="B770:B833" si="49">E770&amp;F770</f>
        <v>GNV-00013OVS_ES ACADEMICO</v>
      </c>
      <c r="C770"/>
      <c r="D770" s="21" t="s">
        <v>134</v>
      </c>
      <c r="E770" t="s">
        <v>1673</v>
      </c>
      <c r="F770" s="21" t="s">
        <v>806</v>
      </c>
      <c r="G770" s="21" t="s">
        <v>134</v>
      </c>
      <c r="H770" s="49" t="s">
        <v>136</v>
      </c>
      <c r="I770" s="21" t="s">
        <v>74</v>
      </c>
      <c r="J770" t="s">
        <v>1674</v>
      </c>
      <c r="K770" s="53" t="s">
        <v>29</v>
      </c>
      <c r="L770" s="52" t="s">
        <v>92</v>
      </c>
      <c r="M770" s="48" t="s">
        <v>73</v>
      </c>
      <c r="N770" s="89" t="s">
        <v>74</v>
      </c>
      <c r="O770" s="90" t="s">
        <v>74</v>
      </c>
      <c r="P770" s="89" t="s">
        <v>74</v>
      </c>
      <c r="Q770" s="47" t="str">
        <f t="shared" si="46"/>
        <v>GNV-00013</v>
      </c>
      <c r="R770" s="64" t="s">
        <v>848</v>
      </c>
      <c r="S770" s="87">
        <v>63.8</v>
      </c>
      <c r="T770" s="21">
        <v>1</v>
      </c>
      <c r="U770" s="62" t="s">
        <v>139</v>
      </c>
      <c r="V770" s="49">
        <f>SUMIF(ResumenCotizacion!$C:$C,E770,ResumenCotizacion!$P:$P)</f>
        <v>0</v>
      </c>
      <c r="W770" s="86">
        <f>IF(H770="USD",S770*SolCotizacion!$J$18,S770)</f>
        <v>233853.15799999997</v>
      </c>
      <c r="X770" s="3">
        <f>ROUND(W770/(1-VLOOKUP("Total porcentaje:",ResumenCotizacion!$F:$H,3,0)),2)</f>
        <v>233853.16</v>
      </c>
      <c r="Y770" s="3">
        <f t="shared" si="47"/>
        <v>0</v>
      </c>
    </row>
    <row r="771" spans="1:25" ht="14.25" x14ac:dyDescent="0.2">
      <c r="A771" s="21" t="str">
        <f t="shared" si="48"/>
        <v>Catalogo principalOVS_ES ACADEMICOGNV-00014</v>
      </c>
      <c r="B771" s="21" t="str">
        <f t="shared" si="49"/>
        <v>GNV-00014OVS_ES ACADEMICO</v>
      </c>
      <c r="C771"/>
      <c r="D771" s="21" t="s">
        <v>134</v>
      </c>
      <c r="E771" t="s">
        <v>1675</v>
      </c>
      <c r="F771" s="21" t="s">
        <v>806</v>
      </c>
      <c r="G771" s="21" t="s">
        <v>134</v>
      </c>
      <c r="H771" s="49" t="s">
        <v>136</v>
      </c>
      <c r="I771" s="21" t="s">
        <v>74</v>
      </c>
      <c r="J771" t="s">
        <v>1676</v>
      </c>
      <c r="K771" s="53" t="s">
        <v>29</v>
      </c>
      <c r="L771" s="52" t="s">
        <v>92</v>
      </c>
      <c r="M771" s="48" t="s">
        <v>73</v>
      </c>
      <c r="N771" s="89" t="s">
        <v>74</v>
      </c>
      <c r="O771" s="90" t="s">
        <v>74</v>
      </c>
      <c r="P771" s="89" t="s">
        <v>74</v>
      </c>
      <c r="Q771" s="47" t="str">
        <f t="shared" ref="Q771:Q834" si="50">+E771</f>
        <v>GNV-00014</v>
      </c>
      <c r="R771" s="64" t="s">
        <v>848</v>
      </c>
      <c r="S771" s="87">
        <v>63.8</v>
      </c>
      <c r="T771" s="21">
        <v>1</v>
      </c>
      <c r="U771" s="62" t="s">
        <v>139</v>
      </c>
      <c r="V771" s="49">
        <f>SUMIF(ResumenCotizacion!$C:$C,E771,ResumenCotizacion!$P:$P)</f>
        <v>0</v>
      </c>
      <c r="W771" s="86">
        <f>IF(H771="USD",S771*SolCotizacion!$J$18,S771)</f>
        <v>233853.15799999997</v>
      </c>
      <c r="X771" s="3">
        <f>ROUND(W771/(1-VLOOKUP("Total porcentaje:",ResumenCotizacion!$F:$H,3,0)),2)</f>
        <v>233853.16</v>
      </c>
      <c r="Y771" s="3">
        <f t="shared" ref="Y771:Y834" si="51">V771*X771</f>
        <v>0</v>
      </c>
    </row>
    <row r="772" spans="1:25" ht="14.25" x14ac:dyDescent="0.2">
      <c r="A772" s="21" t="str">
        <f t="shared" si="48"/>
        <v>Catalogo principalOVS_ES ACADEMICOGNV-00015</v>
      </c>
      <c r="B772" s="21" t="str">
        <f t="shared" si="49"/>
        <v>GNV-00015OVS_ES ACADEMICO</v>
      </c>
      <c r="C772"/>
      <c r="D772" s="21" t="s">
        <v>134</v>
      </c>
      <c r="E772" t="s">
        <v>1677</v>
      </c>
      <c r="F772" s="21" t="s">
        <v>806</v>
      </c>
      <c r="G772" s="21" t="s">
        <v>134</v>
      </c>
      <c r="H772" s="49" t="s">
        <v>136</v>
      </c>
      <c r="I772" s="21" t="s">
        <v>74</v>
      </c>
      <c r="J772" t="s">
        <v>1678</v>
      </c>
      <c r="K772" s="53" t="s">
        <v>29</v>
      </c>
      <c r="L772" s="52" t="s">
        <v>92</v>
      </c>
      <c r="M772" s="48" t="s">
        <v>73</v>
      </c>
      <c r="N772" s="89" t="s">
        <v>74</v>
      </c>
      <c r="O772" s="90" t="s">
        <v>74</v>
      </c>
      <c r="P772" s="89" t="s">
        <v>74</v>
      </c>
      <c r="Q772" s="47" t="str">
        <f t="shared" si="50"/>
        <v>GNV-00015</v>
      </c>
      <c r="R772" s="64" t="s">
        <v>848</v>
      </c>
      <c r="S772" s="87">
        <v>41.8</v>
      </c>
      <c r="T772" s="21">
        <v>1</v>
      </c>
      <c r="U772" s="62" t="s">
        <v>139</v>
      </c>
      <c r="V772" s="49">
        <f>SUMIF(ResumenCotizacion!$C:$C,E772,ResumenCotizacion!$P:$P)</f>
        <v>0</v>
      </c>
      <c r="W772" s="86">
        <f>IF(H772="USD",S772*SolCotizacion!$J$18,S772)</f>
        <v>153214.13799999998</v>
      </c>
      <c r="X772" s="3">
        <f>ROUND(W772/(1-VLOOKUP("Total porcentaje:",ResumenCotizacion!$F:$H,3,0)),2)</f>
        <v>153214.14000000001</v>
      </c>
      <c r="Y772" s="3">
        <f t="shared" si="51"/>
        <v>0</v>
      </c>
    </row>
    <row r="773" spans="1:25" ht="14.25" x14ac:dyDescent="0.2">
      <c r="A773" s="21" t="str">
        <f t="shared" si="48"/>
        <v>Catalogo principalOVS_ES ACADEMICOGNV-00016</v>
      </c>
      <c r="B773" s="21" t="str">
        <f t="shared" si="49"/>
        <v>GNV-00016OVS_ES ACADEMICO</v>
      </c>
      <c r="C773"/>
      <c r="D773" s="21" t="s">
        <v>134</v>
      </c>
      <c r="E773" t="s">
        <v>1679</v>
      </c>
      <c r="F773" s="21" t="s">
        <v>806</v>
      </c>
      <c r="G773" s="21" t="s">
        <v>134</v>
      </c>
      <c r="H773" s="49" t="s">
        <v>136</v>
      </c>
      <c r="I773" s="21" t="s">
        <v>74</v>
      </c>
      <c r="J773" t="s">
        <v>1680</v>
      </c>
      <c r="K773" s="53" t="s">
        <v>29</v>
      </c>
      <c r="L773" s="52" t="s">
        <v>92</v>
      </c>
      <c r="M773" s="48" t="s">
        <v>73</v>
      </c>
      <c r="N773" s="89" t="s">
        <v>74</v>
      </c>
      <c r="O773" s="90" t="s">
        <v>74</v>
      </c>
      <c r="P773" s="89" t="s">
        <v>74</v>
      </c>
      <c r="Q773" s="47" t="str">
        <f t="shared" si="50"/>
        <v>GNV-00016</v>
      </c>
      <c r="R773" s="64" t="s">
        <v>848</v>
      </c>
      <c r="S773" s="87">
        <v>41.8</v>
      </c>
      <c r="T773" s="21">
        <v>1</v>
      </c>
      <c r="U773" s="62" t="s">
        <v>139</v>
      </c>
      <c r="V773" s="49">
        <f>SUMIF(ResumenCotizacion!$C:$C,E773,ResumenCotizacion!$P:$P)</f>
        <v>0</v>
      </c>
      <c r="W773" s="86">
        <f>IF(H773="USD",S773*SolCotizacion!$J$18,S773)</f>
        <v>153214.13799999998</v>
      </c>
      <c r="X773" s="3">
        <f>ROUND(W773/(1-VLOOKUP("Total porcentaje:",ResumenCotizacion!$F:$H,3,0)),2)</f>
        <v>153214.14000000001</v>
      </c>
      <c r="Y773" s="3">
        <f t="shared" si="51"/>
        <v>0</v>
      </c>
    </row>
    <row r="774" spans="1:25" ht="14.25" x14ac:dyDescent="0.2">
      <c r="A774" s="21" t="str">
        <f t="shared" si="48"/>
        <v>Catalogo principalOVS_ES ACADEMICOGNX-00001</v>
      </c>
      <c r="B774" s="21" t="str">
        <f t="shared" si="49"/>
        <v>GNX-00001OVS_ES ACADEMICO</v>
      </c>
      <c r="C774"/>
      <c r="D774" s="21" t="s">
        <v>134</v>
      </c>
      <c r="E774" t="s">
        <v>1681</v>
      </c>
      <c r="F774" s="21" t="s">
        <v>806</v>
      </c>
      <c r="G774" s="21" t="s">
        <v>134</v>
      </c>
      <c r="H774" s="49" t="s">
        <v>136</v>
      </c>
      <c r="I774" s="21" t="s">
        <v>74</v>
      </c>
      <c r="J774" t="s">
        <v>1682</v>
      </c>
      <c r="K774" s="53" t="s">
        <v>29</v>
      </c>
      <c r="L774" s="52" t="s">
        <v>92</v>
      </c>
      <c r="M774" s="48" t="s">
        <v>73</v>
      </c>
      <c r="N774" s="89" t="s">
        <v>74</v>
      </c>
      <c r="O774" s="90" t="s">
        <v>74</v>
      </c>
      <c r="P774" s="89" t="s">
        <v>74</v>
      </c>
      <c r="Q774" s="47" t="str">
        <f t="shared" si="50"/>
        <v>GNX-00001</v>
      </c>
      <c r="R774" s="64" t="s">
        <v>848</v>
      </c>
      <c r="S774" s="87">
        <v>39.9</v>
      </c>
      <c r="T774" s="21">
        <v>1</v>
      </c>
      <c r="U774" s="62" t="s">
        <v>139</v>
      </c>
      <c r="V774" s="49">
        <f>SUMIF(ResumenCotizacion!$C:$C,E774,ResumenCotizacion!$P:$P)</f>
        <v>0</v>
      </c>
      <c r="W774" s="86">
        <f>IF(H774="USD",S774*SolCotizacion!$J$18,S774)</f>
        <v>146249.859</v>
      </c>
      <c r="X774" s="3">
        <f>ROUND(W774/(1-VLOOKUP("Total porcentaje:",ResumenCotizacion!$F:$H,3,0)),2)</f>
        <v>146249.85999999999</v>
      </c>
      <c r="Y774" s="3">
        <f t="shared" si="51"/>
        <v>0</v>
      </c>
    </row>
    <row r="775" spans="1:25" ht="14.25" x14ac:dyDescent="0.2">
      <c r="A775" s="21" t="str">
        <f t="shared" si="48"/>
        <v>Catalogo principalOVS_ES ACADEMICOGNX-00002</v>
      </c>
      <c r="B775" s="21" t="str">
        <f t="shared" si="49"/>
        <v>GNX-00002OVS_ES ACADEMICO</v>
      </c>
      <c r="C775"/>
      <c r="D775" s="21" t="s">
        <v>134</v>
      </c>
      <c r="E775" t="s">
        <v>1683</v>
      </c>
      <c r="F775" s="21" t="s">
        <v>806</v>
      </c>
      <c r="G775" s="21" t="s">
        <v>134</v>
      </c>
      <c r="H775" s="49" t="s">
        <v>136</v>
      </c>
      <c r="I775" s="21" t="s">
        <v>74</v>
      </c>
      <c r="J775" t="s">
        <v>1684</v>
      </c>
      <c r="K775" s="53" t="s">
        <v>29</v>
      </c>
      <c r="L775" s="52" t="s">
        <v>92</v>
      </c>
      <c r="M775" s="48" t="s">
        <v>73</v>
      </c>
      <c r="N775" s="89" t="s">
        <v>74</v>
      </c>
      <c r="O775" s="90" t="s">
        <v>74</v>
      </c>
      <c r="P775" s="89" t="s">
        <v>74</v>
      </c>
      <c r="Q775" s="47" t="str">
        <f t="shared" si="50"/>
        <v>GNX-00002</v>
      </c>
      <c r="R775" s="64" t="s">
        <v>848</v>
      </c>
      <c r="S775" s="87">
        <v>26.2</v>
      </c>
      <c r="T775" s="21">
        <v>1</v>
      </c>
      <c r="U775" s="62" t="s">
        <v>139</v>
      </c>
      <c r="V775" s="49">
        <f>SUMIF(ResumenCotizacion!$C:$C,E775,ResumenCotizacion!$P:$P)</f>
        <v>0</v>
      </c>
      <c r="W775" s="86">
        <f>IF(H775="USD",S775*SolCotizacion!$J$18,S775)</f>
        <v>96033.741999999998</v>
      </c>
      <c r="X775" s="3">
        <f>ROUND(W775/(1-VLOOKUP("Total porcentaje:",ResumenCotizacion!$F:$H,3,0)),2)</f>
        <v>96033.74</v>
      </c>
      <c r="Y775" s="3">
        <f t="shared" si="51"/>
        <v>0</v>
      </c>
    </row>
    <row r="776" spans="1:25" ht="14.25" x14ac:dyDescent="0.2">
      <c r="A776" s="21" t="str">
        <f t="shared" si="48"/>
        <v>Catalogo principalOVS_ES ACADEMICOGNY-00001</v>
      </c>
      <c r="B776" s="21" t="str">
        <f t="shared" si="49"/>
        <v>GNY-00001OVS_ES ACADEMICO</v>
      </c>
      <c r="C776"/>
      <c r="D776" s="21" t="s">
        <v>134</v>
      </c>
      <c r="E776" t="s">
        <v>1685</v>
      </c>
      <c r="F776" s="21" t="s">
        <v>806</v>
      </c>
      <c r="G776" s="21" t="s">
        <v>134</v>
      </c>
      <c r="H776" s="49" t="s">
        <v>136</v>
      </c>
      <c r="I776" s="21" t="s">
        <v>74</v>
      </c>
      <c r="J776" t="s">
        <v>1686</v>
      </c>
      <c r="K776" s="53" t="s">
        <v>29</v>
      </c>
      <c r="L776" s="52" t="s">
        <v>92</v>
      </c>
      <c r="M776" s="48" t="s">
        <v>73</v>
      </c>
      <c r="N776" s="89" t="s">
        <v>74</v>
      </c>
      <c r="O776" s="90" t="s">
        <v>74</v>
      </c>
      <c r="P776" s="89" t="s">
        <v>74</v>
      </c>
      <c r="Q776" s="47" t="str">
        <f t="shared" si="50"/>
        <v>GNY-00001</v>
      </c>
      <c r="R776" s="64" t="s">
        <v>848</v>
      </c>
      <c r="S776" s="87">
        <v>63.8</v>
      </c>
      <c r="T776" s="21">
        <v>1</v>
      </c>
      <c r="U776" s="62" t="s">
        <v>139</v>
      </c>
      <c r="V776" s="49">
        <f>SUMIF(ResumenCotizacion!$C:$C,E776,ResumenCotizacion!$P:$P)</f>
        <v>0</v>
      </c>
      <c r="W776" s="86">
        <f>IF(H776="USD",S776*SolCotizacion!$J$18,S776)</f>
        <v>233853.15799999997</v>
      </c>
      <c r="X776" s="3">
        <f>ROUND(W776/(1-VLOOKUP("Total porcentaje:",ResumenCotizacion!$F:$H,3,0)),2)</f>
        <v>233853.16</v>
      </c>
      <c r="Y776" s="3">
        <f t="shared" si="51"/>
        <v>0</v>
      </c>
    </row>
    <row r="777" spans="1:25" ht="14.25" x14ac:dyDescent="0.2">
      <c r="A777" s="21" t="str">
        <f t="shared" si="48"/>
        <v>Catalogo principalOVS_ES ACADEMICOGNY-00002</v>
      </c>
      <c r="B777" s="21" t="str">
        <f t="shared" si="49"/>
        <v>GNY-00002OVS_ES ACADEMICO</v>
      </c>
      <c r="C777"/>
      <c r="D777" s="21" t="s">
        <v>134</v>
      </c>
      <c r="E777" t="s">
        <v>1687</v>
      </c>
      <c r="F777" s="21" t="s">
        <v>806</v>
      </c>
      <c r="G777" s="21" t="s">
        <v>134</v>
      </c>
      <c r="H777" s="49" t="s">
        <v>136</v>
      </c>
      <c r="I777" s="21" t="s">
        <v>74</v>
      </c>
      <c r="J777" t="s">
        <v>1688</v>
      </c>
      <c r="K777" s="53" t="s">
        <v>29</v>
      </c>
      <c r="L777" s="52" t="s">
        <v>92</v>
      </c>
      <c r="M777" s="48" t="s">
        <v>73</v>
      </c>
      <c r="N777" s="89" t="s">
        <v>74</v>
      </c>
      <c r="O777" s="90" t="s">
        <v>74</v>
      </c>
      <c r="P777" s="89" t="s">
        <v>74</v>
      </c>
      <c r="Q777" s="47" t="str">
        <f t="shared" si="50"/>
        <v>GNY-00002</v>
      </c>
      <c r="R777" s="64" t="s">
        <v>848</v>
      </c>
      <c r="S777" s="87">
        <v>63.8</v>
      </c>
      <c r="T777" s="21">
        <v>1</v>
      </c>
      <c r="U777" s="62" t="s">
        <v>139</v>
      </c>
      <c r="V777" s="49">
        <f>SUMIF(ResumenCotizacion!$C:$C,E777,ResumenCotizacion!$P:$P)</f>
        <v>0</v>
      </c>
      <c r="W777" s="86">
        <f>IF(H777="USD",S777*SolCotizacion!$J$18,S777)</f>
        <v>233853.15799999997</v>
      </c>
      <c r="X777" s="3">
        <f>ROUND(W777/(1-VLOOKUP("Total porcentaje:",ResumenCotizacion!$F:$H,3,0)),2)</f>
        <v>233853.16</v>
      </c>
      <c r="Y777" s="3">
        <f t="shared" si="51"/>
        <v>0</v>
      </c>
    </row>
    <row r="778" spans="1:25" ht="14.25" x14ac:dyDescent="0.2">
      <c r="A778" s="21" t="str">
        <f t="shared" si="48"/>
        <v>Catalogo principalOVS_ES ACADEMICOGNY-00003</v>
      </c>
      <c r="B778" s="21" t="str">
        <f t="shared" si="49"/>
        <v>GNY-00003OVS_ES ACADEMICO</v>
      </c>
      <c r="C778"/>
      <c r="D778" s="21" t="s">
        <v>134</v>
      </c>
      <c r="E778" t="s">
        <v>1689</v>
      </c>
      <c r="F778" s="21" t="s">
        <v>806</v>
      </c>
      <c r="G778" s="21" t="s">
        <v>134</v>
      </c>
      <c r="H778" s="49" t="s">
        <v>136</v>
      </c>
      <c r="I778" s="21" t="s">
        <v>74</v>
      </c>
      <c r="J778" t="s">
        <v>1690</v>
      </c>
      <c r="K778" s="53" t="s">
        <v>29</v>
      </c>
      <c r="L778" s="52" t="s">
        <v>92</v>
      </c>
      <c r="M778" s="48" t="s">
        <v>73</v>
      </c>
      <c r="N778" s="89" t="s">
        <v>74</v>
      </c>
      <c r="O778" s="90" t="s">
        <v>74</v>
      </c>
      <c r="P778" s="89" t="s">
        <v>74</v>
      </c>
      <c r="Q778" s="47" t="str">
        <f t="shared" si="50"/>
        <v>GNY-00003</v>
      </c>
      <c r="R778" s="64" t="s">
        <v>848</v>
      </c>
      <c r="S778" s="87">
        <v>41.8</v>
      </c>
      <c r="T778" s="21">
        <v>1</v>
      </c>
      <c r="U778" s="62" t="s">
        <v>139</v>
      </c>
      <c r="V778" s="49">
        <f>SUMIF(ResumenCotizacion!$C:$C,E778,ResumenCotizacion!$P:$P)</f>
        <v>0</v>
      </c>
      <c r="W778" s="86">
        <f>IF(H778="USD",S778*SolCotizacion!$J$18,S778)</f>
        <v>153214.13799999998</v>
      </c>
      <c r="X778" s="3">
        <f>ROUND(W778/(1-VLOOKUP("Total porcentaje:",ResumenCotizacion!$F:$H,3,0)),2)</f>
        <v>153214.14000000001</v>
      </c>
      <c r="Y778" s="3">
        <f t="shared" si="51"/>
        <v>0</v>
      </c>
    </row>
    <row r="779" spans="1:25" ht="14.25" x14ac:dyDescent="0.2">
      <c r="A779" s="21" t="str">
        <f t="shared" si="48"/>
        <v>Catalogo principalOVS_ES ACADEMICOGNY-00004</v>
      </c>
      <c r="B779" s="21" t="str">
        <f t="shared" si="49"/>
        <v>GNY-00004OVS_ES ACADEMICO</v>
      </c>
      <c r="C779"/>
      <c r="D779" s="21" t="s">
        <v>134</v>
      </c>
      <c r="E779" t="s">
        <v>1691</v>
      </c>
      <c r="F779" s="21" t="s">
        <v>806</v>
      </c>
      <c r="G779" s="21" t="s">
        <v>134</v>
      </c>
      <c r="H779" s="49" t="s">
        <v>136</v>
      </c>
      <c r="I779" s="21" t="s">
        <v>74</v>
      </c>
      <c r="J779" t="s">
        <v>1692</v>
      </c>
      <c r="K779" s="53" t="s">
        <v>29</v>
      </c>
      <c r="L779" s="52" t="s">
        <v>92</v>
      </c>
      <c r="M779" s="48" t="s">
        <v>73</v>
      </c>
      <c r="N779" s="89" t="s">
        <v>74</v>
      </c>
      <c r="O779" s="90" t="s">
        <v>74</v>
      </c>
      <c r="P779" s="89" t="s">
        <v>74</v>
      </c>
      <c r="Q779" s="47" t="str">
        <f t="shared" si="50"/>
        <v>GNY-00004</v>
      </c>
      <c r="R779" s="64" t="s">
        <v>848</v>
      </c>
      <c r="S779" s="87">
        <v>41.8</v>
      </c>
      <c r="T779" s="21">
        <v>1</v>
      </c>
      <c r="U779" s="62" t="s">
        <v>139</v>
      </c>
      <c r="V779" s="49">
        <f>SUMIF(ResumenCotizacion!$C:$C,E779,ResumenCotizacion!$P:$P)</f>
        <v>0</v>
      </c>
      <c r="W779" s="86">
        <f>IF(H779="USD",S779*SolCotizacion!$J$18,S779)</f>
        <v>153214.13799999998</v>
      </c>
      <c r="X779" s="3">
        <f>ROUND(W779/(1-VLOOKUP("Total porcentaje:",ResumenCotizacion!$F:$H,3,0)),2)</f>
        <v>153214.14000000001</v>
      </c>
      <c r="Y779" s="3">
        <f t="shared" si="51"/>
        <v>0</v>
      </c>
    </row>
    <row r="780" spans="1:25" ht="14.25" x14ac:dyDescent="0.2">
      <c r="A780" s="21" t="str">
        <f t="shared" si="48"/>
        <v>Catalogo principalOVS_ES ACADEMICOGP3-00008</v>
      </c>
      <c r="B780" s="21" t="str">
        <f t="shared" si="49"/>
        <v>GP3-00008OVS_ES ACADEMICO</v>
      </c>
      <c r="C780"/>
      <c r="D780" s="21" t="s">
        <v>134</v>
      </c>
      <c r="E780" t="s">
        <v>1693</v>
      </c>
      <c r="F780" s="21" t="s">
        <v>806</v>
      </c>
      <c r="G780" s="21" t="s">
        <v>134</v>
      </c>
      <c r="H780" s="49" t="s">
        <v>136</v>
      </c>
      <c r="I780" s="21" t="s">
        <v>74</v>
      </c>
      <c r="J780" t="s">
        <v>1694</v>
      </c>
      <c r="K780" s="53" t="s">
        <v>29</v>
      </c>
      <c r="L780" s="52" t="s">
        <v>92</v>
      </c>
      <c r="M780" s="48" t="s">
        <v>73</v>
      </c>
      <c r="N780" s="89" t="s">
        <v>74</v>
      </c>
      <c r="O780" s="90" t="s">
        <v>74</v>
      </c>
      <c r="P780" s="89" t="s">
        <v>74</v>
      </c>
      <c r="Q780" s="47" t="str">
        <f t="shared" si="50"/>
        <v>GP3-00008</v>
      </c>
      <c r="R780" s="64" t="s">
        <v>848</v>
      </c>
      <c r="S780" s="87">
        <v>0</v>
      </c>
      <c r="T780" s="21">
        <v>1</v>
      </c>
      <c r="U780" s="62" t="s">
        <v>139</v>
      </c>
      <c r="V780" s="49">
        <f>SUMIF(ResumenCotizacion!$C:$C,E780,ResumenCotizacion!$P:$P)</f>
        <v>0</v>
      </c>
      <c r="W780" s="86">
        <f>IF(H780="USD",S780*SolCotizacion!$J$18,S780)</f>
        <v>0</v>
      </c>
      <c r="X780" s="3">
        <f>ROUND(W780/(1-VLOOKUP("Total porcentaje:",ResumenCotizacion!$F:$H,3,0)),2)</f>
        <v>0</v>
      </c>
      <c r="Y780" s="3">
        <f t="shared" si="51"/>
        <v>0</v>
      </c>
    </row>
    <row r="781" spans="1:25" ht="14.25" x14ac:dyDescent="0.2">
      <c r="A781" s="21" t="str">
        <f t="shared" si="48"/>
        <v>Catalogo principalOVS_ES ACADEMICOGP3-00009</v>
      </c>
      <c r="B781" s="21" t="str">
        <f t="shared" si="49"/>
        <v>GP3-00009OVS_ES ACADEMICO</v>
      </c>
      <c r="C781"/>
      <c r="D781" s="21" t="s">
        <v>134</v>
      </c>
      <c r="E781" t="s">
        <v>1695</v>
      </c>
      <c r="F781" s="21" t="s">
        <v>806</v>
      </c>
      <c r="G781" s="21" t="s">
        <v>134</v>
      </c>
      <c r="H781" s="49" t="s">
        <v>136</v>
      </c>
      <c r="I781" s="21" t="s">
        <v>74</v>
      </c>
      <c r="J781" t="s">
        <v>1696</v>
      </c>
      <c r="K781" s="53" t="s">
        <v>29</v>
      </c>
      <c r="L781" s="52" t="s">
        <v>92</v>
      </c>
      <c r="M781" s="48" t="s">
        <v>73</v>
      </c>
      <c r="N781" s="89" t="s">
        <v>74</v>
      </c>
      <c r="O781" s="90" t="s">
        <v>74</v>
      </c>
      <c r="P781" s="89" t="s">
        <v>74</v>
      </c>
      <c r="Q781" s="47" t="str">
        <f t="shared" si="50"/>
        <v>GP3-00009</v>
      </c>
      <c r="R781" s="64" t="s">
        <v>848</v>
      </c>
      <c r="S781" s="87">
        <v>0</v>
      </c>
      <c r="T781" s="21">
        <v>1</v>
      </c>
      <c r="U781" s="62" t="s">
        <v>139</v>
      </c>
      <c r="V781" s="49">
        <f>SUMIF(ResumenCotizacion!$C:$C,E781,ResumenCotizacion!$P:$P)</f>
        <v>0</v>
      </c>
      <c r="W781" s="86">
        <f>IF(H781="USD",S781*SolCotizacion!$J$18,S781)</f>
        <v>0</v>
      </c>
      <c r="X781" s="3">
        <f>ROUND(W781/(1-VLOOKUP("Total porcentaje:",ResumenCotizacion!$F:$H,3,0)),2)</f>
        <v>0</v>
      </c>
      <c r="Y781" s="3">
        <f t="shared" si="51"/>
        <v>0</v>
      </c>
    </row>
    <row r="782" spans="1:25" ht="14.25" x14ac:dyDescent="0.2">
      <c r="A782" s="21" t="str">
        <f t="shared" si="48"/>
        <v>Catalogo principalOVS_ES ACADEMICOGP3-00010</v>
      </c>
      <c r="B782" s="21" t="str">
        <f t="shared" si="49"/>
        <v>GP3-00010OVS_ES ACADEMICO</v>
      </c>
      <c r="C782"/>
      <c r="D782" s="21" t="s">
        <v>134</v>
      </c>
      <c r="E782" t="s">
        <v>1697</v>
      </c>
      <c r="F782" s="21" t="s">
        <v>806</v>
      </c>
      <c r="G782" s="21" t="s">
        <v>134</v>
      </c>
      <c r="H782" s="49" t="s">
        <v>136</v>
      </c>
      <c r="I782" s="21" t="s">
        <v>74</v>
      </c>
      <c r="J782" t="s">
        <v>1698</v>
      </c>
      <c r="K782" s="53" t="s">
        <v>29</v>
      </c>
      <c r="L782" s="52" t="s">
        <v>92</v>
      </c>
      <c r="M782" s="48" t="s">
        <v>73</v>
      </c>
      <c r="N782" s="89" t="s">
        <v>74</v>
      </c>
      <c r="O782" s="90" t="s">
        <v>74</v>
      </c>
      <c r="P782" s="89" t="s">
        <v>74</v>
      </c>
      <c r="Q782" s="47" t="str">
        <f t="shared" si="50"/>
        <v>GP3-00010</v>
      </c>
      <c r="R782" s="64" t="s">
        <v>848</v>
      </c>
      <c r="S782" s="87">
        <v>0</v>
      </c>
      <c r="T782" s="21">
        <v>1</v>
      </c>
      <c r="U782" s="62" t="s">
        <v>139</v>
      </c>
      <c r="V782" s="49">
        <f>SUMIF(ResumenCotizacion!$C:$C,E782,ResumenCotizacion!$P:$P)</f>
        <v>0</v>
      </c>
      <c r="W782" s="86">
        <f>IF(H782="USD",S782*SolCotizacion!$J$18,S782)</f>
        <v>0</v>
      </c>
      <c r="X782" s="3">
        <f>ROUND(W782/(1-VLOOKUP("Total porcentaje:",ResumenCotizacion!$F:$H,3,0)),2)</f>
        <v>0</v>
      </c>
      <c r="Y782" s="3">
        <f t="shared" si="51"/>
        <v>0</v>
      </c>
    </row>
    <row r="783" spans="1:25" ht="14.25" x14ac:dyDescent="0.2">
      <c r="A783" s="21" t="str">
        <f t="shared" si="48"/>
        <v>Catalogo principalOVS_ES ACADEMICOGPG-00002</v>
      </c>
      <c r="B783" s="21" t="str">
        <f t="shared" si="49"/>
        <v>GPG-00002OVS_ES ACADEMICO</v>
      </c>
      <c r="C783"/>
      <c r="D783" s="21" t="s">
        <v>134</v>
      </c>
      <c r="E783" t="s">
        <v>1699</v>
      </c>
      <c r="F783" s="21" t="s">
        <v>806</v>
      </c>
      <c r="G783" s="21" t="s">
        <v>134</v>
      </c>
      <c r="H783" s="49" t="s">
        <v>136</v>
      </c>
      <c r="I783" s="21" t="s">
        <v>74</v>
      </c>
      <c r="J783" t="s">
        <v>1700</v>
      </c>
      <c r="K783" s="53" t="s">
        <v>29</v>
      </c>
      <c r="L783" s="52" t="s">
        <v>92</v>
      </c>
      <c r="M783" s="48" t="s">
        <v>73</v>
      </c>
      <c r="N783" s="89" t="s">
        <v>74</v>
      </c>
      <c r="O783" s="90" t="s">
        <v>74</v>
      </c>
      <c r="P783" s="89" t="s">
        <v>74</v>
      </c>
      <c r="Q783" s="47" t="str">
        <f t="shared" si="50"/>
        <v>GPG-00002</v>
      </c>
      <c r="R783" s="64" t="s">
        <v>848</v>
      </c>
      <c r="S783" s="87">
        <v>33.9</v>
      </c>
      <c r="T783" s="21">
        <v>1</v>
      </c>
      <c r="U783" s="62" t="s">
        <v>139</v>
      </c>
      <c r="V783" s="49">
        <f>SUMIF(ResumenCotizacion!$C:$C,E783,ResumenCotizacion!$P:$P)</f>
        <v>0</v>
      </c>
      <c r="W783" s="86">
        <f>IF(H783="USD",S783*SolCotizacion!$J$18,S783)</f>
        <v>124257.39899999999</v>
      </c>
      <c r="X783" s="3">
        <f>ROUND(W783/(1-VLOOKUP("Total porcentaje:",ResumenCotizacion!$F:$H,3,0)),2)</f>
        <v>124257.4</v>
      </c>
      <c r="Y783" s="3">
        <f t="shared" si="51"/>
        <v>0</v>
      </c>
    </row>
    <row r="784" spans="1:25" ht="14.25" x14ac:dyDescent="0.2">
      <c r="A784" s="21" t="str">
        <f t="shared" si="48"/>
        <v>Catalogo principalOVS_ES ACADEMICOGPG-00003</v>
      </c>
      <c r="B784" s="21" t="str">
        <f t="shared" si="49"/>
        <v>GPG-00003OVS_ES ACADEMICO</v>
      </c>
      <c r="C784"/>
      <c r="D784" s="21" t="s">
        <v>134</v>
      </c>
      <c r="E784" t="s">
        <v>1701</v>
      </c>
      <c r="F784" s="21" t="s">
        <v>806</v>
      </c>
      <c r="G784" s="21" t="s">
        <v>134</v>
      </c>
      <c r="H784" s="49" t="s">
        <v>136</v>
      </c>
      <c r="I784" s="21" t="s">
        <v>74</v>
      </c>
      <c r="J784" t="s">
        <v>1702</v>
      </c>
      <c r="K784" s="53" t="s">
        <v>29</v>
      </c>
      <c r="L784" s="52" t="s">
        <v>92</v>
      </c>
      <c r="M784" s="48" t="s">
        <v>73</v>
      </c>
      <c r="N784" s="89" t="s">
        <v>74</v>
      </c>
      <c r="O784" s="90" t="s">
        <v>74</v>
      </c>
      <c r="P784" s="89" t="s">
        <v>74</v>
      </c>
      <c r="Q784" s="47" t="str">
        <f t="shared" si="50"/>
        <v>GPG-00003</v>
      </c>
      <c r="R784" s="64" t="s">
        <v>848</v>
      </c>
      <c r="S784" s="87">
        <v>22.3</v>
      </c>
      <c r="T784" s="21">
        <v>1</v>
      </c>
      <c r="U784" s="62" t="s">
        <v>139</v>
      </c>
      <c r="V784" s="49">
        <f>SUMIF(ResumenCotizacion!$C:$C,E784,ResumenCotizacion!$P:$P)</f>
        <v>0</v>
      </c>
      <c r="W784" s="86">
        <f>IF(H784="USD",S784*SolCotizacion!$J$18,S784)</f>
        <v>81738.642999999996</v>
      </c>
      <c r="X784" s="3">
        <f>ROUND(W784/(1-VLOOKUP("Total porcentaje:",ResumenCotizacion!$F:$H,3,0)),2)</f>
        <v>81738.64</v>
      </c>
      <c r="Y784" s="3">
        <f t="shared" si="51"/>
        <v>0</v>
      </c>
    </row>
    <row r="785" spans="1:25" ht="14.25" x14ac:dyDescent="0.2">
      <c r="A785" s="21" t="str">
        <f t="shared" si="48"/>
        <v>Catalogo principalOVS_ES ACADEMICOGPH-00004</v>
      </c>
      <c r="B785" s="21" t="str">
        <f t="shared" si="49"/>
        <v>GPH-00004OVS_ES ACADEMICO</v>
      </c>
      <c r="C785"/>
      <c r="D785" s="21" t="s">
        <v>134</v>
      </c>
      <c r="E785" t="s">
        <v>1703</v>
      </c>
      <c r="F785" s="21" t="s">
        <v>806</v>
      </c>
      <c r="G785" s="21" t="s">
        <v>134</v>
      </c>
      <c r="H785" s="49" t="s">
        <v>136</v>
      </c>
      <c r="I785" s="21" t="s">
        <v>74</v>
      </c>
      <c r="J785" t="s">
        <v>1704</v>
      </c>
      <c r="K785" s="53" t="s">
        <v>29</v>
      </c>
      <c r="L785" s="52" t="s">
        <v>92</v>
      </c>
      <c r="M785" s="48" t="s">
        <v>73</v>
      </c>
      <c r="N785" s="89" t="s">
        <v>74</v>
      </c>
      <c r="O785" s="90" t="s">
        <v>74</v>
      </c>
      <c r="P785" s="89" t="s">
        <v>74</v>
      </c>
      <c r="Q785" s="47" t="str">
        <f t="shared" si="50"/>
        <v>GPH-00004</v>
      </c>
      <c r="R785" s="64" t="s">
        <v>848</v>
      </c>
      <c r="S785" s="87">
        <v>54.3</v>
      </c>
      <c r="T785" s="21">
        <v>1</v>
      </c>
      <c r="U785" s="62" t="s">
        <v>139</v>
      </c>
      <c r="V785" s="49">
        <f>SUMIF(ResumenCotizacion!$C:$C,E785,ResumenCotizacion!$P:$P)</f>
        <v>0</v>
      </c>
      <c r="W785" s="86">
        <f>IF(H785="USD",S785*SolCotizacion!$J$18,S785)</f>
        <v>199031.76299999998</v>
      </c>
      <c r="X785" s="3">
        <f>ROUND(W785/(1-VLOOKUP("Total porcentaje:",ResumenCotizacion!$F:$H,3,0)),2)</f>
        <v>199031.76</v>
      </c>
      <c r="Y785" s="3">
        <f t="shared" si="51"/>
        <v>0</v>
      </c>
    </row>
    <row r="786" spans="1:25" ht="14.25" x14ac:dyDescent="0.2">
      <c r="A786" s="21" t="str">
        <f t="shared" si="48"/>
        <v>Catalogo principalOVS_ES ACADEMICOGPH-00005</v>
      </c>
      <c r="B786" s="21" t="str">
        <f t="shared" si="49"/>
        <v>GPH-00005OVS_ES ACADEMICO</v>
      </c>
      <c r="C786"/>
      <c r="D786" s="21" t="s">
        <v>134</v>
      </c>
      <c r="E786" t="s">
        <v>1705</v>
      </c>
      <c r="F786" s="21" t="s">
        <v>806</v>
      </c>
      <c r="G786" s="21" t="s">
        <v>134</v>
      </c>
      <c r="H786" s="49" t="s">
        <v>136</v>
      </c>
      <c r="I786" s="21" t="s">
        <v>74</v>
      </c>
      <c r="J786" t="s">
        <v>1706</v>
      </c>
      <c r="K786" s="53" t="s">
        <v>29</v>
      </c>
      <c r="L786" s="52" t="s">
        <v>92</v>
      </c>
      <c r="M786" s="48" t="s">
        <v>73</v>
      </c>
      <c r="N786" s="89" t="s">
        <v>74</v>
      </c>
      <c r="O786" s="90" t="s">
        <v>74</v>
      </c>
      <c r="P786" s="89" t="s">
        <v>74</v>
      </c>
      <c r="Q786" s="47" t="str">
        <f t="shared" si="50"/>
        <v>GPH-00005</v>
      </c>
      <c r="R786" s="64" t="s">
        <v>848</v>
      </c>
      <c r="S786" s="87">
        <v>54.3</v>
      </c>
      <c r="T786" s="21">
        <v>1</v>
      </c>
      <c r="U786" s="62" t="s">
        <v>139</v>
      </c>
      <c r="V786" s="49">
        <f>SUMIF(ResumenCotizacion!$C:$C,E786,ResumenCotizacion!$P:$P)</f>
        <v>0</v>
      </c>
      <c r="W786" s="86">
        <f>IF(H786="USD",S786*SolCotizacion!$J$18,S786)</f>
        <v>199031.76299999998</v>
      </c>
      <c r="X786" s="3">
        <f>ROUND(W786/(1-VLOOKUP("Total porcentaje:",ResumenCotizacion!$F:$H,3,0)),2)</f>
        <v>199031.76</v>
      </c>
      <c r="Y786" s="3">
        <f t="shared" si="51"/>
        <v>0</v>
      </c>
    </row>
    <row r="787" spans="1:25" ht="14.25" x14ac:dyDescent="0.2">
      <c r="A787" s="21" t="str">
        <f t="shared" si="48"/>
        <v>Catalogo principalOVS_ES ACADEMICOGPH-00006</v>
      </c>
      <c r="B787" s="21" t="str">
        <f t="shared" si="49"/>
        <v>GPH-00006OVS_ES ACADEMICO</v>
      </c>
      <c r="C787"/>
      <c r="D787" s="21" t="s">
        <v>134</v>
      </c>
      <c r="E787" t="s">
        <v>1707</v>
      </c>
      <c r="F787" s="21" t="s">
        <v>806</v>
      </c>
      <c r="G787" s="21" t="s">
        <v>134</v>
      </c>
      <c r="H787" s="49" t="s">
        <v>136</v>
      </c>
      <c r="I787" s="21" t="s">
        <v>74</v>
      </c>
      <c r="J787" t="s">
        <v>1708</v>
      </c>
      <c r="K787" s="53" t="s">
        <v>29</v>
      </c>
      <c r="L787" s="52" t="s">
        <v>92</v>
      </c>
      <c r="M787" s="48" t="s">
        <v>73</v>
      </c>
      <c r="N787" s="89" t="s">
        <v>74</v>
      </c>
      <c r="O787" s="90" t="s">
        <v>74</v>
      </c>
      <c r="P787" s="89" t="s">
        <v>74</v>
      </c>
      <c r="Q787" s="47" t="str">
        <f t="shared" si="50"/>
        <v>GPH-00006</v>
      </c>
      <c r="R787" s="64" t="s">
        <v>848</v>
      </c>
      <c r="S787" s="87">
        <v>35.6</v>
      </c>
      <c r="T787" s="21">
        <v>1</v>
      </c>
      <c r="U787" s="62" t="s">
        <v>139</v>
      </c>
      <c r="V787" s="49">
        <f>SUMIF(ResumenCotizacion!$C:$C,E787,ResumenCotizacion!$P:$P)</f>
        <v>0</v>
      </c>
      <c r="W787" s="86">
        <f>IF(H787="USD",S787*SolCotizacion!$J$18,S787)</f>
        <v>130488.59600000001</v>
      </c>
      <c r="X787" s="3">
        <f>ROUND(W787/(1-VLOOKUP("Total porcentaje:",ResumenCotizacion!$F:$H,3,0)),2)</f>
        <v>130488.6</v>
      </c>
      <c r="Y787" s="3">
        <f t="shared" si="51"/>
        <v>0</v>
      </c>
    </row>
    <row r="788" spans="1:25" ht="14.25" x14ac:dyDescent="0.2">
      <c r="A788" s="21" t="str">
        <f t="shared" si="48"/>
        <v>Catalogo principalOVS_ES ACADEMICOGPH-00007</v>
      </c>
      <c r="B788" s="21" t="str">
        <f t="shared" si="49"/>
        <v>GPH-00007OVS_ES ACADEMICO</v>
      </c>
      <c r="C788"/>
      <c r="D788" s="21" t="s">
        <v>134</v>
      </c>
      <c r="E788" t="s">
        <v>1709</v>
      </c>
      <c r="F788" s="21" t="s">
        <v>806</v>
      </c>
      <c r="G788" s="21" t="s">
        <v>134</v>
      </c>
      <c r="H788" s="49" t="s">
        <v>136</v>
      </c>
      <c r="I788" s="21" t="s">
        <v>74</v>
      </c>
      <c r="J788" t="s">
        <v>1710</v>
      </c>
      <c r="K788" s="53" t="s">
        <v>29</v>
      </c>
      <c r="L788" s="52" t="s">
        <v>92</v>
      </c>
      <c r="M788" s="48" t="s">
        <v>73</v>
      </c>
      <c r="N788" s="89" t="s">
        <v>74</v>
      </c>
      <c r="O788" s="90" t="s">
        <v>74</v>
      </c>
      <c r="P788" s="89" t="s">
        <v>74</v>
      </c>
      <c r="Q788" s="47" t="str">
        <f t="shared" si="50"/>
        <v>GPH-00007</v>
      </c>
      <c r="R788" s="64" t="s">
        <v>848</v>
      </c>
      <c r="S788" s="87">
        <v>35.6</v>
      </c>
      <c r="T788" s="21">
        <v>1</v>
      </c>
      <c r="U788" s="62" t="s">
        <v>139</v>
      </c>
      <c r="V788" s="49">
        <f>SUMIF(ResumenCotizacion!$C:$C,E788,ResumenCotizacion!$P:$P)</f>
        <v>0</v>
      </c>
      <c r="W788" s="86">
        <f>IF(H788="USD",S788*SolCotizacion!$J$18,S788)</f>
        <v>130488.59600000001</v>
      </c>
      <c r="X788" s="3">
        <f>ROUND(W788/(1-VLOOKUP("Total porcentaje:",ResumenCotizacion!$F:$H,3,0)),2)</f>
        <v>130488.6</v>
      </c>
      <c r="Y788" s="3">
        <f t="shared" si="51"/>
        <v>0</v>
      </c>
    </row>
    <row r="789" spans="1:25" ht="14.25" x14ac:dyDescent="0.2">
      <c r="A789" s="21" t="str">
        <f t="shared" si="48"/>
        <v>Catalogo principalOVS_ES ACADEMICOGPK-00001</v>
      </c>
      <c r="B789" s="21" t="str">
        <f t="shared" si="49"/>
        <v>GPK-00001OVS_ES ACADEMICO</v>
      </c>
      <c r="C789"/>
      <c r="D789" s="21" t="s">
        <v>134</v>
      </c>
      <c r="E789" t="s">
        <v>1711</v>
      </c>
      <c r="F789" s="21" t="s">
        <v>806</v>
      </c>
      <c r="G789" s="21" t="s">
        <v>134</v>
      </c>
      <c r="H789" s="49" t="s">
        <v>136</v>
      </c>
      <c r="I789" s="21" t="s">
        <v>74</v>
      </c>
      <c r="J789" t="s">
        <v>1712</v>
      </c>
      <c r="K789" s="53" t="s">
        <v>29</v>
      </c>
      <c r="L789" s="52" t="s">
        <v>92</v>
      </c>
      <c r="M789" s="48" t="s">
        <v>73</v>
      </c>
      <c r="N789" s="89" t="s">
        <v>74</v>
      </c>
      <c r="O789" s="90" t="s">
        <v>74</v>
      </c>
      <c r="P789" s="89" t="s">
        <v>74</v>
      </c>
      <c r="Q789" s="47" t="str">
        <f t="shared" si="50"/>
        <v>GPK-00001</v>
      </c>
      <c r="R789" s="64" t="s">
        <v>848</v>
      </c>
      <c r="S789" s="87">
        <v>1.3</v>
      </c>
      <c r="T789" s="21">
        <v>1</v>
      </c>
      <c r="U789" s="62" t="s">
        <v>139</v>
      </c>
      <c r="V789" s="49">
        <f>SUMIF(ResumenCotizacion!$C:$C,E789,ResumenCotizacion!$P:$P)</f>
        <v>0</v>
      </c>
      <c r="W789" s="86">
        <f>IF(H789="USD",S789*SolCotizacion!$J$18,S789)</f>
        <v>4765.0330000000004</v>
      </c>
      <c r="X789" s="3">
        <f>ROUND(W789/(1-VLOOKUP("Total porcentaje:",ResumenCotizacion!$F:$H,3,0)),2)</f>
        <v>4765.03</v>
      </c>
      <c r="Y789" s="3">
        <f t="shared" si="51"/>
        <v>0</v>
      </c>
    </row>
    <row r="790" spans="1:25" ht="14.25" x14ac:dyDescent="0.2">
      <c r="A790" s="21" t="str">
        <f t="shared" si="48"/>
        <v>Catalogo principalOVS_ES ACADEMICOGPL-00001</v>
      </c>
      <c r="B790" s="21" t="str">
        <f t="shared" si="49"/>
        <v>GPL-00001OVS_ES ACADEMICO</v>
      </c>
      <c r="C790"/>
      <c r="D790" s="21" t="s">
        <v>134</v>
      </c>
      <c r="E790" t="s">
        <v>1713</v>
      </c>
      <c r="F790" s="21" t="s">
        <v>806</v>
      </c>
      <c r="G790" s="21" t="s">
        <v>134</v>
      </c>
      <c r="H790" s="49" t="s">
        <v>136</v>
      </c>
      <c r="I790" s="21" t="s">
        <v>74</v>
      </c>
      <c r="J790" t="s">
        <v>1714</v>
      </c>
      <c r="K790" s="53" t="s">
        <v>29</v>
      </c>
      <c r="L790" s="52" t="s">
        <v>92</v>
      </c>
      <c r="M790" s="48" t="s">
        <v>73</v>
      </c>
      <c r="N790" s="89" t="s">
        <v>74</v>
      </c>
      <c r="O790" s="90" t="s">
        <v>74</v>
      </c>
      <c r="P790" s="89" t="s">
        <v>74</v>
      </c>
      <c r="Q790" s="47" t="str">
        <f t="shared" si="50"/>
        <v>GPL-00001</v>
      </c>
      <c r="R790" s="64" t="s">
        <v>848</v>
      </c>
      <c r="S790" s="87">
        <v>2</v>
      </c>
      <c r="T790" s="21">
        <v>1</v>
      </c>
      <c r="U790" s="62" t="s">
        <v>139</v>
      </c>
      <c r="V790" s="49">
        <f>SUMIF(ResumenCotizacion!$C:$C,E790,ResumenCotizacion!$P:$P)</f>
        <v>0</v>
      </c>
      <c r="W790" s="86">
        <f>IF(H790="USD",S790*SolCotizacion!$J$18,S790)</f>
        <v>7330.82</v>
      </c>
      <c r="X790" s="3">
        <f>ROUND(W790/(1-VLOOKUP("Total porcentaje:",ResumenCotizacion!$F:$H,3,0)),2)</f>
        <v>7330.82</v>
      </c>
      <c r="Y790" s="3">
        <f t="shared" si="51"/>
        <v>0</v>
      </c>
    </row>
    <row r="791" spans="1:25" ht="14.25" x14ac:dyDescent="0.2">
      <c r="A791" s="21" t="str">
        <f t="shared" si="48"/>
        <v>Catalogo principalOVS_ES ACADEMICOGPL-00002</v>
      </c>
      <c r="B791" s="21" t="str">
        <f t="shared" si="49"/>
        <v>GPL-00002OVS_ES ACADEMICO</v>
      </c>
      <c r="C791"/>
      <c r="D791" s="21" t="s">
        <v>134</v>
      </c>
      <c r="E791" t="s">
        <v>1715</v>
      </c>
      <c r="F791" s="21" t="s">
        <v>806</v>
      </c>
      <c r="G791" s="21" t="s">
        <v>134</v>
      </c>
      <c r="H791" s="49" t="s">
        <v>136</v>
      </c>
      <c r="I791" s="21" t="s">
        <v>74</v>
      </c>
      <c r="J791" t="s">
        <v>1716</v>
      </c>
      <c r="K791" s="53" t="s">
        <v>29</v>
      </c>
      <c r="L791" s="52" t="s">
        <v>92</v>
      </c>
      <c r="M791" s="48" t="s">
        <v>73</v>
      </c>
      <c r="N791" s="89" t="s">
        <v>74</v>
      </c>
      <c r="O791" s="90" t="s">
        <v>74</v>
      </c>
      <c r="P791" s="89" t="s">
        <v>74</v>
      </c>
      <c r="Q791" s="47" t="str">
        <f t="shared" si="50"/>
        <v>GPL-00002</v>
      </c>
      <c r="R791" s="64" t="s">
        <v>848</v>
      </c>
      <c r="S791" s="87">
        <v>2</v>
      </c>
      <c r="T791" s="21">
        <v>1</v>
      </c>
      <c r="U791" s="62" t="s">
        <v>139</v>
      </c>
      <c r="V791" s="49">
        <f>SUMIF(ResumenCotizacion!$C:$C,E791,ResumenCotizacion!$P:$P)</f>
        <v>0</v>
      </c>
      <c r="W791" s="86">
        <f>IF(H791="USD",S791*SolCotizacion!$J$18,S791)</f>
        <v>7330.82</v>
      </c>
      <c r="X791" s="3">
        <f>ROUND(W791/(1-VLOOKUP("Total porcentaje:",ResumenCotizacion!$F:$H,3,0)),2)</f>
        <v>7330.82</v>
      </c>
      <c r="Y791" s="3">
        <f t="shared" si="51"/>
        <v>0</v>
      </c>
    </row>
    <row r="792" spans="1:25" ht="14.25" x14ac:dyDescent="0.2">
      <c r="A792" s="21" t="str">
        <f t="shared" si="48"/>
        <v>Catalogo principalOVS_ES ACADEMICOGPN-00001</v>
      </c>
      <c r="B792" s="21" t="str">
        <f t="shared" si="49"/>
        <v>GPN-00001OVS_ES ACADEMICO</v>
      </c>
      <c r="C792"/>
      <c r="D792" s="21" t="s">
        <v>134</v>
      </c>
      <c r="E792" t="s">
        <v>1717</v>
      </c>
      <c r="F792" s="21" t="s">
        <v>806</v>
      </c>
      <c r="G792" s="21" t="s">
        <v>134</v>
      </c>
      <c r="H792" s="49" t="s">
        <v>136</v>
      </c>
      <c r="I792" s="21" t="s">
        <v>74</v>
      </c>
      <c r="J792" t="s">
        <v>1718</v>
      </c>
      <c r="K792" s="53" t="s">
        <v>29</v>
      </c>
      <c r="L792" s="52" t="s">
        <v>92</v>
      </c>
      <c r="M792" s="48" t="s">
        <v>73</v>
      </c>
      <c r="N792" s="89" t="s">
        <v>74</v>
      </c>
      <c r="O792" s="90" t="s">
        <v>74</v>
      </c>
      <c r="P792" s="89" t="s">
        <v>74</v>
      </c>
      <c r="Q792" s="47" t="str">
        <f t="shared" si="50"/>
        <v>GPN-00001</v>
      </c>
      <c r="R792" s="64" t="s">
        <v>848</v>
      </c>
      <c r="S792" s="87">
        <v>1.7</v>
      </c>
      <c r="T792" s="21">
        <v>1</v>
      </c>
      <c r="U792" s="62" t="s">
        <v>139</v>
      </c>
      <c r="V792" s="49">
        <f>SUMIF(ResumenCotizacion!$C:$C,E792,ResumenCotizacion!$P:$P)</f>
        <v>0</v>
      </c>
      <c r="W792" s="86">
        <f>IF(H792="USD",S792*SolCotizacion!$J$18,S792)</f>
        <v>6231.1969999999992</v>
      </c>
      <c r="X792" s="3">
        <f>ROUND(W792/(1-VLOOKUP("Total porcentaje:",ResumenCotizacion!$F:$H,3,0)),2)</f>
        <v>6231.2</v>
      </c>
      <c r="Y792" s="3">
        <f t="shared" si="51"/>
        <v>0</v>
      </c>
    </row>
    <row r="793" spans="1:25" ht="14.25" x14ac:dyDescent="0.2">
      <c r="A793" s="21" t="str">
        <f t="shared" si="48"/>
        <v>Catalogo principalOVS_ES ACADEMICOGPP-00001</v>
      </c>
      <c r="B793" s="21" t="str">
        <f t="shared" si="49"/>
        <v>GPP-00001OVS_ES ACADEMICO</v>
      </c>
      <c r="C793"/>
      <c r="D793" s="21" t="s">
        <v>134</v>
      </c>
      <c r="E793" t="s">
        <v>1719</v>
      </c>
      <c r="F793" s="21" t="s">
        <v>806</v>
      </c>
      <c r="G793" s="21" t="s">
        <v>134</v>
      </c>
      <c r="H793" s="49" t="s">
        <v>136</v>
      </c>
      <c r="I793" s="21" t="s">
        <v>74</v>
      </c>
      <c r="J793" t="s">
        <v>1720</v>
      </c>
      <c r="K793" s="53" t="s">
        <v>29</v>
      </c>
      <c r="L793" s="52" t="s">
        <v>92</v>
      </c>
      <c r="M793" s="48" t="s">
        <v>73</v>
      </c>
      <c r="N793" s="89" t="s">
        <v>74</v>
      </c>
      <c r="O793" s="90" t="s">
        <v>74</v>
      </c>
      <c r="P793" s="89" t="s">
        <v>74</v>
      </c>
      <c r="Q793" s="47" t="str">
        <f t="shared" si="50"/>
        <v>GPP-00001</v>
      </c>
      <c r="R793" s="64" t="s">
        <v>848</v>
      </c>
      <c r="S793" s="87">
        <v>2.7</v>
      </c>
      <c r="T793" s="21">
        <v>1</v>
      </c>
      <c r="U793" s="62" t="s">
        <v>139</v>
      </c>
      <c r="V793" s="49">
        <f>SUMIF(ResumenCotizacion!$C:$C,E793,ResumenCotizacion!$P:$P)</f>
        <v>0</v>
      </c>
      <c r="W793" s="86">
        <f>IF(H793="USD",S793*SolCotizacion!$J$18,S793)</f>
        <v>9896.607</v>
      </c>
      <c r="X793" s="3">
        <f>ROUND(W793/(1-VLOOKUP("Total porcentaje:",ResumenCotizacion!$F:$H,3,0)),2)</f>
        <v>9896.61</v>
      </c>
      <c r="Y793" s="3">
        <f t="shared" si="51"/>
        <v>0</v>
      </c>
    </row>
    <row r="794" spans="1:25" ht="14.25" x14ac:dyDescent="0.2">
      <c r="A794" s="21" t="str">
        <f t="shared" si="48"/>
        <v>Catalogo principalOVS_ES ACADEMICOGPP-00002</v>
      </c>
      <c r="B794" s="21" t="str">
        <f t="shared" si="49"/>
        <v>GPP-00002OVS_ES ACADEMICO</v>
      </c>
      <c r="C794"/>
      <c r="D794" s="21" t="s">
        <v>134</v>
      </c>
      <c r="E794" t="s">
        <v>1721</v>
      </c>
      <c r="F794" s="21" t="s">
        <v>806</v>
      </c>
      <c r="G794" s="21" t="s">
        <v>134</v>
      </c>
      <c r="H794" s="49" t="s">
        <v>136</v>
      </c>
      <c r="I794" s="21" t="s">
        <v>74</v>
      </c>
      <c r="J794" t="s">
        <v>1722</v>
      </c>
      <c r="K794" s="53" t="s">
        <v>29</v>
      </c>
      <c r="L794" s="52" t="s">
        <v>92</v>
      </c>
      <c r="M794" s="48" t="s">
        <v>73</v>
      </c>
      <c r="N794" s="89" t="s">
        <v>74</v>
      </c>
      <c r="O794" s="90" t="s">
        <v>74</v>
      </c>
      <c r="P794" s="89" t="s">
        <v>74</v>
      </c>
      <c r="Q794" s="47" t="str">
        <f t="shared" si="50"/>
        <v>GPP-00002</v>
      </c>
      <c r="R794" s="64" t="s">
        <v>848</v>
      </c>
      <c r="S794" s="87">
        <v>2.7</v>
      </c>
      <c r="T794" s="21">
        <v>1</v>
      </c>
      <c r="U794" s="62" t="s">
        <v>139</v>
      </c>
      <c r="V794" s="49">
        <f>SUMIF(ResumenCotizacion!$C:$C,E794,ResumenCotizacion!$P:$P)</f>
        <v>0</v>
      </c>
      <c r="W794" s="86">
        <f>IF(H794="USD",S794*SolCotizacion!$J$18,S794)</f>
        <v>9896.607</v>
      </c>
      <c r="X794" s="3">
        <f>ROUND(W794/(1-VLOOKUP("Total porcentaje:",ResumenCotizacion!$F:$H,3,0)),2)</f>
        <v>9896.61</v>
      </c>
      <c r="Y794" s="3">
        <f t="shared" si="51"/>
        <v>0</v>
      </c>
    </row>
    <row r="795" spans="1:25" ht="14.25" x14ac:dyDescent="0.2">
      <c r="A795" s="21" t="str">
        <f t="shared" si="48"/>
        <v>Catalogo principalOVS_ES ACADEMICOGPR-00001</v>
      </c>
      <c r="B795" s="21" t="str">
        <f t="shared" si="49"/>
        <v>GPR-00001OVS_ES ACADEMICO</v>
      </c>
      <c r="C795"/>
      <c r="D795" s="21" t="s">
        <v>134</v>
      </c>
      <c r="E795" t="s">
        <v>1723</v>
      </c>
      <c r="F795" s="21" t="s">
        <v>806</v>
      </c>
      <c r="G795" s="21" t="s">
        <v>134</v>
      </c>
      <c r="H795" s="49" t="s">
        <v>136</v>
      </c>
      <c r="I795" s="21" t="s">
        <v>74</v>
      </c>
      <c r="J795" t="s">
        <v>1724</v>
      </c>
      <c r="K795" s="53" t="s">
        <v>29</v>
      </c>
      <c r="L795" s="52" t="s">
        <v>92</v>
      </c>
      <c r="M795" s="48" t="s">
        <v>73</v>
      </c>
      <c r="N795" s="89" t="s">
        <v>74</v>
      </c>
      <c r="O795" s="90" t="s">
        <v>74</v>
      </c>
      <c r="P795" s="89" t="s">
        <v>74</v>
      </c>
      <c r="Q795" s="47" t="str">
        <f t="shared" si="50"/>
        <v>GPR-00001</v>
      </c>
      <c r="R795" s="64" t="s">
        <v>848</v>
      </c>
      <c r="S795" s="87">
        <v>2.2000000000000002</v>
      </c>
      <c r="T795" s="21">
        <v>1</v>
      </c>
      <c r="U795" s="62" t="s">
        <v>139</v>
      </c>
      <c r="V795" s="49">
        <f>SUMIF(ResumenCotizacion!$C:$C,E795,ResumenCotizacion!$P:$P)</f>
        <v>0</v>
      </c>
      <c r="W795" s="86">
        <f>IF(H795="USD",S795*SolCotizacion!$J$18,S795)</f>
        <v>8063.902</v>
      </c>
      <c r="X795" s="3">
        <f>ROUND(W795/(1-VLOOKUP("Total porcentaje:",ResumenCotizacion!$F:$H,3,0)),2)</f>
        <v>8063.9</v>
      </c>
      <c r="Y795" s="3">
        <f t="shared" si="51"/>
        <v>0</v>
      </c>
    </row>
    <row r="796" spans="1:25" ht="14.25" x14ac:dyDescent="0.2">
      <c r="A796" s="21" t="str">
        <f t="shared" si="48"/>
        <v>Catalogo principalOVS_ES ACADEMICOGPR-00002</v>
      </c>
      <c r="B796" s="21" t="str">
        <f t="shared" si="49"/>
        <v>GPR-00002OVS_ES ACADEMICO</v>
      </c>
      <c r="C796"/>
      <c r="D796" s="21" t="s">
        <v>134</v>
      </c>
      <c r="E796" t="s">
        <v>1725</v>
      </c>
      <c r="F796" s="21" t="s">
        <v>806</v>
      </c>
      <c r="G796" s="21" t="s">
        <v>134</v>
      </c>
      <c r="H796" s="49" t="s">
        <v>136</v>
      </c>
      <c r="I796" s="21" t="s">
        <v>74</v>
      </c>
      <c r="J796" t="s">
        <v>1726</v>
      </c>
      <c r="K796" s="53" t="s">
        <v>29</v>
      </c>
      <c r="L796" s="52" t="s">
        <v>92</v>
      </c>
      <c r="M796" s="48" t="s">
        <v>73</v>
      </c>
      <c r="N796" s="89" t="s">
        <v>74</v>
      </c>
      <c r="O796" s="90" t="s">
        <v>74</v>
      </c>
      <c r="P796" s="89" t="s">
        <v>74</v>
      </c>
      <c r="Q796" s="47" t="str">
        <f t="shared" si="50"/>
        <v>GPR-00002</v>
      </c>
      <c r="R796" s="64" t="s">
        <v>848</v>
      </c>
      <c r="S796" s="87">
        <v>2.2000000000000002</v>
      </c>
      <c r="T796" s="21">
        <v>1</v>
      </c>
      <c r="U796" s="62" t="s">
        <v>139</v>
      </c>
      <c r="V796" s="49">
        <f>SUMIF(ResumenCotizacion!$C:$C,E796,ResumenCotizacion!$P:$P)</f>
        <v>0</v>
      </c>
      <c r="W796" s="86">
        <f>IF(H796="USD",S796*SolCotizacion!$J$18,S796)</f>
        <v>8063.902</v>
      </c>
      <c r="X796" s="3">
        <f>ROUND(W796/(1-VLOOKUP("Total porcentaje:",ResumenCotizacion!$F:$H,3,0)),2)</f>
        <v>8063.9</v>
      </c>
      <c r="Y796" s="3">
        <f t="shared" si="51"/>
        <v>0</v>
      </c>
    </row>
    <row r="797" spans="1:25" ht="14.25" x14ac:dyDescent="0.2">
      <c r="A797" s="21" t="str">
        <f t="shared" si="48"/>
        <v>Catalogo principalOVS_ES ACADEMICOGPS-00001</v>
      </c>
      <c r="B797" s="21" t="str">
        <f t="shared" si="49"/>
        <v>GPS-00001OVS_ES ACADEMICO</v>
      </c>
      <c r="C797"/>
      <c r="D797" s="21" t="s">
        <v>134</v>
      </c>
      <c r="E797" t="s">
        <v>1727</v>
      </c>
      <c r="F797" s="21" t="s">
        <v>806</v>
      </c>
      <c r="G797" s="21" t="s">
        <v>134</v>
      </c>
      <c r="H797" s="49" t="s">
        <v>136</v>
      </c>
      <c r="I797" s="21" t="s">
        <v>74</v>
      </c>
      <c r="J797" t="s">
        <v>1728</v>
      </c>
      <c r="K797" s="53" t="s">
        <v>29</v>
      </c>
      <c r="L797" s="52" t="s">
        <v>92</v>
      </c>
      <c r="M797" s="48" t="s">
        <v>73</v>
      </c>
      <c r="N797" s="89" t="s">
        <v>74</v>
      </c>
      <c r="O797" s="90" t="s">
        <v>74</v>
      </c>
      <c r="P797" s="89" t="s">
        <v>74</v>
      </c>
      <c r="Q797" s="47" t="str">
        <f t="shared" si="50"/>
        <v>GPS-00001</v>
      </c>
      <c r="R797" s="64" t="s">
        <v>848</v>
      </c>
      <c r="S797" s="87">
        <v>3.6</v>
      </c>
      <c r="T797" s="21">
        <v>1</v>
      </c>
      <c r="U797" s="62" t="s">
        <v>139</v>
      </c>
      <c r="V797" s="49">
        <f>SUMIF(ResumenCotizacion!$C:$C,E797,ResumenCotizacion!$P:$P)</f>
        <v>0</v>
      </c>
      <c r="W797" s="86">
        <f>IF(H797="USD",S797*SolCotizacion!$J$18,S797)</f>
        <v>13195.476000000001</v>
      </c>
      <c r="X797" s="3">
        <f>ROUND(W797/(1-VLOOKUP("Total porcentaje:",ResumenCotizacion!$F:$H,3,0)),2)</f>
        <v>13195.48</v>
      </c>
      <c r="Y797" s="3">
        <f t="shared" si="51"/>
        <v>0</v>
      </c>
    </row>
    <row r="798" spans="1:25" ht="14.25" x14ac:dyDescent="0.2">
      <c r="A798" s="21" t="str">
        <f t="shared" si="48"/>
        <v>Catalogo principalOVS_ES ACADEMICOGPS-00002</v>
      </c>
      <c r="B798" s="21" t="str">
        <f t="shared" si="49"/>
        <v>GPS-00002OVS_ES ACADEMICO</v>
      </c>
      <c r="C798"/>
      <c r="D798" s="21" t="s">
        <v>134</v>
      </c>
      <c r="E798" t="s">
        <v>1729</v>
      </c>
      <c r="F798" s="21" t="s">
        <v>806</v>
      </c>
      <c r="G798" s="21" t="s">
        <v>134</v>
      </c>
      <c r="H798" s="49" t="s">
        <v>136</v>
      </c>
      <c r="I798" s="21" t="s">
        <v>74</v>
      </c>
      <c r="J798" t="s">
        <v>1730</v>
      </c>
      <c r="K798" s="53" t="s">
        <v>29</v>
      </c>
      <c r="L798" s="52" t="s">
        <v>92</v>
      </c>
      <c r="M798" s="48" t="s">
        <v>73</v>
      </c>
      <c r="N798" s="89" t="s">
        <v>74</v>
      </c>
      <c r="O798" s="90" t="s">
        <v>74</v>
      </c>
      <c r="P798" s="89" t="s">
        <v>74</v>
      </c>
      <c r="Q798" s="47" t="str">
        <f t="shared" si="50"/>
        <v>GPS-00002</v>
      </c>
      <c r="R798" s="64" t="s">
        <v>848</v>
      </c>
      <c r="S798" s="87">
        <v>3.6</v>
      </c>
      <c r="T798" s="21">
        <v>1</v>
      </c>
      <c r="U798" s="62" t="s">
        <v>139</v>
      </c>
      <c r="V798" s="49">
        <f>SUMIF(ResumenCotizacion!$C:$C,E798,ResumenCotizacion!$P:$P)</f>
        <v>0</v>
      </c>
      <c r="W798" s="86">
        <f>IF(H798="USD",S798*SolCotizacion!$J$18,S798)</f>
        <v>13195.476000000001</v>
      </c>
      <c r="X798" s="3">
        <f>ROUND(W798/(1-VLOOKUP("Total porcentaje:",ResumenCotizacion!$F:$H,3,0)),2)</f>
        <v>13195.48</v>
      </c>
      <c r="Y798" s="3">
        <f t="shared" si="51"/>
        <v>0</v>
      </c>
    </row>
    <row r="799" spans="1:25" ht="14.25" x14ac:dyDescent="0.2">
      <c r="A799" s="21" t="str">
        <f t="shared" si="48"/>
        <v>Catalogo principalOVS_ES ACADEMICOGPS-00004</v>
      </c>
      <c r="B799" s="21" t="str">
        <f t="shared" si="49"/>
        <v>GPS-00004OVS_ES ACADEMICO</v>
      </c>
      <c r="C799"/>
      <c r="D799" s="21" t="s">
        <v>134</v>
      </c>
      <c r="E799" t="s">
        <v>1731</v>
      </c>
      <c r="F799" s="21" t="s">
        <v>806</v>
      </c>
      <c r="G799" s="21" t="s">
        <v>134</v>
      </c>
      <c r="H799" s="49" t="s">
        <v>136</v>
      </c>
      <c r="I799" s="21" t="s">
        <v>74</v>
      </c>
      <c r="J799" t="s">
        <v>1732</v>
      </c>
      <c r="K799" s="53" t="s">
        <v>29</v>
      </c>
      <c r="L799" s="52" t="s">
        <v>92</v>
      </c>
      <c r="M799" s="48" t="s">
        <v>73</v>
      </c>
      <c r="N799" s="89" t="s">
        <v>74</v>
      </c>
      <c r="O799" s="90" t="s">
        <v>74</v>
      </c>
      <c r="P799" s="89" t="s">
        <v>74</v>
      </c>
      <c r="Q799" s="47" t="str">
        <f t="shared" si="50"/>
        <v>GPS-00004</v>
      </c>
      <c r="R799" s="64" t="s">
        <v>848</v>
      </c>
      <c r="S799" s="87">
        <v>3.6</v>
      </c>
      <c r="T799" s="21">
        <v>1</v>
      </c>
      <c r="U799" s="62" t="s">
        <v>139</v>
      </c>
      <c r="V799" s="49">
        <f>SUMIF(ResumenCotizacion!$C:$C,E799,ResumenCotizacion!$P:$P)</f>
        <v>0</v>
      </c>
      <c r="W799" s="86">
        <f>IF(H799="USD",S799*SolCotizacion!$J$18,S799)</f>
        <v>13195.476000000001</v>
      </c>
      <c r="X799" s="3">
        <f>ROUND(W799/(1-VLOOKUP("Total porcentaje:",ResumenCotizacion!$F:$H,3,0)),2)</f>
        <v>13195.48</v>
      </c>
      <c r="Y799" s="3">
        <f t="shared" si="51"/>
        <v>0</v>
      </c>
    </row>
    <row r="800" spans="1:25" ht="14.25" x14ac:dyDescent="0.2">
      <c r="A800" s="21" t="str">
        <f t="shared" si="48"/>
        <v>Catalogo principalOVS_ES ACADEMICOGPS-00005</v>
      </c>
      <c r="B800" s="21" t="str">
        <f t="shared" si="49"/>
        <v>GPS-00005OVS_ES ACADEMICO</v>
      </c>
      <c r="C800"/>
      <c r="D800" s="21" t="s">
        <v>134</v>
      </c>
      <c r="E800" t="s">
        <v>1733</v>
      </c>
      <c r="F800" s="21" t="s">
        <v>806</v>
      </c>
      <c r="G800" s="21" t="s">
        <v>134</v>
      </c>
      <c r="H800" s="49" t="s">
        <v>136</v>
      </c>
      <c r="I800" s="21" t="s">
        <v>74</v>
      </c>
      <c r="J800" t="s">
        <v>1734</v>
      </c>
      <c r="K800" s="53" t="s">
        <v>29</v>
      </c>
      <c r="L800" s="52" t="s">
        <v>92</v>
      </c>
      <c r="M800" s="48" t="s">
        <v>73</v>
      </c>
      <c r="N800" s="89" t="s">
        <v>74</v>
      </c>
      <c r="O800" s="90" t="s">
        <v>74</v>
      </c>
      <c r="P800" s="89" t="s">
        <v>74</v>
      </c>
      <c r="Q800" s="47" t="str">
        <f t="shared" si="50"/>
        <v>GPS-00005</v>
      </c>
      <c r="R800" s="64" t="s">
        <v>848</v>
      </c>
      <c r="S800" s="87">
        <v>3.6</v>
      </c>
      <c r="T800" s="21">
        <v>1</v>
      </c>
      <c r="U800" s="62" t="s">
        <v>139</v>
      </c>
      <c r="V800" s="49">
        <f>SUMIF(ResumenCotizacion!$C:$C,E800,ResumenCotizacion!$P:$P)</f>
        <v>0</v>
      </c>
      <c r="W800" s="86">
        <f>IF(H800="USD",S800*SolCotizacion!$J$18,S800)</f>
        <v>13195.476000000001</v>
      </c>
      <c r="X800" s="3">
        <f>ROUND(W800/(1-VLOOKUP("Total porcentaje:",ResumenCotizacion!$F:$H,3,0)),2)</f>
        <v>13195.48</v>
      </c>
      <c r="Y800" s="3">
        <f t="shared" si="51"/>
        <v>0</v>
      </c>
    </row>
    <row r="801" spans="1:25" ht="14.25" x14ac:dyDescent="0.2">
      <c r="A801" s="21" t="str">
        <f t="shared" si="48"/>
        <v>Catalogo principalOVS_ES ACADEMICOGPV-00001</v>
      </c>
      <c r="B801" s="21" t="str">
        <f t="shared" si="49"/>
        <v>GPV-00001OVS_ES ACADEMICO</v>
      </c>
      <c r="C801"/>
      <c r="D801" s="21" t="s">
        <v>134</v>
      </c>
      <c r="E801" t="s">
        <v>1735</v>
      </c>
      <c r="F801" s="21" t="s">
        <v>806</v>
      </c>
      <c r="G801" s="21" t="s">
        <v>134</v>
      </c>
      <c r="H801" s="49" t="s">
        <v>136</v>
      </c>
      <c r="I801" s="21" t="s">
        <v>74</v>
      </c>
      <c r="J801" t="s">
        <v>1736</v>
      </c>
      <c r="K801" s="53" t="s">
        <v>29</v>
      </c>
      <c r="L801" s="52" t="s">
        <v>92</v>
      </c>
      <c r="M801" s="48" t="s">
        <v>73</v>
      </c>
      <c r="N801" s="89" t="s">
        <v>74</v>
      </c>
      <c r="O801" s="90" t="s">
        <v>74</v>
      </c>
      <c r="P801" s="89" t="s">
        <v>74</v>
      </c>
      <c r="Q801" s="47" t="str">
        <f t="shared" si="50"/>
        <v>GPV-00001</v>
      </c>
      <c r="R801" s="64" t="s">
        <v>848</v>
      </c>
      <c r="S801" s="87">
        <v>66</v>
      </c>
      <c r="T801" s="21">
        <v>1</v>
      </c>
      <c r="U801" s="62" t="s">
        <v>139</v>
      </c>
      <c r="V801" s="49">
        <f>SUMIF(ResumenCotizacion!$C:$C,E801,ResumenCotizacion!$P:$P)</f>
        <v>0</v>
      </c>
      <c r="W801" s="86">
        <f>IF(H801="USD",S801*SolCotizacion!$J$18,S801)</f>
        <v>241917.06</v>
      </c>
      <c r="X801" s="3">
        <f>ROUND(W801/(1-VLOOKUP("Total porcentaje:",ResumenCotizacion!$F:$H,3,0)),2)</f>
        <v>241917.06</v>
      </c>
      <c r="Y801" s="3">
        <f t="shared" si="51"/>
        <v>0</v>
      </c>
    </row>
    <row r="802" spans="1:25" ht="14.25" x14ac:dyDescent="0.2">
      <c r="A802" s="21" t="str">
        <f t="shared" si="48"/>
        <v>Catalogo principalOVS_ES ACADEMICOGPV-00002</v>
      </c>
      <c r="B802" s="21" t="str">
        <f t="shared" si="49"/>
        <v>GPV-00002OVS_ES ACADEMICO</v>
      </c>
      <c r="C802"/>
      <c r="D802" s="21" t="s">
        <v>134</v>
      </c>
      <c r="E802" t="s">
        <v>1737</v>
      </c>
      <c r="F802" s="21" t="s">
        <v>806</v>
      </c>
      <c r="G802" s="21" t="s">
        <v>134</v>
      </c>
      <c r="H802" s="49" t="s">
        <v>136</v>
      </c>
      <c r="I802" s="21" t="s">
        <v>74</v>
      </c>
      <c r="J802" t="s">
        <v>1738</v>
      </c>
      <c r="K802" s="53" t="s">
        <v>29</v>
      </c>
      <c r="L802" s="52" t="s">
        <v>92</v>
      </c>
      <c r="M802" s="48" t="s">
        <v>73</v>
      </c>
      <c r="N802" s="89" t="s">
        <v>74</v>
      </c>
      <c r="O802" s="90" t="s">
        <v>74</v>
      </c>
      <c r="P802" s="89" t="s">
        <v>74</v>
      </c>
      <c r="Q802" s="47" t="str">
        <f t="shared" si="50"/>
        <v>GPV-00002</v>
      </c>
      <c r="R802" s="64" t="s">
        <v>848</v>
      </c>
      <c r="S802" s="87">
        <v>66</v>
      </c>
      <c r="T802" s="21">
        <v>1</v>
      </c>
      <c r="U802" s="62" t="s">
        <v>139</v>
      </c>
      <c r="V802" s="49">
        <f>SUMIF(ResumenCotizacion!$C:$C,E802,ResumenCotizacion!$P:$P)</f>
        <v>0</v>
      </c>
      <c r="W802" s="86">
        <f>IF(H802="USD",S802*SolCotizacion!$J$18,S802)</f>
        <v>241917.06</v>
      </c>
      <c r="X802" s="3">
        <f>ROUND(W802/(1-VLOOKUP("Total porcentaje:",ResumenCotizacion!$F:$H,3,0)),2)</f>
        <v>241917.06</v>
      </c>
      <c r="Y802" s="3">
        <f t="shared" si="51"/>
        <v>0</v>
      </c>
    </row>
    <row r="803" spans="1:25" ht="14.25" x14ac:dyDescent="0.2">
      <c r="A803" s="21" t="str">
        <f t="shared" si="48"/>
        <v>Catalogo principalOVS_ES ACADEMICOGPY-00004</v>
      </c>
      <c r="B803" s="21" t="str">
        <f t="shared" si="49"/>
        <v>GPY-00004OVS_ES ACADEMICO</v>
      </c>
      <c r="C803"/>
      <c r="D803" s="21" t="s">
        <v>134</v>
      </c>
      <c r="E803" t="s">
        <v>1739</v>
      </c>
      <c r="F803" s="21" t="s">
        <v>806</v>
      </c>
      <c r="G803" s="21" t="s">
        <v>134</v>
      </c>
      <c r="H803" s="49" t="s">
        <v>136</v>
      </c>
      <c r="I803" s="21" t="s">
        <v>74</v>
      </c>
      <c r="J803" t="s">
        <v>1740</v>
      </c>
      <c r="K803" s="53" t="s">
        <v>29</v>
      </c>
      <c r="L803" s="52" t="s">
        <v>92</v>
      </c>
      <c r="M803" s="48" t="s">
        <v>73</v>
      </c>
      <c r="N803" s="89" t="s">
        <v>74</v>
      </c>
      <c r="O803" s="90" t="s">
        <v>74</v>
      </c>
      <c r="P803" s="89" t="s">
        <v>74</v>
      </c>
      <c r="Q803" s="47" t="str">
        <f t="shared" si="50"/>
        <v>GPY-00004</v>
      </c>
      <c r="R803" s="64" t="s">
        <v>848</v>
      </c>
      <c r="S803" s="87">
        <v>308</v>
      </c>
      <c r="T803" s="21">
        <v>1</v>
      </c>
      <c r="U803" s="62" t="s">
        <v>139</v>
      </c>
      <c r="V803" s="49">
        <f>SUMIF(ResumenCotizacion!$C:$C,E803,ResumenCotizacion!$P:$P)</f>
        <v>0</v>
      </c>
      <c r="W803" s="86">
        <f>IF(H803="USD",S803*SolCotizacion!$J$18,S803)</f>
        <v>1128946.28</v>
      </c>
      <c r="X803" s="3">
        <f>ROUND(W803/(1-VLOOKUP("Total porcentaje:",ResumenCotizacion!$F:$H,3,0)),2)</f>
        <v>1128946.28</v>
      </c>
      <c r="Y803" s="3">
        <f t="shared" si="51"/>
        <v>0</v>
      </c>
    </row>
    <row r="804" spans="1:25" ht="14.25" x14ac:dyDescent="0.2">
      <c r="A804" s="21" t="str">
        <f t="shared" si="48"/>
        <v>Catalogo principalOVS_ES ACADEMICOGPY-00005</v>
      </c>
      <c r="B804" s="21" t="str">
        <f t="shared" si="49"/>
        <v>GPY-00005OVS_ES ACADEMICO</v>
      </c>
      <c r="C804"/>
      <c r="D804" s="21" t="s">
        <v>134</v>
      </c>
      <c r="E804" t="s">
        <v>1741</v>
      </c>
      <c r="F804" s="21" t="s">
        <v>806</v>
      </c>
      <c r="G804" s="21" t="s">
        <v>134</v>
      </c>
      <c r="H804" s="49" t="s">
        <v>136</v>
      </c>
      <c r="I804" s="21" t="s">
        <v>74</v>
      </c>
      <c r="J804" t="s">
        <v>1742</v>
      </c>
      <c r="K804" s="53" t="s">
        <v>29</v>
      </c>
      <c r="L804" s="52" t="s">
        <v>92</v>
      </c>
      <c r="M804" s="48" t="s">
        <v>73</v>
      </c>
      <c r="N804" s="89" t="s">
        <v>74</v>
      </c>
      <c r="O804" s="90" t="s">
        <v>74</v>
      </c>
      <c r="P804" s="89" t="s">
        <v>74</v>
      </c>
      <c r="Q804" s="47" t="str">
        <f t="shared" si="50"/>
        <v>GPY-00005</v>
      </c>
      <c r="R804" s="64" t="s">
        <v>848</v>
      </c>
      <c r="S804" s="87">
        <v>308</v>
      </c>
      <c r="T804" s="21">
        <v>1</v>
      </c>
      <c r="U804" s="62" t="s">
        <v>139</v>
      </c>
      <c r="V804" s="49">
        <f>SUMIF(ResumenCotizacion!$C:$C,E804,ResumenCotizacion!$P:$P)</f>
        <v>0</v>
      </c>
      <c r="W804" s="86">
        <f>IF(H804="USD",S804*SolCotizacion!$J$18,S804)</f>
        <v>1128946.28</v>
      </c>
      <c r="X804" s="3">
        <f>ROUND(W804/(1-VLOOKUP("Total porcentaje:",ResumenCotizacion!$F:$H,3,0)),2)</f>
        <v>1128946.28</v>
      </c>
      <c r="Y804" s="3">
        <f t="shared" si="51"/>
        <v>0</v>
      </c>
    </row>
    <row r="805" spans="1:25" ht="14.25" x14ac:dyDescent="0.2">
      <c r="A805" s="21" t="str">
        <f t="shared" si="48"/>
        <v>Catalogo principalOVS_ES ACADEMICOGPY-00006</v>
      </c>
      <c r="B805" s="21" t="str">
        <f t="shared" si="49"/>
        <v>GPY-00006OVS_ES ACADEMICO</v>
      </c>
      <c r="C805"/>
      <c r="D805" s="21" t="s">
        <v>134</v>
      </c>
      <c r="E805" t="s">
        <v>1743</v>
      </c>
      <c r="F805" s="21" t="s">
        <v>806</v>
      </c>
      <c r="G805" s="21" t="s">
        <v>134</v>
      </c>
      <c r="H805" s="49" t="s">
        <v>136</v>
      </c>
      <c r="I805" s="21" t="s">
        <v>74</v>
      </c>
      <c r="J805" t="s">
        <v>1744</v>
      </c>
      <c r="K805" s="53" t="s">
        <v>29</v>
      </c>
      <c r="L805" s="52" t="s">
        <v>92</v>
      </c>
      <c r="M805" s="48" t="s">
        <v>73</v>
      </c>
      <c r="N805" s="89" t="s">
        <v>74</v>
      </c>
      <c r="O805" s="90" t="s">
        <v>74</v>
      </c>
      <c r="P805" s="89" t="s">
        <v>74</v>
      </c>
      <c r="Q805" s="47" t="str">
        <f t="shared" si="50"/>
        <v>GPY-00006</v>
      </c>
      <c r="R805" s="64" t="s">
        <v>848</v>
      </c>
      <c r="S805" s="87">
        <v>44</v>
      </c>
      <c r="T805" s="21">
        <v>1</v>
      </c>
      <c r="U805" s="62" t="s">
        <v>139</v>
      </c>
      <c r="V805" s="49">
        <f>SUMIF(ResumenCotizacion!$C:$C,E805,ResumenCotizacion!$P:$P)</f>
        <v>0</v>
      </c>
      <c r="W805" s="86">
        <f>IF(H805="USD",S805*SolCotizacion!$J$18,S805)</f>
        <v>161278.03999999998</v>
      </c>
      <c r="X805" s="3">
        <f>ROUND(W805/(1-VLOOKUP("Total porcentaje:",ResumenCotizacion!$F:$H,3,0)),2)</f>
        <v>161278.04</v>
      </c>
      <c r="Y805" s="3">
        <f t="shared" si="51"/>
        <v>0</v>
      </c>
    </row>
    <row r="806" spans="1:25" ht="14.25" x14ac:dyDescent="0.2">
      <c r="A806" s="21" t="str">
        <f t="shared" si="48"/>
        <v>Catalogo principalOVS_ES ACADEMICOGPY-00007</v>
      </c>
      <c r="B806" s="21" t="str">
        <f t="shared" si="49"/>
        <v>GPY-00007OVS_ES ACADEMICO</v>
      </c>
      <c r="C806"/>
      <c r="D806" s="21" t="s">
        <v>134</v>
      </c>
      <c r="E806" t="s">
        <v>1745</v>
      </c>
      <c r="F806" s="21" t="s">
        <v>806</v>
      </c>
      <c r="G806" s="21" t="s">
        <v>134</v>
      </c>
      <c r="H806" s="49" t="s">
        <v>136</v>
      </c>
      <c r="I806" s="21" t="s">
        <v>74</v>
      </c>
      <c r="J806" t="s">
        <v>1746</v>
      </c>
      <c r="K806" s="53" t="s">
        <v>29</v>
      </c>
      <c r="L806" s="52" t="s">
        <v>92</v>
      </c>
      <c r="M806" s="48" t="s">
        <v>73</v>
      </c>
      <c r="N806" s="89" t="s">
        <v>74</v>
      </c>
      <c r="O806" s="90" t="s">
        <v>74</v>
      </c>
      <c r="P806" s="89" t="s">
        <v>74</v>
      </c>
      <c r="Q806" s="47" t="str">
        <f t="shared" si="50"/>
        <v>GPY-00007</v>
      </c>
      <c r="R806" s="64" t="s">
        <v>848</v>
      </c>
      <c r="S806" s="87">
        <v>44</v>
      </c>
      <c r="T806" s="21">
        <v>1</v>
      </c>
      <c r="U806" s="62" t="s">
        <v>139</v>
      </c>
      <c r="V806" s="49">
        <f>SUMIF(ResumenCotizacion!$C:$C,E806,ResumenCotizacion!$P:$P)</f>
        <v>0</v>
      </c>
      <c r="W806" s="86">
        <f>IF(H806="USD",S806*SolCotizacion!$J$18,S806)</f>
        <v>161278.03999999998</v>
      </c>
      <c r="X806" s="3">
        <f>ROUND(W806/(1-VLOOKUP("Total porcentaje:",ResumenCotizacion!$F:$H,3,0)),2)</f>
        <v>161278.04</v>
      </c>
      <c r="Y806" s="3">
        <f t="shared" si="51"/>
        <v>0</v>
      </c>
    </row>
    <row r="807" spans="1:25" ht="14.25" x14ac:dyDescent="0.2">
      <c r="A807" s="21" t="str">
        <f t="shared" si="48"/>
        <v>Catalogo principalOVS_ES ACADEMICOGPY-00008</v>
      </c>
      <c r="B807" s="21" t="str">
        <f t="shared" si="49"/>
        <v>GPY-00008OVS_ES ACADEMICO</v>
      </c>
      <c r="C807"/>
      <c r="D807" s="21" t="s">
        <v>134</v>
      </c>
      <c r="E807" t="s">
        <v>1747</v>
      </c>
      <c r="F807" s="21" t="s">
        <v>806</v>
      </c>
      <c r="G807" s="21" t="s">
        <v>134</v>
      </c>
      <c r="H807" s="49" t="s">
        <v>136</v>
      </c>
      <c r="I807" s="21" t="s">
        <v>74</v>
      </c>
      <c r="J807" t="s">
        <v>1748</v>
      </c>
      <c r="K807" s="53" t="s">
        <v>29</v>
      </c>
      <c r="L807" s="52" t="s">
        <v>92</v>
      </c>
      <c r="M807" s="48" t="s">
        <v>73</v>
      </c>
      <c r="N807" s="89" t="s">
        <v>74</v>
      </c>
      <c r="O807" s="90" t="s">
        <v>74</v>
      </c>
      <c r="P807" s="89" t="s">
        <v>74</v>
      </c>
      <c r="Q807" s="47" t="str">
        <f t="shared" si="50"/>
        <v>GPY-00008</v>
      </c>
      <c r="R807" s="64" t="s">
        <v>848</v>
      </c>
      <c r="S807" s="87">
        <v>1760</v>
      </c>
      <c r="T807" s="21">
        <v>1</v>
      </c>
      <c r="U807" s="62" t="s">
        <v>139</v>
      </c>
      <c r="V807" s="49">
        <f>SUMIF(ResumenCotizacion!$C:$C,E807,ResumenCotizacion!$P:$P)</f>
        <v>0</v>
      </c>
      <c r="W807" s="86">
        <f>IF(H807="USD",S807*SolCotizacion!$J$18,S807)</f>
        <v>6451121.5999999996</v>
      </c>
      <c r="X807" s="3">
        <f>ROUND(W807/(1-VLOOKUP("Total porcentaje:",ResumenCotizacion!$F:$H,3,0)),2)</f>
        <v>6451121.5999999996</v>
      </c>
      <c r="Y807" s="3">
        <f t="shared" si="51"/>
        <v>0</v>
      </c>
    </row>
    <row r="808" spans="1:25" ht="14.25" x14ac:dyDescent="0.2">
      <c r="A808" s="21" t="str">
        <f t="shared" si="48"/>
        <v>Catalogo principalOVS_ES ACADEMICOGPY-00009</v>
      </c>
      <c r="B808" s="21" t="str">
        <f t="shared" si="49"/>
        <v>GPY-00009OVS_ES ACADEMICO</v>
      </c>
      <c r="C808"/>
      <c r="D808" s="21" t="s">
        <v>134</v>
      </c>
      <c r="E808" t="s">
        <v>1749</v>
      </c>
      <c r="F808" s="21" t="s">
        <v>806</v>
      </c>
      <c r="G808" s="21" t="s">
        <v>134</v>
      </c>
      <c r="H808" s="49" t="s">
        <v>136</v>
      </c>
      <c r="I808" s="21" t="s">
        <v>74</v>
      </c>
      <c r="J808" t="s">
        <v>1750</v>
      </c>
      <c r="K808" s="53" t="s">
        <v>29</v>
      </c>
      <c r="L808" s="52" t="s">
        <v>92</v>
      </c>
      <c r="M808" s="48" t="s">
        <v>73</v>
      </c>
      <c r="N808" s="89" t="s">
        <v>74</v>
      </c>
      <c r="O808" s="90" t="s">
        <v>74</v>
      </c>
      <c r="P808" s="89" t="s">
        <v>74</v>
      </c>
      <c r="Q808" s="47" t="str">
        <f t="shared" si="50"/>
        <v>GPY-00009</v>
      </c>
      <c r="R808" s="64" t="s">
        <v>848</v>
      </c>
      <c r="S808" s="87">
        <v>1760</v>
      </c>
      <c r="T808" s="21">
        <v>1</v>
      </c>
      <c r="U808" s="62" t="s">
        <v>139</v>
      </c>
      <c r="V808" s="49">
        <f>SUMIF(ResumenCotizacion!$C:$C,E808,ResumenCotizacion!$P:$P)</f>
        <v>0</v>
      </c>
      <c r="W808" s="86">
        <f>IF(H808="USD",S808*SolCotizacion!$J$18,S808)</f>
        <v>6451121.5999999996</v>
      </c>
      <c r="X808" s="3">
        <f>ROUND(W808/(1-VLOOKUP("Total porcentaje:",ResumenCotizacion!$F:$H,3,0)),2)</f>
        <v>6451121.5999999996</v>
      </c>
      <c r="Y808" s="3">
        <f t="shared" si="51"/>
        <v>0</v>
      </c>
    </row>
    <row r="809" spans="1:25" ht="14.25" x14ac:dyDescent="0.2">
      <c r="A809" s="21" t="str">
        <f t="shared" si="48"/>
        <v>Catalogo principalOVS_ES ACADEMICOGQR-00001</v>
      </c>
      <c r="B809" s="21" t="str">
        <f t="shared" si="49"/>
        <v>GQR-00001OVS_ES ACADEMICO</v>
      </c>
      <c r="C809"/>
      <c r="D809" s="21" t="s">
        <v>134</v>
      </c>
      <c r="E809" t="s">
        <v>1751</v>
      </c>
      <c r="F809" s="21" t="s">
        <v>806</v>
      </c>
      <c r="G809" s="21" t="s">
        <v>134</v>
      </c>
      <c r="H809" s="49" t="s">
        <v>136</v>
      </c>
      <c r="I809" s="21" t="s">
        <v>74</v>
      </c>
      <c r="J809" t="s">
        <v>1752</v>
      </c>
      <c r="K809" s="53" t="s">
        <v>29</v>
      </c>
      <c r="L809" s="52" t="s">
        <v>92</v>
      </c>
      <c r="M809" s="48" t="s">
        <v>73</v>
      </c>
      <c r="N809" s="89" t="s">
        <v>74</v>
      </c>
      <c r="O809" s="90" t="s">
        <v>74</v>
      </c>
      <c r="P809" s="89" t="s">
        <v>74</v>
      </c>
      <c r="Q809" s="47" t="str">
        <f t="shared" si="50"/>
        <v>GQR-00001</v>
      </c>
      <c r="R809" s="64" t="s">
        <v>848</v>
      </c>
      <c r="S809" s="87">
        <v>242</v>
      </c>
      <c r="T809" s="21">
        <v>1</v>
      </c>
      <c r="U809" s="62" t="s">
        <v>139</v>
      </c>
      <c r="V809" s="49">
        <f>SUMIF(ResumenCotizacion!$C:$C,E809,ResumenCotizacion!$P:$P)</f>
        <v>0</v>
      </c>
      <c r="W809" s="86">
        <f>IF(H809="USD",S809*SolCotizacion!$J$18,S809)</f>
        <v>887029.22</v>
      </c>
      <c r="X809" s="3">
        <f>ROUND(W809/(1-VLOOKUP("Total porcentaje:",ResumenCotizacion!$F:$H,3,0)),2)</f>
        <v>887029.22</v>
      </c>
      <c r="Y809" s="3">
        <f t="shared" si="51"/>
        <v>0</v>
      </c>
    </row>
    <row r="810" spans="1:25" ht="14.25" x14ac:dyDescent="0.2">
      <c r="A810" s="21" t="str">
        <f t="shared" si="48"/>
        <v>Catalogo principalOVS_ES ACADEMICOGQR-00002</v>
      </c>
      <c r="B810" s="21" t="str">
        <f t="shared" si="49"/>
        <v>GQR-00002OVS_ES ACADEMICO</v>
      </c>
      <c r="C810"/>
      <c r="D810" s="21" t="s">
        <v>134</v>
      </c>
      <c r="E810" t="s">
        <v>1753</v>
      </c>
      <c r="F810" s="21" t="s">
        <v>806</v>
      </c>
      <c r="G810" s="21" t="s">
        <v>134</v>
      </c>
      <c r="H810" s="49" t="s">
        <v>136</v>
      </c>
      <c r="I810" s="21" t="s">
        <v>74</v>
      </c>
      <c r="J810" t="s">
        <v>1754</v>
      </c>
      <c r="K810" s="53" t="s">
        <v>29</v>
      </c>
      <c r="L810" s="52" t="s">
        <v>92</v>
      </c>
      <c r="M810" s="48" t="s">
        <v>73</v>
      </c>
      <c r="N810" s="89" t="s">
        <v>74</v>
      </c>
      <c r="O810" s="90" t="s">
        <v>74</v>
      </c>
      <c r="P810" s="89" t="s">
        <v>74</v>
      </c>
      <c r="Q810" s="47" t="str">
        <f t="shared" si="50"/>
        <v>GQR-00002</v>
      </c>
      <c r="R810" s="64" t="s">
        <v>848</v>
      </c>
      <c r="S810" s="87">
        <v>242</v>
      </c>
      <c r="T810" s="21">
        <v>1</v>
      </c>
      <c r="U810" s="62" t="s">
        <v>139</v>
      </c>
      <c r="V810" s="49">
        <f>SUMIF(ResumenCotizacion!$C:$C,E810,ResumenCotizacion!$P:$P)</f>
        <v>0</v>
      </c>
      <c r="W810" s="86">
        <f>IF(H810="USD",S810*SolCotizacion!$J$18,S810)</f>
        <v>887029.22</v>
      </c>
      <c r="X810" s="3">
        <f>ROUND(W810/(1-VLOOKUP("Total porcentaje:",ResumenCotizacion!$F:$H,3,0)),2)</f>
        <v>887029.22</v>
      </c>
      <c r="Y810" s="3">
        <f t="shared" si="51"/>
        <v>0</v>
      </c>
    </row>
    <row r="811" spans="1:25" ht="14.25" x14ac:dyDescent="0.2">
      <c r="A811" s="21" t="str">
        <f t="shared" si="48"/>
        <v>Catalogo principalOVS_ES ACADEMICOGR6-00001</v>
      </c>
      <c r="B811" s="21" t="str">
        <f t="shared" si="49"/>
        <v>GR6-00001OVS_ES ACADEMICO</v>
      </c>
      <c r="C811"/>
      <c r="D811" s="21" t="s">
        <v>134</v>
      </c>
      <c r="E811" t="s">
        <v>1755</v>
      </c>
      <c r="F811" s="21" t="s">
        <v>806</v>
      </c>
      <c r="G811" s="21" t="s">
        <v>134</v>
      </c>
      <c r="H811" s="49" t="s">
        <v>136</v>
      </c>
      <c r="I811" s="21" t="s">
        <v>74</v>
      </c>
      <c r="J811" t="s">
        <v>1756</v>
      </c>
      <c r="K811" s="53" t="s">
        <v>29</v>
      </c>
      <c r="L811" s="52" t="s">
        <v>92</v>
      </c>
      <c r="M811" s="48" t="s">
        <v>73</v>
      </c>
      <c r="N811" s="89" t="s">
        <v>74</v>
      </c>
      <c r="O811" s="90" t="s">
        <v>74</v>
      </c>
      <c r="P811" s="89" t="s">
        <v>74</v>
      </c>
      <c r="Q811" s="47" t="str">
        <f t="shared" si="50"/>
        <v>GR6-00001</v>
      </c>
      <c r="R811" s="64" t="s">
        <v>848</v>
      </c>
      <c r="S811" s="87">
        <v>1</v>
      </c>
      <c r="T811" s="21">
        <v>1</v>
      </c>
      <c r="U811" s="62" t="s">
        <v>139</v>
      </c>
      <c r="V811" s="49">
        <f>SUMIF(ResumenCotizacion!$C:$C,E811,ResumenCotizacion!$P:$P)</f>
        <v>0</v>
      </c>
      <c r="W811" s="86">
        <f>IF(H811="USD",S811*SolCotizacion!$J$18,S811)</f>
        <v>3665.41</v>
      </c>
      <c r="X811" s="3">
        <f>ROUND(W811/(1-VLOOKUP("Total porcentaje:",ResumenCotizacion!$F:$H,3,0)),2)</f>
        <v>3665.41</v>
      </c>
      <c r="Y811" s="3">
        <f t="shared" si="51"/>
        <v>0</v>
      </c>
    </row>
    <row r="812" spans="1:25" ht="14.25" x14ac:dyDescent="0.2">
      <c r="A812" s="21" t="str">
        <f t="shared" si="48"/>
        <v>Catalogo principalOVS_ES ACADEMICOGR6-00002</v>
      </c>
      <c r="B812" s="21" t="str">
        <f t="shared" si="49"/>
        <v>GR6-00002OVS_ES ACADEMICO</v>
      </c>
      <c r="C812"/>
      <c r="D812" s="21" t="s">
        <v>134</v>
      </c>
      <c r="E812" t="s">
        <v>1757</v>
      </c>
      <c r="F812" s="21" t="s">
        <v>806</v>
      </c>
      <c r="G812" s="21" t="s">
        <v>134</v>
      </c>
      <c r="H812" s="49" t="s">
        <v>136</v>
      </c>
      <c r="I812" s="21" t="s">
        <v>74</v>
      </c>
      <c r="J812" t="s">
        <v>1758</v>
      </c>
      <c r="K812" s="53" t="s">
        <v>29</v>
      </c>
      <c r="L812" s="52" t="s">
        <v>92</v>
      </c>
      <c r="M812" s="48" t="s">
        <v>73</v>
      </c>
      <c r="N812" s="89" t="s">
        <v>74</v>
      </c>
      <c r="O812" s="90" t="s">
        <v>74</v>
      </c>
      <c r="P812" s="89" t="s">
        <v>74</v>
      </c>
      <c r="Q812" s="47" t="str">
        <f t="shared" si="50"/>
        <v>GR6-00002</v>
      </c>
      <c r="R812" s="64" t="s">
        <v>848</v>
      </c>
      <c r="S812" s="87">
        <v>1</v>
      </c>
      <c r="T812" s="21">
        <v>1</v>
      </c>
      <c r="U812" s="62" t="s">
        <v>139</v>
      </c>
      <c r="V812" s="49">
        <f>SUMIF(ResumenCotizacion!$C:$C,E812,ResumenCotizacion!$P:$P)</f>
        <v>0</v>
      </c>
      <c r="W812" s="86">
        <f>IF(H812="USD",S812*SolCotizacion!$J$18,S812)</f>
        <v>3665.41</v>
      </c>
      <c r="X812" s="3">
        <f>ROUND(W812/(1-VLOOKUP("Total porcentaje:",ResumenCotizacion!$F:$H,3,0)),2)</f>
        <v>3665.41</v>
      </c>
      <c r="Y812" s="3">
        <f t="shared" si="51"/>
        <v>0</v>
      </c>
    </row>
    <row r="813" spans="1:25" ht="14.25" x14ac:dyDescent="0.2">
      <c r="A813" s="21" t="str">
        <f t="shared" si="48"/>
        <v>Catalogo principalOVS_ES ACADEMICOGR9-00001</v>
      </c>
      <c r="B813" s="21" t="str">
        <f t="shared" si="49"/>
        <v>GR9-00001OVS_ES ACADEMICO</v>
      </c>
      <c r="C813"/>
      <c r="D813" s="21" t="s">
        <v>134</v>
      </c>
      <c r="E813" t="s">
        <v>1759</v>
      </c>
      <c r="F813" s="21" t="s">
        <v>806</v>
      </c>
      <c r="G813" s="21" t="s">
        <v>134</v>
      </c>
      <c r="H813" s="49" t="s">
        <v>136</v>
      </c>
      <c r="I813" s="21" t="s">
        <v>74</v>
      </c>
      <c r="J813" t="s">
        <v>1760</v>
      </c>
      <c r="K813" s="53" t="s">
        <v>29</v>
      </c>
      <c r="L813" s="52" t="s">
        <v>92</v>
      </c>
      <c r="M813" s="48" t="s">
        <v>73</v>
      </c>
      <c r="N813" s="89" t="s">
        <v>74</v>
      </c>
      <c r="O813" s="90" t="s">
        <v>74</v>
      </c>
      <c r="P813" s="89" t="s">
        <v>74</v>
      </c>
      <c r="Q813" s="47" t="str">
        <f t="shared" si="50"/>
        <v>GR9-00001</v>
      </c>
      <c r="R813" s="64" t="s">
        <v>848</v>
      </c>
      <c r="S813" s="87">
        <v>1</v>
      </c>
      <c r="T813" s="21">
        <v>1</v>
      </c>
      <c r="U813" s="62" t="s">
        <v>139</v>
      </c>
      <c r="V813" s="49">
        <f>SUMIF(ResumenCotizacion!$C:$C,E813,ResumenCotizacion!$P:$P)</f>
        <v>0</v>
      </c>
      <c r="W813" s="86">
        <f>IF(H813="USD",S813*SolCotizacion!$J$18,S813)</f>
        <v>3665.41</v>
      </c>
      <c r="X813" s="3">
        <f>ROUND(W813/(1-VLOOKUP("Total porcentaje:",ResumenCotizacion!$F:$H,3,0)),2)</f>
        <v>3665.41</v>
      </c>
      <c r="Y813" s="3">
        <f t="shared" si="51"/>
        <v>0</v>
      </c>
    </row>
    <row r="814" spans="1:25" ht="14.25" x14ac:dyDescent="0.2">
      <c r="A814" s="21" t="str">
        <f t="shared" si="48"/>
        <v>Catalogo principalOVS_ES ACADEMICOGS7-00008</v>
      </c>
      <c r="B814" s="21" t="str">
        <f t="shared" si="49"/>
        <v>GS7-00008OVS_ES ACADEMICO</v>
      </c>
      <c r="C814"/>
      <c r="D814" s="21" t="s">
        <v>134</v>
      </c>
      <c r="E814" t="s">
        <v>1761</v>
      </c>
      <c r="F814" s="21" t="s">
        <v>806</v>
      </c>
      <c r="G814" s="21" t="s">
        <v>134</v>
      </c>
      <c r="H814" s="49" t="s">
        <v>136</v>
      </c>
      <c r="I814" s="21" t="s">
        <v>74</v>
      </c>
      <c r="J814" t="s">
        <v>1762</v>
      </c>
      <c r="K814" s="53" t="s">
        <v>29</v>
      </c>
      <c r="L814" s="52" t="s">
        <v>92</v>
      </c>
      <c r="M814" s="48" t="s">
        <v>73</v>
      </c>
      <c r="N814" s="89" t="s">
        <v>74</v>
      </c>
      <c r="O814" s="90" t="s">
        <v>74</v>
      </c>
      <c r="P814" s="89" t="s">
        <v>74</v>
      </c>
      <c r="Q814" s="47" t="str">
        <f t="shared" si="50"/>
        <v>GS7-00008</v>
      </c>
      <c r="R814" s="64" t="s">
        <v>848</v>
      </c>
      <c r="S814" s="87">
        <v>1.7</v>
      </c>
      <c r="T814" s="21">
        <v>1</v>
      </c>
      <c r="U814" s="62" t="s">
        <v>139</v>
      </c>
      <c r="V814" s="49">
        <f>SUMIF(ResumenCotizacion!$C:$C,E814,ResumenCotizacion!$P:$P)</f>
        <v>0</v>
      </c>
      <c r="W814" s="86">
        <f>IF(H814="USD",S814*SolCotizacion!$J$18,S814)</f>
        <v>6231.1969999999992</v>
      </c>
      <c r="X814" s="3">
        <f>ROUND(W814/(1-VLOOKUP("Total porcentaje:",ResumenCotizacion!$F:$H,3,0)),2)</f>
        <v>6231.2</v>
      </c>
      <c r="Y814" s="3">
        <f t="shared" si="51"/>
        <v>0</v>
      </c>
    </row>
    <row r="815" spans="1:25" ht="14.25" x14ac:dyDescent="0.2">
      <c r="A815" s="21" t="str">
        <f t="shared" si="48"/>
        <v>Catalogo principalOVS_ES ACADEMICOGS7-00009</v>
      </c>
      <c r="B815" s="21" t="str">
        <f t="shared" si="49"/>
        <v>GS7-00009OVS_ES ACADEMICO</v>
      </c>
      <c r="C815"/>
      <c r="D815" s="21" t="s">
        <v>134</v>
      </c>
      <c r="E815" t="s">
        <v>1763</v>
      </c>
      <c r="F815" s="21" t="s">
        <v>806</v>
      </c>
      <c r="G815" s="21" t="s">
        <v>134</v>
      </c>
      <c r="H815" s="49" t="s">
        <v>136</v>
      </c>
      <c r="I815" s="21" t="s">
        <v>74</v>
      </c>
      <c r="J815" t="s">
        <v>1764</v>
      </c>
      <c r="K815" s="53" t="s">
        <v>29</v>
      </c>
      <c r="L815" s="52" t="s">
        <v>92</v>
      </c>
      <c r="M815" s="48" t="s">
        <v>73</v>
      </c>
      <c r="N815" s="89" t="s">
        <v>74</v>
      </c>
      <c r="O815" s="90" t="s">
        <v>74</v>
      </c>
      <c r="P815" s="89" t="s">
        <v>74</v>
      </c>
      <c r="Q815" s="47" t="str">
        <f t="shared" si="50"/>
        <v>GS7-00009</v>
      </c>
      <c r="R815" s="64" t="s">
        <v>848</v>
      </c>
      <c r="S815" s="87">
        <v>1.7</v>
      </c>
      <c r="T815" s="21">
        <v>1</v>
      </c>
      <c r="U815" s="62" t="s">
        <v>139</v>
      </c>
      <c r="V815" s="49">
        <f>SUMIF(ResumenCotizacion!$C:$C,E815,ResumenCotizacion!$P:$P)</f>
        <v>0</v>
      </c>
      <c r="W815" s="86">
        <f>IF(H815="USD",S815*SolCotizacion!$J$18,S815)</f>
        <v>6231.1969999999992</v>
      </c>
      <c r="X815" s="3">
        <f>ROUND(W815/(1-VLOOKUP("Total porcentaje:",ResumenCotizacion!$F:$H,3,0)),2)</f>
        <v>6231.2</v>
      </c>
      <c r="Y815" s="3">
        <f t="shared" si="51"/>
        <v>0</v>
      </c>
    </row>
    <row r="816" spans="1:25" ht="14.25" x14ac:dyDescent="0.2">
      <c r="A816" s="21" t="str">
        <f t="shared" si="48"/>
        <v>Catalogo principalOVS_ES ACADEMICOGS7-00010</v>
      </c>
      <c r="B816" s="21" t="str">
        <f t="shared" si="49"/>
        <v>GS7-00010OVS_ES ACADEMICO</v>
      </c>
      <c r="C816"/>
      <c r="D816" s="21" t="s">
        <v>134</v>
      </c>
      <c r="E816" t="s">
        <v>1765</v>
      </c>
      <c r="F816" s="21" t="s">
        <v>806</v>
      </c>
      <c r="G816" s="21" t="s">
        <v>134</v>
      </c>
      <c r="H816" s="49" t="s">
        <v>136</v>
      </c>
      <c r="I816" s="21" t="s">
        <v>74</v>
      </c>
      <c r="J816" t="s">
        <v>1766</v>
      </c>
      <c r="K816" s="53" t="s">
        <v>29</v>
      </c>
      <c r="L816" s="52" t="s">
        <v>92</v>
      </c>
      <c r="M816" s="48" t="s">
        <v>73</v>
      </c>
      <c r="N816" s="89" t="s">
        <v>74</v>
      </c>
      <c r="O816" s="90" t="s">
        <v>74</v>
      </c>
      <c r="P816" s="89" t="s">
        <v>74</v>
      </c>
      <c r="Q816" s="47" t="str">
        <f t="shared" si="50"/>
        <v>GS7-00010</v>
      </c>
      <c r="R816" s="64" t="s">
        <v>848</v>
      </c>
      <c r="S816" s="87">
        <v>1.7</v>
      </c>
      <c r="T816" s="21">
        <v>1</v>
      </c>
      <c r="U816" s="62" t="s">
        <v>139</v>
      </c>
      <c r="V816" s="49">
        <f>SUMIF(ResumenCotizacion!$C:$C,E816,ResumenCotizacion!$P:$P)</f>
        <v>0</v>
      </c>
      <c r="W816" s="86">
        <f>IF(H816="USD",S816*SolCotizacion!$J$18,S816)</f>
        <v>6231.1969999999992</v>
      </c>
      <c r="X816" s="3">
        <f>ROUND(W816/(1-VLOOKUP("Total porcentaje:",ResumenCotizacion!$F:$H,3,0)),2)</f>
        <v>6231.2</v>
      </c>
      <c r="Y816" s="3">
        <f t="shared" si="51"/>
        <v>0</v>
      </c>
    </row>
    <row r="817" spans="1:25" ht="14.25" x14ac:dyDescent="0.2">
      <c r="A817" s="21" t="str">
        <f t="shared" si="48"/>
        <v>Catalogo principalOVS_ES ACADEMICOGS9-00001</v>
      </c>
      <c r="B817" s="21" t="str">
        <f t="shared" si="49"/>
        <v>GS9-00001OVS_ES ACADEMICO</v>
      </c>
      <c r="C817"/>
      <c r="D817" s="21" t="s">
        <v>134</v>
      </c>
      <c r="E817" t="s">
        <v>1767</v>
      </c>
      <c r="F817" s="21" t="s">
        <v>806</v>
      </c>
      <c r="G817" s="21" t="s">
        <v>134</v>
      </c>
      <c r="H817" s="49" t="s">
        <v>136</v>
      </c>
      <c r="I817" s="21" t="s">
        <v>74</v>
      </c>
      <c r="J817" t="s">
        <v>1768</v>
      </c>
      <c r="K817" s="53" t="s">
        <v>29</v>
      </c>
      <c r="L817" s="52" t="s">
        <v>92</v>
      </c>
      <c r="M817" s="48" t="s">
        <v>73</v>
      </c>
      <c r="N817" s="89" t="s">
        <v>74</v>
      </c>
      <c r="O817" s="90" t="s">
        <v>74</v>
      </c>
      <c r="P817" s="89" t="s">
        <v>74</v>
      </c>
      <c r="Q817" s="47" t="str">
        <f t="shared" si="50"/>
        <v>GS9-00001</v>
      </c>
      <c r="R817" s="64" t="s">
        <v>848</v>
      </c>
      <c r="S817" s="87">
        <v>1.7</v>
      </c>
      <c r="T817" s="21">
        <v>1</v>
      </c>
      <c r="U817" s="62" t="s">
        <v>139</v>
      </c>
      <c r="V817" s="49">
        <f>SUMIF(ResumenCotizacion!$C:$C,E817,ResumenCotizacion!$P:$P)</f>
        <v>0</v>
      </c>
      <c r="W817" s="86">
        <f>IF(H817="USD",S817*SolCotizacion!$J$18,S817)</f>
        <v>6231.1969999999992</v>
      </c>
      <c r="X817" s="3">
        <f>ROUND(W817/(1-VLOOKUP("Total porcentaje:",ResumenCotizacion!$F:$H,3,0)),2)</f>
        <v>6231.2</v>
      </c>
      <c r="Y817" s="3">
        <f t="shared" si="51"/>
        <v>0</v>
      </c>
    </row>
    <row r="818" spans="1:25" ht="14.25" x14ac:dyDescent="0.2">
      <c r="A818" s="21" t="str">
        <f t="shared" si="48"/>
        <v>Catalogo principalOVS_ES ACADEMICOGS9-00002</v>
      </c>
      <c r="B818" s="21" t="str">
        <f t="shared" si="49"/>
        <v>GS9-00002OVS_ES ACADEMICO</v>
      </c>
      <c r="C818"/>
      <c r="D818" s="21" t="s">
        <v>134</v>
      </c>
      <c r="E818" t="s">
        <v>1769</v>
      </c>
      <c r="F818" s="21" t="s">
        <v>806</v>
      </c>
      <c r="G818" s="21" t="s">
        <v>134</v>
      </c>
      <c r="H818" s="49" t="s">
        <v>136</v>
      </c>
      <c r="I818" s="21" t="s">
        <v>74</v>
      </c>
      <c r="J818" t="s">
        <v>1770</v>
      </c>
      <c r="K818" s="53" t="s">
        <v>29</v>
      </c>
      <c r="L818" s="52" t="s">
        <v>92</v>
      </c>
      <c r="M818" s="48" t="s">
        <v>73</v>
      </c>
      <c r="N818" s="89" t="s">
        <v>74</v>
      </c>
      <c r="O818" s="90" t="s">
        <v>74</v>
      </c>
      <c r="P818" s="89" t="s">
        <v>74</v>
      </c>
      <c r="Q818" s="47" t="str">
        <f t="shared" si="50"/>
        <v>GS9-00002</v>
      </c>
      <c r="R818" s="64" t="s">
        <v>848</v>
      </c>
      <c r="S818" s="87">
        <v>1.7</v>
      </c>
      <c r="T818" s="21">
        <v>1</v>
      </c>
      <c r="U818" s="62" t="s">
        <v>139</v>
      </c>
      <c r="V818" s="49">
        <f>SUMIF(ResumenCotizacion!$C:$C,E818,ResumenCotizacion!$P:$P)</f>
        <v>0</v>
      </c>
      <c r="W818" s="86">
        <f>IF(H818="USD",S818*SolCotizacion!$J$18,S818)</f>
        <v>6231.1969999999992</v>
      </c>
      <c r="X818" s="3">
        <f>ROUND(W818/(1-VLOOKUP("Total porcentaje:",ResumenCotizacion!$F:$H,3,0)),2)</f>
        <v>6231.2</v>
      </c>
      <c r="Y818" s="3">
        <f t="shared" si="51"/>
        <v>0</v>
      </c>
    </row>
    <row r="819" spans="1:25" ht="14.25" x14ac:dyDescent="0.2">
      <c r="A819" s="21" t="str">
        <f t="shared" si="48"/>
        <v>Catalogo principalOVS_ES ACADEMICOGS9-00003</v>
      </c>
      <c r="B819" s="21" t="str">
        <f t="shared" si="49"/>
        <v>GS9-00003OVS_ES ACADEMICO</v>
      </c>
      <c r="C819"/>
      <c r="D819" s="21" t="s">
        <v>134</v>
      </c>
      <c r="E819" t="s">
        <v>1771</v>
      </c>
      <c r="F819" s="21" t="s">
        <v>806</v>
      </c>
      <c r="G819" s="21" t="s">
        <v>134</v>
      </c>
      <c r="H819" s="49" t="s">
        <v>136</v>
      </c>
      <c r="I819" s="21" t="s">
        <v>74</v>
      </c>
      <c r="J819" t="s">
        <v>1772</v>
      </c>
      <c r="K819" s="53" t="s">
        <v>29</v>
      </c>
      <c r="L819" s="52" t="s">
        <v>92</v>
      </c>
      <c r="M819" s="48" t="s">
        <v>73</v>
      </c>
      <c r="N819" s="89" t="s">
        <v>74</v>
      </c>
      <c r="O819" s="90" t="s">
        <v>74</v>
      </c>
      <c r="P819" s="89" t="s">
        <v>74</v>
      </c>
      <c r="Q819" s="47" t="str">
        <f t="shared" si="50"/>
        <v>GS9-00003</v>
      </c>
      <c r="R819" s="64" t="s">
        <v>848</v>
      </c>
      <c r="S819" s="87">
        <v>1.7</v>
      </c>
      <c r="T819" s="21">
        <v>1</v>
      </c>
      <c r="U819" s="62" t="s">
        <v>139</v>
      </c>
      <c r="V819" s="49">
        <f>SUMIF(ResumenCotizacion!$C:$C,E819,ResumenCotizacion!$P:$P)</f>
        <v>0</v>
      </c>
      <c r="W819" s="86">
        <f>IF(H819="USD",S819*SolCotizacion!$J$18,S819)</f>
        <v>6231.1969999999992</v>
      </c>
      <c r="X819" s="3">
        <f>ROUND(W819/(1-VLOOKUP("Total porcentaje:",ResumenCotizacion!$F:$H,3,0)),2)</f>
        <v>6231.2</v>
      </c>
      <c r="Y819" s="3">
        <f t="shared" si="51"/>
        <v>0</v>
      </c>
    </row>
    <row r="820" spans="1:25" ht="14.25" x14ac:dyDescent="0.2">
      <c r="A820" s="21" t="str">
        <f t="shared" si="48"/>
        <v>Catalogo principalOVS_ES ACADEMICOGU3-00001</v>
      </c>
      <c r="B820" s="21" t="str">
        <f t="shared" si="49"/>
        <v>GU3-00001OVS_ES ACADEMICO</v>
      </c>
      <c r="C820"/>
      <c r="D820" s="21" t="s">
        <v>134</v>
      </c>
      <c r="E820" t="s">
        <v>1773</v>
      </c>
      <c r="F820" s="21" t="s">
        <v>806</v>
      </c>
      <c r="G820" s="21" t="s">
        <v>134</v>
      </c>
      <c r="H820" s="49" t="s">
        <v>136</v>
      </c>
      <c r="I820" s="21" t="s">
        <v>74</v>
      </c>
      <c r="J820" t="s">
        <v>1774</v>
      </c>
      <c r="K820" s="53" t="s">
        <v>29</v>
      </c>
      <c r="L820" s="52" t="s">
        <v>92</v>
      </c>
      <c r="M820" s="48" t="s">
        <v>73</v>
      </c>
      <c r="N820" s="89" t="s">
        <v>74</v>
      </c>
      <c r="O820" s="90" t="s">
        <v>74</v>
      </c>
      <c r="P820" s="89" t="s">
        <v>74</v>
      </c>
      <c r="Q820" s="47" t="str">
        <f t="shared" si="50"/>
        <v>GU3-00001</v>
      </c>
      <c r="R820" s="64" t="s">
        <v>848</v>
      </c>
      <c r="S820" s="87">
        <v>0</v>
      </c>
      <c r="T820" s="21">
        <v>1</v>
      </c>
      <c r="U820" s="62" t="s">
        <v>139</v>
      </c>
      <c r="V820" s="49">
        <f>SUMIF(ResumenCotizacion!$C:$C,E820,ResumenCotizacion!$P:$P)</f>
        <v>0</v>
      </c>
      <c r="W820" s="86">
        <f>IF(H820="USD",S820*SolCotizacion!$J$18,S820)</f>
        <v>0</v>
      </c>
      <c r="X820" s="3">
        <f>ROUND(W820/(1-VLOOKUP("Total porcentaje:",ResumenCotizacion!$F:$H,3,0)),2)</f>
        <v>0</v>
      </c>
      <c r="Y820" s="3">
        <f t="shared" si="51"/>
        <v>0</v>
      </c>
    </row>
    <row r="821" spans="1:25" ht="14.25" x14ac:dyDescent="0.2">
      <c r="A821" s="21" t="str">
        <f t="shared" si="48"/>
        <v>Catalogo principalOVS_ES ACADEMICOGU4-00001</v>
      </c>
      <c r="B821" s="21" t="str">
        <f t="shared" si="49"/>
        <v>GU4-00001OVS_ES ACADEMICO</v>
      </c>
      <c r="C821"/>
      <c r="D821" s="21" t="s">
        <v>134</v>
      </c>
      <c r="E821" t="s">
        <v>1775</v>
      </c>
      <c r="F821" s="21" t="s">
        <v>806</v>
      </c>
      <c r="G821" s="21" t="s">
        <v>134</v>
      </c>
      <c r="H821" s="49" t="s">
        <v>136</v>
      </c>
      <c r="I821" s="21" t="s">
        <v>74</v>
      </c>
      <c r="J821" t="s">
        <v>1776</v>
      </c>
      <c r="K821" s="53" t="s">
        <v>29</v>
      </c>
      <c r="L821" s="52" t="s">
        <v>92</v>
      </c>
      <c r="M821" s="48" t="s">
        <v>73</v>
      </c>
      <c r="N821" s="89" t="s">
        <v>74</v>
      </c>
      <c r="O821" s="90" t="s">
        <v>74</v>
      </c>
      <c r="P821" s="89" t="s">
        <v>74</v>
      </c>
      <c r="Q821" s="47" t="str">
        <f t="shared" si="50"/>
        <v>GU4-00001</v>
      </c>
      <c r="R821" s="64" t="s">
        <v>848</v>
      </c>
      <c r="S821" s="87">
        <v>0</v>
      </c>
      <c r="T821" s="21">
        <v>1</v>
      </c>
      <c r="U821" s="62" t="s">
        <v>139</v>
      </c>
      <c r="V821" s="49">
        <f>SUMIF(ResumenCotizacion!$C:$C,E821,ResumenCotizacion!$P:$P)</f>
        <v>0</v>
      </c>
      <c r="W821" s="86">
        <f>IF(H821="USD",S821*SolCotizacion!$J$18,S821)</f>
        <v>0</v>
      </c>
      <c r="X821" s="3">
        <f>ROUND(W821/(1-VLOOKUP("Total porcentaje:",ResumenCotizacion!$F:$H,3,0)),2)</f>
        <v>0</v>
      </c>
      <c r="Y821" s="3">
        <f t="shared" si="51"/>
        <v>0</v>
      </c>
    </row>
    <row r="822" spans="1:25" ht="14.25" x14ac:dyDescent="0.2">
      <c r="A822" s="21" t="str">
        <f t="shared" si="48"/>
        <v>Catalogo principalOVS_ES ACADEMICOGU4-00002</v>
      </c>
      <c r="B822" s="21" t="str">
        <f t="shared" si="49"/>
        <v>GU4-00002OVS_ES ACADEMICO</v>
      </c>
      <c r="C822"/>
      <c r="D822" s="21" t="s">
        <v>134</v>
      </c>
      <c r="E822" t="s">
        <v>1777</v>
      </c>
      <c r="F822" s="21" t="s">
        <v>806</v>
      </c>
      <c r="G822" s="21" t="s">
        <v>134</v>
      </c>
      <c r="H822" s="49" t="s">
        <v>136</v>
      </c>
      <c r="I822" s="21" t="s">
        <v>74</v>
      </c>
      <c r="J822" t="s">
        <v>1778</v>
      </c>
      <c r="K822" s="53" t="s">
        <v>29</v>
      </c>
      <c r="L822" s="52" t="s">
        <v>92</v>
      </c>
      <c r="M822" s="48" t="s">
        <v>73</v>
      </c>
      <c r="N822" s="89" t="s">
        <v>74</v>
      </c>
      <c r="O822" s="90" t="s">
        <v>74</v>
      </c>
      <c r="P822" s="89" t="s">
        <v>74</v>
      </c>
      <c r="Q822" s="47" t="str">
        <f t="shared" si="50"/>
        <v>GU4-00002</v>
      </c>
      <c r="R822" s="64" t="s">
        <v>848</v>
      </c>
      <c r="S822" s="87">
        <v>0</v>
      </c>
      <c r="T822" s="21">
        <v>1</v>
      </c>
      <c r="U822" s="62" t="s">
        <v>139</v>
      </c>
      <c r="V822" s="49">
        <f>SUMIF(ResumenCotizacion!$C:$C,E822,ResumenCotizacion!$P:$P)</f>
        <v>0</v>
      </c>
      <c r="W822" s="86">
        <f>IF(H822="USD",S822*SolCotizacion!$J$18,S822)</f>
        <v>0</v>
      </c>
      <c r="X822" s="3">
        <f>ROUND(W822/(1-VLOOKUP("Total porcentaje:",ResumenCotizacion!$F:$H,3,0)),2)</f>
        <v>0</v>
      </c>
      <c r="Y822" s="3">
        <f t="shared" si="51"/>
        <v>0</v>
      </c>
    </row>
    <row r="823" spans="1:25" ht="14.25" x14ac:dyDescent="0.2">
      <c r="A823" s="21" t="str">
        <f t="shared" si="48"/>
        <v>Catalogo principalOVS_ES ACADEMICOH21-03098</v>
      </c>
      <c r="B823" s="21" t="str">
        <f t="shared" si="49"/>
        <v>H21-03098OVS_ES ACADEMICO</v>
      </c>
      <c r="C823"/>
      <c r="D823" s="21" t="s">
        <v>134</v>
      </c>
      <c r="E823" t="s">
        <v>1779</v>
      </c>
      <c r="F823" s="21" t="s">
        <v>806</v>
      </c>
      <c r="G823" s="21" t="s">
        <v>134</v>
      </c>
      <c r="H823" s="49" t="s">
        <v>136</v>
      </c>
      <c r="I823" s="21" t="s">
        <v>74</v>
      </c>
      <c r="J823" t="s">
        <v>1780</v>
      </c>
      <c r="K823" s="53" t="s">
        <v>29</v>
      </c>
      <c r="L823" s="52" t="s">
        <v>92</v>
      </c>
      <c r="M823" s="48" t="s">
        <v>73</v>
      </c>
      <c r="N823" s="89" t="s">
        <v>74</v>
      </c>
      <c r="O823" s="90" t="s">
        <v>74</v>
      </c>
      <c r="P823" s="89" t="s">
        <v>74</v>
      </c>
      <c r="Q823" s="47" t="str">
        <f t="shared" si="50"/>
        <v>H21-03098</v>
      </c>
      <c r="R823" s="64" t="s">
        <v>75</v>
      </c>
      <c r="S823" s="87">
        <v>20</v>
      </c>
      <c r="T823" s="21">
        <v>1</v>
      </c>
      <c r="U823" s="62" t="s">
        <v>139</v>
      </c>
      <c r="V823" s="49">
        <f>SUMIF(ResumenCotizacion!$C:$C,E823,ResumenCotizacion!$P:$P)</f>
        <v>0</v>
      </c>
      <c r="W823" s="86">
        <f>IF(H823="USD",S823*SolCotizacion!$J$18,S823)</f>
        <v>73308.2</v>
      </c>
      <c r="X823" s="3">
        <f>ROUND(W823/(1-VLOOKUP("Total porcentaje:",ResumenCotizacion!$F:$H,3,0)),2)</f>
        <v>73308.2</v>
      </c>
      <c r="Y823" s="3">
        <f t="shared" si="51"/>
        <v>0</v>
      </c>
    </row>
    <row r="824" spans="1:25" ht="14.25" x14ac:dyDescent="0.2">
      <c r="A824" s="21" t="str">
        <f t="shared" si="48"/>
        <v>Catalogo principalOVS_ES ACADEMICOH21-03099</v>
      </c>
      <c r="B824" s="21" t="str">
        <f t="shared" si="49"/>
        <v>H21-03099OVS_ES ACADEMICO</v>
      </c>
      <c r="C824"/>
      <c r="D824" s="21" t="s">
        <v>134</v>
      </c>
      <c r="E824" t="s">
        <v>1781</v>
      </c>
      <c r="F824" s="21" t="s">
        <v>806</v>
      </c>
      <c r="G824" s="21" t="s">
        <v>134</v>
      </c>
      <c r="H824" s="49" t="s">
        <v>136</v>
      </c>
      <c r="I824" s="21" t="s">
        <v>74</v>
      </c>
      <c r="J824" t="s">
        <v>1782</v>
      </c>
      <c r="K824" s="53" t="s">
        <v>29</v>
      </c>
      <c r="L824" s="52" t="s">
        <v>92</v>
      </c>
      <c r="M824" s="48" t="s">
        <v>73</v>
      </c>
      <c r="N824" s="89" t="s">
        <v>74</v>
      </c>
      <c r="O824" s="90" t="s">
        <v>74</v>
      </c>
      <c r="P824" s="89" t="s">
        <v>74</v>
      </c>
      <c r="Q824" s="47" t="str">
        <f t="shared" si="50"/>
        <v>H21-03099</v>
      </c>
      <c r="R824" s="64" t="s">
        <v>75</v>
      </c>
      <c r="S824" s="87">
        <v>20</v>
      </c>
      <c r="T824" s="21">
        <v>1</v>
      </c>
      <c r="U824" s="62" t="s">
        <v>139</v>
      </c>
      <c r="V824" s="49">
        <f>SUMIF(ResumenCotizacion!$C:$C,E824,ResumenCotizacion!$P:$P)</f>
        <v>0</v>
      </c>
      <c r="W824" s="86">
        <f>IF(H824="USD",S824*SolCotizacion!$J$18,S824)</f>
        <v>73308.2</v>
      </c>
      <c r="X824" s="3">
        <f>ROUND(W824/(1-VLOOKUP("Total porcentaje:",ResumenCotizacion!$F:$H,3,0)),2)</f>
        <v>73308.2</v>
      </c>
      <c r="Y824" s="3">
        <f t="shared" si="51"/>
        <v>0</v>
      </c>
    </row>
    <row r="825" spans="1:25" ht="14.25" x14ac:dyDescent="0.2">
      <c r="A825" s="21" t="str">
        <f t="shared" si="48"/>
        <v>Catalogo principalOVS_ES ACADEMICOH21-03100</v>
      </c>
      <c r="B825" s="21" t="str">
        <f t="shared" si="49"/>
        <v>H21-03100OVS_ES ACADEMICO</v>
      </c>
      <c r="C825"/>
      <c r="D825" s="21" t="s">
        <v>134</v>
      </c>
      <c r="E825" t="s">
        <v>1783</v>
      </c>
      <c r="F825" s="21" t="s">
        <v>806</v>
      </c>
      <c r="G825" s="21" t="s">
        <v>134</v>
      </c>
      <c r="H825" s="49" t="s">
        <v>136</v>
      </c>
      <c r="I825" s="21" t="s">
        <v>74</v>
      </c>
      <c r="J825" t="s">
        <v>1784</v>
      </c>
      <c r="K825" s="53" t="s">
        <v>29</v>
      </c>
      <c r="L825" s="52" t="s">
        <v>92</v>
      </c>
      <c r="M825" s="48" t="s">
        <v>73</v>
      </c>
      <c r="N825" s="89" t="s">
        <v>74</v>
      </c>
      <c r="O825" s="90" t="s">
        <v>74</v>
      </c>
      <c r="P825" s="89" t="s">
        <v>74</v>
      </c>
      <c r="Q825" s="47" t="str">
        <f t="shared" si="50"/>
        <v>H21-03100</v>
      </c>
      <c r="R825" s="64" t="s">
        <v>75</v>
      </c>
      <c r="S825" s="87">
        <v>20</v>
      </c>
      <c r="T825" s="21">
        <v>1</v>
      </c>
      <c r="U825" s="62" t="s">
        <v>139</v>
      </c>
      <c r="V825" s="49">
        <f>SUMIF(ResumenCotizacion!$C:$C,E825,ResumenCotizacion!$P:$P)</f>
        <v>0</v>
      </c>
      <c r="W825" s="86">
        <f>IF(H825="USD",S825*SolCotizacion!$J$18,S825)</f>
        <v>73308.2</v>
      </c>
      <c r="X825" s="3">
        <f>ROUND(W825/(1-VLOOKUP("Total porcentaje:",ResumenCotizacion!$F:$H,3,0)),2)</f>
        <v>73308.2</v>
      </c>
      <c r="Y825" s="3">
        <f t="shared" si="51"/>
        <v>0</v>
      </c>
    </row>
    <row r="826" spans="1:25" ht="14.25" x14ac:dyDescent="0.2">
      <c r="A826" s="21" t="str">
        <f t="shared" si="48"/>
        <v>Catalogo principalOVS_ES ACADEMICOH21-03101</v>
      </c>
      <c r="B826" s="21" t="str">
        <f t="shared" si="49"/>
        <v>H21-03101OVS_ES ACADEMICO</v>
      </c>
      <c r="C826"/>
      <c r="D826" s="21" t="s">
        <v>134</v>
      </c>
      <c r="E826" t="s">
        <v>1785</v>
      </c>
      <c r="F826" s="21" t="s">
        <v>806</v>
      </c>
      <c r="G826" s="21" t="s">
        <v>134</v>
      </c>
      <c r="H826" s="49" t="s">
        <v>136</v>
      </c>
      <c r="I826" s="21" t="s">
        <v>74</v>
      </c>
      <c r="J826" t="s">
        <v>1786</v>
      </c>
      <c r="K826" s="53" t="s">
        <v>29</v>
      </c>
      <c r="L826" s="52" t="s">
        <v>92</v>
      </c>
      <c r="M826" s="48" t="s">
        <v>73</v>
      </c>
      <c r="N826" s="89" t="s">
        <v>74</v>
      </c>
      <c r="O826" s="90" t="s">
        <v>74</v>
      </c>
      <c r="P826" s="89" t="s">
        <v>74</v>
      </c>
      <c r="Q826" s="47" t="str">
        <f t="shared" si="50"/>
        <v>H21-03101</v>
      </c>
      <c r="R826" s="64" t="s">
        <v>75</v>
      </c>
      <c r="S826" s="87">
        <v>20</v>
      </c>
      <c r="T826" s="21">
        <v>1</v>
      </c>
      <c r="U826" s="62" t="s">
        <v>139</v>
      </c>
      <c r="V826" s="49">
        <f>SUMIF(ResumenCotizacion!$C:$C,E826,ResumenCotizacion!$P:$P)</f>
        <v>0</v>
      </c>
      <c r="W826" s="86">
        <f>IF(H826="USD",S826*SolCotizacion!$J$18,S826)</f>
        <v>73308.2</v>
      </c>
      <c r="X826" s="3">
        <f>ROUND(W826/(1-VLOOKUP("Total porcentaje:",ResumenCotizacion!$F:$H,3,0)),2)</f>
        <v>73308.2</v>
      </c>
      <c r="Y826" s="3">
        <f t="shared" si="51"/>
        <v>0</v>
      </c>
    </row>
    <row r="827" spans="1:25" ht="14.25" x14ac:dyDescent="0.2">
      <c r="A827" s="21" t="str">
        <f t="shared" si="48"/>
        <v>Catalogo principalOVS_ES ACADEMICOH22-02365</v>
      </c>
      <c r="B827" s="21" t="str">
        <f t="shared" si="49"/>
        <v>H22-02365OVS_ES ACADEMICO</v>
      </c>
      <c r="C827"/>
      <c r="D827" s="21" t="s">
        <v>134</v>
      </c>
      <c r="E827" t="s">
        <v>1787</v>
      </c>
      <c r="F827" s="21" t="s">
        <v>806</v>
      </c>
      <c r="G827" s="21" t="s">
        <v>134</v>
      </c>
      <c r="H827" s="49" t="s">
        <v>136</v>
      </c>
      <c r="I827" s="21" t="s">
        <v>74</v>
      </c>
      <c r="J827" t="s">
        <v>1788</v>
      </c>
      <c r="K827" s="53" t="s">
        <v>29</v>
      </c>
      <c r="L827" s="52" t="s">
        <v>92</v>
      </c>
      <c r="M827" s="48" t="s">
        <v>73</v>
      </c>
      <c r="N827" s="89" t="s">
        <v>74</v>
      </c>
      <c r="O827" s="90" t="s">
        <v>74</v>
      </c>
      <c r="P827" s="89" t="s">
        <v>74</v>
      </c>
      <c r="Q827" s="47" t="str">
        <f t="shared" si="50"/>
        <v>H22-02365</v>
      </c>
      <c r="R827" s="64" t="s">
        <v>75</v>
      </c>
      <c r="S827" s="87">
        <v>54</v>
      </c>
      <c r="T827" s="21">
        <v>1</v>
      </c>
      <c r="U827" s="62" t="s">
        <v>139</v>
      </c>
      <c r="V827" s="49">
        <f>SUMIF(ResumenCotizacion!$C:$C,E827,ResumenCotizacion!$P:$P)</f>
        <v>0</v>
      </c>
      <c r="W827" s="86">
        <f>IF(H827="USD",S827*SolCotizacion!$J$18,S827)</f>
        <v>197932.13999999998</v>
      </c>
      <c r="X827" s="3">
        <f>ROUND(W827/(1-VLOOKUP("Total porcentaje:",ResumenCotizacion!$F:$H,3,0)),2)</f>
        <v>197932.14</v>
      </c>
      <c r="Y827" s="3">
        <f t="shared" si="51"/>
        <v>0</v>
      </c>
    </row>
    <row r="828" spans="1:25" ht="14.25" x14ac:dyDescent="0.2">
      <c r="A828" s="21" t="str">
        <f t="shared" si="48"/>
        <v>Catalogo principalOVS_ES ACADEMICOH22-02366</v>
      </c>
      <c r="B828" s="21" t="str">
        <f t="shared" si="49"/>
        <v>H22-02366OVS_ES ACADEMICO</v>
      </c>
      <c r="C828"/>
      <c r="D828" s="21" t="s">
        <v>134</v>
      </c>
      <c r="E828" t="s">
        <v>1789</v>
      </c>
      <c r="F828" s="21" t="s">
        <v>806</v>
      </c>
      <c r="G828" s="21" t="s">
        <v>134</v>
      </c>
      <c r="H828" s="49" t="s">
        <v>136</v>
      </c>
      <c r="I828" s="21" t="s">
        <v>74</v>
      </c>
      <c r="J828" t="s">
        <v>1790</v>
      </c>
      <c r="K828" s="53" t="s">
        <v>29</v>
      </c>
      <c r="L828" s="52" t="s">
        <v>92</v>
      </c>
      <c r="M828" s="48" t="s">
        <v>73</v>
      </c>
      <c r="N828" s="89" t="s">
        <v>74</v>
      </c>
      <c r="O828" s="90" t="s">
        <v>74</v>
      </c>
      <c r="P828" s="89" t="s">
        <v>74</v>
      </c>
      <c r="Q828" s="47" t="str">
        <f t="shared" si="50"/>
        <v>H22-02366</v>
      </c>
      <c r="R828" s="64" t="s">
        <v>75</v>
      </c>
      <c r="S828" s="87">
        <v>54</v>
      </c>
      <c r="T828" s="21">
        <v>1</v>
      </c>
      <c r="U828" s="62" t="s">
        <v>139</v>
      </c>
      <c r="V828" s="49">
        <f>SUMIF(ResumenCotizacion!$C:$C,E828,ResumenCotizacion!$P:$P)</f>
        <v>0</v>
      </c>
      <c r="W828" s="86">
        <f>IF(H828="USD",S828*SolCotizacion!$J$18,S828)</f>
        <v>197932.13999999998</v>
      </c>
      <c r="X828" s="3">
        <f>ROUND(W828/(1-VLOOKUP("Total porcentaje:",ResumenCotizacion!$F:$H,3,0)),2)</f>
        <v>197932.14</v>
      </c>
      <c r="Y828" s="3">
        <f t="shared" si="51"/>
        <v>0</v>
      </c>
    </row>
    <row r="829" spans="1:25" ht="14.25" x14ac:dyDescent="0.2">
      <c r="A829" s="21" t="str">
        <f t="shared" si="48"/>
        <v>Catalogo principalOVS_ES ACADEMICOH30-03427</v>
      </c>
      <c r="B829" s="21" t="str">
        <f t="shared" si="49"/>
        <v>H30-03427OVS_ES ACADEMICO</v>
      </c>
      <c r="C829"/>
      <c r="D829" s="21" t="s">
        <v>134</v>
      </c>
      <c r="E829" t="s">
        <v>1791</v>
      </c>
      <c r="F829" s="21" t="s">
        <v>806</v>
      </c>
      <c r="G829" s="21" t="s">
        <v>134</v>
      </c>
      <c r="H829" s="49" t="s">
        <v>136</v>
      </c>
      <c r="I829" s="21" t="s">
        <v>74</v>
      </c>
      <c r="J829" t="s">
        <v>1792</v>
      </c>
      <c r="K829" s="53" t="s">
        <v>29</v>
      </c>
      <c r="L829" s="52" t="s">
        <v>92</v>
      </c>
      <c r="M829" s="48" t="s">
        <v>73</v>
      </c>
      <c r="N829" s="89" t="s">
        <v>74</v>
      </c>
      <c r="O829" s="90" t="s">
        <v>74</v>
      </c>
      <c r="P829" s="89" t="s">
        <v>74</v>
      </c>
      <c r="Q829" s="47" t="str">
        <f t="shared" si="50"/>
        <v>H30-03427</v>
      </c>
      <c r="R829" s="64" t="s">
        <v>75</v>
      </c>
      <c r="S829" s="87">
        <v>76</v>
      </c>
      <c r="T829" s="21">
        <v>1</v>
      </c>
      <c r="U829" s="62" t="s">
        <v>139</v>
      </c>
      <c r="V829" s="49">
        <f>SUMIF(ResumenCotizacion!$C:$C,E829,ResumenCotizacion!$P:$P)</f>
        <v>0</v>
      </c>
      <c r="W829" s="86">
        <f>IF(H829="USD",S829*SolCotizacion!$J$18,S829)</f>
        <v>278571.15999999997</v>
      </c>
      <c r="X829" s="3">
        <f>ROUND(W829/(1-VLOOKUP("Total porcentaje:",ResumenCotizacion!$F:$H,3,0)),2)</f>
        <v>278571.15999999997</v>
      </c>
      <c r="Y829" s="3">
        <f t="shared" si="51"/>
        <v>0</v>
      </c>
    </row>
    <row r="830" spans="1:25" ht="14.25" x14ac:dyDescent="0.2">
      <c r="A830" s="21" t="str">
        <f t="shared" si="48"/>
        <v>Catalogo principalOVS_ES ACADEMICOH30-03428</v>
      </c>
      <c r="B830" s="21" t="str">
        <f t="shared" si="49"/>
        <v>H30-03428OVS_ES ACADEMICO</v>
      </c>
      <c r="C830"/>
      <c r="D830" s="21" t="s">
        <v>134</v>
      </c>
      <c r="E830" t="s">
        <v>1793</v>
      </c>
      <c r="F830" s="21" t="s">
        <v>806</v>
      </c>
      <c r="G830" s="21" t="s">
        <v>134</v>
      </c>
      <c r="H830" s="49" t="s">
        <v>136</v>
      </c>
      <c r="I830" s="21" t="s">
        <v>74</v>
      </c>
      <c r="J830" t="s">
        <v>1794</v>
      </c>
      <c r="K830" s="53" t="s">
        <v>29</v>
      </c>
      <c r="L830" s="52" t="s">
        <v>92</v>
      </c>
      <c r="M830" s="48" t="s">
        <v>73</v>
      </c>
      <c r="N830" s="89" t="s">
        <v>74</v>
      </c>
      <c r="O830" s="90" t="s">
        <v>74</v>
      </c>
      <c r="P830" s="89" t="s">
        <v>74</v>
      </c>
      <c r="Q830" s="47" t="str">
        <f t="shared" si="50"/>
        <v>H30-03428</v>
      </c>
      <c r="R830" s="64" t="s">
        <v>75</v>
      </c>
      <c r="S830" s="87">
        <v>76</v>
      </c>
      <c r="T830" s="21">
        <v>1</v>
      </c>
      <c r="U830" s="62" t="s">
        <v>139</v>
      </c>
      <c r="V830" s="49">
        <f>SUMIF(ResumenCotizacion!$C:$C,E830,ResumenCotizacion!$P:$P)</f>
        <v>0</v>
      </c>
      <c r="W830" s="86">
        <f>IF(H830="USD",S830*SolCotizacion!$J$18,S830)</f>
        <v>278571.15999999997</v>
      </c>
      <c r="X830" s="3">
        <f>ROUND(W830/(1-VLOOKUP("Total porcentaje:",ResumenCotizacion!$F:$H,3,0)),2)</f>
        <v>278571.15999999997</v>
      </c>
      <c r="Y830" s="3">
        <f t="shared" si="51"/>
        <v>0</v>
      </c>
    </row>
    <row r="831" spans="1:25" ht="14.25" x14ac:dyDescent="0.2">
      <c r="A831" s="21" t="str">
        <f t="shared" si="48"/>
        <v>Catalogo principalOVS_ES ACADEMICOH30-03429</v>
      </c>
      <c r="B831" s="21" t="str">
        <f t="shared" si="49"/>
        <v>H30-03429OVS_ES ACADEMICO</v>
      </c>
      <c r="C831"/>
      <c r="D831" s="21" t="s">
        <v>134</v>
      </c>
      <c r="E831" t="s">
        <v>1795</v>
      </c>
      <c r="F831" s="21" t="s">
        <v>806</v>
      </c>
      <c r="G831" s="21" t="s">
        <v>134</v>
      </c>
      <c r="H831" s="49" t="s">
        <v>136</v>
      </c>
      <c r="I831" s="21" t="s">
        <v>74</v>
      </c>
      <c r="J831" t="s">
        <v>1796</v>
      </c>
      <c r="K831" s="53" t="s">
        <v>29</v>
      </c>
      <c r="L831" s="52" t="s">
        <v>92</v>
      </c>
      <c r="M831" s="48" t="s">
        <v>73</v>
      </c>
      <c r="N831" s="89" t="s">
        <v>74</v>
      </c>
      <c r="O831" s="90" t="s">
        <v>74</v>
      </c>
      <c r="P831" s="89" t="s">
        <v>74</v>
      </c>
      <c r="Q831" s="47" t="str">
        <f t="shared" si="50"/>
        <v>H30-03429</v>
      </c>
      <c r="R831" s="64" t="s">
        <v>75</v>
      </c>
      <c r="S831" s="87">
        <v>8</v>
      </c>
      <c r="T831" s="21">
        <v>1</v>
      </c>
      <c r="U831" s="62" t="s">
        <v>139</v>
      </c>
      <c r="V831" s="49">
        <f>SUMIF(ResumenCotizacion!$C:$C,E831,ResumenCotizacion!$P:$P)</f>
        <v>0</v>
      </c>
      <c r="W831" s="86">
        <f>IF(H831="USD",S831*SolCotizacion!$J$18,S831)</f>
        <v>29323.279999999999</v>
      </c>
      <c r="X831" s="3">
        <f>ROUND(W831/(1-VLOOKUP("Total porcentaje:",ResumenCotizacion!$F:$H,3,0)),2)</f>
        <v>29323.279999999999</v>
      </c>
      <c r="Y831" s="3">
        <f t="shared" si="51"/>
        <v>0</v>
      </c>
    </row>
    <row r="832" spans="1:25" ht="14.25" x14ac:dyDescent="0.2">
      <c r="A832" s="21" t="str">
        <f t="shared" si="48"/>
        <v>Catalogo principalOVS_ES ACADEMICOH30-03430</v>
      </c>
      <c r="B832" s="21" t="str">
        <f t="shared" si="49"/>
        <v>H30-03430OVS_ES ACADEMICO</v>
      </c>
      <c r="C832"/>
      <c r="D832" s="21" t="s">
        <v>134</v>
      </c>
      <c r="E832" t="s">
        <v>1797</v>
      </c>
      <c r="F832" s="21" t="s">
        <v>806</v>
      </c>
      <c r="G832" s="21" t="s">
        <v>134</v>
      </c>
      <c r="H832" s="49" t="s">
        <v>136</v>
      </c>
      <c r="I832" s="21" t="s">
        <v>74</v>
      </c>
      <c r="J832" t="s">
        <v>1798</v>
      </c>
      <c r="K832" s="53" t="s">
        <v>29</v>
      </c>
      <c r="L832" s="52" t="s">
        <v>92</v>
      </c>
      <c r="M832" s="48" t="s">
        <v>73</v>
      </c>
      <c r="N832" s="89" t="s">
        <v>74</v>
      </c>
      <c r="O832" s="90" t="s">
        <v>74</v>
      </c>
      <c r="P832" s="89" t="s">
        <v>74</v>
      </c>
      <c r="Q832" s="47" t="str">
        <f t="shared" si="50"/>
        <v>H30-03430</v>
      </c>
      <c r="R832" s="64" t="s">
        <v>75</v>
      </c>
      <c r="S832" s="87">
        <v>8</v>
      </c>
      <c r="T832" s="21">
        <v>1</v>
      </c>
      <c r="U832" s="62" t="s">
        <v>139</v>
      </c>
      <c r="V832" s="49">
        <f>SUMIF(ResumenCotizacion!$C:$C,E832,ResumenCotizacion!$P:$P)</f>
        <v>0</v>
      </c>
      <c r="W832" s="86">
        <f>IF(H832="USD",S832*SolCotizacion!$J$18,S832)</f>
        <v>29323.279999999999</v>
      </c>
      <c r="X832" s="3">
        <f>ROUND(W832/(1-VLOOKUP("Total porcentaje:",ResumenCotizacion!$F:$H,3,0)),2)</f>
        <v>29323.279999999999</v>
      </c>
      <c r="Y832" s="3">
        <f t="shared" si="51"/>
        <v>0</v>
      </c>
    </row>
    <row r="833" spans="1:25" ht="14.25" x14ac:dyDescent="0.2">
      <c r="A833" s="21" t="str">
        <f t="shared" si="48"/>
        <v>Catalogo principalOVS_ES ACADEMICOH30-03431</v>
      </c>
      <c r="B833" s="21" t="str">
        <f t="shared" si="49"/>
        <v>H30-03431OVS_ES ACADEMICO</v>
      </c>
      <c r="C833"/>
      <c r="D833" s="21" t="s">
        <v>134</v>
      </c>
      <c r="E833" t="s">
        <v>1799</v>
      </c>
      <c r="F833" s="21" t="s">
        <v>806</v>
      </c>
      <c r="G833" s="21" t="s">
        <v>134</v>
      </c>
      <c r="H833" s="49" t="s">
        <v>136</v>
      </c>
      <c r="I833" s="21" t="s">
        <v>74</v>
      </c>
      <c r="J833" t="s">
        <v>1800</v>
      </c>
      <c r="K833" s="53" t="s">
        <v>29</v>
      </c>
      <c r="L833" s="52" t="s">
        <v>92</v>
      </c>
      <c r="M833" s="48" t="s">
        <v>73</v>
      </c>
      <c r="N833" s="89" t="s">
        <v>74</v>
      </c>
      <c r="O833" s="90" t="s">
        <v>74</v>
      </c>
      <c r="P833" s="89" t="s">
        <v>74</v>
      </c>
      <c r="Q833" s="47" t="str">
        <f t="shared" si="50"/>
        <v>H30-03431</v>
      </c>
      <c r="R833" s="64" t="s">
        <v>75</v>
      </c>
      <c r="S833" s="87">
        <v>4.84</v>
      </c>
      <c r="T833" s="21">
        <v>1</v>
      </c>
      <c r="U833" s="62" t="s">
        <v>139</v>
      </c>
      <c r="V833" s="49">
        <f>SUMIF(ResumenCotizacion!$C:$C,E833,ResumenCotizacion!$P:$P)</f>
        <v>0</v>
      </c>
      <c r="W833" s="86">
        <f>IF(H833="USD",S833*SolCotizacion!$J$18,S833)</f>
        <v>17740.5844</v>
      </c>
      <c r="X833" s="3">
        <f>ROUND(W833/(1-VLOOKUP("Total porcentaje:",ResumenCotizacion!$F:$H,3,0)),2)</f>
        <v>17740.580000000002</v>
      </c>
      <c r="Y833" s="3">
        <f t="shared" si="51"/>
        <v>0</v>
      </c>
    </row>
    <row r="834" spans="1:25" ht="14.25" x14ac:dyDescent="0.2">
      <c r="A834" s="21" t="str">
        <f t="shared" ref="A834:A897" si="52">D834&amp;F834&amp;E834</f>
        <v>Catalogo principalOVS_ES ACADEMICOHHQ-00001</v>
      </c>
      <c r="B834" s="21" t="str">
        <f t="shared" ref="B834:B897" si="53">E834&amp;F834</f>
        <v>HHQ-00001OVS_ES ACADEMICO</v>
      </c>
      <c r="C834"/>
      <c r="D834" s="21" t="s">
        <v>134</v>
      </c>
      <c r="E834" t="s">
        <v>1801</v>
      </c>
      <c r="F834" s="21" t="s">
        <v>806</v>
      </c>
      <c r="G834" s="21" t="s">
        <v>134</v>
      </c>
      <c r="H834" s="49" t="s">
        <v>136</v>
      </c>
      <c r="I834" s="21" t="s">
        <v>74</v>
      </c>
      <c r="J834" t="s">
        <v>1802</v>
      </c>
      <c r="K834" s="53" t="s">
        <v>29</v>
      </c>
      <c r="L834" s="52" t="s">
        <v>92</v>
      </c>
      <c r="M834" s="48" t="s">
        <v>73</v>
      </c>
      <c r="N834" s="89" t="s">
        <v>74</v>
      </c>
      <c r="O834" s="90" t="s">
        <v>74</v>
      </c>
      <c r="P834" s="89" t="s">
        <v>74</v>
      </c>
      <c r="Q834" s="47" t="str">
        <f t="shared" si="50"/>
        <v>HHQ-00001</v>
      </c>
      <c r="R834" s="64" t="s">
        <v>848</v>
      </c>
      <c r="S834" s="87">
        <v>1.4</v>
      </c>
      <c r="T834" s="21">
        <v>1</v>
      </c>
      <c r="U834" s="62" t="s">
        <v>139</v>
      </c>
      <c r="V834" s="49">
        <f>SUMIF(ResumenCotizacion!$C:$C,E834,ResumenCotizacion!$P:$P)</f>
        <v>0</v>
      </c>
      <c r="W834" s="86">
        <f>IF(H834="USD",S834*SolCotizacion!$J$18,S834)</f>
        <v>5131.5739999999996</v>
      </c>
      <c r="X834" s="3">
        <f>ROUND(W834/(1-VLOOKUP("Total porcentaje:",ResumenCotizacion!$F:$H,3,0)),2)</f>
        <v>5131.57</v>
      </c>
      <c r="Y834" s="3">
        <f t="shared" si="51"/>
        <v>0</v>
      </c>
    </row>
    <row r="835" spans="1:25" ht="14.25" x14ac:dyDescent="0.2">
      <c r="A835" s="21" t="str">
        <f t="shared" si="52"/>
        <v>Catalogo principalOVS_ES ACADEMICOHHR-00001</v>
      </c>
      <c r="B835" s="21" t="str">
        <f t="shared" si="53"/>
        <v>HHR-00001OVS_ES ACADEMICO</v>
      </c>
      <c r="C835"/>
      <c r="D835" s="21" t="s">
        <v>134</v>
      </c>
      <c r="E835" t="s">
        <v>1803</v>
      </c>
      <c r="F835" s="21" t="s">
        <v>806</v>
      </c>
      <c r="G835" s="21" t="s">
        <v>134</v>
      </c>
      <c r="H835" s="49" t="s">
        <v>136</v>
      </c>
      <c r="I835" s="21" t="s">
        <v>74</v>
      </c>
      <c r="J835" t="s">
        <v>1804</v>
      </c>
      <c r="K835" s="53" t="s">
        <v>29</v>
      </c>
      <c r="L835" s="52" t="s">
        <v>92</v>
      </c>
      <c r="M835" s="48" t="s">
        <v>73</v>
      </c>
      <c r="N835" s="89" t="s">
        <v>74</v>
      </c>
      <c r="O835" s="90" t="s">
        <v>74</v>
      </c>
      <c r="P835" s="89" t="s">
        <v>74</v>
      </c>
      <c r="Q835" s="47" t="str">
        <f t="shared" ref="Q835:Q898" si="54">+E835</f>
        <v>HHR-00001</v>
      </c>
      <c r="R835" s="64" t="s">
        <v>848</v>
      </c>
      <c r="S835" s="87">
        <v>1.4</v>
      </c>
      <c r="T835" s="21">
        <v>1</v>
      </c>
      <c r="U835" s="62" t="s">
        <v>139</v>
      </c>
      <c r="V835" s="49">
        <f>SUMIF(ResumenCotizacion!$C:$C,E835,ResumenCotizacion!$P:$P)</f>
        <v>0</v>
      </c>
      <c r="W835" s="86">
        <f>IF(H835="USD",S835*SolCotizacion!$J$18,S835)</f>
        <v>5131.5739999999996</v>
      </c>
      <c r="X835" s="3">
        <f>ROUND(W835/(1-VLOOKUP("Total porcentaje:",ResumenCotizacion!$F:$H,3,0)),2)</f>
        <v>5131.57</v>
      </c>
      <c r="Y835" s="3">
        <f t="shared" ref="Y835:Y898" si="55">V835*X835</f>
        <v>0</v>
      </c>
    </row>
    <row r="836" spans="1:25" ht="14.25" x14ac:dyDescent="0.2">
      <c r="A836" s="21" t="str">
        <f t="shared" si="52"/>
        <v>Catalogo principalOVS_ES ACADEMICOHHR-00002</v>
      </c>
      <c r="B836" s="21" t="str">
        <f t="shared" si="53"/>
        <v>HHR-00002OVS_ES ACADEMICO</v>
      </c>
      <c r="C836"/>
      <c r="D836" s="21" t="s">
        <v>134</v>
      </c>
      <c r="E836" t="s">
        <v>1805</v>
      </c>
      <c r="F836" s="21" t="s">
        <v>806</v>
      </c>
      <c r="G836" s="21" t="s">
        <v>134</v>
      </c>
      <c r="H836" s="49" t="s">
        <v>136</v>
      </c>
      <c r="I836" s="21" t="s">
        <v>74</v>
      </c>
      <c r="J836" t="s">
        <v>1806</v>
      </c>
      <c r="K836" s="53" t="s">
        <v>29</v>
      </c>
      <c r="L836" s="52" t="s">
        <v>92</v>
      </c>
      <c r="M836" s="48" t="s">
        <v>73</v>
      </c>
      <c r="N836" s="89" t="s">
        <v>74</v>
      </c>
      <c r="O836" s="90" t="s">
        <v>74</v>
      </c>
      <c r="P836" s="89" t="s">
        <v>74</v>
      </c>
      <c r="Q836" s="47" t="str">
        <f t="shared" si="54"/>
        <v>HHR-00002</v>
      </c>
      <c r="R836" s="64" t="s">
        <v>848</v>
      </c>
      <c r="S836" s="87">
        <v>1.4</v>
      </c>
      <c r="T836" s="21">
        <v>1</v>
      </c>
      <c r="U836" s="62" t="s">
        <v>139</v>
      </c>
      <c r="V836" s="49">
        <f>SUMIF(ResumenCotizacion!$C:$C,E836,ResumenCotizacion!$P:$P)</f>
        <v>0</v>
      </c>
      <c r="W836" s="86">
        <f>IF(H836="USD",S836*SolCotizacion!$J$18,S836)</f>
        <v>5131.5739999999996</v>
      </c>
      <c r="X836" s="3">
        <f>ROUND(W836/(1-VLOOKUP("Total porcentaje:",ResumenCotizacion!$F:$H,3,0)),2)</f>
        <v>5131.57</v>
      </c>
      <c r="Y836" s="3">
        <f t="shared" si="55"/>
        <v>0</v>
      </c>
    </row>
    <row r="837" spans="1:25" ht="14.25" x14ac:dyDescent="0.2">
      <c r="A837" s="21" t="str">
        <f t="shared" si="52"/>
        <v>Catalogo principalOVS_ES ACADEMICOHHT-00001</v>
      </c>
      <c r="B837" s="21" t="str">
        <f t="shared" si="53"/>
        <v>HHT-00001OVS_ES ACADEMICO</v>
      </c>
      <c r="C837"/>
      <c r="D837" s="21" t="s">
        <v>134</v>
      </c>
      <c r="E837" t="s">
        <v>1807</v>
      </c>
      <c r="F837" s="21" t="s">
        <v>806</v>
      </c>
      <c r="G837" s="21" t="s">
        <v>134</v>
      </c>
      <c r="H837" s="49" t="s">
        <v>136</v>
      </c>
      <c r="I837" s="21" t="s">
        <v>74</v>
      </c>
      <c r="J837" t="s">
        <v>1808</v>
      </c>
      <c r="K837" s="53" t="s">
        <v>29</v>
      </c>
      <c r="L837" s="52" t="s">
        <v>92</v>
      </c>
      <c r="M837" s="48" t="s">
        <v>73</v>
      </c>
      <c r="N837" s="89" t="s">
        <v>74</v>
      </c>
      <c r="O837" s="90" t="s">
        <v>74</v>
      </c>
      <c r="P837" s="89" t="s">
        <v>74</v>
      </c>
      <c r="Q837" s="47" t="str">
        <f t="shared" si="54"/>
        <v>HHT-00001</v>
      </c>
      <c r="R837" s="64" t="s">
        <v>848</v>
      </c>
      <c r="S837" s="87">
        <v>0.6</v>
      </c>
      <c r="T837" s="21">
        <v>1</v>
      </c>
      <c r="U837" s="62" t="s">
        <v>139</v>
      </c>
      <c r="V837" s="49">
        <f>SUMIF(ResumenCotizacion!$C:$C,E837,ResumenCotizacion!$P:$P)</f>
        <v>0</v>
      </c>
      <c r="W837" s="86">
        <f>IF(H837="USD",S837*SolCotizacion!$J$18,S837)</f>
        <v>2199.2459999999996</v>
      </c>
      <c r="X837" s="3">
        <f>ROUND(W837/(1-VLOOKUP("Total porcentaje:",ResumenCotizacion!$F:$H,3,0)),2)</f>
        <v>2199.25</v>
      </c>
      <c r="Y837" s="3">
        <f t="shared" si="55"/>
        <v>0</v>
      </c>
    </row>
    <row r="838" spans="1:25" ht="14.25" x14ac:dyDescent="0.2">
      <c r="A838" s="21" t="str">
        <f t="shared" si="52"/>
        <v>Catalogo principalOVS_ES ACADEMICOHHU-00001</v>
      </c>
      <c r="B838" s="21" t="str">
        <f t="shared" si="53"/>
        <v>HHU-00001OVS_ES ACADEMICO</v>
      </c>
      <c r="C838"/>
      <c r="D838" s="21" t="s">
        <v>134</v>
      </c>
      <c r="E838" t="s">
        <v>1809</v>
      </c>
      <c r="F838" s="21" t="s">
        <v>806</v>
      </c>
      <c r="G838" s="21" t="s">
        <v>134</v>
      </c>
      <c r="H838" s="49" t="s">
        <v>136</v>
      </c>
      <c r="I838" s="21" t="s">
        <v>74</v>
      </c>
      <c r="J838" t="s">
        <v>1810</v>
      </c>
      <c r="K838" s="53" t="s">
        <v>29</v>
      </c>
      <c r="L838" s="52" t="s">
        <v>92</v>
      </c>
      <c r="M838" s="48" t="s">
        <v>73</v>
      </c>
      <c r="N838" s="89" t="s">
        <v>74</v>
      </c>
      <c r="O838" s="90" t="s">
        <v>74</v>
      </c>
      <c r="P838" s="89" t="s">
        <v>74</v>
      </c>
      <c r="Q838" s="47" t="str">
        <f t="shared" si="54"/>
        <v>HHU-00001</v>
      </c>
      <c r="R838" s="64" t="s">
        <v>848</v>
      </c>
      <c r="S838" s="87">
        <v>0.6</v>
      </c>
      <c r="T838" s="21">
        <v>1</v>
      </c>
      <c r="U838" s="62" t="s">
        <v>139</v>
      </c>
      <c r="V838" s="49">
        <f>SUMIF(ResumenCotizacion!$C:$C,E838,ResumenCotizacion!$P:$P)</f>
        <v>0</v>
      </c>
      <c r="W838" s="86">
        <f>IF(H838="USD",S838*SolCotizacion!$J$18,S838)</f>
        <v>2199.2459999999996</v>
      </c>
      <c r="X838" s="3">
        <f>ROUND(W838/(1-VLOOKUP("Total porcentaje:",ResumenCotizacion!$F:$H,3,0)),2)</f>
        <v>2199.25</v>
      </c>
      <c r="Y838" s="3">
        <f t="shared" si="55"/>
        <v>0</v>
      </c>
    </row>
    <row r="839" spans="1:25" ht="14.25" x14ac:dyDescent="0.2">
      <c r="A839" s="21" t="str">
        <f t="shared" si="52"/>
        <v>Catalogo principalOVS_ES ACADEMICOHHU-00002</v>
      </c>
      <c r="B839" s="21" t="str">
        <f t="shared" si="53"/>
        <v>HHU-00002OVS_ES ACADEMICO</v>
      </c>
      <c r="C839"/>
      <c r="D839" s="21" t="s">
        <v>134</v>
      </c>
      <c r="E839" t="s">
        <v>1811</v>
      </c>
      <c r="F839" s="21" t="s">
        <v>806</v>
      </c>
      <c r="G839" s="21" t="s">
        <v>134</v>
      </c>
      <c r="H839" s="49" t="s">
        <v>136</v>
      </c>
      <c r="I839" s="21" t="s">
        <v>74</v>
      </c>
      <c r="J839" t="s">
        <v>1812</v>
      </c>
      <c r="K839" s="53" t="s">
        <v>29</v>
      </c>
      <c r="L839" s="52" t="s">
        <v>92</v>
      </c>
      <c r="M839" s="48" t="s">
        <v>73</v>
      </c>
      <c r="N839" s="89" t="s">
        <v>74</v>
      </c>
      <c r="O839" s="90" t="s">
        <v>74</v>
      </c>
      <c r="P839" s="89" t="s">
        <v>74</v>
      </c>
      <c r="Q839" s="47" t="str">
        <f t="shared" si="54"/>
        <v>HHU-00002</v>
      </c>
      <c r="R839" s="64" t="s">
        <v>848</v>
      </c>
      <c r="S839" s="87">
        <v>0.6</v>
      </c>
      <c r="T839" s="21">
        <v>1</v>
      </c>
      <c r="U839" s="62" t="s">
        <v>139</v>
      </c>
      <c r="V839" s="49">
        <f>SUMIF(ResumenCotizacion!$C:$C,E839,ResumenCotizacion!$P:$P)</f>
        <v>0</v>
      </c>
      <c r="W839" s="86">
        <f>IF(H839="USD",S839*SolCotizacion!$J$18,S839)</f>
        <v>2199.2459999999996</v>
      </c>
      <c r="X839" s="3">
        <f>ROUND(W839/(1-VLOOKUP("Total porcentaje:",ResumenCotizacion!$F:$H,3,0)),2)</f>
        <v>2199.25</v>
      </c>
      <c r="Y839" s="3">
        <f t="shared" si="55"/>
        <v>0</v>
      </c>
    </row>
    <row r="840" spans="1:25" ht="14.25" x14ac:dyDescent="0.2">
      <c r="A840" s="21" t="str">
        <f t="shared" si="52"/>
        <v>Catalogo principalOVS_ES ACADEMICOHJA-00600</v>
      </c>
      <c r="B840" s="21" t="str">
        <f t="shared" si="53"/>
        <v>HJA-00600OVS_ES ACADEMICO</v>
      </c>
      <c r="C840"/>
      <c r="D840" s="21" t="s">
        <v>134</v>
      </c>
      <c r="E840" t="s">
        <v>1813</v>
      </c>
      <c r="F840" s="21" t="s">
        <v>806</v>
      </c>
      <c r="G840" s="21" t="s">
        <v>134</v>
      </c>
      <c r="H840" s="49" t="s">
        <v>136</v>
      </c>
      <c r="I840" s="21" t="s">
        <v>74</v>
      </c>
      <c r="J840" t="s">
        <v>1814</v>
      </c>
      <c r="K840" s="53" t="s">
        <v>29</v>
      </c>
      <c r="L840" s="52" t="s">
        <v>92</v>
      </c>
      <c r="M840" s="48" t="s">
        <v>73</v>
      </c>
      <c r="N840" s="89" t="s">
        <v>74</v>
      </c>
      <c r="O840" s="90" t="s">
        <v>74</v>
      </c>
      <c r="P840" s="89" t="s">
        <v>74</v>
      </c>
      <c r="Q840" s="47" t="str">
        <f t="shared" si="54"/>
        <v>HJA-00600</v>
      </c>
      <c r="R840" s="64" t="s">
        <v>75</v>
      </c>
      <c r="S840" s="87">
        <v>106</v>
      </c>
      <c r="T840" s="21">
        <v>1</v>
      </c>
      <c r="U840" s="62" t="s">
        <v>139</v>
      </c>
      <c r="V840" s="49">
        <f>SUMIF(ResumenCotizacion!$C:$C,E840,ResumenCotizacion!$P:$P)</f>
        <v>0</v>
      </c>
      <c r="W840" s="86">
        <f>IF(H840="USD",S840*SolCotizacion!$J$18,S840)</f>
        <v>388533.45999999996</v>
      </c>
      <c r="X840" s="3">
        <f>ROUND(W840/(1-VLOOKUP("Total porcentaje:",ResumenCotizacion!$F:$H,3,0)),2)</f>
        <v>388533.46</v>
      </c>
      <c r="Y840" s="3">
        <f t="shared" si="55"/>
        <v>0</v>
      </c>
    </row>
    <row r="841" spans="1:25" ht="14.25" x14ac:dyDescent="0.2">
      <c r="A841" s="21" t="str">
        <f t="shared" si="52"/>
        <v>Catalogo principalOVS_ES ACADEMICOHJA-00601</v>
      </c>
      <c r="B841" s="21" t="str">
        <f t="shared" si="53"/>
        <v>HJA-00601OVS_ES ACADEMICO</v>
      </c>
      <c r="C841"/>
      <c r="D841" s="21" t="s">
        <v>134</v>
      </c>
      <c r="E841" t="s">
        <v>1815</v>
      </c>
      <c r="F841" s="21" t="s">
        <v>806</v>
      </c>
      <c r="G841" s="21" t="s">
        <v>134</v>
      </c>
      <c r="H841" s="49" t="s">
        <v>136</v>
      </c>
      <c r="I841" s="21" t="s">
        <v>74</v>
      </c>
      <c r="J841" t="s">
        <v>1816</v>
      </c>
      <c r="K841" s="53" t="s">
        <v>29</v>
      </c>
      <c r="L841" s="52" t="s">
        <v>92</v>
      </c>
      <c r="M841" s="48" t="s">
        <v>73</v>
      </c>
      <c r="N841" s="89" t="s">
        <v>74</v>
      </c>
      <c r="O841" s="90" t="s">
        <v>74</v>
      </c>
      <c r="P841" s="89" t="s">
        <v>74</v>
      </c>
      <c r="Q841" s="47" t="str">
        <f t="shared" si="54"/>
        <v>HJA-00601</v>
      </c>
      <c r="R841" s="64" t="s">
        <v>75</v>
      </c>
      <c r="S841" s="87">
        <v>106</v>
      </c>
      <c r="T841" s="21">
        <v>1</v>
      </c>
      <c r="U841" s="62" t="s">
        <v>139</v>
      </c>
      <c r="V841" s="49">
        <f>SUMIF(ResumenCotizacion!$C:$C,E841,ResumenCotizacion!$P:$P)</f>
        <v>0</v>
      </c>
      <c r="W841" s="86">
        <f>IF(H841="USD",S841*SolCotizacion!$J$18,S841)</f>
        <v>388533.45999999996</v>
      </c>
      <c r="X841" s="3">
        <f>ROUND(W841/(1-VLOOKUP("Total porcentaje:",ResumenCotizacion!$F:$H,3,0)),2)</f>
        <v>388533.46</v>
      </c>
      <c r="Y841" s="3">
        <f t="shared" si="55"/>
        <v>0</v>
      </c>
    </row>
    <row r="842" spans="1:25" ht="14.25" x14ac:dyDescent="0.2">
      <c r="A842" s="21" t="str">
        <f t="shared" si="52"/>
        <v>Catalogo principalOVS_ES ACADEMICOHVG-00001</v>
      </c>
      <c r="B842" s="21" t="str">
        <f t="shared" si="53"/>
        <v>HVG-00001OVS_ES ACADEMICO</v>
      </c>
      <c r="C842"/>
      <c r="D842" s="21" t="s">
        <v>134</v>
      </c>
      <c r="E842" t="s">
        <v>1817</v>
      </c>
      <c r="F842" s="21" t="s">
        <v>806</v>
      </c>
      <c r="G842" s="21" t="s">
        <v>134</v>
      </c>
      <c r="H842" s="49" t="s">
        <v>136</v>
      </c>
      <c r="I842" s="21" t="s">
        <v>74</v>
      </c>
      <c r="J842" t="s">
        <v>1818</v>
      </c>
      <c r="K842" s="53" t="s">
        <v>29</v>
      </c>
      <c r="L842" s="52" t="s">
        <v>92</v>
      </c>
      <c r="M842" s="48" t="s">
        <v>73</v>
      </c>
      <c r="N842" s="89" t="s">
        <v>74</v>
      </c>
      <c r="O842" s="90" t="s">
        <v>74</v>
      </c>
      <c r="P842" s="89" t="s">
        <v>74</v>
      </c>
      <c r="Q842" s="47" t="str">
        <f t="shared" si="54"/>
        <v>HVG-00001</v>
      </c>
      <c r="R842" s="64" t="s">
        <v>848</v>
      </c>
      <c r="S842" s="87">
        <v>1.5</v>
      </c>
      <c r="T842" s="21">
        <v>1</v>
      </c>
      <c r="U842" s="62" t="s">
        <v>139</v>
      </c>
      <c r="V842" s="49">
        <f>SUMIF(ResumenCotizacion!$C:$C,E842,ResumenCotizacion!$P:$P)</f>
        <v>0</v>
      </c>
      <c r="W842" s="86">
        <f>IF(H842="USD",S842*SolCotizacion!$J$18,S842)</f>
        <v>5498.1149999999998</v>
      </c>
      <c r="X842" s="3">
        <f>ROUND(W842/(1-VLOOKUP("Total porcentaje:",ResumenCotizacion!$F:$H,3,0)),2)</f>
        <v>5498.12</v>
      </c>
      <c r="Y842" s="3">
        <f t="shared" si="55"/>
        <v>0</v>
      </c>
    </row>
    <row r="843" spans="1:25" ht="14.25" x14ac:dyDescent="0.2">
      <c r="A843" s="21" t="str">
        <f t="shared" si="52"/>
        <v>Catalogo principalOVS_ES ACADEMICOHVG-00003</v>
      </c>
      <c r="B843" s="21" t="str">
        <f t="shared" si="53"/>
        <v>HVG-00003OVS_ES ACADEMICO</v>
      </c>
      <c r="C843"/>
      <c r="D843" s="21" t="s">
        <v>134</v>
      </c>
      <c r="E843" t="s">
        <v>1819</v>
      </c>
      <c r="F843" s="21" t="s">
        <v>806</v>
      </c>
      <c r="G843" s="21" t="s">
        <v>134</v>
      </c>
      <c r="H843" s="49" t="s">
        <v>136</v>
      </c>
      <c r="I843" s="21" t="s">
        <v>74</v>
      </c>
      <c r="J843" t="s">
        <v>1820</v>
      </c>
      <c r="K843" s="53" t="s">
        <v>29</v>
      </c>
      <c r="L843" s="52" t="s">
        <v>92</v>
      </c>
      <c r="M843" s="48" t="s">
        <v>73</v>
      </c>
      <c r="N843" s="89" t="s">
        <v>74</v>
      </c>
      <c r="O843" s="90" t="s">
        <v>74</v>
      </c>
      <c r="P843" s="89" t="s">
        <v>74</v>
      </c>
      <c r="Q843" s="47" t="str">
        <f t="shared" si="54"/>
        <v>HVG-00003</v>
      </c>
      <c r="R843" s="64" t="s">
        <v>848</v>
      </c>
      <c r="S843" s="87">
        <v>2.4</v>
      </c>
      <c r="T843" s="21">
        <v>1</v>
      </c>
      <c r="U843" s="62" t="s">
        <v>139</v>
      </c>
      <c r="V843" s="49">
        <f>SUMIF(ResumenCotizacion!$C:$C,E843,ResumenCotizacion!$P:$P)</f>
        <v>0</v>
      </c>
      <c r="W843" s="86">
        <f>IF(H843="USD",S843*SolCotizacion!$J$18,S843)</f>
        <v>8796.9839999999986</v>
      </c>
      <c r="X843" s="3">
        <f>ROUND(W843/(1-VLOOKUP("Total porcentaje:",ResumenCotizacion!$F:$H,3,0)),2)</f>
        <v>8796.98</v>
      </c>
      <c r="Y843" s="3">
        <f t="shared" si="55"/>
        <v>0</v>
      </c>
    </row>
    <row r="844" spans="1:25" ht="14.25" x14ac:dyDescent="0.2">
      <c r="A844" s="21" t="str">
        <f t="shared" si="52"/>
        <v>Catalogo principalOVS_ES ACADEMICOHVG-00004</v>
      </c>
      <c r="B844" s="21" t="str">
        <f t="shared" si="53"/>
        <v>HVG-00004OVS_ES ACADEMICO</v>
      </c>
      <c r="C844"/>
      <c r="D844" s="21" t="s">
        <v>134</v>
      </c>
      <c r="E844" t="s">
        <v>1821</v>
      </c>
      <c r="F844" s="21" t="s">
        <v>806</v>
      </c>
      <c r="G844" s="21" t="s">
        <v>134</v>
      </c>
      <c r="H844" s="49" t="s">
        <v>136</v>
      </c>
      <c r="I844" s="21" t="s">
        <v>74</v>
      </c>
      <c r="J844" t="s">
        <v>1822</v>
      </c>
      <c r="K844" s="53" t="s">
        <v>29</v>
      </c>
      <c r="L844" s="52" t="s">
        <v>92</v>
      </c>
      <c r="M844" s="48" t="s">
        <v>73</v>
      </c>
      <c r="N844" s="89" t="s">
        <v>74</v>
      </c>
      <c r="O844" s="90" t="s">
        <v>74</v>
      </c>
      <c r="P844" s="89" t="s">
        <v>74</v>
      </c>
      <c r="Q844" s="47" t="str">
        <f t="shared" si="54"/>
        <v>HVG-00004</v>
      </c>
      <c r="R844" s="64" t="s">
        <v>848</v>
      </c>
      <c r="S844" s="87">
        <v>1.3</v>
      </c>
      <c r="T844" s="21">
        <v>1</v>
      </c>
      <c r="U844" s="62" t="s">
        <v>139</v>
      </c>
      <c r="V844" s="49">
        <f>SUMIF(ResumenCotizacion!$C:$C,E844,ResumenCotizacion!$P:$P)</f>
        <v>0</v>
      </c>
      <c r="W844" s="86">
        <f>IF(H844="USD",S844*SolCotizacion!$J$18,S844)</f>
        <v>4765.0330000000004</v>
      </c>
      <c r="X844" s="3">
        <f>ROUND(W844/(1-VLOOKUP("Total porcentaje:",ResumenCotizacion!$F:$H,3,0)),2)</f>
        <v>4765.03</v>
      </c>
      <c r="Y844" s="3">
        <f t="shared" si="55"/>
        <v>0</v>
      </c>
    </row>
    <row r="845" spans="1:25" ht="14.25" x14ac:dyDescent="0.2">
      <c r="A845" s="21" t="str">
        <f t="shared" si="52"/>
        <v>Catalogo principalOVS_ES ACADEMICOHVG-00007</v>
      </c>
      <c r="B845" s="21" t="str">
        <f t="shared" si="53"/>
        <v>HVG-00007OVS_ES ACADEMICO</v>
      </c>
      <c r="C845"/>
      <c r="D845" s="21" t="s">
        <v>134</v>
      </c>
      <c r="E845" t="s">
        <v>1823</v>
      </c>
      <c r="F845" s="21" t="s">
        <v>806</v>
      </c>
      <c r="G845" s="21" t="s">
        <v>134</v>
      </c>
      <c r="H845" s="49" t="s">
        <v>136</v>
      </c>
      <c r="I845" s="21" t="s">
        <v>74</v>
      </c>
      <c r="J845" t="s">
        <v>1824</v>
      </c>
      <c r="K845" s="53" t="s">
        <v>29</v>
      </c>
      <c r="L845" s="52" t="s">
        <v>92</v>
      </c>
      <c r="M845" s="48" t="s">
        <v>73</v>
      </c>
      <c r="N845" s="89" t="s">
        <v>74</v>
      </c>
      <c r="O845" s="90" t="s">
        <v>74</v>
      </c>
      <c r="P845" s="89" t="s">
        <v>74</v>
      </c>
      <c r="Q845" s="47" t="str">
        <f t="shared" si="54"/>
        <v>HVG-00007</v>
      </c>
      <c r="R845" s="64" t="s">
        <v>848</v>
      </c>
      <c r="S845" s="87">
        <v>2.5</v>
      </c>
      <c r="T845" s="21">
        <v>1</v>
      </c>
      <c r="U845" s="62" t="s">
        <v>139</v>
      </c>
      <c r="V845" s="49">
        <f>SUMIF(ResumenCotizacion!$C:$C,E845,ResumenCotizacion!$P:$P)</f>
        <v>0</v>
      </c>
      <c r="W845" s="86">
        <f>IF(H845="USD",S845*SolCotizacion!$J$18,S845)</f>
        <v>9163.5249999999996</v>
      </c>
      <c r="X845" s="3">
        <f>ROUND(W845/(1-VLOOKUP("Total porcentaje:",ResumenCotizacion!$F:$H,3,0)),2)</f>
        <v>9163.5300000000007</v>
      </c>
      <c r="Y845" s="3">
        <f t="shared" si="55"/>
        <v>0</v>
      </c>
    </row>
    <row r="846" spans="1:25" ht="14.25" x14ac:dyDescent="0.2">
      <c r="A846" s="21" t="str">
        <f t="shared" si="52"/>
        <v>Catalogo principalOVS_ES ACADEMICOHVG-00008</v>
      </c>
      <c r="B846" s="21" t="str">
        <f t="shared" si="53"/>
        <v>HVG-00008OVS_ES ACADEMICO</v>
      </c>
      <c r="C846"/>
      <c r="D846" s="21" t="s">
        <v>134</v>
      </c>
      <c r="E846" t="s">
        <v>1825</v>
      </c>
      <c r="F846" s="21" t="s">
        <v>806</v>
      </c>
      <c r="G846" s="21" t="s">
        <v>134</v>
      </c>
      <c r="H846" s="49" t="s">
        <v>136</v>
      </c>
      <c r="I846" s="21" t="s">
        <v>74</v>
      </c>
      <c r="J846" t="s">
        <v>1826</v>
      </c>
      <c r="K846" s="53" t="s">
        <v>29</v>
      </c>
      <c r="L846" s="52" t="s">
        <v>92</v>
      </c>
      <c r="M846" s="48" t="s">
        <v>73</v>
      </c>
      <c r="N846" s="89" t="s">
        <v>74</v>
      </c>
      <c r="O846" s="90" t="s">
        <v>74</v>
      </c>
      <c r="P846" s="89" t="s">
        <v>74</v>
      </c>
      <c r="Q846" s="47" t="str">
        <f t="shared" si="54"/>
        <v>HVG-00008</v>
      </c>
      <c r="R846" s="64" t="s">
        <v>848</v>
      </c>
      <c r="S846" s="87">
        <v>2.5</v>
      </c>
      <c r="T846" s="21">
        <v>1</v>
      </c>
      <c r="U846" s="62" t="s">
        <v>139</v>
      </c>
      <c r="V846" s="49">
        <f>SUMIF(ResumenCotizacion!$C:$C,E846,ResumenCotizacion!$P:$P)</f>
        <v>0</v>
      </c>
      <c r="W846" s="86">
        <f>IF(H846="USD",S846*SolCotizacion!$J$18,S846)</f>
        <v>9163.5249999999996</v>
      </c>
      <c r="X846" s="3">
        <f>ROUND(W846/(1-VLOOKUP("Total porcentaje:",ResumenCotizacion!$F:$H,3,0)),2)</f>
        <v>9163.5300000000007</v>
      </c>
      <c r="Y846" s="3">
        <f t="shared" si="55"/>
        <v>0</v>
      </c>
    </row>
    <row r="847" spans="1:25" ht="14.25" x14ac:dyDescent="0.2">
      <c r="A847" s="21" t="str">
        <f t="shared" si="52"/>
        <v>Catalogo principalOVS_ES ACADEMICOHVG-00009</v>
      </c>
      <c r="B847" s="21" t="str">
        <f t="shared" si="53"/>
        <v>HVG-00009OVS_ES ACADEMICO</v>
      </c>
      <c r="C847"/>
      <c r="D847" s="21" t="s">
        <v>134</v>
      </c>
      <c r="E847" t="s">
        <v>1827</v>
      </c>
      <c r="F847" s="21" t="s">
        <v>806</v>
      </c>
      <c r="G847" s="21" t="s">
        <v>134</v>
      </c>
      <c r="H847" s="49" t="s">
        <v>136</v>
      </c>
      <c r="I847" s="21" t="s">
        <v>74</v>
      </c>
      <c r="J847" t="s">
        <v>1828</v>
      </c>
      <c r="K847" s="53" t="s">
        <v>29</v>
      </c>
      <c r="L847" s="52" t="s">
        <v>92</v>
      </c>
      <c r="M847" s="48" t="s">
        <v>73</v>
      </c>
      <c r="N847" s="89" t="s">
        <v>74</v>
      </c>
      <c r="O847" s="90" t="s">
        <v>74</v>
      </c>
      <c r="P847" s="89" t="s">
        <v>74</v>
      </c>
      <c r="Q847" s="47" t="str">
        <f t="shared" si="54"/>
        <v>HVG-00009</v>
      </c>
      <c r="R847" s="64" t="s">
        <v>848</v>
      </c>
      <c r="S847" s="87">
        <v>2.5</v>
      </c>
      <c r="T847" s="21">
        <v>1</v>
      </c>
      <c r="U847" s="62" t="s">
        <v>139</v>
      </c>
      <c r="V847" s="49">
        <f>SUMIF(ResumenCotizacion!$C:$C,E847,ResumenCotizacion!$P:$P)</f>
        <v>0</v>
      </c>
      <c r="W847" s="86">
        <f>IF(H847="USD",S847*SolCotizacion!$J$18,S847)</f>
        <v>9163.5249999999996</v>
      </c>
      <c r="X847" s="3">
        <f>ROUND(W847/(1-VLOOKUP("Total porcentaje:",ResumenCotizacion!$F:$H,3,0)),2)</f>
        <v>9163.5300000000007</v>
      </c>
      <c r="Y847" s="3">
        <f t="shared" si="55"/>
        <v>0</v>
      </c>
    </row>
    <row r="848" spans="1:25" ht="14.25" x14ac:dyDescent="0.2">
      <c r="A848" s="21" t="str">
        <f t="shared" si="52"/>
        <v>Catalogo principalOVS_ES ACADEMICOHVH-00001</v>
      </c>
      <c r="B848" s="21" t="str">
        <f t="shared" si="53"/>
        <v>HVH-00001OVS_ES ACADEMICO</v>
      </c>
      <c r="C848"/>
      <c r="D848" s="21" t="s">
        <v>134</v>
      </c>
      <c r="E848" t="s">
        <v>1829</v>
      </c>
      <c r="F848" s="21" t="s">
        <v>806</v>
      </c>
      <c r="G848" s="21" t="s">
        <v>134</v>
      </c>
      <c r="H848" s="49" t="s">
        <v>136</v>
      </c>
      <c r="I848" s="21" t="s">
        <v>74</v>
      </c>
      <c r="J848" t="s">
        <v>1830</v>
      </c>
      <c r="K848" s="53" t="s">
        <v>29</v>
      </c>
      <c r="L848" s="52" t="s">
        <v>92</v>
      </c>
      <c r="M848" s="48" t="s">
        <v>73</v>
      </c>
      <c r="N848" s="89" t="s">
        <v>74</v>
      </c>
      <c r="O848" s="90" t="s">
        <v>74</v>
      </c>
      <c r="P848" s="89" t="s">
        <v>74</v>
      </c>
      <c r="Q848" s="47" t="str">
        <f t="shared" si="54"/>
        <v>HVH-00001</v>
      </c>
      <c r="R848" s="64" t="s">
        <v>848</v>
      </c>
      <c r="S848" s="87">
        <v>1.8</v>
      </c>
      <c r="T848" s="21">
        <v>1</v>
      </c>
      <c r="U848" s="62" t="s">
        <v>139</v>
      </c>
      <c r="V848" s="49">
        <f>SUMIF(ResumenCotizacion!$C:$C,E848,ResumenCotizacion!$P:$P)</f>
        <v>0</v>
      </c>
      <c r="W848" s="86">
        <f>IF(H848="USD",S848*SolCotizacion!$J$18,S848)</f>
        <v>6597.7380000000003</v>
      </c>
      <c r="X848" s="3">
        <f>ROUND(W848/(1-VLOOKUP("Total porcentaje:",ResumenCotizacion!$F:$H,3,0)),2)</f>
        <v>6597.74</v>
      </c>
      <c r="Y848" s="3">
        <f t="shared" si="55"/>
        <v>0</v>
      </c>
    </row>
    <row r="849" spans="1:25" ht="14.25" x14ac:dyDescent="0.2">
      <c r="A849" s="21" t="str">
        <f t="shared" si="52"/>
        <v>Catalogo principalOVS_ES ACADEMICOHVH-00002</v>
      </c>
      <c r="B849" s="21" t="str">
        <f t="shared" si="53"/>
        <v>HVH-00002OVS_ES ACADEMICO</v>
      </c>
      <c r="C849"/>
      <c r="D849" s="21" t="s">
        <v>134</v>
      </c>
      <c r="E849" t="s">
        <v>1831</v>
      </c>
      <c r="F849" s="21" t="s">
        <v>806</v>
      </c>
      <c r="G849" s="21" t="s">
        <v>134</v>
      </c>
      <c r="H849" s="49" t="s">
        <v>136</v>
      </c>
      <c r="I849" s="21" t="s">
        <v>74</v>
      </c>
      <c r="J849" t="s">
        <v>1832</v>
      </c>
      <c r="K849" s="53" t="s">
        <v>29</v>
      </c>
      <c r="L849" s="52" t="s">
        <v>92</v>
      </c>
      <c r="M849" s="48" t="s">
        <v>73</v>
      </c>
      <c r="N849" s="89" t="s">
        <v>74</v>
      </c>
      <c r="O849" s="90" t="s">
        <v>74</v>
      </c>
      <c r="P849" s="89" t="s">
        <v>74</v>
      </c>
      <c r="Q849" s="47" t="str">
        <f t="shared" si="54"/>
        <v>HVH-00002</v>
      </c>
      <c r="R849" s="64" t="s">
        <v>848</v>
      </c>
      <c r="S849" s="87">
        <v>1.8</v>
      </c>
      <c r="T849" s="21">
        <v>1</v>
      </c>
      <c r="U849" s="62" t="s">
        <v>139</v>
      </c>
      <c r="V849" s="49">
        <f>SUMIF(ResumenCotizacion!$C:$C,E849,ResumenCotizacion!$P:$P)</f>
        <v>0</v>
      </c>
      <c r="W849" s="86">
        <f>IF(H849="USD",S849*SolCotizacion!$J$18,S849)</f>
        <v>6597.7380000000003</v>
      </c>
      <c r="X849" s="3">
        <f>ROUND(W849/(1-VLOOKUP("Total porcentaje:",ResumenCotizacion!$F:$H,3,0)),2)</f>
        <v>6597.74</v>
      </c>
      <c r="Y849" s="3">
        <f t="shared" si="55"/>
        <v>0</v>
      </c>
    </row>
    <row r="850" spans="1:25" ht="14.25" x14ac:dyDescent="0.2">
      <c r="A850" s="21" t="str">
        <f t="shared" si="52"/>
        <v>Catalogo principalOVS_ES ACADEMICOHVH-00003</v>
      </c>
      <c r="B850" s="21" t="str">
        <f t="shared" si="53"/>
        <v>HVH-00003OVS_ES ACADEMICO</v>
      </c>
      <c r="C850"/>
      <c r="D850" s="21" t="s">
        <v>134</v>
      </c>
      <c r="E850" t="s">
        <v>1833</v>
      </c>
      <c r="F850" s="21" t="s">
        <v>806</v>
      </c>
      <c r="G850" s="21" t="s">
        <v>134</v>
      </c>
      <c r="H850" s="49" t="s">
        <v>136</v>
      </c>
      <c r="I850" s="21" t="s">
        <v>74</v>
      </c>
      <c r="J850" t="s">
        <v>1834</v>
      </c>
      <c r="K850" s="53" t="s">
        <v>29</v>
      </c>
      <c r="L850" s="52" t="s">
        <v>92</v>
      </c>
      <c r="M850" s="48" t="s">
        <v>73</v>
      </c>
      <c r="N850" s="89" t="s">
        <v>74</v>
      </c>
      <c r="O850" s="90" t="s">
        <v>74</v>
      </c>
      <c r="P850" s="89" t="s">
        <v>74</v>
      </c>
      <c r="Q850" s="47" t="str">
        <f t="shared" si="54"/>
        <v>HVH-00003</v>
      </c>
      <c r="R850" s="64" t="s">
        <v>848</v>
      </c>
      <c r="S850" s="87">
        <v>2.8</v>
      </c>
      <c r="T850" s="21">
        <v>1</v>
      </c>
      <c r="U850" s="62" t="s">
        <v>139</v>
      </c>
      <c r="V850" s="49">
        <f>SUMIF(ResumenCotizacion!$C:$C,E850,ResumenCotizacion!$P:$P)</f>
        <v>0</v>
      </c>
      <c r="W850" s="86">
        <f>IF(H850="USD",S850*SolCotizacion!$J$18,S850)</f>
        <v>10263.147999999999</v>
      </c>
      <c r="X850" s="3">
        <f>ROUND(W850/(1-VLOOKUP("Total porcentaje:",ResumenCotizacion!$F:$H,3,0)),2)</f>
        <v>10263.15</v>
      </c>
      <c r="Y850" s="3">
        <f t="shared" si="55"/>
        <v>0</v>
      </c>
    </row>
    <row r="851" spans="1:25" ht="14.25" x14ac:dyDescent="0.2">
      <c r="A851" s="21" t="str">
        <f t="shared" si="52"/>
        <v>Catalogo principalOVS_ES ACADEMICOHVH-00004</v>
      </c>
      <c r="B851" s="21" t="str">
        <f t="shared" si="53"/>
        <v>HVH-00004OVS_ES ACADEMICO</v>
      </c>
      <c r="C851"/>
      <c r="D851" s="21" t="s">
        <v>134</v>
      </c>
      <c r="E851" t="s">
        <v>1835</v>
      </c>
      <c r="F851" s="21" t="s">
        <v>806</v>
      </c>
      <c r="G851" s="21" t="s">
        <v>134</v>
      </c>
      <c r="H851" s="49" t="s">
        <v>136</v>
      </c>
      <c r="I851" s="21" t="s">
        <v>74</v>
      </c>
      <c r="J851" t="s">
        <v>1836</v>
      </c>
      <c r="K851" s="53" t="s">
        <v>29</v>
      </c>
      <c r="L851" s="52" t="s">
        <v>92</v>
      </c>
      <c r="M851" s="48" t="s">
        <v>73</v>
      </c>
      <c r="N851" s="89" t="s">
        <v>74</v>
      </c>
      <c r="O851" s="90" t="s">
        <v>74</v>
      </c>
      <c r="P851" s="89" t="s">
        <v>74</v>
      </c>
      <c r="Q851" s="47" t="str">
        <f t="shared" si="54"/>
        <v>HVH-00004</v>
      </c>
      <c r="R851" s="64" t="s">
        <v>848</v>
      </c>
      <c r="S851" s="87">
        <v>1</v>
      </c>
      <c r="T851" s="21">
        <v>1</v>
      </c>
      <c r="U851" s="62" t="s">
        <v>139</v>
      </c>
      <c r="V851" s="49">
        <f>SUMIF(ResumenCotizacion!$C:$C,E851,ResumenCotizacion!$P:$P)</f>
        <v>0</v>
      </c>
      <c r="W851" s="86">
        <f>IF(H851="USD",S851*SolCotizacion!$J$18,S851)</f>
        <v>3665.41</v>
      </c>
      <c r="X851" s="3">
        <f>ROUND(W851/(1-VLOOKUP("Total porcentaje:",ResumenCotizacion!$F:$H,3,0)),2)</f>
        <v>3665.41</v>
      </c>
      <c r="Y851" s="3">
        <f t="shared" si="55"/>
        <v>0</v>
      </c>
    </row>
    <row r="852" spans="1:25" ht="14.25" x14ac:dyDescent="0.2">
      <c r="A852" s="21" t="str">
        <f t="shared" si="52"/>
        <v>Catalogo principalOVS_ES ACADEMICOHVH-00005</v>
      </c>
      <c r="B852" s="21" t="str">
        <f t="shared" si="53"/>
        <v>HVH-00005OVS_ES ACADEMICO</v>
      </c>
      <c r="C852"/>
      <c r="D852" s="21" t="s">
        <v>134</v>
      </c>
      <c r="E852" t="s">
        <v>1837</v>
      </c>
      <c r="F852" s="21" t="s">
        <v>806</v>
      </c>
      <c r="G852" s="21" t="s">
        <v>134</v>
      </c>
      <c r="H852" s="49" t="s">
        <v>136</v>
      </c>
      <c r="I852" s="21" t="s">
        <v>74</v>
      </c>
      <c r="J852" t="s">
        <v>1838</v>
      </c>
      <c r="K852" s="53" t="s">
        <v>29</v>
      </c>
      <c r="L852" s="52" t="s">
        <v>92</v>
      </c>
      <c r="M852" s="48" t="s">
        <v>73</v>
      </c>
      <c r="N852" s="89" t="s">
        <v>74</v>
      </c>
      <c r="O852" s="90" t="s">
        <v>74</v>
      </c>
      <c r="P852" s="89" t="s">
        <v>74</v>
      </c>
      <c r="Q852" s="47" t="str">
        <f t="shared" si="54"/>
        <v>HVH-00005</v>
      </c>
      <c r="R852" s="64" t="s">
        <v>848</v>
      </c>
      <c r="S852" s="87">
        <v>1</v>
      </c>
      <c r="T852" s="21">
        <v>1</v>
      </c>
      <c r="U852" s="62" t="s">
        <v>139</v>
      </c>
      <c r="V852" s="49">
        <f>SUMIF(ResumenCotizacion!$C:$C,E852,ResumenCotizacion!$P:$P)</f>
        <v>0</v>
      </c>
      <c r="W852" s="86">
        <f>IF(H852="USD",S852*SolCotizacion!$J$18,S852)</f>
        <v>3665.41</v>
      </c>
      <c r="X852" s="3">
        <f>ROUND(W852/(1-VLOOKUP("Total porcentaje:",ResumenCotizacion!$F:$H,3,0)),2)</f>
        <v>3665.41</v>
      </c>
      <c r="Y852" s="3">
        <f t="shared" si="55"/>
        <v>0</v>
      </c>
    </row>
    <row r="853" spans="1:25" ht="14.25" x14ac:dyDescent="0.2">
      <c r="A853" s="21" t="str">
        <f t="shared" si="52"/>
        <v>Catalogo principalOVS_ES ACADEMICOHVH-00006</v>
      </c>
      <c r="B853" s="21" t="str">
        <f t="shared" si="53"/>
        <v>HVH-00006OVS_ES ACADEMICO</v>
      </c>
      <c r="C853"/>
      <c r="D853" s="21" t="s">
        <v>134</v>
      </c>
      <c r="E853" t="s">
        <v>1839</v>
      </c>
      <c r="F853" s="21" t="s">
        <v>806</v>
      </c>
      <c r="G853" s="21" t="s">
        <v>134</v>
      </c>
      <c r="H853" s="49" t="s">
        <v>136</v>
      </c>
      <c r="I853" s="21" t="s">
        <v>74</v>
      </c>
      <c r="J853" t="s">
        <v>1840</v>
      </c>
      <c r="K853" s="53" t="s">
        <v>29</v>
      </c>
      <c r="L853" s="52" t="s">
        <v>92</v>
      </c>
      <c r="M853" s="48" t="s">
        <v>73</v>
      </c>
      <c r="N853" s="89" t="s">
        <v>74</v>
      </c>
      <c r="O853" s="90" t="s">
        <v>74</v>
      </c>
      <c r="P853" s="89" t="s">
        <v>74</v>
      </c>
      <c r="Q853" s="47" t="str">
        <f t="shared" si="54"/>
        <v>HVH-00006</v>
      </c>
      <c r="R853" s="64" t="s">
        <v>848</v>
      </c>
      <c r="S853" s="87">
        <v>2.8</v>
      </c>
      <c r="T853" s="21">
        <v>1</v>
      </c>
      <c r="U853" s="62" t="s">
        <v>139</v>
      </c>
      <c r="V853" s="49">
        <f>SUMIF(ResumenCotizacion!$C:$C,E853,ResumenCotizacion!$P:$P)</f>
        <v>0</v>
      </c>
      <c r="W853" s="86">
        <f>IF(H853="USD",S853*SolCotizacion!$J$18,S853)</f>
        <v>10263.147999999999</v>
      </c>
      <c r="X853" s="3">
        <f>ROUND(W853/(1-VLOOKUP("Total porcentaje:",ResumenCotizacion!$F:$H,3,0)),2)</f>
        <v>10263.15</v>
      </c>
      <c r="Y853" s="3">
        <f t="shared" si="55"/>
        <v>0</v>
      </c>
    </row>
    <row r="854" spans="1:25" ht="14.25" x14ac:dyDescent="0.2">
      <c r="A854" s="21" t="str">
        <f t="shared" si="52"/>
        <v>Catalogo principalOVS_ES ACADEMICOHVH-00007</v>
      </c>
      <c r="B854" s="21" t="str">
        <f t="shared" si="53"/>
        <v>HVH-00007OVS_ES ACADEMICO</v>
      </c>
      <c r="C854"/>
      <c r="D854" s="21" t="s">
        <v>134</v>
      </c>
      <c r="E854" t="s">
        <v>1841</v>
      </c>
      <c r="F854" s="21" t="s">
        <v>806</v>
      </c>
      <c r="G854" s="21" t="s">
        <v>134</v>
      </c>
      <c r="H854" s="49" t="s">
        <v>136</v>
      </c>
      <c r="I854" s="21" t="s">
        <v>74</v>
      </c>
      <c r="J854" t="s">
        <v>1842</v>
      </c>
      <c r="K854" s="53" t="s">
        <v>29</v>
      </c>
      <c r="L854" s="52" t="s">
        <v>92</v>
      </c>
      <c r="M854" s="48" t="s">
        <v>73</v>
      </c>
      <c r="N854" s="89" t="s">
        <v>74</v>
      </c>
      <c r="O854" s="90" t="s">
        <v>74</v>
      </c>
      <c r="P854" s="89" t="s">
        <v>74</v>
      </c>
      <c r="Q854" s="47" t="str">
        <f t="shared" si="54"/>
        <v>HVH-00007</v>
      </c>
      <c r="R854" s="64" t="s">
        <v>848</v>
      </c>
      <c r="S854" s="87">
        <v>3.3</v>
      </c>
      <c r="T854" s="21">
        <v>1</v>
      </c>
      <c r="U854" s="62" t="s">
        <v>139</v>
      </c>
      <c r="V854" s="49">
        <f>SUMIF(ResumenCotizacion!$C:$C,E854,ResumenCotizacion!$P:$P)</f>
        <v>0</v>
      </c>
      <c r="W854" s="86">
        <f>IF(H854="USD",S854*SolCotizacion!$J$18,S854)</f>
        <v>12095.852999999999</v>
      </c>
      <c r="X854" s="3">
        <f>ROUND(W854/(1-VLOOKUP("Total porcentaje:",ResumenCotizacion!$F:$H,3,0)),2)</f>
        <v>12095.85</v>
      </c>
      <c r="Y854" s="3">
        <f t="shared" si="55"/>
        <v>0</v>
      </c>
    </row>
    <row r="855" spans="1:25" ht="14.25" x14ac:dyDescent="0.2">
      <c r="A855" s="21" t="str">
        <f t="shared" si="52"/>
        <v>Catalogo principalOVS_ES ACADEMICOHVH-00008</v>
      </c>
      <c r="B855" s="21" t="str">
        <f t="shared" si="53"/>
        <v>HVH-00008OVS_ES ACADEMICO</v>
      </c>
      <c r="C855"/>
      <c r="D855" s="21" t="s">
        <v>134</v>
      </c>
      <c r="E855" t="s">
        <v>1843</v>
      </c>
      <c r="F855" s="21" t="s">
        <v>806</v>
      </c>
      <c r="G855" s="21" t="s">
        <v>134</v>
      </c>
      <c r="H855" s="49" t="s">
        <v>136</v>
      </c>
      <c r="I855" s="21" t="s">
        <v>74</v>
      </c>
      <c r="J855" t="s">
        <v>1844</v>
      </c>
      <c r="K855" s="53" t="s">
        <v>29</v>
      </c>
      <c r="L855" s="52" t="s">
        <v>92</v>
      </c>
      <c r="M855" s="48" t="s">
        <v>73</v>
      </c>
      <c r="N855" s="89" t="s">
        <v>74</v>
      </c>
      <c r="O855" s="90" t="s">
        <v>74</v>
      </c>
      <c r="P855" s="89" t="s">
        <v>74</v>
      </c>
      <c r="Q855" s="47" t="str">
        <f t="shared" si="54"/>
        <v>HVH-00008</v>
      </c>
      <c r="R855" s="64" t="s">
        <v>848</v>
      </c>
      <c r="S855" s="87">
        <v>3.3</v>
      </c>
      <c r="T855" s="21">
        <v>1</v>
      </c>
      <c r="U855" s="62" t="s">
        <v>139</v>
      </c>
      <c r="V855" s="49">
        <f>SUMIF(ResumenCotizacion!$C:$C,E855,ResumenCotizacion!$P:$P)</f>
        <v>0</v>
      </c>
      <c r="W855" s="86">
        <f>IF(H855="USD",S855*SolCotizacion!$J$18,S855)</f>
        <v>12095.852999999999</v>
      </c>
      <c r="X855" s="3">
        <f>ROUND(W855/(1-VLOOKUP("Total porcentaje:",ResumenCotizacion!$F:$H,3,0)),2)</f>
        <v>12095.85</v>
      </c>
      <c r="Y855" s="3">
        <f t="shared" si="55"/>
        <v>0</v>
      </c>
    </row>
    <row r="856" spans="1:25" ht="14.25" x14ac:dyDescent="0.2">
      <c r="A856" s="21" t="str">
        <f t="shared" si="52"/>
        <v>Catalogo principalOVS_ES ACADEMICOHVH-00009</v>
      </c>
      <c r="B856" s="21" t="str">
        <f t="shared" si="53"/>
        <v>HVH-00009OVS_ES ACADEMICO</v>
      </c>
      <c r="C856"/>
      <c r="D856" s="21" t="s">
        <v>134</v>
      </c>
      <c r="E856" t="s">
        <v>1845</v>
      </c>
      <c r="F856" s="21" t="s">
        <v>806</v>
      </c>
      <c r="G856" s="21" t="s">
        <v>134</v>
      </c>
      <c r="H856" s="49" t="s">
        <v>136</v>
      </c>
      <c r="I856" s="21" t="s">
        <v>74</v>
      </c>
      <c r="J856" t="s">
        <v>1846</v>
      </c>
      <c r="K856" s="53" t="s">
        <v>29</v>
      </c>
      <c r="L856" s="52" t="s">
        <v>92</v>
      </c>
      <c r="M856" s="48" t="s">
        <v>73</v>
      </c>
      <c r="N856" s="89" t="s">
        <v>74</v>
      </c>
      <c r="O856" s="90" t="s">
        <v>74</v>
      </c>
      <c r="P856" s="89" t="s">
        <v>74</v>
      </c>
      <c r="Q856" s="47" t="str">
        <f t="shared" si="54"/>
        <v>HVH-00009</v>
      </c>
      <c r="R856" s="64" t="s">
        <v>848</v>
      </c>
      <c r="S856" s="87">
        <v>3.3</v>
      </c>
      <c r="T856" s="21">
        <v>1</v>
      </c>
      <c r="U856" s="62" t="s">
        <v>139</v>
      </c>
      <c r="V856" s="49">
        <f>SUMIF(ResumenCotizacion!$C:$C,E856,ResumenCotizacion!$P:$P)</f>
        <v>0</v>
      </c>
      <c r="W856" s="86">
        <f>IF(H856="USD",S856*SolCotizacion!$J$18,S856)</f>
        <v>12095.852999999999</v>
      </c>
      <c r="X856" s="3">
        <f>ROUND(W856/(1-VLOOKUP("Total porcentaje:",ResumenCotizacion!$F:$H,3,0)),2)</f>
        <v>12095.85</v>
      </c>
      <c r="Y856" s="3">
        <f t="shared" si="55"/>
        <v>0</v>
      </c>
    </row>
    <row r="857" spans="1:25" ht="14.25" x14ac:dyDescent="0.2">
      <c r="A857" s="21" t="str">
        <f t="shared" si="52"/>
        <v>Catalogo principalOVS_ES ACADEMICOHVH-00010</v>
      </c>
      <c r="B857" s="21" t="str">
        <f t="shared" si="53"/>
        <v>HVH-00010OVS_ES ACADEMICO</v>
      </c>
      <c r="C857"/>
      <c r="D857" s="21" t="s">
        <v>134</v>
      </c>
      <c r="E857" t="s">
        <v>1847</v>
      </c>
      <c r="F857" s="21" t="s">
        <v>806</v>
      </c>
      <c r="G857" s="21" t="s">
        <v>134</v>
      </c>
      <c r="H857" s="49" t="s">
        <v>136</v>
      </c>
      <c r="I857" s="21" t="s">
        <v>74</v>
      </c>
      <c r="J857" t="s">
        <v>1848</v>
      </c>
      <c r="K857" s="53" t="s">
        <v>29</v>
      </c>
      <c r="L857" s="52" t="s">
        <v>92</v>
      </c>
      <c r="M857" s="48" t="s">
        <v>73</v>
      </c>
      <c r="N857" s="89" t="s">
        <v>74</v>
      </c>
      <c r="O857" s="90" t="s">
        <v>74</v>
      </c>
      <c r="P857" s="89" t="s">
        <v>74</v>
      </c>
      <c r="Q857" s="47" t="str">
        <f t="shared" si="54"/>
        <v>HVH-00010</v>
      </c>
      <c r="R857" s="64" t="s">
        <v>848</v>
      </c>
      <c r="S857" s="87">
        <v>3.3</v>
      </c>
      <c r="T857" s="21">
        <v>1</v>
      </c>
      <c r="U857" s="62" t="s">
        <v>139</v>
      </c>
      <c r="V857" s="49">
        <f>SUMIF(ResumenCotizacion!$C:$C,E857,ResumenCotizacion!$P:$P)</f>
        <v>0</v>
      </c>
      <c r="W857" s="86">
        <f>IF(H857="USD",S857*SolCotizacion!$J$18,S857)</f>
        <v>12095.852999999999</v>
      </c>
      <c r="X857" s="3">
        <f>ROUND(W857/(1-VLOOKUP("Total porcentaje:",ResumenCotizacion!$F:$H,3,0)),2)</f>
        <v>12095.85</v>
      </c>
      <c r="Y857" s="3">
        <f t="shared" si="55"/>
        <v>0</v>
      </c>
    </row>
    <row r="858" spans="1:25" ht="14.25" x14ac:dyDescent="0.2">
      <c r="A858" s="21" t="str">
        <f t="shared" si="52"/>
        <v>Catalogo principalOVS_ES ACADEMICOHVH-00012</v>
      </c>
      <c r="B858" s="21" t="str">
        <f t="shared" si="53"/>
        <v>HVH-00012OVS_ES ACADEMICO</v>
      </c>
      <c r="C858"/>
      <c r="D858" s="21" t="s">
        <v>134</v>
      </c>
      <c r="E858" t="s">
        <v>1849</v>
      </c>
      <c r="F858" s="21" t="s">
        <v>806</v>
      </c>
      <c r="G858" s="21" t="s">
        <v>134</v>
      </c>
      <c r="H858" s="49" t="s">
        <v>136</v>
      </c>
      <c r="I858" s="21" t="s">
        <v>74</v>
      </c>
      <c r="J858" t="s">
        <v>1850</v>
      </c>
      <c r="K858" s="53" t="s">
        <v>29</v>
      </c>
      <c r="L858" s="52" t="s">
        <v>92</v>
      </c>
      <c r="M858" s="48" t="s">
        <v>73</v>
      </c>
      <c r="N858" s="89" t="s">
        <v>74</v>
      </c>
      <c r="O858" s="90" t="s">
        <v>74</v>
      </c>
      <c r="P858" s="89" t="s">
        <v>74</v>
      </c>
      <c r="Q858" s="47" t="str">
        <f t="shared" si="54"/>
        <v>HVH-00012</v>
      </c>
      <c r="R858" s="64" t="s">
        <v>848</v>
      </c>
      <c r="S858" s="87">
        <v>3.3</v>
      </c>
      <c r="T858" s="21">
        <v>1</v>
      </c>
      <c r="U858" s="62" t="s">
        <v>139</v>
      </c>
      <c r="V858" s="49">
        <f>SUMIF(ResumenCotizacion!$C:$C,E858,ResumenCotizacion!$P:$P)</f>
        <v>0</v>
      </c>
      <c r="W858" s="86">
        <f>IF(H858="USD",S858*SolCotizacion!$J$18,S858)</f>
        <v>12095.852999999999</v>
      </c>
      <c r="X858" s="3">
        <f>ROUND(W858/(1-VLOOKUP("Total porcentaje:",ResumenCotizacion!$F:$H,3,0)),2)</f>
        <v>12095.85</v>
      </c>
      <c r="Y858" s="3">
        <f t="shared" si="55"/>
        <v>0</v>
      </c>
    </row>
    <row r="859" spans="1:25" ht="14.25" x14ac:dyDescent="0.2">
      <c r="A859" s="21" t="str">
        <f t="shared" si="52"/>
        <v>Catalogo principalOVS_ES ACADEMICOHVH-00013</v>
      </c>
      <c r="B859" s="21" t="str">
        <f t="shared" si="53"/>
        <v>HVH-00013OVS_ES ACADEMICO</v>
      </c>
      <c r="C859"/>
      <c r="D859" s="21" t="s">
        <v>134</v>
      </c>
      <c r="E859" t="s">
        <v>1851</v>
      </c>
      <c r="F859" s="21" t="s">
        <v>806</v>
      </c>
      <c r="G859" s="21" t="s">
        <v>134</v>
      </c>
      <c r="H859" s="49" t="s">
        <v>136</v>
      </c>
      <c r="I859" s="21" t="s">
        <v>74</v>
      </c>
      <c r="J859" t="s">
        <v>1852</v>
      </c>
      <c r="K859" s="53" t="s">
        <v>29</v>
      </c>
      <c r="L859" s="52" t="s">
        <v>92</v>
      </c>
      <c r="M859" s="48" t="s">
        <v>73</v>
      </c>
      <c r="N859" s="89" t="s">
        <v>74</v>
      </c>
      <c r="O859" s="90" t="s">
        <v>74</v>
      </c>
      <c r="P859" s="89" t="s">
        <v>74</v>
      </c>
      <c r="Q859" s="47" t="str">
        <f t="shared" si="54"/>
        <v>HVH-00013</v>
      </c>
      <c r="R859" s="64" t="s">
        <v>848</v>
      </c>
      <c r="S859" s="87">
        <v>3.3</v>
      </c>
      <c r="T859" s="21">
        <v>1</v>
      </c>
      <c r="U859" s="62" t="s">
        <v>139</v>
      </c>
      <c r="V859" s="49">
        <f>SUMIF(ResumenCotizacion!$C:$C,E859,ResumenCotizacion!$P:$P)</f>
        <v>0</v>
      </c>
      <c r="W859" s="86">
        <f>IF(H859="USD",S859*SolCotizacion!$J$18,S859)</f>
        <v>12095.852999999999</v>
      </c>
      <c r="X859" s="3">
        <f>ROUND(W859/(1-VLOOKUP("Total porcentaje:",ResumenCotizacion!$F:$H,3,0)),2)</f>
        <v>12095.85</v>
      </c>
      <c r="Y859" s="3">
        <f t="shared" si="55"/>
        <v>0</v>
      </c>
    </row>
    <row r="860" spans="1:25" ht="14.25" x14ac:dyDescent="0.2">
      <c r="A860" s="21" t="str">
        <f t="shared" si="52"/>
        <v>Catalogo principalOVS_ES ACADEMICOHWL-00001</v>
      </c>
      <c r="B860" s="21" t="str">
        <f t="shared" si="53"/>
        <v>HWL-00001OVS_ES ACADEMICO</v>
      </c>
      <c r="C860"/>
      <c r="D860" s="21" t="s">
        <v>134</v>
      </c>
      <c r="E860" t="s">
        <v>1853</v>
      </c>
      <c r="F860" s="21" t="s">
        <v>806</v>
      </c>
      <c r="G860" s="21" t="s">
        <v>134</v>
      </c>
      <c r="H860" s="49" t="s">
        <v>136</v>
      </c>
      <c r="I860" s="21" t="s">
        <v>74</v>
      </c>
      <c r="J860" t="s">
        <v>1854</v>
      </c>
      <c r="K860" s="53" t="s">
        <v>29</v>
      </c>
      <c r="L860" s="52" t="s">
        <v>92</v>
      </c>
      <c r="M860" s="48" t="s">
        <v>73</v>
      </c>
      <c r="N860" s="89" t="s">
        <v>74</v>
      </c>
      <c r="O860" s="90" t="s">
        <v>74</v>
      </c>
      <c r="P860" s="89" t="s">
        <v>74</v>
      </c>
      <c r="Q860" s="47" t="str">
        <f t="shared" si="54"/>
        <v>HWL-00001</v>
      </c>
      <c r="R860" s="64" t="s">
        <v>848</v>
      </c>
      <c r="S860" s="87">
        <v>1</v>
      </c>
      <c r="T860" s="21">
        <v>1</v>
      </c>
      <c r="U860" s="62" t="s">
        <v>139</v>
      </c>
      <c r="V860" s="49">
        <f>SUMIF(ResumenCotizacion!$C:$C,E860,ResumenCotizacion!$P:$P)</f>
        <v>0</v>
      </c>
      <c r="W860" s="86">
        <f>IF(H860="USD",S860*SolCotizacion!$J$18,S860)</f>
        <v>3665.41</v>
      </c>
      <c r="X860" s="3">
        <f>ROUND(W860/(1-VLOOKUP("Total porcentaje:",ResumenCotizacion!$F:$H,3,0)),2)</f>
        <v>3665.41</v>
      </c>
      <c r="Y860" s="3">
        <f t="shared" si="55"/>
        <v>0</v>
      </c>
    </row>
    <row r="861" spans="1:25" ht="14.25" x14ac:dyDescent="0.2">
      <c r="A861" s="21" t="str">
        <f t="shared" si="52"/>
        <v>Catalogo principalOVS_ES ACADEMICOHWL-00002</v>
      </c>
      <c r="B861" s="21" t="str">
        <f t="shared" si="53"/>
        <v>HWL-00002OVS_ES ACADEMICO</v>
      </c>
      <c r="C861"/>
      <c r="D861" s="21" t="s">
        <v>134</v>
      </c>
      <c r="E861" t="s">
        <v>1855</v>
      </c>
      <c r="F861" s="21" t="s">
        <v>806</v>
      </c>
      <c r="G861" s="21" t="s">
        <v>134</v>
      </c>
      <c r="H861" s="49" t="s">
        <v>136</v>
      </c>
      <c r="I861" s="21" t="s">
        <v>74</v>
      </c>
      <c r="J861" t="s">
        <v>1856</v>
      </c>
      <c r="K861" s="53" t="s">
        <v>29</v>
      </c>
      <c r="L861" s="52" t="s">
        <v>92</v>
      </c>
      <c r="M861" s="48" t="s">
        <v>73</v>
      </c>
      <c r="N861" s="89" t="s">
        <v>74</v>
      </c>
      <c r="O861" s="90" t="s">
        <v>74</v>
      </c>
      <c r="P861" s="89" t="s">
        <v>74</v>
      </c>
      <c r="Q861" s="47" t="str">
        <f t="shared" si="54"/>
        <v>HWL-00002</v>
      </c>
      <c r="R861" s="64" t="s">
        <v>848</v>
      </c>
      <c r="S861" s="87">
        <v>1</v>
      </c>
      <c r="T861" s="21">
        <v>1</v>
      </c>
      <c r="U861" s="62" t="s">
        <v>139</v>
      </c>
      <c r="V861" s="49">
        <f>SUMIF(ResumenCotizacion!$C:$C,E861,ResumenCotizacion!$P:$P)</f>
        <v>0</v>
      </c>
      <c r="W861" s="86">
        <f>IF(H861="USD",S861*SolCotizacion!$J$18,S861)</f>
        <v>3665.41</v>
      </c>
      <c r="X861" s="3">
        <f>ROUND(W861/(1-VLOOKUP("Total porcentaje:",ResumenCotizacion!$F:$H,3,0)),2)</f>
        <v>3665.41</v>
      </c>
      <c r="Y861" s="3">
        <f t="shared" si="55"/>
        <v>0</v>
      </c>
    </row>
    <row r="862" spans="1:25" ht="14.25" x14ac:dyDescent="0.2">
      <c r="A862" s="21" t="str">
        <f t="shared" si="52"/>
        <v>Catalogo principalOVS_ES ACADEMICOHWM-00001</v>
      </c>
      <c r="B862" s="21" t="str">
        <f t="shared" si="53"/>
        <v>HWM-00001OVS_ES ACADEMICO</v>
      </c>
      <c r="C862"/>
      <c r="D862" s="21" t="s">
        <v>134</v>
      </c>
      <c r="E862" t="s">
        <v>1857</v>
      </c>
      <c r="F862" s="21" t="s">
        <v>806</v>
      </c>
      <c r="G862" s="21" t="s">
        <v>134</v>
      </c>
      <c r="H862" s="49" t="s">
        <v>136</v>
      </c>
      <c r="I862" s="21" t="s">
        <v>74</v>
      </c>
      <c r="J862" t="s">
        <v>1858</v>
      </c>
      <c r="K862" s="53" t="s">
        <v>29</v>
      </c>
      <c r="L862" s="52" t="s">
        <v>92</v>
      </c>
      <c r="M862" s="48" t="s">
        <v>73</v>
      </c>
      <c r="N862" s="89" t="s">
        <v>74</v>
      </c>
      <c r="O862" s="90" t="s">
        <v>74</v>
      </c>
      <c r="P862" s="89" t="s">
        <v>74</v>
      </c>
      <c r="Q862" s="47" t="str">
        <f t="shared" si="54"/>
        <v>HWM-00001</v>
      </c>
      <c r="R862" s="64" t="s">
        <v>848</v>
      </c>
      <c r="S862" s="87">
        <v>0.8</v>
      </c>
      <c r="T862" s="21">
        <v>1</v>
      </c>
      <c r="U862" s="62" t="s">
        <v>139</v>
      </c>
      <c r="V862" s="49">
        <f>SUMIF(ResumenCotizacion!$C:$C,E862,ResumenCotizacion!$P:$P)</f>
        <v>0</v>
      </c>
      <c r="W862" s="86">
        <f>IF(H862="USD",S862*SolCotizacion!$J$18,S862)</f>
        <v>2932.328</v>
      </c>
      <c r="X862" s="3">
        <f>ROUND(W862/(1-VLOOKUP("Total porcentaje:",ResumenCotizacion!$F:$H,3,0)),2)</f>
        <v>2932.33</v>
      </c>
      <c r="Y862" s="3">
        <f t="shared" si="55"/>
        <v>0</v>
      </c>
    </row>
    <row r="863" spans="1:25" ht="14.25" x14ac:dyDescent="0.2">
      <c r="A863" s="21" t="str">
        <f t="shared" si="52"/>
        <v>Catalogo principalOVS_ES ACADEMICOJ5A-01178</v>
      </c>
      <c r="B863" s="21" t="str">
        <f t="shared" si="53"/>
        <v>J5A-01178OVS_ES ACADEMICO</v>
      </c>
      <c r="C863"/>
      <c r="D863" s="21" t="s">
        <v>134</v>
      </c>
      <c r="E863" t="s">
        <v>1859</v>
      </c>
      <c r="F863" s="21" t="s">
        <v>806</v>
      </c>
      <c r="G863" s="21" t="s">
        <v>134</v>
      </c>
      <c r="H863" s="49" t="s">
        <v>136</v>
      </c>
      <c r="I863" s="21" t="s">
        <v>74</v>
      </c>
      <c r="J863" t="s">
        <v>1860</v>
      </c>
      <c r="K863" s="53" t="s">
        <v>29</v>
      </c>
      <c r="L863" s="52" t="s">
        <v>92</v>
      </c>
      <c r="M863" s="48" t="s">
        <v>73</v>
      </c>
      <c r="N863" s="89" t="s">
        <v>74</v>
      </c>
      <c r="O863" s="90" t="s">
        <v>74</v>
      </c>
      <c r="P863" s="89" t="s">
        <v>74</v>
      </c>
      <c r="Q863" s="47" t="str">
        <f t="shared" si="54"/>
        <v>J5A-01178</v>
      </c>
      <c r="R863" s="64" t="s">
        <v>75</v>
      </c>
      <c r="S863" s="87">
        <v>4.84</v>
      </c>
      <c r="T863" s="21">
        <v>1</v>
      </c>
      <c r="U863" s="62" t="s">
        <v>139</v>
      </c>
      <c r="V863" s="49">
        <f>SUMIF(ResumenCotizacion!$C:$C,E863,ResumenCotizacion!$P:$P)</f>
        <v>0</v>
      </c>
      <c r="W863" s="86">
        <f>IF(H863="USD",S863*SolCotizacion!$J$18,S863)</f>
        <v>17740.5844</v>
      </c>
      <c r="X863" s="3">
        <f>ROUND(W863/(1-VLOOKUP("Total porcentaje:",ResumenCotizacion!$F:$H,3,0)),2)</f>
        <v>17740.580000000002</v>
      </c>
      <c r="Y863" s="3">
        <f t="shared" si="55"/>
        <v>0</v>
      </c>
    </row>
    <row r="864" spans="1:25" ht="14.25" x14ac:dyDescent="0.2">
      <c r="A864" s="21" t="str">
        <f t="shared" si="52"/>
        <v>Catalogo principalOVS_ES ACADEMICOJ5A-01179</v>
      </c>
      <c r="B864" s="21" t="str">
        <f t="shared" si="53"/>
        <v>J5A-01179OVS_ES ACADEMICO</v>
      </c>
      <c r="C864"/>
      <c r="D864" s="21" t="s">
        <v>134</v>
      </c>
      <c r="E864" t="s">
        <v>1861</v>
      </c>
      <c r="F864" s="21" t="s">
        <v>806</v>
      </c>
      <c r="G864" s="21" t="s">
        <v>134</v>
      </c>
      <c r="H864" s="49" t="s">
        <v>136</v>
      </c>
      <c r="I864" s="21" t="s">
        <v>74</v>
      </c>
      <c r="J864" t="s">
        <v>1862</v>
      </c>
      <c r="K864" s="53" t="s">
        <v>29</v>
      </c>
      <c r="L864" s="52" t="s">
        <v>92</v>
      </c>
      <c r="M864" s="48" t="s">
        <v>73</v>
      </c>
      <c r="N864" s="89" t="s">
        <v>74</v>
      </c>
      <c r="O864" s="90" t="s">
        <v>74</v>
      </c>
      <c r="P864" s="89" t="s">
        <v>74</v>
      </c>
      <c r="Q864" s="47" t="str">
        <f t="shared" si="54"/>
        <v>J5A-01179</v>
      </c>
      <c r="R864" s="64" t="s">
        <v>75</v>
      </c>
      <c r="S864" s="87">
        <v>4.84</v>
      </c>
      <c r="T864" s="21">
        <v>1</v>
      </c>
      <c r="U864" s="62" t="s">
        <v>139</v>
      </c>
      <c r="V864" s="49">
        <f>SUMIF(ResumenCotizacion!$C:$C,E864,ResumenCotizacion!$P:$P)</f>
        <v>0</v>
      </c>
      <c r="W864" s="86">
        <f>IF(H864="USD",S864*SolCotizacion!$J$18,S864)</f>
        <v>17740.5844</v>
      </c>
      <c r="X864" s="3">
        <f>ROUND(W864/(1-VLOOKUP("Total porcentaje:",ResumenCotizacion!$F:$H,3,0)),2)</f>
        <v>17740.580000000002</v>
      </c>
      <c r="Y864" s="3">
        <f t="shared" si="55"/>
        <v>0</v>
      </c>
    </row>
    <row r="865" spans="1:25" ht="14.25" x14ac:dyDescent="0.2">
      <c r="A865" s="21" t="str">
        <f t="shared" si="52"/>
        <v>Catalogo principalOVS_ES ACADEMICOJ5A-01180</v>
      </c>
      <c r="B865" s="21" t="str">
        <f t="shared" si="53"/>
        <v>J5A-01180OVS_ES ACADEMICO</v>
      </c>
      <c r="C865"/>
      <c r="D865" s="21" t="s">
        <v>134</v>
      </c>
      <c r="E865" t="s">
        <v>1863</v>
      </c>
      <c r="F865" s="21" t="s">
        <v>806</v>
      </c>
      <c r="G865" s="21" t="s">
        <v>134</v>
      </c>
      <c r="H865" s="49" t="s">
        <v>136</v>
      </c>
      <c r="I865" s="21" t="s">
        <v>74</v>
      </c>
      <c r="J865" t="s">
        <v>1864</v>
      </c>
      <c r="K865" s="53" t="s">
        <v>29</v>
      </c>
      <c r="L865" s="52" t="s">
        <v>92</v>
      </c>
      <c r="M865" s="48" t="s">
        <v>73</v>
      </c>
      <c r="N865" s="89" t="s">
        <v>74</v>
      </c>
      <c r="O865" s="90" t="s">
        <v>74</v>
      </c>
      <c r="P865" s="89" t="s">
        <v>74</v>
      </c>
      <c r="Q865" s="47" t="str">
        <f t="shared" si="54"/>
        <v>J5A-01180</v>
      </c>
      <c r="R865" s="64" t="s">
        <v>75</v>
      </c>
      <c r="S865" s="87">
        <v>4.84</v>
      </c>
      <c r="T865" s="21">
        <v>1</v>
      </c>
      <c r="U865" s="62" t="s">
        <v>139</v>
      </c>
      <c r="V865" s="49">
        <f>SUMIF(ResumenCotizacion!$C:$C,E865,ResumenCotizacion!$P:$P)</f>
        <v>0</v>
      </c>
      <c r="W865" s="86">
        <f>IF(H865="USD",S865*SolCotizacion!$J$18,S865)</f>
        <v>17740.5844</v>
      </c>
      <c r="X865" s="3">
        <f>ROUND(W865/(1-VLOOKUP("Total porcentaje:",ResumenCotizacion!$F:$H,3,0)),2)</f>
        <v>17740.580000000002</v>
      </c>
      <c r="Y865" s="3">
        <f t="shared" si="55"/>
        <v>0</v>
      </c>
    </row>
    <row r="866" spans="1:25" ht="14.25" x14ac:dyDescent="0.2">
      <c r="A866" s="21" t="str">
        <f t="shared" si="52"/>
        <v>Catalogo principalOVS_ES ACADEMICOJ5A-01181</v>
      </c>
      <c r="B866" s="21" t="str">
        <f t="shared" si="53"/>
        <v>J5A-01181OVS_ES ACADEMICO</v>
      </c>
      <c r="C866"/>
      <c r="D866" s="21" t="s">
        <v>134</v>
      </c>
      <c r="E866" t="s">
        <v>1865</v>
      </c>
      <c r="F866" s="21" t="s">
        <v>806</v>
      </c>
      <c r="G866" s="21" t="s">
        <v>134</v>
      </c>
      <c r="H866" s="49" t="s">
        <v>136</v>
      </c>
      <c r="I866" s="21" t="s">
        <v>74</v>
      </c>
      <c r="J866" t="s">
        <v>1866</v>
      </c>
      <c r="K866" s="53" t="s">
        <v>29</v>
      </c>
      <c r="L866" s="52" t="s">
        <v>92</v>
      </c>
      <c r="M866" s="48" t="s">
        <v>73</v>
      </c>
      <c r="N866" s="89" t="s">
        <v>74</v>
      </c>
      <c r="O866" s="90" t="s">
        <v>74</v>
      </c>
      <c r="P866" s="89" t="s">
        <v>74</v>
      </c>
      <c r="Q866" s="47" t="str">
        <f t="shared" si="54"/>
        <v>J5A-01181</v>
      </c>
      <c r="R866" s="64" t="s">
        <v>75</v>
      </c>
      <c r="S866" s="87">
        <v>4.84</v>
      </c>
      <c r="T866" s="21">
        <v>1</v>
      </c>
      <c r="U866" s="62" t="s">
        <v>139</v>
      </c>
      <c r="V866" s="49">
        <f>SUMIF(ResumenCotizacion!$C:$C,E866,ResumenCotizacion!$P:$P)</f>
        <v>0</v>
      </c>
      <c r="W866" s="86">
        <f>IF(H866="USD",S866*SolCotizacion!$J$18,S866)</f>
        <v>17740.5844</v>
      </c>
      <c r="X866" s="3">
        <f>ROUND(W866/(1-VLOOKUP("Total porcentaje:",ResumenCotizacion!$F:$H,3,0)),2)</f>
        <v>17740.580000000002</v>
      </c>
      <c r="Y866" s="3">
        <f t="shared" si="55"/>
        <v>0</v>
      </c>
    </row>
    <row r="867" spans="1:25" ht="14.25" x14ac:dyDescent="0.2">
      <c r="A867" s="21" t="str">
        <f t="shared" si="52"/>
        <v>Catalogo principalOVS_ES ACADEMICOJ5A-01182</v>
      </c>
      <c r="B867" s="21" t="str">
        <f t="shared" si="53"/>
        <v>J5A-01182OVS_ES ACADEMICO</v>
      </c>
      <c r="C867"/>
      <c r="D867" s="21" t="s">
        <v>134</v>
      </c>
      <c r="E867" t="s">
        <v>1867</v>
      </c>
      <c r="F867" s="21" t="s">
        <v>806</v>
      </c>
      <c r="G867" s="21" t="s">
        <v>134</v>
      </c>
      <c r="H867" s="49" t="s">
        <v>136</v>
      </c>
      <c r="I867" s="21" t="s">
        <v>74</v>
      </c>
      <c r="J867" t="s">
        <v>1868</v>
      </c>
      <c r="K867" s="53" t="s">
        <v>29</v>
      </c>
      <c r="L867" s="52" t="s">
        <v>92</v>
      </c>
      <c r="M867" s="48" t="s">
        <v>73</v>
      </c>
      <c r="N867" s="89" t="s">
        <v>74</v>
      </c>
      <c r="O867" s="90" t="s">
        <v>74</v>
      </c>
      <c r="P867" s="89" t="s">
        <v>74</v>
      </c>
      <c r="Q867" s="47" t="str">
        <f t="shared" si="54"/>
        <v>J5A-01182</v>
      </c>
      <c r="R867" s="64" t="s">
        <v>75</v>
      </c>
      <c r="S867" s="87">
        <v>3.12</v>
      </c>
      <c r="T867" s="21">
        <v>1</v>
      </c>
      <c r="U867" s="62" t="s">
        <v>139</v>
      </c>
      <c r="V867" s="49">
        <f>SUMIF(ResumenCotizacion!$C:$C,E867,ResumenCotizacion!$P:$P)</f>
        <v>0</v>
      </c>
      <c r="W867" s="86">
        <f>IF(H867="USD",S867*SolCotizacion!$J$18,S867)</f>
        <v>11436.0792</v>
      </c>
      <c r="X867" s="3">
        <f>ROUND(W867/(1-VLOOKUP("Total porcentaje:",ResumenCotizacion!$F:$H,3,0)),2)</f>
        <v>11436.08</v>
      </c>
      <c r="Y867" s="3">
        <f t="shared" si="55"/>
        <v>0</v>
      </c>
    </row>
    <row r="868" spans="1:25" ht="14.25" x14ac:dyDescent="0.2">
      <c r="A868" s="21" t="str">
        <f t="shared" si="52"/>
        <v>Catalogo principalOVS_ES ACADEMICOJ5A-01183</v>
      </c>
      <c r="B868" s="21" t="str">
        <f t="shared" si="53"/>
        <v>J5A-01183OVS_ES ACADEMICO</v>
      </c>
      <c r="C868"/>
      <c r="D868" s="21" t="s">
        <v>134</v>
      </c>
      <c r="E868" t="s">
        <v>1869</v>
      </c>
      <c r="F868" s="21" t="s">
        <v>806</v>
      </c>
      <c r="G868" s="21" t="s">
        <v>134</v>
      </c>
      <c r="H868" s="49" t="s">
        <v>136</v>
      </c>
      <c r="I868" s="21" t="s">
        <v>74</v>
      </c>
      <c r="J868" t="s">
        <v>1870</v>
      </c>
      <c r="K868" s="53" t="s">
        <v>29</v>
      </c>
      <c r="L868" s="52" t="s">
        <v>92</v>
      </c>
      <c r="M868" s="48" t="s">
        <v>73</v>
      </c>
      <c r="N868" s="89" t="s">
        <v>74</v>
      </c>
      <c r="O868" s="90" t="s">
        <v>74</v>
      </c>
      <c r="P868" s="89" t="s">
        <v>74</v>
      </c>
      <c r="Q868" s="47" t="str">
        <f t="shared" si="54"/>
        <v>J5A-01183</v>
      </c>
      <c r="R868" s="64" t="s">
        <v>75</v>
      </c>
      <c r="S868" s="87">
        <v>3.12</v>
      </c>
      <c r="T868" s="21">
        <v>1</v>
      </c>
      <c r="U868" s="62" t="s">
        <v>139</v>
      </c>
      <c r="V868" s="49">
        <f>SUMIF(ResumenCotizacion!$C:$C,E868,ResumenCotizacion!$P:$P)</f>
        <v>0</v>
      </c>
      <c r="W868" s="86">
        <f>IF(H868="USD",S868*SolCotizacion!$J$18,S868)</f>
        <v>11436.0792</v>
      </c>
      <c r="X868" s="3">
        <f>ROUND(W868/(1-VLOOKUP("Total porcentaje:",ResumenCotizacion!$F:$H,3,0)),2)</f>
        <v>11436.08</v>
      </c>
      <c r="Y868" s="3">
        <f t="shared" si="55"/>
        <v>0</v>
      </c>
    </row>
    <row r="869" spans="1:25" ht="14.25" x14ac:dyDescent="0.2">
      <c r="A869" s="21" t="str">
        <f t="shared" si="52"/>
        <v>Catalogo principalOVS_ES ACADEMICOJNN-00001</v>
      </c>
      <c r="B869" s="21" t="str">
        <f t="shared" si="53"/>
        <v>JNN-00001OVS_ES ACADEMICO</v>
      </c>
      <c r="C869"/>
      <c r="D869" s="21" t="s">
        <v>134</v>
      </c>
      <c r="E869" t="s">
        <v>1871</v>
      </c>
      <c r="F869" s="21" t="s">
        <v>806</v>
      </c>
      <c r="G869" s="21" t="s">
        <v>134</v>
      </c>
      <c r="H869" s="49" t="s">
        <v>136</v>
      </c>
      <c r="I869" s="21" t="s">
        <v>74</v>
      </c>
      <c r="J869" t="s">
        <v>1872</v>
      </c>
      <c r="K869" s="53" t="s">
        <v>29</v>
      </c>
      <c r="L869" s="52" t="s">
        <v>92</v>
      </c>
      <c r="M869" s="48" t="s">
        <v>73</v>
      </c>
      <c r="N869" s="89" t="s">
        <v>74</v>
      </c>
      <c r="O869" s="90" t="s">
        <v>74</v>
      </c>
      <c r="P869" s="89" t="s">
        <v>74</v>
      </c>
      <c r="Q869" s="47" t="str">
        <f t="shared" si="54"/>
        <v>JNN-00001</v>
      </c>
      <c r="R869" s="64" t="s">
        <v>848</v>
      </c>
      <c r="S869" s="87">
        <v>0</v>
      </c>
      <c r="T869" s="21">
        <v>1</v>
      </c>
      <c r="U869" s="62" t="s">
        <v>139</v>
      </c>
      <c r="V869" s="49">
        <f>SUMIF(ResumenCotizacion!$C:$C,E869,ResumenCotizacion!$P:$P)</f>
        <v>0</v>
      </c>
      <c r="W869" s="86">
        <f>IF(H869="USD",S869*SolCotizacion!$J$18,S869)</f>
        <v>0</v>
      </c>
      <c r="X869" s="3">
        <f>ROUND(W869/(1-VLOOKUP("Total porcentaje:",ResumenCotizacion!$F:$H,3,0)),2)</f>
        <v>0</v>
      </c>
      <c r="Y869" s="3">
        <f t="shared" si="55"/>
        <v>0</v>
      </c>
    </row>
    <row r="870" spans="1:25" ht="14.25" x14ac:dyDescent="0.2">
      <c r="A870" s="21" t="str">
        <f t="shared" si="52"/>
        <v>Catalogo principalOVS_ES ACADEMICOKW5-00359</v>
      </c>
      <c r="B870" s="21" t="str">
        <f t="shared" si="53"/>
        <v>KW5-00359OVS_ES ACADEMICO</v>
      </c>
      <c r="C870"/>
      <c r="D870" s="21" t="s">
        <v>134</v>
      </c>
      <c r="E870" t="s">
        <v>1873</v>
      </c>
      <c r="F870" s="21" t="s">
        <v>806</v>
      </c>
      <c r="G870" s="21" t="s">
        <v>134</v>
      </c>
      <c r="H870" s="49" t="s">
        <v>136</v>
      </c>
      <c r="I870" s="21" t="s">
        <v>74</v>
      </c>
      <c r="J870" t="s">
        <v>1874</v>
      </c>
      <c r="K870" s="53" t="s">
        <v>29</v>
      </c>
      <c r="L870" s="52" t="s">
        <v>92</v>
      </c>
      <c r="M870" s="48" t="s">
        <v>73</v>
      </c>
      <c r="N870" s="89" t="s">
        <v>74</v>
      </c>
      <c r="O870" s="90" t="s">
        <v>74</v>
      </c>
      <c r="P870" s="89" t="s">
        <v>74</v>
      </c>
      <c r="Q870" s="47" t="str">
        <f t="shared" si="54"/>
        <v>KW5-00359</v>
      </c>
      <c r="R870" s="64" t="s">
        <v>75</v>
      </c>
      <c r="S870" s="87">
        <v>23</v>
      </c>
      <c r="T870" s="21">
        <v>1</v>
      </c>
      <c r="U870" s="62" t="s">
        <v>139</v>
      </c>
      <c r="V870" s="49">
        <f>SUMIF(ResumenCotizacion!$C:$C,E870,ResumenCotizacion!$P:$P)</f>
        <v>0</v>
      </c>
      <c r="W870" s="86">
        <f>IF(H870="USD",S870*SolCotizacion!$J$18,S870)</f>
        <v>84304.43</v>
      </c>
      <c r="X870" s="3">
        <f>ROUND(W870/(1-VLOOKUP("Total porcentaje:",ResumenCotizacion!$F:$H,3,0)),2)</f>
        <v>84304.43</v>
      </c>
      <c r="Y870" s="3">
        <f t="shared" si="55"/>
        <v>0</v>
      </c>
    </row>
    <row r="871" spans="1:25" ht="14.25" x14ac:dyDescent="0.2">
      <c r="A871" s="21" t="str">
        <f t="shared" si="52"/>
        <v>Catalogo principalOVS_ES ACADEMICOKW5-00360</v>
      </c>
      <c r="B871" s="21" t="str">
        <f t="shared" si="53"/>
        <v>KW5-00360OVS_ES ACADEMICO</v>
      </c>
      <c r="C871"/>
      <c r="D871" s="21" t="s">
        <v>134</v>
      </c>
      <c r="E871" t="s">
        <v>1875</v>
      </c>
      <c r="F871" s="21" t="s">
        <v>806</v>
      </c>
      <c r="G871" s="21" t="s">
        <v>134</v>
      </c>
      <c r="H871" s="49" t="s">
        <v>136</v>
      </c>
      <c r="I871" s="21" t="s">
        <v>74</v>
      </c>
      <c r="J871" t="s">
        <v>1876</v>
      </c>
      <c r="K871" s="53" t="s">
        <v>29</v>
      </c>
      <c r="L871" s="52" t="s">
        <v>92</v>
      </c>
      <c r="M871" s="48" t="s">
        <v>73</v>
      </c>
      <c r="N871" s="89" t="s">
        <v>74</v>
      </c>
      <c r="O871" s="90" t="s">
        <v>74</v>
      </c>
      <c r="P871" s="89" t="s">
        <v>74</v>
      </c>
      <c r="Q871" s="47" t="str">
        <f t="shared" si="54"/>
        <v>KW5-00360</v>
      </c>
      <c r="R871" s="64" t="s">
        <v>75</v>
      </c>
      <c r="S871" s="87">
        <v>22</v>
      </c>
      <c r="T871" s="21">
        <v>1</v>
      </c>
      <c r="U871" s="62" t="s">
        <v>139</v>
      </c>
      <c r="V871" s="49">
        <f>SUMIF(ResumenCotizacion!$C:$C,E871,ResumenCotizacion!$P:$P)</f>
        <v>0</v>
      </c>
      <c r="W871" s="86">
        <f>IF(H871="USD",S871*SolCotizacion!$J$18,S871)</f>
        <v>80639.01999999999</v>
      </c>
      <c r="X871" s="3">
        <f>ROUND(W871/(1-VLOOKUP("Total porcentaje:",ResumenCotizacion!$F:$H,3,0)),2)</f>
        <v>80639.02</v>
      </c>
      <c r="Y871" s="3">
        <f t="shared" si="55"/>
        <v>0</v>
      </c>
    </row>
    <row r="872" spans="1:25" ht="14.25" x14ac:dyDescent="0.2">
      <c r="A872" s="21" t="str">
        <f t="shared" si="52"/>
        <v>Catalogo principalOVS_ES ACADEMICOKW5-00361</v>
      </c>
      <c r="B872" s="21" t="str">
        <f t="shared" si="53"/>
        <v>KW5-00361OVS_ES ACADEMICO</v>
      </c>
      <c r="C872"/>
      <c r="D872" s="21" t="s">
        <v>134</v>
      </c>
      <c r="E872" t="s">
        <v>1877</v>
      </c>
      <c r="F872" s="21" t="s">
        <v>806</v>
      </c>
      <c r="G872" s="21" t="s">
        <v>134</v>
      </c>
      <c r="H872" s="49" t="s">
        <v>136</v>
      </c>
      <c r="I872" s="21" t="s">
        <v>74</v>
      </c>
      <c r="J872" t="s">
        <v>1878</v>
      </c>
      <c r="K872" s="53" t="s">
        <v>29</v>
      </c>
      <c r="L872" s="52" t="s">
        <v>92</v>
      </c>
      <c r="M872" s="48" t="s">
        <v>73</v>
      </c>
      <c r="N872" s="89" t="s">
        <v>74</v>
      </c>
      <c r="O872" s="90" t="s">
        <v>74</v>
      </c>
      <c r="P872" s="89" t="s">
        <v>74</v>
      </c>
      <c r="Q872" s="47" t="str">
        <f t="shared" si="54"/>
        <v>KW5-00361</v>
      </c>
      <c r="R872" s="64" t="s">
        <v>75</v>
      </c>
      <c r="S872" s="87">
        <v>22</v>
      </c>
      <c r="T872" s="21">
        <v>1</v>
      </c>
      <c r="U872" s="62" t="s">
        <v>139</v>
      </c>
      <c r="V872" s="49">
        <f>SUMIF(ResumenCotizacion!$C:$C,E872,ResumenCotizacion!$P:$P)</f>
        <v>0</v>
      </c>
      <c r="W872" s="86">
        <f>IF(H872="USD",S872*SolCotizacion!$J$18,S872)</f>
        <v>80639.01999999999</v>
      </c>
      <c r="X872" s="3">
        <f>ROUND(W872/(1-VLOOKUP("Total porcentaje:",ResumenCotizacion!$F:$H,3,0)),2)</f>
        <v>80639.02</v>
      </c>
      <c r="Y872" s="3">
        <f t="shared" si="55"/>
        <v>0</v>
      </c>
    </row>
    <row r="873" spans="1:25" ht="14.25" x14ac:dyDescent="0.2">
      <c r="A873" s="21" t="str">
        <f t="shared" si="52"/>
        <v>Catalogo principalOVS_ES ACADEMICOKW5-00362</v>
      </c>
      <c r="B873" s="21" t="str">
        <f t="shared" si="53"/>
        <v>KW5-00362OVS_ES ACADEMICO</v>
      </c>
      <c r="C873"/>
      <c r="D873" s="21" t="s">
        <v>134</v>
      </c>
      <c r="E873" t="s">
        <v>1879</v>
      </c>
      <c r="F873" s="21" t="s">
        <v>806</v>
      </c>
      <c r="G873" s="21" t="s">
        <v>134</v>
      </c>
      <c r="H873" s="49" t="s">
        <v>136</v>
      </c>
      <c r="I873" s="21" t="s">
        <v>74</v>
      </c>
      <c r="J873" t="s">
        <v>1880</v>
      </c>
      <c r="K873" s="53" t="s">
        <v>29</v>
      </c>
      <c r="L873" s="52" t="s">
        <v>92</v>
      </c>
      <c r="M873" s="48" t="s">
        <v>73</v>
      </c>
      <c r="N873" s="89" t="s">
        <v>74</v>
      </c>
      <c r="O873" s="90" t="s">
        <v>74</v>
      </c>
      <c r="P873" s="89" t="s">
        <v>74</v>
      </c>
      <c r="Q873" s="47" t="str">
        <f t="shared" si="54"/>
        <v>KW5-00362</v>
      </c>
      <c r="R873" s="64" t="s">
        <v>75</v>
      </c>
      <c r="S873" s="87">
        <v>21</v>
      </c>
      <c r="T873" s="21">
        <v>1</v>
      </c>
      <c r="U873" s="62" t="s">
        <v>139</v>
      </c>
      <c r="V873" s="49">
        <f>SUMIF(ResumenCotizacion!$C:$C,E873,ResumenCotizacion!$P:$P)</f>
        <v>0</v>
      </c>
      <c r="W873" s="86">
        <f>IF(H873="USD",S873*SolCotizacion!$J$18,S873)</f>
        <v>76973.61</v>
      </c>
      <c r="X873" s="3">
        <f>ROUND(W873/(1-VLOOKUP("Total porcentaje:",ResumenCotizacion!$F:$H,3,0)),2)</f>
        <v>76973.61</v>
      </c>
      <c r="Y873" s="3">
        <f t="shared" si="55"/>
        <v>0</v>
      </c>
    </row>
    <row r="874" spans="1:25" ht="14.25" x14ac:dyDescent="0.2">
      <c r="A874" s="21" t="str">
        <f t="shared" si="52"/>
        <v>Catalogo principalOVS_ES ACADEMICOKW5-00373</v>
      </c>
      <c r="B874" s="21" t="str">
        <f t="shared" si="53"/>
        <v>KW5-00373OVS_ES ACADEMICO</v>
      </c>
      <c r="C874"/>
      <c r="D874" s="21" t="s">
        <v>134</v>
      </c>
      <c r="E874" t="s">
        <v>1881</v>
      </c>
      <c r="F874" s="21" t="s">
        <v>806</v>
      </c>
      <c r="G874" s="21" t="s">
        <v>134</v>
      </c>
      <c r="H874" s="49" t="s">
        <v>136</v>
      </c>
      <c r="I874" s="21" t="s">
        <v>74</v>
      </c>
      <c r="J874" t="s">
        <v>1882</v>
      </c>
      <c r="K874" s="53" t="s">
        <v>29</v>
      </c>
      <c r="L874" s="52" t="s">
        <v>92</v>
      </c>
      <c r="M874" s="48" t="s">
        <v>73</v>
      </c>
      <c r="N874" s="89" t="s">
        <v>74</v>
      </c>
      <c r="O874" s="90" t="s">
        <v>74</v>
      </c>
      <c r="P874" s="89" t="s">
        <v>74</v>
      </c>
      <c r="Q874" s="47" t="str">
        <f t="shared" si="54"/>
        <v>KW5-00373</v>
      </c>
      <c r="R874" s="64" t="s">
        <v>75</v>
      </c>
      <c r="S874" s="87">
        <v>11</v>
      </c>
      <c r="T874" s="21">
        <v>1</v>
      </c>
      <c r="U874" s="62" t="s">
        <v>139</v>
      </c>
      <c r="V874" s="49">
        <f>SUMIF(ResumenCotizacion!$C:$C,E874,ResumenCotizacion!$P:$P)</f>
        <v>0</v>
      </c>
      <c r="W874" s="86">
        <f>IF(H874="USD",S874*SolCotizacion!$J$18,S874)</f>
        <v>40319.509999999995</v>
      </c>
      <c r="X874" s="3">
        <f>ROUND(W874/(1-VLOOKUP("Total porcentaje:",ResumenCotizacion!$F:$H,3,0)),2)</f>
        <v>40319.51</v>
      </c>
      <c r="Y874" s="3">
        <f t="shared" si="55"/>
        <v>0</v>
      </c>
    </row>
    <row r="875" spans="1:25" ht="14.25" x14ac:dyDescent="0.2">
      <c r="A875" s="21" t="str">
        <f t="shared" si="52"/>
        <v>Catalogo principalOVS_ES ACADEMICOKW5-00374</v>
      </c>
      <c r="B875" s="21" t="str">
        <f t="shared" si="53"/>
        <v>KW5-00374OVS_ES ACADEMICO</v>
      </c>
      <c r="C875"/>
      <c r="D875" s="21" t="s">
        <v>134</v>
      </c>
      <c r="E875" t="s">
        <v>1883</v>
      </c>
      <c r="F875" s="21" t="s">
        <v>806</v>
      </c>
      <c r="G875" s="21" t="s">
        <v>134</v>
      </c>
      <c r="H875" s="49" t="s">
        <v>136</v>
      </c>
      <c r="I875" s="21" t="s">
        <v>74</v>
      </c>
      <c r="J875" t="s">
        <v>1884</v>
      </c>
      <c r="K875" s="53" t="s">
        <v>29</v>
      </c>
      <c r="L875" s="52" t="s">
        <v>92</v>
      </c>
      <c r="M875" s="48" t="s">
        <v>73</v>
      </c>
      <c r="N875" s="89" t="s">
        <v>74</v>
      </c>
      <c r="O875" s="90" t="s">
        <v>74</v>
      </c>
      <c r="P875" s="89" t="s">
        <v>74</v>
      </c>
      <c r="Q875" s="47" t="str">
        <f t="shared" si="54"/>
        <v>KW5-00374</v>
      </c>
      <c r="R875" s="64" t="s">
        <v>75</v>
      </c>
      <c r="S875" s="87">
        <v>11</v>
      </c>
      <c r="T875" s="21">
        <v>1</v>
      </c>
      <c r="U875" s="62" t="s">
        <v>139</v>
      </c>
      <c r="V875" s="49">
        <f>SUMIF(ResumenCotizacion!$C:$C,E875,ResumenCotizacion!$P:$P)</f>
        <v>0</v>
      </c>
      <c r="W875" s="86">
        <f>IF(H875="USD",S875*SolCotizacion!$J$18,S875)</f>
        <v>40319.509999999995</v>
      </c>
      <c r="X875" s="3">
        <f>ROUND(W875/(1-VLOOKUP("Total porcentaje:",ResumenCotizacion!$F:$H,3,0)),2)</f>
        <v>40319.51</v>
      </c>
      <c r="Y875" s="3">
        <f t="shared" si="55"/>
        <v>0</v>
      </c>
    </row>
    <row r="876" spans="1:25" ht="14.25" x14ac:dyDescent="0.2">
      <c r="A876" s="21" t="str">
        <f t="shared" si="52"/>
        <v>Catalogo principalOVS_ES ACADEMICOKW5-00375</v>
      </c>
      <c r="B876" s="21" t="str">
        <f t="shared" si="53"/>
        <v>KW5-00375OVS_ES ACADEMICO</v>
      </c>
      <c r="C876"/>
      <c r="D876" s="21" t="s">
        <v>134</v>
      </c>
      <c r="E876" t="s">
        <v>1885</v>
      </c>
      <c r="F876" s="21" t="s">
        <v>806</v>
      </c>
      <c r="G876" s="21" t="s">
        <v>134</v>
      </c>
      <c r="H876" s="49" t="s">
        <v>136</v>
      </c>
      <c r="I876" s="21" t="s">
        <v>74</v>
      </c>
      <c r="J876" t="s">
        <v>1886</v>
      </c>
      <c r="K876" s="53" t="s">
        <v>29</v>
      </c>
      <c r="L876" s="52" t="s">
        <v>92</v>
      </c>
      <c r="M876" s="48" t="s">
        <v>73</v>
      </c>
      <c r="N876" s="89" t="s">
        <v>74</v>
      </c>
      <c r="O876" s="90" t="s">
        <v>74</v>
      </c>
      <c r="P876" s="89" t="s">
        <v>74</v>
      </c>
      <c r="Q876" s="47" t="str">
        <f t="shared" si="54"/>
        <v>KW5-00375</v>
      </c>
      <c r="R876" s="64" t="s">
        <v>75</v>
      </c>
      <c r="S876" s="87">
        <v>12</v>
      </c>
      <c r="T876" s="21">
        <v>1</v>
      </c>
      <c r="U876" s="62" t="s">
        <v>139</v>
      </c>
      <c r="V876" s="49">
        <f>SUMIF(ResumenCotizacion!$C:$C,E876,ResumenCotizacion!$P:$P)</f>
        <v>0</v>
      </c>
      <c r="W876" s="86">
        <f>IF(H876="USD",S876*SolCotizacion!$J$18,S876)</f>
        <v>43984.92</v>
      </c>
      <c r="X876" s="3">
        <f>ROUND(W876/(1-VLOOKUP("Total porcentaje:",ResumenCotizacion!$F:$H,3,0)),2)</f>
        <v>43984.92</v>
      </c>
      <c r="Y876" s="3">
        <f t="shared" si="55"/>
        <v>0</v>
      </c>
    </row>
    <row r="877" spans="1:25" ht="14.25" x14ac:dyDescent="0.2">
      <c r="A877" s="21" t="str">
        <f t="shared" si="52"/>
        <v>Catalogo principalOVS_ES ACADEMICOKW5-00376</v>
      </c>
      <c r="B877" s="21" t="str">
        <f t="shared" si="53"/>
        <v>KW5-00376OVS_ES ACADEMICO</v>
      </c>
      <c r="C877"/>
      <c r="D877" s="21" t="s">
        <v>134</v>
      </c>
      <c r="E877" t="s">
        <v>1887</v>
      </c>
      <c r="F877" s="21" t="s">
        <v>806</v>
      </c>
      <c r="G877" s="21" t="s">
        <v>134</v>
      </c>
      <c r="H877" s="49" t="s">
        <v>136</v>
      </c>
      <c r="I877" s="21" t="s">
        <v>74</v>
      </c>
      <c r="J877" t="s">
        <v>1888</v>
      </c>
      <c r="K877" s="53" t="s">
        <v>29</v>
      </c>
      <c r="L877" s="52" t="s">
        <v>92</v>
      </c>
      <c r="M877" s="48" t="s">
        <v>73</v>
      </c>
      <c r="N877" s="89" t="s">
        <v>74</v>
      </c>
      <c r="O877" s="90" t="s">
        <v>74</v>
      </c>
      <c r="P877" s="89" t="s">
        <v>74</v>
      </c>
      <c r="Q877" s="47" t="str">
        <f t="shared" si="54"/>
        <v>KW5-00376</v>
      </c>
      <c r="R877" s="64" t="s">
        <v>75</v>
      </c>
      <c r="S877" s="87">
        <v>11</v>
      </c>
      <c r="T877" s="21">
        <v>1</v>
      </c>
      <c r="U877" s="62" t="s">
        <v>139</v>
      </c>
      <c r="V877" s="49">
        <f>SUMIF(ResumenCotizacion!$C:$C,E877,ResumenCotizacion!$P:$P)</f>
        <v>0</v>
      </c>
      <c r="W877" s="86">
        <f>IF(H877="USD",S877*SolCotizacion!$J$18,S877)</f>
        <v>40319.509999999995</v>
      </c>
      <c r="X877" s="3">
        <f>ROUND(W877/(1-VLOOKUP("Total porcentaje:",ResumenCotizacion!$F:$H,3,0)),2)</f>
        <v>40319.51</v>
      </c>
      <c r="Y877" s="3">
        <f t="shared" si="55"/>
        <v>0</v>
      </c>
    </row>
    <row r="878" spans="1:25" ht="14.25" x14ac:dyDescent="0.2">
      <c r="A878" s="21" t="str">
        <f t="shared" si="52"/>
        <v>Catalogo principalOVS_ES ACADEMICOKW5-00378</v>
      </c>
      <c r="B878" s="21" t="str">
        <f t="shared" si="53"/>
        <v>KW5-00378OVS_ES ACADEMICO</v>
      </c>
      <c r="C878"/>
      <c r="D878" s="21" t="s">
        <v>134</v>
      </c>
      <c r="E878" t="s">
        <v>1889</v>
      </c>
      <c r="F878" s="21" t="s">
        <v>806</v>
      </c>
      <c r="G878" s="21" t="s">
        <v>134</v>
      </c>
      <c r="H878" s="49" t="s">
        <v>136</v>
      </c>
      <c r="I878" s="21" t="s">
        <v>74</v>
      </c>
      <c r="J878" t="s">
        <v>1890</v>
      </c>
      <c r="K878" s="53" t="s">
        <v>29</v>
      </c>
      <c r="L878" s="52" t="s">
        <v>92</v>
      </c>
      <c r="M878" s="48" t="s">
        <v>73</v>
      </c>
      <c r="N878" s="89" t="s">
        <v>74</v>
      </c>
      <c r="O878" s="90" t="s">
        <v>74</v>
      </c>
      <c r="P878" s="89" t="s">
        <v>74</v>
      </c>
      <c r="Q878" s="47" t="str">
        <f t="shared" si="54"/>
        <v>KW5-00378</v>
      </c>
      <c r="R878" s="64" t="s">
        <v>75</v>
      </c>
      <c r="S878" s="87">
        <v>14</v>
      </c>
      <c r="T878" s="21">
        <v>1</v>
      </c>
      <c r="U878" s="62" t="s">
        <v>139</v>
      </c>
      <c r="V878" s="49">
        <f>SUMIF(ResumenCotizacion!$C:$C,E878,ResumenCotizacion!$P:$P)</f>
        <v>0</v>
      </c>
      <c r="W878" s="86">
        <f>IF(H878="USD",S878*SolCotizacion!$J$18,S878)</f>
        <v>51315.74</v>
      </c>
      <c r="X878" s="3">
        <f>ROUND(W878/(1-VLOOKUP("Total porcentaje:",ResumenCotizacion!$F:$H,3,0)),2)</f>
        <v>51315.74</v>
      </c>
      <c r="Y878" s="3">
        <f t="shared" si="55"/>
        <v>0</v>
      </c>
    </row>
    <row r="879" spans="1:25" ht="14.25" x14ac:dyDescent="0.2">
      <c r="A879" s="21" t="str">
        <f t="shared" si="52"/>
        <v>Catalogo principalOVS_ES ACADEMICOKW5-00379</v>
      </c>
      <c r="B879" s="21" t="str">
        <f t="shared" si="53"/>
        <v>KW5-00379OVS_ES ACADEMICO</v>
      </c>
      <c r="C879"/>
      <c r="D879" s="21" t="s">
        <v>134</v>
      </c>
      <c r="E879" t="s">
        <v>1891</v>
      </c>
      <c r="F879" s="21" t="s">
        <v>806</v>
      </c>
      <c r="G879" s="21" t="s">
        <v>134</v>
      </c>
      <c r="H879" s="49" t="s">
        <v>136</v>
      </c>
      <c r="I879" s="21" t="s">
        <v>74</v>
      </c>
      <c r="J879" t="s">
        <v>1892</v>
      </c>
      <c r="K879" s="53" t="s">
        <v>29</v>
      </c>
      <c r="L879" s="52" t="s">
        <v>92</v>
      </c>
      <c r="M879" s="48" t="s">
        <v>73</v>
      </c>
      <c r="N879" s="89" t="s">
        <v>74</v>
      </c>
      <c r="O879" s="90" t="s">
        <v>74</v>
      </c>
      <c r="P879" s="89" t="s">
        <v>74</v>
      </c>
      <c r="Q879" s="47" t="str">
        <f t="shared" si="54"/>
        <v>KW5-00379</v>
      </c>
      <c r="R879" s="64" t="s">
        <v>75</v>
      </c>
      <c r="S879" s="87">
        <v>7</v>
      </c>
      <c r="T879" s="21">
        <v>1</v>
      </c>
      <c r="U879" s="62" t="s">
        <v>139</v>
      </c>
      <c r="V879" s="49">
        <f>SUMIF(ResumenCotizacion!$C:$C,E879,ResumenCotizacion!$P:$P)</f>
        <v>0</v>
      </c>
      <c r="W879" s="86">
        <f>IF(H879="USD",S879*SolCotizacion!$J$18,S879)</f>
        <v>25657.87</v>
      </c>
      <c r="X879" s="3">
        <f>ROUND(W879/(1-VLOOKUP("Total porcentaje:",ResumenCotizacion!$F:$H,3,0)),2)</f>
        <v>25657.87</v>
      </c>
      <c r="Y879" s="3">
        <f t="shared" si="55"/>
        <v>0</v>
      </c>
    </row>
    <row r="880" spans="1:25" ht="14.25" x14ac:dyDescent="0.2">
      <c r="A880" s="21" t="str">
        <f t="shared" si="52"/>
        <v>Catalogo principalOVS_ES ACADEMICOKW5-00380</v>
      </c>
      <c r="B880" s="21" t="str">
        <f t="shared" si="53"/>
        <v>KW5-00380OVS_ES ACADEMICO</v>
      </c>
      <c r="C880"/>
      <c r="D880" s="21" t="s">
        <v>134</v>
      </c>
      <c r="E880" t="s">
        <v>1893</v>
      </c>
      <c r="F880" s="21" t="s">
        <v>806</v>
      </c>
      <c r="G880" s="21" t="s">
        <v>134</v>
      </c>
      <c r="H880" s="49" t="s">
        <v>136</v>
      </c>
      <c r="I880" s="21" t="s">
        <v>74</v>
      </c>
      <c r="J880" t="s">
        <v>1894</v>
      </c>
      <c r="K880" s="53" t="s">
        <v>29</v>
      </c>
      <c r="L880" s="52" t="s">
        <v>92</v>
      </c>
      <c r="M880" s="48" t="s">
        <v>73</v>
      </c>
      <c r="N880" s="89" t="s">
        <v>74</v>
      </c>
      <c r="O880" s="90" t="s">
        <v>74</v>
      </c>
      <c r="P880" s="89" t="s">
        <v>74</v>
      </c>
      <c r="Q880" s="47" t="str">
        <f t="shared" si="54"/>
        <v>KW5-00380</v>
      </c>
      <c r="R880" s="64" t="s">
        <v>75</v>
      </c>
      <c r="S880" s="87">
        <v>15</v>
      </c>
      <c r="T880" s="21">
        <v>1</v>
      </c>
      <c r="U880" s="62" t="s">
        <v>139</v>
      </c>
      <c r="V880" s="49">
        <f>SUMIF(ResumenCotizacion!$C:$C,E880,ResumenCotizacion!$P:$P)</f>
        <v>0</v>
      </c>
      <c r="W880" s="86">
        <f>IF(H880="USD",S880*SolCotizacion!$J$18,S880)</f>
        <v>54981.149999999994</v>
      </c>
      <c r="X880" s="3">
        <f>ROUND(W880/(1-VLOOKUP("Total porcentaje:",ResumenCotizacion!$F:$H,3,0)),2)</f>
        <v>54981.15</v>
      </c>
      <c r="Y880" s="3">
        <f t="shared" si="55"/>
        <v>0</v>
      </c>
    </row>
    <row r="881" spans="1:25" ht="14.25" x14ac:dyDescent="0.2">
      <c r="A881" s="21" t="str">
        <f t="shared" si="52"/>
        <v>Catalogo principalOVS_ES ACADEMICOKW5-00381</v>
      </c>
      <c r="B881" s="21" t="str">
        <f t="shared" si="53"/>
        <v>KW5-00381OVS_ES ACADEMICO</v>
      </c>
      <c r="C881"/>
      <c r="D881" s="21" t="s">
        <v>134</v>
      </c>
      <c r="E881" t="s">
        <v>1895</v>
      </c>
      <c r="F881" s="21" t="s">
        <v>806</v>
      </c>
      <c r="G881" s="21" t="s">
        <v>134</v>
      </c>
      <c r="H881" s="49" t="s">
        <v>136</v>
      </c>
      <c r="I881" s="21" t="s">
        <v>74</v>
      </c>
      <c r="J881" t="s">
        <v>1896</v>
      </c>
      <c r="K881" s="53" t="s">
        <v>29</v>
      </c>
      <c r="L881" s="52" t="s">
        <v>92</v>
      </c>
      <c r="M881" s="48" t="s">
        <v>73</v>
      </c>
      <c r="N881" s="89" t="s">
        <v>74</v>
      </c>
      <c r="O881" s="90" t="s">
        <v>74</v>
      </c>
      <c r="P881" s="89" t="s">
        <v>74</v>
      </c>
      <c r="Q881" s="47" t="str">
        <f t="shared" si="54"/>
        <v>KW5-00381</v>
      </c>
      <c r="R881" s="64" t="s">
        <v>75</v>
      </c>
      <c r="S881" s="87">
        <v>8</v>
      </c>
      <c r="T881" s="21">
        <v>1</v>
      </c>
      <c r="U881" s="62" t="s">
        <v>139</v>
      </c>
      <c r="V881" s="49">
        <f>SUMIF(ResumenCotizacion!$C:$C,E881,ResumenCotizacion!$P:$P)</f>
        <v>0</v>
      </c>
      <c r="W881" s="86">
        <f>IF(H881="USD",S881*SolCotizacion!$J$18,S881)</f>
        <v>29323.279999999999</v>
      </c>
      <c r="X881" s="3">
        <f>ROUND(W881/(1-VLOOKUP("Total porcentaje:",ResumenCotizacion!$F:$H,3,0)),2)</f>
        <v>29323.279999999999</v>
      </c>
      <c r="Y881" s="3">
        <f t="shared" si="55"/>
        <v>0</v>
      </c>
    </row>
    <row r="882" spans="1:25" ht="14.25" x14ac:dyDescent="0.2">
      <c r="A882" s="21" t="str">
        <f t="shared" si="52"/>
        <v>Catalogo principalOVS_ES ACADEMICOL5D-00232</v>
      </c>
      <c r="B882" s="21" t="str">
        <f t="shared" si="53"/>
        <v>L5D-00232OVS_ES ACADEMICO</v>
      </c>
      <c r="C882"/>
      <c r="D882" s="21" t="s">
        <v>134</v>
      </c>
      <c r="E882" t="s">
        <v>1897</v>
      </c>
      <c r="F882" s="21" t="s">
        <v>806</v>
      </c>
      <c r="G882" s="21" t="s">
        <v>134</v>
      </c>
      <c r="H882" s="49" t="s">
        <v>136</v>
      </c>
      <c r="I882" s="21" t="s">
        <v>74</v>
      </c>
      <c r="J882" t="s">
        <v>1898</v>
      </c>
      <c r="K882" s="53" t="s">
        <v>29</v>
      </c>
      <c r="L882" s="52" t="s">
        <v>92</v>
      </c>
      <c r="M882" s="48" t="s">
        <v>73</v>
      </c>
      <c r="N882" s="89" t="s">
        <v>74</v>
      </c>
      <c r="O882" s="90" t="s">
        <v>74</v>
      </c>
      <c r="P882" s="89" t="s">
        <v>74</v>
      </c>
      <c r="Q882" s="47" t="str">
        <f t="shared" si="54"/>
        <v>L5D-00232</v>
      </c>
      <c r="R882" s="64" t="s">
        <v>75</v>
      </c>
      <c r="S882" s="87">
        <v>120</v>
      </c>
      <c r="T882" s="21">
        <v>1</v>
      </c>
      <c r="U882" s="62" t="s">
        <v>139</v>
      </c>
      <c r="V882" s="49">
        <f>SUMIF(ResumenCotizacion!$C:$C,E882,ResumenCotizacion!$P:$P)</f>
        <v>0</v>
      </c>
      <c r="W882" s="86">
        <f>IF(H882="USD",S882*SolCotizacion!$J$18,S882)</f>
        <v>439849.19999999995</v>
      </c>
      <c r="X882" s="3">
        <f>ROUND(W882/(1-VLOOKUP("Total porcentaje:",ResumenCotizacion!$F:$H,3,0)),2)</f>
        <v>439849.2</v>
      </c>
      <c r="Y882" s="3">
        <f t="shared" si="55"/>
        <v>0</v>
      </c>
    </row>
    <row r="883" spans="1:25" ht="14.25" x14ac:dyDescent="0.2">
      <c r="A883" s="21" t="str">
        <f t="shared" si="52"/>
        <v>Catalogo principalOVS_ES ACADEMICOL5D-00233</v>
      </c>
      <c r="B883" s="21" t="str">
        <f t="shared" si="53"/>
        <v>L5D-00233OVS_ES ACADEMICO</v>
      </c>
      <c r="C883"/>
      <c r="D883" s="21" t="s">
        <v>134</v>
      </c>
      <c r="E883" t="s">
        <v>1899</v>
      </c>
      <c r="F883" s="21" t="s">
        <v>806</v>
      </c>
      <c r="G883" s="21" t="s">
        <v>134</v>
      </c>
      <c r="H883" s="49" t="s">
        <v>136</v>
      </c>
      <c r="I883" s="21" t="s">
        <v>74</v>
      </c>
      <c r="J883" t="s">
        <v>1900</v>
      </c>
      <c r="K883" s="53" t="s">
        <v>29</v>
      </c>
      <c r="L883" s="52" t="s">
        <v>92</v>
      </c>
      <c r="M883" s="48" t="s">
        <v>73</v>
      </c>
      <c r="N883" s="89" t="s">
        <v>74</v>
      </c>
      <c r="O883" s="90" t="s">
        <v>74</v>
      </c>
      <c r="P883" s="89" t="s">
        <v>74</v>
      </c>
      <c r="Q883" s="47" t="str">
        <f t="shared" si="54"/>
        <v>L5D-00233</v>
      </c>
      <c r="R883" s="64" t="s">
        <v>75</v>
      </c>
      <c r="S883" s="87">
        <v>120</v>
      </c>
      <c r="T883" s="21">
        <v>1</v>
      </c>
      <c r="U883" s="62" t="s">
        <v>139</v>
      </c>
      <c r="V883" s="49">
        <f>SUMIF(ResumenCotizacion!$C:$C,E883,ResumenCotizacion!$P:$P)</f>
        <v>0</v>
      </c>
      <c r="W883" s="86">
        <f>IF(H883="USD",S883*SolCotizacion!$J$18,S883)</f>
        <v>439849.19999999995</v>
      </c>
      <c r="X883" s="3">
        <f>ROUND(W883/(1-VLOOKUP("Total porcentaje:",ResumenCotizacion!$F:$H,3,0)),2)</f>
        <v>439849.2</v>
      </c>
      <c r="Y883" s="3">
        <f t="shared" si="55"/>
        <v>0</v>
      </c>
    </row>
    <row r="884" spans="1:25" ht="14.25" x14ac:dyDescent="0.2">
      <c r="A884" s="21" t="str">
        <f t="shared" si="52"/>
        <v>Catalogo principalOVS_ES ACADEMICOLE6-00001</v>
      </c>
      <c r="B884" s="21" t="str">
        <f t="shared" si="53"/>
        <v>LE6-00001OVS_ES ACADEMICO</v>
      </c>
      <c r="C884"/>
      <c r="D884" s="21" t="s">
        <v>134</v>
      </c>
      <c r="E884" t="s">
        <v>1901</v>
      </c>
      <c r="F884" s="21" t="s">
        <v>806</v>
      </c>
      <c r="G884" s="21" t="s">
        <v>134</v>
      </c>
      <c r="H884" s="49" t="s">
        <v>136</v>
      </c>
      <c r="I884" s="21" t="s">
        <v>74</v>
      </c>
      <c r="J884" t="s">
        <v>1902</v>
      </c>
      <c r="K884" s="53" t="s">
        <v>29</v>
      </c>
      <c r="L884" s="52" t="s">
        <v>92</v>
      </c>
      <c r="M884" s="48" t="s">
        <v>73</v>
      </c>
      <c r="N884" s="89" t="s">
        <v>74</v>
      </c>
      <c r="O884" s="90" t="s">
        <v>74</v>
      </c>
      <c r="P884" s="89" t="s">
        <v>74</v>
      </c>
      <c r="Q884" s="47" t="str">
        <f t="shared" si="54"/>
        <v>LE6-00001</v>
      </c>
      <c r="R884" s="64" t="s">
        <v>848</v>
      </c>
      <c r="S884" s="87">
        <v>0</v>
      </c>
      <c r="T884" s="21">
        <v>1</v>
      </c>
      <c r="U884" s="62" t="s">
        <v>139</v>
      </c>
      <c r="V884" s="49">
        <f>SUMIF(ResumenCotizacion!$C:$C,E884,ResumenCotizacion!$P:$P)</f>
        <v>0</v>
      </c>
      <c r="W884" s="86">
        <f>IF(H884="USD",S884*SolCotizacion!$J$18,S884)</f>
        <v>0</v>
      </c>
      <c r="X884" s="3">
        <f>ROUND(W884/(1-VLOOKUP("Total porcentaje:",ResumenCotizacion!$F:$H,3,0)),2)</f>
        <v>0</v>
      </c>
      <c r="Y884" s="3">
        <f t="shared" si="55"/>
        <v>0</v>
      </c>
    </row>
    <row r="885" spans="1:25" ht="14.25" x14ac:dyDescent="0.2">
      <c r="A885" s="21" t="str">
        <f t="shared" si="52"/>
        <v>Catalogo principalOVS_ES ACADEMICOLE7-00001</v>
      </c>
      <c r="B885" s="21" t="str">
        <f t="shared" si="53"/>
        <v>LE7-00001OVS_ES ACADEMICO</v>
      </c>
      <c r="C885"/>
      <c r="D885" s="21" t="s">
        <v>134</v>
      </c>
      <c r="E885" t="s">
        <v>1903</v>
      </c>
      <c r="F885" s="21" t="s">
        <v>806</v>
      </c>
      <c r="G885" s="21" t="s">
        <v>134</v>
      </c>
      <c r="H885" s="49" t="s">
        <v>136</v>
      </c>
      <c r="I885" s="21" t="s">
        <v>74</v>
      </c>
      <c r="J885" t="s">
        <v>1904</v>
      </c>
      <c r="K885" s="53" t="s">
        <v>29</v>
      </c>
      <c r="L885" s="52" t="s">
        <v>92</v>
      </c>
      <c r="M885" s="48" t="s">
        <v>73</v>
      </c>
      <c r="N885" s="89" t="s">
        <v>74</v>
      </c>
      <c r="O885" s="90" t="s">
        <v>74</v>
      </c>
      <c r="P885" s="89" t="s">
        <v>74</v>
      </c>
      <c r="Q885" s="47" t="str">
        <f t="shared" si="54"/>
        <v>LE7-00001</v>
      </c>
      <c r="R885" s="64" t="s">
        <v>848</v>
      </c>
      <c r="S885" s="87">
        <v>0</v>
      </c>
      <c r="T885" s="21">
        <v>1</v>
      </c>
      <c r="U885" s="62" t="s">
        <v>139</v>
      </c>
      <c r="V885" s="49">
        <f>SUMIF(ResumenCotizacion!$C:$C,E885,ResumenCotizacion!$P:$P)</f>
        <v>0</v>
      </c>
      <c r="W885" s="86">
        <f>IF(H885="USD",S885*SolCotizacion!$J$18,S885)</f>
        <v>0</v>
      </c>
      <c r="X885" s="3">
        <f>ROUND(W885/(1-VLOOKUP("Total porcentaje:",ResumenCotizacion!$F:$H,3,0)),2)</f>
        <v>0</v>
      </c>
      <c r="Y885" s="3">
        <f t="shared" si="55"/>
        <v>0</v>
      </c>
    </row>
    <row r="886" spans="1:25" ht="14.25" x14ac:dyDescent="0.2">
      <c r="A886" s="21" t="str">
        <f t="shared" si="52"/>
        <v>Catalogo principalOVS_ES ACADEMICOLE9-00002</v>
      </c>
      <c r="B886" s="21" t="str">
        <f t="shared" si="53"/>
        <v>LE9-00002OVS_ES ACADEMICO</v>
      </c>
      <c r="C886"/>
      <c r="D886" s="21" t="s">
        <v>134</v>
      </c>
      <c r="E886" t="s">
        <v>1905</v>
      </c>
      <c r="F886" s="21" t="s">
        <v>806</v>
      </c>
      <c r="G886" s="21" t="s">
        <v>134</v>
      </c>
      <c r="H886" s="49" t="s">
        <v>136</v>
      </c>
      <c r="I886" s="21" t="s">
        <v>74</v>
      </c>
      <c r="J886" t="s">
        <v>1906</v>
      </c>
      <c r="K886" s="53" t="s">
        <v>29</v>
      </c>
      <c r="L886" s="52" t="s">
        <v>92</v>
      </c>
      <c r="M886" s="48" t="s">
        <v>73</v>
      </c>
      <c r="N886" s="89" t="s">
        <v>74</v>
      </c>
      <c r="O886" s="90" t="s">
        <v>74</v>
      </c>
      <c r="P886" s="89" t="s">
        <v>74</v>
      </c>
      <c r="Q886" s="47" t="str">
        <f t="shared" si="54"/>
        <v>LE9-00002</v>
      </c>
      <c r="R886" s="64" t="s">
        <v>848</v>
      </c>
      <c r="S886" s="87">
        <v>0</v>
      </c>
      <c r="T886" s="21">
        <v>1</v>
      </c>
      <c r="U886" s="62" t="s">
        <v>139</v>
      </c>
      <c r="V886" s="49">
        <f>SUMIF(ResumenCotizacion!$C:$C,E886,ResumenCotizacion!$P:$P)</f>
        <v>0</v>
      </c>
      <c r="W886" s="86">
        <f>IF(H886="USD",S886*SolCotizacion!$J$18,S886)</f>
        <v>0</v>
      </c>
      <c r="X886" s="3">
        <f>ROUND(W886/(1-VLOOKUP("Total porcentaje:",ResumenCotizacion!$F:$H,3,0)),2)</f>
        <v>0</v>
      </c>
      <c r="Y886" s="3">
        <f t="shared" si="55"/>
        <v>0</v>
      </c>
    </row>
    <row r="887" spans="1:25" ht="14.25" x14ac:dyDescent="0.2">
      <c r="A887" s="21" t="str">
        <f t="shared" si="52"/>
        <v>Catalogo principalOVS_ES ACADEMICOLEG-00002</v>
      </c>
      <c r="B887" s="21" t="str">
        <f t="shared" si="53"/>
        <v>LEG-00002OVS_ES ACADEMICO</v>
      </c>
      <c r="C887"/>
      <c r="D887" s="21" t="s">
        <v>134</v>
      </c>
      <c r="E887" t="s">
        <v>1907</v>
      </c>
      <c r="F887" s="21" t="s">
        <v>806</v>
      </c>
      <c r="G887" s="21" t="s">
        <v>134</v>
      </c>
      <c r="H887" s="49" t="s">
        <v>136</v>
      </c>
      <c r="I887" s="21" t="s">
        <v>74</v>
      </c>
      <c r="J887" t="s">
        <v>1908</v>
      </c>
      <c r="K887" s="53" t="s">
        <v>29</v>
      </c>
      <c r="L887" s="52" t="s">
        <v>92</v>
      </c>
      <c r="M887" s="48" t="s">
        <v>73</v>
      </c>
      <c r="N887" s="89" t="s">
        <v>74</v>
      </c>
      <c r="O887" s="90" t="s">
        <v>74</v>
      </c>
      <c r="P887" s="89" t="s">
        <v>74</v>
      </c>
      <c r="Q887" s="47" t="str">
        <f t="shared" si="54"/>
        <v>LEG-00002</v>
      </c>
      <c r="R887" s="64" t="s">
        <v>848</v>
      </c>
      <c r="S887" s="87">
        <v>0</v>
      </c>
      <c r="T887" s="21">
        <v>1</v>
      </c>
      <c r="U887" s="62" t="s">
        <v>139</v>
      </c>
      <c r="V887" s="49">
        <f>SUMIF(ResumenCotizacion!$C:$C,E887,ResumenCotizacion!$P:$P)</f>
        <v>0</v>
      </c>
      <c r="W887" s="86">
        <f>IF(H887="USD",S887*SolCotizacion!$J$18,S887)</f>
        <v>0</v>
      </c>
      <c r="X887" s="3">
        <f>ROUND(W887/(1-VLOOKUP("Total porcentaje:",ResumenCotizacion!$F:$H,3,0)),2)</f>
        <v>0</v>
      </c>
      <c r="Y887" s="3">
        <f t="shared" si="55"/>
        <v>0</v>
      </c>
    </row>
    <row r="888" spans="1:25" ht="14.25" x14ac:dyDescent="0.2">
      <c r="A888" s="21" t="str">
        <f t="shared" si="52"/>
        <v>Catalogo principalOVS_ES ACADEMICOLEK-00001</v>
      </c>
      <c r="B888" s="21" t="str">
        <f t="shared" si="53"/>
        <v>LEK-00001OVS_ES ACADEMICO</v>
      </c>
      <c r="C888"/>
      <c r="D888" s="21" t="s">
        <v>134</v>
      </c>
      <c r="E888" t="s">
        <v>1909</v>
      </c>
      <c r="F888" s="21" t="s">
        <v>806</v>
      </c>
      <c r="G888" s="21" t="s">
        <v>134</v>
      </c>
      <c r="H888" s="49" t="s">
        <v>136</v>
      </c>
      <c r="I888" s="21" t="s">
        <v>74</v>
      </c>
      <c r="J888" t="s">
        <v>1910</v>
      </c>
      <c r="K888" s="53" t="s">
        <v>29</v>
      </c>
      <c r="L888" s="52" t="s">
        <v>92</v>
      </c>
      <c r="M888" s="48" t="s">
        <v>73</v>
      </c>
      <c r="N888" s="89" t="s">
        <v>74</v>
      </c>
      <c r="O888" s="90" t="s">
        <v>74</v>
      </c>
      <c r="P888" s="89" t="s">
        <v>74</v>
      </c>
      <c r="Q888" s="47" t="str">
        <f t="shared" si="54"/>
        <v>LEK-00001</v>
      </c>
      <c r="R888" s="64" t="s">
        <v>848</v>
      </c>
      <c r="S888" s="87">
        <v>1.95</v>
      </c>
      <c r="T888" s="21">
        <v>1</v>
      </c>
      <c r="U888" s="62" t="s">
        <v>139</v>
      </c>
      <c r="V888" s="49">
        <f>SUMIF(ResumenCotizacion!$C:$C,E888,ResumenCotizacion!$P:$P)</f>
        <v>0</v>
      </c>
      <c r="W888" s="86">
        <f>IF(H888="USD",S888*SolCotizacion!$J$18,S888)</f>
        <v>7147.5494999999992</v>
      </c>
      <c r="X888" s="3">
        <f>ROUND(W888/(1-VLOOKUP("Total porcentaje:",ResumenCotizacion!$F:$H,3,0)),2)</f>
        <v>7147.55</v>
      </c>
      <c r="Y888" s="3">
        <f t="shared" si="55"/>
        <v>0</v>
      </c>
    </row>
    <row r="889" spans="1:25" ht="14.25" x14ac:dyDescent="0.2">
      <c r="A889" s="21" t="str">
        <f t="shared" si="52"/>
        <v>Catalogo principalOVS_ES ACADEMICOLEK-00002</v>
      </c>
      <c r="B889" s="21" t="str">
        <f t="shared" si="53"/>
        <v>LEK-00002OVS_ES ACADEMICO</v>
      </c>
      <c r="C889"/>
      <c r="D889" s="21" t="s">
        <v>134</v>
      </c>
      <c r="E889" t="s">
        <v>1911</v>
      </c>
      <c r="F889" s="21" t="s">
        <v>806</v>
      </c>
      <c r="G889" s="21" t="s">
        <v>134</v>
      </c>
      <c r="H889" s="49" t="s">
        <v>136</v>
      </c>
      <c r="I889" s="21" t="s">
        <v>74</v>
      </c>
      <c r="J889" t="s">
        <v>1912</v>
      </c>
      <c r="K889" s="53" t="s">
        <v>29</v>
      </c>
      <c r="L889" s="52" t="s">
        <v>92</v>
      </c>
      <c r="M889" s="48" t="s">
        <v>73</v>
      </c>
      <c r="N889" s="89" t="s">
        <v>74</v>
      </c>
      <c r="O889" s="90" t="s">
        <v>74</v>
      </c>
      <c r="P889" s="89" t="s">
        <v>74</v>
      </c>
      <c r="Q889" s="47" t="str">
        <f t="shared" si="54"/>
        <v>LEK-00002</v>
      </c>
      <c r="R889" s="64" t="s">
        <v>848</v>
      </c>
      <c r="S889" s="87">
        <v>1.95</v>
      </c>
      <c r="T889" s="21">
        <v>1</v>
      </c>
      <c r="U889" s="62" t="s">
        <v>139</v>
      </c>
      <c r="V889" s="49">
        <f>SUMIF(ResumenCotizacion!$C:$C,E889,ResumenCotizacion!$P:$P)</f>
        <v>0</v>
      </c>
      <c r="W889" s="86">
        <f>IF(H889="USD",S889*SolCotizacion!$J$18,S889)</f>
        <v>7147.5494999999992</v>
      </c>
      <c r="X889" s="3">
        <f>ROUND(W889/(1-VLOOKUP("Total porcentaje:",ResumenCotizacion!$F:$H,3,0)),2)</f>
        <v>7147.55</v>
      </c>
      <c r="Y889" s="3">
        <f t="shared" si="55"/>
        <v>0</v>
      </c>
    </row>
    <row r="890" spans="1:25" ht="14.25" x14ac:dyDescent="0.2">
      <c r="A890" s="21" t="str">
        <f t="shared" si="52"/>
        <v>Catalogo principalOVS_ES ACADEMICOLEL-00001</v>
      </c>
      <c r="B890" s="21" t="str">
        <f t="shared" si="53"/>
        <v>LEL-00001OVS_ES ACADEMICO</v>
      </c>
      <c r="C890"/>
      <c r="D890" s="21" t="s">
        <v>134</v>
      </c>
      <c r="E890" t="s">
        <v>1913</v>
      </c>
      <c r="F890" s="21" t="s">
        <v>806</v>
      </c>
      <c r="G890" s="21" t="s">
        <v>134</v>
      </c>
      <c r="H890" s="49" t="s">
        <v>136</v>
      </c>
      <c r="I890" s="21" t="s">
        <v>74</v>
      </c>
      <c r="J890" t="s">
        <v>1914</v>
      </c>
      <c r="K890" s="53" t="s">
        <v>29</v>
      </c>
      <c r="L890" s="52" t="s">
        <v>92</v>
      </c>
      <c r="M890" s="48" t="s">
        <v>73</v>
      </c>
      <c r="N890" s="89" t="s">
        <v>74</v>
      </c>
      <c r="O890" s="90" t="s">
        <v>74</v>
      </c>
      <c r="P890" s="89" t="s">
        <v>74</v>
      </c>
      <c r="Q890" s="47" t="str">
        <f t="shared" si="54"/>
        <v>LEL-00001</v>
      </c>
      <c r="R890" s="64" t="s">
        <v>848</v>
      </c>
      <c r="S890" s="87">
        <v>1.95</v>
      </c>
      <c r="T890" s="21">
        <v>1</v>
      </c>
      <c r="U890" s="62" t="s">
        <v>139</v>
      </c>
      <c r="V890" s="49">
        <f>SUMIF(ResumenCotizacion!$C:$C,E890,ResumenCotizacion!$P:$P)</f>
        <v>0</v>
      </c>
      <c r="W890" s="86">
        <f>IF(H890="USD",S890*SolCotizacion!$J$18,S890)</f>
        <v>7147.5494999999992</v>
      </c>
      <c r="X890" s="3">
        <f>ROUND(W890/(1-VLOOKUP("Total porcentaje:",ResumenCotizacion!$F:$H,3,0)),2)</f>
        <v>7147.55</v>
      </c>
      <c r="Y890" s="3">
        <f t="shared" si="55"/>
        <v>0</v>
      </c>
    </row>
    <row r="891" spans="1:25" ht="14.25" x14ac:dyDescent="0.2">
      <c r="A891" s="21" t="str">
        <f t="shared" si="52"/>
        <v>Catalogo principalOVS_ES ACADEMICOLEP-00001</v>
      </c>
      <c r="B891" s="21" t="str">
        <f t="shared" si="53"/>
        <v>LEP-00001OVS_ES ACADEMICO</v>
      </c>
      <c r="C891"/>
      <c r="D891" s="21" t="s">
        <v>134</v>
      </c>
      <c r="E891" t="s">
        <v>1915</v>
      </c>
      <c r="F891" s="21" t="s">
        <v>806</v>
      </c>
      <c r="G891" s="21" t="s">
        <v>134</v>
      </c>
      <c r="H891" s="49" t="s">
        <v>136</v>
      </c>
      <c r="I891" s="21" t="s">
        <v>74</v>
      </c>
      <c r="J891" t="s">
        <v>1916</v>
      </c>
      <c r="K891" s="53" t="s">
        <v>29</v>
      </c>
      <c r="L891" s="52" t="s">
        <v>92</v>
      </c>
      <c r="M891" s="48" t="s">
        <v>73</v>
      </c>
      <c r="N891" s="89" t="s">
        <v>74</v>
      </c>
      <c r="O891" s="90" t="s">
        <v>74</v>
      </c>
      <c r="P891" s="89" t="s">
        <v>74</v>
      </c>
      <c r="Q891" s="47" t="str">
        <f t="shared" si="54"/>
        <v>LEP-00001</v>
      </c>
      <c r="R891" s="64" t="s">
        <v>848</v>
      </c>
      <c r="S891" s="87">
        <v>3.9</v>
      </c>
      <c r="T891" s="21">
        <v>1</v>
      </c>
      <c r="U891" s="62" t="s">
        <v>139</v>
      </c>
      <c r="V891" s="49">
        <f>SUMIF(ResumenCotizacion!$C:$C,E891,ResumenCotizacion!$P:$P)</f>
        <v>0</v>
      </c>
      <c r="W891" s="86">
        <f>IF(H891="USD",S891*SolCotizacion!$J$18,S891)</f>
        <v>14295.098999999998</v>
      </c>
      <c r="X891" s="3">
        <f>ROUND(W891/(1-VLOOKUP("Total porcentaje:",ResumenCotizacion!$F:$H,3,0)),2)</f>
        <v>14295.1</v>
      </c>
      <c r="Y891" s="3">
        <f t="shared" si="55"/>
        <v>0</v>
      </c>
    </row>
    <row r="892" spans="1:25" ht="14.25" x14ac:dyDescent="0.2">
      <c r="A892" s="21" t="str">
        <f t="shared" si="52"/>
        <v>Catalogo principalOVS_ES ACADEMICOLEP-00002</v>
      </c>
      <c r="B892" s="21" t="str">
        <f t="shared" si="53"/>
        <v>LEP-00002OVS_ES ACADEMICO</v>
      </c>
      <c r="C892"/>
      <c r="D892" s="21" t="s">
        <v>134</v>
      </c>
      <c r="E892" t="s">
        <v>1917</v>
      </c>
      <c r="F892" s="21" t="s">
        <v>806</v>
      </c>
      <c r="G892" s="21" t="s">
        <v>134</v>
      </c>
      <c r="H892" s="49" t="s">
        <v>136</v>
      </c>
      <c r="I892" s="21" t="s">
        <v>74</v>
      </c>
      <c r="J892" t="s">
        <v>1918</v>
      </c>
      <c r="K892" s="53" t="s">
        <v>29</v>
      </c>
      <c r="L892" s="52" t="s">
        <v>92</v>
      </c>
      <c r="M892" s="48" t="s">
        <v>73</v>
      </c>
      <c r="N892" s="89" t="s">
        <v>74</v>
      </c>
      <c r="O892" s="90" t="s">
        <v>74</v>
      </c>
      <c r="P892" s="89" t="s">
        <v>74</v>
      </c>
      <c r="Q892" s="47" t="str">
        <f t="shared" si="54"/>
        <v>LEP-00002</v>
      </c>
      <c r="R892" s="64" t="s">
        <v>848</v>
      </c>
      <c r="S892" s="87">
        <v>3.9</v>
      </c>
      <c r="T892" s="21">
        <v>1</v>
      </c>
      <c r="U892" s="62" t="s">
        <v>139</v>
      </c>
      <c r="V892" s="49">
        <f>SUMIF(ResumenCotizacion!$C:$C,E892,ResumenCotizacion!$P:$P)</f>
        <v>0</v>
      </c>
      <c r="W892" s="86">
        <f>IF(H892="USD",S892*SolCotizacion!$J$18,S892)</f>
        <v>14295.098999999998</v>
      </c>
      <c r="X892" s="3">
        <f>ROUND(W892/(1-VLOOKUP("Total porcentaje:",ResumenCotizacion!$F:$H,3,0)),2)</f>
        <v>14295.1</v>
      </c>
      <c r="Y892" s="3">
        <f t="shared" si="55"/>
        <v>0</v>
      </c>
    </row>
    <row r="893" spans="1:25" ht="14.25" x14ac:dyDescent="0.2">
      <c r="A893" s="21" t="str">
        <f t="shared" si="52"/>
        <v>Catalogo principalOVS_ES ACADEMICOLEQ-00001</v>
      </c>
      <c r="B893" s="21" t="str">
        <f t="shared" si="53"/>
        <v>LEQ-00001OVS_ES ACADEMICO</v>
      </c>
      <c r="C893"/>
      <c r="D893" s="21" t="s">
        <v>134</v>
      </c>
      <c r="E893" t="s">
        <v>1919</v>
      </c>
      <c r="F893" s="21" t="s">
        <v>806</v>
      </c>
      <c r="G893" s="21" t="s">
        <v>134</v>
      </c>
      <c r="H893" s="49" t="s">
        <v>136</v>
      </c>
      <c r="I893" s="21" t="s">
        <v>74</v>
      </c>
      <c r="J893" t="s">
        <v>1920</v>
      </c>
      <c r="K893" s="53" t="s">
        <v>29</v>
      </c>
      <c r="L893" s="52" t="s">
        <v>92</v>
      </c>
      <c r="M893" s="48" t="s">
        <v>73</v>
      </c>
      <c r="N893" s="89" t="s">
        <v>74</v>
      </c>
      <c r="O893" s="90" t="s">
        <v>74</v>
      </c>
      <c r="P893" s="89" t="s">
        <v>74</v>
      </c>
      <c r="Q893" s="47" t="str">
        <f t="shared" si="54"/>
        <v>LEQ-00001</v>
      </c>
      <c r="R893" s="64" t="s">
        <v>848</v>
      </c>
      <c r="S893" s="87">
        <v>3.9</v>
      </c>
      <c r="T893" s="21">
        <v>1</v>
      </c>
      <c r="U893" s="62" t="s">
        <v>139</v>
      </c>
      <c r="V893" s="49">
        <f>SUMIF(ResumenCotizacion!$C:$C,E893,ResumenCotizacion!$P:$P)</f>
        <v>0</v>
      </c>
      <c r="W893" s="86">
        <f>IF(H893="USD",S893*SolCotizacion!$J$18,S893)</f>
        <v>14295.098999999998</v>
      </c>
      <c r="X893" s="3">
        <f>ROUND(W893/(1-VLOOKUP("Total porcentaje:",ResumenCotizacion!$F:$H,3,0)),2)</f>
        <v>14295.1</v>
      </c>
      <c r="Y893" s="3">
        <f t="shared" si="55"/>
        <v>0</v>
      </c>
    </row>
    <row r="894" spans="1:25" ht="14.25" x14ac:dyDescent="0.2">
      <c r="A894" s="21" t="str">
        <f t="shared" si="52"/>
        <v>Catalogo principalOVS_ES ACADEMICOM3J-00139</v>
      </c>
      <c r="B894" s="21" t="str">
        <f t="shared" si="53"/>
        <v>M3J-00139OVS_ES ACADEMICO</v>
      </c>
      <c r="C894"/>
      <c r="D894" s="21" t="s">
        <v>134</v>
      </c>
      <c r="E894" t="s">
        <v>1921</v>
      </c>
      <c r="F894" s="21" t="s">
        <v>806</v>
      </c>
      <c r="G894" s="21" t="s">
        <v>134</v>
      </c>
      <c r="H894" s="49" t="s">
        <v>136</v>
      </c>
      <c r="I894" s="21" t="s">
        <v>74</v>
      </c>
      <c r="J894" t="s">
        <v>1922</v>
      </c>
      <c r="K894" s="53" t="s">
        <v>29</v>
      </c>
      <c r="L894" s="52" t="s">
        <v>92</v>
      </c>
      <c r="M894" s="48" t="s">
        <v>73</v>
      </c>
      <c r="N894" s="89" t="s">
        <v>74</v>
      </c>
      <c r="O894" s="90" t="s">
        <v>74</v>
      </c>
      <c r="P894" s="89" t="s">
        <v>74</v>
      </c>
      <c r="Q894" s="47" t="str">
        <f t="shared" si="54"/>
        <v>M3J-00139</v>
      </c>
      <c r="R894" s="64" t="s">
        <v>848</v>
      </c>
      <c r="S894" s="87">
        <v>0.14000000000000001</v>
      </c>
      <c r="T894" s="21">
        <v>1</v>
      </c>
      <c r="U894" s="62" t="s">
        <v>139</v>
      </c>
      <c r="V894" s="49">
        <f>SUMIF(ResumenCotizacion!$C:$C,E894,ResumenCotizacion!$P:$P)</f>
        <v>0</v>
      </c>
      <c r="W894" s="86">
        <f>IF(H894="USD",S894*SolCotizacion!$J$18,S894)</f>
        <v>513.15740000000005</v>
      </c>
      <c r="X894" s="3">
        <f>ROUND(W894/(1-VLOOKUP("Total porcentaje:",ResumenCotizacion!$F:$H,3,0)),2)</f>
        <v>513.16</v>
      </c>
      <c r="Y894" s="3">
        <f t="shared" si="55"/>
        <v>0</v>
      </c>
    </row>
    <row r="895" spans="1:25" ht="14.25" x14ac:dyDescent="0.2">
      <c r="A895" s="21" t="str">
        <f t="shared" si="52"/>
        <v>Catalogo principalOVS_ES ACADEMICOM3J-00140</v>
      </c>
      <c r="B895" s="21" t="str">
        <f t="shared" si="53"/>
        <v>M3J-00140OVS_ES ACADEMICO</v>
      </c>
      <c r="C895"/>
      <c r="D895" s="21" t="s">
        <v>134</v>
      </c>
      <c r="E895" t="s">
        <v>1923</v>
      </c>
      <c r="F895" s="21" t="s">
        <v>806</v>
      </c>
      <c r="G895" s="21" t="s">
        <v>134</v>
      </c>
      <c r="H895" s="49" t="s">
        <v>136</v>
      </c>
      <c r="I895" s="21" t="s">
        <v>74</v>
      </c>
      <c r="J895" t="s">
        <v>1924</v>
      </c>
      <c r="K895" s="53" t="s">
        <v>29</v>
      </c>
      <c r="L895" s="52" t="s">
        <v>92</v>
      </c>
      <c r="M895" s="48" t="s">
        <v>73</v>
      </c>
      <c r="N895" s="89" t="s">
        <v>74</v>
      </c>
      <c r="O895" s="90" t="s">
        <v>74</v>
      </c>
      <c r="P895" s="89" t="s">
        <v>74</v>
      </c>
      <c r="Q895" s="47" t="str">
        <f t="shared" si="54"/>
        <v>M3J-00140</v>
      </c>
      <c r="R895" s="64" t="s">
        <v>848</v>
      </c>
      <c r="S895" s="87">
        <v>0.14000000000000001</v>
      </c>
      <c r="T895" s="21">
        <v>1</v>
      </c>
      <c r="U895" s="62" t="s">
        <v>139</v>
      </c>
      <c r="V895" s="49">
        <f>SUMIF(ResumenCotizacion!$C:$C,E895,ResumenCotizacion!$P:$P)</f>
        <v>0</v>
      </c>
      <c r="W895" s="86">
        <f>IF(H895="USD",S895*SolCotizacion!$J$18,S895)</f>
        <v>513.15740000000005</v>
      </c>
      <c r="X895" s="3">
        <f>ROUND(W895/(1-VLOOKUP("Total porcentaje:",ResumenCotizacion!$F:$H,3,0)),2)</f>
        <v>513.16</v>
      </c>
      <c r="Y895" s="3">
        <f t="shared" si="55"/>
        <v>0</v>
      </c>
    </row>
    <row r="896" spans="1:25" ht="14.25" x14ac:dyDescent="0.2">
      <c r="A896" s="21" t="str">
        <f t="shared" si="52"/>
        <v>Catalogo principalOVS_ES ACADEMICOM3J-00158</v>
      </c>
      <c r="B896" s="21" t="str">
        <f t="shared" si="53"/>
        <v>M3J-00158OVS_ES ACADEMICO</v>
      </c>
      <c r="C896"/>
      <c r="D896" s="21" t="s">
        <v>134</v>
      </c>
      <c r="E896" t="s">
        <v>1925</v>
      </c>
      <c r="F896" s="21" t="s">
        <v>806</v>
      </c>
      <c r="G896" s="21" t="s">
        <v>134</v>
      </c>
      <c r="H896" s="49" t="s">
        <v>136</v>
      </c>
      <c r="I896" s="21" t="s">
        <v>74</v>
      </c>
      <c r="J896" t="s">
        <v>1926</v>
      </c>
      <c r="K896" s="53" t="s">
        <v>29</v>
      </c>
      <c r="L896" s="52" t="s">
        <v>92</v>
      </c>
      <c r="M896" s="48" t="s">
        <v>73</v>
      </c>
      <c r="N896" s="89" t="s">
        <v>74</v>
      </c>
      <c r="O896" s="90" t="s">
        <v>74</v>
      </c>
      <c r="P896" s="89" t="s">
        <v>74</v>
      </c>
      <c r="Q896" s="47" t="str">
        <f t="shared" si="54"/>
        <v>M3J-00158</v>
      </c>
      <c r="R896" s="64" t="s">
        <v>848</v>
      </c>
      <c r="S896" s="87">
        <v>0.22</v>
      </c>
      <c r="T896" s="21">
        <v>1</v>
      </c>
      <c r="U896" s="62" t="s">
        <v>139</v>
      </c>
      <c r="V896" s="49">
        <f>SUMIF(ResumenCotizacion!$C:$C,E896,ResumenCotizacion!$P:$P)</f>
        <v>0</v>
      </c>
      <c r="W896" s="86">
        <f>IF(H896="USD",S896*SolCotizacion!$J$18,S896)</f>
        <v>806.39019999999994</v>
      </c>
      <c r="X896" s="3">
        <f>ROUND(W896/(1-VLOOKUP("Total porcentaje:",ResumenCotizacion!$F:$H,3,0)),2)</f>
        <v>806.39</v>
      </c>
      <c r="Y896" s="3">
        <f t="shared" si="55"/>
        <v>0</v>
      </c>
    </row>
    <row r="897" spans="1:25" ht="14.25" x14ac:dyDescent="0.2">
      <c r="A897" s="21" t="str">
        <f t="shared" si="52"/>
        <v>Catalogo principalOVS_ES ACADEMICOM3J-00159</v>
      </c>
      <c r="B897" s="21" t="str">
        <f t="shared" si="53"/>
        <v>M3J-00159OVS_ES ACADEMICO</v>
      </c>
      <c r="C897"/>
      <c r="D897" s="21" t="s">
        <v>134</v>
      </c>
      <c r="E897" t="s">
        <v>1927</v>
      </c>
      <c r="F897" s="21" t="s">
        <v>806</v>
      </c>
      <c r="G897" s="21" t="s">
        <v>134</v>
      </c>
      <c r="H897" s="49" t="s">
        <v>136</v>
      </c>
      <c r="I897" s="21" t="s">
        <v>74</v>
      </c>
      <c r="J897" t="s">
        <v>1928</v>
      </c>
      <c r="K897" s="53" t="s">
        <v>29</v>
      </c>
      <c r="L897" s="52" t="s">
        <v>92</v>
      </c>
      <c r="M897" s="48" t="s">
        <v>73</v>
      </c>
      <c r="N897" s="89" t="s">
        <v>74</v>
      </c>
      <c r="O897" s="90" t="s">
        <v>74</v>
      </c>
      <c r="P897" s="89" t="s">
        <v>74</v>
      </c>
      <c r="Q897" s="47" t="str">
        <f t="shared" si="54"/>
        <v>M3J-00159</v>
      </c>
      <c r="R897" s="64" t="s">
        <v>848</v>
      </c>
      <c r="S897" s="87">
        <v>0.22</v>
      </c>
      <c r="T897" s="21">
        <v>1</v>
      </c>
      <c r="U897" s="62" t="s">
        <v>139</v>
      </c>
      <c r="V897" s="49">
        <f>SUMIF(ResumenCotizacion!$C:$C,E897,ResumenCotizacion!$P:$P)</f>
        <v>0</v>
      </c>
      <c r="W897" s="86">
        <f>IF(H897="USD",S897*SolCotizacion!$J$18,S897)</f>
        <v>806.39019999999994</v>
      </c>
      <c r="X897" s="3">
        <f>ROUND(W897/(1-VLOOKUP("Total porcentaje:",ResumenCotizacion!$F:$H,3,0)),2)</f>
        <v>806.39</v>
      </c>
      <c r="Y897" s="3">
        <f t="shared" si="55"/>
        <v>0</v>
      </c>
    </row>
    <row r="898" spans="1:25" ht="14.25" x14ac:dyDescent="0.2">
      <c r="A898" s="21" t="str">
        <f t="shared" ref="A898:A961" si="56">D898&amp;F898&amp;E898</f>
        <v>Catalogo principalOVS_ES ACADEMICOM3J-00160</v>
      </c>
      <c r="B898" s="21" t="str">
        <f t="shared" ref="B898:B961" si="57">E898&amp;F898</f>
        <v>M3J-00160OVS_ES ACADEMICO</v>
      </c>
      <c r="C898"/>
      <c r="D898" s="21" t="s">
        <v>134</v>
      </c>
      <c r="E898" t="s">
        <v>1929</v>
      </c>
      <c r="F898" s="21" t="s">
        <v>806</v>
      </c>
      <c r="G898" s="21" t="s">
        <v>134</v>
      </c>
      <c r="H898" s="49" t="s">
        <v>136</v>
      </c>
      <c r="I898" s="21" t="s">
        <v>74</v>
      </c>
      <c r="J898" t="s">
        <v>1930</v>
      </c>
      <c r="K898" s="53" t="s">
        <v>29</v>
      </c>
      <c r="L898" s="52" t="s">
        <v>92</v>
      </c>
      <c r="M898" s="48" t="s">
        <v>73</v>
      </c>
      <c r="N898" s="89" t="s">
        <v>74</v>
      </c>
      <c r="O898" s="90" t="s">
        <v>74</v>
      </c>
      <c r="P898" s="89" t="s">
        <v>74</v>
      </c>
      <c r="Q898" s="47" t="str">
        <f t="shared" si="54"/>
        <v>M3J-00160</v>
      </c>
      <c r="R898" s="64" t="s">
        <v>848</v>
      </c>
      <c r="S898" s="87">
        <v>0.22</v>
      </c>
      <c r="T898" s="21">
        <v>1</v>
      </c>
      <c r="U898" s="62" t="s">
        <v>139</v>
      </c>
      <c r="V898" s="49">
        <f>SUMIF(ResumenCotizacion!$C:$C,E898,ResumenCotizacion!$P:$P)</f>
        <v>0</v>
      </c>
      <c r="W898" s="86">
        <f>IF(H898="USD",S898*SolCotizacion!$J$18,S898)</f>
        <v>806.39019999999994</v>
      </c>
      <c r="X898" s="3">
        <f>ROUND(W898/(1-VLOOKUP("Total porcentaje:",ResumenCotizacion!$F:$H,3,0)),2)</f>
        <v>806.39</v>
      </c>
      <c r="Y898" s="3">
        <f t="shared" si="55"/>
        <v>0</v>
      </c>
    </row>
    <row r="899" spans="1:25" ht="14.25" x14ac:dyDescent="0.2">
      <c r="A899" s="21" t="str">
        <f t="shared" si="56"/>
        <v>Catalogo principalOVS_ES ACADEMICOM3J-00161</v>
      </c>
      <c r="B899" s="21" t="str">
        <f t="shared" si="57"/>
        <v>M3J-00161OVS_ES ACADEMICO</v>
      </c>
      <c r="C899"/>
      <c r="D899" s="21" t="s">
        <v>134</v>
      </c>
      <c r="E899" t="s">
        <v>1931</v>
      </c>
      <c r="F899" s="21" t="s">
        <v>806</v>
      </c>
      <c r="G899" s="21" t="s">
        <v>134</v>
      </c>
      <c r="H899" s="49" t="s">
        <v>136</v>
      </c>
      <c r="I899" s="21" t="s">
        <v>74</v>
      </c>
      <c r="J899" t="s">
        <v>1932</v>
      </c>
      <c r="K899" s="53" t="s">
        <v>29</v>
      </c>
      <c r="L899" s="52" t="s">
        <v>92</v>
      </c>
      <c r="M899" s="48" t="s">
        <v>73</v>
      </c>
      <c r="N899" s="89" t="s">
        <v>74</v>
      </c>
      <c r="O899" s="90" t="s">
        <v>74</v>
      </c>
      <c r="P899" s="89" t="s">
        <v>74</v>
      </c>
      <c r="Q899" s="47" t="str">
        <f t="shared" ref="Q899:Q962" si="58">+E899</f>
        <v>M3J-00161</v>
      </c>
      <c r="R899" s="64" t="s">
        <v>848</v>
      </c>
      <c r="S899" s="87">
        <v>0.22</v>
      </c>
      <c r="T899" s="21">
        <v>1</v>
      </c>
      <c r="U899" s="62" t="s">
        <v>139</v>
      </c>
      <c r="V899" s="49">
        <f>SUMIF(ResumenCotizacion!$C:$C,E899,ResumenCotizacion!$P:$P)</f>
        <v>0</v>
      </c>
      <c r="W899" s="86">
        <f>IF(H899="USD",S899*SolCotizacion!$J$18,S899)</f>
        <v>806.39019999999994</v>
      </c>
      <c r="X899" s="3">
        <f>ROUND(W899/(1-VLOOKUP("Total porcentaje:",ResumenCotizacion!$F:$H,3,0)),2)</f>
        <v>806.39</v>
      </c>
      <c r="Y899" s="3">
        <f t="shared" ref="Y899:Y962" si="59">V899*X899</f>
        <v>0</v>
      </c>
    </row>
    <row r="900" spans="1:25" ht="14.25" x14ac:dyDescent="0.2">
      <c r="A900" s="21" t="str">
        <f t="shared" si="56"/>
        <v>Catalogo principalOVS_ES ACADEMICOMX3-00124</v>
      </c>
      <c r="B900" s="21" t="str">
        <f t="shared" si="57"/>
        <v>MX3-00124OVS_ES ACADEMICO</v>
      </c>
      <c r="C900"/>
      <c r="D900" s="21" t="s">
        <v>134</v>
      </c>
      <c r="E900" t="s">
        <v>1933</v>
      </c>
      <c r="F900" s="21" t="s">
        <v>806</v>
      </c>
      <c r="G900" s="21" t="s">
        <v>134</v>
      </c>
      <c r="H900" s="49" t="s">
        <v>136</v>
      </c>
      <c r="I900" s="21" t="s">
        <v>74</v>
      </c>
      <c r="J900" t="s">
        <v>1934</v>
      </c>
      <c r="K900" s="53" t="s">
        <v>29</v>
      </c>
      <c r="L900" s="52" t="s">
        <v>92</v>
      </c>
      <c r="M900" s="48" t="s">
        <v>73</v>
      </c>
      <c r="N900" s="89" t="s">
        <v>74</v>
      </c>
      <c r="O900" s="90" t="s">
        <v>74</v>
      </c>
      <c r="P900" s="89" t="s">
        <v>74</v>
      </c>
      <c r="Q900" s="47" t="str">
        <f t="shared" si="58"/>
        <v>MX3-00124</v>
      </c>
      <c r="R900" s="64" t="s">
        <v>75</v>
      </c>
      <c r="S900" s="87">
        <v>407</v>
      </c>
      <c r="T900" s="21">
        <v>1</v>
      </c>
      <c r="U900" s="62" t="s">
        <v>139</v>
      </c>
      <c r="V900" s="49">
        <f>SUMIF(ResumenCotizacion!$C:$C,E900,ResumenCotizacion!$P:$P)</f>
        <v>0</v>
      </c>
      <c r="W900" s="86">
        <f>IF(H900="USD",S900*SolCotizacion!$J$18,S900)</f>
        <v>1491821.8699999999</v>
      </c>
      <c r="X900" s="3">
        <f>ROUND(W900/(1-VLOOKUP("Total porcentaje:",ResumenCotizacion!$F:$H,3,0)),2)</f>
        <v>1491821.87</v>
      </c>
      <c r="Y900" s="3">
        <f t="shared" si="59"/>
        <v>0</v>
      </c>
    </row>
    <row r="901" spans="1:25" ht="14.25" x14ac:dyDescent="0.2">
      <c r="A901" s="21" t="str">
        <f t="shared" si="56"/>
        <v>Catalogo principalOVS_ES ACADEMICOMX3-00125</v>
      </c>
      <c r="B901" s="21" t="str">
        <f t="shared" si="57"/>
        <v>MX3-00125OVS_ES ACADEMICO</v>
      </c>
      <c r="C901"/>
      <c r="D901" s="21" t="s">
        <v>134</v>
      </c>
      <c r="E901" t="s">
        <v>1935</v>
      </c>
      <c r="F901" s="21" t="s">
        <v>806</v>
      </c>
      <c r="G901" s="21" t="s">
        <v>134</v>
      </c>
      <c r="H901" s="49" t="s">
        <v>136</v>
      </c>
      <c r="I901" s="21" t="s">
        <v>74</v>
      </c>
      <c r="J901" t="s">
        <v>1936</v>
      </c>
      <c r="K901" s="53" t="s">
        <v>29</v>
      </c>
      <c r="L901" s="52" t="s">
        <v>92</v>
      </c>
      <c r="M901" s="48" t="s">
        <v>73</v>
      </c>
      <c r="N901" s="89" t="s">
        <v>74</v>
      </c>
      <c r="O901" s="90" t="s">
        <v>74</v>
      </c>
      <c r="P901" s="89" t="s">
        <v>74</v>
      </c>
      <c r="Q901" s="47" t="str">
        <f t="shared" si="58"/>
        <v>MX3-00125</v>
      </c>
      <c r="R901" s="64" t="s">
        <v>75</v>
      </c>
      <c r="S901" s="87">
        <v>407</v>
      </c>
      <c r="T901" s="21">
        <v>1</v>
      </c>
      <c r="U901" s="62" t="s">
        <v>139</v>
      </c>
      <c r="V901" s="49">
        <f>SUMIF(ResumenCotizacion!$C:$C,E901,ResumenCotizacion!$P:$P)</f>
        <v>0</v>
      </c>
      <c r="W901" s="86">
        <f>IF(H901="USD",S901*SolCotizacion!$J$18,S901)</f>
        <v>1491821.8699999999</v>
      </c>
      <c r="X901" s="3">
        <f>ROUND(W901/(1-VLOOKUP("Total porcentaje:",ResumenCotizacion!$F:$H,3,0)),2)</f>
        <v>1491821.87</v>
      </c>
      <c r="Y901" s="3">
        <f t="shared" si="59"/>
        <v>0</v>
      </c>
    </row>
    <row r="902" spans="1:25" ht="14.25" x14ac:dyDescent="0.2">
      <c r="A902" s="21" t="str">
        <f t="shared" si="56"/>
        <v>Catalogo principalOVS_ES ACADEMICOMX3-00126</v>
      </c>
      <c r="B902" s="21" t="str">
        <f t="shared" si="57"/>
        <v>MX3-00126OVS_ES ACADEMICO</v>
      </c>
      <c r="C902"/>
      <c r="D902" s="21" t="s">
        <v>134</v>
      </c>
      <c r="E902" t="s">
        <v>1937</v>
      </c>
      <c r="F902" s="21" t="s">
        <v>806</v>
      </c>
      <c r="G902" s="21" t="s">
        <v>134</v>
      </c>
      <c r="H902" s="49" t="s">
        <v>136</v>
      </c>
      <c r="I902" s="21" t="s">
        <v>74</v>
      </c>
      <c r="J902" t="s">
        <v>1938</v>
      </c>
      <c r="K902" s="53" t="s">
        <v>29</v>
      </c>
      <c r="L902" s="52" t="s">
        <v>92</v>
      </c>
      <c r="M902" s="48" t="s">
        <v>73</v>
      </c>
      <c r="N902" s="89" t="s">
        <v>74</v>
      </c>
      <c r="O902" s="90" t="s">
        <v>74</v>
      </c>
      <c r="P902" s="89" t="s">
        <v>74</v>
      </c>
      <c r="Q902" s="47" t="str">
        <f t="shared" si="58"/>
        <v>MX3-00126</v>
      </c>
      <c r="R902" s="64" t="s">
        <v>75</v>
      </c>
      <c r="S902" s="87">
        <v>338</v>
      </c>
      <c r="T902" s="21">
        <v>1</v>
      </c>
      <c r="U902" s="62" t="s">
        <v>139</v>
      </c>
      <c r="V902" s="49">
        <f>SUMIF(ResumenCotizacion!$C:$C,E902,ResumenCotizacion!$P:$P)</f>
        <v>0</v>
      </c>
      <c r="W902" s="86">
        <f>IF(H902="USD",S902*SolCotizacion!$J$18,S902)</f>
        <v>1238908.5799999998</v>
      </c>
      <c r="X902" s="3">
        <f>ROUND(W902/(1-VLOOKUP("Total porcentaje:",ResumenCotizacion!$F:$H,3,0)),2)</f>
        <v>1238908.58</v>
      </c>
      <c r="Y902" s="3">
        <f t="shared" si="59"/>
        <v>0</v>
      </c>
    </row>
    <row r="903" spans="1:25" ht="14.25" x14ac:dyDescent="0.2">
      <c r="A903" s="21" t="str">
        <f t="shared" si="56"/>
        <v>Catalogo principalOVS_ES ACADEMICOMX3-00127</v>
      </c>
      <c r="B903" s="21" t="str">
        <f t="shared" si="57"/>
        <v>MX3-00127OVS_ES ACADEMICO</v>
      </c>
      <c r="C903"/>
      <c r="D903" s="21" t="s">
        <v>134</v>
      </c>
      <c r="E903" t="s">
        <v>1939</v>
      </c>
      <c r="F903" s="21" t="s">
        <v>806</v>
      </c>
      <c r="G903" s="21" t="s">
        <v>134</v>
      </c>
      <c r="H903" s="49" t="s">
        <v>136</v>
      </c>
      <c r="I903" s="21" t="s">
        <v>74</v>
      </c>
      <c r="J903" t="s">
        <v>1940</v>
      </c>
      <c r="K903" s="53" t="s">
        <v>29</v>
      </c>
      <c r="L903" s="52" t="s">
        <v>92</v>
      </c>
      <c r="M903" s="48" t="s">
        <v>73</v>
      </c>
      <c r="N903" s="89" t="s">
        <v>74</v>
      </c>
      <c r="O903" s="90" t="s">
        <v>74</v>
      </c>
      <c r="P903" s="89" t="s">
        <v>74</v>
      </c>
      <c r="Q903" s="47" t="str">
        <f t="shared" si="58"/>
        <v>MX3-00127</v>
      </c>
      <c r="R903" s="64" t="s">
        <v>75</v>
      </c>
      <c r="S903" s="87">
        <v>338</v>
      </c>
      <c r="T903" s="21">
        <v>1</v>
      </c>
      <c r="U903" s="62" t="s">
        <v>139</v>
      </c>
      <c r="V903" s="49">
        <f>SUMIF(ResumenCotizacion!$C:$C,E903,ResumenCotizacion!$P:$P)</f>
        <v>0</v>
      </c>
      <c r="W903" s="86">
        <f>IF(H903="USD",S903*SolCotizacion!$J$18,S903)</f>
        <v>1238908.5799999998</v>
      </c>
      <c r="X903" s="3">
        <f>ROUND(W903/(1-VLOOKUP("Total porcentaje:",ResumenCotizacion!$F:$H,3,0)),2)</f>
        <v>1238908.58</v>
      </c>
      <c r="Y903" s="3">
        <f t="shared" si="59"/>
        <v>0</v>
      </c>
    </row>
    <row r="904" spans="1:25" ht="14.25" x14ac:dyDescent="0.2">
      <c r="A904" s="21" t="str">
        <f t="shared" si="56"/>
        <v>Catalogo principalOVS_ES ACADEMICOMX3-00128</v>
      </c>
      <c r="B904" s="21" t="str">
        <f t="shared" si="57"/>
        <v>MX3-00128OVS_ES ACADEMICO</v>
      </c>
      <c r="C904"/>
      <c r="D904" s="21" t="s">
        <v>134</v>
      </c>
      <c r="E904" t="s">
        <v>1941</v>
      </c>
      <c r="F904" s="21" t="s">
        <v>806</v>
      </c>
      <c r="G904" s="21" t="s">
        <v>134</v>
      </c>
      <c r="H904" s="49" t="s">
        <v>136</v>
      </c>
      <c r="I904" s="21" t="s">
        <v>74</v>
      </c>
      <c r="J904" t="s">
        <v>1942</v>
      </c>
      <c r="K904" s="53" t="s">
        <v>29</v>
      </c>
      <c r="L904" s="52" t="s">
        <v>92</v>
      </c>
      <c r="M904" s="48" t="s">
        <v>73</v>
      </c>
      <c r="N904" s="89" t="s">
        <v>74</v>
      </c>
      <c r="O904" s="90" t="s">
        <v>74</v>
      </c>
      <c r="P904" s="89" t="s">
        <v>74</v>
      </c>
      <c r="Q904" s="47" t="str">
        <f t="shared" si="58"/>
        <v>MX3-00128</v>
      </c>
      <c r="R904" s="64" t="s">
        <v>75</v>
      </c>
      <c r="S904" s="87">
        <v>288</v>
      </c>
      <c r="T904" s="21">
        <v>1</v>
      </c>
      <c r="U904" s="62" t="s">
        <v>139</v>
      </c>
      <c r="V904" s="49">
        <f>SUMIF(ResumenCotizacion!$C:$C,E904,ResumenCotizacion!$P:$P)</f>
        <v>0</v>
      </c>
      <c r="W904" s="86">
        <f>IF(H904="USD",S904*SolCotizacion!$J$18,S904)</f>
        <v>1055638.08</v>
      </c>
      <c r="X904" s="3">
        <f>ROUND(W904/(1-VLOOKUP("Total porcentaje:",ResumenCotizacion!$F:$H,3,0)),2)</f>
        <v>1055638.08</v>
      </c>
      <c r="Y904" s="3">
        <f t="shared" si="59"/>
        <v>0</v>
      </c>
    </row>
    <row r="905" spans="1:25" ht="14.25" x14ac:dyDescent="0.2">
      <c r="A905" s="21" t="str">
        <f t="shared" si="56"/>
        <v>Catalogo principalOVS_ES ACADEMICOMX3-00129</v>
      </c>
      <c r="B905" s="21" t="str">
        <f t="shared" si="57"/>
        <v>MX3-00129OVS_ES ACADEMICO</v>
      </c>
      <c r="C905"/>
      <c r="D905" s="21" t="s">
        <v>134</v>
      </c>
      <c r="E905" t="s">
        <v>1943</v>
      </c>
      <c r="F905" s="21" t="s">
        <v>806</v>
      </c>
      <c r="G905" s="21" t="s">
        <v>134</v>
      </c>
      <c r="H905" s="49" t="s">
        <v>136</v>
      </c>
      <c r="I905" s="21" t="s">
        <v>74</v>
      </c>
      <c r="J905" t="s">
        <v>1944</v>
      </c>
      <c r="K905" s="53" t="s">
        <v>29</v>
      </c>
      <c r="L905" s="52" t="s">
        <v>92</v>
      </c>
      <c r="M905" s="48" t="s">
        <v>73</v>
      </c>
      <c r="N905" s="89" t="s">
        <v>74</v>
      </c>
      <c r="O905" s="90" t="s">
        <v>74</v>
      </c>
      <c r="P905" s="89" t="s">
        <v>74</v>
      </c>
      <c r="Q905" s="47" t="str">
        <f t="shared" si="58"/>
        <v>MX3-00129</v>
      </c>
      <c r="R905" s="64" t="s">
        <v>75</v>
      </c>
      <c r="S905" s="87">
        <v>288</v>
      </c>
      <c r="T905" s="21">
        <v>1</v>
      </c>
      <c r="U905" s="62" t="s">
        <v>139</v>
      </c>
      <c r="V905" s="49">
        <f>SUMIF(ResumenCotizacion!$C:$C,E905,ResumenCotizacion!$P:$P)</f>
        <v>0</v>
      </c>
      <c r="W905" s="86">
        <f>IF(H905="USD",S905*SolCotizacion!$J$18,S905)</f>
        <v>1055638.08</v>
      </c>
      <c r="X905" s="3">
        <f>ROUND(W905/(1-VLOOKUP("Total porcentaje:",ResumenCotizacion!$F:$H,3,0)),2)</f>
        <v>1055638.08</v>
      </c>
      <c r="Y905" s="3">
        <f t="shared" si="59"/>
        <v>0</v>
      </c>
    </row>
    <row r="906" spans="1:25" ht="14.25" x14ac:dyDescent="0.2">
      <c r="A906" s="21" t="str">
        <f t="shared" si="56"/>
        <v>Catalogo principalOVS_ES ACADEMICONH3-00139</v>
      </c>
      <c r="B906" s="21" t="str">
        <f t="shared" si="57"/>
        <v>NH3-00139OVS_ES ACADEMICO</v>
      </c>
      <c r="C906"/>
      <c r="D906" s="21" t="s">
        <v>134</v>
      </c>
      <c r="E906" t="s">
        <v>1945</v>
      </c>
      <c r="F906" s="21" t="s">
        <v>806</v>
      </c>
      <c r="G906" s="21" t="s">
        <v>134</v>
      </c>
      <c r="H906" s="49" t="s">
        <v>136</v>
      </c>
      <c r="I906" s="21" t="s">
        <v>74</v>
      </c>
      <c r="J906" t="s">
        <v>1946</v>
      </c>
      <c r="K906" s="53" t="s">
        <v>29</v>
      </c>
      <c r="L906" s="52" t="s">
        <v>92</v>
      </c>
      <c r="M906" s="48" t="s">
        <v>73</v>
      </c>
      <c r="N906" s="89" t="s">
        <v>74</v>
      </c>
      <c r="O906" s="90" t="s">
        <v>74</v>
      </c>
      <c r="P906" s="89" t="s">
        <v>74</v>
      </c>
      <c r="Q906" s="47" t="str">
        <f t="shared" si="58"/>
        <v>NH3-00139</v>
      </c>
      <c r="R906" s="64" t="s">
        <v>75</v>
      </c>
      <c r="S906" s="87">
        <v>9</v>
      </c>
      <c r="T906" s="21">
        <v>1</v>
      </c>
      <c r="U906" s="62" t="s">
        <v>139</v>
      </c>
      <c r="V906" s="49">
        <f>SUMIF(ResumenCotizacion!$C:$C,E906,ResumenCotizacion!$P:$P)</f>
        <v>0</v>
      </c>
      <c r="W906" s="86">
        <f>IF(H906="USD",S906*SolCotizacion!$J$18,S906)</f>
        <v>32988.69</v>
      </c>
      <c r="X906" s="3">
        <f>ROUND(W906/(1-VLOOKUP("Total porcentaje:",ResumenCotizacion!$F:$H,3,0)),2)</f>
        <v>32988.69</v>
      </c>
      <c r="Y906" s="3">
        <f t="shared" si="59"/>
        <v>0</v>
      </c>
    </row>
    <row r="907" spans="1:25" ht="14.25" x14ac:dyDescent="0.2">
      <c r="A907" s="21" t="str">
        <f t="shared" si="56"/>
        <v>Catalogo principalOVS_ES ACADEMICONH3-00140</v>
      </c>
      <c r="B907" s="21" t="str">
        <f t="shared" si="57"/>
        <v>NH3-00140OVS_ES ACADEMICO</v>
      </c>
      <c r="C907"/>
      <c r="D907" s="21" t="s">
        <v>134</v>
      </c>
      <c r="E907" t="s">
        <v>1947</v>
      </c>
      <c r="F907" s="21" t="s">
        <v>806</v>
      </c>
      <c r="G907" s="21" t="s">
        <v>134</v>
      </c>
      <c r="H907" s="49" t="s">
        <v>136</v>
      </c>
      <c r="I907" s="21" t="s">
        <v>74</v>
      </c>
      <c r="J907" t="s">
        <v>1948</v>
      </c>
      <c r="K907" s="53" t="s">
        <v>29</v>
      </c>
      <c r="L907" s="52" t="s">
        <v>92</v>
      </c>
      <c r="M907" s="48" t="s">
        <v>73</v>
      </c>
      <c r="N907" s="89" t="s">
        <v>74</v>
      </c>
      <c r="O907" s="90" t="s">
        <v>74</v>
      </c>
      <c r="P907" s="89" t="s">
        <v>74</v>
      </c>
      <c r="Q907" s="47" t="str">
        <f t="shared" si="58"/>
        <v>NH3-00140</v>
      </c>
      <c r="R907" s="64" t="s">
        <v>75</v>
      </c>
      <c r="S907" s="87">
        <v>9</v>
      </c>
      <c r="T907" s="21">
        <v>1</v>
      </c>
      <c r="U907" s="62" t="s">
        <v>139</v>
      </c>
      <c r="V907" s="49">
        <f>SUMIF(ResumenCotizacion!$C:$C,E907,ResumenCotizacion!$P:$P)</f>
        <v>0</v>
      </c>
      <c r="W907" s="86">
        <f>IF(H907="USD",S907*SolCotizacion!$J$18,S907)</f>
        <v>32988.69</v>
      </c>
      <c r="X907" s="3">
        <f>ROUND(W907/(1-VLOOKUP("Total porcentaje:",ResumenCotizacion!$F:$H,3,0)),2)</f>
        <v>32988.69</v>
      </c>
      <c r="Y907" s="3">
        <f t="shared" si="59"/>
        <v>0</v>
      </c>
    </row>
    <row r="908" spans="1:25" ht="14.25" x14ac:dyDescent="0.2">
      <c r="A908" s="21" t="str">
        <f t="shared" si="56"/>
        <v>Catalogo principalOVS_ES ACADEMICONH3-00141</v>
      </c>
      <c r="B908" s="21" t="str">
        <f t="shared" si="57"/>
        <v>NH3-00141OVS_ES ACADEMICO</v>
      </c>
      <c r="C908"/>
      <c r="D908" s="21" t="s">
        <v>134</v>
      </c>
      <c r="E908" t="s">
        <v>1949</v>
      </c>
      <c r="F908" s="21" t="s">
        <v>806</v>
      </c>
      <c r="G908" s="21" t="s">
        <v>134</v>
      </c>
      <c r="H908" s="49" t="s">
        <v>136</v>
      </c>
      <c r="I908" s="21" t="s">
        <v>74</v>
      </c>
      <c r="J908" t="s">
        <v>1950</v>
      </c>
      <c r="K908" s="53" t="s">
        <v>29</v>
      </c>
      <c r="L908" s="52" t="s">
        <v>92</v>
      </c>
      <c r="M908" s="48" t="s">
        <v>73</v>
      </c>
      <c r="N908" s="89" t="s">
        <v>74</v>
      </c>
      <c r="O908" s="90" t="s">
        <v>74</v>
      </c>
      <c r="P908" s="89" t="s">
        <v>74</v>
      </c>
      <c r="Q908" s="47" t="str">
        <f t="shared" si="58"/>
        <v>NH3-00141</v>
      </c>
      <c r="R908" s="64" t="s">
        <v>75</v>
      </c>
      <c r="S908" s="87">
        <v>9</v>
      </c>
      <c r="T908" s="21">
        <v>1</v>
      </c>
      <c r="U908" s="62" t="s">
        <v>139</v>
      </c>
      <c r="V908" s="49">
        <f>SUMIF(ResumenCotizacion!$C:$C,E908,ResumenCotizacion!$P:$P)</f>
        <v>0</v>
      </c>
      <c r="W908" s="86">
        <f>IF(H908="USD",S908*SolCotizacion!$J$18,S908)</f>
        <v>32988.69</v>
      </c>
      <c r="X908" s="3">
        <f>ROUND(W908/(1-VLOOKUP("Total porcentaje:",ResumenCotizacion!$F:$H,3,0)),2)</f>
        <v>32988.69</v>
      </c>
      <c r="Y908" s="3">
        <f t="shared" si="59"/>
        <v>0</v>
      </c>
    </row>
    <row r="909" spans="1:25" ht="14.25" x14ac:dyDescent="0.2">
      <c r="A909" s="21" t="str">
        <f t="shared" si="56"/>
        <v>Catalogo principalOVS_ES ACADEMICONH3-00142</v>
      </c>
      <c r="B909" s="21" t="str">
        <f t="shared" si="57"/>
        <v>NH3-00142OVS_ES ACADEMICO</v>
      </c>
      <c r="C909"/>
      <c r="D909" s="21" t="s">
        <v>134</v>
      </c>
      <c r="E909" t="s">
        <v>1951</v>
      </c>
      <c r="F909" s="21" t="s">
        <v>806</v>
      </c>
      <c r="G909" s="21" t="s">
        <v>134</v>
      </c>
      <c r="H909" s="49" t="s">
        <v>136</v>
      </c>
      <c r="I909" s="21" t="s">
        <v>74</v>
      </c>
      <c r="J909" t="s">
        <v>1952</v>
      </c>
      <c r="K909" s="53" t="s">
        <v>29</v>
      </c>
      <c r="L909" s="52" t="s">
        <v>92</v>
      </c>
      <c r="M909" s="48" t="s">
        <v>73</v>
      </c>
      <c r="N909" s="89" t="s">
        <v>74</v>
      </c>
      <c r="O909" s="90" t="s">
        <v>74</v>
      </c>
      <c r="P909" s="89" t="s">
        <v>74</v>
      </c>
      <c r="Q909" s="47" t="str">
        <f t="shared" si="58"/>
        <v>NH3-00142</v>
      </c>
      <c r="R909" s="64" t="s">
        <v>75</v>
      </c>
      <c r="S909" s="87">
        <v>9</v>
      </c>
      <c r="T909" s="21">
        <v>1</v>
      </c>
      <c r="U909" s="62" t="s">
        <v>139</v>
      </c>
      <c r="V909" s="49">
        <f>SUMIF(ResumenCotizacion!$C:$C,E909,ResumenCotizacion!$P:$P)</f>
        <v>0</v>
      </c>
      <c r="W909" s="86">
        <f>IF(H909="USD",S909*SolCotizacion!$J$18,S909)</f>
        <v>32988.69</v>
      </c>
      <c r="X909" s="3">
        <f>ROUND(W909/(1-VLOOKUP("Total porcentaje:",ResumenCotizacion!$F:$H,3,0)),2)</f>
        <v>32988.69</v>
      </c>
      <c r="Y909" s="3">
        <f t="shared" si="59"/>
        <v>0</v>
      </c>
    </row>
    <row r="910" spans="1:25" ht="14.25" x14ac:dyDescent="0.2">
      <c r="A910" s="21" t="str">
        <f t="shared" si="56"/>
        <v>Catalogo principalOVS_ES ACADEMICONH3-00262</v>
      </c>
      <c r="B910" s="21" t="str">
        <f t="shared" si="57"/>
        <v>NH3-00262OVS_ES ACADEMICO</v>
      </c>
      <c r="C910"/>
      <c r="D910" s="21" t="s">
        <v>134</v>
      </c>
      <c r="E910" t="s">
        <v>1953</v>
      </c>
      <c r="F910" s="21" t="s">
        <v>806</v>
      </c>
      <c r="G910" s="21" t="s">
        <v>134</v>
      </c>
      <c r="H910" s="49" t="s">
        <v>136</v>
      </c>
      <c r="I910" s="21" t="s">
        <v>74</v>
      </c>
      <c r="J910" t="s">
        <v>1954</v>
      </c>
      <c r="K910" s="53" t="s">
        <v>29</v>
      </c>
      <c r="L910" s="52" t="s">
        <v>92</v>
      </c>
      <c r="M910" s="48" t="s">
        <v>73</v>
      </c>
      <c r="N910" s="89" t="s">
        <v>74</v>
      </c>
      <c r="O910" s="90" t="s">
        <v>74</v>
      </c>
      <c r="P910" s="89" t="s">
        <v>74</v>
      </c>
      <c r="Q910" s="47" t="str">
        <f t="shared" si="58"/>
        <v>NH3-00262</v>
      </c>
      <c r="R910" s="64" t="s">
        <v>75</v>
      </c>
      <c r="S910" s="87">
        <v>6</v>
      </c>
      <c r="T910" s="21">
        <v>1</v>
      </c>
      <c r="U910" s="62" t="s">
        <v>139</v>
      </c>
      <c r="V910" s="49">
        <f>SUMIF(ResumenCotizacion!$C:$C,E910,ResumenCotizacion!$P:$P)</f>
        <v>0</v>
      </c>
      <c r="W910" s="86">
        <f>IF(H910="USD",S910*SolCotizacion!$J$18,S910)</f>
        <v>21992.46</v>
      </c>
      <c r="X910" s="3">
        <f>ROUND(W910/(1-VLOOKUP("Total porcentaje:",ResumenCotizacion!$F:$H,3,0)),2)</f>
        <v>21992.46</v>
      </c>
      <c r="Y910" s="3">
        <f t="shared" si="59"/>
        <v>0</v>
      </c>
    </row>
    <row r="911" spans="1:25" ht="14.25" x14ac:dyDescent="0.2">
      <c r="A911" s="21" t="str">
        <f t="shared" si="56"/>
        <v>Catalogo principalOVS_ES ACADEMICONH3-00263</v>
      </c>
      <c r="B911" s="21" t="str">
        <f t="shared" si="57"/>
        <v>NH3-00263OVS_ES ACADEMICO</v>
      </c>
      <c r="C911"/>
      <c r="D911" s="21" t="s">
        <v>134</v>
      </c>
      <c r="E911" t="s">
        <v>1955</v>
      </c>
      <c r="F911" s="21" t="s">
        <v>806</v>
      </c>
      <c r="G911" s="21" t="s">
        <v>134</v>
      </c>
      <c r="H911" s="49" t="s">
        <v>136</v>
      </c>
      <c r="I911" s="21" t="s">
        <v>74</v>
      </c>
      <c r="J911" t="s">
        <v>1956</v>
      </c>
      <c r="K911" s="53" t="s">
        <v>29</v>
      </c>
      <c r="L911" s="52" t="s">
        <v>92</v>
      </c>
      <c r="M911" s="48" t="s">
        <v>73</v>
      </c>
      <c r="N911" s="89" t="s">
        <v>74</v>
      </c>
      <c r="O911" s="90" t="s">
        <v>74</v>
      </c>
      <c r="P911" s="89" t="s">
        <v>74</v>
      </c>
      <c r="Q911" s="47" t="str">
        <f t="shared" si="58"/>
        <v>NH3-00263</v>
      </c>
      <c r="R911" s="64" t="s">
        <v>75</v>
      </c>
      <c r="S911" s="87">
        <v>6</v>
      </c>
      <c r="T911" s="21">
        <v>1</v>
      </c>
      <c r="U911" s="62" t="s">
        <v>139</v>
      </c>
      <c r="V911" s="49">
        <f>SUMIF(ResumenCotizacion!$C:$C,E911,ResumenCotizacion!$P:$P)</f>
        <v>0</v>
      </c>
      <c r="W911" s="86">
        <f>IF(H911="USD",S911*SolCotizacion!$J$18,S911)</f>
        <v>21992.46</v>
      </c>
      <c r="X911" s="3">
        <f>ROUND(W911/(1-VLOOKUP("Total porcentaje:",ResumenCotizacion!$F:$H,3,0)),2)</f>
        <v>21992.46</v>
      </c>
      <c r="Y911" s="3">
        <f t="shared" si="59"/>
        <v>0</v>
      </c>
    </row>
    <row r="912" spans="1:25" ht="14.25" x14ac:dyDescent="0.2">
      <c r="A912" s="21" t="str">
        <f t="shared" si="56"/>
        <v>Catalogo principalOVS_ES ACADEMICONH3-00381</v>
      </c>
      <c r="B912" s="21" t="str">
        <f t="shared" si="57"/>
        <v>NH3-00381OVS_ES ACADEMICO</v>
      </c>
      <c r="C912"/>
      <c r="D912" s="21" t="s">
        <v>134</v>
      </c>
      <c r="E912" t="s">
        <v>1957</v>
      </c>
      <c r="F912" s="21" t="s">
        <v>806</v>
      </c>
      <c r="G912" s="21" t="s">
        <v>134</v>
      </c>
      <c r="H912" s="49" t="s">
        <v>136</v>
      </c>
      <c r="I912" s="21" t="s">
        <v>74</v>
      </c>
      <c r="J912" t="s">
        <v>1958</v>
      </c>
      <c r="K912" s="53" t="s">
        <v>29</v>
      </c>
      <c r="L912" s="52" t="s">
        <v>92</v>
      </c>
      <c r="M912" s="48" t="s">
        <v>73</v>
      </c>
      <c r="N912" s="89" t="s">
        <v>74</v>
      </c>
      <c r="O912" s="90" t="s">
        <v>74</v>
      </c>
      <c r="P912" s="89" t="s">
        <v>74</v>
      </c>
      <c r="Q912" s="47" t="str">
        <f t="shared" si="58"/>
        <v>NH3-00381</v>
      </c>
      <c r="R912" s="64" t="s">
        <v>75</v>
      </c>
      <c r="S912" s="87">
        <v>0</v>
      </c>
      <c r="T912" s="21">
        <v>1</v>
      </c>
      <c r="U912" s="62" t="s">
        <v>139</v>
      </c>
      <c r="V912" s="49">
        <f>SUMIF(ResumenCotizacion!$C:$C,E912,ResumenCotizacion!$P:$P)</f>
        <v>0</v>
      </c>
      <c r="W912" s="86">
        <f>IF(H912="USD",S912*SolCotizacion!$J$18,S912)</f>
        <v>0</v>
      </c>
      <c r="X912" s="3">
        <f>ROUND(W912/(1-VLOOKUP("Total porcentaje:",ResumenCotizacion!$F:$H,3,0)),2)</f>
        <v>0</v>
      </c>
      <c r="Y912" s="3">
        <f t="shared" si="59"/>
        <v>0</v>
      </c>
    </row>
    <row r="913" spans="1:25" ht="14.25" x14ac:dyDescent="0.2">
      <c r="A913" s="21" t="str">
        <f t="shared" si="56"/>
        <v>Catalogo principalOVS_ES ACADEMICONH3-00382</v>
      </c>
      <c r="B913" s="21" t="str">
        <f t="shared" si="57"/>
        <v>NH3-00382OVS_ES ACADEMICO</v>
      </c>
      <c r="C913"/>
      <c r="D913" s="21" t="s">
        <v>134</v>
      </c>
      <c r="E913" t="s">
        <v>1959</v>
      </c>
      <c r="F913" s="21" t="s">
        <v>806</v>
      </c>
      <c r="G913" s="21" t="s">
        <v>134</v>
      </c>
      <c r="H913" s="49" t="s">
        <v>136</v>
      </c>
      <c r="I913" s="21" t="s">
        <v>74</v>
      </c>
      <c r="J913" t="s">
        <v>1960</v>
      </c>
      <c r="K913" s="53" t="s">
        <v>29</v>
      </c>
      <c r="L913" s="52" t="s">
        <v>92</v>
      </c>
      <c r="M913" s="48" t="s">
        <v>73</v>
      </c>
      <c r="N913" s="89" t="s">
        <v>74</v>
      </c>
      <c r="O913" s="90" t="s">
        <v>74</v>
      </c>
      <c r="P913" s="89" t="s">
        <v>74</v>
      </c>
      <c r="Q913" s="47" t="str">
        <f t="shared" si="58"/>
        <v>NH3-00382</v>
      </c>
      <c r="R913" s="64" t="s">
        <v>75</v>
      </c>
      <c r="S913" s="87">
        <v>0</v>
      </c>
      <c r="T913" s="21">
        <v>1</v>
      </c>
      <c r="U913" s="62" t="s">
        <v>139</v>
      </c>
      <c r="V913" s="49">
        <f>SUMIF(ResumenCotizacion!$C:$C,E913,ResumenCotizacion!$P:$P)</f>
        <v>0</v>
      </c>
      <c r="W913" s="86">
        <f>IF(H913="USD",S913*SolCotizacion!$J$18,S913)</f>
        <v>0</v>
      </c>
      <c r="X913" s="3">
        <f>ROUND(W913/(1-VLOOKUP("Total porcentaje:",ResumenCotizacion!$F:$H,3,0)),2)</f>
        <v>0</v>
      </c>
      <c r="Y913" s="3">
        <f t="shared" si="59"/>
        <v>0</v>
      </c>
    </row>
    <row r="914" spans="1:25" ht="14.25" x14ac:dyDescent="0.2">
      <c r="A914" s="21" t="str">
        <f t="shared" si="56"/>
        <v>Catalogo principalOVS_ES ACADEMICONK7-00068</v>
      </c>
      <c r="B914" s="21" t="str">
        <f t="shared" si="57"/>
        <v>NK7-00068OVS_ES ACADEMICO</v>
      </c>
      <c r="C914"/>
      <c r="D914" s="21" t="s">
        <v>134</v>
      </c>
      <c r="E914" t="s">
        <v>1961</v>
      </c>
      <c r="F914" s="21" t="s">
        <v>806</v>
      </c>
      <c r="G914" s="21" t="s">
        <v>134</v>
      </c>
      <c r="H914" s="49" t="s">
        <v>136</v>
      </c>
      <c r="I914" s="21" t="s">
        <v>74</v>
      </c>
      <c r="J914" t="s">
        <v>1962</v>
      </c>
      <c r="K914" s="53" t="s">
        <v>29</v>
      </c>
      <c r="L914" s="52" t="s">
        <v>92</v>
      </c>
      <c r="M914" s="48" t="s">
        <v>73</v>
      </c>
      <c r="N914" s="89" t="s">
        <v>74</v>
      </c>
      <c r="O914" s="90" t="s">
        <v>74</v>
      </c>
      <c r="P914" s="89" t="s">
        <v>74</v>
      </c>
      <c r="Q914" s="47" t="str">
        <f t="shared" si="58"/>
        <v>NK7-00068</v>
      </c>
      <c r="R914" s="64" t="s">
        <v>75</v>
      </c>
      <c r="S914" s="87">
        <v>1.87</v>
      </c>
      <c r="T914" s="21">
        <v>1</v>
      </c>
      <c r="U914" s="62" t="s">
        <v>139</v>
      </c>
      <c r="V914" s="49">
        <f>SUMIF(ResumenCotizacion!$C:$C,E914,ResumenCotizacion!$P:$P)</f>
        <v>0</v>
      </c>
      <c r="W914" s="86">
        <f>IF(H914="USD",S914*SolCotizacion!$J$18,S914)</f>
        <v>6854.3167000000003</v>
      </c>
      <c r="X914" s="3">
        <f>ROUND(W914/(1-VLOOKUP("Total porcentaje:",ResumenCotizacion!$F:$H,3,0)),2)</f>
        <v>6854.32</v>
      </c>
      <c r="Y914" s="3">
        <f t="shared" si="59"/>
        <v>0</v>
      </c>
    </row>
    <row r="915" spans="1:25" ht="14.25" x14ac:dyDescent="0.2">
      <c r="A915" s="21" t="str">
        <f t="shared" si="56"/>
        <v>Catalogo principalOVS_ES ACADEMICONK7-00069</v>
      </c>
      <c r="B915" s="21" t="str">
        <f t="shared" si="57"/>
        <v>NK7-00069OVS_ES ACADEMICO</v>
      </c>
      <c r="C915"/>
      <c r="D915" s="21" t="s">
        <v>134</v>
      </c>
      <c r="E915" t="s">
        <v>1963</v>
      </c>
      <c r="F915" s="21" t="s">
        <v>806</v>
      </c>
      <c r="G915" s="21" t="s">
        <v>134</v>
      </c>
      <c r="H915" s="49" t="s">
        <v>136</v>
      </c>
      <c r="I915" s="21" t="s">
        <v>74</v>
      </c>
      <c r="J915" t="s">
        <v>1964</v>
      </c>
      <c r="K915" s="53" t="s">
        <v>29</v>
      </c>
      <c r="L915" s="52" t="s">
        <v>92</v>
      </c>
      <c r="M915" s="48" t="s">
        <v>73</v>
      </c>
      <c r="N915" s="89" t="s">
        <v>74</v>
      </c>
      <c r="O915" s="90" t="s">
        <v>74</v>
      </c>
      <c r="P915" s="89" t="s">
        <v>74</v>
      </c>
      <c r="Q915" s="47" t="str">
        <f t="shared" si="58"/>
        <v>NK7-00069</v>
      </c>
      <c r="R915" s="64" t="s">
        <v>75</v>
      </c>
      <c r="S915" s="87">
        <v>1.87</v>
      </c>
      <c r="T915" s="21">
        <v>1</v>
      </c>
      <c r="U915" s="62" t="s">
        <v>139</v>
      </c>
      <c r="V915" s="49">
        <f>SUMIF(ResumenCotizacion!$C:$C,E915,ResumenCotizacion!$P:$P)</f>
        <v>0</v>
      </c>
      <c r="W915" s="86">
        <f>IF(H915="USD",S915*SolCotizacion!$J$18,S915)</f>
        <v>6854.3167000000003</v>
      </c>
      <c r="X915" s="3">
        <f>ROUND(W915/(1-VLOOKUP("Total porcentaje:",ResumenCotizacion!$F:$H,3,0)),2)</f>
        <v>6854.32</v>
      </c>
      <c r="Y915" s="3">
        <f t="shared" si="59"/>
        <v>0</v>
      </c>
    </row>
    <row r="916" spans="1:25" ht="14.25" x14ac:dyDescent="0.2">
      <c r="A916" s="21" t="str">
        <f t="shared" si="56"/>
        <v>Catalogo principalOVS_ES ACADEMICONK7-00092</v>
      </c>
      <c r="B916" s="21" t="str">
        <f t="shared" si="57"/>
        <v>NK7-00092OVS_ES ACADEMICO</v>
      </c>
      <c r="C916"/>
      <c r="D916" s="21" t="s">
        <v>134</v>
      </c>
      <c r="E916" t="s">
        <v>1965</v>
      </c>
      <c r="F916" s="21" t="s">
        <v>806</v>
      </c>
      <c r="G916" s="21" t="s">
        <v>134</v>
      </c>
      <c r="H916" s="49" t="s">
        <v>136</v>
      </c>
      <c r="I916" s="21" t="s">
        <v>74</v>
      </c>
      <c r="J916" t="s">
        <v>1966</v>
      </c>
      <c r="K916" s="53" t="s">
        <v>29</v>
      </c>
      <c r="L916" s="52" t="s">
        <v>92</v>
      </c>
      <c r="M916" s="48" t="s">
        <v>73</v>
      </c>
      <c r="N916" s="89" t="s">
        <v>74</v>
      </c>
      <c r="O916" s="90" t="s">
        <v>74</v>
      </c>
      <c r="P916" s="89" t="s">
        <v>74</v>
      </c>
      <c r="Q916" s="47" t="str">
        <f t="shared" si="58"/>
        <v>NK7-00092</v>
      </c>
      <c r="R916" s="64" t="s">
        <v>75</v>
      </c>
      <c r="S916" s="87">
        <v>1.25</v>
      </c>
      <c r="T916" s="21">
        <v>1</v>
      </c>
      <c r="U916" s="62" t="s">
        <v>139</v>
      </c>
      <c r="V916" s="49">
        <f>SUMIF(ResumenCotizacion!$C:$C,E916,ResumenCotizacion!$P:$P)</f>
        <v>0</v>
      </c>
      <c r="W916" s="86">
        <f>IF(H916="USD",S916*SolCotizacion!$J$18,S916)</f>
        <v>4581.7624999999998</v>
      </c>
      <c r="X916" s="3">
        <f>ROUND(W916/(1-VLOOKUP("Total porcentaje:",ResumenCotizacion!$F:$H,3,0)),2)</f>
        <v>4581.76</v>
      </c>
      <c r="Y916" s="3">
        <f t="shared" si="59"/>
        <v>0</v>
      </c>
    </row>
    <row r="917" spans="1:25" ht="14.25" x14ac:dyDescent="0.2">
      <c r="A917" s="21" t="str">
        <f t="shared" si="56"/>
        <v>Catalogo principalOVS_ES ACADEMICONW2-00001</v>
      </c>
      <c r="B917" s="21" t="str">
        <f t="shared" si="57"/>
        <v>NW2-00001OVS_ES ACADEMICO</v>
      </c>
      <c r="C917"/>
      <c r="D917" s="21" t="s">
        <v>134</v>
      </c>
      <c r="E917" t="s">
        <v>1967</v>
      </c>
      <c r="F917" s="21" t="s">
        <v>806</v>
      </c>
      <c r="G917" s="21" t="s">
        <v>134</v>
      </c>
      <c r="H917" s="49" t="s">
        <v>136</v>
      </c>
      <c r="I917" s="21" t="s">
        <v>74</v>
      </c>
      <c r="J917" t="s">
        <v>1968</v>
      </c>
      <c r="K917" s="53" t="s">
        <v>29</v>
      </c>
      <c r="L917" s="52" t="s">
        <v>92</v>
      </c>
      <c r="M917" s="48" t="s">
        <v>73</v>
      </c>
      <c r="N917" s="89" t="s">
        <v>74</v>
      </c>
      <c r="O917" s="90" t="s">
        <v>74</v>
      </c>
      <c r="P917" s="89" t="s">
        <v>74</v>
      </c>
      <c r="Q917" s="47" t="str">
        <f t="shared" si="58"/>
        <v>NW2-00001</v>
      </c>
      <c r="R917" s="64" t="s">
        <v>848</v>
      </c>
      <c r="S917" s="87">
        <v>1.7</v>
      </c>
      <c r="T917" s="21">
        <v>1</v>
      </c>
      <c r="U917" s="62" t="s">
        <v>139</v>
      </c>
      <c r="V917" s="49">
        <f>SUMIF(ResumenCotizacion!$C:$C,E917,ResumenCotizacion!$P:$P)</f>
        <v>0</v>
      </c>
      <c r="W917" s="86">
        <f>IF(H917="USD",S917*SolCotizacion!$J$18,S917)</f>
        <v>6231.1969999999992</v>
      </c>
      <c r="X917" s="3">
        <f>ROUND(W917/(1-VLOOKUP("Total porcentaje:",ResumenCotizacion!$F:$H,3,0)),2)</f>
        <v>6231.2</v>
      </c>
      <c r="Y917" s="3">
        <f t="shared" si="59"/>
        <v>0</v>
      </c>
    </row>
    <row r="918" spans="1:25" ht="14.25" x14ac:dyDescent="0.2">
      <c r="A918" s="21" t="str">
        <f t="shared" si="56"/>
        <v>Catalogo principalOVS_ES ACADEMICOP71-06907</v>
      </c>
      <c r="B918" s="21" t="str">
        <f t="shared" si="57"/>
        <v>P71-06907OVS_ES ACADEMICO</v>
      </c>
      <c r="C918"/>
      <c r="D918" s="21" t="s">
        <v>134</v>
      </c>
      <c r="E918" t="s">
        <v>1969</v>
      </c>
      <c r="F918" s="21" t="s">
        <v>806</v>
      </c>
      <c r="G918" s="21" t="s">
        <v>134</v>
      </c>
      <c r="H918" s="49" t="s">
        <v>136</v>
      </c>
      <c r="I918" s="21" t="s">
        <v>74</v>
      </c>
      <c r="J918" t="s">
        <v>1970</v>
      </c>
      <c r="K918" s="53" t="s">
        <v>29</v>
      </c>
      <c r="L918" s="52" t="s">
        <v>92</v>
      </c>
      <c r="M918" s="48" t="s">
        <v>73</v>
      </c>
      <c r="N918" s="89" t="s">
        <v>74</v>
      </c>
      <c r="O918" s="90" t="s">
        <v>74</v>
      </c>
      <c r="P918" s="89" t="s">
        <v>74</v>
      </c>
      <c r="Q918" s="47" t="str">
        <f t="shared" si="58"/>
        <v>P71-06907</v>
      </c>
      <c r="R918" s="64" t="s">
        <v>75</v>
      </c>
      <c r="S918" s="87">
        <v>279</v>
      </c>
      <c r="T918" s="21">
        <v>1</v>
      </c>
      <c r="U918" s="62" t="s">
        <v>139</v>
      </c>
      <c r="V918" s="49">
        <f>SUMIF(ResumenCotizacion!$C:$C,E918,ResumenCotizacion!$P:$P)</f>
        <v>0</v>
      </c>
      <c r="W918" s="86">
        <f>IF(H918="USD",S918*SolCotizacion!$J$18,S918)</f>
        <v>1022649.39</v>
      </c>
      <c r="X918" s="3">
        <f>ROUND(W918/(1-VLOOKUP("Total porcentaje:",ResumenCotizacion!$F:$H,3,0)),2)</f>
        <v>1022649.39</v>
      </c>
      <c r="Y918" s="3">
        <f t="shared" si="59"/>
        <v>0</v>
      </c>
    </row>
    <row r="919" spans="1:25" ht="14.25" x14ac:dyDescent="0.2">
      <c r="A919" s="21" t="str">
        <f t="shared" si="56"/>
        <v>Catalogo principalOVS_ES ACADEMICOP71-06908</v>
      </c>
      <c r="B919" s="21" t="str">
        <f t="shared" si="57"/>
        <v>P71-06908OVS_ES ACADEMICO</v>
      </c>
      <c r="C919"/>
      <c r="D919" s="21" t="s">
        <v>134</v>
      </c>
      <c r="E919" t="s">
        <v>1971</v>
      </c>
      <c r="F919" s="21" t="s">
        <v>806</v>
      </c>
      <c r="G919" s="21" t="s">
        <v>134</v>
      </c>
      <c r="H919" s="49" t="s">
        <v>136</v>
      </c>
      <c r="I919" s="21" t="s">
        <v>74</v>
      </c>
      <c r="J919" t="s">
        <v>1972</v>
      </c>
      <c r="K919" s="53" t="s">
        <v>29</v>
      </c>
      <c r="L919" s="52" t="s">
        <v>92</v>
      </c>
      <c r="M919" s="48" t="s">
        <v>73</v>
      </c>
      <c r="N919" s="89" t="s">
        <v>74</v>
      </c>
      <c r="O919" s="90" t="s">
        <v>74</v>
      </c>
      <c r="P919" s="89" t="s">
        <v>74</v>
      </c>
      <c r="Q919" s="47" t="str">
        <f t="shared" si="58"/>
        <v>P71-06908</v>
      </c>
      <c r="R919" s="64" t="s">
        <v>75</v>
      </c>
      <c r="S919" s="87">
        <v>279</v>
      </c>
      <c r="T919" s="21">
        <v>1</v>
      </c>
      <c r="U919" s="62" t="s">
        <v>139</v>
      </c>
      <c r="V919" s="49">
        <f>SUMIF(ResumenCotizacion!$C:$C,E919,ResumenCotizacion!$P:$P)</f>
        <v>0</v>
      </c>
      <c r="W919" s="86">
        <f>IF(H919="USD",S919*SolCotizacion!$J$18,S919)</f>
        <v>1022649.39</v>
      </c>
      <c r="X919" s="3">
        <f>ROUND(W919/(1-VLOOKUP("Total porcentaje:",ResumenCotizacion!$F:$H,3,0)),2)</f>
        <v>1022649.39</v>
      </c>
      <c r="Y919" s="3">
        <f t="shared" si="59"/>
        <v>0</v>
      </c>
    </row>
    <row r="920" spans="1:25" ht="14.25" x14ac:dyDescent="0.2">
      <c r="A920" s="21" t="str">
        <f t="shared" si="56"/>
        <v>Catalogo principalOVS_ES ACADEMICOPGI-00535</v>
      </c>
      <c r="B920" s="21" t="str">
        <f t="shared" si="57"/>
        <v>PGI-00535OVS_ES ACADEMICO</v>
      </c>
      <c r="C920"/>
      <c r="D920" s="21" t="s">
        <v>134</v>
      </c>
      <c r="E920" t="s">
        <v>1973</v>
      </c>
      <c r="F920" s="21" t="s">
        <v>806</v>
      </c>
      <c r="G920" s="21" t="s">
        <v>134</v>
      </c>
      <c r="H920" s="49" t="s">
        <v>136</v>
      </c>
      <c r="I920" s="21" t="s">
        <v>74</v>
      </c>
      <c r="J920" t="s">
        <v>1974</v>
      </c>
      <c r="K920" s="53" t="s">
        <v>29</v>
      </c>
      <c r="L920" s="52" t="s">
        <v>92</v>
      </c>
      <c r="M920" s="48" t="s">
        <v>73</v>
      </c>
      <c r="N920" s="89" t="s">
        <v>74</v>
      </c>
      <c r="O920" s="90" t="s">
        <v>74</v>
      </c>
      <c r="P920" s="89" t="s">
        <v>74</v>
      </c>
      <c r="Q920" s="47" t="str">
        <f t="shared" si="58"/>
        <v>PGI-00535</v>
      </c>
      <c r="R920" s="64" t="s">
        <v>75</v>
      </c>
      <c r="S920" s="87">
        <v>8</v>
      </c>
      <c r="T920" s="21">
        <v>1</v>
      </c>
      <c r="U920" s="62" t="s">
        <v>139</v>
      </c>
      <c r="V920" s="49">
        <f>SUMIF(ResumenCotizacion!$C:$C,E920,ResumenCotizacion!$P:$P)</f>
        <v>0</v>
      </c>
      <c r="W920" s="86">
        <f>IF(H920="USD",S920*SolCotizacion!$J$18,S920)</f>
        <v>29323.279999999999</v>
      </c>
      <c r="X920" s="3">
        <f>ROUND(W920/(1-VLOOKUP("Total porcentaje:",ResumenCotizacion!$F:$H,3,0)),2)</f>
        <v>29323.279999999999</v>
      </c>
      <c r="Y920" s="3">
        <f t="shared" si="59"/>
        <v>0</v>
      </c>
    </row>
    <row r="921" spans="1:25" ht="14.25" x14ac:dyDescent="0.2">
      <c r="A921" s="21" t="str">
        <f t="shared" si="56"/>
        <v>Catalogo principalOVS_ES ACADEMICOPGI-00536</v>
      </c>
      <c r="B921" s="21" t="str">
        <f t="shared" si="57"/>
        <v>PGI-00536OVS_ES ACADEMICO</v>
      </c>
      <c r="C921"/>
      <c r="D921" s="21" t="s">
        <v>134</v>
      </c>
      <c r="E921" t="s">
        <v>1975</v>
      </c>
      <c r="F921" s="21" t="s">
        <v>806</v>
      </c>
      <c r="G921" s="21" t="s">
        <v>134</v>
      </c>
      <c r="H921" s="49" t="s">
        <v>136</v>
      </c>
      <c r="I921" s="21" t="s">
        <v>74</v>
      </c>
      <c r="J921" t="s">
        <v>1976</v>
      </c>
      <c r="K921" s="53" t="s">
        <v>29</v>
      </c>
      <c r="L921" s="52" t="s">
        <v>92</v>
      </c>
      <c r="M921" s="48" t="s">
        <v>73</v>
      </c>
      <c r="N921" s="89" t="s">
        <v>74</v>
      </c>
      <c r="O921" s="90" t="s">
        <v>74</v>
      </c>
      <c r="P921" s="89" t="s">
        <v>74</v>
      </c>
      <c r="Q921" s="47" t="str">
        <f t="shared" si="58"/>
        <v>PGI-00536</v>
      </c>
      <c r="R921" s="64" t="s">
        <v>75</v>
      </c>
      <c r="S921" s="87">
        <v>8</v>
      </c>
      <c r="T921" s="21">
        <v>1</v>
      </c>
      <c r="U921" s="62" t="s">
        <v>139</v>
      </c>
      <c r="V921" s="49">
        <f>SUMIF(ResumenCotizacion!$C:$C,E921,ResumenCotizacion!$P:$P)</f>
        <v>0</v>
      </c>
      <c r="W921" s="86">
        <f>IF(H921="USD",S921*SolCotizacion!$J$18,S921)</f>
        <v>29323.279999999999</v>
      </c>
      <c r="X921" s="3">
        <f>ROUND(W921/(1-VLOOKUP("Total porcentaje:",ResumenCotizacion!$F:$H,3,0)),2)</f>
        <v>29323.279999999999</v>
      </c>
      <c r="Y921" s="3">
        <f t="shared" si="59"/>
        <v>0</v>
      </c>
    </row>
    <row r="922" spans="1:25" ht="14.25" x14ac:dyDescent="0.2">
      <c r="A922" s="21" t="str">
        <f t="shared" si="56"/>
        <v>Catalogo principalOVS_ES ACADEMICOPGI-00537</v>
      </c>
      <c r="B922" s="21" t="str">
        <f t="shared" si="57"/>
        <v>PGI-00537OVS_ES ACADEMICO</v>
      </c>
      <c r="C922"/>
      <c r="D922" s="21" t="s">
        <v>134</v>
      </c>
      <c r="E922" t="s">
        <v>1977</v>
      </c>
      <c r="F922" s="21" t="s">
        <v>806</v>
      </c>
      <c r="G922" s="21" t="s">
        <v>134</v>
      </c>
      <c r="H922" s="49" t="s">
        <v>136</v>
      </c>
      <c r="I922" s="21" t="s">
        <v>74</v>
      </c>
      <c r="J922" t="s">
        <v>1978</v>
      </c>
      <c r="K922" s="53" t="s">
        <v>29</v>
      </c>
      <c r="L922" s="52" t="s">
        <v>92</v>
      </c>
      <c r="M922" s="48" t="s">
        <v>73</v>
      </c>
      <c r="N922" s="89" t="s">
        <v>74</v>
      </c>
      <c r="O922" s="90" t="s">
        <v>74</v>
      </c>
      <c r="P922" s="89" t="s">
        <v>74</v>
      </c>
      <c r="Q922" s="47" t="str">
        <f t="shared" si="58"/>
        <v>PGI-00537</v>
      </c>
      <c r="R922" s="64" t="s">
        <v>75</v>
      </c>
      <c r="S922" s="87">
        <v>8</v>
      </c>
      <c r="T922" s="21">
        <v>1</v>
      </c>
      <c r="U922" s="62" t="s">
        <v>139</v>
      </c>
      <c r="V922" s="49">
        <f>SUMIF(ResumenCotizacion!$C:$C,E922,ResumenCotizacion!$P:$P)</f>
        <v>0</v>
      </c>
      <c r="W922" s="86">
        <f>IF(H922="USD",S922*SolCotizacion!$J$18,S922)</f>
        <v>29323.279999999999</v>
      </c>
      <c r="X922" s="3">
        <f>ROUND(W922/(1-VLOOKUP("Total porcentaje:",ResumenCotizacion!$F:$H,3,0)),2)</f>
        <v>29323.279999999999</v>
      </c>
      <c r="Y922" s="3">
        <f t="shared" si="59"/>
        <v>0</v>
      </c>
    </row>
    <row r="923" spans="1:25" ht="14.25" x14ac:dyDescent="0.2">
      <c r="A923" s="21" t="str">
        <f t="shared" si="56"/>
        <v>Catalogo principalOVS_ES ACADEMICOPGI-00538</v>
      </c>
      <c r="B923" s="21" t="str">
        <f t="shared" si="57"/>
        <v>PGI-00538OVS_ES ACADEMICO</v>
      </c>
      <c r="C923"/>
      <c r="D923" s="21" t="s">
        <v>134</v>
      </c>
      <c r="E923" t="s">
        <v>1979</v>
      </c>
      <c r="F923" s="21" t="s">
        <v>806</v>
      </c>
      <c r="G923" s="21" t="s">
        <v>134</v>
      </c>
      <c r="H923" s="49" t="s">
        <v>136</v>
      </c>
      <c r="I923" s="21" t="s">
        <v>74</v>
      </c>
      <c r="J923" t="s">
        <v>1980</v>
      </c>
      <c r="K923" s="53" t="s">
        <v>29</v>
      </c>
      <c r="L923" s="52" t="s">
        <v>92</v>
      </c>
      <c r="M923" s="48" t="s">
        <v>73</v>
      </c>
      <c r="N923" s="89" t="s">
        <v>74</v>
      </c>
      <c r="O923" s="90" t="s">
        <v>74</v>
      </c>
      <c r="P923" s="89" t="s">
        <v>74</v>
      </c>
      <c r="Q923" s="47" t="str">
        <f t="shared" si="58"/>
        <v>PGI-00538</v>
      </c>
      <c r="R923" s="64" t="s">
        <v>75</v>
      </c>
      <c r="S923" s="87">
        <v>8</v>
      </c>
      <c r="T923" s="21">
        <v>1</v>
      </c>
      <c r="U923" s="62" t="s">
        <v>139</v>
      </c>
      <c r="V923" s="49">
        <f>SUMIF(ResumenCotizacion!$C:$C,E923,ResumenCotizacion!$P:$P)</f>
        <v>0</v>
      </c>
      <c r="W923" s="86">
        <f>IF(H923="USD",S923*SolCotizacion!$J$18,S923)</f>
        <v>29323.279999999999</v>
      </c>
      <c r="X923" s="3">
        <f>ROUND(W923/(1-VLOOKUP("Total porcentaje:",ResumenCotizacion!$F:$H,3,0)),2)</f>
        <v>29323.279999999999</v>
      </c>
      <c r="Y923" s="3">
        <f t="shared" si="59"/>
        <v>0</v>
      </c>
    </row>
    <row r="924" spans="1:25" ht="14.25" x14ac:dyDescent="0.2">
      <c r="A924" s="21" t="str">
        <f t="shared" si="56"/>
        <v>Catalogo principalOVS_ES ACADEMICOPGI-00539</v>
      </c>
      <c r="B924" s="21" t="str">
        <f t="shared" si="57"/>
        <v>PGI-00539OVS_ES ACADEMICO</v>
      </c>
      <c r="C924"/>
      <c r="D924" s="21" t="s">
        <v>134</v>
      </c>
      <c r="E924" t="s">
        <v>1981</v>
      </c>
      <c r="F924" s="21" t="s">
        <v>806</v>
      </c>
      <c r="G924" s="21" t="s">
        <v>134</v>
      </c>
      <c r="H924" s="49" t="s">
        <v>136</v>
      </c>
      <c r="I924" s="21" t="s">
        <v>74</v>
      </c>
      <c r="J924" t="s">
        <v>1982</v>
      </c>
      <c r="K924" s="53" t="s">
        <v>29</v>
      </c>
      <c r="L924" s="52" t="s">
        <v>92</v>
      </c>
      <c r="M924" s="48" t="s">
        <v>73</v>
      </c>
      <c r="N924" s="89" t="s">
        <v>74</v>
      </c>
      <c r="O924" s="90" t="s">
        <v>74</v>
      </c>
      <c r="P924" s="89" t="s">
        <v>74</v>
      </c>
      <c r="Q924" s="47" t="str">
        <f t="shared" si="58"/>
        <v>PGI-00539</v>
      </c>
      <c r="R924" s="64" t="s">
        <v>75</v>
      </c>
      <c r="S924" s="87">
        <v>4.5199999999999996</v>
      </c>
      <c r="T924" s="21">
        <v>1</v>
      </c>
      <c r="U924" s="62" t="s">
        <v>139</v>
      </c>
      <c r="V924" s="49">
        <f>SUMIF(ResumenCotizacion!$C:$C,E924,ResumenCotizacion!$P:$P)</f>
        <v>0</v>
      </c>
      <c r="W924" s="86">
        <f>IF(H924="USD",S924*SolCotizacion!$J$18,S924)</f>
        <v>16567.653199999997</v>
      </c>
      <c r="X924" s="3">
        <f>ROUND(W924/(1-VLOOKUP("Total porcentaje:",ResumenCotizacion!$F:$H,3,0)),2)</f>
        <v>16567.650000000001</v>
      </c>
      <c r="Y924" s="3">
        <f t="shared" si="59"/>
        <v>0</v>
      </c>
    </row>
    <row r="925" spans="1:25" ht="14.25" x14ac:dyDescent="0.2">
      <c r="A925" s="21" t="str">
        <f t="shared" si="56"/>
        <v>Catalogo principalOVS_ES ACADEMICOPGI-00540</v>
      </c>
      <c r="B925" s="21" t="str">
        <f t="shared" si="57"/>
        <v>PGI-00540OVS_ES ACADEMICO</v>
      </c>
      <c r="C925"/>
      <c r="D925" s="21" t="s">
        <v>134</v>
      </c>
      <c r="E925" t="s">
        <v>1983</v>
      </c>
      <c r="F925" s="21" t="s">
        <v>806</v>
      </c>
      <c r="G925" s="21" t="s">
        <v>134</v>
      </c>
      <c r="H925" s="49" t="s">
        <v>136</v>
      </c>
      <c r="I925" s="21" t="s">
        <v>74</v>
      </c>
      <c r="J925" t="s">
        <v>1984</v>
      </c>
      <c r="K925" s="53" t="s">
        <v>29</v>
      </c>
      <c r="L925" s="52" t="s">
        <v>92</v>
      </c>
      <c r="M925" s="48" t="s">
        <v>73</v>
      </c>
      <c r="N925" s="89" t="s">
        <v>74</v>
      </c>
      <c r="O925" s="90" t="s">
        <v>74</v>
      </c>
      <c r="P925" s="89" t="s">
        <v>74</v>
      </c>
      <c r="Q925" s="47" t="str">
        <f t="shared" si="58"/>
        <v>PGI-00540</v>
      </c>
      <c r="R925" s="64" t="s">
        <v>75</v>
      </c>
      <c r="S925" s="87">
        <v>4.5199999999999996</v>
      </c>
      <c r="T925" s="21">
        <v>1</v>
      </c>
      <c r="U925" s="62" t="s">
        <v>139</v>
      </c>
      <c r="V925" s="49">
        <f>SUMIF(ResumenCotizacion!$C:$C,E925,ResumenCotizacion!$P:$P)</f>
        <v>0</v>
      </c>
      <c r="W925" s="86">
        <f>IF(H925="USD",S925*SolCotizacion!$J$18,S925)</f>
        <v>16567.653199999997</v>
      </c>
      <c r="X925" s="3">
        <f>ROUND(W925/(1-VLOOKUP("Total porcentaje:",ResumenCotizacion!$F:$H,3,0)),2)</f>
        <v>16567.650000000001</v>
      </c>
      <c r="Y925" s="3">
        <f t="shared" si="59"/>
        <v>0</v>
      </c>
    </row>
    <row r="926" spans="1:25" ht="14.25" x14ac:dyDescent="0.2">
      <c r="A926" s="21" t="str">
        <f t="shared" si="56"/>
        <v>Catalogo principalOVS_ES ACADEMICOPL7-00061</v>
      </c>
      <c r="B926" s="21" t="str">
        <f t="shared" si="57"/>
        <v>PL7-00061OVS_ES ACADEMICO</v>
      </c>
      <c r="C926"/>
      <c r="D926" s="21" t="s">
        <v>134</v>
      </c>
      <c r="E926" t="s">
        <v>1985</v>
      </c>
      <c r="F926" s="21" t="s">
        <v>806</v>
      </c>
      <c r="G926" s="21" t="s">
        <v>134</v>
      </c>
      <c r="H926" s="49" t="s">
        <v>136</v>
      </c>
      <c r="I926" s="21" t="s">
        <v>74</v>
      </c>
      <c r="J926" t="s">
        <v>1986</v>
      </c>
      <c r="K926" s="53" t="s">
        <v>29</v>
      </c>
      <c r="L926" s="52" t="s">
        <v>92</v>
      </c>
      <c r="M926" s="48" t="s">
        <v>73</v>
      </c>
      <c r="N926" s="89" t="s">
        <v>74</v>
      </c>
      <c r="O926" s="90" t="s">
        <v>74</v>
      </c>
      <c r="P926" s="89" t="s">
        <v>74</v>
      </c>
      <c r="Q926" s="47" t="str">
        <f t="shared" si="58"/>
        <v>PL7-00061</v>
      </c>
      <c r="R926" s="64" t="s">
        <v>75</v>
      </c>
      <c r="S926" s="87">
        <v>1925</v>
      </c>
      <c r="T926" s="21">
        <v>1</v>
      </c>
      <c r="U926" s="62" t="s">
        <v>139</v>
      </c>
      <c r="V926" s="49">
        <f>SUMIF(ResumenCotizacion!$C:$C,E926,ResumenCotizacion!$P:$P)</f>
        <v>0</v>
      </c>
      <c r="W926" s="86">
        <f>IF(H926="USD",S926*SolCotizacion!$J$18,S926)</f>
        <v>7055914.25</v>
      </c>
      <c r="X926" s="3">
        <f>ROUND(W926/(1-VLOOKUP("Total porcentaje:",ResumenCotizacion!$F:$H,3,0)),2)</f>
        <v>7055914.25</v>
      </c>
      <c r="Y926" s="3">
        <f t="shared" si="59"/>
        <v>0</v>
      </c>
    </row>
    <row r="927" spans="1:25" ht="14.25" x14ac:dyDescent="0.2">
      <c r="A927" s="21" t="str">
        <f t="shared" si="56"/>
        <v>Catalogo principalOVS_ES ACADEMICOPL7-00062</v>
      </c>
      <c r="B927" s="21" t="str">
        <f t="shared" si="57"/>
        <v>PL7-00062OVS_ES ACADEMICO</v>
      </c>
      <c r="C927"/>
      <c r="D927" s="21" t="s">
        <v>134</v>
      </c>
      <c r="E927" t="s">
        <v>1987</v>
      </c>
      <c r="F927" s="21" t="s">
        <v>806</v>
      </c>
      <c r="G927" s="21" t="s">
        <v>134</v>
      </c>
      <c r="H927" s="49" t="s">
        <v>136</v>
      </c>
      <c r="I927" s="21" t="s">
        <v>74</v>
      </c>
      <c r="J927" t="s">
        <v>1988</v>
      </c>
      <c r="K927" s="53" t="s">
        <v>29</v>
      </c>
      <c r="L927" s="52" t="s">
        <v>92</v>
      </c>
      <c r="M927" s="48" t="s">
        <v>73</v>
      </c>
      <c r="N927" s="89" t="s">
        <v>74</v>
      </c>
      <c r="O927" s="90" t="s">
        <v>74</v>
      </c>
      <c r="P927" s="89" t="s">
        <v>74</v>
      </c>
      <c r="Q927" s="47" t="str">
        <f t="shared" si="58"/>
        <v>PL7-00062</v>
      </c>
      <c r="R927" s="64" t="s">
        <v>75</v>
      </c>
      <c r="S927" s="87">
        <v>1925</v>
      </c>
      <c r="T927" s="21">
        <v>1</v>
      </c>
      <c r="U927" s="62" t="s">
        <v>139</v>
      </c>
      <c r="V927" s="49">
        <f>SUMIF(ResumenCotizacion!$C:$C,E927,ResumenCotizacion!$P:$P)</f>
        <v>0</v>
      </c>
      <c r="W927" s="86">
        <f>IF(H927="USD",S927*SolCotizacion!$J$18,S927)</f>
        <v>7055914.25</v>
      </c>
      <c r="X927" s="3">
        <f>ROUND(W927/(1-VLOOKUP("Total porcentaje:",ResumenCotizacion!$F:$H,3,0)),2)</f>
        <v>7055914.25</v>
      </c>
      <c r="Y927" s="3">
        <f t="shared" si="59"/>
        <v>0</v>
      </c>
    </row>
    <row r="928" spans="1:25" ht="14.25" x14ac:dyDescent="0.2">
      <c r="A928" s="21" t="str">
        <f t="shared" si="56"/>
        <v>Catalogo principalOVS_ES ACADEMICOQD4-00001</v>
      </c>
      <c r="B928" s="21" t="str">
        <f t="shared" si="57"/>
        <v>QD4-00001OVS_ES ACADEMICO</v>
      </c>
      <c r="C928"/>
      <c r="D928" s="21" t="s">
        <v>134</v>
      </c>
      <c r="E928" t="s">
        <v>1989</v>
      </c>
      <c r="F928" s="21" t="s">
        <v>806</v>
      </c>
      <c r="G928" s="21" t="s">
        <v>134</v>
      </c>
      <c r="H928" s="49" t="s">
        <v>136</v>
      </c>
      <c r="I928" s="21" t="s">
        <v>74</v>
      </c>
      <c r="J928" t="s">
        <v>1990</v>
      </c>
      <c r="K928" s="53" t="s">
        <v>29</v>
      </c>
      <c r="L928" s="52" t="s">
        <v>92</v>
      </c>
      <c r="M928" s="48" t="s">
        <v>73</v>
      </c>
      <c r="N928" s="89" t="s">
        <v>74</v>
      </c>
      <c r="O928" s="90" t="s">
        <v>74</v>
      </c>
      <c r="P928" s="89" t="s">
        <v>74</v>
      </c>
      <c r="Q928" s="47" t="str">
        <f t="shared" si="58"/>
        <v>QD4-00001</v>
      </c>
      <c r="R928" s="64" t="s">
        <v>848</v>
      </c>
      <c r="S928" s="87">
        <v>0.6</v>
      </c>
      <c r="T928" s="21">
        <v>1</v>
      </c>
      <c r="U928" s="62" t="s">
        <v>139</v>
      </c>
      <c r="V928" s="49">
        <f>SUMIF(ResumenCotizacion!$C:$C,E928,ResumenCotizacion!$P:$P)</f>
        <v>0</v>
      </c>
      <c r="W928" s="86">
        <f>IF(H928="USD",S928*SolCotizacion!$J$18,S928)</f>
        <v>2199.2459999999996</v>
      </c>
      <c r="X928" s="3">
        <f>ROUND(W928/(1-VLOOKUP("Total porcentaje:",ResumenCotizacion!$F:$H,3,0)),2)</f>
        <v>2199.25</v>
      </c>
      <c r="Y928" s="3">
        <f t="shared" si="59"/>
        <v>0</v>
      </c>
    </row>
    <row r="929" spans="1:25" ht="14.25" x14ac:dyDescent="0.2">
      <c r="A929" s="21" t="str">
        <f t="shared" si="56"/>
        <v>Catalogo principalOVS_ES ACADEMICOQD4-00002</v>
      </c>
      <c r="B929" s="21" t="str">
        <f t="shared" si="57"/>
        <v>QD4-00002OVS_ES ACADEMICO</v>
      </c>
      <c r="C929"/>
      <c r="D929" s="21" t="s">
        <v>134</v>
      </c>
      <c r="E929" t="s">
        <v>1991</v>
      </c>
      <c r="F929" s="21" t="s">
        <v>806</v>
      </c>
      <c r="G929" s="21" t="s">
        <v>134</v>
      </c>
      <c r="H929" s="49" t="s">
        <v>136</v>
      </c>
      <c r="I929" s="21" t="s">
        <v>74</v>
      </c>
      <c r="J929" t="s">
        <v>1992</v>
      </c>
      <c r="K929" s="53" t="s">
        <v>29</v>
      </c>
      <c r="L929" s="52" t="s">
        <v>92</v>
      </c>
      <c r="M929" s="48" t="s">
        <v>73</v>
      </c>
      <c r="N929" s="89" t="s">
        <v>74</v>
      </c>
      <c r="O929" s="90" t="s">
        <v>74</v>
      </c>
      <c r="P929" s="89" t="s">
        <v>74</v>
      </c>
      <c r="Q929" s="47" t="str">
        <f t="shared" si="58"/>
        <v>QD4-00002</v>
      </c>
      <c r="R929" s="64" t="s">
        <v>848</v>
      </c>
      <c r="S929" s="87">
        <v>0.6</v>
      </c>
      <c r="T929" s="21">
        <v>1</v>
      </c>
      <c r="U929" s="62" t="s">
        <v>139</v>
      </c>
      <c r="V929" s="49">
        <f>SUMIF(ResumenCotizacion!$C:$C,E929,ResumenCotizacion!$P:$P)</f>
        <v>0</v>
      </c>
      <c r="W929" s="86">
        <f>IF(H929="USD",S929*SolCotizacion!$J$18,S929)</f>
        <v>2199.2459999999996</v>
      </c>
      <c r="X929" s="3">
        <f>ROUND(W929/(1-VLOOKUP("Total porcentaje:",ResumenCotizacion!$F:$H,3,0)),2)</f>
        <v>2199.25</v>
      </c>
      <c r="Y929" s="3">
        <f t="shared" si="59"/>
        <v>0</v>
      </c>
    </row>
    <row r="930" spans="1:25" ht="14.25" x14ac:dyDescent="0.2">
      <c r="A930" s="21" t="str">
        <f t="shared" si="56"/>
        <v>Catalogo principalOVS_ES ACADEMICOQD5-00001</v>
      </c>
      <c r="B930" s="21" t="str">
        <f t="shared" si="57"/>
        <v>QD5-00001OVS_ES ACADEMICO</v>
      </c>
      <c r="C930"/>
      <c r="D930" s="21" t="s">
        <v>134</v>
      </c>
      <c r="E930" t="s">
        <v>1993</v>
      </c>
      <c r="F930" s="21" t="s">
        <v>806</v>
      </c>
      <c r="G930" s="21" t="s">
        <v>134</v>
      </c>
      <c r="H930" s="49" t="s">
        <v>136</v>
      </c>
      <c r="I930" s="21" t="s">
        <v>74</v>
      </c>
      <c r="J930" t="s">
        <v>1994</v>
      </c>
      <c r="K930" s="53" t="s">
        <v>29</v>
      </c>
      <c r="L930" s="52" t="s">
        <v>92</v>
      </c>
      <c r="M930" s="48" t="s">
        <v>73</v>
      </c>
      <c r="N930" s="89" t="s">
        <v>74</v>
      </c>
      <c r="O930" s="90" t="s">
        <v>74</v>
      </c>
      <c r="P930" s="89" t="s">
        <v>74</v>
      </c>
      <c r="Q930" s="47" t="str">
        <f t="shared" si="58"/>
        <v>QD5-00001</v>
      </c>
      <c r="R930" s="64" t="s">
        <v>848</v>
      </c>
      <c r="S930" s="87">
        <v>0.6</v>
      </c>
      <c r="T930" s="21">
        <v>1</v>
      </c>
      <c r="U930" s="62" t="s">
        <v>139</v>
      </c>
      <c r="V930" s="49">
        <f>SUMIF(ResumenCotizacion!$C:$C,E930,ResumenCotizacion!$P:$P)</f>
        <v>0</v>
      </c>
      <c r="W930" s="86">
        <f>IF(H930="USD",S930*SolCotizacion!$J$18,S930)</f>
        <v>2199.2459999999996</v>
      </c>
      <c r="X930" s="3">
        <f>ROUND(W930/(1-VLOOKUP("Total porcentaje:",ResumenCotizacion!$F:$H,3,0)),2)</f>
        <v>2199.25</v>
      </c>
      <c r="Y930" s="3">
        <f t="shared" si="59"/>
        <v>0</v>
      </c>
    </row>
    <row r="931" spans="1:25" ht="14.25" x14ac:dyDescent="0.2">
      <c r="A931" s="21" t="str">
        <f t="shared" si="56"/>
        <v>Catalogo principalOVS_ES ACADEMICOQLM-00001</v>
      </c>
      <c r="B931" s="21" t="str">
        <f t="shared" si="57"/>
        <v>QLM-00001OVS_ES ACADEMICO</v>
      </c>
      <c r="C931"/>
      <c r="D931" s="21" t="s">
        <v>134</v>
      </c>
      <c r="E931" t="s">
        <v>1995</v>
      </c>
      <c r="F931" s="21" t="s">
        <v>806</v>
      </c>
      <c r="G931" s="21" t="s">
        <v>134</v>
      </c>
      <c r="H931" s="49" t="s">
        <v>136</v>
      </c>
      <c r="I931" s="21" t="s">
        <v>74</v>
      </c>
      <c r="J931" t="s">
        <v>1996</v>
      </c>
      <c r="K931" s="53" t="s">
        <v>29</v>
      </c>
      <c r="L931" s="52" t="s">
        <v>92</v>
      </c>
      <c r="M931" s="48" t="s">
        <v>73</v>
      </c>
      <c r="N931" s="89" t="s">
        <v>74</v>
      </c>
      <c r="O931" s="90" t="s">
        <v>74</v>
      </c>
      <c r="P931" s="89" t="s">
        <v>74</v>
      </c>
      <c r="Q931" s="47" t="str">
        <f t="shared" si="58"/>
        <v>QLM-00001</v>
      </c>
      <c r="R931" s="64" t="s">
        <v>848</v>
      </c>
      <c r="S931" s="87">
        <v>0.98</v>
      </c>
      <c r="T931" s="21">
        <v>1</v>
      </c>
      <c r="U931" s="62" t="s">
        <v>139</v>
      </c>
      <c r="V931" s="49">
        <f>SUMIF(ResumenCotizacion!$C:$C,E931,ResumenCotizacion!$P:$P)</f>
        <v>0</v>
      </c>
      <c r="W931" s="86">
        <f>IF(H931="USD",S931*SolCotizacion!$J$18,S931)</f>
        <v>3592.1017999999999</v>
      </c>
      <c r="X931" s="3">
        <f>ROUND(W931/(1-VLOOKUP("Total porcentaje:",ResumenCotizacion!$F:$H,3,0)),2)</f>
        <v>3592.1</v>
      </c>
      <c r="Y931" s="3">
        <f t="shared" si="59"/>
        <v>0</v>
      </c>
    </row>
    <row r="932" spans="1:25" ht="14.25" x14ac:dyDescent="0.2">
      <c r="A932" s="21" t="str">
        <f t="shared" si="56"/>
        <v>Catalogo principalOVS_ES ACADEMICOQLM-00002</v>
      </c>
      <c r="B932" s="21" t="str">
        <f t="shared" si="57"/>
        <v>QLM-00002OVS_ES ACADEMICO</v>
      </c>
      <c r="C932"/>
      <c r="D932" s="21" t="s">
        <v>134</v>
      </c>
      <c r="E932" t="s">
        <v>1997</v>
      </c>
      <c r="F932" s="21" t="s">
        <v>806</v>
      </c>
      <c r="G932" s="21" t="s">
        <v>134</v>
      </c>
      <c r="H932" s="49" t="s">
        <v>136</v>
      </c>
      <c r="I932" s="21" t="s">
        <v>74</v>
      </c>
      <c r="J932" t="s">
        <v>1998</v>
      </c>
      <c r="K932" s="53" t="s">
        <v>29</v>
      </c>
      <c r="L932" s="52" t="s">
        <v>92</v>
      </c>
      <c r="M932" s="48" t="s">
        <v>73</v>
      </c>
      <c r="N932" s="89" t="s">
        <v>74</v>
      </c>
      <c r="O932" s="90" t="s">
        <v>74</v>
      </c>
      <c r="P932" s="89" t="s">
        <v>74</v>
      </c>
      <c r="Q932" s="47" t="str">
        <f t="shared" si="58"/>
        <v>QLM-00002</v>
      </c>
      <c r="R932" s="64" t="s">
        <v>848</v>
      </c>
      <c r="S932" s="87">
        <v>0.98</v>
      </c>
      <c r="T932" s="21">
        <v>1</v>
      </c>
      <c r="U932" s="62" t="s">
        <v>139</v>
      </c>
      <c r="V932" s="49">
        <f>SUMIF(ResumenCotizacion!$C:$C,E932,ResumenCotizacion!$P:$P)</f>
        <v>0</v>
      </c>
      <c r="W932" s="86">
        <f>IF(H932="USD",S932*SolCotizacion!$J$18,S932)</f>
        <v>3592.1017999999999</v>
      </c>
      <c r="X932" s="3">
        <f>ROUND(W932/(1-VLOOKUP("Total porcentaje:",ResumenCotizacion!$F:$H,3,0)),2)</f>
        <v>3592.1</v>
      </c>
      <c r="Y932" s="3">
        <f t="shared" si="59"/>
        <v>0</v>
      </c>
    </row>
    <row r="933" spans="1:25" ht="14.25" x14ac:dyDescent="0.2">
      <c r="A933" s="21" t="str">
        <f t="shared" si="56"/>
        <v>Catalogo principalOVS_ES ACADEMICOQLR-00001</v>
      </c>
      <c r="B933" s="21" t="str">
        <f t="shared" si="57"/>
        <v>QLR-00001OVS_ES ACADEMICO</v>
      </c>
      <c r="C933"/>
      <c r="D933" s="21" t="s">
        <v>134</v>
      </c>
      <c r="E933" t="s">
        <v>1999</v>
      </c>
      <c r="F933" s="21" t="s">
        <v>806</v>
      </c>
      <c r="G933" s="21" t="s">
        <v>134</v>
      </c>
      <c r="H933" s="49" t="s">
        <v>136</v>
      </c>
      <c r="I933" s="21" t="s">
        <v>74</v>
      </c>
      <c r="J933" t="s">
        <v>2000</v>
      </c>
      <c r="K933" s="53" t="s">
        <v>29</v>
      </c>
      <c r="L933" s="52" t="s">
        <v>92</v>
      </c>
      <c r="M933" s="48" t="s">
        <v>73</v>
      </c>
      <c r="N933" s="89" t="s">
        <v>74</v>
      </c>
      <c r="O933" s="90" t="s">
        <v>74</v>
      </c>
      <c r="P933" s="89" t="s">
        <v>74</v>
      </c>
      <c r="Q933" s="47" t="str">
        <f t="shared" si="58"/>
        <v>QLR-00001</v>
      </c>
      <c r="R933" s="64" t="s">
        <v>848</v>
      </c>
      <c r="S933" s="87">
        <v>2.93</v>
      </c>
      <c r="T933" s="21">
        <v>1</v>
      </c>
      <c r="U933" s="62" t="s">
        <v>139</v>
      </c>
      <c r="V933" s="49">
        <f>SUMIF(ResumenCotizacion!$C:$C,E933,ResumenCotizacion!$P:$P)</f>
        <v>0</v>
      </c>
      <c r="W933" s="86">
        <f>IF(H933="USD",S933*SolCotizacion!$J$18,S933)</f>
        <v>10739.6513</v>
      </c>
      <c r="X933" s="3">
        <f>ROUND(W933/(1-VLOOKUP("Total porcentaje:",ResumenCotizacion!$F:$H,3,0)),2)</f>
        <v>10739.65</v>
      </c>
      <c r="Y933" s="3">
        <f t="shared" si="59"/>
        <v>0</v>
      </c>
    </row>
    <row r="934" spans="1:25" ht="14.25" x14ac:dyDescent="0.2">
      <c r="A934" s="21" t="str">
        <f t="shared" si="56"/>
        <v>Catalogo principalOVS_ES ACADEMICOQLR-00002</v>
      </c>
      <c r="B934" s="21" t="str">
        <f t="shared" si="57"/>
        <v>QLR-00002OVS_ES ACADEMICO</v>
      </c>
      <c r="C934"/>
      <c r="D934" s="21" t="s">
        <v>134</v>
      </c>
      <c r="E934" t="s">
        <v>2001</v>
      </c>
      <c r="F934" s="21" t="s">
        <v>806</v>
      </c>
      <c r="G934" s="21" t="s">
        <v>134</v>
      </c>
      <c r="H934" s="49" t="s">
        <v>136</v>
      </c>
      <c r="I934" s="21" t="s">
        <v>74</v>
      </c>
      <c r="J934" t="s">
        <v>2002</v>
      </c>
      <c r="K934" s="53" t="s">
        <v>29</v>
      </c>
      <c r="L934" s="52" t="s">
        <v>92</v>
      </c>
      <c r="M934" s="48" t="s">
        <v>73</v>
      </c>
      <c r="N934" s="89" t="s">
        <v>74</v>
      </c>
      <c r="O934" s="90" t="s">
        <v>74</v>
      </c>
      <c r="P934" s="89" t="s">
        <v>74</v>
      </c>
      <c r="Q934" s="47" t="str">
        <f t="shared" si="58"/>
        <v>QLR-00002</v>
      </c>
      <c r="R934" s="64" t="s">
        <v>848</v>
      </c>
      <c r="S934" s="87">
        <v>2.93</v>
      </c>
      <c r="T934" s="21">
        <v>1</v>
      </c>
      <c r="U934" s="62" t="s">
        <v>139</v>
      </c>
      <c r="V934" s="49">
        <f>SUMIF(ResumenCotizacion!$C:$C,E934,ResumenCotizacion!$P:$P)</f>
        <v>0</v>
      </c>
      <c r="W934" s="86">
        <f>IF(H934="USD",S934*SolCotizacion!$J$18,S934)</f>
        <v>10739.6513</v>
      </c>
      <c r="X934" s="3">
        <f>ROUND(W934/(1-VLOOKUP("Total porcentaje:",ResumenCotizacion!$F:$H,3,0)),2)</f>
        <v>10739.65</v>
      </c>
      <c r="Y934" s="3">
        <f t="shared" si="59"/>
        <v>0</v>
      </c>
    </row>
    <row r="935" spans="1:25" ht="14.25" x14ac:dyDescent="0.2">
      <c r="A935" s="21" t="str">
        <f t="shared" si="56"/>
        <v>Catalogo principalOVS_ES ACADEMICOR18-03497</v>
      </c>
      <c r="B935" s="21" t="str">
        <f t="shared" si="57"/>
        <v>R18-03497OVS_ES ACADEMICO</v>
      </c>
      <c r="C935"/>
      <c r="D935" s="21" t="s">
        <v>134</v>
      </c>
      <c r="E935" t="s">
        <v>2003</v>
      </c>
      <c r="F935" s="21" t="s">
        <v>806</v>
      </c>
      <c r="G935" s="21" t="s">
        <v>134</v>
      </c>
      <c r="H935" s="49" t="s">
        <v>136</v>
      </c>
      <c r="I935" s="21" t="s">
        <v>74</v>
      </c>
      <c r="J935" t="s">
        <v>2004</v>
      </c>
      <c r="K935" s="53" t="s">
        <v>29</v>
      </c>
      <c r="L935" s="52" t="s">
        <v>92</v>
      </c>
      <c r="M935" s="48" t="s">
        <v>73</v>
      </c>
      <c r="N935" s="89" t="s">
        <v>74</v>
      </c>
      <c r="O935" s="90" t="s">
        <v>74</v>
      </c>
      <c r="P935" s="89" t="s">
        <v>74</v>
      </c>
      <c r="Q935" s="47" t="str">
        <f t="shared" si="58"/>
        <v>R18-03497</v>
      </c>
      <c r="R935" s="64" t="s">
        <v>75</v>
      </c>
      <c r="S935" s="87">
        <v>3.28</v>
      </c>
      <c r="T935" s="21">
        <v>1</v>
      </c>
      <c r="U935" s="62" t="s">
        <v>139</v>
      </c>
      <c r="V935" s="49">
        <f>SUMIF(ResumenCotizacion!$C:$C,E935,ResumenCotizacion!$P:$P)</f>
        <v>0</v>
      </c>
      <c r="W935" s="86">
        <f>IF(H935="USD",S935*SolCotizacion!$J$18,S935)</f>
        <v>12022.5448</v>
      </c>
      <c r="X935" s="3">
        <f>ROUND(W935/(1-VLOOKUP("Total porcentaje:",ResumenCotizacion!$F:$H,3,0)),2)</f>
        <v>12022.54</v>
      </c>
      <c r="Y935" s="3">
        <f t="shared" si="59"/>
        <v>0</v>
      </c>
    </row>
    <row r="936" spans="1:25" ht="14.25" x14ac:dyDescent="0.2">
      <c r="A936" s="21" t="str">
        <f t="shared" si="56"/>
        <v>Catalogo principalOVS_ES ACADEMICOR18-03498</v>
      </c>
      <c r="B936" s="21" t="str">
        <f t="shared" si="57"/>
        <v>R18-03498OVS_ES ACADEMICO</v>
      </c>
      <c r="C936"/>
      <c r="D936" s="21" t="s">
        <v>134</v>
      </c>
      <c r="E936" t="s">
        <v>2005</v>
      </c>
      <c r="F936" s="21" t="s">
        <v>806</v>
      </c>
      <c r="G936" s="21" t="s">
        <v>134</v>
      </c>
      <c r="H936" s="49" t="s">
        <v>136</v>
      </c>
      <c r="I936" s="21" t="s">
        <v>74</v>
      </c>
      <c r="J936" t="s">
        <v>2006</v>
      </c>
      <c r="K936" s="53" t="s">
        <v>29</v>
      </c>
      <c r="L936" s="52" t="s">
        <v>92</v>
      </c>
      <c r="M936" s="48" t="s">
        <v>73</v>
      </c>
      <c r="N936" s="89" t="s">
        <v>74</v>
      </c>
      <c r="O936" s="90" t="s">
        <v>74</v>
      </c>
      <c r="P936" s="89" t="s">
        <v>74</v>
      </c>
      <c r="Q936" s="47" t="str">
        <f t="shared" si="58"/>
        <v>R18-03498</v>
      </c>
      <c r="R936" s="64" t="s">
        <v>75</v>
      </c>
      <c r="S936" s="87">
        <v>3.28</v>
      </c>
      <c r="T936" s="21">
        <v>1</v>
      </c>
      <c r="U936" s="62" t="s">
        <v>139</v>
      </c>
      <c r="V936" s="49">
        <f>SUMIF(ResumenCotizacion!$C:$C,E936,ResumenCotizacion!$P:$P)</f>
        <v>0</v>
      </c>
      <c r="W936" s="86">
        <f>IF(H936="USD",S936*SolCotizacion!$J$18,S936)</f>
        <v>12022.5448</v>
      </c>
      <c r="X936" s="3">
        <f>ROUND(W936/(1-VLOOKUP("Total porcentaje:",ResumenCotizacion!$F:$H,3,0)),2)</f>
        <v>12022.54</v>
      </c>
      <c r="Y936" s="3">
        <f t="shared" si="59"/>
        <v>0</v>
      </c>
    </row>
    <row r="937" spans="1:25" ht="14.25" x14ac:dyDescent="0.2">
      <c r="A937" s="21" t="str">
        <f t="shared" si="56"/>
        <v>Catalogo principalOVS_ES ACADEMICOR18-03499</v>
      </c>
      <c r="B937" s="21" t="str">
        <f t="shared" si="57"/>
        <v>R18-03499OVS_ES ACADEMICO</v>
      </c>
      <c r="C937"/>
      <c r="D937" s="21" t="s">
        <v>134</v>
      </c>
      <c r="E937" t="s">
        <v>2007</v>
      </c>
      <c r="F937" s="21" t="s">
        <v>806</v>
      </c>
      <c r="G937" s="21" t="s">
        <v>134</v>
      </c>
      <c r="H937" s="49" t="s">
        <v>136</v>
      </c>
      <c r="I937" s="21" t="s">
        <v>74</v>
      </c>
      <c r="J937" t="s">
        <v>2008</v>
      </c>
      <c r="K937" s="53" t="s">
        <v>29</v>
      </c>
      <c r="L937" s="52" t="s">
        <v>92</v>
      </c>
      <c r="M937" s="48" t="s">
        <v>73</v>
      </c>
      <c r="N937" s="89" t="s">
        <v>74</v>
      </c>
      <c r="O937" s="90" t="s">
        <v>74</v>
      </c>
      <c r="P937" s="89" t="s">
        <v>74</v>
      </c>
      <c r="Q937" s="47" t="str">
        <f t="shared" si="58"/>
        <v>R18-03499</v>
      </c>
      <c r="R937" s="64" t="s">
        <v>75</v>
      </c>
      <c r="S937" s="87">
        <v>3.28</v>
      </c>
      <c r="T937" s="21">
        <v>1</v>
      </c>
      <c r="U937" s="62" t="s">
        <v>139</v>
      </c>
      <c r="V937" s="49">
        <f>SUMIF(ResumenCotizacion!$C:$C,E937,ResumenCotizacion!$P:$P)</f>
        <v>0</v>
      </c>
      <c r="W937" s="86">
        <f>IF(H937="USD",S937*SolCotizacion!$J$18,S937)</f>
        <v>12022.5448</v>
      </c>
      <c r="X937" s="3">
        <f>ROUND(W937/(1-VLOOKUP("Total porcentaje:",ResumenCotizacion!$F:$H,3,0)),2)</f>
        <v>12022.54</v>
      </c>
      <c r="Y937" s="3">
        <f t="shared" si="59"/>
        <v>0</v>
      </c>
    </row>
    <row r="938" spans="1:25" ht="14.25" x14ac:dyDescent="0.2">
      <c r="A938" s="21" t="str">
        <f t="shared" si="56"/>
        <v>Catalogo principalOVS_ES ACADEMICOR18-03500</v>
      </c>
      <c r="B938" s="21" t="str">
        <f t="shared" si="57"/>
        <v>R18-03500OVS_ES ACADEMICO</v>
      </c>
      <c r="C938"/>
      <c r="D938" s="21" t="s">
        <v>134</v>
      </c>
      <c r="E938" t="s">
        <v>2009</v>
      </c>
      <c r="F938" s="21" t="s">
        <v>806</v>
      </c>
      <c r="G938" s="21" t="s">
        <v>134</v>
      </c>
      <c r="H938" s="49" t="s">
        <v>136</v>
      </c>
      <c r="I938" s="21" t="s">
        <v>74</v>
      </c>
      <c r="J938" t="s">
        <v>2010</v>
      </c>
      <c r="K938" s="53" t="s">
        <v>29</v>
      </c>
      <c r="L938" s="52" t="s">
        <v>92</v>
      </c>
      <c r="M938" s="48" t="s">
        <v>73</v>
      </c>
      <c r="N938" s="89" t="s">
        <v>74</v>
      </c>
      <c r="O938" s="90" t="s">
        <v>74</v>
      </c>
      <c r="P938" s="89" t="s">
        <v>74</v>
      </c>
      <c r="Q938" s="47" t="str">
        <f t="shared" si="58"/>
        <v>R18-03500</v>
      </c>
      <c r="R938" s="64" t="s">
        <v>75</v>
      </c>
      <c r="S938" s="87">
        <v>3.28</v>
      </c>
      <c r="T938" s="21">
        <v>1</v>
      </c>
      <c r="U938" s="62" t="s">
        <v>139</v>
      </c>
      <c r="V938" s="49">
        <f>SUMIF(ResumenCotizacion!$C:$C,E938,ResumenCotizacion!$P:$P)</f>
        <v>0</v>
      </c>
      <c r="W938" s="86">
        <f>IF(H938="USD",S938*SolCotizacion!$J$18,S938)</f>
        <v>12022.5448</v>
      </c>
      <c r="X938" s="3">
        <f>ROUND(W938/(1-VLOOKUP("Total porcentaje:",ResumenCotizacion!$F:$H,3,0)),2)</f>
        <v>12022.54</v>
      </c>
      <c r="Y938" s="3">
        <f t="shared" si="59"/>
        <v>0</v>
      </c>
    </row>
    <row r="939" spans="1:25" ht="14.25" x14ac:dyDescent="0.2">
      <c r="A939" s="21" t="str">
        <f t="shared" si="56"/>
        <v>Catalogo principalOVS_ES ACADEMICOR18-03501</v>
      </c>
      <c r="B939" s="21" t="str">
        <f t="shared" si="57"/>
        <v>R18-03501OVS_ES ACADEMICO</v>
      </c>
      <c r="C939"/>
      <c r="D939" s="21" t="s">
        <v>134</v>
      </c>
      <c r="E939" t="s">
        <v>2011</v>
      </c>
      <c r="F939" s="21" t="s">
        <v>806</v>
      </c>
      <c r="G939" s="21" t="s">
        <v>134</v>
      </c>
      <c r="H939" s="49" t="s">
        <v>136</v>
      </c>
      <c r="I939" s="21" t="s">
        <v>74</v>
      </c>
      <c r="J939" t="s">
        <v>2012</v>
      </c>
      <c r="K939" s="53" t="s">
        <v>29</v>
      </c>
      <c r="L939" s="52" t="s">
        <v>92</v>
      </c>
      <c r="M939" s="48" t="s">
        <v>73</v>
      </c>
      <c r="N939" s="89" t="s">
        <v>74</v>
      </c>
      <c r="O939" s="90" t="s">
        <v>74</v>
      </c>
      <c r="P939" s="89" t="s">
        <v>74</v>
      </c>
      <c r="Q939" s="47" t="str">
        <f t="shared" si="58"/>
        <v>R18-03501</v>
      </c>
      <c r="R939" s="64" t="s">
        <v>75</v>
      </c>
      <c r="S939" s="87">
        <v>0.31</v>
      </c>
      <c r="T939" s="21">
        <v>1</v>
      </c>
      <c r="U939" s="62" t="s">
        <v>139</v>
      </c>
      <c r="V939" s="49">
        <f>SUMIF(ResumenCotizacion!$C:$C,E939,ResumenCotizacion!$P:$P)</f>
        <v>0</v>
      </c>
      <c r="W939" s="86">
        <f>IF(H939="USD",S939*SolCotizacion!$J$18,S939)</f>
        <v>1136.2771</v>
      </c>
      <c r="X939" s="3">
        <f>ROUND(W939/(1-VLOOKUP("Total porcentaje:",ResumenCotizacion!$F:$H,3,0)),2)</f>
        <v>1136.28</v>
      </c>
      <c r="Y939" s="3">
        <f t="shared" si="59"/>
        <v>0</v>
      </c>
    </row>
    <row r="940" spans="1:25" ht="14.25" x14ac:dyDescent="0.2">
      <c r="A940" s="21" t="str">
        <f t="shared" si="56"/>
        <v>Catalogo principalOVS_ES ACADEMICOR18-03502</v>
      </c>
      <c r="B940" s="21" t="str">
        <f t="shared" si="57"/>
        <v>R18-03502OVS_ES ACADEMICO</v>
      </c>
      <c r="C940"/>
      <c r="D940" s="21" t="s">
        <v>134</v>
      </c>
      <c r="E940" t="s">
        <v>2013</v>
      </c>
      <c r="F940" s="21" t="s">
        <v>806</v>
      </c>
      <c r="G940" s="21" t="s">
        <v>134</v>
      </c>
      <c r="H940" s="49" t="s">
        <v>136</v>
      </c>
      <c r="I940" s="21" t="s">
        <v>74</v>
      </c>
      <c r="J940" t="s">
        <v>2014</v>
      </c>
      <c r="K940" s="53" t="s">
        <v>29</v>
      </c>
      <c r="L940" s="52" t="s">
        <v>92</v>
      </c>
      <c r="M940" s="48" t="s">
        <v>73</v>
      </c>
      <c r="N940" s="89" t="s">
        <v>74</v>
      </c>
      <c r="O940" s="90" t="s">
        <v>74</v>
      </c>
      <c r="P940" s="89" t="s">
        <v>74</v>
      </c>
      <c r="Q940" s="47" t="str">
        <f t="shared" si="58"/>
        <v>R18-03502</v>
      </c>
      <c r="R940" s="64" t="s">
        <v>75</v>
      </c>
      <c r="S940" s="87">
        <v>0.31</v>
      </c>
      <c r="T940" s="21">
        <v>1</v>
      </c>
      <c r="U940" s="62" t="s">
        <v>139</v>
      </c>
      <c r="V940" s="49">
        <f>SUMIF(ResumenCotizacion!$C:$C,E940,ResumenCotizacion!$P:$P)</f>
        <v>0</v>
      </c>
      <c r="W940" s="86">
        <f>IF(H940="USD",S940*SolCotizacion!$J$18,S940)</f>
        <v>1136.2771</v>
      </c>
      <c r="X940" s="3">
        <f>ROUND(W940/(1-VLOOKUP("Total porcentaje:",ResumenCotizacion!$F:$H,3,0)),2)</f>
        <v>1136.28</v>
      </c>
      <c r="Y940" s="3">
        <f t="shared" si="59"/>
        <v>0</v>
      </c>
    </row>
    <row r="941" spans="1:25" ht="14.25" x14ac:dyDescent="0.2">
      <c r="A941" s="21" t="str">
        <f t="shared" si="56"/>
        <v>Catalogo principalOVS_ES ACADEMICOR39-01107</v>
      </c>
      <c r="B941" s="21" t="str">
        <f t="shared" si="57"/>
        <v>R39-01107OVS_ES ACADEMICO</v>
      </c>
      <c r="C941"/>
      <c r="D941" s="21" t="s">
        <v>134</v>
      </c>
      <c r="E941" t="s">
        <v>2015</v>
      </c>
      <c r="F941" s="21" t="s">
        <v>806</v>
      </c>
      <c r="G941" s="21" t="s">
        <v>134</v>
      </c>
      <c r="H941" s="49" t="s">
        <v>136</v>
      </c>
      <c r="I941" s="21" t="s">
        <v>74</v>
      </c>
      <c r="J941" t="s">
        <v>2016</v>
      </c>
      <c r="K941" s="53" t="s">
        <v>29</v>
      </c>
      <c r="L941" s="52" t="s">
        <v>92</v>
      </c>
      <c r="M941" s="48" t="s">
        <v>73</v>
      </c>
      <c r="N941" s="89" t="s">
        <v>74</v>
      </c>
      <c r="O941" s="90" t="s">
        <v>74</v>
      </c>
      <c r="P941" s="89" t="s">
        <v>74</v>
      </c>
      <c r="Q941" s="47" t="str">
        <f t="shared" si="58"/>
        <v>R39-01107</v>
      </c>
      <c r="R941" s="64" t="s">
        <v>75</v>
      </c>
      <c r="S941" s="87">
        <v>213</v>
      </c>
      <c r="T941" s="21">
        <v>1</v>
      </c>
      <c r="U941" s="62" t="s">
        <v>139</v>
      </c>
      <c r="V941" s="49">
        <f>SUMIF(ResumenCotizacion!$C:$C,E941,ResumenCotizacion!$P:$P)</f>
        <v>0</v>
      </c>
      <c r="W941" s="86">
        <f>IF(H941="USD",S941*SolCotizacion!$J$18,S941)</f>
        <v>780732.33</v>
      </c>
      <c r="X941" s="3">
        <f>ROUND(W941/(1-VLOOKUP("Total porcentaje:",ResumenCotizacion!$F:$H,3,0)),2)</f>
        <v>780732.33</v>
      </c>
      <c r="Y941" s="3">
        <f t="shared" si="59"/>
        <v>0</v>
      </c>
    </row>
    <row r="942" spans="1:25" ht="14.25" x14ac:dyDescent="0.2">
      <c r="A942" s="21" t="str">
        <f t="shared" si="56"/>
        <v>Catalogo principalOVS_ES ACADEMICOR39-01108</v>
      </c>
      <c r="B942" s="21" t="str">
        <f t="shared" si="57"/>
        <v>R39-01108OVS_ES ACADEMICO</v>
      </c>
      <c r="C942"/>
      <c r="D942" s="21" t="s">
        <v>134</v>
      </c>
      <c r="E942" t="s">
        <v>2017</v>
      </c>
      <c r="F942" s="21" t="s">
        <v>806</v>
      </c>
      <c r="G942" s="21" t="s">
        <v>134</v>
      </c>
      <c r="H942" s="49" t="s">
        <v>136</v>
      </c>
      <c r="I942" s="21" t="s">
        <v>74</v>
      </c>
      <c r="J942" t="s">
        <v>2018</v>
      </c>
      <c r="K942" s="53" t="s">
        <v>29</v>
      </c>
      <c r="L942" s="52" t="s">
        <v>92</v>
      </c>
      <c r="M942" s="48" t="s">
        <v>73</v>
      </c>
      <c r="N942" s="89" t="s">
        <v>74</v>
      </c>
      <c r="O942" s="90" t="s">
        <v>74</v>
      </c>
      <c r="P942" s="89" t="s">
        <v>74</v>
      </c>
      <c r="Q942" s="47" t="str">
        <f t="shared" si="58"/>
        <v>R39-01108</v>
      </c>
      <c r="R942" s="64" t="s">
        <v>75</v>
      </c>
      <c r="S942" s="87">
        <v>213</v>
      </c>
      <c r="T942" s="21">
        <v>1</v>
      </c>
      <c r="U942" s="62" t="s">
        <v>139</v>
      </c>
      <c r="V942" s="49">
        <f>SUMIF(ResumenCotizacion!$C:$C,E942,ResumenCotizacion!$P:$P)</f>
        <v>0</v>
      </c>
      <c r="W942" s="86">
        <f>IF(H942="USD",S942*SolCotizacion!$J$18,S942)</f>
        <v>780732.33</v>
      </c>
      <c r="X942" s="3">
        <f>ROUND(W942/(1-VLOOKUP("Total porcentaje:",ResumenCotizacion!$F:$H,3,0)),2)</f>
        <v>780732.33</v>
      </c>
      <c r="Y942" s="3">
        <f t="shared" si="59"/>
        <v>0</v>
      </c>
    </row>
    <row r="943" spans="1:25" ht="14.25" x14ac:dyDescent="0.2">
      <c r="A943" s="21" t="str">
        <f t="shared" si="56"/>
        <v>Catalogo principalOVS_ES ACADEMICOS2Y-00001</v>
      </c>
      <c r="B943" s="21" t="str">
        <f t="shared" si="57"/>
        <v>S2Y-00001OVS_ES ACADEMICO</v>
      </c>
      <c r="C943"/>
      <c r="D943" s="21" t="s">
        <v>134</v>
      </c>
      <c r="E943" t="s">
        <v>2019</v>
      </c>
      <c r="F943" s="21" t="s">
        <v>806</v>
      </c>
      <c r="G943" s="21" t="s">
        <v>134</v>
      </c>
      <c r="H943" s="49" t="s">
        <v>136</v>
      </c>
      <c r="I943" s="21" t="s">
        <v>74</v>
      </c>
      <c r="J943" t="s">
        <v>2020</v>
      </c>
      <c r="K943" s="53" t="s">
        <v>29</v>
      </c>
      <c r="L943" s="52" t="s">
        <v>92</v>
      </c>
      <c r="M943" s="48" t="s">
        <v>73</v>
      </c>
      <c r="N943" s="89" t="s">
        <v>74</v>
      </c>
      <c r="O943" s="90" t="s">
        <v>74</v>
      </c>
      <c r="P943" s="89" t="s">
        <v>74</v>
      </c>
      <c r="Q943" s="47" t="str">
        <f t="shared" si="58"/>
        <v>S2Y-00001</v>
      </c>
      <c r="R943" s="64" t="s">
        <v>848</v>
      </c>
      <c r="S943" s="87">
        <v>1.8</v>
      </c>
      <c r="T943" s="21">
        <v>1</v>
      </c>
      <c r="U943" s="62" t="s">
        <v>139</v>
      </c>
      <c r="V943" s="49">
        <f>SUMIF(ResumenCotizacion!$C:$C,E943,ResumenCotizacion!$P:$P)</f>
        <v>0</v>
      </c>
      <c r="W943" s="86">
        <f>IF(H943="USD",S943*SolCotizacion!$J$18,S943)</f>
        <v>6597.7380000000003</v>
      </c>
      <c r="X943" s="3">
        <f>ROUND(W943/(1-VLOOKUP("Total porcentaje:",ResumenCotizacion!$F:$H,3,0)),2)</f>
        <v>6597.74</v>
      </c>
      <c r="Y943" s="3">
        <f t="shared" si="59"/>
        <v>0</v>
      </c>
    </row>
    <row r="944" spans="1:25" ht="14.25" x14ac:dyDescent="0.2">
      <c r="A944" s="21" t="str">
        <f t="shared" si="56"/>
        <v>Catalogo principalOVS_ES ACADEMICOS2Y-00002</v>
      </c>
      <c r="B944" s="21" t="str">
        <f t="shared" si="57"/>
        <v>S2Y-00002OVS_ES ACADEMICO</v>
      </c>
      <c r="C944"/>
      <c r="D944" s="21" t="s">
        <v>134</v>
      </c>
      <c r="E944" t="s">
        <v>2021</v>
      </c>
      <c r="F944" s="21" t="s">
        <v>806</v>
      </c>
      <c r="G944" s="21" t="s">
        <v>134</v>
      </c>
      <c r="H944" s="49" t="s">
        <v>136</v>
      </c>
      <c r="I944" s="21" t="s">
        <v>74</v>
      </c>
      <c r="J944" t="s">
        <v>2022</v>
      </c>
      <c r="K944" s="53" t="s">
        <v>29</v>
      </c>
      <c r="L944" s="52" t="s">
        <v>92</v>
      </c>
      <c r="M944" s="48" t="s">
        <v>73</v>
      </c>
      <c r="N944" s="89" t="s">
        <v>74</v>
      </c>
      <c r="O944" s="90" t="s">
        <v>74</v>
      </c>
      <c r="P944" s="89" t="s">
        <v>74</v>
      </c>
      <c r="Q944" s="47" t="str">
        <f t="shared" si="58"/>
        <v>S2Y-00002</v>
      </c>
      <c r="R944" s="64" t="s">
        <v>848</v>
      </c>
      <c r="S944" s="87">
        <v>0</v>
      </c>
      <c r="T944" s="21">
        <v>1</v>
      </c>
      <c r="U944" s="62" t="s">
        <v>139</v>
      </c>
      <c r="V944" s="49">
        <f>SUMIF(ResumenCotizacion!$C:$C,E944,ResumenCotizacion!$P:$P)</f>
        <v>0</v>
      </c>
      <c r="W944" s="86">
        <f>IF(H944="USD",S944*SolCotizacion!$J$18,S944)</f>
        <v>0</v>
      </c>
      <c r="X944" s="3">
        <f>ROUND(W944/(1-VLOOKUP("Total porcentaje:",ResumenCotizacion!$F:$H,3,0)),2)</f>
        <v>0</v>
      </c>
      <c r="Y944" s="3">
        <f t="shared" si="59"/>
        <v>0</v>
      </c>
    </row>
    <row r="945" spans="1:25" ht="14.25" x14ac:dyDescent="0.2">
      <c r="A945" s="21" t="str">
        <f t="shared" si="56"/>
        <v>Catalogo principalOVS_ES ACADEMICOS2Y-00003</v>
      </c>
      <c r="B945" s="21" t="str">
        <f t="shared" si="57"/>
        <v>S2Y-00003OVS_ES ACADEMICO</v>
      </c>
      <c r="C945"/>
      <c r="D945" s="21" t="s">
        <v>134</v>
      </c>
      <c r="E945" t="s">
        <v>2023</v>
      </c>
      <c r="F945" s="21" t="s">
        <v>806</v>
      </c>
      <c r="G945" s="21" t="s">
        <v>134</v>
      </c>
      <c r="H945" s="49" t="s">
        <v>136</v>
      </c>
      <c r="I945" s="21" t="s">
        <v>74</v>
      </c>
      <c r="J945" t="s">
        <v>2024</v>
      </c>
      <c r="K945" s="53" t="s">
        <v>29</v>
      </c>
      <c r="L945" s="52" t="s">
        <v>92</v>
      </c>
      <c r="M945" s="48" t="s">
        <v>73</v>
      </c>
      <c r="N945" s="89" t="s">
        <v>74</v>
      </c>
      <c r="O945" s="90" t="s">
        <v>74</v>
      </c>
      <c r="P945" s="89" t="s">
        <v>74</v>
      </c>
      <c r="Q945" s="47" t="str">
        <f t="shared" si="58"/>
        <v>S2Y-00003</v>
      </c>
      <c r="R945" s="64" t="s">
        <v>848</v>
      </c>
      <c r="S945" s="87">
        <v>0</v>
      </c>
      <c r="T945" s="21">
        <v>1</v>
      </c>
      <c r="U945" s="62" t="s">
        <v>139</v>
      </c>
      <c r="V945" s="49">
        <f>SUMIF(ResumenCotizacion!$C:$C,E945,ResumenCotizacion!$P:$P)</f>
        <v>0</v>
      </c>
      <c r="W945" s="86">
        <f>IF(H945="USD",S945*SolCotizacion!$J$18,S945)</f>
        <v>0</v>
      </c>
      <c r="X945" s="3">
        <f>ROUND(W945/(1-VLOOKUP("Total porcentaje:",ResumenCotizacion!$F:$H,3,0)),2)</f>
        <v>0</v>
      </c>
      <c r="Y945" s="3">
        <f t="shared" si="59"/>
        <v>0</v>
      </c>
    </row>
    <row r="946" spans="1:25" ht="14.25" x14ac:dyDescent="0.2">
      <c r="A946" s="21" t="str">
        <f t="shared" si="56"/>
        <v>Catalogo principalOVS_ES ACADEMICOS2Y-00006</v>
      </c>
      <c r="B946" s="21" t="str">
        <f t="shared" si="57"/>
        <v>S2Y-00006OVS_ES ACADEMICO</v>
      </c>
      <c r="C946"/>
      <c r="D946" s="21" t="s">
        <v>134</v>
      </c>
      <c r="E946" t="s">
        <v>2025</v>
      </c>
      <c r="F946" s="21" t="s">
        <v>806</v>
      </c>
      <c r="G946" s="21" t="s">
        <v>134</v>
      </c>
      <c r="H946" s="49" t="s">
        <v>136</v>
      </c>
      <c r="I946" s="21" t="s">
        <v>74</v>
      </c>
      <c r="J946" t="s">
        <v>2026</v>
      </c>
      <c r="K946" s="53" t="s">
        <v>29</v>
      </c>
      <c r="L946" s="52" t="s">
        <v>92</v>
      </c>
      <c r="M946" s="48" t="s">
        <v>73</v>
      </c>
      <c r="N946" s="89" t="s">
        <v>74</v>
      </c>
      <c r="O946" s="90" t="s">
        <v>74</v>
      </c>
      <c r="P946" s="89" t="s">
        <v>74</v>
      </c>
      <c r="Q946" s="47" t="str">
        <f t="shared" si="58"/>
        <v>S2Y-00006</v>
      </c>
      <c r="R946" s="64" t="s">
        <v>848</v>
      </c>
      <c r="S946" s="87">
        <v>1.8</v>
      </c>
      <c r="T946" s="21">
        <v>1</v>
      </c>
      <c r="U946" s="62" t="s">
        <v>139</v>
      </c>
      <c r="V946" s="49">
        <f>SUMIF(ResumenCotizacion!$C:$C,E946,ResumenCotizacion!$P:$P)</f>
        <v>0</v>
      </c>
      <c r="W946" s="86">
        <f>IF(H946="USD",S946*SolCotizacion!$J$18,S946)</f>
        <v>6597.7380000000003</v>
      </c>
      <c r="X946" s="3">
        <f>ROUND(W946/(1-VLOOKUP("Total porcentaje:",ResumenCotizacion!$F:$H,3,0)),2)</f>
        <v>6597.74</v>
      </c>
      <c r="Y946" s="3">
        <f t="shared" si="59"/>
        <v>0</v>
      </c>
    </row>
    <row r="947" spans="1:25" ht="14.25" x14ac:dyDescent="0.2">
      <c r="A947" s="21" t="str">
        <f t="shared" si="56"/>
        <v>Catalogo principalOVS_ES ACADEMICOS2Y-00007</v>
      </c>
      <c r="B947" s="21" t="str">
        <f t="shared" si="57"/>
        <v>S2Y-00007OVS_ES ACADEMICO</v>
      </c>
      <c r="C947"/>
      <c r="D947" s="21" t="s">
        <v>134</v>
      </c>
      <c r="E947" t="s">
        <v>2027</v>
      </c>
      <c r="F947" s="21" t="s">
        <v>806</v>
      </c>
      <c r="G947" s="21" t="s">
        <v>134</v>
      </c>
      <c r="H947" s="49" t="s">
        <v>136</v>
      </c>
      <c r="I947" s="21" t="s">
        <v>74</v>
      </c>
      <c r="J947" t="s">
        <v>2028</v>
      </c>
      <c r="K947" s="53" t="s">
        <v>29</v>
      </c>
      <c r="L947" s="52" t="s">
        <v>92</v>
      </c>
      <c r="M947" s="48" t="s">
        <v>73</v>
      </c>
      <c r="N947" s="89" t="s">
        <v>74</v>
      </c>
      <c r="O947" s="90" t="s">
        <v>74</v>
      </c>
      <c r="P947" s="89" t="s">
        <v>74</v>
      </c>
      <c r="Q947" s="47" t="str">
        <f t="shared" si="58"/>
        <v>S2Y-00007</v>
      </c>
      <c r="R947" s="64" t="s">
        <v>848</v>
      </c>
      <c r="S947" s="87">
        <v>1.8</v>
      </c>
      <c r="T947" s="21">
        <v>1</v>
      </c>
      <c r="U947" s="62" t="s">
        <v>139</v>
      </c>
      <c r="V947" s="49">
        <f>SUMIF(ResumenCotizacion!$C:$C,E947,ResumenCotizacion!$P:$P)</f>
        <v>0</v>
      </c>
      <c r="W947" s="86">
        <f>IF(H947="USD",S947*SolCotizacion!$J$18,S947)</f>
        <v>6597.7380000000003</v>
      </c>
      <c r="X947" s="3">
        <f>ROUND(W947/(1-VLOOKUP("Total porcentaje:",ResumenCotizacion!$F:$H,3,0)),2)</f>
        <v>6597.74</v>
      </c>
      <c r="Y947" s="3">
        <f t="shared" si="59"/>
        <v>0</v>
      </c>
    </row>
    <row r="948" spans="1:25" ht="14.25" x14ac:dyDescent="0.2">
      <c r="A948" s="21" t="str">
        <f t="shared" si="56"/>
        <v>Catalogo principalOVS_ES ACADEMICOS3Y-00001</v>
      </c>
      <c r="B948" s="21" t="str">
        <f t="shared" si="57"/>
        <v>S3Y-00001OVS_ES ACADEMICO</v>
      </c>
      <c r="C948"/>
      <c r="D948" s="21" t="s">
        <v>134</v>
      </c>
      <c r="E948" t="s">
        <v>2029</v>
      </c>
      <c r="F948" s="21" t="s">
        <v>806</v>
      </c>
      <c r="G948" s="21" t="s">
        <v>134</v>
      </c>
      <c r="H948" s="49" t="s">
        <v>136</v>
      </c>
      <c r="I948" s="21" t="s">
        <v>74</v>
      </c>
      <c r="J948" t="s">
        <v>2030</v>
      </c>
      <c r="K948" s="53" t="s">
        <v>29</v>
      </c>
      <c r="L948" s="52" t="s">
        <v>92</v>
      </c>
      <c r="M948" s="48" t="s">
        <v>73</v>
      </c>
      <c r="N948" s="89" t="s">
        <v>74</v>
      </c>
      <c r="O948" s="90" t="s">
        <v>74</v>
      </c>
      <c r="P948" s="89" t="s">
        <v>74</v>
      </c>
      <c r="Q948" s="47" t="str">
        <f t="shared" si="58"/>
        <v>S3Y-00001</v>
      </c>
      <c r="R948" s="64" t="s">
        <v>848</v>
      </c>
      <c r="S948" s="87">
        <v>2.2999999999999998</v>
      </c>
      <c r="T948" s="21">
        <v>1</v>
      </c>
      <c r="U948" s="62" t="s">
        <v>139</v>
      </c>
      <c r="V948" s="49">
        <f>SUMIF(ResumenCotizacion!$C:$C,E948,ResumenCotizacion!$P:$P)</f>
        <v>0</v>
      </c>
      <c r="W948" s="86">
        <f>IF(H948="USD",S948*SolCotizacion!$J$18,S948)</f>
        <v>8430.4429999999993</v>
      </c>
      <c r="X948" s="3">
        <f>ROUND(W948/(1-VLOOKUP("Total porcentaje:",ResumenCotizacion!$F:$H,3,0)),2)</f>
        <v>8430.44</v>
      </c>
      <c r="Y948" s="3">
        <f t="shared" si="59"/>
        <v>0</v>
      </c>
    </row>
    <row r="949" spans="1:25" ht="14.25" x14ac:dyDescent="0.2">
      <c r="A949" s="21" t="str">
        <f t="shared" si="56"/>
        <v>Catalogo principalOVS_ES ACADEMICOS3Y-00002</v>
      </c>
      <c r="B949" s="21" t="str">
        <f t="shared" si="57"/>
        <v>S3Y-00002OVS_ES ACADEMICO</v>
      </c>
      <c r="C949"/>
      <c r="D949" s="21" t="s">
        <v>134</v>
      </c>
      <c r="E949" t="s">
        <v>2031</v>
      </c>
      <c r="F949" s="21" t="s">
        <v>806</v>
      </c>
      <c r="G949" s="21" t="s">
        <v>134</v>
      </c>
      <c r="H949" s="49" t="s">
        <v>136</v>
      </c>
      <c r="I949" s="21" t="s">
        <v>74</v>
      </c>
      <c r="J949" t="s">
        <v>2032</v>
      </c>
      <c r="K949" s="53" t="s">
        <v>29</v>
      </c>
      <c r="L949" s="52" t="s">
        <v>92</v>
      </c>
      <c r="M949" s="48" t="s">
        <v>73</v>
      </c>
      <c r="N949" s="89" t="s">
        <v>74</v>
      </c>
      <c r="O949" s="90" t="s">
        <v>74</v>
      </c>
      <c r="P949" s="89" t="s">
        <v>74</v>
      </c>
      <c r="Q949" s="47" t="str">
        <f t="shared" si="58"/>
        <v>S3Y-00002</v>
      </c>
      <c r="R949" s="64" t="s">
        <v>848</v>
      </c>
      <c r="S949" s="87">
        <v>2.2999999999999998</v>
      </c>
      <c r="T949" s="21">
        <v>1</v>
      </c>
      <c r="U949" s="62" t="s">
        <v>139</v>
      </c>
      <c r="V949" s="49">
        <f>SUMIF(ResumenCotizacion!$C:$C,E949,ResumenCotizacion!$P:$P)</f>
        <v>0</v>
      </c>
      <c r="W949" s="86">
        <f>IF(H949="USD",S949*SolCotizacion!$J$18,S949)</f>
        <v>8430.4429999999993</v>
      </c>
      <c r="X949" s="3">
        <f>ROUND(W949/(1-VLOOKUP("Total porcentaje:",ResumenCotizacion!$F:$H,3,0)),2)</f>
        <v>8430.44</v>
      </c>
      <c r="Y949" s="3">
        <f t="shared" si="59"/>
        <v>0</v>
      </c>
    </row>
    <row r="950" spans="1:25" ht="14.25" x14ac:dyDescent="0.2">
      <c r="A950" s="21" t="str">
        <f t="shared" si="56"/>
        <v>Catalogo principalOVS_ES ACADEMICOS3Y-00004</v>
      </c>
      <c r="B950" s="21" t="str">
        <f t="shared" si="57"/>
        <v>S3Y-00004OVS_ES ACADEMICO</v>
      </c>
      <c r="C950"/>
      <c r="D950" s="21" t="s">
        <v>134</v>
      </c>
      <c r="E950" t="s">
        <v>2033</v>
      </c>
      <c r="F950" s="21" t="s">
        <v>806</v>
      </c>
      <c r="G950" s="21" t="s">
        <v>134</v>
      </c>
      <c r="H950" s="49" t="s">
        <v>136</v>
      </c>
      <c r="I950" s="21" t="s">
        <v>74</v>
      </c>
      <c r="J950" t="s">
        <v>2034</v>
      </c>
      <c r="K950" s="53" t="s">
        <v>29</v>
      </c>
      <c r="L950" s="52" t="s">
        <v>92</v>
      </c>
      <c r="M950" s="48" t="s">
        <v>73</v>
      </c>
      <c r="N950" s="89" t="s">
        <v>74</v>
      </c>
      <c r="O950" s="90" t="s">
        <v>74</v>
      </c>
      <c r="P950" s="89" t="s">
        <v>74</v>
      </c>
      <c r="Q950" s="47" t="str">
        <f t="shared" si="58"/>
        <v>S3Y-00004</v>
      </c>
      <c r="R950" s="64" t="s">
        <v>848</v>
      </c>
      <c r="S950" s="87">
        <v>0</v>
      </c>
      <c r="T950" s="21">
        <v>1</v>
      </c>
      <c r="U950" s="62" t="s">
        <v>139</v>
      </c>
      <c r="V950" s="49">
        <f>SUMIF(ResumenCotizacion!$C:$C,E950,ResumenCotizacion!$P:$P)</f>
        <v>0</v>
      </c>
      <c r="W950" s="86">
        <f>IF(H950="USD",S950*SolCotizacion!$J$18,S950)</f>
        <v>0</v>
      </c>
      <c r="X950" s="3">
        <f>ROUND(W950/(1-VLOOKUP("Total porcentaje:",ResumenCotizacion!$F:$H,3,0)),2)</f>
        <v>0</v>
      </c>
      <c r="Y950" s="3">
        <f t="shared" si="59"/>
        <v>0</v>
      </c>
    </row>
    <row r="951" spans="1:25" ht="14.25" x14ac:dyDescent="0.2">
      <c r="A951" s="21" t="str">
        <f t="shared" si="56"/>
        <v>Catalogo principalOVS_ES ACADEMICOS3Y-00005</v>
      </c>
      <c r="B951" s="21" t="str">
        <f t="shared" si="57"/>
        <v>S3Y-00005OVS_ES ACADEMICO</v>
      </c>
      <c r="C951"/>
      <c r="D951" s="21" t="s">
        <v>134</v>
      </c>
      <c r="E951" t="s">
        <v>2035</v>
      </c>
      <c r="F951" s="21" t="s">
        <v>806</v>
      </c>
      <c r="G951" s="21" t="s">
        <v>134</v>
      </c>
      <c r="H951" s="49" t="s">
        <v>136</v>
      </c>
      <c r="I951" s="21" t="s">
        <v>74</v>
      </c>
      <c r="J951" t="s">
        <v>2036</v>
      </c>
      <c r="K951" s="53" t="s">
        <v>29</v>
      </c>
      <c r="L951" s="52" t="s">
        <v>92</v>
      </c>
      <c r="M951" s="48" t="s">
        <v>73</v>
      </c>
      <c r="N951" s="89" t="s">
        <v>74</v>
      </c>
      <c r="O951" s="90" t="s">
        <v>74</v>
      </c>
      <c r="P951" s="89" t="s">
        <v>74</v>
      </c>
      <c r="Q951" s="47" t="str">
        <f t="shared" si="58"/>
        <v>S3Y-00005</v>
      </c>
      <c r="R951" s="64" t="s">
        <v>848</v>
      </c>
      <c r="S951" s="87">
        <v>0</v>
      </c>
      <c r="T951" s="21">
        <v>1</v>
      </c>
      <c r="U951" s="62" t="s">
        <v>139</v>
      </c>
      <c r="V951" s="49">
        <f>SUMIF(ResumenCotizacion!$C:$C,E951,ResumenCotizacion!$P:$P)</f>
        <v>0</v>
      </c>
      <c r="W951" s="86">
        <f>IF(H951="USD",S951*SolCotizacion!$J$18,S951)</f>
        <v>0</v>
      </c>
      <c r="X951" s="3">
        <f>ROUND(W951/(1-VLOOKUP("Total porcentaje:",ResumenCotizacion!$F:$H,3,0)),2)</f>
        <v>0</v>
      </c>
      <c r="Y951" s="3">
        <f t="shared" si="59"/>
        <v>0</v>
      </c>
    </row>
    <row r="952" spans="1:25" ht="14.25" x14ac:dyDescent="0.2">
      <c r="A952" s="21" t="str">
        <f t="shared" si="56"/>
        <v>Catalogo principalOVS_ES ACADEMICOS3Y-00010</v>
      </c>
      <c r="B952" s="21" t="str">
        <f t="shared" si="57"/>
        <v>S3Y-00010OVS_ES ACADEMICO</v>
      </c>
      <c r="C952"/>
      <c r="D952" s="21" t="s">
        <v>134</v>
      </c>
      <c r="E952" t="s">
        <v>2037</v>
      </c>
      <c r="F952" s="21" t="s">
        <v>806</v>
      </c>
      <c r="G952" s="21" t="s">
        <v>134</v>
      </c>
      <c r="H952" s="49" t="s">
        <v>136</v>
      </c>
      <c r="I952" s="21" t="s">
        <v>74</v>
      </c>
      <c r="J952" t="s">
        <v>2038</v>
      </c>
      <c r="K952" s="53" t="s">
        <v>29</v>
      </c>
      <c r="L952" s="52" t="s">
        <v>92</v>
      </c>
      <c r="M952" s="48" t="s">
        <v>73</v>
      </c>
      <c r="N952" s="89" t="s">
        <v>74</v>
      </c>
      <c r="O952" s="90" t="s">
        <v>74</v>
      </c>
      <c r="P952" s="89" t="s">
        <v>74</v>
      </c>
      <c r="Q952" s="47" t="str">
        <f t="shared" si="58"/>
        <v>S3Y-00010</v>
      </c>
      <c r="R952" s="64" t="s">
        <v>848</v>
      </c>
      <c r="S952" s="87">
        <v>2.2999999999999998</v>
      </c>
      <c r="T952" s="21">
        <v>1</v>
      </c>
      <c r="U952" s="62" t="s">
        <v>139</v>
      </c>
      <c r="V952" s="49">
        <f>SUMIF(ResumenCotizacion!$C:$C,E952,ResumenCotizacion!$P:$P)</f>
        <v>0</v>
      </c>
      <c r="W952" s="86">
        <f>IF(H952="USD",S952*SolCotizacion!$J$18,S952)</f>
        <v>8430.4429999999993</v>
      </c>
      <c r="X952" s="3">
        <f>ROUND(W952/(1-VLOOKUP("Total porcentaje:",ResumenCotizacion!$F:$H,3,0)),2)</f>
        <v>8430.44</v>
      </c>
      <c r="Y952" s="3">
        <f t="shared" si="59"/>
        <v>0</v>
      </c>
    </row>
    <row r="953" spans="1:25" ht="14.25" x14ac:dyDescent="0.2">
      <c r="A953" s="21" t="str">
        <f t="shared" si="56"/>
        <v>Catalogo principalOVS_ES ACADEMICOS3Y-00011</v>
      </c>
      <c r="B953" s="21" t="str">
        <f t="shared" si="57"/>
        <v>S3Y-00011OVS_ES ACADEMICO</v>
      </c>
      <c r="C953"/>
      <c r="D953" s="21" t="s">
        <v>134</v>
      </c>
      <c r="E953" t="s">
        <v>2039</v>
      </c>
      <c r="F953" s="21" t="s">
        <v>806</v>
      </c>
      <c r="G953" s="21" t="s">
        <v>134</v>
      </c>
      <c r="H953" s="49" t="s">
        <v>136</v>
      </c>
      <c r="I953" s="21" t="s">
        <v>74</v>
      </c>
      <c r="J953" t="s">
        <v>2040</v>
      </c>
      <c r="K953" s="53" t="s">
        <v>29</v>
      </c>
      <c r="L953" s="52" t="s">
        <v>92</v>
      </c>
      <c r="M953" s="48" t="s">
        <v>73</v>
      </c>
      <c r="N953" s="89" t="s">
        <v>74</v>
      </c>
      <c r="O953" s="90" t="s">
        <v>74</v>
      </c>
      <c r="P953" s="89" t="s">
        <v>74</v>
      </c>
      <c r="Q953" s="47" t="str">
        <f t="shared" si="58"/>
        <v>S3Y-00011</v>
      </c>
      <c r="R953" s="64" t="s">
        <v>848</v>
      </c>
      <c r="S953" s="87">
        <v>2.2999999999999998</v>
      </c>
      <c r="T953" s="21">
        <v>1</v>
      </c>
      <c r="U953" s="62" t="s">
        <v>139</v>
      </c>
      <c r="V953" s="49">
        <f>SUMIF(ResumenCotizacion!$C:$C,E953,ResumenCotizacion!$P:$P)</f>
        <v>0</v>
      </c>
      <c r="W953" s="86">
        <f>IF(H953="USD",S953*SolCotizacion!$J$18,S953)</f>
        <v>8430.4429999999993</v>
      </c>
      <c r="X953" s="3">
        <f>ROUND(W953/(1-VLOOKUP("Total porcentaje:",ResumenCotizacion!$F:$H,3,0)),2)</f>
        <v>8430.44</v>
      </c>
      <c r="Y953" s="3">
        <f t="shared" si="59"/>
        <v>0</v>
      </c>
    </row>
    <row r="954" spans="1:25" ht="14.25" x14ac:dyDescent="0.2">
      <c r="A954" s="21" t="str">
        <f t="shared" si="56"/>
        <v>Catalogo principalOVS_ES ACADEMICOS3Y-00012</v>
      </c>
      <c r="B954" s="21" t="str">
        <f t="shared" si="57"/>
        <v>S3Y-00012OVS_ES ACADEMICO</v>
      </c>
      <c r="C954"/>
      <c r="D954" s="21" t="s">
        <v>134</v>
      </c>
      <c r="E954" t="s">
        <v>2041</v>
      </c>
      <c r="F954" s="21" t="s">
        <v>806</v>
      </c>
      <c r="G954" s="21" t="s">
        <v>134</v>
      </c>
      <c r="H954" s="49" t="s">
        <v>136</v>
      </c>
      <c r="I954" s="21" t="s">
        <v>74</v>
      </c>
      <c r="J954" t="s">
        <v>2042</v>
      </c>
      <c r="K954" s="53" t="s">
        <v>29</v>
      </c>
      <c r="L954" s="52" t="s">
        <v>92</v>
      </c>
      <c r="M954" s="48" t="s">
        <v>73</v>
      </c>
      <c r="N954" s="89" t="s">
        <v>74</v>
      </c>
      <c r="O954" s="90" t="s">
        <v>74</v>
      </c>
      <c r="P954" s="89" t="s">
        <v>74</v>
      </c>
      <c r="Q954" s="47" t="str">
        <f t="shared" si="58"/>
        <v>S3Y-00012</v>
      </c>
      <c r="R954" s="64" t="s">
        <v>848</v>
      </c>
      <c r="S954" s="87">
        <v>2.2999999999999998</v>
      </c>
      <c r="T954" s="21">
        <v>1</v>
      </c>
      <c r="U954" s="62" t="s">
        <v>139</v>
      </c>
      <c r="V954" s="49">
        <f>SUMIF(ResumenCotizacion!$C:$C,E954,ResumenCotizacion!$P:$P)</f>
        <v>0</v>
      </c>
      <c r="W954" s="86">
        <f>IF(H954="USD",S954*SolCotizacion!$J$18,S954)</f>
        <v>8430.4429999999993</v>
      </c>
      <c r="X954" s="3">
        <f>ROUND(W954/(1-VLOOKUP("Total porcentaje:",ResumenCotizacion!$F:$H,3,0)),2)</f>
        <v>8430.44</v>
      </c>
      <c r="Y954" s="3">
        <f t="shared" si="59"/>
        <v>0</v>
      </c>
    </row>
    <row r="955" spans="1:25" ht="14.25" x14ac:dyDescent="0.2">
      <c r="A955" s="21" t="str">
        <f t="shared" si="56"/>
        <v>Catalogo principalOVS_ES ACADEMICOS3Y-00013</v>
      </c>
      <c r="B955" s="21" t="str">
        <f t="shared" si="57"/>
        <v>S3Y-00013OVS_ES ACADEMICO</v>
      </c>
      <c r="C955"/>
      <c r="D955" s="21" t="s">
        <v>134</v>
      </c>
      <c r="E955" t="s">
        <v>2043</v>
      </c>
      <c r="F955" s="21" t="s">
        <v>806</v>
      </c>
      <c r="G955" s="21" t="s">
        <v>134</v>
      </c>
      <c r="H955" s="49" t="s">
        <v>136</v>
      </c>
      <c r="I955" s="21" t="s">
        <v>74</v>
      </c>
      <c r="J955" t="s">
        <v>2044</v>
      </c>
      <c r="K955" s="53" t="s">
        <v>29</v>
      </c>
      <c r="L955" s="52" t="s">
        <v>92</v>
      </c>
      <c r="M955" s="48" t="s">
        <v>73</v>
      </c>
      <c r="N955" s="89" t="s">
        <v>74</v>
      </c>
      <c r="O955" s="90" t="s">
        <v>74</v>
      </c>
      <c r="P955" s="89" t="s">
        <v>74</v>
      </c>
      <c r="Q955" s="47" t="str">
        <f t="shared" si="58"/>
        <v>S3Y-00013</v>
      </c>
      <c r="R955" s="64" t="s">
        <v>848</v>
      </c>
      <c r="S955" s="87">
        <v>2.2999999999999998</v>
      </c>
      <c r="T955" s="21">
        <v>1</v>
      </c>
      <c r="U955" s="62" t="s">
        <v>139</v>
      </c>
      <c r="V955" s="49">
        <f>SUMIF(ResumenCotizacion!$C:$C,E955,ResumenCotizacion!$P:$P)</f>
        <v>0</v>
      </c>
      <c r="W955" s="86">
        <f>IF(H955="USD",S955*SolCotizacion!$J$18,S955)</f>
        <v>8430.4429999999993</v>
      </c>
      <c r="X955" s="3">
        <f>ROUND(W955/(1-VLOOKUP("Total porcentaje:",ResumenCotizacion!$F:$H,3,0)),2)</f>
        <v>8430.44</v>
      </c>
      <c r="Y955" s="3">
        <f t="shared" si="59"/>
        <v>0</v>
      </c>
    </row>
    <row r="956" spans="1:25" ht="14.25" x14ac:dyDescent="0.2">
      <c r="A956" s="21" t="str">
        <f t="shared" si="56"/>
        <v>Catalogo principalOVS_ES ACADEMICOSXA-00003</v>
      </c>
      <c r="B956" s="21" t="str">
        <f t="shared" si="57"/>
        <v>SXA-00003OVS_ES ACADEMICO</v>
      </c>
      <c r="C956"/>
      <c r="D956" s="21" t="s">
        <v>134</v>
      </c>
      <c r="E956" t="s">
        <v>2045</v>
      </c>
      <c r="F956" s="21" t="s">
        <v>806</v>
      </c>
      <c r="G956" s="21" t="s">
        <v>134</v>
      </c>
      <c r="H956" s="49" t="s">
        <v>136</v>
      </c>
      <c r="I956" s="21" t="s">
        <v>74</v>
      </c>
      <c r="J956" t="s">
        <v>2046</v>
      </c>
      <c r="K956" s="53" t="s">
        <v>29</v>
      </c>
      <c r="L956" s="52" t="s">
        <v>92</v>
      </c>
      <c r="M956" s="48" t="s">
        <v>73</v>
      </c>
      <c r="N956" s="89" t="s">
        <v>74</v>
      </c>
      <c r="O956" s="90" t="s">
        <v>74</v>
      </c>
      <c r="P956" s="89" t="s">
        <v>74</v>
      </c>
      <c r="Q956" s="47" t="str">
        <f t="shared" si="58"/>
        <v>SXA-00003</v>
      </c>
      <c r="R956" s="64" t="s">
        <v>848</v>
      </c>
      <c r="S956" s="87">
        <v>9</v>
      </c>
      <c r="T956" s="21">
        <v>1</v>
      </c>
      <c r="U956" s="62" t="s">
        <v>139</v>
      </c>
      <c r="V956" s="49">
        <f>SUMIF(ResumenCotizacion!$C:$C,E956,ResumenCotizacion!$P:$P)</f>
        <v>0</v>
      </c>
      <c r="W956" s="86">
        <f>IF(H956="USD",S956*SolCotizacion!$J$18,S956)</f>
        <v>32988.69</v>
      </c>
      <c r="X956" s="3">
        <f>ROUND(W956/(1-VLOOKUP("Total porcentaje:",ResumenCotizacion!$F:$H,3,0)),2)</f>
        <v>32988.69</v>
      </c>
      <c r="Y956" s="3">
        <f t="shared" si="59"/>
        <v>0</v>
      </c>
    </row>
    <row r="957" spans="1:25" ht="14.25" x14ac:dyDescent="0.2">
      <c r="A957" s="21" t="str">
        <f t="shared" si="56"/>
        <v>Catalogo principalOVS_ES ACADEMICOSXA-00004</v>
      </c>
      <c r="B957" s="21" t="str">
        <f t="shared" si="57"/>
        <v>SXA-00004OVS_ES ACADEMICO</v>
      </c>
      <c r="C957"/>
      <c r="D957" s="21" t="s">
        <v>134</v>
      </c>
      <c r="E957" t="s">
        <v>2047</v>
      </c>
      <c r="F957" s="21" t="s">
        <v>806</v>
      </c>
      <c r="G957" s="21" t="s">
        <v>134</v>
      </c>
      <c r="H957" s="49" t="s">
        <v>136</v>
      </c>
      <c r="I957" s="21" t="s">
        <v>74</v>
      </c>
      <c r="J957" t="s">
        <v>2048</v>
      </c>
      <c r="K957" s="53" t="s">
        <v>29</v>
      </c>
      <c r="L957" s="52" t="s">
        <v>92</v>
      </c>
      <c r="M957" s="48" t="s">
        <v>73</v>
      </c>
      <c r="N957" s="89" t="s">
        <v>74</v>
      </c>
      <c r="O957" s="90" t="s">
        <v>74</v>
      </c>
      <c r="P957" s="89" t="s">
        <v>74</v>
      </c>
      <c r="Q957" s="47" t="str">
        <f t="shared" si="58"/>
        <v>SXA-00004</v>
      </c>
      <c r="R957" s="64" t="s">
        <v>848</v>
      </c>
      <c r="S957" s="87">
        <v>9</v>
      </c>
      <c r="T957" s="21">
        <v>1</v>
      </c>
      <c r="U957" s="62" t="s">
        <v>139</v>
      </c>
      <c r="V957" s="49">
        <f>SUMIF(ResumenCotizacion!$C:$C,E957,ResumenCotizacion!$P:$P)</f>
        <v>0</v>
      </c>
      <c r="W957" s="86">
        <f>IF(H957="USD",S957*SolCotizacion!$J$18,S957)</f>
        <v>32988.69</v>
      </c>
      <c r="X957" s="3">
        <f>ROUND(W957/(1-VLOOKUP("Total porcentaje:",ResumenCotizacion!$F:$H,3,0)),2)</f>
        <v>32988.69</v>
      </c>
      <c r="Y957" s="3">
        <f t="shared" si="59"/>
        <v>0</v>
      </c>
    </row>
    <row r="958" spans="1:25" ht="14.25" x14ac:dyDescent="0.2">
      <c r="A958" s="21" t="str">
        <f t="shared" si="56"/>
        <v>Catalogo principalOVS_ES ACADEMICOT6L-00250</v>
      </c>
      <c r="B958" s="21" t="str">
        <f t="shared" si="57"/>
        <v>T6L-00250OVS_ES ACADEMICO</v>
      </c>
      <c r="C958"/>
      <c r="D958" s="21" t="s">
        <v>134</v>
      </c>
      <c r="E958" t="s">
        <v>2049</v>
      </c>
      <c r="F958" s="21" t="s">
        <v>806</v>
      </c>
      <c r="G958" s="21" t="s">
        <v>134</v>
      </c>
      <c r="H958" s="49" t="s">
        <v>136</v>
      </c>
      <c r="I958" s="21" t="s">
        <v>74</v>
      </c>
      <c r="J958" t="s">
        <v>2050</v>
      </c>
      <c r="K958" s="53" t="s">
        <v>29</v>
      </c>
      <c r="L958" s="52" t="s">
        <v>92</v>
      </c>
      <c r="M958" s="48" t="s">
        <v>73</v>
      </c>
      <c r="N958" s="89" t="s">
        <v>74</v>
      </c>
      <c r="O958" s="90" t="s">
        <v>74</v>
      </c>
      <c r="P958" s="89" t="s">
        <v>74</v>
      </c>
      <c r="Q958" s="47" t="str">
        <f t="shared" si="58"/>
        <v>T6L-00250</v>
      </c>
      <c r="R958" s="64" t="s">
        <v>75</v>
      </c>
      <c r="S958" s="87">
        <v>161</v>
      </c>
      <c r="T958" s="21">
        <v>1</v>
      </c>
      <c r="U958" s="62" t="s">
        <v>139</v>
      </c>
      <c r="V958" s="49">
        <f>SUMIF(ResumenCotizacion!$C:$C,E958,ResumenCotizacion!$P:$P)</f>
        <v>0</v>
      </c>
      <c r="W958" s="86">
        <f>IF(H958="USD",S958*SolCotizacion!$J$18,S958)</f>
        <v>590131.01</v>
      </c>
      <c r="X958" s="3">
        <f>ROUND(W958/(1-VLOOKUP("Total porcentaje:",ResumenCotizacion!$F:$H,3,0)),2)</f>
        <v>590131.01</v>
      </c>
      <c r="Y958" s="3">
        <f t="shared" si="59"/>
        <v>0</v>
      </c>
    </row>
    <row r="959" spans="1:25" ht="14.25" x14ac:dyDescent="0.2">
      <c r="A959" s="21" t="str">
        <f t="shared" si="56"/>
        <v>Catalogo principalOVS_ES ACADEMICOT6L-00251</v>
      </c>
      <c r="B959" s="21" t="str">
        <f t="shared" si="57"/>
        <v>T6L-00251OVS_ES ACADEMICO</v>
      </c>
      <c r="C959"/>
      <c r="D959" s="21" t="s">
        <v>134</v>
      </c>
      <c r="E959" t="s">
        <v>2051</v>
      </c>
      <c r="F959" s="21" t="s">
        <v>806</v>
      </c>
      <c r="G959" s="21" t="s">
        <v>134</v>
      </c>
      <c r="H959" s="49" t="s">
        <v>136</v>
      </c>
      <c r="I959" s="21" t="s">
        <v>74</v>
      </c>
      <c r="J959" t="s">
        <v>2052</v>
      </c>
      <c r="K959" s="53" t="s">
        <v>29</v>
      </c>
      <c r="L959" s="52" t="s">
        <v>92</v>
      </c>
      <c r="M959" s="48" t="s">
        <v>73</v>
      </c>
      <c r="N959" s="89" t="s">
        <v>74</v>
      </c>
      <c r="O959" s="90" t="s">
        <v>74</v>
      </c>
      <c r="P959" s="89" t="s">
        <v>74</v>
      </c>
      <c r="Q959" s="47" t="str">
        <f t="shared" si="58"/>
        <v>T6L-00251</v>
      </c>
      <c r="R959" s="64" t="s">
        <v>75</v>
      </c>
      <c r="S959" s="87">
        <v>161</v>
      </c>
      <c r="T959" s="21">
        <v>1</v>
      </c>
      <c r="U959" s="62" t="s">
        <v>139</v>
      </c>
      <c r="V959" s="49">
        <f>SUMIF(ResumenCotizacion!$C:$C,E959,ResumenCotizacion!$P:$P)</f>
        <v>0</v>
      </c>
      <c r="W959" s="86">
        <f>IF(H959="USD",S959*SolCotizacion!$J$18,S959)</f>
        <v>590131.01</v>
      </c>
      <c r="X959" s="3">
        <f>ROUND(W959/(1-VLOOKUP("Total porcentaje:",ResumenCotizacion!$F:$H,3,0)),2)</f>
        <v>590131.01</v>
      </c>
      <c r="Y959" s="3">
        <f t="shared" si="59"/>
        <v>0</v>
      </c>
    </row>
    <row r="960" spans="1:25" ht="14.25" x14ac:dyDescent="0.2">
      <c r="A960" s="21" t="str">
        <f t="shared" si="56"/>
        <v>Catalogo principalOVS_ES ACADEMICOT98-02611</v>
      </c>
      <c r="B960" s="21" t="str">
        <f t="shared" si="57"/>
        <v>T98-02611OVS_ES ACADEMICO</v>
      </c>
      <c r="C960"/>
      <c r="D960" s="21" t="s">
        <v>134</v>
      </c>
      <c r="E960" t="s">
        <v>2053</v>
      </c>
      <c r="F960" s="21" t="s">
        <v>806</v>
      </c>
      <c r="G960" s="21" t="s">
        <v>134</v>
      </c>
      <c r="H960" s="49" t="s">
        <v>136</v>
      </c>
      <c r="I960" s="21" t="s">
        <v>74</v>
      </c>
      <c r="J960" t="s">
        <v>2054</v>
      </c>
      <c r="K960" s="53" t="s">
        <v>29</v>
      </c>
      <c r="L960" s="52" t="s">
        <v>92</v>
      </c>
      <c r="M960" s="48" t="s">
        <v>73</v>
      </c>
      <c r="N960" s="89" t="s">
        <v>74</v>
      </c>
      <c r="O960" s="90" t="s">
        <v>74</v>
      </c>
      <c r="P960" s="89" t="s">
        <v>74</v>
      </c>
      <c r="Q960" s="47" t="str">
        <f t="shared" si="58"/>
        <v>T98-02611</v>
      </c>
      <c r="R960" s="64" t="s">
        <v>75</v>
      </c>
      <c r="S960" s="87">
        <v>4.37</v>
      </c>
      <c r="T960" s="21">
        <v>1</v>
      </c>
      <c r="U960" s="62" t="s">
        <v>139</v>
      </c>
      <c r="V960" s="49">
        <f>SUMIF(ResumenCotizacion!$C:$C,E960,ResumenCotizacion!$P:$P)</f>
        <v>0</v>
      </c>
      <c r="W960" s="86">
        <f>IF(H960="USD",S960*SolCotizacion!$J$18,S960)</f>
        <v>16017.841699999999</v>
      </c>
      <c r="X960" s="3">
        <f>ROUND(W960/(1-VLOOKUP("Total porcentaje:",ResumenCotizacion!$F:$H,3,0)),2)</f>
        <v>16017.84</v>
      </c>
      <c r="Y960" s="3">
        <f t="shared" si="59"/>
        <v>0</v>
      </c>
    </row>
    <row r="961" spans="1:25" ht="14.25" x14ac:dyDescent="0.2">
      <c r="A961" s="21" t="str">
        <f t="shared" si="56"/>
        <v>Catalogo principalOVS_ES ACADEMICOT98-02612</v>
      </c>
      <c r="B961" s="21" t="str">
        <f t="shared" si="57"/>
        <v>T98-02612OVS_ES ACADEMICO</v>
      </c>
      <c r="C961"/>
      <c r="D961" s="21" t="s">
        <v>134</v>
      </c>
      <c r="E961" t="s">
        <v>2055</v>
      </c>
      <c r="F961" s="21" t="s">
        <v>806</v>
      </c>
      <c r="G961" s="21" t="s">
        <v>134</v>
      </c>
      <c r="H961" s="49" t="s">
        <v>136</v>
      </c>
      <c r="I961" s="21" t="s">
        <v>74</v>
      </c>
      <c r="J961" t="s">
        <v>2056</v>
      </c>
      <c r="K961" s="53" t="s">
        <v>29</v>
      </c>
      <c r="L961" s="52" t="s">
        <v>92</v>
      </c>
      <c r="M961" s="48" t="s">
        <v>73</v>
      </c>
      <c r="N961" s="89" t="s">
        <v>74</v>
      </c>
      <c r="O961" s="90" t="s">
        <v>74</v>
      </c>
      <c r="P961" s="89" t="s">
        <v>74</v>
      </c>
      <c r="Q961" s="47" t="str">
        <f t="shared" si="58"/>
        <v>T98-02612</v>
      </c>
      <c r="R961" s="64" t="s">
        <v>75</v>
      </c>
      <c r="S961" s="87">
        <v>4.37</v>
      </c>
      <c r="T961" s="21">
        <v>1</v>
      </c>
      <c r="U961" s="62" t="s">
        <v>139</v>
      </c>
      <c r="V961" s="49">
        <f>SUMIF(ResumenCotizacion!$C:$C,E961,ResumenCotizacion!$P:$P)</f>
        <v>0</v>
      </c>
      <c r="W961" s="86">
        <f>IF(H961="USD",S961*SolCotizacion!$J$18,S961)</f>
        <v>16017.841699999999</v>
      </c>
      <c r="X961" s="3">
        <f>ROUND(W961/(1-VLOOKUP("Total porcentaje:",ResumenCotizacion!$F:$H,3,0)),2)</f>
        <v>16017.84</v>
      </c>
      <c r="Y961" s="3">
        <f t="shared" si="59"/>
        <v>0</v>
      </c>
    </row>
    <row r="962" spans="1:25" ht="14.25" x14ac:dyDescent="0.2">
      <c r="A962" s="21" t="str">
        <f t="shared" ref="A962:A1025" si="60">D962&amp;F962&amp;E962</f>
        <v>Catalogo principalOVS_ES ACADEMICOT98-02613</v>
      </c>
      <c r="B962" s="21" t="str">
        <f t="shared" ref="B962:B1025" si="61">E962&amp;F962</f>
        <v>T98-02613OVS_ES ACADEMICO</v>
      </c>
      <c r="C962"/>
      <c r="D962" s="21" t="s">
        <v>134</v>
      </c>
      <c r="E962" t="s">
        <v>2057</v>
      </c>
      <c r="F962" s="21" t="s">
        <v>806</v>
      </c>
      <c r="G962" s="21" t="s">
        <v>134</v>
      </c>
      <c r="H962" s="49" t="s">
        <v>136</v>
      </c>
      <c r="I962" s="21" t="s">
        <v>74</v>
      </c>
      <c r="J962" t="s">
        <v>2058</v>
      </c>
      <c r="K962" s="53" t="s">
        <v>29</v>
      </c>
      <c r="L962" s="52" t="s">
        <v>92</v>
      </c>
      <c r="M962" s="48" t="s">
        <v>73</v>
      </c>
      <c r="N962" s="89" t="s">
        <v>74</v>
      </c>
      <c r="O962" s="90" t="s">
        <v>74</v>
      </c>
      <c r="P962" s="89" t="s">
        <v>74</v>
      </c>
      <c r="Q962" s="47" t="str">
        <f t="shared" si="58"/>
        <v>T98-02613</v>
      </c>
      <c r="R962" s="64" t="s">
        <v>75</v>
      </c>
      <c r="S962" s="87">
        <v>4.21</v>
      </c>
      <c r="T962" s="21">
        <v>1</v>
      </c>
      <c r="U962" s="62" t="s">
        <v>139</v>
      </c>
      <c r="V962" s="49">
        <f>SUMIF(ResumenCotizacion!$C:$C,E962,ResumenCotizacion!$P:$P)</f>
        <v>0</v>
      </c>
      <c r="W962" s="86">
        <f>IF(H962="USD",S962*SolCotizacion!$J$18,S962)</f>
        <v>15431.376099999999</v>
      </c>
      <c r="X962" s="3">
        <f>ROUND(W962/(1-VLOOKUP("Total porcentaje:",ResumenCotizacion!$F:$H,3,0)),2)</f>
        <v>15431.38</v>
      </c>
      <c r="Y962" s="3">
        <f t="shared" si="59"/>
        <v>0</v>
      </c>
    </row>
    <row r="963" spans="1:25" ht="14.25" x14ac:dyDescent="0.2">
      <c r="A963" s="21" t="str">
        <f t="shared" si="60"/>
        <v>Catalogo principalOVS_ES ACADEMICOT98-02614</v>
      </c>
      <c r="B963" s="21" t="str">
        <f t="shared" si="61"/>
        <v>T98-02614OVS_ES ACADEMICO</v>
      </c>
      <c r="C963"/>
      <c r="D963" s="21" t="s">
        <v>134</v>
      </c>
      <c r="E963" t="s">
        <v>2059</v>
      </c>
      <c r="F963" s="21" t="s">
        <v>806</v>
      </c>
      <c r="G963" s="21" t="s">
        <v>134</v>
      </c>
      <c r="H963" s="49" t="s">
        <v>136</v>
      </c>
      <c r="I963" s="21" t="s">
        <v>74</v>
      </c>
      <c r="J963" t="s">
        <v>2060</v>
      </c>
      <c r="K963" s="53" t="s">
        <v>29</v>
      </c>
      <c r="L963" s="52" t="s">
        <v>92</v>
      </c>
      <c r="M963" s="48" t="s">
        <v>73</v>
      </c>
      <c r="N963" s="89" t="s">
        <v>74</v>
      </c>
      <c r="O963" s="90" t="s">
        <v>74</v>
      </c>
      <c r="P963" s="89" t="s">
        <v>74</v>
      </c>
      <c r="Q963" s="47" t="str">
        <f t="shared" ref="Q963:Q1026" si="62">+E963</f>
        <v>T98-02614</v>
      </c>
      <c r="R963" s="64" t="s">
        <v>75</v>
      </c>
      <c r="S963" s="87">
        <v>4.21</v>
      </c>
      <c r="T963" s="21">
        <v>1</v>
      </c>
      <c r="U963" s="62" t="s">
        <v>139</v>
      </c>
      <c r="V963" s="49">
        <f>SUMIF(ResumenCotizacion!$C:$C,E963,ResumenCotizacion!$P:$P)</f>
        <v>0</v>
      </c>
      <c r="W963" s="86">
        <f>IF(H963="USD",S963*SolCotizacion!$J$18,S963)</f>
        <v>15431.376099999999</v>
      </c>
      <c r="X963" s="3">
        <f>ROUND(W963/(1-VLOOKUP("Total porcentaje:",ResumenCotizacion!$F:$H,3,0)),2)</f>
        <v>15431.38</v>
      </c>
      <c r="Y963" s="3">
        <f t="shared" ref="Y963:Y1026" si="63">V963*X963</f>
        <v>0</v>
      </c>
    </row>
    <row r="964" spans="1:25" ht="14.25" x14ac:dyDescent="0.2">
      <c r="A964" s="21" t="str">
        <f t="shared" si="60"/>
        <v>Catalogo principalOVS_ES ACADEMICOT98-02615</v>
      </c>
      <c r="B964" s="21" t="str">
        <f t="shared" si="61"/>
        <v>T98-02615OVS_ES ACADEMICO</v>
      </c>
      <c r="C964"/>
      <c r="D964" s="21" t="s">
        <v>134</v>
      </c>
      <c r="E964" t="s">
        <v>2061</v>
      </c>
      <c r="F964" s="21" t="s">
        <v>806</v>
      </c>
      <c r="G964" s="21" t="s">
        <v>134</v>
      </c>
      <c r="H964" s="49" t="s">
        <v>136</v>
      </c>
      <c r="I964" s="21" t="s">
        <v>74</v>
      </c>
      <c r="J964" t="s">
        <v>2062</v>
      </c>
      <c r="K964" s="53" t="s">
        <v>29</v>
      </c>
      <c r="L964" s="52" t="s">
        <v>92</v>
      </c>
      <c r="M964" s="48" t="s">
        <v>73</v>
      </c>
      <c r="N964" s="89" t="s">
        <v>74</v>
      </c>
      <c r="O964" s="90" t="s">
        <v>74</v>
      </c>
      <c r="P964" s="89" t="s">
        <v>74</v>
      </c>
      <c r="Q964" s="47" t="str">
        <f t="shared" si="62"/>
        <v>T98-02615</v>
      </c>
      <c r="R964" s="64" t="s">
        <v>75</v>
      </c>
      <c r="S964" s="87">
        <v>2.81</v>
      </c>
      <c r="T964" s="21">
        <v>1</v>
      </c>
      <c r="U964" s="62" t="s">
        <v>139</v>
      </c>
      <c r="V964" s="49">
        <f>SUMIF(ResumenCotizacion!$C:$C,E964,ResumenCotizacion!$P:$P)</f>
        <v>0</v>
      </c>
      <c r="W964" s="86">
        <f>IF(H964="USD",S964*SolCotizacion!$J$18,S964)</f>
        <v>10299.802099999999</v>
      </c>
      <c r="X964" s="3">
        <f>ROUND(W964/(1-VLOOKUP("Total porcentaje:",ResumenCotizacion!$F:$H,3,0)),2)</f>
        <v>10299.799999999999</v>
      </c>
      <c r="Y964" s="3">
        <f t="shared" si="63"/>
        <v>0</v>
      </c>
    </row>
    <row r="965" spans="1:25" ht="14.25" x14ac:dyDescent="0.2">
      <c r="A965" s="21" t="str">
        <f t="shared" si="60"/>
        <v>Catalogo principalOVS_ES ACADEMICOT98-02616</v>
      </c>
      <c r="B965" s="21" t="str">
        <f t="shared" si="61"/>
        <v>T98-02616OVS_ES ACADEMICO</v>
      </c>
      <c r="C965"/>
      <c r="D965" s="21" t="s">
        <v>134</v>
      </c>
      <c r="E965" t="s">
        <v>2063</v>
      </c>
      <c r="F965" s="21" t="s">
        <v>806</v>
      </c>
      <c r="G965" s="21" t="s">
        <v>134</v>
      </c>
      <c r="H965" s="49" t="s">
        <v>136</v>
      </c>
      <c r="I965" s="21" t="s">
        <v>74</v>
      </c>
      <c r="J965" t="s">
        <v>2064</v>
      </c>
      <c r="K965" s="53" t="s">
        <v>29</v>
      </c>
      <c r="L965" s="52" t="s">
        <v>92</v>
      </c>
      <c r="M965" s="48" t="s">
        <v>73</v>
      </c>
      <c r="N965" s="89" t="s">
        <v>74</v>
      </c>
      <c r="O965" s="90" t="s">
        <v>74</v>
      </c>
      <c r="P965" s="89" t="s">
        <v>74</v>
      </c>
      <c r="Q965" s="47" t="str">
        <f t="shared" si="62"/>
        <v>T98-02616</v>
      </c>
      <c r="R965" s="64" t="s">
        <v>75</v>
      </c>
      <c r="S965" s="87">
        <v>2.81</v>
      </c>
      <c r="T965" s="21">
        <v>1</v>
      </c>
      <c r="U965" s="62" t="s">
        <v>139</v>
      </c>
      <c r="V965" s="49">
        <f>SUMIF(ResumenCotizacion!$C:$C,E965,ResumenCotizacion!$P:$P)</f>
        <v>0</v>
      </c>
      <c r="W965" s="86">
        <f>IF(H965="USD",S965*SolCotizacion!$J$18,S965)</f>
        <v>10299.802099999999</v>
      </c>
      <c r="X965" s="3">
        <f>ROUND(W965/(1-VLOOKUP("Total porcentaje:",ResumenCotizacion!$F:$H,3,0)),2)</f>
        <v>10299.799999999999</v>
      </c>
      <c r="Y965" s="3">
        <f t="shared" si="63"/>
        <v>0</v>
      </c>
    </row>
    <row r="966" spans="1:25" ht="14.25" x14ac:dyDescent="0.2">
      <c r="A966" s="21" t="str">
        <f t="shared" si="60"/>
        <v>Catalogo principalOVS_ES ACADEMICOT99-01044</v>
      </c>
      <c r="B966" s="21" t="str">
        <f t="shared" si="61"/>
        <v>T99-01044OVS_ES ACADEMICO</v>
      </c>
      <c r="C966"/>
      <c r="D966" s="21" t="s">
        <v>134</v>
      </c>
      <c r="E966" t="s">
        <v>2065</v>
      </c>
      <c r="F966" s="21" t="s">
        <v>806</v>
      </c>
      <c r="G966" s="21" t="s">
        <v>134</v>
      </c>
      <c r="H966" s="49" t="s">
        <v>136</v>
      </c>
      <c r="I966" s="21" t="s">
        <v>74</v>
      </c>
      <c r="J966" t="s">
        <v>2066</v>
      </c>
      <c r="K966" s="53" t="s">
        <v>29</v>
      </c>
      <c r="L966" s="52" t="s">
        <v>92</v>
      </c>
      <c r="M966" s="48" t="s">
        <v>73</v>
      </c>
      <c r="N966" s="89" t="s">
        <v>74</v>
      </c>
      <c r="O966" s="90" t="s">
        <v>74</v>
      </c>
      <c r="P966" s="89" t="s">
        <v>74</v>
      </c>
      <c r="Q966" s="47" t="str">
        <f t="shared" si="62"/>
        <v>T99-01044</v>
      </c>
      <c r="R966" s="64" t="s">
        <v>75</v>
      </c>
      <c r="S966" s="87">
        <v>1917</v>
      </c>
      <c r="T966" s="21">
        <v>1</v>
      </c>
      <c r="U966" s="62" t="s">
        <v>139</v>
      </c>
      <c r="V966" s="49">
        <f>SUMIF(ResumenCotizacion!$C:$C,E966,ResumenCotizacion!$P:$P)</f>
        <v>0</v>
      </c>
      <c r="W966" s="86">
        <f>IF(H966="USD",S966*SolCotizacion!$J$18,S966)</f>
        <v>7026590.9699999997</v>
      </c>
      <c r="X966" s="3">
        <f>ROUND(W966/(1-VLOOKUP("Total porcentaje:",ResumenCotizacion!$F:$H,3,0)),2)</f>
        <v>7026590.9699999997</v>
      </c>
      <c r="Y966" s="3">
        <f t="shared" si="63"/>
        <v>0</v>
      </c>
    </row>
    <row r="967" spans="1:25" ht="14.25" x14ac:dyDescent="0.2">
      <c r="A967" s="21" t="str">
        <f t="shared" si="60"/>
        <v>Catalogo principalOVS_ES ACADEMICOT99-01045</v>
      </c>
      <c r="B967" s="21" t="str">
        <f t="shared" si="61"/>
        <v>T99-01045OVS_ES ACADEMICO</v>
      </c>
      <c r="C967"/>
      <c r="D967" s="21" t="s">
        <v>134</v>
      </c>
      <c r="E967" t="s">
        <v>2067</v>
      </c>
      <c r="F967" s="21" t="s">
        <v>806</v>
      </c>
      <c r="G967" s="21" t="s">
        <v>134</v>
      </c>
      <c r="H967" s="49" t="s">
        <v>136</v>
      </c>
      <c r="I967" s="21" t="s">
        <v>74</v>
      </c>
      <c r="J967" t="s">
        <v>2068</v>
      </c>
      <c r="K967" s="53" t="s">
        <v>29</v>
      </c>
      <c r="L967" s="52" t="s">
        <v>92</v>
      </c>
      <c r="M967" s="48" t="s">
        <v>73</v>
      </c>
      <c r="N967" s="89" t="s">
        <v>74</v>
      </c>
      <c r="O967" s="90" t="s">
        <v>74</v>
      </c>
      <c r="P967" s="89" t="s">
        <v>74</v>
      </c>
      <c r="Q967" s="47" t="str">
        <f t="shared" si="62"/>
        <v>T99-01045</v>
      </c>
      <c r="R967" s="64" t="s">
        <v>75</v>
      </c>
      <c r="S967" s="87">
        <v>1917</v>
      </c>
      <c r="T967" s="21">
        <v>1</v>
      </c>
      <c r="U967" s="62" t="s">
        <v>139</v>
      </c>
      <c r="V967" s="49">
        <f>SUMIF(ResumenCotizacion!$C:$C,E967,ResumenCotizacion!$P:$P)</f>
        <v>0</v>
      </c>
      <c r="W967" s="86">
        <f>IF(H967="USD",S967*SolCotizacion!$J$18,S967)</f>
        <v>7026590.9699999997</v>
      </c>
      <c r="X967" s="3">
        <f>ROUND(W967/(1-VLOOKUP("Total porcentaje:",ResumenCotizacion!$F:$H,3,0)),2)</f>
        <v>7026590.9699999997</v>
      </c>
      <c r="Y967" s="3">
        <f t="shared" si="63"/>
        <v>0</v>
      </c>
    </row>
    <row r="968" spans="1:25" ht="14.25" x14ac:dyDescent="0.2">
      <c r="A968" s="21" t="str">
        <f t="shared" si="60"/>
        <v>Catalogo principalOVS_ES ACADEMICOTSC-01192</v>
      </c>
      <c r="B968" s="21" t="str">
        <f t="shared" si="61"/>
        <v>TSC-01192OVS_ES ACADEMICO</v>
      </c>
      <c r="C968"/>
      <c r="D968" s="21" t="s">
        <v>134</v>
      </c>
      <c r="E968" t="s">
        <v>2069</v>
      </c>
      <c r="F968" s="21" t="s">
        <v>806</v>
      </c>
      <c r="G968" s="21" t="s">
        <v>134</v>
      </c>
      <c r="H968" s="49" t="s">
        <v>136</v>
      </c>
      <c r="I968" s="21" t="s">
        <v>74</v>
      </c>
      <c r="J968" t="s">
        <v>2070</v>
      </c>
      <c r="K968" s="53" t="s">
        <v>29</v>
      </c>
      <c r="L968" s="52" t="s">
        <v>92</v>
      </c>
      <c r="M968" s="48" t="s">
        <v>73</v>
      </c>
      <c r="N968" s="89" t="s">
        <v>74</v>
      </c>
      <c r="O968" s="90" t="s">
        <v>74</v>
      </c>
      <c r="P968" s="89" t="s">
        <v>74</v>
      </c>
      <c r="Q968" s="47" t="str">
        <f t="shared" si="62"/>
        <v>TSC-01192</v>
      </c>
      <c r="R968" s="64" t="s">
        <v>75</v>
      </c>
      <c r="S968" s="87">
        <v>1.25</v>
      </c>
      <c r="T968" s="21">
        <v>1</v>
      </c>
      <c r="U968" s="62" t="s">
        <v>139</v>
      </c>
      <c r="V968" s="49">
        <f>SUMIF(ResumenCotizacion!$C:$C,E968,ResumenCotizacion!$P:$P)</f>
        <v>0</v>
      </c>
      <c r="W968" s="86">
        <f>IF(H968="USD",S968*SolCotizacion!$J$18,S968)</f>
        <v>4581.7624999999998</v>
      </c>
      <c r="X968" s="3">
        <f>ROUND(W968/(1-VLOOKUP("Total porcentaje:",ResumenCotizacion!$F:$H,3,0)),2)</f>
        <v>4581.76</v>
      </c>
      <c r="Y968" s="3">
        <f t="shared" si="63"/>
        <v>0</v>
      </c>
    </row>
    <row r="969" spans="1:25" ht="14.25" x14ac:dyDescent="0.2">
      <c r="A969" s="21" t="str">
        <f t="shared" si="60"/>
        <v>Catalogo principalOVS_ES ACADEMICOTSC-01193</v>
      </c>
      <c r="B969" s="21" t="str">
        <f t="shared" si="61"/>
        <v>TSC-01193OVS_ES ACADEMICO</v>
      </c>
      <c r="C969"/>
      <c r="D969" s="21" t="s">
        <v>134</v>
      </c>
      <c r="E969" t="s">
        <v>2071</v>
      </c>
      <c r="F969" s="21" t="s">
        <v>806</v>
      </c>
      <c r="G969" s="21" t="s">
        <v>134</v>
      </c>
      <c r="H969" s="49" t="s">
        <v>136</v>
      </c>
      <c r="I969" s="21" t="s">
        <v>74</v>
      </c>
      <c r="J969" t="s">
        <v>2072</v>
      </c>
      <c r="K969" s="53" t="s">
        <v>29</v>
      </c>
      <c r="L969" s="52" t="s">
        <v>92</v>
      </c>
      <c r="M969" s="48" t="s">
        <v>73</v>
      </c>
      <c r="N969" s="89" t="s">
        <v>74</v>
      </c>
      <c r="O969" s="90" t="s">
        <v>74</v>
      </c>
      <c r="P969" s="89" t="s">
        <v>74</v>
      </c>
      <c r="Q969" s="47" t="str">
        <f t="shared" si="62"/>
        <v>TSC-01193</v>
      </c>
      <c r="R969" s="64" t="s">
        <v>75</v>
      </c>
      <c r="S969" s="87">
        <v>1.25</v>
      </c>
      <c r="T969" s="21">
        <v>1</v>
      </c>
      <c r="U969" s="62" t="s">
        <v>139</v>
      </c>
      <c r="V969" s="49">
        <f>SUMIF(ResumenCotizacion!$C:$C,E969,ResumenCotizacion!$P:$P)</f>
        <v>0</v>
      </c>
      <c r="W969" s="86">
        <f>IF(H969="USD",S969*SolCotizacion!$J$18,S969)</f>
        <v>4581.7624999999998</v>
      </c>
      <c r="X969" s="3">
        <f>ROUND(W969/(1-VLOOKUP("Total porcentaje:",ResumenCotizacion!$F:$H,3,0)),2)</f>
        <v>4581.76</v>
      </c>
      <c r="Y969" s="3">
        <f t="shared" si="63"/>
        <v>0</v>
      </c>
    </row>
    <row r="970" spans="1:25" ht="14.25" x14ac:dyDescent="0.2">
      <c r="A970" s="21" t="str">
        <f t="shared" si="60"/>
        <v>Catalogo principalOVS_ES ACADEMICOTSC-01194</v>
      </c>
      <c r="B970" s="21" t="str">
        <f t="shared" si="61"/>
        <v>TSC-01194OVS_ES ACADEMICO</v>
      </c>
      <c r="C970"/>
      <c r="D970" s="21" t="s">
        <v>134</v>
      </c>
      <c r="E970" t="s">
        <v>2073</v>
      </c>
      <c r="F970" s="21" t="s">
        <v>806</v>
      </c>
      <c r="G970" s="21" t="s">
        <v>134</v>
      </c>
      <c r="H970" s="49" t="s">
        <v>136</v>
      </c>
      <c r="I970" s="21" t="s">
        <v>74</v>
      </c>
      <c r="J970" t="s">
        <v>2074</v>
      </c>
      <c r="K970" s="53" t="s">
        <v>29</v>
      </c>
      <c r="L970" s="52" t="s">
        <v>92</v>
      </c>
      <c r="M970" s="48" t="s">
        <v>73</v>
      </c>
      <c r="N970" s="89" t="s">
        <v>74</v>
      </c>
      <c r="O970" s="90" t="s">
        <v>74</v>
      </c>
      <c r="P970" s="89" t="s">
        <v>74</v>
      </c>
      <c r="Q970" s="47" t="str">
        <f t="shared" si="62"/>
        <v>TSC-01194</v>
      </c>
      <c r="R970" s="64" t="s">
        <v>75</v>
      </c>
      <c r="S970" s="87">
        <v>1.25</v>
      </c>
      <c r="T970" s="21">
        <v>1</v>
      </c>
      <c r="U970" s="62" t="s">
        <v>139</v>
      </c>
      <c r="V970" s="49">
        <f>SUMIF(ResumenCotizacion!$C:$C,E970,ResumenCotizacion!$P:$P)</f>
        <v>0</v>
      </c>
      <c r="W970" s="86">
        <f>IF(H970="USD",S970*SolCotizacion!$J$18,S970)</f>
        <v>4581.7624999999998</v>
      </c>
      <c r="X970" s="3">
        <f>ROUND(W970/(1-VLOOKUP("Total porcentaje:",ResumenCotizacion!$F:$H,3,0)),2)</f>
        <v>4581.76</v>
      </c>
      <c r="Y970" s="3">
        <f t="shared" si="63"/>
        <v>0</v>
      </c>
    </row>
    <row r="971" spans="1:25" ht="14.25" x14ac:dyDescent="0.2">
      <c r="A971" s="21" t="str">
        <f t="shared" si="60"/>
        <v>Catalogo principalOVS_ES ACADEMICOTSC-01195</v>
      </c>
      <c r="B971" s="21" t="str">
        <f t="shared" si="61"/>
        <v>TSC-01195OVS_ES ACADEMICO</v>
      </c>
      <c r="C971"/>
      <c r="D971" s="21" t="s">
        <v>134</v>
      </c>
      <c r="E971" t="s">
        <v>2075</v>
      </c>
      <c r="F971" s="21" t="s">
        <v>806</v>
      </c>
      <c r="G971" s="21" t="s">
        <v>134</v>
      </c>
      <c r="H971" s="49" t="s">
        <v>136</v>
      </c>
      <c r="I971" s="21" t="s">
        <v>74</v>
      </c>
      <c r="J971" t="s">
        <v>2076</v>
      </c>
      <c r="K971" s="53" t="s">
        <v>29</v>
      </c>
      <c r="L971" s="52" t="s">
        <v>92</v>
      </c>
      <c r="M971" s="48" t="s">
        <v>73</v>
      </c>
      <c r="N971" s="89" t="s">
        <v>74</v>
      </c>
      <c r="O971" s="90" t="s">
        <v>74</v>
      </c>
      <c r="P971" s="89" t="s">
        <v>74</v>
      </c>
      <c r="Q971" s="47" t="str">
        <f t="shared" si="62"/>
        <v>TSC-01195</v>
      </c>
      <c r="R971" s="64" t="s">
        <v>75</v>
      </c>
      <c r="S971" s="87">
        <v>1.25</v>
      </c>
      <c r="T971" s="21">
        <v>1</v>
      </c>
      <c r="U971" s="62" t="s">
        <v>139</v>
      </c>
      <c r="V971" s="49">
        <f>SUMIF(ResumenCotizacion!$C:$C,E971,ResumenCotizacion!$P:$P)</f>
        <v>0</v>
      </c>
      <c r="W971" s="86">
        <f>IF(H971="USD",S971*SolCotizacion!$J$18,S971)</f>
        <v>4581.7624999999998</v>
      </c>
      <c r="X971" s="3">
        <f>ROUND(W971/(1-VLOOKUP("Total porcentaje:",ResumenCotizacion!$F:$H,3,0)),2)</f>
        <v>4581.76</v>
      </c>
      <c r="Y971" s="3">
        <f t="shared" si="63"/>
        <v>0</v>
      </c>
    </row>
    <row r="972" spans="1:25" ht="14.25" x14ac:dyDescent="0.2">
      <c r="A972" s="21" t="str">
        <f t="shared" si="60"/>
        <v>Catalogo principalOVS_ES ACADEMICOTSC-01196</v>
      </c>
      <c r="B972" s="21" t="str">
        <f t="shared" si="61"/>
        <v>TSC-01196OVS_ES ACADEMICO</v>
      </c>
      <c r="C972"/>
      <c r="D972" s="21" t="s">
        <v>134</v>
      </c>
      <c r="E972" t="s">
        <v>2077</v>
      </c>
      <c r="F972" s="21" t="s">
        <v>806</v>
      </c>
      <c r="G972" s="21" t="s">
        <v>134</v>
      </c>
      <c r="H972" s="49" t="s">
        <v>136</v>
      </c>
      <c r="I972" s="21" t="s">
        <v>74</v>
      </c>
      <c r="J972" t="s">
        <v>2078</v>
      </c>
      <c r="K972" s="53" t="s">
        <v>29</v>
      </c>
      <c r="L972" s="52" t="s">
        <v>92</v>
      </c>
      <c r="M972" s="48" t="s">
        <v>73</v>
      </c>
      <c r="N972" s="89" t="s">
        <v>74</v>
      </c>
      <c r="O972" s="90" t="s">
        <v>74</v>
      </c>
      <c r="P972" s="89" t="s">
        <v>74</v>
      </c>
      <c r="Q972" s="47" t="str">
        <f t="shared" si="62"/>
        <v>TSC-01196</v>
      </c>
      <c r="R972" s="64" t="s">
        <v>75</v>
      </c>
      <c r="S972" s="87">
        <v>0.94</v>
      </c>
      <c r="T972" s="21">
        <v>1</v>
      </c>
      <c r="U972" s="62" t="s">
        <v>139</v>
      </c>
      <c r="V972" s="49">
        <f>SUMIF(ResumenCotizacion!$C:$C,E972,ResumenCotizacion!$P:$P)</f>
        <v>0</v>
      </c>
      <c r="W972" s="86">
        <f>IF(H972="USD",S972*SolCotizacion!$J$18,S972)</f>
        <v>3445.4853999999996</v>
      </c>
      <c r="X972" s="3">
        <f>ROUND(W972/(1-VLOOKUP("Total porcentaje:",ResumenCotizacion!$F:$H,3,0)),2)</f>
        <v>3445.49</v>
      </c>
      <c r="Y972" s="3">
        <f t="shared" si="63"/>
        <v>0</v>
      </c>
    </row>
    <row r="973" spans="1:25" ht="14.25" x14ac:dyDescent="0.2">
      <c r="A973" s="21" t="str">
        <f t="shared" si="60"/>
        <v>Catalogo principalOVS_ES ACADEMICOTSC-01197</v>
      </c>
      <c r="B973" s="21" t="str">
        <f t="shared" si="61"/>
        <v>TSC-01197OVS_ES ACADEMICO</v>
      </c>
      <c r="C973"/>
      <c r="D973" s="21" t="s">
        <v>134</v>
      </c>
      <c r="E973" t="s">
        <v>2079</v>
      </c>
      <c r="F973" s="21" t="s">
        <v>806</v>
      </c>
      <c r="G973" s="21" t="s">
        <v>134</v>
      </c>
      <c r="H973" s="49" t="s">
        <v>136</v>
      </c>
      <c r="I973" s="21" t="s">
        <v>74</v>
      </c>
      <c r="J973" t="s">
        <v>2080</v>
      </c>
      <c r="K973" s="53" t="s">
        <v>29</v>
      </c>
      <c r="L973" s="52" t="s">
        <v>92</v>
      </c>
      <c r="M973" s="48" t="s">
        <v>73</v>
      </c>
      <c r="N973" s="89" t="s">
        <v>74</v>
      </c>
      <c r="O973" s="90" t="s">
        <v>74</v>
      </c>
      <c r="P973" s="89" t="s">
        <v>74</v>
      </c>
      <c r="Q973" s="47" t="str">
        <f t="shared" si="62"/>
        <v>TSC-01197</v>
      </c>
      <c r="R973" s="64" t="s">
        <v>75</v>
      </c>
      <c r="S973" s="87">
        <v>0.94</v>
      </c>
      <c r="T973" s="21">
        <v>1</v>
      </c>
      <c r="U973" s="62" t="s">
        <v>139</v>
      </c>
      <c r="V973" s="49">
        <f>SUMIF(ResumenCotizacion!$C:$C,E973,ResumenCotizacion!$P:$P)</f>
        <v>0</v>
      </c>
      <c r="W973" s="86">
        <f>IF(H973="USD",S973*SolCotizacion!$J$18,S973)</f>
        <v>3445.4853999999996</v>
      </c>
      <c r="X973" s="3">
        <f>ROUND(W973/(1-VLOOKUP("Total porcentaje:",ResumenCotizacion!$F:$H,3,0)),2)</f>
        <v>3445.49</v>
      </c>
      <c r="Y973" s="3">
        <f t="shared" si="63"/>
        <v>0</v>
      </c>
    </row>
    <row r="974" spans="1:25" ht="14.25" x14ac:dyDescent="0.2">
      <c r="A974" s="21" t="str">
        <f t="shared" si="60"/>
        <v>Catalogo principalOVS_ES ACADEMICOV7J-00715</v>
      </c>
      <c r="B974" s="21" t="str">
        <f t="shared" si="61"/>
        <v>V7J-00715OVS_ES ACADEMICO</v>
      </c>
      <c r="C974"/>
      <c r="D974" s="21" t="s">
        <v>134</v>
      </c>
      <c r="E974" t="s">
        <v>2081</v>
      </c>
      <c r="F974" s="21" t="s">
        <v>806</v>
      </c>
      <c r="G974" s="21" t="s">
        <v>134</v>
      </c>
      <c r="H974" s="49" t="s">
        <v>136</v>
      </c>
      <c r="I974" s="21" t="s">
        <v>74</v>
      </c>
      <c r="J974" t="s">
        <v>2082</v>
      </c>
      <c r="K974" s="53" t="s">
        <v>29</v>
      </c>
      <c r="L974" s="52" t="s">
        <v>92</v>
      </c>
      <c r="M974" s="48" t="s">
        <v>73</v>
      </c>
      <c r="N974" s="89" t="s">
        <v>74</v>
      </c>
      <c r="O974" s="90" t="s">
        <v>74</v>
      </c>
      <c r="P974" s="89" t="s">
        <v>74</v>
      </c>
      <c r="Q974" s="47" t="str">
        <f t="shared" si="62"/>
        <v>V7J-00715</v>
      </c>
      <c r="R974" s="64" t="s">
        <v>75</v>
      </c>
      <c r="S974" s="87">
        <v>46</v>
      </c>
      <c r="T974" s="21">
        <v>1</v>
      </c>
      <c r="U974" s="62" t="s">
        <v>139</v>
      </c>
      <c r="V974" s="49">
        <f>SUMIF(ResumenCotizacion!$C:$C,E974,ResumenCotizacion!$P:$P)</f>
        <v>0</v>
      </c>
      <c r="W974" s="86">
        <f>IF(H974="USD",S974*SolCotizacion!$J$18,S974)</f>
        <v>168608.86</v>
      </c>
      <c r="X974" s="3">
        <f>ROUND(W974/(1-VLOOKUP("Total porcentaje:",ResumenCotizacion!$F:$H,3,0)),2)</f>
        <v>168608.86</v>
      </c>
      <c r="Y974" s="3">
        <f t="shared" si="63"/>
        <v>0</v>
      </c>
    </row>
    <row r="975" spans="1:25" ht="14.25" x14ac:dyDescent="0.2">
      <c r="A975" s="21" t="str">
        <f t="shared" si="60"/>
        <v>Catalogo principalOVS_ES ACADEMICOV7J-00716</v>
      </c>
      <c r="B975" s="21" t="str">
        <f t="shared" si="61"/>
        <v>V7J-00716OVS_ES ACADEMICO</v>
      </c>
      <c r="C975"/>
      <c r="D975" s="21" t="s">
        <v>134</v>
      </c>
      <c r="E975" t="s">
        <v>2083</v>
      </c>
      <c r="F975" s="21" t="s">
        <v>806</v>
      </c>
      <c r="G975" s="21" t="s">
        <v>134</v>
      </c>
      <c r="H975" s="49" t="s">
        <v>136</v>
      </c>
      <c r="I975" s="21" t="s">
        <v>74</v>
      </c>
      <c r="J975" t="s">
        <v>2084</v>
      </c>
      <c r="K975" s="53" t="s">
        <v>29</v>
      </c>
      <c r="L975" s="52" t="s">
        <v>92</v>
      </c>
      <c r="M975" s="48" t="s">
        <v>73</v>
      </c>
      <c r="N975" s="89" t="s">
        <v>74</v>
      </c>
      <c r="O975" s="90" t="s">
        <v>74</v>
      </c>
      <c r="P975" s="89" t="s">
        <v>74</v>
      </c>
      <c r="Q975" s="47" t="str">
        <f t="shared" si="62"/>
        <v>V7J-00716</v>
      </c>
      <c r="R975" s="64" t="s">
        <v>75</v>
      </c>
      <c r="S975" s="87">
        <v>46</v>
      </c>
      <c r="T975" s="21">
        <v>1</v>
      </c>
      <c r="U975" s="62" t="s">
        <v>139</v>
      </c>
      <c r="V975" s="49">
        <f>SUMIF(ResumenCotizacion!$C:$C,E975,ResumenCotizacion!$P:$P)</f>
        <v>0</v>
      </c>
      <c r="W975" s="86">
        <f>IF(H975="USD",S975*SolCotizacion!$J$18,S975)</f>
        <v>168608.86</v>
      </c>
      <c r="X975" s="3">
        <f>ROUND(W975/(1-VLOOKUP("Total porcentaje:",ResumenCotizacion!$F:$H,3,0)),2)</f>
        <v>168608.86</v>
      </c>
      <c r="Y975" s="3">
        <f t="shared" si="63"/>
        <v>0</v>
      </c>
    </row>
    <row r="976" spans="1:25" ht="14.25" x14ac:dyDescent="0.2">
      <c r="A976" s="21" t="str">
        <f t="shared" si="60"/>
        <v>Catalogo principalOVS_ES ACADEMICOW06-01832</v>
      </c>
      <c r="B976" s="21" t="str">
        <f t="shared" si="61"/>
        <v>W06-01832OVS_ES ACADEMICO</v>
      </c>
      <c r="C976"/>
      <c r="D976" s="21" t="s">
        <v>134</v>
      </c>
      <c r="E976" t="s">
        <v>2085</v>
      </c>
      <c r="F976" s="21" t="s">
        <v>806</v>
      </c>
      <c r="G976" s="21" t="s">
        <v>134</v>
      </c>
      <c r="H976" s="49" t="s">
        <v>136</v>
      </c>
      <c r="I976" s="21" t="s">
        <v>74</v>
      </c>
      <c r="J976" t="s">
        <v>2086</v>
      </c>
      <c r="K976" s="53" t="s">
        <v>29</v>
      </c>
      <c r="L976" s="52" t="s">
        <v>92</v>
      </c>
      <c r="M976" s="48" t="s">
        <v>73</v>
      </c>
      <c r="N976" s="89" t="s">
        <v>74</v>
      </c>
      <c r="O976" s="90" t="s">
        <v>74</v>
      </c>
      <c r="P976" s="89" t="s">
        <v>74</v>
      </c>
      <c r="Q976" s="47" t="str">
        <f t="shared" si="62"/>
        <v>W06-01832</v>
      </c>
      <c r="R976" s="64" t="s">
        <v>75</v>
      </c>
      <c r="S976" s="87">
        <v>2.34</v>
      </c>
      <c r="T976" s="21">
        <v>1</v>
      </c>
      <c r="U976" s="62" t="s">
        <v>139</v>
      </c>
      <c r="V976" s="49">
        <f>SUMIF(ResumenCotizacion!$C:$C,E976,ResumenCotizacion!$P:$P)</f>
        <v>0</v>
      </c>
      <c r="W976" s="86">
        <f>IF(H976="USD",S976*SolCotizacion!$J$18,S976)</f>
        <v>8577.0593999999983</v>
      </c>
      <c r="X976" s="3">
        <f>ROUND(W976/(1-VLOOKUP("Total porcentaje:",ResumenCotizacion!$F:$H,3,0)),2)</f>
        <v>8577.06</v>
      </c>
      <c r="Y976" s="3">
        <f t="shared" si="63"/>
        <v>0</v>
      </c>
    </row>
    <row r="977" spans="1:25" ht="14.25" x14ac:dyDescent="0.2">
      <c r="A977" s="21" t="str">
        <f t="shared" si="60"/>
        <v>Catalogo principalOVS_ES ACADEMICOW06-01833</v>
      </c>
      <c r="B977" s="21" t="str">
        <f t="shared" si="61"/>
        <v>W06-01833OVS_ES ACADEMICO</v>
      </c>
      <c r="C977"/>
      <c r="D977" s="21" t="s">
        <v>134</v>
      </c>
      <c r="E977" t="s">
        <v>2087</v>
      </c>
      <c r="F977" s="21" t="s">
        <v>806</v>
      </c>
      <c r="G977" s="21" t="s">
        <v>134</v>
      </c>
      <c r="H977" s="49" t="s">
        <v>136</v>
      </c>
      <c r="I977" s="21" t="s">
        <v>74</v>
      </c>
      <c r="J977" t="s">
        <v>2088</v>
      </c>
      <c r="K977" s="53" t="s">
        <v>29</v>
      </c>
      <c r="L977" s="52" t="s">
        <v>92</v>
      </c>
      <c r="M977" s="48" t="s">
        <v>73</v>
      </c>
      <c r="N977" s="89" t="s">
        <v>74</v>
      </c>
      <c r="O977" s="90" t="s">
        <v>74</v>
      </c>
      <c r="P977" s="89" t="s">
        <v>74</v>
      </c>
      <c r="Q977" s="47" t="str">
        <f t="shared" si="62"/>
        <v>W06-01833</v>
      </c>
      <c r="R977" s="64" t="s">
        <v>75</v>
      </c>
      <c r="S977" s="87">
        <v>2.34</v>
      </c>
      <c r="T977" s="21">
        <v>1</v>
      </c>
      <c r="U977" s="62" t="s">
        <v>139</v>
      </c>
      <c r="V977" s="49">
        <f>SUMIF(ResumenCotizacion!$C:$C,E977,ResumenCotizacion!$P:$P)</f>
        <v>0</v>
      </c>
      <c r="W977" s="86">
        <f>IF(H977="USD",S977*SolCotizacion!$J$18,S977)</f>
        <v>8577.0593999999983</v>
      </c>
      <c r="X977" s="3">
        <f>ROUND(W977/(1-VLOOKUP("Total porcentaje:",ResumenCotizacion!$F:$H,3,0)),2)</f>
        <v>8577.06</v>
      </c>
      <c r="Y977" s="3">
        <f t="shared" si="63"/>
        <v>0</v>
      </c>
    </row>
    <row r="978" spans="1:25" ht="14.25" x14ac:dyDescent="0.2">
      <c r="A978" s="21" t="str">
        <f t="shared" si="60"/>
        <v>Catalogo principalOVS_ES ACADEMICOW06-01836</v>
      </c>
      <c r="B978" s="21" t="str">
        <f t="shared" si="61"/>
        <v>W06-01836OVS_ES ACADEMICO</v>
      </c>
      <c r="C978"/>
      <c r="D978" s="21" t="s">
        <v>134</v>
      </c>
      <c r="E978" t="s">
        <v>2089</v>
      </c>
      <c r="F978" s="21" t="s">
        <v>806</v>
      </c>
      <c r="G978" s="21" t="s">
        <v>134</v>
      </c>
      <c r="H978" s="49" t="s">
        <v>136</v>
      </c>
      <c r="I978" s="21" t="s">
        <v>74</v>
      </c>
      <c r="J978" t="s">
        <v>2090</v>
      </c>
      <c r="K978" s="53" t="s">
        <v>29</v>
      </c>
      <c r="L978" s="52" t="s">
        <v>92</v>
      </c>
      <c r="M978" s="48" t="s">
        <v>73</v>
      </c>
      <c r="N978" s="89" t="s">
        <v>74</v>
      </c>
      <c r="O978" s="90" t="s">
        <v>74</v>
      </c>
      <c r="P978" s="89" t="s">
        <v>74</v>
      </c>
      <c r="Q978" s="47" t="str">
        <f t="shared" si="62"/>
        <v>W06-01836</v>
      </c>
      <c r="R978" s="64" t="s">
        <v>75</v>
      </c>
      <c r="S978" s="87">
        <v>16</v>
      </c>
      <c r="T978" s="21">
        <v>1</v>
      </c>
      <c r="U978" s="62" t="s">
        <v>139</v>
      </c>
      <c r="V978" s="49">
        <f>SUMIF(ResumenCotizacion!$C:$C,E978,ResumenCotizacion!$P:$P)</f>
        <v>0</v>
      </c>
      <c r="W978" s="86">
        <f>IF(H978="USD",S978*SolCotizacion!$J$18,S978)</f>
        <v>58646.559999999998</v>
      </c>
      <c r="X978" s="3">
        <f>ROUND(W978/(1-VLOOKUP("Total porcentaje:",ResumenCotizacion!$F:$H,3,0)),2)</f>
        <v>58646.559999999998</v>
      </c>
      <c r="Y978" s="3">
        <f t="shared" si="63"/>
        <v>0</v>
      </c>
    </row>
    <row r="979" spans="1:25" ht="14.25" x14ac:dyDescent="0.2">
      <c r="A979" s="21" t="str">
        <f t="shared" si="60"/>
        <v>Catalogo principalOVS_ES ACADEMICOW06-01837</v>
      </c>
      <c r="B979" s="21" t="str">
        <f t="shared" si="61"/>
        <v>W06-01837OVS_ES ACADEMICO</v>
      </c>
      <c r="C979"/>
      <c r="D979" s="21" t="s">
        <v>134</v>
      </c>
      <c r="E979" t="s">
        <v>2091</v>
      </c>
      <c r="F979" s="21" t="s">
        <v>806</v>
      </c>
      <c r="G979" s="21" t="s">
        <v>134</v>
      </c>
      <c r="H979" s="49" t="s">
        <v>136</v>
      </c>
      <c r="I979" s="21" t="s">
        <v>74</v>
      </c>
      <c r="J979" t="s">
        <v>2092</v>
      </c>
      <c r="K979" s="53" t="s">
        <v>29</v>
      </c>
      <c r="L979" s="52" t="s">
        <v>92</v>
      </c>
      <c r="M979" s="48" t="s">
        <v>73</v>
      </c>
      <c r="N979" s="89" t="s">
        <v>74</v>
      </c>
      <c r="O979" s="90" t="s">
        <v>74</v>
      </c>
      <c r="P979" s="89" t="s">
        <v>74</v>
      </c>
      <c r="Q979" s="47" t="str">
        <f t="shared" si="62"/>
        <v>W06-01837</v>
      </c>
      <c r="R979" s="64" t="s">
        <v>75</v>
      </c>
      <c r="S979" s="87">
        <v>15</v>
      </c>
      <c r="T979" s="21">
        <v>1</v>
      </c>
      <c r="U979" s="62" t="s">
        <v>139</v>
      </c>
      <c r="V979" s="49">
        <f>SUMIF(ResumenCotizacion!$C:$C,E979,ResumenCotizacion!$P:$P)</f>
        <v>0</v>
      </c>
      <c r="W979" s="86">
        <f>IF(H979="USD",S979*SolCotizacion!$J$18,S979)</f>
        <v>54981.149999999994</v>
      </c>
      <c r="X979" s="3">
        <f>ROUND(W979/(1-VLOOKUP("Total porcentaje:",ResumenCotizacion!$F:$H,3,0)),2)</f>
        <v>54981.15</v>
      </c>
      <c r="Y979" s="3">
        <f t="shared" si="63"/>
        <v>0</v>
      </c>
    </row>
    <row r="980" spans="1:25" ht="14.25" x14ac:dyDescent="0.2">
      <c r="A980" s="21" t="str">
        <f t="shared" si="60"/>
        <v>Catalogo principalOVS_ES ACADEMICOW06-01838</v>
      </c>
      <c r="B980" s="21" t="str">
        <f t="shared" si="61"/>
        <v>W06-01838OVS_ES ACADEMICO</v>
      </c>
      <c r="C980"/>
      <c r="D980" s="21" t="s">
        <v>134</v>
      </c>
      <c r="E980" t="s">
        <v>2093</v>
      </c>
      <c r="F980" s="21" t="s">
        <v>806</v>
      </c>
      <c r="G980" s="21" t="s">
        <v>134</v>
      </c>
      <c r="H980" s="49" t="s">
        <v>136</v>
      </c>
      <c r="I980" s="21" t="s">
        <v>74</v>
      </c>
      <c r="J980" t="s">
        <v>2094</v>
      </c>
      <c r="K980" s="53" t="s">
        <v>29</v>
      </c>
      <c r="L980" s="52" t="s">
        <v>92</v>
      </c>
      <c r="M980" s="48" t="s">
        <v>73</v>
      </c>
      <c r="N980" s="89" t="s">
        <v>74</v>
      </c>
      <c r="O980" s="90" t="s">
        <v>74</v>
      </c>
      <c r="P980" s="89" t="s">
        <v>74</v>
      </c>
      <c r="Q980" s="47" t="str">
        <f t="shared" si="62"/>
        <v>W06-01838</v>
      </c>
      <c r="R980" s="64" t="s">
        <v>75</v>
      </c>
      <c r="S980" s="87">
        <v>16</v>
      </c>
      <c r="T980" s="21">
        <v>1</v>
      </c>
      <c r="U980" s="62" t="s">
        <v>139</v>
      </c>
      <c r="V980" s="49">
        <f>SUMIF(ResumenCotizacion!$C:$C,E980,ResumenCotizacion!$P:$P)</f>
        <v>0</v>
      </c>
      <c r="W980" s="86">
        <f>IF(H980="USD",S980*SolCotizacion!$J$18,S980)</f>
        <v>58646.559999999998</v>
      </c>
      <c r="X980" s="3">
        <f>ROUND(W980/(1-VLOOKUP("Total porcentaje:",ResumenCotizacion!$F:$H,3,0)),2)</f>
        <v>58646.559999999998</v>
      </c>
      <c r="Y980" s="3">
        <f t="shared" si="63"/>
        <v>0</v>
      </c>
    </row>
    <row r="981" spans="1:25" ht="14.25" x14ac:dyDescent="0.2">
      <c r="A981" s="21" t="str">
        <f t="shared" si="60"/>
        <v>Catalogo principalOVS_ES ACADEMICOW06-01839</v>
      </c>
      <c r="B981" s="21" t="str">
        <f t="shared" si="61"/>
        <v>W06-01839OVS_ES ACADEMICO</v>
      </c>
      <c r="C981"/>
      <c r="D981" s="21" t="s">
        <v>134</v>
      </c>
      <c r="E981" t="s">
        <v>2095</v>
      </c>
      <c r="F981" s="21" t="s">
        <v>806</v>
      </c>
      <c r="G981" s="21" t="s">
        <v>134</v>
      </c>
      <c r="H981" s="49" t="s">
        <v>136</v>
      </c>
      <c r="I981" s="21" t="s">
        <v>74</v>
      </c>
      <c r="J981" t="s">
        <v>2096</v>
      </c>
      <c r="K981" s="53" t="s">
        <v>29</v>
      </c>
      <c r="L981" s="52" t="s">
        <v>92</v>
      </c>
      <c r="M981" s="48" t="s">
        <v>73</v>
      </c>
      <c r="N981" s="89" t="s">
        <v>74</v>
      </c>
      <c r="O981" s="90" t="s">
        <v>74</v>
      </c>
      <c r="P981" s="89" t="s">
        <v>74</v>
      </c>
      <c r="Q981" s="47" t="str">
        <f t="shared" si="62"/>
        <v>W06-01839</v>
      </c>
      <c r="R981" s="64" t="s">
        <v>75</v>
      </c>
      <c r="S981" s="87">
        <v>15</v>
      </c>
      <c r="T981" s="21">
        <v>1</v>
      </c>
      <c r="U981" s="62" t="s">
        <v>139</v>
      </c>
      <c r="V981" s="49">
        <f>SUMIF(ResumenCotizacion!$C:$C,E981,ResumenCotizacion!$P:$P)</f>
        <v>0</v>
      </c>
      <c r="W981" s="86">
        <f>IF(H981="USD",S981*SolCotizacion!$J$18,S981)</f>
        <v>54981.149999999994</v>
      </c>
      <c r="X981" s="3">
        <f>ROUND(W981/(1-VLOOKUP("Total porcentaje:",ResumenCotizacion!$F:$H,3,0)),2)</f>
        <v>54981.15</v>
      </c>
      <c r="Y981" s="3">
        <f t="shared" si="63"/>
        <v>0</v>
      </c>
    </row>
    <row r="982" spans="1:25" ht="14.25" x14ac:dyDescent="0.2">
      <c r="A982" s="21" t="str">
        <f t="shared" si="60"/>
        <v>Catalogo principalOVS_ES ACADEMICOW06-01848</v>
      </c>
      <c r="B982" s="21" t="str">
        <f t="shared" si="61"/>
        <v>W06-01848OVS_ES ACADEMICO</v>
      </c>
      <c r="C982"/>
      <c r="D982" s="21" t="s">
        <v>134</v>
      </c>
      <c r="E982" t="s">
        <v>2097</v>
      </c>
      <c r="F982" s="21" t="s">
        <v>806</v>
      </c>
      <c r="G982" s="21" t="s">
        <v>134</v>
      </c>
      <c r="H982" s="49" t="s">
        <v>136</v>
      </c>
      <c r="I982" s="21" t="s">
        <v>74</v>
      </c>
      <c r="J982" t="s">
        <v>2098</v>
      </c>
      <c r="K982" s="53" t="s">
        <v>29</v>
      </c>
      <c r="L982" s="52" t="s">
        <v>92</v>
      </c>
      <c r="M982" s="48" t="s">
        <v>73</v>
      </c>
      <c r="N982" s="89" t="s">
        <v>74</v>
      </c>
      <c r="O982" s="90" t="s">
        <v>74</v>
      </c>
      <c r="P982" s="89" t="s">
        <v>74</v>
      </c>
      <c r="Q982" s="47" t="str">
        <f t="shared" si="62"/>
        <v>W06-01848</v>
      </c>
      <c r="R982" s="64" t="s">
        <v>75</v>
      </c>
      <c r="S982" s="87">
        <v>2.1800000000000002</v>
      </c>
      <c r="T982" s="21">
        <v>1</v>
      </c>
      <c r="U982" s="62" t="s">
        <v>139</v>
      </c>
      <c r="V982" s="49">
        <f>SUMIF(ResumenCotizacion!$C:$C,E982,ResumenCotizacion!$P:$P)</f>
        <v>0</v>
      </c>
      <c r="W982" s="86">
        <f>IF(H982="USD",S982*SolCotizacion!$J$18,S982)</f>
        <v>7990.5938000000006</v>
      </c>
      <c r="X982" s="3">
        <f>ROUND(W982/(1-VLOOKUP("Total porcentaje:",ResumenCotizacion!$F:$H,3,0)),2)</f>
        <v>7990.59</v>
      </c>
      <c r="Y982" s="3">
        <f t="shared" si="63"/>
        <v>0</v>
      </c>
    </row>
    <row r="983" spans="1:25" ht="14.25" x14ac:dyDescent="0.2">
      <c r="A983" s="21" t="str">
        <f t="shared" si="60"/>
        <v>Catalogo principalOVS_ES ACADEMICOW06-01849</v>
      </c>
      <c r="B983" s="21" t="str">
        <f t="shared" si="61"/>
        <v>W06-01849OVS_ES ACADEMICO</v>
      </c>
      <c r="C983"/>
      <c r="D983" s="21" t="s">
        <v>134</v>
      </c>
      <c r="E983" t="s">
        <v>2099</v>
      </c>
      <c r="F983" s="21" t="s">
        <v>806</v>
      </c>
      <c r="G983" s="21" t="s">
        <v>134</v>
      </c>
      <c r="H983" s="49" t="s">
        <v>136</v>
      </c>
      <c r="I983" s="21" t="s">
        <v>74</v>
      </c>
      <c r="J983" t="s">
        <v>2100</v>
      </c>
      <c r="K983" s="53" t="s">
        <v>29</v>
      </c>
      <c r="L983" s="52" t="s">
        <v>92</v>
      </c>
      <c r="M983" s="48" t="s">
        <v>73</v>
      </c>
      <c r="N983" s="89" t="s">
        <v>74</v>
      </c>
      <c r="O983" s="90" t="s">
        <v>74</v>
      </c>
      <c r="P983" s="89" t="s">
        <v>74</v>
      </c>
      <c r="Q983" s="47" t="str">
        <f t="shared" si="62"/>
        <v>W06-01849</v>
      </c>
      <c r="R983" s="64" t="s">
        <v>75</v>
      </c>
      <c r="S983" s="87">
        <v>2.1800000000000002</v>
      </c>
      <c r="T983" s="21">
        <v>1</v>
      </c>
      <c r="U983" s="62" t="s">
        <v>139</v>
      </c>
      <c r="V983" s="49">
        <f>SUMIF(ResumenCotizacion!$C:$C,E983,ResumenCotizacion!$P:$P)</f>
        <v>0</v>
      </c>
      <c r="W983" s="86">
        <f>IF(H983="USD",S983*SolCotizacion!$J$18,S983)</f>
        <v>7990.5938000000006</v>
      </c>
      <c r="X983" s="3">
        <f>ROUND(W983/(1-VLOOKUP("Total porcentaje:",ResumenCotizacion!$F:$H,3,0)),2)</f>
        <v>7990.59</v>
      </c>
      <c r="Y983" s="3">
        <f t="shared" si="63"/>
        <v>0</v>
      </c>
    </row>
    <row r="984" spans="1:25" ht="14.25" x14ac:dyDescent="0.2">
      <c r="A984" s="21" t="str">
        <f t="shared" si="60"/>
        <v>Catalogo principalOVS_ES ACADEMICOW06-01852</v>
      </c>
      <c r="B984" s="21" t="str">
        <f t="shared" si="61"/>
        <v>W06-01852OVS_ES ACADEMICO</v>
      </c>
      <c r="C984"/>
      <c r="D984" s="21" t="s">
        <v>134</v>
      </c>
      <c r="E984" t="s">
        <v>2101</v>
      </c>
      <c r="F984" s="21" t="s">
        <v>806</v>
      </c>
      <c r="G984" s="21" t="s">
        <v>134</v>
      </c>
      <c r="H984" s="49" t="s">
        <v>136</v>
      </c>
      <c r="I984" s="21" t="s">
        <v>74</v>
      </c>
      <c r="J984" t="s">
        <v>2102</v>
      </c>
      <c r="K984" s="53" t="s">
        <v>29</v>
      </c>
      <c r="L984" s="52" t="s">
        <v>92</v>
      </c>
      <c r="M984" s="48" t="s">
        <v>73</v>
      </c>
      <c r="N984" s="89" t="s">
        <v>74</v>
      </c>
      <c r="O984" s="90" t="s">
        <v>74</v>
      </c>
      <c r="P984" s="89" t="s">
        <v>74</v>
      </c>
      <c r="Q984" s="47" t="str">
        <f t="shared" si="62"/>
        <v>W06-01852</v>
      </c>
      <c r="R984" s="64" t="s">
        <v>75</v>
      </c>
      <c r="S984" s="87">
        <v>8</v>
      </c>
      <c r="T984" s="21">
        <v>1</v>
      </c>
      <c r="U984" s="62" t="s">
        <v>139</v>
      </c>
      <c r="V984" s="49">
        <f>SUMIF(ResumenCotizacion!$C:$C,E984,ResumenCotizacion!$P:$P)</f>
        <v>0</v>
      </c>
      <c r="W984" s="86">
        <f>IF(H984="USD",S984*SolCotizacion!$J$18,S984)</f>
        <v>29323.279999999999</v>
      </c>
      <c r="X984" s="3">
        <f>ROUND(W984/(1-VLOOKUP("Total porcentaje:",ResumenCotizacion!$F:$H,3,0)),2)</f>
        <v>29323.279999999999</v>
      </c>
      <c r="Y984" s="3">
        <f t="shared" si="63"/>
        <v>0</v>
      </c>
    </row>
    <row r="985" spans="1:25" ht="14.25" x14ac:dyDescent="0.2">
      <c r="A985" s="21" t="str">
        <f t="shared" si="60"/>
        <v>Catalogo principalOVS_ES ACADEMICOW06-01853</v>
      </c>
      <c r="B985" s="21" t="str">
        <f t="shared" si="61"/>
        <v>W06-01853OVS_ES ACADEMICO</v>
      </c>
      <c r="C985"/>
      <c r="D985" s="21" t="s">
        <v>134</v>
      </c>
      <c r="E985" t="s">
        <v>2103</v>
      </c>
      <c r="F985" s="21" t="s">
        <v>806</v>
      </c>
      <c r="G985" s="21" t="s">
        <v>134</v>
      </c>
      <c r="H985" s="49" t="s">
        <v>136</v>
      </c>
      <c r="I985" s="21" t="s">
        <v>74</v>
      </c>
      <c r="J985" t="s">
        <v>2104</v>
      </c>
      <c r="K985" s="53" t="s">
        <v>29</v>
      </c>
      <c r="L985" s="52" t="s">
        <v>92</v>
      </c>
      <c r="M985" s="48" t="s">
        <v>73</v>
      </c>
      <c r="N985" s="89" t="s">
        <v>74</v>
      </c>
      <c r="O985" s="90" t="s">
        <v>74</v>
      </c>
      <c r="P985" s="89" t="s">
        <v>74</v>
      </c>
      <c r="Q985" s="47" t="str">
        <f t="shared" si="62"/>
        <v>W06-01853</v>
      </c>
      <c r="R985" s="64" t="s">
        <v>75</v>
      </c>
      <c r="S985" s="87">
        <v>8</v>
      </c>
      <c r="T985" s="21">
        <v>1</v>
      </c>
      <c r="U985" s="62" t="s">
        <v>139</v>
      </c>
      <c r="V985" s="49">
        <f>SUMIF(ResumenCotizacion!$C:$C,E985,ResumenCotizacion!$P:$P)</f>
        <v>0</v>
      </c>
      <c r="W985" s="86">
        <f>IF(H985="USD",S985*SolCotizacion!$J$18,S985)</f>
        <v>29323.279999999999</v>
      </c>
      <c r="X985" s="3">
        <f>ROUND(W985/(1-VLOOKUP("Total porcentaje:",ResumenCotizacion!$F:$H,3,0)),2)</f>
        <v>29323.279999999999</v>
      </c>
      <c r="Y985" s="3">
        <f t="shared" si="63"/>
        <v>0</v>
      </c>
    </row>
    <row r="986" spans="1:25" ht="14.25" x14ac:dyDescent="0.2">
      <c r="A986" s="21" t="str">
        <f t="shared" si="60"/>
        <v>Catalogo principalOVS_ES ACADEMICOW06-01854</v>
      </c>
      <c r="B986" s="21" t="str">
        <f t="shared" si="61"/>
        <v>W06-01854OVS_ES ACADEMICO</v>
      </c>
      <c r="C986"/>
      <c r="D986" s="21" t="s">
        <v>134</v>
      </c>
      <c r="E986" t="s">
        <v>2105</v>
      </c>
      <c r="F986" s="21" t="s">
        <v>806</v>
      </c>
      <c r="G986" s="21" t="s">
        <v>134</v>
      </c>
      <c r="H986" s="49" t="s">
        <v>136</v>
      </c>
      <c r="I986" s="21" t="s">
        <v>74</v>
      </c>
      <c r="J986" t="s">
        <v>2106</v>
      </c>
      <c r="K986" s="53" t="s">
        <v>29</v>
      </c>
      <c r="L986" s="52" t="s">
        <v>92</v>
      </c>
      <c r="M986" s="48" t="s">
        <v>73</v>
      </c>
      <c r="N986" s="89" t="s">
        <v>74</v>
      </c>
      <c r="O986" s="90" t="s">
        <v>74</v>
      </c>
      <c r="P986" s="89" t="s">
        <v>74</v>
      </c>
      <c r="Q986" s="47" t="str">
        <f t="shared" si="62"/>
        <v>W06-01854</v>
      </c>
      <c r="R986" s="64" t="s">
        <v>75</v>
      </c>
      <c r="S986" s="87">
        <v>8</v>
      </c>
      <c r="T986" s="21">
        <v>1</v>
      </c>
      <c r="U986" s="62" t="s">
        <v>139</v>
      </c>
      <c r="V986" s="49">
        <f>SUMIF(ResumenCotizacion!$C:$C,E986,ResumenCotizacion!$P:$P)</f>
        <v>0</v>
      </c>
      <c r="W986" s="86">
        <f>IF(H986="USD",S986*SolCotizacion!$J$18,S986)</f>
        <v>29323.279999999999</v>
      </c>
      <c r="X986" s="3">
        <f>ROUND(W986/(1-VLOOKUP("Total porcentaje:",ResumenCotizacion!$F:$H,3,0)),2)</f>
        <v>29323.279999999999</v>
      </c>
      <c r="Y986" s="3">
        <f t="shared" si="63"/>
        <v>0</v>
      </c>
    </row>
    <row r="987" spans="1:25" ht="14.25" x14ac:dyDescent="0.2">
      <c r="A987" s="21" t="str">
        <f t="shared" si="60"/>
        <v>Catalogo principalOVS_ES ACADEMICOW06-01855</v>
      </c>
      <c r="B987" s="21" t="str">
        <f t="shared" si="61"/>
        <v>W06-01855OVS_ES ACADEMICO</v>
      </c>
      <c r="C987"/>
      <c r="D987" s="21" t="s">
        <v>134</v>
      </c>
      <c r="E987" t="s">
        <v>2107</v>
      </c>
      <c r="F987" s="21" t="s">
        <v>806</v>
      </c>
      <c r="G987" s="21" t="s">
        <v>134</v>
      </c>
      <c r="H987" s="49" t="s">
        <v>136</v>
      </c>
      <c r="I987" s="21" t="s">
        <v>74</v>
      </c>
      <c r="J987" t="s">
        <v>2108</v>
      </c>
      <c r="K987" s="53" t="s">
        <v>29</v>
      </c>
      <c r="L987" s="52" t="s">
        <v>92</v>
      </c>
      <c r="M987" s="48" t="s">
        <v>73</v>
      </c>
      <c r="N987" s="89" t="s">
        <v>74</v>
      </c>
      <c r="O987" s="90" t="s">
        <v>74</v>
      </c>
      <c r="P987" s="89" t="s">
        <v>74</v>
      </c>
      <c r="Q987" s="47" t="str">
        <f t="shared" si="62"/>
        <v>W06-01855</v>
      </c>
      <c r="R987" s="64" t="s">
        <v>75</v>
      </c>
      <c r="S987" s="87">
        <v>8</v>
      </c>
      <c r="T987" s="21">
        <v>1</v>
      </c>
      <c r="U987" s="62" t="s">
        <v>139</v>
      </c>
      <c r="V987" s="49">
        <f>SUMIF(ResumenCotizacion!$C:$C,E987,ResumenCotizacion!$P:$P)</f>
        <v>0</v>
      </c>
      <c r="W987" s="86">
        <f>IF(H987="USD",S987*SolCotizacion!$J$18,S987)</f>
        <v>29323.279999999999</v>
      </c>
      <c r="X987" s="3">
        <f>ROUND(W987/(1-VLOOKUP("Total porcentaje:",ResumenCotizacion!$F:$H,3,0)),2)</f>
        <v>29323.279999999999</v>
      </c>
      <c r="Y987" s="3">
        <f t="shared" si="63"/>
        <v>0</v>
      </c>
    </row>
    <row r="988" spans="1:25" ht="14.25" x14ac:dyDescent="0.2">
      <c r="A988" s="21" t="str">
        <f t="shared" si="60"/>
        <v>Catalogo principalOVS_ES ACADEMICOW06-01856</v>
      </c>
      <c r="B988" s="21" t="str">
        <f t="shared" si="61"/>
        <v>W06-01856OVS_ES ACADEMICO</v>
      </c>
      <c r="C988"/>
      <c r="D988" s="21" t="s">
        <v>134</v>
      </c>
      <c r="E988" t="s">
        <v>2109</v>
      </c>
      <c r="F988" s="21" t="s">
        <v>806</v>
      </c>
      <c r="G988" s="21" t="s">
        <v>134</v>
      </c>
      <c r="H988" s="49" t="s">
        <v>136</v>
      </c>
      <c r="I988" s="21" t="s">
        <v>74</v>
      </c>
      <c r="J988" t="s">
        <v>2110</v>
      </c>
      <c r="K988" s="53" t="s">
        <v>29</v>
      </c>
      <c r="L988" s="52" t="s">
        <v>92</v>
      </c>
      <c r="M988" s="48" t="s">
        <v>73</v>
      </c>
      <c r="N988" s="89" t="s">
        <v>74</v>
      </c>
      <c r="O988" s="90" t="s">
        <v>74</v>
      </c>
      <c r="P988" s="89" t="s">
        <v>74</v>
      </c>
      <c r="Q988" s="47" t="str">
        <f t="shared" si="62"/>
        <v>W06-01856</v>
      </c>
      <c r="R988" s="64" t="s">
        <v>75</v>
      </c>
      <c r="S988" s="87">
        <v>1.0900000000000001</v>
      </c>
      <c r="T988" s="21">
        <v>1</v>
      </c>
      <c r="U988" s="62" t="s">
        <v>139</v>
      </c>
      <c r="V988" s="49">
        <f>SUMIF(ResumenCotizacion!$C:$C,E988,ResumenCotizacion!$P:$P)</f>
        <v>0</v>
      </c>
      <c r="W988" s="86">
        <f>IF(H988="USD",S988*SolCotizacion!$J$18,S988)</f>
        <v>3995.2969000000003</v>
      </c>
      <c r="X988" s="3">
        <f>ROUND(W988/(1-VLOOKUP("Total porcentaje:",ResumenCotizacion!$F:$H,3,0)),2)</f>
        <v>3995.3</v>
      </c>
      <c r="Y988" s="3">
        <f t="shared" si="63"/>
        <v>0</v>
      </c>
    </row>
    <row r="989" spans="1:25" ht="14.25" x14ac:dyDescent="0.2">
      <c r="A989" s="21" t="str">
        <f t="shared" si="60"/>
        <v>Catalogo principalOVS_ES ACADEMICOW06-01857</v>
      </c>
      <c r="B989" s="21" t="str">
        <f t="shared" si="61"/>
        <v>W06-01857OVS_ES ACADEMICO</v>
      </c>
      <c r="C989"/>
      <c r="D989" s="21" t="s">
        <v>134</v>
      </c>
      <c r="E989" t="s">
        <v>2111</v>
      </c>
      <c r="F989" s="21" t="s">
        <v>806</v>
      </c>
      <c r="G989" s="21" t="s">
        <v>134</v>
      </c>
      <c r="H989" s="49" t="s">
        <v>136</v>
      </c>
      <c r="I989" s="21" t="s">
        <v>74</v>
      </c>
      <c r="J989" t="s">
        <v>2112</v>
      </c>
      <c r="K989" s="53" t="s">
        <v>29</v>
      </c>
      <c r="L989" s="52" t="s">
        <v>92</v>
      </c>
      <c r="M989" s="48" t="s">
        <v>73</v>
      </c>
      <c r="N989" s="89" t="s">
        <v>74</v>
      </c>
      <c r="O989" s="90" t="s">
        <v>74</v>
      </c>
      <c r="P989" s="89" t="s">
        <v>74</v>
      </c>
      <c r="Q989" s="47" t="str">
        <f t="shared" si="62"/>
        <v>W06-01857</v>
      </c>
      <c r="R989" s="64" t="s">
        <v>75</v>
      </c>
      <c r="S989" s="87">
        <v>1.0900000000000001</v>
      </c>
      <c r="T989" s="21">
        <v>1</v>
      </c>
      <c r="U989" s="62" t="s">
        <v>139</v>
      </c>
      <c r="V989" s="49">
        <f>SUMIF(ResumenCotizacion!$C:$C,E989,ResumenCotizacion!$P:$P)</f>
        <v>0</v>
      </c>
      <c r="W989" s="86">
        <f>IF(H989="USD",S989*SolCotizacion!$J$18,S989)</f>
        <v>3995.2969000000003</v>
      </c>
      <c r="X989" s="3">
        <f>ROUND(W989/(1-VLOOKUP("Total porcentaje:",ResumenCotizacion!$F:$H,3,0)),2)</f>
        <v>3995.3</v>
      </c>
      <c r="Y989" s="3">
        <f t="shared" si="63"/>
        <v>0</v>
      </c>
    </row>
    <row r="990" spans="1:25" ht="14.25" x14ac:dyDescent="0.2">
      <c r="A990" s="21" t="str">
        <f t="shared" si="60"/>
        <v>Catalogo principalOVS_ES ACADEMICOW06-01864</v>
      </c>
      <c r="B990" s="21" t="str">
        <f t="shared" si="61"/>
        <v>W06-01864OVS_ES ACADEMICO</v>
      </c>
      <c r="C990"/>
      <c r="D990" s="21" t="s">
        <v>134</v>
      </c>
      <c r="E990" t="s">
        <v>2113</v>
      </c>
      <c r="F990" s="21" t="s">
        <v>806</v>
      </c>
      <c r="G990" s="21" t="s">
        <v>134</v>
      </c>
      <c r="H990" s="49" t="s">
        <v>136</v>
      </c>
      <c r="I990" s="21" t="s">
        <v>74</v>
      </c>
      <c r="J990" t="s">
        <v>2114</v>
      </c>
      <c r="K990" s="53" t="s">
        <v>29</v>
      </c>
      <c r="L990" s="52" t="s">
        <v>92</v>
      </c>
      <c r="M990" s="48" t="s">
        <v>73</v>
      </c>
      <c r="N990" s="89" t="s">
        <v>74</v>
      </c>
      <c r="O990" s="90" t="s">
        <v>74</v>
      </c>
      <c r="P990" s="89" t="s">
        <v>74</v>
      </c>
      <c r="Q990" s="47" t="str">
        <f t="shared" si="62"/>
        <v>W06-01864</v>
      </c>
      <c r="R990" s="64" t="s">
        <v>75</v>
      </c>
      <c r="S990" s="87">
        <v>8</v>
      </c>
      <c r="T990" s="21">
        <v>1</v>
      </c>
      <c r="U990" s="62" t="s">
        <v>139</v>
      </c>
      <c r="V990" s="49">
        <f>SUMIF(ResumenCotizacion!$C:$C,E990,ResumenCotizacion!$P:$P)</f>
        <v>0</v>
      </c>
      <c r="W990" s="86">
        <f>IF(H990="USD",S990*SolCotizacion!$J$18,S990)</f>
        <v>29323.279999999999</v>
      </c>
      <c r="X990" s="3">
        <f>ROUND(W990/(1-VLOOKUP("Total porcentaje:",ResumenCotizacion!$F:$H,3,0)),2)</f>
        <v>29323.279999999999</v>
      </c>
      <c r="Y990" s="3">
        <f t="shared" si="63"/>
        <v>0</v>
      </c>
    </row>
    <row r="991" spans="1:25" ht="14.25" x14ac:dyDescent="0.2">
      <c r="A991" s="21" t="str">
        <f t="shared" si="60"/>
        <v>Catalogo principalOVS_ES ACADEMICOW06-01865</v>
      </c>
      <c r="B991" s="21" t="str">
        <f t="shared" si="61"/>
        <v>W06-01865OVS_ES ACADEMICO</v>
      </c>
      <c r="C991"/>
      <c r="D991" s="21" t="s">
        <v>134</v>
      </c>
      <c r="E991" t="s">
        <v>2115</v>
      </c>
      <c r="F991" s="21" t="s">
        <v>806</v>
      </c>
      <c r="G991" s="21" t="s">
        <v>134</v>
      </c>
      <c r="H991" s="49" t="s">
        <v>136</v>
      </c>
      <c r="I991" s="21" t="s">
        <v>74</v>
      </c>
      <c r="J991" t="s">
        <v>2116</v>
      </c>
      <c r="K991" s="53" t="s">
        <v>29</v>
      </c>
      <c r="L991" s="52" t="s">
        <v>92</v>
      </c>
      <c r="M991" s="48" t="s">
        <v>73</v>
      </c>
      <c r="N991" s="89" t="s">
        <v>74</v>
      </c>
      <c r="O991" s="90" t="s">
        <v>74</v>
      </c>
      <c r="P991" s="89" t="s">
        <v>74</v>
      </c>
      <c r="Q991" s="47" t="str">
        <f t="shared" si="62"/>
        <v>W06-01865</v>
      </c>
      <c r="R991" s="64" t="s">
        <v>75</v>
      </c>
      <c r="S991" s="87">
        <v>1.17</v>
      </c>
      <c r="T991" s="21">
        <v>1</v>
      </c>
      <c r="U991" s="62" t="s">
        <v>139</v>
      </c>
      <c r="V991" s="49">
        <f>SUMIF(ResumenCotizacion!$C:$C,E991,ResumenCotizacion!$P:$P)</f>
        <v>0</v>
      </c>
      <c r="W991" s="86">
        <f>IF(H991="USD",S991*SolCotizacion!$J$18,S991)</f>
        <v>4288.5296999999991</v>
      </c>
      <c r="X991" s="3">
        <f>ROUND(W991/(1-VLOOKUP("Total porcentaje:",ResumenCotizacion!$F:$H,3,0)),2)</f>
        <v>4288.53</v>
      </c>
      <c r="Y991" s="3">
        <f t="shared" si="63"/>
        <v>0</v>
      </c>
    </row>
    <row r="992" spans="1:25" ht="14.25" x14ac:dyDescent="0.2">
      <c r="A992" s="21" t="str">
        <f t="shared" si="60"/>
        <v>Catalogo principalOVS_ES ACADEMICOW06-01866</v>
      </c>
      <c r="B992" s="21" t="str">
        <f t="shared" si="61"/>
        <v>W06-01866OVS_ES ACADEMICO</v>
      </c>
      <c r="C992"/>
      <c r="D992" s="21" t="s">
        <v>134</v>
      </c>
      <c r="E992" t="s">
        <v>2117</v>
      </c>
      <c r="F992" s="21" t="s">
        <v>806</v>
      </c>
      <c r="G992" s="21" t="s">
        <v>134</v>
      </c>
      <c r="H992" s="49" t="s">
        <v>136</v>
      </c>
      <c r="I992" s="21" t="s">
        <v>74</v>
      </c>
      <c r="J992" t="s">
        <v>2118</v>
      </c>
      <c r="K992" s="53" t="s">
        <v>29</v>
      </c>
      <c r="L992" s="52" t="s">
        <v>92</v>
      </c>
      <c r="M992" s="48" t="s">
        <v>73</v>
      </c>
      <c r="N992" s="89" t="s">
        <v>74</v>
      </c>
      <c r="O992" s="90" t="s">
        <v>74</v>
      </c>
      <c r="P992" s="89" t="s">
        <v>74</v>
      </c>
      <c r="Q992" s="47" t="str">
        <f t="shared" si="62"/>
        <v>W06-01866</v>
      </c>
      <c r="R992" s="64" t="s">
        <v>75</v>
      </c>
      <c r="S992" s="87">
        <v>1.17</v>
      </c>
      <c r="T992" s="21">
        <v>1</v>
      </c>
      <c r="U992" s="62" t="s">
        <v>139</v>
      </c>
      <c r="V992" s="49">
        <f>SUMIF(ResumenCotizacion!$C:$C,E992,ResumenCotizacion!$P:$P)</f>
        <v>0</v>
      </c>
      <c r="W992" s="86">
        <f>IF(H992="USD",S992*SolCotizacion!$J$18,S992)</f>
        <v>4288.5296999999991</v>
      </c>
      <c r="X992" s="3">
        <f>ROUND(W992/(1-VLOOKUP("Total porcentaje:",ResumenCotizacion!$F:$H,3,0)),2)</f>
        <v>4288.53</v>
      </c>
      <c r="Y992" s="3">
        <f t="shared" si="63"/>
        <v>0</v>
      </c>
    </row>
    <row r="993" spans="1:25" ht="14.25" x14ac:dyDescent="0.2">
      <c r="A993" s="21" t="str">
        <f t="shared" si="60"/>
        <v>Catalogo principalOVS_ES ACADEMICOW06-01867</v>
      </c>
      <c r="B993" s="21" t="str">
        <f t="shared" si="61"/>
        <v>W06-01867OVS_ES ACADEMICO</v>
      </c>
      <c r="C993"/>
      <c r="D993" s="21" t="s">
        <v>134</v>
      </c>
      <c r="E993" t="s">
        <v>2119</v>
      </c>
      <c r="F993" s="21" t="s">
        <v>806</v>
      </c>
      <c r="G993" s="21" t="s">
        <v>134</v>
      </c>
      <c r="H993" s="49" t="s">
        <v>136</v>
      </c>
      <c r="I993" s="21" t="s">
        <v>74</v>
      </c>
      <c r="J993" t="s">
        <v>2120</v>
      </c>
      <c r="K993" s="53" t="s">
        <v>29</v>
      </c>
      <c r="L993" s="52" t="s">
        <v>92</v>
      </c>
      <c r="M993" s="48" t="s">
        <v>73</v>
      </c>
      <c r="N993" s="89" t="s">
        <v>74</v>
      </c>
      <c r="O993" s="90" t="s">
        <v>74</v>
      </c>
      <c r="P993" s="89" t="s">
        <v>74</v>
      </c>
      <c r="Q993" s="47" t="str">
        <f t="shared" si="62"/>
        <v>W06-01867</v>
      </c>
      <c r="R993" s="64" t="s">
        <v>75</v>
      </c>
      <c r="S993" s="87">
        <v>8</v>
      </c>
      <c r="T993" s="21">
        <v>1</v>
      </c>
      <c r="U993" s="62" t="s">
        <v>139</v>
      </c>
      <c r="V993" s="49">
        <f>SUMIF(ResumenCotizacion!$C:$C,E993,ResumenCotizacion!$P:$P)</f>
        <v>0</v>
      </c>
      <c r="W993" s="86">
        <f>IF(H993="USD",S993*SolCotizacion!$J$18,S993)</f>
        <v>29323.279999999999</v>
      </c>
      <c r="X993" s="3">
        <f>ROUND(W993/(1-VLOOKUP("Total porcentaje:",ResumenCotizacion!$F:$H,3,0)),2)</f>
        <v>29323.279999999999</v>
      </c>
      <c r="Y993" s="3">
        <f t="shared" si="63"/>
        <v>0</v>
      </c>
    </row>
    <row r="994" spans="1:25" ht="14.25" x14ac:dyDescent="0.2">
      <c r="A994" s="21" t="str">
        <f t="shared" si="60"/>
        <v>Catalogo principalOVS_ES ACADEMICOW06-01868</v>
      </c>
      <c r="B994" s="21" t="str">
        <f t="shared" si="61"/>
        <v>W06-01868OVS_ES ACADEMICO</v>
      </c>
      <c r="C994"/>
      <c r="D994" s="21" t="s">
        <v>134</v>
      </c>
      <c r="E994" t="s">
        <v>2121</v>
      </c>
      <c r="F994" s="21" t="s">
        <v>806</v>
      </c>
      <c r="G994" s="21" t="s">
        <v>134</v>
      </c>
      <c r="H994" s="49" t="s">
        <v>136</v>
      </c>
      <c r="I994" s="21" t="s">
        <v>74</v>
      </c>
      <c r="J994" t="s">
        <v>2122</v>
      </c>
      <c r="K994" s="53" t="s">
        <v>29</v>
      </c>
      <c r="L994" s="52" t="s">
        <v>92</v>
      </c>
      <c r="M994" s="48" t="s">
        <v>73</v>
      </c>
      <c r="N994" s="89" t="s">
        <v>74</v>
      </c>
      <c r="O994" s="90" t="s">
        <v>74</v>
      </c>
      <c r="P994" s="89" t="s">
        <v>74</v>
      </c>
      <c r="Q994" s="47" t="str">
        <f t="shared" si="62"/>
        <v>W06-01868</v>
      </c>
      <c r="R994" s="64" t="s">
        <v>75</v>
      </c>
      <c r="S994" s="87">
        <v>8</v>
      </c>
      <c r="T994" s="21">
        <v>1</v>
      </c>
      <c r="U994" s="62" t="s">
        <v>139</v>
      </c>
      <c r="V994" s="49">
        <f>SUMIF(ResumenCotizacion!$C:$C,E994,ResumenCotizacion!$P:$P)</f>
        <v>0</v>
      </c>
      <c r="W994" s="86">
        <f>IF(H994="USD",S994*SolCotizacion!$J$18,S994)</f>
        <v>29323.279999999999</v>
      </c>
      <c r="X994" s="3">
        <f>ROUND(W994/(1-VLOOKUP("Total porcentaje:",ResumenCotizacion!$F:$H,3,0)),2)</f>
        <v>29323.279999999999</v>
      </c>
      <c r="Y994" s="3">
        <f t="shared" si="63"/>
        <v>0</v>
      </c>
    </row>
    <row r="995" spans="1:25" ht="14.25" x14ac:dyDescent="0.2">
      <c r="A995" s="21" t="str">
        <f t="shared" si="60"/>
        <v>Catalogo principalOVS_ES ACADEMICOW06-01869</v>
      </c>
      <c r="B995" s="21" t="str">
        <f t="shared" si="61"/>
        <v>W06-01869OVS_ES ACADEMICO</v>
      </c>
      <c r="C995"/>
      <c r="D995" s="21" t="s">
        <v>134</v>
      </c>
      <c r="E995" t="s">
        <v>2123</v>
      </c>
      <c r="F995" s="21" t="s">
        <v>806</v>
      </c>
      <c r="G995" s="21" t="s">
        <v>134</v>
      </c>
      <c r="H995" s="49" t="s">
        <v>136</v>
      </c>
      <c r="I995" s="21" t="s">
        <v>74</v>
      </c>
      <c r="J995" t="s">
        <v>2124</v>
      </c>
      <c r="K995" s="53" t="s">
        <v>29</v>
      </c>
      <c r="L995" s="52" t="s">
        <v>92</v>
      </c>
      <c r="M995" s="48" t="s">
        <v>73</v>
      </c>
      <c r="N995" s="89" t="s">
        <v>74</v>
      </c>
      <c r="O995" s="90" t="s">
        <v>74</v>
      </c>
      <c r="P995" s="89" t="s">
        <v>74</v>
      </c>
      <c r="Q995" s="47" t="str">
        <f t="shared" si="62"/>
        <v>W06-01869</v>
      </c>
      <c r="R995" s="64" t="s">
        <v>75</v>
      </c>
      <c r="S995" s="87">
        <v>8</v>
      </c>
      <c r="T995" s="21">
        <v>1</v>
      </c>
      <c r="U995" s="62" t="s">
        <v>139</v>
      </c>
      <c r="V995" s="49">
        <f>SUMIF(ResumenCotizacion!$C:$C,E995,ResumenCotizacion!$P:$P)</f>
        <v>0</v>
      </c>
      <c r="W995" s="86">
        <f>IF(H995="USD",S995*SolCotizacion!$J$18,S995)</f>
        <v>29323.279999999999</v>
      </c>
      <c r="X995" s="3">
        <f>ROUND(W995/(1-VLOOKUP("Total porcentaje:",ResumenCotizacion!$F:$H,3,0)),2)</f>
        <v>29323.279999999999</v>
      </c>
      <c r="Y995" s="3">
        <f t="shared" si="63"/>
        <v>0</v>
      </c>
    </row>
    <row r="996" spans="1:25" ht="14.25" x14ac:dyDescent="0.2">
      <c r="A996" s="21" t="str">
        <f t="shared" si="60"/>
        <v>Catalogo principalOVS_ES ACADEMICOW06-01876</v>
      </c>
      <c r="B996" s="21" t="str">
        <f t="shared" si="61"/>
        <v>W06-01876OVS_ES ACADEMICO</v>
      </c>
      <c r="C996"/>
      <c r="D996" s="21" t="s">
        <v>134</v>
      </c>
      <c r="E996" t="s">
        <v>2125</v>
      </c>
      <c r="F996" s="21" t="s">
        <v>806</v>
      </c>
      <c r="G996" s="21" t="s">
        <v>134</v>
      </c>
      <c r="H996" s="49" t="s">
        <v>136</v>
      </c>
      <c r="I996" s="21" t="s">
        <v>74</v>
      </c>
      <c r="J996" t="s">
        <v>2126</v>
      </c>
      <c r="K996" s="53" t="s">
        <v>29</v>
      </c>
      <c r="L996" s="52" t="s">
        <v>92</v>
      </c>
      <c r="M996" s="48" t="s">
        <v>73</v>
      </c>
      <c r="N996" s="89" t="s">
        <v>74</v>
      </c>
      <c r="O996" s="90" t="s">
        <v>74</v>
      </c>
      <c r="P996" s="89" t="s">
        <v>74</v>
      </c>
      <c r="Q996" s="47" t="str">
        <f t="shared" si="62"/>
        <v>W06-01876</v>
      </c>
      <c r="R996" s="64" t="s">
        <v>75</v>
      </c>
      <c r="S996" s="87">
        <v>15</v>
      </c>
      <c r="T996" s="21">
        <v>1</v>
      </c>
      <c r="U996" s="62" t="s">
        <v>139</v>
      </c>
      <c r="V996" s="49">
        <f>SUMIF(ResumenCotizacion!$C:$C,E996,ResumenCotizacion!$P:$P)</f>
        <v>0</v>
      </c>
      <c r="W996" s="86">
        <f>IF(H996="USD",S996*SolCotizacion!$J$18,S996)</f>
        <v>54981.149999999994</v>
      </c>
      <c r="X996" s="3">
        <f>ROUND(W996/(1-VLOOKUP("Total porcentaje:",ResumenCotizacion!$F:$H,3,0)),2)</f>
        <v>54981.15</v>
      </c>
      <c r="Y996" s="3">
        <f t="shared" si="63"/>
        <v>0</v>
      </c>
    </row>
    <row r="997" spans="1:25" ht="14.25" x14ac:dyDescent="0.2">
      <c r="A997" s="21" t="str">
        <f t="shared" si="60"/>
        <v>Catalogo principalOVS_ES ACADEMICOW06-01877</v>
      </c>
      <c r="B997" s="21" t="str">
        <f t="shared" si="61"/>
        <v>W06-01877OVS_ES ACADEMICO</v>
      </c>
      <c r="C997"/>
      <c r="D997" s="21" t="s">
        <v>134</v>
      </c>
      <c r="E997" t="s">
        <v>2127</v>
      </c>
      <c r="F997" s="21" t="s">
        <v>806</v>
      </c>
      <c r="G997" s="21" t="s">
        <v>134</v>
      </c>
      <c r="H997" s="49" t="s">
        <v>136</v>
      </c>
      <c r="I997" s="21" t="s">
        <v>74</v>
      </c>
      <c r="J997" t="s">
        <v>2128</v>
      </c>
      <c r="K997" s="53" t="s">
        <v>29</v>
      </c>
      <c r="L997" s="52" t="s">
        <v>92</v>
      </c>
      <c r="M997" s="48" t="s">
        <v>73</v>
      </c>
      <c r="N997" s="89" t="s">
        <v>74</v>
      </c>
      <c r="O997" s="90" t="s">
        <v>74</v>
      </c>
      <c r="P997" s="89" t="s">
        <v>74</v>
      </c>
      <c r="Q997" s="47" t="str">
        <f t="shared" si="62"/>
        <v>W06-01877</v>
      </c>
      <c r="R997" s="64" t="s">
        <v>75</v>
      </c>
      <c r="S997" s="87">
        <v>15</v>
      </c>
      <c r="T997" s="21">
        <v>1</v>
      </c>
      <c r="U997" s="62" t="s">
        <v>139</v>
      </c>
      <c r="V997" s="49">
        <f>SUMIF(ResumenCotizacion!$C:$C,E997,ResumenCotizacion!$P:$P)</f>
        <v>0</v>
      </c>
      <c r="W997" s="86">
        <f>IF(H997="USD",S997*SolCotizacion!$J$18,S997)</f>
        <v>54981.149999999994</v>
      </c>
      <c r="X997" s="3">
        <f>ROUND(W997/(1-VLOOKUP("Total porcentaje:",ResumenCotizacion!$F:$H,3,0)),2)</f>
        <v>54981.15</v>
      </c>
      <c r="Y997" s="3">
        <f t="shared" si="63"/>
        <v>0</v>
      </c>
    </row>
    <row r="998" spans="1:25" ht="14.25" x14ac:dyDescent="0.2">
      <c r="A998" s="21" t="str">
        <f t="shared" si="60"/>
        <v>Catalogo principalOVS_ES ACADEMICOW06-01878</v>
      </c>
      <c r="B998" s="21" t="str">
        <f t="shared" si="61"/>
        <v>W06-01878OVS_ES ACADEMICO</v>
      </c>
      <c r="C998"/>
      <c r="D998" s="21" t="s">
        <v>134</v>
      </c>
      <c r="E998" t="s">
        <v>2129</v>
      </c>
      <c r="F998" s="21" t="s">
        <v>806</v>
      </c>
      <c r="G998" s="21" t="s">
        <v>134</v>
      </c>
      <c r="H998" s="49" t="s">
        <v>136</v>
      </c>
      <c r="I998" s="21" t="s">
        <v>74</v>
      </c>
      <c r="J998" t="s">
        <v>2130</v>
      </c>
      <c r="K998" s="53" t="s">
        <v>29</v>
      </c>
      <c r="L998" s="52" t="s">
        <v>92</v>
      </c>
      <c r="M998" s="48" t="s">
        <v>73</v>
      </c>
      <c r="N998" s="89" t="s">
        <v>74</v>
      </c>
      <c r="O998" s="90" t="s">
        <v>74</v>
      </c>
      <c r="P998" s="89" t="s">
        <v>74</v>
      </c>
      <c r="Q998" s="47" t="str">
        <f t="shared" si="62"/>
        <v>W06-01878</v>
      </c>
      <c r="R998" s="64" t="s">
        <v>75</v>
      </c>
      <c r="S998" s="87">
        <v>15</v>
      </c>
      <c r="T998" s="21">
        <v>1</v>
      </c>
      <c r="U998" s="62" t="s">
        <v>139</v>
      </c>
      <c r="V998" s="49">
        <f>SUMIF(ResumenCotizacion!$C:$C,E998,ResumenCotizacion!$P:$P)</f>
        <v>0</v>
      </c>
      <c r="W998" s="86">
        <f>IF(H998="USD",S998*SolCotizacion!$J$18,S998)</f>
        <v>54981.149999999994</v>
      </c>
      <c r="X998" s="3">
        <f>ROUND(W998/(1-VLOOKUP("Total porcentaje:",ResumenCotizacion!$F:$H,3,0)),2)</f>
        <v>54981.15</v>
      </c>
      <c r="Y998" s="3">
        <f t="shared" si="63"/>
        <v>0</v>
      </c>
    </row>
    <row r="999" spans="1:25" ht="14.25" x14ac:dyDescent="0.2">
      <c r="A999" s="21" t="str">
        <f t="shared" si="60"/>
        <v>Catalogo principalOVS_ES ACADEMICOW06-01879</v>
      </c>
      <c r="B999" s="21" t="str">
        <f t="shared" si="61"/>
        <v>W06-01879OVS_ES ACADEMICO</v>
      </c>
      <c r="C999"/>
      <c r="D999" s="21" t="s">
        <v>134</v>
      </c>
      <c r="E999" t="s">
        <v>2131</v>
      </c>
      <c r="F999" s="21" t="s">
        <v>806</v>
      </c>
      <c r="G999" s="21" t="s">
        <v>134</v>
      </c>
      <c r="H999" s="49" t="s">
        <v>136</v>
      </c>
      <c r="I999" s="21" t="s">
        <v>74</v>
      </c>
      <c r="J999" t="s">
        <v>2132</v>
      </c>
      <c r="K999" s="53" t="s">
        <v>29</v>
      </c>
      <c r="L999" s="52" t="s">
        <v>92</v>
      </c>
      <c r="M999" s="48" t="s">
        <v>73</v>
      </c>
      <c r="N999" s="89" t="s">
        <v>74</v>
      </c>
      <c r="O999" s="90" t="s">
        <v>74</v>
      </c>
      <c r="P999" s="89" t="s">
        <v>74</v>
      </c>
      <c r="Q999" s="47" t="str">
        <f t="shared" si="62"/>
        <v>W06-01879</v>
      </c>
      <c r="R999" s="64" t="s">
        <v>75</v>
      </c>
      <c r="S999" s="87">
        <v>15</v>
      </c>
      <c r="T999" s="21">
        <v>1</v>
      </c>
      <c r="U999" s="62" t="s">
        <v>139</v>
      </c>
      <c r="V999" s="49">
        <f>SUMIF(ResumenCotizacion!$C:$C,E999,ResumenCotizacion!$P:$P)</f>
        <v>0</v>
      </c>
      <c r="W999" s="86">
        <f>IF(H999="USD",S999*SolCotizacion!$J$18,S999)</f>
        <v>54981.149999999994</v>
      </c>
      <c r="X999" s="3">
        <f>ROUND(W999/(1-VLOOKUP("Total porcentaje:",ResumenCotizacion!$F:$H,3,0)),2)</f>
        <v>54981.15</v>
      </c>
      <c r="Y999" s="3">
        <f t="shared" si="63"/>
        <v>0</v>
      </c>
    </row>
    <row r="1000" spans="1:25" ht="14.25" x14ac:dyDescent="0.2">
      <c r="A1000" s="21" t="str">
        <f t="shared" si="60"/>
        <v>Catalogo principalOVS_ES ACADEMICOW77-00001</v>
      </c>
      <c r="B1000" s="21" t="str">
        <f t="shared" si="61"/>
        <v>W77-00001OVS_ES ACADEMICO</v>
      </c>
      <c r="C1000"/>
      <c r="D1000" s="21" t="s">
        <v>134</v>
      </c>
      <c r="E1000" t="s">
        <v>2133</v>
      </c>
      <c r="F1000" s="21" t="s">
        <v>806</v>
      </c>
      <c r="G1000" s="21" t="s">
        <v>134</v>
      </c>
      <c r="H1000" s="49" t="s">
        <v>136</v>
      </c>
      <c r="I1000" s="21" t="s">
        <v>74</v>
      </c>
      <c r="J1000" t="s">
        <v>2134</v>
      </c>
      <c r="K1000" s="53" t="s">
        <v>29</v>
      </c>
      <c r="L1000" s="52" t="s">
        <v>92</v>
      </c>
      <c r="M1000" s="48" t="s">
        <v>73</v>
      </c>
      <c r="N1000" s="89" t="s">
        <v>74</v>
      </c>
      <c r="O1000" s="90" t="s">
        <v>74</v>
      </c>
      <c r="P1000" s="89" t="s">
        <v>74</v>
      </c>
      <c r="Q1000" s="47" t="str">
        <f t="shared" si="62"/>
        <v>W77-00001</v>
      </c>
      <c r="R1000" s="64" t="s">
        <v>848</v>
      </c>
      <c r="S1000" s="87">
        <v>1.4</v>
      </c>
      <c r="T1000" s="21">
        <v>1</v>
      </c>
      <c r="U1000" s="62" t="s">
        <v>139</v>
      </c>
      <c r="V1000" s="49">
        <f>SUMIF(ResumenCotizacion!$C:$C,E1000,ResumenCotizacion!$P:$P)</f>
        <v>0</v>
      </c>
      <c r="W1000" s="86">
        <f>IF(H1000="USD",S1000*SolCotizacion!$J$18,S1000)</f>
        <v>5131.5739999999996</v>
      </c>
      <c r="X1000" s="3">
        <f>ROUND(W1000/(1-VLOOKUP("Total porcentaje:",ResumenCotizacion!$F:$H,3,0)),2)</f>
        <v>5131.57</v>
      </c>
      <c r="Y1000" s="3">
        <f t="shared" si="63"/>
        <v>0</v>
      </c>
    </row>
    <row r="1001" spans="1:25" ht="14.25" x14ac:dyDescent="0.2">
      <c r="A1001" s="21" t="str">
        <f t="shared" si="60"/>
        <v>Catalogo principalOVS_ES ACADEMICOW77-00002</v>
      </c>
      <c r="B1001" s="21" t="str">
        <f t="shared" si="61"/>
        <v>W77-00002OVS_ES ACADEMICO</v>
      </c>
      <c r="C1001"/>
      <c r="D1001" s="21" t="s">
        <v>134</v>
      </c>
      <c r="E1001" t="s">
        <v>2135</v>
      </c>
      <c r="F1001" s="21" t="s">
        <v>806</v>
      </c>
      <c r="G1001" s="21" t="s">
        <v>134</v>
      </c>
      <c r="H1001" s="49" t="s">
        <v>136</v>
      </c>
      <c r="I1001" s="21" t="s">
        <v>74</v>
      </c>
      <c r="J1001" t="s">
        <v>2136</v>
      </c>
      <c r="K1001" s="53" t="s">
        <v>29</v>
      </c>
      <c r="L1001" s="52" t="s">
        <v>92</v>
      </c>
      <c r="M1001" s="48" t="s">
        <v>73</v>
      </c>
      <c r="N1001" s="89" t="s">
        <v>74</v>
      </c>
      <c r="O1001" s="90" t="s">
        <v>74</v>
      </c>
      <c r="P1001" s="89" t="s">
        <v>74</v>
      </c>
      <c r="Q1001" s="47" t="str">
        <f t="shared" si="62"/>
        <v>W77-00002</v>
      </c>
      <c r="R1001" s="64" t="s">
        <v>848</v>
      </c>
      <c r="S1001" s="87">
        <v>1.4</v>
      </c>
      <c r="T1001" s="21">
        <v>1</v>
      </c>
      <c r="U1001" s="62" t="s">
        <v>139</v>
      </c>
      <c r="V1001" s="49">
        <f>SUMIF(ResumenCotizacion!$C:$C,E1001,ResumenCotizacion!$P:$P)</f>
        <v>0</v>
      </c>
      <c r="W1001" s="86">
        <f>IF(H1001="USD",S1001*SolCotizacion!$J$18,S1001)</f>
        <v>5131.5739999999996</v>
      </c>
      <c r="X1001" s="3">
        <f>ROUND(W1001/(1-VLOOKUP("Total porcentaje:",ResumenCotizacion!$F:$H,3,0)),2)</f>
        <v>5131.57</v>
      </c>
      <c r="Y1001" s="3">
        <f t="shared" si="63"/>
        <v>0</v>
      </c>
    </row>
    <row r="1002" spans="1:25" ht="14.25" x14ac:dyDescent="0.2">
      <c r="A1002" s="21" t="str">
        <f t="shared" si="60"/>
        <v>Catalogo principalOVS_ES ACADEMICOW79-00001</v>
      </c>
      <c r="B1002" s="21" t="str">
        <f t="shared" si="61"/>
        <v>W79-00001OVS_ES ACADEMICO</v>
      </c>
      <c r="C1002"/>
      <c r="D1002" s="21" t="s">
        <v>134</v>
      </c>
      <c r="E1002" t="s">
        <v>2137</v>
      </c>
      <c r="F1002" s="21" t="s">
        <v>806</v>
      </c>
      <c r="G1002" s="21" t="s">
        <v>134</v>
      </c>
      <c r="H1002" s="49" t="s">
        <v>136</v>
      </c>
      <c r="I1002" s="21" t="s">
        <v>74</v>
      </c>
      <c r="J1002" t="s">
        <v>2138</v>
      </c>
      <c r="K1002" s="53" t="s">
        <v>29</v>
      </c>
      <c r="L1002" s="52" t="s">
        <v>92</v>
      </c>
      <c r="M1002" s="48" t="s">
        <v>73</v>
      </c>
      <c r="N1002" s="89" t="s">
        <v>74</v>
      </c>
      <c r="O1002" s="90" t="s">
        <v>74</v>
      </c>
      <c r="P1002" s="89" t="s">
        <v>74</v>
      </c>
      <c r="Q1002" s="47" t="str">
        <f t="shared" si="62"/>
        <v>W79-00001</v>
      </c>
      <c r="R1002" s="64" t="s">
        <v>848</v>
      </c>
      <c r="S1002" s="87">
        <v>0.7</v>
      </c>
      <c r="T1002" s="21">
        <v>1</v>
      </c>
      <c r="U1002" s="62" t="s">
        <v>139</v>
      </c>
      <c r="V1002" s="49">
        <f>SUMIF(ResumenCotizacion!$C:$C,E1002,ResumenCotizacion!$P:$P)</f>
        <v>0</v>
      </c>
      <c r="W1002" s="86">
        <f>IF(H1002="USD",S1002*SolCotizacion!$J$18,S1002)</f>
        <v>2565.7869999999998</v>
      </c>
      <c r="X1002" s="3">
        <f>ROUND(W1002/(1-VLOOKUP("Total porcentaje:",ResumenCotizacion!$F:$H,3,0)),2)</f>
        <v>2565.79</v>
      </c>
      <c r="Y1002" s="3">
        <f t="shared" si="63"/>
        <v>0</v>
      </c>
    </row>
    <row r="1003" spans="1:25" ht="14.25" x14ac:dyDescent="0.2">
      <c r="A1003" s="21" t="str">
        <f t="shared" si="60"/>
        <v>Catalogo principalOVS_ES ACADEMICOW79-00002</v>
      </c>
      <c r="B1003" s="21" t="str">
        <f t="shared" si="61"/>
        <v>W79-00002OVS_ES ACADEMICO</v>
      </c>
      <c r="C1003"/>
      <c r="D1003" s="21" t="s">
        <v>134</v>
      </c>
      <c r="E1003" t="s">
        <v>2139</v>
      </c>
      <c r="F1003" s="21" t="s">
        <v>806</v>
      </c>
      <c r="G1003" s="21" t="s">
        <v>134</v>
      </c>
      <c r="H1003" s="49" t="s">
        <v>136</v>
      </c>
      <c r="I1003" s="21" t="s">
        <v>74</v>
      </c>
      <c r="J1003" t="s">
        <v>2140</v>
      </c>
      <c r="K1003" s="53" t="s">
        <v>29</v>
      </c>
      <c r="L1003" s="52" t="s">
        <v>92</v>
      </c>
      <c r="M1003" s="48" t="s">
        <v>73</v>
      </c>
      <c r="N1003" s="89" t="s">
        <v>74</v>
      </c>
      <c r="O1003" s="90" t="s">
        <v>74</v>
      </c>
      <c r="P1003" s="89" t="s">
        <v>74</v>
      </c>
      <c r="Q1003" s="47" t="str">
        <f t="shared" si="62"/>
        <v>W79-00002</v>
      </c>
      <c r="R1003" s="64" t="s">
        <v>848</v>
      </c>
      <c r="S1003" s="87">
        <v>0</v>
      </c>
      <c r="T1003" s="21">
        <v>1</v>
      </c>
      <c r="U1003" s="62" t="s">
        <v>139</v>
      </c>
      <c r="V1003" s="49">
        <f>SUMIF(ResumenCotizacion!$C:$C,E1003,ResumenCotizacion!$P:$P)</f>
        <v>0</v>
      </c>
      <c r="W1003" s="86">
        <f>IF(H1003="USD",S1003*SolCotizacion!$J$18,S1003)</f>
        <v>0</v>
      </c>
      <c r="X1003" s="3">
        <f>ROUND(W1003/(1-VLOOKUP("Total porcentaje:",ResumenCotizacion!$F:$H,3,0)),2)</f>
        <v>0</v>
      </c>
      <c r="Y1003" s="3">
        <f t="shared" si="63"/>
        <v>0</v>
      </c>
    </row>
    <row r="1004" spans="1:25" ht="14.25" x14ac:dyDescent="0.2">
      <c r="A1004" s="21" t="str">
        <f t="shared" si="60"/>
        <v>Catalogo principalOVS_ES ACADEMICOWC2-00008</v>
      </c>
      <c r="B1004" s="21" t="str">
        <f t="shared" si="61"/>
        <v>WC2-00008OVS_ES ACADEMICO</v>
      </c>
      <c r="C1004"/>
      <c r="D1004" s="21" t="s">
        <v>134</v>
      </c>
      <c r="E1004" t="s">
        <v>2141</v>
      </c>
      <c r="F1004" s="21" t="s">
        <v>806</v>
      </c>
      <c r="G1004" s="21" t="s">
        <v>134</v>
      </c>
      <c r="H1004" s="49" t="s">
        <v>136</v>
      </c>
      <c r="I1004" s="21" t="s">
        <v>74</v>
      </c>
      <c r="J1004" t="s">
        <v>2142</v>
      </c>
      <c r="K1004" s="53" t="s">
        <v>29</v>
      </c>
      <c r="L1004" s="52" t="s">
        <v>92</v>
      </c>
      <c r="M1004" s="48" t="s">
        <v>73</v>
      </c>
      <c r="N1004" s="89" t="s">
        <v>74</v>
      </c>
      <c r="O1004" s="90" t="s">
        <v>74</v>
      </c>
      <c r="P1004" s="89" t="s">
        <v>74</v>
      </c>
      <c r="Q1004" s="47" t="str">
        <f t="shared" si="62"/>
        <v>WC2-00008</v>
      </c>
      <c r="R1004" s="64" t="s">
        <v>848</v>
      </c>
      <c r="S1004" s="87">
        <v>0.2</v>
      </c>
      <c r="T1004" s="21">
        <v>1</v>
      </c>
      <c r="U1004" s="62" t="s">
        <v>139</v>
      </c>
      <c r="V1004" s="49">
        <f>SUMIF(ResumenCotizacion!$C:$C,E1004,ResumenCotizacion!$P:$P)</f>
        <v>0</v>
      </c>
      <c r="W1004" s="86">
        <f>IF(H1004="USD",S1004*SolCotizacion!$J$18,S1004)</f>
        <v>733.08199999999999</v>
      </c>
      <c r="X1004" s="3">
        <f>ROUND(W1004/(1-VLOOKUP("Total porcentaje:",ResumenCotizacion!$F:$H,3,0)),2)</f>
        <v>733.08</v>
      </c>
      <c r="Y1004" s="3">
        <f t="shared" si="63"/>
        <v>0</v>
      </c>
    </row>
    <row r="1005" spans="1:25" ht="14.25" x14ac:dyDescent="0.2">
      <c r="A1005" s="21" t="str">
        <f t="shared" si="60"/>
        <v>Catalogo principalOVS_ES ACADEMICOWC2-00009</v>
      </c>
      <c r="B1005" s="21" t="str">
        <f t="shared" si="61"/>
        <v>WC2-00009OVS_ES ACADEMICO</v>
      </c>
      <c r="C1005"/>
      <c r="D1005" s="21" t="s">
        <v>134</v>
      </c>
      <c r="E1005" t="s">
        <v>2143</v>
      </c>
      <c r="F1005" s="21" t="s">
        <v>806</v>
      </c>
      <c r="G1005" s="21" t="s">
        <v>134</v>
      </c>
      <c r="H1005" s="49" t="s">
        <v>136</v>
      </c>
      <c r="I1005" s="21" t="s">
        <v>74</v>
      </c>
      <c r="J1005" t="s">
        <v>2144</v>
      </c>
      <c r="K1005" s="53" t="s">
        <v>29</v>
      </c>
      <c r="L1005" s="52" t="s">
        <v>92</v>
      </c>
      <c r="M1005" s="48" t="s">
        <v>73</v>
      </c>
      <c r="N1005" s="89" t="s">
        <v>74</v>
      </c>
      <c r="O1005" s="90" t="s">
        <v>74</v>
      </c>
      <c r="P1005" s="89" t="s">
        <v>74</v>
      </c>
      <c r="Q1005" s="47" t="str">
        <f t="shared" si="62"/>
        <v>WC2-00009</v>
      </c>
      <c r="R1005" s="64" t="s">
        <v>848</v>
      </c>
      <c r="S1005" s="87">
        <v>0.2</v>
      </c>
      <c r="T1005" s="21">
        <v>1</v>
      </c>
      <c r="U1005" s="62" t="s">
        <v>139</v>
      </c>
      <c r="V1005" s="49">
        <f>SUMIF(ResumenCotizacion!$C:$C,E1005,ResumenCotizacion!$P:$P)</f>
        <v>0</v>
      </c>
      <c r="W1005" s="86">
        <f>IF(H1005="USD",S1005*SolCotizacion!$J$18,S1005)</f>
        <v>733.08199999999999</v>
      </c>
      <c r="X1005" s="3">
        <f>ROUND(W1005/(1-VLOOKUP("Total porcentaje:",ResumenCotizacion!$F:$H,3,0)),2)</f>
        <v>733.08</v>
      </c>
      <c r="Y1005" s="3">
        <f t="shared" si="63"/>
        <v>0</v>
      </c>
    </row>
    <row r="1006" spans="1:25" ht="14.25" x14ac:dyDescent="0.2">
      <c r="A1006" s="21" t="str">
        <f t="shared" si="60"/>
        <v>Catalogo principalOVS_ES ACADEMICOWC2-00011</v>
      </c>
      <c r="B1006" s="21" t="str">
        <f t="shared" si="61"/>
        <v>WC2-00011OVS_ES ACADEMICO</v>
      </c>
      <c r="C1006"/>
      <c r="D1006" s="21" t="s">
        <v>134</v>
      </c>
      <c r="E1006" t="s">
        <v>2145</v>
      </c>
      <c r="F1006" s="21" t="s">
        <v>806</v>
      </c>
      <c r="G1006" s="21" t="s">
        <v>134</v>
      </c>
      <c r="H1006" s="49" t="s">
        <v>136</v>
      </c>
      <c r="I1006" s="21" t="s">
        <v>74</v>
      </c>
      <c r="J1006" t="s">
        <v>2146</v>
      </c>
      <c r="K1006" s="53" t="s">
        <v>29</v>
      </c>
      <c r="L1006" s="52" t="s">
        <v>92</v>
      </c>
      <c r="M1006" s="48" t="s">
        <v>73</v>
      </c>
      <c r="N1006" s="89" t="s">
        <v>74</v>
      </c>
      <c r="O1006" s="90" t="s">
        <v>74</v>
      </c>
      <c r="P1006" s="89" t="s">
        <v>74</v>
      </c>
      <c r="Q1006" s="47" t="str">
        <f t="shared" si="62"/>
        <v>WC2-00011</v>
      </c>
      <c r="R1006" s="64" t="s">
        <v>848</v>
      </c>
      <c r="S1006" s="87">
        <v>0.1</v>
      </c>
      <c r="T1006" s="21">
        <v>1</v>
      </c>
      <c r="U1006" s="62" t="s">
        <v>139</v>
      </c>
      <c r="V1006" s="49">
        <f>SUMIF(ResumenCotizacion!$C:$C,E1006,ResumenCotizacion!$P:$P)</f>
        <v>0</v>
      </c>
      <c r="W1006" s="86">
        <f>IF(H1006="USD",S1006*SolCotizacion!$J$18,S1006)</f>
        <v>366.541</v>
      </c>
      <c r="X1006" s="3">
        <f>ROUND(W1006/(1-VLOOKUP("Total porcentaje:",ResumenCotizacion!$F:$H,3,0)),2)</f>
        <v>366.54</v>
      </c>
      <c r="Y1006" s="3">
        <f t="shared" si="63"/>
        <v>0</v>
      </c>
    </row>
    <row r="1007" spans="1:25" ht="14.25" x14ac:dyDescent="0.2">
      <c r="A1007" s="21" t="str">
        <f t="shared" si="60"/>
        <v>Catalogo principalOVS_ES ACADEMICOWSB-00356</v>
      </c>
      <c r="B1007" s="21" t="str">
        <f t="shared" si="61"/>
        <v>WSB-00356OVS_ES ACADEMICO</v>
      </c>
      <c r="C1007"/>
      <c r="D1007" s="21" t="s">
        <v>134</v>
      </c>
      <c r="E1007" t="s">
        <v>2147</v>
      </c>
      <c r="F1007" s="21" t="s">
        <v>806</v>
      </c>
      <c r="G1007" s="21" t="s">
        <v>134</v>
      </c>
      <c r="H1007" s="49" t="s">
        <v>136</v>
      </c>
      <c r="I1007" s="21" t="s">
        <v>74</v>
      </c>
      <c r="J1007" t="s">
        <v>2148</v>
      </c>
      <c r="K1007" s="53" t="s">
        <v>29</v>
      </c>
      <c r="L1007" s="52" t="s">
        <v>92</v>
      </c>
      <c r="M1007" s="48" t="s">
        <v>73</v>
      </c>
      <c r="N1007" s="89" t="s">
        <v>74</v>
      </c>
      <c r="O1007" s="90" t="s">
        <v>74</v>
      </c>
      <c r="P1007" s="89" t="s">
        <v>74</v>
      </c>
      <c r="Q1007" s="47" t="str">
        <f t="shared" si="62"/>
        <v>WSB-00356</v>
      </c>
      <c r="R1007" s="64" t="s">
        <v>848</v>
      </c>
      <c r="S1007" s="87">
        <v>0.33</v>
      </c>
      <c r="T1007" s="21">
        <v>1</v>
      </c>
      <c r="U1007" s="62" t="s">
        <v>139</v>
      </c>
      <c r="V1007" s="49">
        <f>SUMIF(ResumenCotizacion!$C:$C,E1007,ResumenCotizacion!$P:$P)</f>
        <v>0</v>
      </c>
      <c r="W1007" s="86">
        <f>IF(H1007="USD",S1007*SolCotizacion!$J$18,S1007)</f>
        <v>1209.5853</v>
      </c>
      <c r="X1007" s="3">
        <f>ROUND(W1007/(1-VLOOKUP("Total porcentaje:",ResumenCotizacion!$F:$H,3,0)),2)</f>
        <v>1209.5899999999999</v>
      </c>
      <c r="Y1007" s="3">
        <f t="shared" si="63"/>
        <v>0</v>
      </c>
    </row>
    <row r="1008" spans="1:25" ht="14.25" x14ac:dyDescent="0.2">
      <c r="A1008" s="21" t="str">
        <f t="shared" si="60"/>
        <v>Catalogo principalOVS_ES ACADEMICOWSB-00375</v>
      </c>
      <c r="B1008" s="21" t="str">
        <f t="shared" si="61"/>
        <v>WSB-00375OVS_ES ACADEMICO</v>
      </c>
      <c r="C1008"/>
      <c r="D1008" s="21" t="s">
        <v>134</v>
      </c>
      <c r="E1008" t="s">
        <v>2149</v>
      </c>
      <c r="F1008" s="21" t="s">
        <v>806</v>
      </c>
      <c r="G1008" s="21" t="s">
        <v>134</v>
      </c>
      <c r="H1008" s="49" t="s">
        <v>136</v>
      </c>
      <c r="I1008" s="21" t="s">
        <v>74</v>
      </c>
      <c r="J1008" t="s">
        <v>2150</v>
      </c>
      <c r="K1008" s="53" t="s">
        <v>29</v>
      </c>
      <c r="L1008" s="52" t="s">
        <v>92</v>
      </c>
      <c r="M1008" s="48" t="s">
        <v>73</v>
      </c>
      <c r="N1008" s="89" t="s">
        <v>74</v>
      </c>
      <c r="O1008" s="90" t="s">
        <v>74</v>
      </c>
      <c r="P1008" s="89" t="s">
        <v>74</v>
      </c>
      <c r="Q1008" s="47" t="str">
        <f t="shared" si="62"/>
        <v>WSB-00375</v>
      </c>
      <c r="R1008" s="64" t="s">
        <v>848</v>
      </c>
      <c r="S1008" s="87">
        <v>0.33</v>
      </c>
      <c r="T1008" s="21">
        <v>1</v>
      </c>
      <c r="U1008" s="62" t="s">
        <v>139</v>
      </c>
      <c r="V1008" s="49">
        <f>SUMIF(ResumenCotizacion!$C:$C,E1008,ResumenCotizacion!$P:$P)</f>
        <v>0</v>
      </c>
      <c r="W1008" s="86">
        <f>IF(H1008="USD",S1008*SolCotizacion!$J$18,S1008)</f>
        <v>1209.5853</v>
      </c>
      <c r="X1008" s="3">
        <f>ROUND(W1008/(1-VLOOKUP("Total porcentaje:",ResumenCotizacion!$F:$H,3,0)),2)</f>
        <v>1209.5899999999999</v>
      </c>
      <c r="Y1008" s="3">
        <f t="shared" si="63"/>
        <v>0</v>
      </c>
    </row>
    <row r="1009" spans="1:25" ht="14.25" x14ac:dyDescent="0.2">
      <c r="A1009" s="21" t="str">
        <f t="shared" si="60"/>
        <v>Catalogo principalOVS_ES ACADEMICOWSB-00376</v>
      </c>
      <c r="B1009" s="21" t="str">
        <f t="shared" si="61"/>
        <v>WSB-00376OVS_ES ACADEMICO</v>
      </c>
      <c r="C1009"/>
      <c r="D1009" s="21" t="s">
        <v>134</v>
      </c>
      <c r="E1009" t="s">
        <v>2151</v>
      </c>
      <c r="F1009" s="21" t="s">
        <v>806</v>
      </c>
      <c r="G1009" s="21" t="s">
        <v>134</v>
      </c>
      <c r="H1009" s="49" t="s">
        <v>136</v>
      </c>
      <c r="I1009" s="21" t="s">
        <v>74</v>
      </c>
      <c r="J1009" t="s">
        <v>2152</v>
      </c>
      <c r="K1009" s="53" t="s">
        <v>29</v>
      </c>
      <c r="L1009" s="52" t="s">
        <v>92</v>
      </c>
      <c r="M1009" s="48" t="s">
        <v>73</v>
      </c>
      <c r="N1009" s="89" t="s">
        <v>74</v>
      </c>
      <c r="O1009" s="90" t="s">
        <v>74</v>
      </c>
      <c r="P1009" s="89" t="s">
        <v>74</v>
      </c>
      <c r="Q1009" s="47" t="str">
        <f t="shared" si="62"/>
        <v>WSB-00376</v>
      </c>
      <c r="R1009" s="64" t="s">
        <v>848</v>
      </c>
      <c r="S1009" s="87">
        <v>0.33</v>
      </c>
      <c r="T1009" s="21">
        <v>1</v>
      </c>
      <c r="U1009" s="62" t="s">
        <v>139</v>
      </c>
      <c r="V1009" s="49">
        <f>SUMIF(ResumenCotizacion!$C:$C,E1009,ResumenCotizacion!$P:$P)</f>
        <v>0</v>
      </c>
      <c r="W1009" s="86">
        <f>IF(H1009="USD",S1009*SolCotizacion!$J$18,S1009)</f>
        <v>1209.5853</v>
      </c>
      <c r="X1009" s="3">
        <f>ROUND(W1009/(1-VLOOKUP("Total porcentaje:",ResumenCotizacion!$F:$H,3,0)),2)</f>
        <v>1209.5899999999999</v>
      </c>
      <c r="Y1009" s="3">
        <f t="shared" si="63"/>
        <v>0</v>
      </c>
    </row>
    <row r="1010" spans="1:25" ht="14.25" x14ac:dyDescent="0.2">
      <c r="A1010" s="21" t="str">
        <f t="shared" si="60"/>
        <v>Catalogo principalOVS_ES ACADEMICOYEG-00651</v>
      </c>
      <c r="B1010" s="21" t="str">
        <f t="shared" si="61"/>
        <v>YEG-00651OVS_ES ACADEMICO</v>
      </c>
      <c r="C1010"/>
      <c r="D1010" s="21" t="s">
        <v>134</v>
      </c>
      <c r="E1010" t="s">
        <v>2153</v>
      </c>
      <c r="F1010" s="21" t="s">
        <v>806</v>
      </c>
      <c r="G1010" s="21" t="s">
        <v>134</v>
      </c>
      <c r="H1010" s="49" t="s">
        <v>136</v>
      </c>
      <c r="I1010" s="21" t="s">
        <v>74</v>
      </c>
      <c r="J1010" t="s">
        <v>2154</v>
      </c>
      <c r="K1010" s="53" t="s">
        <v>29</v>
      </c>
      <c r="L1010" s="52" t="s">
        <v>92</v>
      </c>
      <c r="M1010" s="48" t="s">
        <v>73</v>
      </c>
      <c r="N1010" s="89" t="s">
        <v>74</v>
      </c>
      <c r="O1010" s="90" t="s">
        <v>74</v>
      </c>
      <c r="P1010" s="89" t="s">
        <v>74</v>
      </c>
      <c r="Q1010" s="47" t="str">
        <f t="shared" si="62"/>
        <v>YEG-00651</v>
      </c>
      <c r="R1010" s="64" t="s">
        <v>75</v>
      </c>
      <c r="S1010" s="87">
        <v>10</v>
      </c>
      <c r="T1010" s="21">
        <v>1</v>
      </c>
      <c r="U1010" s="62" t="s">
        <v>139</v>
      </c>
      <c r="V1010" s="49">
        <f>SUMIF(ResumenCotizacion!$C:$C,E1010,ResumenCotizacion!$P:$P)</f>
        <v>0</v>
      </c>
      <c r="W1010" s="86">
        <f>IF(H1010="USD",S1010*SolCotizacion!$J$18,S1010)</f>
        <v>36654.1</v>
      </c>
      <c r="X1010" s="3">
        <f>ROUND(W1010/(1-VLOOKUP("Total porcentaje:",ResumenCotizacion!$F:$H,3,0)),2)</f>
        <v>36654.1</v>
      </c>
      <c r="Y1010" s="3">
        <f t="shared" si="63"/>
        <v>0</v>
      </c>
    </row>
    <row r="1011" spans="1:25" ht="14.25" x14ac:dyDescent="0.2">
      <c r="A1011" s="21" t="str">
        <f t="shared" si="60"/>
        <v>Catalogo principalOVS_ES ACADEMICOYEG-00652</v>
      </c>
      <c r="B1011" s="21" t="str">
        <f t="shared" si="61"/>
        <v>YEG-00652OVS_ES ACADEMICO</v>
      </c>
      <c r="C1011"/>
      <c r="D1011" s="21" t="s">
        <v>134</v>
      </c>
      <c r="E1011" t="s">
        <v>2155</v>
      </c>
      <c r="F1011" s="21" t="s">
        <v>806</v>
      </c>
      <c r="G1011" s="21" t="s">
        <v>134</v>
      </c>
      <c r="H1011" s="49" t="s">
        <v>136</v>
      </c>
      <c r="I1011" s="21" t="s">
        <v>74</v>
      </c>
      <c r="J1011" t="s">
        <v>2156</v>
      </c>
      <c r="K1011" s="53" t="s">
        <v>29</v>
      </c>
      <c r="L1011" s="52" t="s">
        <v>92</v>
      </c>
      <c r="M1011" s="48" t="s">
        <v>73</v>
      </c>
      <c r="N1011" s="89" t="s">
        <v>74</v>
      </c>
      <c r="O1011" s="90" t="s">
        <v>74</v>
      </c>
      <c r="P1011" s="89" t="s">
        <v>74</v>
      </c>
      <c r="Q1011" s="47" t="str">
        <f t="shared" si="62"/>
        <v>YEG-00652</v>
      </c>
      <c r="R1011" s="64" t="s">
        <v>75</v>
      </c>
      <c r="S1011" s="87">
        <v>10</v>
      </c>
      <c r="T1011" s="21">
        <v>1</v>
      </c>
      <c r="U1011" s="62" t="s">
        <v>139</v>
      </c>
      <c r="V1011" s="49">
        <f>SUMIF(ResumenCotizacion!$C:$C,E1011,ResumenCotizacion!$P:$P)</f>
        <v>0</v>
      </c>
      <c r="W1011" s="86">
        <f>IF(H1011="USD",S1011*SolCotizacion!$J$18,S1011)</f>
        <v>36654.1</v>
      </c>
      <c r="X1011" s="3">
        <f>ROUND(W1011/(1-VLOOKUP("Total porcentaje:",ResumenCotizacion!$F:$H,3,0)),2)</f>
        <v>36654.1</v>
      </c>
      <c r="Y1011" s="3">
        <f t="shared" si="63"/>
        <v>0</v>
      </c>
    </row>
    <row r="1012" spans="1:25" ht="14.25" x14ac:dyDescent="0.2">
      <c r="A1012" s="21" t="str">
        <f t="shared" si="60"/>
        <v>Catalogo principalOVS_ES ACADEMICOYEG-00653</v>
      </c>
      <c r="B1012" s="21" t="str">
        <f t="shared" si="61"/>
        <v>YEG-00653OVS_ES ACADEMICO</v>
      </c>
      <c r="C1012"/>
      <c r="D1012" s="21" t="s">
        <v>134</v>
      </c>
      <c r="E1012" t="s">
        <v>2157</v>
      </c>
      <c r="F1012" s="21" t="s">
        <v>806</v>
      </c>
      <c r="G1012" s="21" t="s">
        <v>134</v>
      </c>
      <c r="H1012" s="49" t="s">
        <v>136</v>
      </c>
      <c r="I1012" s="21" t="s">
        <v>74</v>
      </c>
      <c r="J1012" t="s">
        <v>2158</v>
      </c>
      <c r="K1012" s="53" t="s">
        <v>29</v>
      </c>
      <c r="L1012" s="52" t="s">
        <v>92</v>
      </c>
      <c r="M1012" s="48" t="s">
        <v>73</v>
      </c>
      <c r="N1012" s="89" t="s">
        <v>74</v>
      </c>
      <c r="O1012" s="90" t="s">
        <v>74</v>
      </c>
      <c r="P1012" s="89" t="s">
        <v>74</v>
      </c>
      <c r="Q1012" s="47" t="str">
        <f t="shared" si="62"/>
        <v>YEG-00653</v>
      </c>
      <c r="R1012" s="64" t="s">
        <v>75</v>
      </c>
      <c r="S1012" s="87">
        <v>10</v>
      </c>
      <c r="T1012" s="21">
        <v>1</v>
      </c>
      <c r="U1012" s="62" t="s">
        <v>139</v>
      </c>
      <c r="V1012" s="49">
        <f>SUMIF(ResumenCotizacion!$C:$C,E1012,ResumenCotizacion!$P:$P)</f>
        <v>0</v>
      </c>
      <c r="W1012" s="86">
        <f>IF(H1012="USD",S1012*SolCotizacion!$J$18,S1012)</f>
        <v>36654.1</v>
      </c>
      <c r="X1012" s="3">
        <f>ROUND(W1012/(1-VLOOKUP("Total porcentaje:",ResumenCotizacion!$F:$H,3,0)),2)</f>
        <v>36654.1</v>
      </c>
      <c r="Y1012" s="3">
        <f t="shared" si="63"/>
        <v>0</v>
      </c>
    </row>
    <row r="1013" spans="1:25" ht="14.25" x14ac:dyDescent="0.2">
      <c r="A1013" s="21" t="str">
        <f t="shared" si="60"/>
        <v>Catalogo principalOVS_ES ACADEMICOYEG-00654</v>
      </c>
      <c r="B1013" s="21" t="str">
        <f t="shared" si="61"/>
        <v>YEG-00654OVS_ES ACADEMICO</v>
      </c>
      <c r="C1013"/>
      <c r="D1013" s="21" t="s">
        <v>134</v>
      </c>
      <c r="E1013" t="s">
        <v>2159</v>
      </c>
      <c r="F1013" s="21" t="s">
        <v>806</v>
      </c>
      <c r="G1013" s="21" t="s">
        <v>134</v>
      </c>
      <c r="H1013" s="49" t="s">
        <v>136</v>
      </c>
      <c r="I1013" s="21" t="s">
        <v>74</v>
      </c>
      <c r="J1013" t="s">
        <v>2160</v>
      </c>
      <c r="K1013" s="53" t="s">
        <v>29</v>
      </c>
      <c r="L1013" s="52" t="s">
        <v>92</v>
      </c>
      <c r="M1013" s="48" t="s">
        <v>73</v>
      </c>
      <c r="N1013" s="89" t="s">
        <v>74</v>
      </c>
      <c r="O1013" s="90" t="s">
        <v>74</v>
      </c>
      <c r="P1013" s="89" t="s">
        <v>74</v>
      </c>
      <c r="Q1013" s="47" t="str">
        <f t="shared" si="62"/>
        <v>YEG-00654</v>
      </c>
      <c r="R1013" s="64" t="s">
        <v>75</v>
      </c>
      <c r="S1013" s="87">
        <v>10</v>
      </c>
      <c r="T1013" s="21">
        <v>1</v>
      </c>
      <c r="U1013" s="62" t="s">
        <v>139</v>
      </c>
      <c r="V1013" s="49">
        <f>SUMIF(ResumenCotizacion!$C:$C,E1013,ResumenCotizacion!$P:$P)</f>
        <v>0</v>
      </c>
      <c r="W1013" s="86">
        <f>IF(H1013="USD",S1013*SolCotizacion!$J$18,S1013)</f>
        <v>36654.1</v>
      </c>
      <c r="X1013" s="3">
        <f>ROUND(W1013/(1-VLOOKUP("Total porcentaje:",ResumenCotizacion!$F:$H,3,0)),2)</f>
        <v>36654.1</v>
      </c>
      <c r="Y1013" s="3">
        <f t="shared" si="63"/>
        <v>0</v>
      </c>
    </row>
    <row r="1014" spans="1:25" ht="14.25" x14ac:dyDescent="0.2">
      <c r="A1014" s="21" t="str">
        <f t="shared" si="60"/>
        <v>Catalogo principalOVS_ES ACADEMICOYEG-00655</v>
      </c>
      <c r="B1014" s="21" t="str">
        <f t="shared" si="61"/>
        <v>YEG-00655OVS_ES ACADEMICO</v>
      </c>
      <c r="C1014"/>
      <c r="D1014" s="21" t="s">
        <v>134</v>
      </c>
      <c r="E1014" t="s">
        <v>2161</v>
      </c>
      <c r="F1014" s="21" t="s">
        <v>806</v>
      </c>
      <c r="G1014" s="21" t="s">
        <v>134</v>
      </c>
      <c r="H1014" s="49" t="s">
        <v>136</v>
      </c>
      <c r="I1014" s="21" t="s">
        <v>74</v>
      </c>
      <c r="J1014" t="s">
        <v>2162</v>
      </c>
      <c r="K1014" s="53" t="s">
        <v>29</v>
      </c>
      <c r="L1014" s="52" t="s">
        <v>92</v>
      </c>
      <c r="M1014" s="48" t="s">
        <v>73</v>
      </c>
      <c r="N1014" s="89" t="s">
        <v>74</v>
      </c>
      <c r="O1014" s="90" t="s">
        <v>74</v>
      </c>
      <c r="P1014" s="89" t="s">
        <v>74</v>
      </c>
      <c r="Q1014" s="47" t="str">
        <f t="shared" si="62"/>
        <v>YEG-00655</v>
      </c>
      <c r="R1014" s="64" t="s">
        <v>75</v>
      </c>
      <c r="S1014" s="87">
        <v>13</v>
      </c>
      <c r="T1014" s="21">
        <v>1</v>
      </c>
      <c r="U1014" s="62" t="s">
        <v>139</v>
      </c>
      <c r="V1014" s="49">
        <f>SUMIF(ResumenCotizacion!$C:$C,E1014,ResumenCotizacion!$P:$P)</f>
        <v>0</v>
      </c>
      <c r="W1014" s="86">
        <f>IF(H1014="USD",S1014*SolCotizacion!$J$18,S1014)</f>
        <v>47650.33</v>
      </c>
      <c r="X1014" s="3">
        <f>ROUND(W1014/(1-VLOOKUP("Total porcentaje:",ResumenCotizacion!$F:$H,3,0)),2)</f>
        <v>47650.33</v>
      </c>
      <c r="Y1014" s="3">
        <f t="shared" si="63"/>
        <v>0</v>
      </c>
    </row>
    <row r="1015" spans="1:25" ht="14.25" x14ac:dyDescent="0.2">
      <c r="A1015" s="21" t="str">
        <f t="shared" si="60"/>
        <v>Catalogo principalOVS_ES ACADEMICOYEG-00656</v>
      </c>
      <c r="B1015" s="21" t="str">
        <f t="shared" si="61"/>
        <v>YEG-00656OVS_ES ACADEMICO</v>
      </c>
      <c r="C1015"/>
      <c r="D1015" s="21" t="s">
        <v>134</v>
      </c>
      <c r="E1015" t="s">
        <v>2163</v>
      </c>
      <c r="F1015" s="21" t="s">
        <v>806</v>
      </c>
      <c r="G1015" s="21" t="s">
        <v>134</v>
      </c>
      <c r="H1015" s="49" t="s">
        <v>136</v>
      </c>
      <c r="I1015" s="21" t="s">
        <v>74</v>
      </c>
      <c r="J1015" t="s">
        <v>2164</v>
      </c>
      <c r="K1015" s="53" t="s">
        <v>29</v>
      </c>
      <c r="L1015" s="52" t="s">
        <v>92</v>
      </c>
      <c r="M1015" s="48" t="s">
        <v>73</v>
      </c>
      <c r="N1015" s="89" t="s">
        <v>74</v>
      </c>
      <c r="O1015" s="90" t="s">
        <v>74</v>
      </c>
      <c r="P1015" s="89" t="s">
        <v>74</v>
      </c>
      <c r="Q1015" s="47" t="str">
        <f t="shared" si="62"/>
        <v>YEG-00656</v>
      </c>
      <c r="R1015" s="64" t="s">
        <v>75</v>
      </c>
      <c r="S1015" s="87">
        <v>13</v>
      </c>
      <c r="T1015" s="21">
        <v>1</v>
      </c>
      <c r="U1015" s="62" t="s">
        <v>139</v>
      </c>
      <c r="V1015" s="49">
        <f>SUMIF(ResumenCotizacion!$C:$C,E1015,ResumenCotizacion!$P:$P)</f>
        <v>0</v>
      </c>
      <c r="W1015" s="86">
        <f>IF(H1015="USD",S1015*SolCotizacion!$J$18,S1015)</f>
        <v>47650.33</v>
      </c>
      <c r="X1015" s="3">
        <f>ROUND(W1015/(1-VLOOKUP("Total porcentaje:",ResumenCotizacion!$F:$H,3,0)),2)</f>
        <v>47650.33</v>
      </c>
      <c r="Y1015" s="3">
        <f t="shared" si="63"/>
        <v>0</v>
      </c>
    </row>
    <row r="1016" spans="1:25" ht="14.25" x14ac:dyDescent="0.2">
      <c r="A1016" s="21" t="str">
        <f t="shared" si="60"/>
        <v>Catalogo principalOVS_ES ACADEMICOYEG-00657</v>
      </c>
      <c r="B1016" s="21" t="str">
        <f t="shared" si="61"/>
        <v>YEG-00657OVS_ES ACADEMICO</v>
      </c>
      <c r="C1016"/>
      <c r="D1016" s="21" t="s">
        <v>134</v>
      </c>
      <c r="E1016" t="s">
        <v>2165</v>
      </c>
      <c r="F1016" s="21" t="s">
        <v>806</v>
      </c>
      <c r="G1016" s="21" t="s">
        <v>134</v>
      </c>
      <c r="H1016" s="49" t="s">
        <v>136</v>
      </c>
      <c r="I1016" s="21" t="s">
        <v>74</v>
      </c>
      <c r="J1016" t="s">
        <v>2166</v>
      </c>
      <c r="K1016" s="53" t="s">
        <v>29</v>
      </c>
      <c r="L1016" s="52" t="s">
        <v>92</v>
      </c>
      <c r="M1016" s="48" t="s">
        <v>73</v>
      </c>
      <c r="N1016" s="89" t="s">
        <v>74</v>
      </c>
      <c r="O1016" s="90" t="s">
        <v>74</v>
      </c>
      <c r="P1016" s="89" t="s">
        <v>74</v>
      </c>
      <c r="Q1016" s="47" t="str">
        <f t="shared" si="62"/>
        <v>YEG-00657</v>
      </c>
      <c r="R1016" s="64" t="s">
        <v>75</v>
      </c>
      <c r="S1016" s="87">
        <v>13</v>
      </c>
      <c r="T1016" s="21">
        <v>1</v>
      </c>
      <c r="U1016" s="62" t="s">
        <v>139</v>
      </c>
      <c r="V1016" s="49">
        <f>SUMIF(ResumenCotizacion!$C:$C,E1016,ResumenCotizacion!$P:$P)</f>
        <v>0</v>
      </c>
      <c r="W1016" s="86">
        <f>IF(H1016="USD",S1016*SolCotizacion!$J$18,S1016)</f>
        <v>47650.33</v>
      </c>
      <c r="X1016" s="3">
        <f>ROUND(W1016/(1-VLOOKUP("Total porcentaje:",ResumenCotizacion!$F:$H,3,0)),2)</f>
        <v>47650.33</v>
      </c>
      <c r="Y1016" s="3">
        <f t="shared" si="63"/>
        <v>0</v>
      </c>
    </row>
    <row r="1017" spans="1:25" ht="14.25" x14ac:dyDescent="0.2">
      <c r="A1017" s="21" t="str">
        <f t="shared" si="60"/>
        <v>Catalogo principalOVS_ES ACADEMICOYEG-00658</v>
      </c>
      <c r="B1017" s="21" t="str">
        <f t="shared" si="61"/>
        <v>YEG-00658OVS_ES ACADEMICO</v>
      </c>
      <c r="C1017"/>
      <c r="D1017" s="21" t="s">
        <v>134</v>
      </c>
      <c r="E1017" t="s">
        <v>2167</v>
      </c>
      <c r="F1017" s="21" t="s">
        <v>806</v>
      </c>
      <c r="G1017" s="21" t="s">
        <v>134</v>
      </c>
      <c r="H1017" s="49" t="s">
        <v>136</v>
      </c>
      <c r="I1017" s="21" t="s">
        <v>74</v>
      </c>
      <c r="J1017" t="s">
        <v>2168</v>
      </c>
      <c r="K1017" s="53" t="s">
        <v>29</v>
      </c>
      <c r="L1017" s="52" t="s">
        <v>92</v>
      </c>
      <c r="M1017" s="48" t="s">
        <v>73</v>
      </c>
      <c r="N1017" s="89" t="s">
        <v>74</v>
      </c>
      <c r="O1017" s="90" t="s">
        <v>74</v>
      </c>
      <c r="P1017" s="89" t="s">
        <v>74</v>
      </c>
      <c r="Q1017" s="47" t="str">
        <f t="shared" si="62"/>
        <v>YEG-00658</v>
      </c>
      <c r="R1017" s="64" t="s">
        <v>75</v>
      </c>
      <c r="S1017" s="87">
        <v>13</v>
      </c>
      <c r="T1017" s="21">
        <v>1</v>
      </c>
      <c r="U1017" s="62" t="s">
        <v>139</v>
      </c>
      <c r="V1017" s="49">
        <f>SUMIF(ResumenCotizacion!$C:$C,E1017,ResumenCotizacion!$P:$P)</f>
        <v>0</v>
      </c>
      <c r="W1017" s="86">
        <f>IF(H1017="USD",S1017*SolCotizacion!$J$18,S1017)</f>
        <v>47650.33</v>
      </c>
      <c r="X1017" s="3">
        <f>ROUND(W1017/(1-VLOOKUP("Total porcentaje:",ResumenCotizacion!$F:$H,3,0)),2)</f>
        <v>47650.33</v>
      </c>
      <c r="Y1017" s="3">
        <f t="shared" si="63"/>
        <v>0</v>
      </c>
    </row>
    <row r="1018" spans="1:25" ht="14.25" x14ac:dyDescent="0.2">
      <c r="A1018" s="21" t="str">
        <f t="shared" si="60"/>
        <v>Catalogo principalOVS_ES ACADEMICOYEG-00659</v>
      </c>
      <c r="B1018" s="21" t="str">
        <f t="shared" si="61"/>
        <v>YEG-00659OVS_ES ACADEMICO</v>
      </c>
      <c r="C1018"/>
      <c r="D1018" s="21" t="s">
        <v>134</v>
      </c>
      <c r="E1018" t="s">
        <v>2169</v>
      </c>
      <c r="F1018" s="21" t="s">
        <v>806</v>
      </c>
      <c r="G1018" s="21" t="s">
        <v>134</v>
      </c>
      <c r="H1018" s="49" t="s">
        <v>136</v>
      </c>
      <c r="I1018" s="21" t="s">
        <v>74</v>
      </c>
      <c r="J1018" t="s">
        <v>2170</v>
      </c>
      <c r="K1018" s="53" t="s">
        <v>29</v>
      </c>
      <c r="L1018" s="52" t="s">
        <v>92</v>
      </c>
      <c r="M1018" s="48" t="s">
        <v>73</v>
      </c>
      <c r="N1018" s="89" t="s">
        <v>74</v>
      </c>
      <c r="O1018" s="90" t="s">
        <v>74</v>
      </c>
      <c r="P1018" s="89" t="s">
        <v>74</v>
      </c>
      <c r="Q1018" s="47" t="str">
        <f t="shared" si="62"/>
        <v>YEG-00659</v>
      </c>
      <c r="R1018" s="64" t="s">
        <v>75</v>
      </c>
      <c r="S1018" s="87">
        <v>9</v>
      </c>
      <c r="T1018" s="21">
        <v>1</v>
      </c>
      <c r="U1018" s="62" t="s">
        <v>139</v>
      </c>
      <c r="V1018" s="49">
        <f>SUMIF(ResumenCotizacion!$C:$C,E1018,ResumenCotizacion!$P:$P)</f>
        <v>0</v>
      </c>
      <c r="W1018" s="86">
        <f>IF(H1018="USD",S1018*SolCotizacion!$J$18,S1018)</f>
        <v>32988.69</v>
      </c>
      <c r="X1018" s="3">
        <f>ROUND(W1018/(1-VLOOKUP("Total porcentaje:",ResumenCotizacion!$F:$H,3,0)),2)</f>
        <v>32988.69</v>
      </c>
      <c r="Y1018" s="3">
        <f t="shared" si="63"/>
        <v>0</v>
      </c>
    </row>
    <row r="1019" spans="1:25" ht="14.25" x14ac:dyDescent="0.2">
      <c r="A1019" s="21" t="str">
        <f t="shared" si="60"/>
        <v>Catalogo principalOVS_ES ACADEMICOYEG-00660</v>
      </c>
      <c r="B1019" s="21" t="str">
        <f t="shared" si="61"/>
        <v>YEG-00660OVS_ES ACADEMICO</v>
      </c>
      <c r="C1019"/>
      <c r="D1019" s="21" t="s">
        <v>134</v>
      </c>
      <c r="E1019" t="s">
        <v>2171</v>
      </c>
      <c r="F1019" s="21" t="s">
        <v>806</v>
      </c>
      <c r="G1019" s="21" t="s">
        <v>134</v>
      </c>
      <c r="H1019" s="49" t="s">
        <v>136</v>
      </c>
      <c r="I1019" s="21" t="s">
        <v>74</v>
      </c>
      <c r="J1019" t="s">
        <v>2172</v>
      </c>
      <c r="K1019" s="53" t="s">
        <v>29</v>
      </c>
      <c r="L1019" s="52" t="s">
        <v>92</v>
      </c>
      <c r="M1019" s="48" t="s">
        <v>73</v>
      </c>
      <c r="N1019" s="89" t="s">
        <v>74</v>
      </c>
      <c r="O1019" s="90" t="s">
        <v>74</v>
      </c>
      <c r="P1019" s="89" t="s">
        <v>74</v>
      </c>
      <c r="Q1019" s="47" t="str">
        <f t="shared" si="62"/>
        <v>YEG-00660</v>
      </c>
      <c r="R1019" s="64" t="s">
        <v>75</v>
      </c>
      <c r="S1019" s="87">
        <v>9</v>
      </c>
      <c r="T1019" s="21">
        <v>1</v>
      </c>
      <c r="U1019" s="62" t="s">
        <v>139</v>
      </c>
      <c r="V1019" s="49">
        <f>SUMIF(ResumenCotizacion!$C:$C,E1019,ResumenCotizacion!$P:$P)</f>
        <v>0</v>
      </c>
      <c r="W1019" s="86">
        <f>IF(H1019="USD",S1019*SolCotizacion!$J$18,S1019)</f>
        <v>32988.69</v>
      </c>
      <c r="X1019" s="3">
        <f>ROUND(W1019/(1-VLOOKUP("Total porcentaje:",ResumenCotizacion!$F:$H,3,0)),2)</f>
        <v>32988.69</v>
      </c>
      <c r="Y1019" s="3">
        <f t="shared" si="63"/>
        <v>0</v>
      </c>
    </row>
    <row r="1020" spans="1:25" ht="14.25" x14ac:dyDescent="0.2">
      <c r="A1020" s="21" t="str">
        <f t="shared" si="60"/>
        <v>Catalogo principalOVS_ES ACADEMICOYEG-00661</v>
      </c>
      <c r="B1020" s="21" t="str">
        <f t="shared" si="61"/>
        <v>YEG-00661OVS_ES ACADEMICO</v>
      </c>
      <c r="C1020"/>
      <c r="D1020" s="21" t="s">
        <v>134</v>
      </c>
      <c r="E1020" t="s">
        <v>2173</v>
      </c>
      <c r="F1020" s="21" t="s">
        <v>806</v>
      </c>
      <c r="G1020" s="21" t="s">
        <v>134</v>
      </c>
      <c r="H1020" s="49" t="s">
        <v>136</v>
      </c>
      <c r="I1020" s="21" t="s">
        <v>74</v>
      </c>
      <c r="J1020" t="s">
        <v>2174</v>
      </c>
      <c r="K1020" s="53" t="s">
        <v>29</v>
      </c>
      <c r="L1020" s="52" t="s">
        <v>92</v>
      </c>
      <c r="M1020" s="48" t="s">
        <v>73</v>
      </c>
      <c r="N1020" s="89" t="s">
        <v>74</v>
      </c>
      <c r="O1020" s="90" t="s">
        <v>74</v>
      </c>
      <c r="P1020" s="89" t="s">
        <v>74</v>
      </c>
      <c r="Q1020" s="47" t="str">
        <f t="shared" si="62"/>
        <v>YEG-00661</v>
      </c>
      <c r="R1020" s="64" t="s">
        <v>75</v>
      </c>
      <c r="S1020" s="87">
        <v>7</v>
      </c>
      <c r="T1020" s="21">
        <v>1</v>
      </c>
      <c r="U1020" s="62" t="s">
        <v>139</v>
      </c>
      <c r="V1020" s="49">
        <f>SUMIF(ResumenCotizacion!$C:$C,E1020,ResumenCotizacion!$P:$P)</f>
        <v>0</v>
      </c>
      <c r="W1020" s="86">
        <f>IF(H1020="USD",S1020*SolCotizacion!$J$18,S1020)</f>
        <v>25657.87</v>
      </c>
      <c r="X1020" s="3">
        <f>ROUND(W1020/(1-VLOOKUP("Total porcentaje:",ResumenCotizacion!$F:$H,3,0)),2)</f>
        <v>25657.87</v>
      </c>
      <c r="Y1020" s="3">
        <f t="shared" si="63"/>
        <v>0</v>
      </c>
    </row>
    <row r="1021" spans="1:25" ht="14.25" x14ac:dyDescent="0.2">
      <c r="A1021" s="21" t="str">
        <f t="shared" si="60"/>
        <v>Catalogo principalOVS_ES ACADEMICOYEG-00662</v>
      </c>
      <c r="B1021" s="21" t="str">
        <f t="shared" si="61"/>
        <v>YEG-00662OVS_ES ACADEMICO</v>
      </c>
      <c r="C1021"/>
      <c r="D1021" s="21" t="s">
        <v>134</v>
      </c>
      <c r="E1021" t="s">
        <v>2175</v>
      </c>
      <c r="F1021" s="21" t="s">
        <v>806</v>
      </c>
      <c r="G1021" s="21" t="s">
        <v>134</v>
      </c>
      <c r="H1021" s="49" t="s">
        <v>136</v>
      </c>
      <c r="I1021" s="21" t="s">
        <v>74</v>
      </c>
      <c r="J1021" t="s">
        <v>2176</v>
      </c>
      <c r="K1021" s="53" t="s">
        <v>29</v>
      </c>
      <c r="L1021" s="52" t="s">
        <v>92</v>
      </c>
      <c r="M1021" s="48" t="s">
        <v>73</v>
      </c>
      <c r="N1021" s="89" t="s">
        <v>74</v>
      </c>
      <c r="O1021" s="90" t="s">
        <v>74</v>
      </c>
      <c r="P1021" s="89" t="s">
        <v>74</v>
      </c>
      <c r="Q1021" s="47" t="str">
        <f t="shared" si="62"/>
        <v>YEG-00662</v>
      </c>
      <c r="R1021" s="64" t="s">
        <v>75</v>
      </c>
      <c r="S1021" s="87">
        <v>7</v>
      </c>
      <c r="T1021" s="21">
        <v>1</v>
      </c>
      <c r="U1021" s="62" t="s">
        <v>139</v>
      </c>
      <c r="V1021" s="49">
        <f>SUMIF(ResumenCotizacion!$C:$C,E1021,ResumenCotizacion!$P:$P)</f>
        <v>0</v>
      </c>
      <c r="W1021" s="86">
        <f>IF(H1021="USD",S1021*SolCotizacion!$J$18,S1021)</f>
        <v>25657.87</v>
      </c>
      <c r="X1021" s="3">
        <f>ROUND(W1021/(1-VLOOKUP("Total porcentaje:",ResumenCotizacion!$F:$H,3,0)),2)</f>
        <v>25657.87</v>
      </c>
      <c r="Y1021" s="3">
        <f t="shared" si="63"/>
        <v>0</v>
      </c>
    </row>
    <row r="1022" spans="1:25" ht="14.25" x14ac:dyDescent="0.2">
      <c r="A1022" s="21" t="str">
        <f t="shared" si="60"/>
        <v>Catalogo principalOPEN-CSP GOBIERNOade453de-e60a-4ef6-b631-e225cd929e0a</v>
      </c>
      <c r="B1022" s="21" t="str">
        <f t="shared" si="61"/>
        <v>ade453de-e60a-4ef6-b631-e225cd929e0aOPEN-CSP GOBIERNO</v>
      </c>
      <c r="C1022"/>
      <c r="D1022" s="21" t="s">
        <v>134</v>
      </c>
      <c r="E1022" t="s">
        <v>2177</v>
      </c>
      <c r="F1022" s="21" t="s">
        <v>18</v>
      </c>
      <c r="G1022" s="21" t="s">
        <v>134</v>
      </c>
      <c r="H1022" s="49" t="s">
        <v>136</v>
      </c>
      <c r="I1022" s="21" t="s">
        <v>74</v>
      </c>
      <c r="J1022" t="s">
        <v>2178</v>
      </c>
      <c r="K1022" s="53" t="s">
        <v>29</v>
      </c>
      <c r="L1022" s="52" t="s">
        <v>92</v>
      </c>
      <c r="M1022" s="48" t="s">
        <v>73</v>
      </c>
      <c r="N1022" s="89" t="s">
        <v>74</v>
      </c>
      <c r="O1022" s="90" t="s">
        <v>74</v>
      </c>
      <c r="P1022" s="89" t="s">
        <v>74</v>
      </c>
      <c r="Q1022" s="47" t="str">
        <f t="shared" si="62"/>
        <v>ade453de-e60a-4ef6-b631-e225cd929e0a</v>
      </c>
      <c r="R1022" s="64" t="s">
        <v>848</v>
      </c>
      <c r="S1022" s="87">
        <v>120</v>
      </c>
      <c r="T1022" s="21">
        <v>1</v>
      </c>
      <c r="U1022" s="62" t="s">
        <v>139</v>
      </c>
      <c r="V1022" s="49">
        <f>SUMIF(ResumenCotizacion!$C:$C,E1022,ResumenCotizacion!$P:$P)</f>
        <v>0</v>
      </c>
      <c r="W1022" s="86">
        <f>IF(H1022="USD",S1022*SolCotizacion!$J$18,S1022)</f>
        <v>439849.19999999995</v>
      </c>
      <c r="X1022" s="3">
        <f>ROUND(W1022/(1-VLOOKUP("Total porcentaje:",ResumenCotizacion!$F:$H,3,0)),2)</f>
        <v>439849.2</v>
      </c>
      <c r="Y1022" s="3">
        <f t="shared" si="63"/>
        <v>0</v>
      </c>
    </row>
    <row r="1023" spans="1:25" ht="14.25" x14ac:dyDescent="0.2">
      <c r="A1023" s="21" t="str">
        <f t="shared" si="60"/>
        <v>Catalogo principalOPEN-CSP GOBIERNOed152361-b673-461a-99bf-cbfd35034d1a</v>
      </c>
      <c r="B1023" s="21" t="str">
        <f t="shared" si="61"/>
        <v>ed152361-b673-461a-99bf-cbfd35034d1aOPEN-CSP GOBIERNO</v>
      </c>
      <c r="C1023"/>
      <c r="D1023" s="21" t="s">
        <v>134</v>
      </c>
      <c r="E1023" t="s">
        <v>2179</v>
      </c>
      <c r="F1023" s="21" t="s">
        <v>18</v>
      </c>
      <c r="G1023" s="21" t="s">
        <v>134</v>
      </c>
      <c r="H1023" s="49" t="s">
        <v>136</v>
      </c>
      <c r="I1023" s="21" t="s">
        <v>74</v>
      </c>
      <c r="J1023" t="s">
        <v>2180</v>
      </c>
      <c r="K1023" s="53" t="s">
        <v>29</v>
      </c>
      <c r="L1023" s="52" t="s">
        <v>92</v>
      </c>
      <c r="M1023" s="48" t="s">
        <v>73</v>
      </c>
      <c r="N1023" s="89" t="s">
        <v>74</v>
      </c>
      <c r="O1023" s="90" t="s">
        <v>74</v>
      </c>
      <c r="P1023" s="89" t="s">
        <v>74</v>
      </c>
      <c r="Q1023" s="47" t="str">
        <f t="shared" si="62"/>
        <v>ed152361-b673-461a-99bf-cbfd35034d1a</v>
      </c>
      <c r="R1023" s="64" t="s">
        <v>848</v>
      </c>
      <c r="S1023" s="87">
        <v>30</v>
      </c>
      <c r="T1023" s="21">
        <v>1</v>
      </c>
      <c r="U1023" s="62" t="s">
        <v>139</v>
      </c>
      <c r="V1023" s="49">
        <f>SUMIF(ResumenCotizacion!$C:$C,E1023,ResumenCotizacion!$P:$P)</f>
        <v>0</v>
      </c>
      <c r="W1023" s="86">
        <f>IF(H1023="USD",S1023*SolCotizacion!$J$18,S1023)</f>
        <v>109962.29999999999</v>
      </c>
      <c r="X1023" s="3">
        <f>ROUND(W1023/(1-VLOOKUP("Total porcentaje:",ResumenCotizacion!$F:$H,3,0)),2)</f>
        <v>109962.3</v>
      </c>
      <c r="Y1023" s="3">
        <f t="shared" si="63"/>
        <v>0</v>
      </c>
    </row>
    <row r="1024" spans="1:25" ht="14.25" x14ac:dyDescent="0.2">
      <c r="A1024" s="21" t="str">
        <f t="shared" si="60"/>
        <v>Catalogo principalOPEN-CSP GOBIERNO55f51906-876a-46c1-84e0-7fea4a8a1ff7</v>
      </c>
      <c r="B1024" s="21" t="str">
        <f t="shared" si="61"/>
        <v>55f51906-876a-46c1-84e0-7fea4a8a1ff7OPEN-CSP GOBIERNO</v>
      </c>
      <c r="C1024"/>
      <c r="D1024" s="21" t="s">
        <v>134</v>
      </c>
      <c r="E1024" t="s">
        <v>2181</v>
      </c>
      <c r="F1024" s="21" t="s">
        <v>18</v>
      </c>
      <c r="G1024" s="21" t="s">
        <v>134</v>
      </c>
      <c r="H1024" s="49" t="s">
        <v>136</v>
      </c>
      <c r="I1024" s="21" t="s">
        <v>74</v>
      </c>
      <c r="J1024" t="s">
        <v>2182</v>
      </c>
      <c r="K1024" s="53" t="s">
        <v>29</v>
      </c>
      <c r="L1024" s="52" t="s">
        <v>92</v>
      </c>
      <c r="M1024" s="48" t="s">
        <v>73</v>
      </c>
      <c r="N1024" s="89" t="s">
        <v>74</v>
      </c>
      <c r="O1024" s="90" t="s">
        <v>74</v>
      </c>
      <c r="P1024" s="89" t="s">
        <v>74</v>
      </c>
      <c r="Q1024" s="47" t="str">
        <f t="shared" si="62"/>
        <v>55f51906-876a-46c1-84e0-7fea4a8a1ff7</v>
      </c>
      <c r="R1024" s="64" t="s">
        <v>848</v>
      </c>
      <c r="S1024" s="87">
        <v>15</v>
      </c>
      <c r="T1024" s="21">
        <v>1</v>
      </c>
      <c r="U1024" s="62" t="s">
        <v>139</v>
      </c>
      <c r="V1024" s="49">
        <f>SUMIF(ResumenCotizacion!$C:$C,E1024,ResumenCotizacion!$P:$P)</f>
        <v>0</v>
      </c>
      <c r="W1024" s="86">
        <f>IF(H1024="USD",S1024*SolCotizacion!$J$18,S1024)</f>
        <v>54981.149999999994</v>
      </c>
      <c r="X1024" s="3">
        <f>ROUND(W1024/(1-VLOOKUP("Total porcentaje:",ResumenCotizacion!$F:$H,3,0)),2)</f>
        <v>54981.15</v>
      </c>
      <c r="Y1024" s="3">
        <f t="shared" si="63"/>
        <v>0</v>
      </c>
    </row>
    <row r="1025" spans="1:25" ht="14.25" x14ac:dyDescent="0.2">
      <c r="A1025" s="21" t="str">
        <f t="shared" si="60"/>
        <v>Catalogo principalOPEN-CSP GOBIERNO01fd1ed3-ebb9-44e1-b651-0d24097ea59c</v>
      </c>
      <c r="B1025" s="21" t="str">
        <f t="shared" si="61"/>
        <v>01fd1ed3-ebb9-44e1-b651-0d24097ea59cOPEN-CSP GOBIERNO</v>
      </c>
      <c r="C1025"/>
      <c r="D1025" s="21" t="s">
        <v>134</v>
      </c>
      <c r="E1025" t="s">
        <v>2183</v>
      </c>
      <c r="F1025" s="21" t="s">
        <v>18</v>
      </c>
      <c r="G1025" s="21" t="s">
        <v>134</v>
      </c>
      <c r="H1025" s="49" t="s">
        <v>136</v>
      </c>
      <c r="I1025" s="21" t="s">
        <v>74</v>
      </c>
      <c r="J1025" t="s">
        <v>2184</v>
      </c>
      <c r="K1025" s="53" t="s">
        <v>29</v>
      </c>
      <c r="L1025" s="52" t="s">
        <v>92</v>
      </c>
      <c r="M1025" s="48" t="s">
        <v>73</v>
      </c>
      <c r="N1025" s="89" t="s">
        <v>74</v>
      </c>
      <c r="O1025" s="90" t="s">
        <v>74</v>
      </c>
      <c r="P1025" s="89" t="s">
        <v>74</v>
      </c>
      <c r="Q1025" s="47" t="str">
        <f t="shared" si="62"/>
        <v>01fd1ed3-ebb9-44e1-b651-0d24097ea59c</v>
      </c>
      <c r="R1025" s="64" t="s">
        <v>848</v>
      </c>
      <c r="S1025" s="87">
        <v>18</v>
      </c>
      <c r="T1025" s="21">
        <v>1</v>
      </c>
      <c r="U1025" s="62" t="s">
        <v>139</v>
      </c>
      <c r="V1025" s="49">
        <f>SUMIF(ResumenCotizacion!$C:$C,E1025,ResumenCotizacion!$P:$P)</f>
        <v>0</v>
      </c>
      <c r="W1025" s="86">
        <f>IF(H1025="USD",S1025*SolCotizacion!$J$18,S1025)</f>
        <v>65977.38</v>
      </c>
      <c r="X1025" s="3">
        <f>ROUND(W1025/(1-VLOOKUP("Total porcentaje:",ResumenCotizacion!$F:$H,3,0)),2)</f>
        <v>65977.38</v>
      </c>
      <c r="Y1025" s="3">
        <f t="shared" si="63"/>
        <v>0</v>
      </c>
    </row>
    <row r="1026" spans="1:25" ht="14.25" x14ac:dyDescent="0.2">
      <c r="A1026" s="21" t="str">
        <f t="shared" ref="A1026:A1089" si="64">D1026&amp;F1026&amp;E1026</f>
        <v>Catalogo principalOPEN-CSP GOBIERNO578b38e3-b80b-4a26-81e5-2e3d0ecdc49b</v>
      </c>
      <c r="B1026" s="21" t="str">
        <f t="shared" ref="B1026:B1089" si="65">E1026&amp;F1026</f>
        <v>578b38e3-b80b-4a26-81e5-2e3d0ecdc49bOPEN-CSP GOBIERNO</v>
      </c>
      <c r="C1026"/>
      <c r="D1026" s="21" t="s">
        <v>134</v>
      </c>
      <c r="E1026" t="s">
        <v>2185</v>
      </c>
      <c r="F1026" s="21" t="s">
        <v>18</v>
      </c>
      <c r="G1026" s="21" t="s">
        <v>134</v>
      </c>
      <c r="H1026" s="49" t="s">
        <v>136</v>
      </c>
      <c r="I1026" s="21" t="s">
        <v>74</v>
      </c>
      <c r="J1026" t="s">
        <v>2186</v>
      </c>
      <c r="K1026" s="53" t="s">
        <v>29</v>
      </c>
      <c r="L1026" s="52" t="s">
        <v>92</v>
      </c>
      <c r="M1026" s="48" t="s">
        <v>73</v>
      </c>
      <c r="N1026" s="89" t="s">
        <v>74</v>
      </c>
      <c r="O1026" s="90" t="s">
        <v>74</v>
      </c>
      <c r="P1026" s="89" t="s">
        <v>74</v>
      </c>
      <c r="Q1026" s="47" t="str">
        <f t="shared" si="62"/>
        <v>578b38e3-b80b-4a26-81e5-2e3d0ecdc49b</v>
      </c>
      <c r="R1026" s="64" t="s">
        <v>848</v>
      </c>
      <c r="S1026" s="87">
        <v>72</v>
      </c>
      <c r="T1026" s="21">
        <v>1</v>
      </c>
      <c r="U1026" s="62" t="s">
        <v>139</v>
      </c>
      <c r="V1026" s="49">
        <f>SUMIF(ResumenCotizacion!$C:$C,E1026,ResumenCotizacion!$P:$P)</f>
        <v>0</v>
      </c>
      <c r="W1026" s="86">
        <f>IF(H1026="USD",S1026*SolCotizacion!$J$18,S1026)</f>
        <v>263909.52</v>
      </c>
      <c r="X1026" s="3">
        <f>ROUND(W1026/(1-VLOOKUP("Total porcentaje:",ResumenCotizacion!$F:$H,3,0)),2)</f>
        <v>263909.52</v>
      </c>
      <c r="Y1026" s="3">
        <f t="shared" si="63"/>
        <v>0</v>
      </c>
    </row>
    <row r="1027" spans="1:25" ht="14.25" x14ac:dyDescent="0.2">
      <c r="A1027" s="21" t="str">
        <f t="shared" si="64"/>
        <v>Catalogo principalOPEN-CSP GOBIERNObe0e5fa6-9953-4116-b34e-67a1b0ef11ac</v>
      </c>
      <c r="B1027" s="21" t="str">
        <f t="shared" si="65"/>
        <v>be0e5fa6-9953-4116-b34e-67a1b0ef11acOPEN-CSP GOBIERNO</v>
      </c>
      <c r="C1027"/>
      <c r="D1027" s="21" t="s">
        <v>134</v>
      </c>
      <c r="E1027" t="s">
        <v>2187</v>
      </c>
      <c r="F1027" s="21" t="s">
        <v>18</v>
      </c>
      <c r="G1027" s="21" t="s">
        <v>134</v>
      </c>
      <c r="H1027" s="49" t="s">
        <v>136</v>
      </c>
      <c r="I1027" s="21" t="s">
        <v>74</v>
      </c>
      <c r="J1027" t="s">
        <v>2188</v>
      </c>
      <c r="K1027" s="53" t="s">
        <v>29</v>
      </c>
      <c r="L1027" s="52" t="s">
        <v>92</v>
      </c>
      <c r="M1027" s="48" t="s">
        <v>73</v>
      </c>
      <c r="N1027" s="89" t="s">
        <v>74</v>
      </c>
      <c r="O1027" s="90" t="s">
        <v>74</v>
      </c>
      <c r="P1027" s="89" t="s">
        <v>74</v>
      </c>
      <c r="Q1027" s="47" t="str">
        <f t="shared" ref="Q1027:Q1090" si="66">+E1027</f>
        <v>be0e5fa6-9953-4116-b34e-67a1b0ef11ac</v>
      </c>
      <c r="R1027" s="64" t="s">
        <v>848</v>
      </c>
      <c r="S1027" s="87">
        <v>1400</v>
      </c>
      <c r="T1027" s="21">
        <v>1</v>
      </c>
      <c r="U1027" s="62" t="s">
        <v>139</v>
      </c>
      <c r="V1027" s="49">
        <f>SUMIF(ResumenCotizacion!$C:$C,E1027,ResumenCotizacion!$P:$P)</f>
        <v>0</v>
      </c>
      <c r="W1027" s="86">
        <f>IF(H1027="USD",S1027*SolCotizacion!$J$18,S1027)</f>
        <v>5131574</v>
      </c>
      <c r="X1027" s="3">
        <f>ROUND(W1027/(1-VLOOKUP("Total porcentaje:",ResumenCotizacion!$F:$H,3,0)),2)</f>
        <v>5131574</v>
      </c>
      <c r="Y1027" s="3">
        <f t="shared" ref="Y1027:Y1090" si="67">V1027*X1027</f>
        <v>0</v>
      </c>
    </row>
    <row r="1028" spans="1:25" ht="14.25" x14ac:dyDescent="0.2">
      <c r="A1028" s="21" t="str">
        <f t="shared" si="64"/>
        <v>Catalogo principalOPEN-CSP GOBIERNO341a4b82-558b-4641-a6ce-b2bcd07309bb</v>
      </c>
      <c r="B1028" s="21" t="str">
        <f t="shared" si="65"/>
        <v>341a4b82-558b-4641-a6ce-b2bcd07309bbOPEN-CSP GOBIERNO</v>
      </c>
      <c r="C1028"/>
      <c r="D1028" s="21" t="s">
        <v>134</v>
      </c>
      <c r="E1028" t="s">
        <v>2189</v>
      </c>
      <c r="F1028" s="21" t="s">
        <v>18</v>
      </c>
      <c r="G1028" s="21" t="s">
        <v>134</v>
      </c>
      <c r="H1028" s="49" t="s">
        <v>136</v>
      </c>
      <c r="I1028" s="21" t="s">
        <v>74</v>
      </c>
      <c r="J1028" t="s">
        <v>2190</v>
      </c>
      <c r="K1028" s="53" t="s">
        <v>29</v>
      </c>
      <c r="L1028" s="52" t="s">
        <v>92</v>
      </c>
      <c r="M1028" s="48" t="s">
        <v>73</v>
      </c>
      <c r="N1028" s="89" t="s">
        <v>74</v>
      </c>
      <c r="O1028" s="90" t="s">
        <v>74</v>
      </c>
      <c r="P1028" s="89" t="s">
        <v>74</v>
      </c>
      <c r="Q1028" s="47" t="str">
        <f t="shared" si="66"/>
        <v>341a4b82-558b-4641-a6ce-b2bcd07309bb</v>
      </c>
      <c r="R1028" s="64" t="s">
        <v>848</v>
      </c>
      <c r="S1028" s="87">
        <v>4</v>
      </c>
      <c r="T1028" s="21">
        <v>1</v>
      </c>
      <c r="U1028" s="62" t="s">
        <v>139</v>
      </c>
      <c r="V1028" s="49">
        <f>SUMIF(ResumenCotizacion!$C:$C,E1028,ResumenCotizacion!$P:$P)</f>
        <v>0</v>
      </c>
      <c r="W1028" s="86">
        <f>IF(H1028="USD",S1028*SolCotizacion!$J$18,S1028)</f>
        <v>14661.64</v>
      </c>
      <c r="X1028" s="3">
        <f>ROUND(W1028/(1-VLOOKUP("Total porcentaje:",ResumenCotizacion!$F:$H,3,0)),2)</f>
        <v>14661.64</v>
      </c>
      <c r="Y1028" s="3">
        <f t="shared" si="67"/>
        <v>0</v>
      </c>
    </row>
    <row r="1029" spans="1:25" ht="14.25" x14ac:dyDescent="0.2">
      <c r="A1029" s="21" t="str">
        <f t="shared" si="64"/>
        <v>Catalogo principalOPEN-CSP GOBIERNO217c6817-fa8a-4cdd-b6e8-ab70b3321d0e</v>
      </c>
      <c r="B1029" s="21" t="str">
        <f t="shared" si="65"/>
        <v>217c6817-fa8a-4cdd-b6e8-ab70b3321d0eOPEN-CSP GOBIERNO</v>
      </c>
      <c r="C1029"/>
      <c r="D1029" s="21" t="s">
        <v>134</v>
      </c>
      <c r="E1029" t="s">
        <v>2191</v>
      </c>
      <c r="F1029" s="21" t="s">
        <v>18</v>
      </c>
      <c r="G1029" s="21" t="s">
        <v>134</v>
      </c>
      <c r="H1029" s="49" t="s">
        <v>136</v>
      </c>
      <c r="I1029" s="21" t="s">
        <v>74</v>
      </c>
      <c r="J1029" t="s">
        <v>2192</v>
      </c>
      <c r="K1029" s="53" t="s">
        <v>29</v>
      </c>
      <c r="L1029" s="52" t="s">
        <v>92</v>
      </c>
      <c r="M1029" s="48" t="s">
        <v>73</v>
      </c>
      <c r="N1029" s="89" t="s">
        <v>74</v>
      </c>
      <c r="O1029" s="90" t="s">
        <v>74</v>
      </c>
      <c r="P1029" s="89" t="s">
        <v>74</v>
      </c>
      <c r="Q1029" s="47" t="str">
        <f t="shared" si="66"/>
        <v>217c6817-fa8a-4cdd-b6e8-ab70b3321d0e</v>
      </c>
      <c r="R1029" s="64" t="s">
        <v>848</v>
      </c>
      <c r="S1029" s="87">
        <v>6000</v>
      </c>
      <c r="T1029" s="21">
        <v>1</v>
      </c>
      <c r="U1029" s="62" t="s">
        <v>139</v>
      </c>
      <c r="V1029" s="49">
        <f>SUMIF(ResumenCotizacion!$C:$C,E1029,ResumenCotizacion!$P:$P)</f>
        <v>0</v>
      </c>
      <c r="W1029" s="86">
        <f>IF(H1029="USD",S1029*SolCotizacion!$J$18,S1029)</f>
        <v>21992460</v>
      </c>
      <c r="X1029" s="3">
        <f>ROUND(W1029/(1-VLOOKUP("Total porcentaje:",ResumenCotizacion!$F:$H,3,0)),2)</f>
        <v>21992460</v>
      </c>
      <c r="Y1029" s="3">
        <f t="shared" si="67"/>
        <v>0</v>
      </c>
    </row>
    <row r="1030" spans="1:25" ht="14.25" x14ac:dyDescent="0.2">
      <c r="A1030" s="21" t="str">
        <f t="shared" si="64"/>
        <v>Catalogo principalOPEN-CSP GOBIERNOa916dde6-4e63-4228-890e-7ab8c2ba4b77</v>
      </c>
      <c r="B1030" s="21" t="str">
        <f t="shared" si="65"/>
        <v>a916dde6-4e63-4228-890e-7ab8c2ba4b77OPEN-CSP GOBIERNO</v>
      </c>
      <c r="C1030"/>
      <c r="D1030" s="21" t="s">
        <v>134</v>
      </c>
      <c r="E1030" t="s">
        <v>2193</v>
      </c>
      <c r="F1030" s="21" t="s">
        <v>18</v>
      </c>
      <c r="G1030" s="21" t="s">
        <v>134</v>
      </c>
      <c r="H1030" s="49" t="s">
        <v>136</v>
      </c>
      <c r="I1030" s="21" t="s">
        <v>74</v>
      </c>
      <c r="J1030" t="s">
        <v>2194</v>
      </c>
      <c r="K1030" s="53" t="s">
        <v>29</v>
      </c>
      <c r="L1030" s="52" t="s">
        <v>92</v>
      </c>
      <c r="M1030" s="48" t="s">
        <v>73</v>
      </c>
      <c r="N1030" s="89" t="s">
        <v>74</v>
      </c>
      <c r="O1030" s="90" t="s">
        <v>74</v>
      </c>
      <c r="P1030" s="89" t="s">
        <v>74</v>
      </c>
      <c r="Q1030" s="47" t="str">
        <f t="shared" si="66"/>
        <v>a916dde6-4e63-4228-890e-7ab8c2ba4b77</v>
      </c>
      <c r="R1030" s="64" t="s">
        <v>848</v>
      </c>
      <c r="S1030" s="87">
        <v>37000</v>
      </c>
      <c r="T1030" s="21">
        <v>1</v>
      </c>
      <c r="U1030" s="62" t="s">
        <v>139</v>
      </c>
      <c r="V1030" s="49">
        <f>SUMIF(ResumenCotizacion!$C:$C,E1030,ResumenCotizacion!$P:$P)</f>
        <v>0</v>
      </c>
      <c r="W1030" s="86">
        <f>IF(H1030="USD",S1030*SolCotizacion!$J$18,S1030)</f>
        <v>135620170</v>
      </c>
      <c r="X1030" s="3">
        <f>ROUND(W1030/(1-VLOOKUP("Total porcentaje:",ResumenCotizacion!$F:$H,3,0)),2)</f>
        <v>135620170</v>
      </c>
      <c r="Y1030" s="3">
        <f t="shared" si="67"/>
        <v>0</v>
      </c>
    </row>
    <row r="1031" spans="1:25" ht="14.25" x14ac:dyDescent="0.2">
      <c r="A1031" s="21" t="str">
        <f t="shared" si="64"/>
        <v>Catalogo principalOPEN-CSP GOBIERNO1e8ffded-3de0-46a9-af6d-93730e569f3e</v>
      </c>
      <c r="B1031" s="21" t="str">
        <f t="shared" si="65"/>
        <v>1e8ffded-3de0-46a9-af6d-93730e569f3eOPEN-CSP GOBIERNO</v>
      </c>
      <c r="C1031"/>
      <c r="D1031" s="21" t="s">
        <v>134</v>
      </c>
      <c r="E1031" t="s">
        <v>2195</v>
      </c>
      <c r="F1031" s="21" t="s">
        <v>18</v>
      </c>
      <c r="G1031" s="21" t="s">
        <v>134</v>
      </c>
      <c r="H1031" s="49" t="s">
        <v>136</v>
      </c>
      <c r="I1031" s="21" t="s">
        <v>74</v>
      </c>
      <c r="J1031" t="s">
        <v>2196</v>
      </c>
      <c r="K1031" s="53" t="s">
        <v>29</v>
      </c>
      <c r="L1031" s="52" t="s">
        <v>92</v>
      </c>
      <c r="M1031" s="48" t="s">
        <v>73</v>
      </c>
      <c r="N1031" s="89" t="s">
        <v>74</v>
      </c>
      <c r="O1031" s="90" t="s">
        <v>74</v>
      </c>
      <c r="P1031" s="89" t="s">
        <v>74</v>
      </c>
      <c r="Q1031" s="47" t="str">
        <f t="shared" si="66"/>
        <v>1e8ffded-3de0-46a9-af6d-93730e569f3e</v>
      </c>
      <c r="R1031" s="64" t="s">
        <v>848</v>
      </c>
      <c r="S1031" s="87">
        <v>17000</v>
      </c>
      <c r="T1031" s="21">
        <v>1</v>
      </c>
      <c r="U1031" s="62" t="s">
        <v>139</v>
      </c>
      <c r="V1031" s="49">
        <f>SUMIF(ResumenCotizacion!$C:$C,E1031,ResumenCotizacion!$P:$P)</f>
        <v>0</v>
      </c>
      <c r="W1031" s="86">
        <f>IF(H1031="USD",S1031*SolCotizacion!$J$18,S1031)</f>
        <v>62311970</v>
      </c>
      <c r="X1031" s="3">
        <f>ROUND(W1031/(1-VLOOKUP("Total porcentaje:",ResumenCotizacion!$F:$H,3,0)),2)</f>
        <v>62311970</v>
      </c>
      <c r="Y1031" s="3">
        <f t="shared" si="67"/>
        <v>0</v>
      </c>
    </row>
    <row r="1032" spans="1:25" ht="14.25" x14ac:dyDescent="0.2">
      <c r="A1032" s="21" t="str">
        <f t="shared" si="64"/>
        <v>Catalogo principalOPEN-CSP GOBIERNOf19876c6-9c51-4e32-a630-b89f04779c90</v>
      </c>
      <c r="B1032" s="21" t="str">
        <f t="shared" si="65"/>
        <v>f19876c6-9c51-4e32-a630-b89f04779c90OPEN-CSP GOBIERNO</v>
      </c>
      <c r="C1032"/>
      <c r="D1032" s="21" t="s">
        <v>134</v>
      </c>
      <c r="E1032" t="s">
        <v>2197</v>
      </c>
      <c r="F1032" s="21" t="s">
        <v>18</v>
      </c>
      <c r="G1032" s="21" t="s">
        <v>134</v>
      </c>
      <c r="H1032" s="49" t="s">
        <v>136</v>
      </c>
      <c r="I1032" s="21" t="s">
        <v>74</v>
      </c>
      <c r="J1032" t="s">
        <v>2198</v>
      </c>
      <c r="K1032" s="53" t="s">
        <v>29</v>
      </c>
      <c r="L1032" s="52" t="s">
        <v>92</v>
      </c>
      <c r="M1032" s="48" t="s">
        <v>73</v>
      </c>
      <c r="N1032" s="89" t="s">
        <v>74</v>
      </c>
      <c r="O1032" s="90" t="s">
        <v>74</v>
      </c>
      <c r="P1032" s="89" t="s">
        <v>74</v>
      </c>
      <c r="Q1032" s="47" t="str">
        <f t="shared" si="66"/>
        <v>f19876c6-9c51-4e32-a630-b89f04779c90</v>
      </c>
      <c r="R1032" s="64" t="s">
        <v>848</v>
      </c>
      <c r="S1032" s="87">
        <v>750</v>
      </c>
      <c r="T1032" s="21">
        <v>1</v>
      </c>
      <c r="U1032" s="62" t="s">
        <v>139</v>
      </c>
      <c r="V1032" s="49">
        <f>SUMIF(ResumenCotizacion!$C:$C,E1032,ResumenCotizacion!$P:$P)</f>
        <v>0</v>
      </c>
      <c r="W1032" s="86">
        <f>IF(H1032="USD",S1032*SolCotizacion!$J$18,S1032)</f>
        <v>2749057.5</v>
      </c>
      <c r="X1032" s="3">
        <f>ROUND(W1032/(1-VLOOKUP("Total porcentaje:",ResumenCotizacion!$F:$H,3,0)),2)</f>
        <v>2749057.5</v>
      </c>
      <c r="Y1032" s="3">
        <f t="shared" si="67"/>
        <v>0</v>
      </c>
    </row>
    <row r="1033" spans="1:25" ht="14.25" x14ac:dyDescent="0.2">
      <c r="A1033" s="21" t="str">
        <f t="shared" si="64"/>
        <v>Catalogo principalOPEN-CSP GOBIERNO1819e476-4a74-4edb-8e49-84da11faf3f1</v>
      </c>
      <c r="B1033" s="21" t="str">
        <f t="shared" si="65"/>
        <v>1819e476-4a74-4edb-8e49-84da11faf3f1OPEN-CSP GOBIERNO</v>
      </c>
      <c r="C1033"/>
      <c r="D1033" s="21" t="s">
        <v>134</v>
      </c>
      <c r="E1033" t="s">
        <v>2199</v>
      </c>
      <c r="F1033" s="21" t="s">
        <v>18</v>
      </c>
      <c r="G1033" s="21" t="s">
        <v>134</v>
      </c>
      <c r="H1033" s="49" t="s">
        <v>136</v>
      </c>
      <c r="I1033" s="21" t="s">
        <v>74</v>
      </c>
      <c r="J1033" t="s">
        <v>2200</v>
      </c>
      <c r="K1033" s="53" t="s">
        <v>29</v>
      </c>
      <c r="L1033" s="52" t="s">
        <v>92</v>
      </c>
      <c r="M1033" s="48" t="s">
        <v>73</v>
      </c>
      <c r="N1033" s="89" t="s">
        <v>74</v>
      </c>
      <c r="O1033" s="90" t="s">
        <v>74</v>
      </c>
      <c r="P1033" s="89" t="s">
        <v>74</v>
      </c>
      <c r="Q1033" s="47" t="str">
        <f t="shared" si="66"/>
        <v>1819e476-4a74-4edb-8e49-84da11faf3f1</v>
      </c>
      <c r="R1033" s="64" t="s">
        <v>848</v>
      </c>
      <c r="S1033" s="87">
        <v>3000</v>
      </c>
      <c r="T1033" s="21">
        <v>1</v>
      </c>
      <c r="U1033" s="62" t="s">
        <v>139</v>
      </c>
      <c r="V1033" s="49">
        <f>SUMIF(ResumenCotizacion!$C:$C,E1033,ResumenCotizacion!$P:$P)</f>
        <v>0</v>
      </c>
      <c r="W1033" s="86">
        <f>IF(H1033="USD",S1033*SolCotizacion!$J$18,S1033)</f>
        <v>10996230</v>
      </c>
      <c r="X1033" s="3">
        <f>ROUND(W1033/(1-VLOOKUP("Total porcentaje:",ResumenCotizacion!$F:$H,3,0)),2)</f>
        <v>10996230</v>
      </c>
      <c r="Y1033" s="3">
        <f t="shared" si="67"/>
        <v>0</v>
      </c>
    </row>
    <row r="1034" spans="1:25" ht="14.25" x14ac:dyDescent="0.2">
      <c r="A1034" s="21" t="str">
        <f t="shared" si="64"/>
        <v>Catalogo principalOPEN-CSP GOBIERNO0efc67b8-c973-4d46-84aa-60c4f8e8f453</v>
      </c>
      <c r="B1034" s="21" t="str">
        <f t="shared" si="65"/>
        <v>0efc67b8-c973-4d46-84aa-60c4f8e8f453OPEN-CSP GOBIERNO</v>
      </c>
      <c r="C1034"/>
      <c r="D1034" s="21" t="s">
        <v>134</v>
      </c>
      <c r="E1034" t="s">
        <v>2201</v>
      </c>
      <c r="F1034" s="21" t="s">
        <v>18</v>
      </c>
      <c r="G1034" s="21" t="s">
        <v>134</v>
      </c>
      <c r="H1034" s="49" t="s">
        <v>136</v>
      </c>
      <c r="I1034" s="21" t="s">
        <v>74</v>
      </c>
      <c r="J1034" t="s">
        <v>2202</v>
      </c>
      <c r="K1034" s="53" t="s">
        <v>29</v>
      </c>
      <c r="L1034" s="52" t="s">
        <v>92</v>
      </c>
      <c r="M1034" s="48" t="s">
        <v>73</v>
      </c>
      <c r="N1034" s="89" t="s">
        <v>74</v>
      </c>
      <c r="O1034" s="90" t="s">
        <v>74</v>
      </c>
      <c r="P1034" s="89" t="s">
        <v>74</v>
      </c>
      <c r="Q1034" s="47" t="str">
        <f t="shared" si="66"/>
        <v>0efc67b8-c973-4d46-84aa-60c4f8e8f453</v>
      </c>
      <c r="R1034" s="64" t="s">
        <v>848</v>
      </c>
      <c r="S1034" s="87">
        <v>5000</v>
      </c>
      <c r="T1034" s="21">
        <v>1</v>
      </c>
      <c r="U1034" s="62" t="s">
        <v>139</v>
      </c>
      <c r="V1034" s="49">
        <f>SUMIF(ResumenCotizacion!$C:$C,E1034,ResumenCotizacion!$P:$P)</f>
        <v>0</v>
      </c>
      <c r="W1034" s="86">
        <f>IF(H1034="USD",S1034*SolCotizacion!$J$18,S1034)</f>
        <v>18327050</v>
      </c>
      <c r="X1034" s="3">
        <f>ROUND(W1034/(1-VLOOKUP("Total porcentaje:",ResumenCotizacion!$F:$H,3,0)),2)</f>
        <v>18327050</v>
      </c>
      <c r="Y1034" s="3">
        <f t="shared" si="67"/>
        <v>0</v>
      </c>
    </row>
    <row r="1035" spans="1:25" ht="14.25" x14ac:dyDescent="0.2">
      <c r="A1035" s="21" t="str">
        <f t="shared" si="64"/>
        <v>Catalogo principalOPEN-CSP GOBIERNO442424b2-2ceb-4600-976d-83dbf6cdc09c</v>
      </c>
      <c r="B1035" s="21" t="str">
        <f t="shared" si="65"/>
        <v>442424b2-2ceb-4600-976d-83dbf6cdc09cOPEN-CSP GOBIERNO</v>
      </c>
      <c r="C1035"/>
      <c r="D1035" s="21" t="s">
        <v>134</v>
      </c>
      <c r="E1035" t="s">
        <v>2203</v>
      </c>
      <c r="F1035" s="21" t="s">
        <v>18</v>
      </c>
      <c r="G1035" s="21" t="s">
        <v>134</v>
      </c>
      <c r="H1035" s="49" t="s">
        <v>136</v>
      </c>
      <c r="I1035" s="21" t="s">
        <v>74</v>
      </c>
      <c r="J1035" t="s">
        <v>2204</v>
      </c>
      <c r="K1035" s="53" t="s">
        <v>29</v>
      </c>
      <c r="L1035" s="52" t="s">
        <v>92</v>
      </c>
      <c r="M1035" s="48" t="s">
        <v>73</v>
      </c>
      <c r="N1035" s="89" t="s">
        <v>74</v>
      </c>
      <c r="O1035" s="90" t="s">
        <v>74</v>
      </c>
      <c r="P1035" s="89" t="s">
        <v>74</v>
      </c>
      <c r="Q1035" s="47" t="str">
        <f t="shared" si="66"/>
        <v>442424b2-2ceb-4600-976d-83dbf6cdc09c</v>
      </c>
      <c r="R1035" s="64" t="s">
        <v>848</v>
      </c>
      <c r="S1035" s="87">
        <v>800</v>
      </c>
      <c r="T1035" s="21">
        <v>1</v>
      </c>
      <c r="U1035" s="62" t="s">
        <v>139</v>
      </c>
      <c r="V1035" s="49">
        <f>SUMIF(ResumenCotizacion!$C:$C,E1035,ResumenCotizacion!$P:$P)</f>
        <v>0</v>
      </c>
      <c r="W1035" s="86">
        <f>IF(H1035="USD",S1035*SolCotizacion!$J$18,S1035)</f>
        <v>2932328</v>
      </c>
      <c r="X1035" s="3">
        <f>ROUND(W1035/(1-VLOOKUP("Total porcentaje:",ResumenCotizacion!$F:$H,3,0)),2)</f>
        <v>2932328</v>
      </c>
      <c r="Y1035" s="3">
        <f t="shared" si="67"/>
        <v>0</v>
      </c>
    </row>
    <row r="1036" spans="1:25" ht="14.25" x14ac:dyDescent="0.2">
      <c r="A1036" s="21" t="str">
        <f t="shared" si="64"/>
        <v>Catalogo principalOPEN-CSP GOBIERNO4826c6a8-aedb-4c9f-a9ed-71a0b3d766ed</v>
      </c>
      <c r="B1036" s="21" t="str">
        <f t="shared" si="65"/>
        <v>4826c6a8-aedb-4c9f-a9ed-71a0b3d766edOPEN-CSP GOBIERNO</v>
      </c>
      <c r="C1036"/>
      <c r="D1036" s="21" t="s">
        <v>134</v>
      </c>
      <c r="E1036" t="s">
        <v>2205</v>
      </c>
      <c r="F1036" s="21" t="s">
        <v>18</v>
      </c>
      <c r="G1036" s="21" t="s">
        <v>134</v>
      </c>
      <c r="H1036" s="49" t="s">
        <v>136</v>
      </c>
      <c r="I1036" s="21" t="s">
        <v>74</v>
      </c>
      <c r="J1036" t="s">
        <v>2206</v>
      </c>
      <c r="K1036" s="53" t="s">
        <v>29</v>
      </c>
      <c r="L1036" s="52" t="s">
        <v>92</v>
      </c>
      <c r="M1036" s="48" t="s">
        <v>73</v>
      </c>
      <c r="N1036" s="89" t="s">
        <v>74</v>
      </c>
      <c r="O1036" s="90" t="s">
        <v>74</v>
      </c>
      <c r="P1036" s="89" t="s">
        <v>74</v>
      </c>
      <c r="Q1036" s="47" t="str">
        <f t="shared" si="66"/>
        <v>4826c6a8-aedb-4c9f-a9ed-71a0b3d766ed</v>
      </c>
      <c r="R1036" s="64" t="s">
        <v>848</v>
      </c>
      <c r="S1036" s="87">
        <v>14500</v>
      </c>
      <c r="T1036" s="21">
        <v>1</v>
      </c>
      <c r="U1036" s="62" t="s">
        <v>139</v>
      </c>
      <c r="V1036" s="49">
        <f>SUMIF(ResumenCotizacion!$C:$C,E1036,ResumenCotizacion!$P:$P)</f>
        <v>0</v>
      </c>
      <c r="W1036" s="86">
        <f>IF(H1036="USD",S1036*SolCotizacion!$J$18,S1036)</f>
        <v>53148445</v>
      </c>
      <c r="X1036" s="3">
        <f>ROUND(W1036/(1-VLOOKUP("Total porcentaje:",ResumenCotizacion!$F:$H,3,0)),2)</f>
        <v>53148445</v>
      </c>
      <c r="Y1036" s="3">
        <f t="shared" si="67"/>
        <v>0</v>
      </c>
    </row>
    <row r="1037" spans="1:25" ht="14.25" x14ac:dyDescent="0.2">
      <c r="A1037" s="21" t="str">
        <f t="shared" si="64"/>
        <v>Catalogo principalOPEN-CSP GOBIERNO926f8783-0a32-4f52-9fd6-de5cde9b91c1</v>
      </c>
      <c r="B1037" s="21" t="str">
        <f t="shared" si="65"/>
        <v>926f8783-0a32-4f52-9fd6-de5cde9b91c1OPEN-CSP GOBIERNO</v>
      </c>
      <c r="C1037"/>
      <c r="D1037" s="21" t="s">
        <v>134</v>
      </c>
      <c r="E1037" t="s">
        <v>2207</v>
      </c>
      <c r="F1037" s="21" t="s">
        <v>18</v>
      </c>
      <c r="G1037" s="21" t="s">
        <v>134</v>
      </c>
      <c r="H1037" s="49" t="s">
        <v>136</v>
      </c>
      <c r="I1037" s="21" t="s">
        <v>74</v>
      </c>
      <c r="J1037" t="s">
        <v>2208</v>
      </c>
      <c r="K1037" s="53" t="s">
        <v>29</v>
      </c>
      <c r="L1037" s="52" t="s">
        <v>92</v>
      </c>
      <c r="M1037" s="48" t="s">
        <v>73</v>
      </c>
      <c r="N1037" s="89" t="s">
        <v>74</v>
      </c>
      <c r="O1037" s="90" t="s">
        <v>74</v>
      </c>
      <c r="P1037" s="89" t="s">
        <v>74</v>
      </c>
      <c r="Q1037" s="47" t="str">
        <f t="shared" si="66"/>
        <v>926f8783-0a32-4f52-9fd6-de5cde9b91c1</v>
      </c>
      <c r="R1037" s="64" t="s">
        <v>848</v>
      </c>
      <c r="S1037" s="87">
        <v>675</v>
      </c>
      <c r="T1037" s="21">
        <v>1</v>
      </c>
      <c r="U1037" s="62" t="s">
        <v>139</v>
      </c>
      <c r="V1037" s="49">
        <f>SUMIF(ResumenCotizacion!$C:$C,E1037,ResumenCotizacion!$P:$P)</f>
        <v>0</v>
      </c>
      <c r="W1037" s="86">
        <f>IF(H1037="USD",S1037*SolCotizacion!$J$18,S1037)</f>
        <v>2474151.75</v>
      </c>
      <c r="X1037" s="3">
        <f>ROUND(W1037/(1-VLOOKUP("Total porcentaje:",ResumenCotizacion!$F:$H,3,0)),2)</f>
        <v>2474151.75</v>
      </c>
      <c r="Y1037" s="3">
        <f t="shared" si="67"/>
        <v>0</v>
      </c>
    </row>
    <row r="1038" spans="1:25" ht="14.25" x14ac:dyDescent="0.2">
      <c r="A1038" s="21" t="str">
        <f t="shared" si="64"/>
        <v>Catalogo principalOPEN-CSP GOBIERNOafe718e4-9140-40bc-b5fd-2d0a79cc446d</v>
      </c>
      <c r="B1038" s="21" t="str">
        <f t="shared" si="65"/>
        <v>afe718e4-9140-40bc-b5fd-2d0a79cc446dOPEN-CSP GOBIERNO</v>
      </c>
      <c r="C1038"/>
      <c r="D1038" s="21" t="s">
        <v>134</v>
      </c>
      <c r="E1038" t="s">
        <v>2209</v>
      </c>
      <c r="F1038" s="21" t="s">
        <v>18</v>
      </c>
      <c r="G1038" s="21" t="s">
        <v>134</v>
      </c>
      <c r="H1038" s="49" t="s">
        <v>136</v>
      </c>
      <c r="I1038" s="21" t="s">
        <v>74</v>
      </c>
      <c r="J1038" t="s">
        <v>2210</v>
      </c>
      <c r="K1038" s="53" t="s">
        <v>29</v>
      </c>
      <c r="L1038" s="52" t="s">
        <v>92</v>
      </c>
      <c r="M1038" s="48" t="s">
        <v>73</v>
      </c>
      <c r="N1038" s="89" t="s">
        <v>74</v>
      </c>
      <c r="O1038" s="90" t="s">
        <v>74</v>
      </c>
      <c r="P1038" s="89" t="s">
        <v>74</v>
      </c>
      <c r="Q1038" s="47" t="str">
        <f t="shared" si="66"/>
        <v>afe718e4-9140-40bc-b5fd-2d0a79cc446d</v>
      </c>
      <c r="R1038" s="64" t="s">
        <v>848</v>
      </c>
      <c r="S1038" s="87">
        <v>31000</v>
      </c>
      <c r="T1038" s="21">
        <v>1</v>
      </c>
      <c r="U1038" s="62" t="s">
        <v>139</v>
      </c>
      <c r="V1038" s="49">
        <f>SUMIF(ResumenCotizacion!$C:$C,E1038,ResumenCotizacion!$P:$P)</f>
        <v>0</v>
      </c>
      <c r="W1038" s="86">
        <f>IF(H1038="USD",S1038*SolCotizacion!$J$18,S1038)</f>
        <v>113627710</v>
      </c>
      <c r="X1038" s="3">
        <f>ROUND(W1038/(1-VLOOKUP("Total porcentaje:",ResumenCotizacion!$F:$H,3,0)),2)</f>
        <v>113627710</v>
      </c>
      <c r="Y1038" s="3">
        <f t="shared" si="67"/>
        <v>0</v>
      </c>
    </row>
    <row r="1039" spans="1:25" ht="14.25" x14ac:dyDescent="0.2">
      <c r="A1039" s="21" t="str">
        <f t="shared" si="64"/>
        <v>Catalogo principalOPEN-CSP GOBIERNOb028521f-c358-4927-babd-a81c93c429bb</v>
      </c>
      <c r="B1039" s="21" t="str">
        <f t="shared" si="65"/>
        <v>b028521f-c358-4927-babd-a81c93c429bbOPEN-CSP GOBIERNO</v>
      </c>
      <c r="C1039"/>
      <c r="D1039" s="21" t="s">
        <v>134</v>
      </c>
      <c r="E1039" t="s">
        <v>2211</v>
      </c>
      <c r="F1039" s="21" t="s">
        <v>18</v>
      </c>
      <c r="G1039" s="21" t="s">
        <v>134</v>
      </c>
      <c r="H1039" s="49" t="s">
        <v>136</v>
      </c>
      <c r="I1039" s="21" t="s">
        <v>74</v>
      </c>
      <c r="J1039" t="s">
        <v>2212</v>
      </c>
      <c r="K1039" s="53" t="s">
        <v>29</v>
      </c>
      <c r="L1039" s="52" t="s">
        <v>92</v>
      </c>
      <c r="M1039" s="48" t="s">
        <v>73</v>
      </c>
      <c r="N1039" s="89" t="s">
        <v>74</v>
      </c>
      <c r="O1039" s="90" t="s">
        <v>74</v>
      </c>
      <c r="P1039" s="89" t="s">
        <v>74</v>
      </c>
      <c r="Q1039" s="47" t="str">
        <f t="shared" si="66"/>
        <v>b028521f-c358-4927-babd-a81c93c429bb</v>
      </c>
      <c r="R1039" s="64" t="s">
        <v>848</v>
      </c>
      <c r="S1039" s="87">
        <v>550</v>
      </c>
      <c r="T1039" s="21">
        <v>1</v>
      </c>
      <c r="U1039" s="62" t="s">
        <v>139</v>
      </c>
      <c r="V1039" s="49">
        <f>SUMIF(ResumenCotizacion!$C:$C,E1039,ResumenCotizacion!$P:$P)</f>
        <v>0</v>
      </c>
      <c r="W1039" s="86">
        <f>IF(H1039="USD",S1039*SolCotizacion!$J$18,S1039)</f>
        <v>2015975.5</v>
      </c>
      <c r="X1039" s="3">
        <f>ROUND(W1039/(1-VLOOKUP("Total porcentaje:",ResumenCotizacion!$F:$H,3,0)),2)</f>
        <v>2015975.5</v>
      </c>
      <c r="Y1039" s="3">
        <f t="shared" si="67"/>
        <v>0</v>
      </c>
    </row>
    <row r="1040" spans="1:25" ht="14.25" x14ac:dyDescent="0.2">
      <c r="A1040" s="21" t="str">
        <f t="shared" si="64"/>
        <v>Catalogo principalOPEN-CSP GOBIERNO1c410588-da3b-4f88-b38f-707eb9de46c0</v>
      </c>
      <c r="B1040" s="21" t="str">
        <f t="shared" si="65"/>
        <v>1c410588-da3b-4f88-b38f-707eb9de46c0OPEN-CSP GOBIERNO</v>
      </c>
      <c r="C1040"/>
      <c r="D1040" s="21" t="s">
        <v>134</v>
      </c>
      <c r="E1040" t="s">
        <v>2213</v>
      </c>
      <c r="F1040" s="21" t="s">
        <v>18</v>
      </c>
      <c r="G1040" s="21" t="s">
        <v>134</v>
      </c>
      <c r="H1040" s="49" t="s">
        <v>136</v>
      </c>
      <c r="I1040" s="21" t="s">
        <v>74</v>
      </c>
      <c r="J1040" t="s">
        <v>2214</v>
      </c>
      <c r="K1040" s="53" t="s">
        <v>29</v>
      </c>
      <c r="L1040" s="52" t="s">
        <v>92</v>
      </c>
      <c r="M1040" s="48" t="s">
        <v>73</v>
      </c>
      <c r="N1040" s="89" t="s">
        <v>74</v>
      </c>
      <c r="O1040" s="90" t="s">
        <v>74</v>
      </c>
      <c r="P1040" s="89" t="s">
        <v>74</v>
      </c>
      <c r="Q1040" s="47" t="str">
        <f t="shared" si="66"/>
        <v>1c410588-da3b-4f88-b38f-707eb9de46c0</v>
      </c>
      <c r="R1040" s="64" t="s">
        <v>848</v>
      </c>
      <c r="S1040" s="87">
        <v>100</v>
      </c>
      <c r="T1040" s="21">
        <v>1</v>
      </c>
      <c r="U1040" s="62" t="s">
        <v>139</v>
      </c>
      <c r="V1040" s="49">
        <f>SUMIF(ResumenCotizacion!$C:$C,E1040,ResumenCotizacion!$P:$P)</f>
        <v>0</v>
      </c>
      <c r="W1040" s="86">
        <f>IF(H1040="USD",S1040*SolCotizacion!$J$18,S1040)</f>
        <v>366541</v>
      </c>
      <c r="X1040" s="3">
        <f>ROUND(W1040/(1-VLOOKUP("Total porcentaje:",ResumenCotizacion!$F:$H,3,0)),2)</f>
        <v>366541</v>
      </c>
      <c r="Y1040" s="3">
        <f t="shared" si="67"/>
        <v>0</v>
      </c>
    </row>
    <row r="1041" spans="1:25" ht="14.25" x14ac:dyDescent="0.2">
      <c r="A1041" s="21" t="str">
        <f t="shared" si="64"/>
        <v>Catalogo principalOPEN-CSP GOBIERNO7779a4ba-bd21-457c-8b3f-b3baa74fc99c</v>
      </c>
      <c r="B1041" s="21" t="str">
        <f t="shared" si="65"/>
        <v>7779a4ba-bd21-457c-8b3f-b3baa74fc99cOPEN-CSP GOBIERNO</v>
      </c>
      <c r="C1041"/>
      <c r="D1041" s="21" t="s">
        <v>134</v>
      </c>
      <c r="E1041" t="s">
        <v>2215</v>
      </c>
      <c r="F1041" s="21" t="s">
        <v>18</v>
      </c>
      <c r="G1041" s="21" t="s">
        <v>134</v>
      </c>
      <c r="H1041" s="49" t="s">
        <v>136</v>
      </c>
      <c r="I1041" s="21" t="s">
        <v>74</v>
      </c>
      <c r="J1041" t="s">
        <v>2216</v>
      </c>
      <c r="K1041" s="53" t="s">
        <v>29</v>
      </c>
      <c r="L1041" s="52" t="s">
        <v>92</v>
      </c>
      <c r="M1041" s="48" t="s">
        <v>73</v>
      </c>
      <c r="N1041" s="89" t="s">
        <v>74</v>
      </c>
      <c r="O1041" s="90" t="s">
        <v>74</v>
      </c>
      <c r="P1041" s="89" t="s">
        <v>74</v>
      </c>
      <c r="Q1041" s="47" t="str">
        <f t="shared" si="66"/>
        <v>7779a4ba-bd21-457c-8b3f-b3baa74fc99c</v>
      </c>
      <c r="R1041" s="64" t="s">
        <v>848</v>
      </c>
      <c r="S1041" s="87">
        <v>500</v>
      </c>
      <c r="T1041" s="21">
        <v>1</v>
      </c>
      <c r="U1041" s="62" t="s">
        <v>139</v>
      </c>
      <c r="V1041" s="49">
        <f>SUMIF(ResumenCotizacion!$C:$C,E1041,ResumenCotizacion!$P:$P)</f>
        <v>0</v>
      </c>
      <c r="W1041" s="86">
        <f>IF(H1041="USD",S1041*SolCotizacion!$J$18,S1041)</f>
        <v>1832705</v>
      </c>
      <c r="X1041" s="3">
        <f>ROUND(W1041/(1-VLOOKUP("Total porcentaje:",ResumenCotizacion!$F:$H,3,0)),2)</f>
        <v>1832705</v>
      </c>
      <c r="Y1041" s="3">
        <f t="shared" si="67"/>
        <v>0</v>
      </c>
    </row>
    <row r="1042" spans="1:25" ht="14.25" x14ac:dyDescent="0.2">
      <c r="A1042" s="21" t="str">
        <f t="shared" si="64"/>
        <v>Catalogo principalOPEN-CSP GOBIERNO648bf77b-1f0a-4911-8066-caf37d67dc72</v>
      </c>
      <c r="B1042" s="21" t="str">
        <f t="shared" si="65"/>
        <v>648bf77b-1f0a-4911-8066-caf37d67dc72OPEN-CSP GOBIERNO</v>
      </c>
      <c r="C1042"/>
      <c r="D1042" s="21" t="s">
        <v>134</v>
      </c>
      <c r="E1042" t="s">
        <v>2217</v>
      </c>
      <c r="F1042" s="21" t="s">
        <v>18</v>
      </c>
      <c r="G1042" s="21" t="s">
        <v>134</v>
      </c>
      <c r="H1042" s="49" t="s">
        <v>136</v>
      </c>
      <c r="I1042" s="21" t="s">
        <v>74</v>
      </c>
      <c r="J1042" t="s">
        <v>2218</v>
      </c>
      <c r="K1042" s="53" t="s">
        <v>29</v>
      </c>
      <c r="L1042" s="52" t="s">
        <v>92</v>
      </c>
      <c r="M1042" s="48" t="s">
        <v>73</v>
      </c>
      <c r="N1042" s="89" t="s">
        <v>74</v>
      </c>
      <c r="O1042" s="90" t="s">
        <v>74</v>
      </c>
      <c r="P1042" s="89" t="s">
        <v>74</v>
      </c>
      <c r="Q1042" s="47" t="str">
        <f t="shared" si="66"/>
        <v>648bf77b-1f0a-4911-8066-caf37d67dc72</v>
      </c>
      <c r="R1042" s="64" t="s">
        <v>848</v>
      </c>
      <c r="S1042" s="87">
        <v>2</v>
      </c>
      <c r="T1042" s="21">
        <v>1</v>
      </c>
      <c r="U1042" s="62" t="s">
        <v>139</v>
      </c>
      <c r="V1042" s="49">
        <f>SUMIF(ResumenCotizacion!$C:$C,E1042,ResumenCotizacion!$P:$P)</f>
        <v>0</v>
      </c>
      <c r="W1042" s="86">
        <f>IF(H1042="USD",S1042*SolCotizacion!$J$18,S1042)</f>
        <v>7330.82</v>
      </c>
      <c r="X1042" s="3">
        <f>ROUND(W1042/(1-VLOOKUP("Total porcentaje:",ResumenCotizacion!$F:$H,3,0)),2)</f>
        <v>7330.82</v>
      </c>
      <c r="Y1042" s="3">
        <f t="shared" si="67"/>
        <v>0</v>
      </c>
    </row>
    <row r="1043" spans="1:25" ht="14.25" x14ac:dyDescent="0.2">
      <c r="A1043" s="21" t="str">
        <f t="shared" si="64"/>
        <v>Catalogo principalOPEN-CSP GOBIERNOea1bd0f8-d05a-4e61-8b0e-aebf37af4cb5</v>
      </c>
      <c r="B1043" s="21" t="str">
        <f t="shared" si="65"/>
        <v>ea1bd0f8-d05a-4e61-8b0e-aebf37af4cb5OPEN-CSP GOBIERNO</v>
      </c>
      <c r="C1043"/>
      <c r="D1043" s="21" t="s">
        <v>134</v>
      </c>
      <c r="E1043" t="s">
        <v>2219</v>
      </c>
      <c r="F1043" s="21" t="s">
        <v>18</v>
      </c>
      <c r="G1043" s="21" t="s">
        <v>134</v>
      </c>
      <c r="H1043" s="49" t="s">
        <v>136</v>
      </c>
      <c r="I1043" s="21" t="s">
        <v>74</v>
      </c>
      <c r="J1043" t="s">
        <v>2220</v>
      </c>
      <c r="K1043" s="53" t="s">
        <v>29</v>
      </c>
      <c r="L1043" s="52" t="s">
        <v>92</v>
      </c>
      <c r="M1043" s="48" t="s">
        <v>73</v>
      </c>
      <c r="N1043" s="89" t="s">
        <v>74</v>
      </c>
      <c r="O1043" s="90" t="s">
        <v>74</v>
      </c>
      <c r="P1043" s="89" t="s">
        <v>74</v>
      </c>
      <c r="Q1043" s="47" t="str">
        <f t="shared" si="66"/>
        <v>ea1bd0f8-d05a-4e61-8b0e-aebf37af4cb5</v>
      </c>
      <c r="R1043" s="64" t="s">
        <v>848</v>
      </c>
      <c r="S1043" s="87">
        <v>450</v>
      </c>
      <c r="T1043" s="21">
        <v>1</v>
      </c>
      <c r="U1043" s="62" t="s">
        <v>139</v>
      </c>
      <c r="V1043" s="49">
        <f>SUMIF(ResumenCotizacion!$C:$C,E1043,ResumenCotizacion!$P:$P)</f>
        <v>0</v>
      </c>
      <c r="W1043" s="86">
        <f>IF(H1043="USD",S1043*SolCotizacion!$J$18,S1043)</f>
        <v>1649434.5</v>
      </c>
      <c r="X1043" s="3">
        <f>ROUND(W1043/(1-VLOOKUP("Total porcentaje:",ResumenCotizacion!$F:$H,3,0)),2)</f>
        <v>1649434.5</v>
      </c>
      <c r="Y1043" s="3">
        <f t="shared" si="67"/>
        <v>0</v>
      </c>
    </row>
    <row r="1044" spans="1:25" ht="14.25" x14ac:dyDescent="0.2">
      <c r="A1044" s="21" t="str">
        <f t="shared" si="64"/>
        <v>Catalogo principalOPEN-CSP GOBIERNO4d8f3b90-29b3-4e7b-b37c-4a435ddef1d9</v>
      </c>
      <c r="B1044" s="21" t="str">
        <f t="shared" si="65"/>
        <v>4d8f3b90-29b3-4e7b-b37c-4a435ddef1d9OPEN-CSP GOBIERNO</v>
      </c>
      <c r="C1044"/>
      <c r="D1044" s="21" t="s">
        <v>134</v>
      </c>
      <c r="E1044" t="s">
        <v>2221</v>
      </c>
      <c r="F1044" s="21" t="s">
        <v>18</v>
      </c>
      <c r="G1044" s="21" t="s">
        <v>134</v>
      </c>
      <c r="H1044" s="49" t="s">
        <v>136</v>
      </c>
      <c r="I1044" s="21" t="s">
        <v>74</v>
      </c>
      <c r="J1044" t="s">
        <v>2222</v>
      </c>
      <c r="K1044" s="53" t="s">
        <v>29</v>
      </c>
      <c r="L1044" s="52" t="s">
        <v>92</v>
      </c>
      <c r="M1044" s="48" t="s">
        <v>73</v>
      </c>
      <c r="N1044" s="89" t="s">
        <v>74</v>
      </c>
      <c r="O1044" s="90" t="s">
        <v>74</v>
      </c>
      <c r="P1044" s="89" t="s">
        <v>74</v>
      </c>
      <c r="Q1044" s="47" t="str">
        <f t="shared" si="66"/>
        <v>4d8f3b90-29b3-4e7b-b37c-4a435ddef1d9</v>
      </c>
      <c r="R1044" s="64" t="s">
        <v>848</v>
      </c>
      <c r="S1044" s="87">
        <v>8</v>
      </c>
      <c r="T1044" s="21">
        <v>1</v>
      </c>
      <c r="U1044" s="62" t="s">
        <v>139</v>
      </c>
      <c r="V1044" s="49">
        <f>SUMIF(ResumenCotizacion!$C:$C,E1044,ResumenCotizacion!$P:$P)</f>
        <v>0</v>
      </c>
      <c r="W1044" s="86">
        <f>IF(H1044="USD",S1044*SolCotizacion!$J$18,S1044)</f>
        <v>29323.279999999999</v>
      </c>
      <c r="X1044" s="3">
        <f>ROUND(W1044/(1-VLOOKUP("Total porcentaje:",ResumenCotizacion!$F:$H,3,0)),2)</f>
        <v>29323.279999999999</v>
      </c>
      <c r="Y1044" s="3">
        <f t="shared" si="67"/>
        <v>0</v>
      </c>
    </row>
    <row r="1045" spans="1:25" ht="14.25" x14ac:dyDescent="0.2">
      <c r="A1045" s="21" t="str">
        <f t="shared" si="64"/>
        <v>Catalogo principalOPEN-CSP GOBIERNOd31fcbc0-aaf7-48b7-af12-900c05a60594</v>
      </c>
      <c r="B1045" s="21" t="str">
        <f t="shared" si="65"/>
        <v>d31fcbc0-aaf7-48b7-af12-900c05a60594OPEN-CSP GOBIERNO</v>
      </c>
      <c r="C1045"/>
      <c r="D1045" s="21" t="s">
        <v>134</v>
      </c>
      <c r="E1045" t="s">
        <v>2223</v>
      </c>
      <c r="F1045" s="21" t="s">
        <v>18</v>
      </c>
      <c r="G1045" s="21" t="s">
        <v>134</v>
      </c>
      <c r="H1045" s="49" t="s">
        <v>136</v>
      </c>
      <c r="I1045" s="21" t="s">
        <v>74</v>
      </c>
      <c r="J1045" t="s">
        <v>2224</v>
      </c>
      <c r="K1045" s="53" t="s">
        <v>29</v>
      </c>
      <c r="L1045" s="52" t="s">
        <v>92</v>
      </c>
      <c r="M1045" s="48" t="s">
        <v>73</v>
      </c>
      <c r="N1045" s="89" t="s">
        <v>74</v>
      </c>
      <c r="O1045" s="90" t="s">
        <v>74</v>
      </c>
      <c r="P1045" s="89" t="s">
        <v>74</v>
      </c>
      <c r="Q1045" s="47" t="str">
        <f t="shared" si="66"/>
        <v>d31fcbc0-aaf7-48b7-af12-900c05a60594</v>
      </c>
      <c r="R1045" s="64" t="s">
        <v>848</v>
      </c>
      <c r="S1045" s="87">
        <v>40</v>
      </c>
      <c r="T1045" s="21">
        <v>1</v>
      </c>
      <c r="U1045" s="62" t="s">
        <v>139</v>
      </c>
      <c r="V1045" s="49">
        <f>SUMIF(ResumenCotizacion!$C:$C,E1045,ResumenCotizacion!$P:$P)</f>
        <v>0</v>
      </c>
      <c r="W1045" s="86">
        <f>IF(H1045="USD",S1045*SolCotizacion!$J$18,S1045)</f>
        <v>146616.4</v>
      </c>
      <c r="X1045" s="3">
        <f>ROUND(W1045/(1-VLOOKUP("Total porcentaje:",ResumenCotizacion!$F:$H,3,0)),2)</f>
        <v>146616.4</v>
      </c>
      <c r="Y1045" s="3">
        <f t="shared" si="67"/>
        <v>0</v>
      </c>
    </row>
    <row r="1046" spans="1:25" ht="14.25" x14ac:dyDescent="0.2">
      <c r="A1046" s="21" t="str">
        <f t="shared" si="64"/>
        <v>Catalogo principalOPEN-CSP GOBIERNO8c52358f-22a4-4e38-be86-730f138c2c1e</v>
      </c>
      <c r="B1046" s="21" t="str">
        <f t="shared" si="65"/>
        <v>8c52358f-22a4-4e38-be86-730f138c2c1eOPEN-CSP GOBIERNO</v>
      </c>
      <c r="C1046"/>
      <c r="D1046" s="21" t="s">
        <v>134</v>
      </c>
      <c r="E1046" t="s">
        <v>2225</v>
      </c>
      <c r="F1046" s="21" t="s">
        <v>18</v>
      </c>
      <c r="G1046" s="21" t="s">
        <v>134</v>
      </c>
      <c r="H1046" s="49" t="s">
        <v>136</v>
      </c>
      <c r="I1046" s="21" t="s">
        <v>74</v>
      </c>
      <c r="J1046" t="s">
        <v>2226</v>
      </c>
      <c r="K1046" s="53" t="s">
        <v>29</v>
      </c>
      <c r="L1046" s="52" t="s">
        <v>92</v>
      </c>
      <c r="M1046" s="48" t="s">
        <v>73</v>
      </c>
      <c r="N1046" s="89" t="s">
        <v>74</v>
      </c>
      <c r="O1046" s="90" t="s">
        <v>74</v>
      </c>
      <c r="P1046" s="89" t="s">
        <v>74</v>
      </c>
      <c r="Q1046" s="47" t="str">
        <f t="shared" si="66"/>
        <v>8c52358f-22a4-4e38-be86-730f138c2c1e</v>
      </c>
      <c r="R1046" s="64" t="s">
        <v>848</v>
      </c>
      <c r="S1046" s="87">
        <v>2</v>
      </c>
      <c r="T1046" s="21">
        <v>1</v>
      </c>
      <c r="U1046" s="62" t="s">
        <v>139</v>
      </c>
      <c r="V1046" s="49">
        <f>SUMIF(ResumenCotizacion!$C:$C,E1046,ResumenCotizacion!$P:$P)</f>
        <v>0</v>
      </c>
      <c r="W1046" s="86">
        <f>IF(H1046="USD",S1046*SolCotizacion!$J$18,S1046)</f>
        <v>7330.82</v>
      </c>
      <c r="X1046" s="3">
        <f>ROUND(W1046/(1-VLOOKUP("Total porcentaje:",ResumenCotizacion!$F:$H,3,0)),2)</f>
        <v>7330.82</v>
      </c>
      <c r="Y1046" s="3">
        <f t="shared" si="67"/>
        <v>0</v>
      </c>
    </row>
    <row r="1047" spans="1:25" ht="14.25" x14ac:dyDescent="0.2">
      <c r="A1047" s="21" t="str">
        <f t="shared" si="64"/>
        <v>Catalogo principalOPEN-CSP GOBIERNOb91d164b-7a81-4398-a2f8-70d5074001c9</v>
      </c>
      <c r="B1047" s="21" t="str">
        <f t="shared" si="65"/>
        <v>b91d164b-7a81-4398-a2f8-70d5074001c9OPEN-CSP GOBIERNO</v>
      </c>
      <c r="C1047"/>
      <c r="D1047" s="21" t="s">
        <v>134</v>
      </c>
      <c r="E1047" t="s">
        <v>2227</v>
      </c>
      <c r="F1047" s="21" t="s">
        <v>18</v>
      </c>
      <c r="G1047" s="21" t="s">
        <v>134</v>
      </c>
      <c r="H1047" s="49" t="s">
        <v>136</v>
      </c>
      <c r="I1047" s="21" t="s">
        <v>74</v>
      </c>
      <c r="J1047" t="s">
        <v>2228</v>
      </c>
      <c r="K1047" s="53" t="s">
        <v>29</v>
      </c>
      <c r="L1047" s="52" t="s">
        <v>92</v>
      </c>
      <c r="M1047" s="48" t="s">
        <v>73</v>
      </c>
      <c r="N1047" s="89" t="s">
        <v>74</v>
      </c>
      <c r="O1047" s="90" t="s">
        <v>74</v>
      </c>
      <c r="P1047" s="89" t="s">
        <v>74</v>
      </c>
      <c r="Q1047" s="47" t="str">
        <f t="shared" si="66"/>
        <v>b91d164b-7a81-4398-a2f8-70d5074001c9</v>
      </c>
      <c r="R1047" s="64" t="s">
        <v>848</v>
      </c>
      <c r="S1047" s="87">
        <v>10</v>
      </c>
      <c r="T1047" s="21">
        <v>1</v>
      </c>
      <c r="U1047" s="62" t="s">
        <v>139</v>
      </c>
      <c r="V1047" s="49">
        <f>SUMIF(ResumenCotizacion!$C:$C,E1047,ResumenCotizacion!$P:$P)</f>
        <v>0</v>
      </c>
      <c r="W1047" s="86">
        <f>IF(H1047="USD",S1047*SolCotizacion!$J$18,S1047)</f>
        <v>36654.1</v>
      </c>
      <c r="X1047" s="3">
        <f>ROUND(W1047/(1-VLOOKUP("Total porcentaje:",ResumenCotizacion!$F:$H,3,0)),2)</f>
        <v>36654.1</v>
      </c>
      <c r="Y1047" s="3">
        <f t="shared" si="67"/>
        <v>0</v>
      </c>
    </row>
    <row r="1048" spans="1:25" ht="14.25" x14ac:dyDescent="0.2">
      <c r="A1048" s="21" t="str">
        <f t="shared" si="64"/>
        <v>Catalogo principalOPEN-CSP GOBIERNOfbf0328a-8b0f-47a6-9483-dc2b36183fce</v>
      </c>
      <c r="B1048" s="21" t="str">
        <f t="shared" si="65"/>
        <v>fbf0328a-8b0f-47a6-9483-dc2b36183fceOPEN-CSP GOBIERNO</v>
      </c>
      <c r="C1048"/>
      <c r="D1048" s="21" t="s">
        <v>134</v>
      </c>
      <c r="E1048" t="s">
        <v>2229</v>
      </c>
      <c r="F1048" s="21" t="s">
        <v>18</v>
      </c>
      <c r="G1048" s="21" t="s">
        <v>134</v>
      </c>
      <c r="H1048" s="49" t="s">
        <v>136</v>
      </c>
      <c r="I1048" s="21" t="s">
        <v>74</v>
      </c>
      <c r="J1048" t="s">
        <v>2230</v>
      </c>
      <c r="K1048" s="53" t="s">
        <v>29</v>
      </c>
      <c r="L1048" s="52" t="s">
        <v>92</v>
      </c>
      <c r="M1048" s="48" t="s">
        <v>73</v>
      </c>
      <c r="N1048" s="89" t="s">
        <v>74</v>
      </c>
      <c r="O1048" s="90" t="s">
        <v>74</v>
      </c>
      <c r="P1048" s="89" t="s">
        <v>74</v>
      </c>
      <c r="Q1048" s="47" t="str">
        <f t="shared" si="66"/>
        <v>fbf0328a-8b0f-47a6-9483-dc2b36183fce</v>
      </c>
      <c r="R1048" s="64" t="s">
        <v>848</v>
      </c>
      <c r="S1048" s="87">
        <v>5</v>
      </c>
      <c r="T1048" s="21">
        <v>1</v>
      </c>
      <c r="U1048" s="62" t="s">
        <v>139</v>
      </c>
      <c r="V1048" s="49">
        <f>SUMIF(ResumenCotizacion!$C:$C,E1048,ResumenCotizacion!$P:$P)</f>
        <v>0</v>
      </c>
      <c r="W1048" s="86">
        <f>IF(H1048="USD",S1048*SolCotizacion!$J$18,S1048)</f>
        <v>18327.05</v>
      </c>
      <c r="X1048" s="3">
        <f>ROUND(W1048/(1-VLOOKUP("Total porcentaje:",ResumenCotizacion!$F:$H,3,0)),2)</f>
        <v>18327.05</v>
      </c>
      <c r="Y1048" s="3">
        <f t="shared" si="67"/>
        <v>0</v>
      </c>
    </row>
    <row r="1049" spans="1:25" ht="14.25" x14ac:dyDescent="0.2">
      <c r="A1049" s="21" t="str">
        <f t="shared" si="64"/>
        <v>Catalogo principalOPEN-CSP GOBIERNO3396e762-af96-42f1-bea4-5c97a1efa94f</v>
      </c>
      <c r="B1049" s="21" t="str">
        <f t="shared" si="65"/>
        <v>3396e762-af96-42f1-bea4-5c97a1efa94fOPEN-CSP GOBIERNO</v>
      </c>
      <c r="C1049"/>
      <c r="D1049" s="21" t="s">
        <v>134</v>
      </c>
      <c r="E1049" t="s">
        <v>2231</v>
      </c>
      <c r="F1049" s="21" t="s">
        <v>18</v>
      </c>
      <c r="G1049" s="21" t="s">
        <v>134</v>
      </c>
      <c r="H1049" s="49" t="s">
        <v>136</v>
      </c>
      <c r="I1049" s="21" t="s">
        <v>74</v>
      </c>
      <c r="J1049" t="s">
        <v>2232</v>
      </c>
      <c r="K1049" s="53" t="s">
        <v>29</v>
      </c>
      <c r="L1049" s="52" t="s">
        <v>92</v>
      </c>
      <c r="M1049" s="48" t="s">
        <v>73</v>
      </c>
      <c r="N1049" s="89" t="s">
        <v>74</v>
      </c>
      <c r="O1049" s="90" t="s">
        <v>74</v>
      </c>
      <c r="P1049" s="89" t="s">
        <v>74</v>
      </c>
      <c r="Q1049" s="47" t="str">
        <f t="shared" si="66"/>
        <v>3396e762-af96-42f1-bea4-5c97a1efa94f</v>
      </c>
      <c r="R1049" s="64" t="s">
        <v>848</v>
      </c>
      <c r="S1049" s="87">
        <v>150</v>
      </c>
      <c r="T1049" s="21">
        <v>1</v>
      </c>
      <c r="U1049" s="62" t="s">
        <v>139</v>
      </c>
      <c r="V1049" s="49">
        <f>SUMIF(ResumenCotizacion!$C:$C,E1049,ResumenCotizacion!$P:$P)</f>
        <v>0</v>
      </c>
      <c r="W1049" s="86">
        <f>IF(H1049="USD",S1049*SolCotizacion!$J$18,S1049)</f>
        <v>549811.5</v>
      </c>
      <c r="X1049" s="3">
        <f>ROUND(W1049/(1-VLOOKUP("Total porcentaje:",ResumenCotizacion!$F:$H,3,0)),2)</f>
        <v>549811.5</v>
      </c>
      <c r="Y1049" s="3">
        <f t="shared" si="67"/>
        <v>0</v>
      </c>
    </row>
    <row r="1050" spans="1:25" ht="14.25" x14ac:dyDescent="0.2">
      <c r="A1050" s="21" t="str">
        <f t="shared" si="64"/>
        <v>Catalogo principalOPEN-CSP GOBIERNO2bcf9fe8-8b65-4fcf-9240-419203fb8cf4</v>
      </c>
      <c r="B1050" s="21" t="str">
        <f t="shared" si="65"/>
        <v>2bcf9fe8-8b65-4fcf-9240-419203fb8cf4OPEN-CSP GOBIERNO</v>
      </c>
      <c r="C1050"/>
      <c r="D1050" s="21" t="s">
        <v>134</v>
      </c>
      <c r="E1050" t="s">
        <v>2233</v>
      </c>
      <c r="F1050" s="21" t="s">
        <v>18</v>
      </c>
      <c r="G1050" s="21" t="s">
        <v>134</v>
      </c>
      <c r="H1050" s="49" t="s">
        <v>136</v>
      </c>
      <c r="I1050" s="21" t="s">
        <v>74</v>
      </c>
      <c r="J1050" t="s">
        <v>2234</v>
      </c>
      <c r="K1050" s="53" t="s">
        <v>29</v>
      </c>
      <c r="L1050" s="52" t="s">
        <v>92</v>
      </c>
      <c r="M1050" s="48" t="s">
        <v>73</v>
      </c>
      <c r="N1050" s="89" t="s">
        <v>74</v>
      </c>
      <c r="O1050" s="90" t="s">
        <v>74</v>
      </c>
      <c r="P1050" s="89" t="s">
        <v>74</v>
      </c>
      <c r="Q1050" s="47" t="str">
        <f t="shared" si="66"/>
        <v>2bcf9fe8-8b65-4fcf-9240-419203fb8cf4</v>
      </c>
      <c r="R1050" s="64" t="s">
        <v>848</v>
      </c>
      <c r="S1050" s="87">
        <v>549</v>
      </c>
      <c r="T1050" s="21">
        <v>1</v>
      </c>
      <c r="U1050" s="62" t="s">
        <v>139</v>
      </c>
      <c r="V1050" s="49">
        <f>SUMIF(ResumenCotizacion!$C:$C,E1050,ResumenCotizacion!$P:$P)</f>
        <v>0</v>
      </c>
      <c r="W1050" s="86">
        <f>IF(H1050="USD",S1050*SolCotizacion!$J$18,S1050)</f>
        <v>2012310.0899999999</v>
      </c>
      <c r="X1050" s="3">
        <f>ROUND(W1050/(1-VLOOKUP("Total porcentaje:",ResumenCotizacion!$F:$H,3,0)),2)</f>
        <v>2012310.09</v>
      </c>
      <c r="Y1050" s="3">
        <f t="shared" si="67"/>
        <v>0</v>
      </c>
    </row>
    <row r="1051" spans="1:25" ht="14.25" x14ac:dyDescent="0.2">
      <c r="A1051" s="21" t="str">
        <f t="shared" si="64"/>
        <v>Catalogo principalOPEN-CSP GOBIERNO49d50c07-2e9c-44ba-8a8a-682667ff5c8b</v>
      </c>
      <c r="B1051" s="21" t="str">
        <f t="shared" si="65"/>
        <v>49d50c07-2e9c-44ba-8a8a-682667ff5c8bOPEN-CSP GOBIERNO</v>
      </c>
      <c r="C1051"/>
      <c r="D1051" s="21" t="s">
        <v>134</v>
      </c>
      <c r="E1051" t="s">
        <v>2235</v>
      </c>
      <c r="F1051" s="21" t="s">
        <v>18</v>
      </c>
      <c r="G1051" s="21" t="s">
        <v>134</v>
      </c>
      <c r="H1051" s="49" t="s">
        <v>136</v>
      </c>
      <c r="I1051" s="21" t="s">
        <v>74</v>
      </c>
      <c r="J1051" t="s">
        <v>2236</v>
      </c>
      <c r="K1051" s="53" t="s">
        <v>29</v>
      </c>
      <c r="L1051" s="52" t="s">
        <v>92</v>
      </c>
      <c r="M1051" s="48" t="s">
        <v>73</v>
      </c>
      <c r="N1051" s="89" t="s">
        <v>74</v>
      </c>
      <c r="O1051" s="90" t="s">
        <v>74</v>
      </c>
      <c r="P1051" s="89" t="s">
        <v>74</v>
      </c>
      <c r="Q1051" s="47" t="str">
        <f t="shared" si="66"/>
        <v>49d50c07-2e9c-44ba-8a8a-682667ff5c8b</v>
      </c>
      <c r="R1051" s="64" t="s">
        <v>848</v>
      </c>
      <c r="S1051" s="87">
        <v>100</v>
      </c>
      <c r="T1051" s="21">
        <v>1</v>
      </c>
      <c r="U1051" s="62" t="s">
        <v>139</v>
      </c>
      <c r="V1051" s="49">
        <f>SUMIF(ResumenCotizacion!$C:$C,E1051,ResumenCotizacion!$P:$P)</f>
        <v>0</v>
      </c>
      <c r="W1051" s="86">
        <f>IF(H1051="USD",S1051*SolCotizacion!$J$18,S1051)</f>
        <v>366541</v>
      </c>
      <c r="X1051" s="3">
        <f>ROUND(W1051/(1-VLOOKUP("Total porcentaje:",ResumenCotizacion!$F:$H,3,0)),2)</f>
        <v>366541</v>
      </c>
      <c r="Y1051" s="3">
        <f t="shared" si="67"/>
        <v>0</v>
      </c>
    </row>
    <row r="1052" spans="1:25" ht="14.25" x14ac:dyDescent="0.2">
      <c r="A1052" s="21" t="str">
        <f t="shared" si="64"/>
        <v>Catalogo principalOPEN-CSP GOBIERNO5b04b78c-fd36-4cf3-a7a5-3457991c8b79</v>
      </c>
      <c r="B1052" s="21" t="str">
        <f t="shared" si="65"/>
        <v>5b04b78c-fd36-4cf3-a7a5-3457991c8b79OPEN-CSP GOBIERNO</v>
      </c>
      <c r="C1052"/>
      <c r="D1052" s="21" t="s">
        <v>134</v>
      </c>
      <c r="E1052" t="s">
        <v>2237</v>
      </c>
      <c r="F1052" s="21" t="s">
        <v>18</v>
      </c>
      <c r="G1052" s="21" t="s">
        <v>134</v>
      </c>
      <c r="H1052" s="49" t="s">
        <v>136</v>
      </c>
      <c r="I1052" s="21" t="s">
        <v>74</v>
      </c>
      <c r="J1052" t="s">
        <v>2238</v>
      </c>
      <c r="K1052" s="53" t="s">
        <v>29</v>
      </c>
      <c r="L1052" s="52" t="s">
        <v>92</v>
      </c>
      <c r="M1052" s="48" t="s">
        <v>73</v>
      </c>
      <c r="N1052" s="89" t="s">
        <v>74</v>
      </c>
      <c r="O1052" s="90" t="s">
        <v>74</v>
      </c>
      <c r="P1052" s="89" t="s">
        <v>74</v>
      </c>
      <c r="Q1052" s="47" t="str">
        <f t="shared" si="66"/>
        <v>5b04b78c-fd36-4cf3-a7a5-3457991c8b79</v>
      </c>
      <c r="R1052" s="64" t="s">
        <v>848</v>
      </c>
      <c r="S1052" s="87">
        <v>40</v>
      </c>
      <c r="T1052" s="21">
        <v>1</v>
      </c>
      <c r="U1052" s="62" t="s">
        <v>139</v>
      </c>
      <c r="V1052" s="49">
        <f>SUMIF(ResumenCotizacion!$C:$C,E1052,ResumenCotizacion!$P:$P)</f>
        <v>0</v>
      </c>
      <c r="W1052" s="86">
        <f>IF(H1052="USD",S1052*SolCotizacion!$J$18,S1052)</f>
        <v>146616.4</v>
      </c>
      <c r="X1052" s="3">
        <f>ROUND(W1052/(1-VLOOKUP("Total porcentaje:",ResumenCotizacion!$F:$H,3,0)),2)</f>
        <v>146616.4</v>
      </c>
      <c r="Y1052" s="3">
        <f t="shared" si="67"/>
        <v>0</v>
      </c>
    </row>
    <row r="1053" spans="1:25" ht="14.25" x14ac:dyDescent="0.2">
      <c r="A1053" s="21" t="str">
        <f t="shared" si="64"/>
        <v>Catalogo principalOPEN-CSP GOBIERNOa8f4144e-d1d9-48d7-8966-dc6a32d28a30</v>
      </c>
      <c r="B1053" s="21" t="str">
        <f t="shared" si="65"/>
        <v>a8f4144e-d1d9-48d7-8966-dc6a32d28a30OPEN-CSP GOBIERNO</v>
      </c>
      <c r="C1053"/>
      <c r="D1053" s="21" t="s">
        <v>134</v>
      </c>
      <c r="E1053" t="s">
        <v>2239</v>
      </c>
      <c r="F1053" s="21" t="s">
        <v>18</v>
      </c>
      <c r="G1053" s="21" t="s">
        <v>134</v>
      </c>
      <c r="H1053" s="49" t="s">
        <v>136</v>
      </c>
      <c r="I1053" s="21" t="s">
        <v>74</v>
      </c>
      <c r="J1053" t="s">
        <v>2240</v>
      </c>
      <c r="K1053" s="53" t="s">
        <v>29</v>
      </c>
      <c r="L1053" s="52" t="s">
        <v>92</v>
      </c>
      <c r="M1053" s="48" t="s">
        <v>73</v>
      </c>
      <c r="N1053" s="89" t="s">
        <v>74</v>
      </c>
      <c r="O1053" s="90" t="s">
        <v>74</v>
      </c>
      <c r="P1053" s="89" t="s">
        <v>74</v>
      </c>
      <c r="Q1053" s="47" t="str">
        <f t="shared" si="66"/>
        <v>a8f4144e-d1d9-48d7-8966-dc6a32d28a30</v>
      </c>
      <c r="R1053" s="64" t="s">
        <v>848</v>
      </c>
      <c r="S1053" s="87">
        <v>24</v>
      </c>
      <c r="T1053" s="21">
        <v>1</v>
      </c>
      <c r="U1053" s="62" t="s">
        <v>139</v>
      </c>
      <c r="V1053" s="49">
        <f>SUMIF(ResumenCotizacion!$C:$C,E1053,ResumenCotizacion!$P:$P)</f>
        <v>0</v>
      </c>
      <c r="W1053" s="86">
        <f>IF(H1053="USD",S1053*SolCotizacion!$J$18,S1053)</f>
        <v>87969.84</v>
      </c>
      <c r="X1053" s="3">
        <f>ROUND(W1053/(1-VLOOKUP("Total porcentaje:",ResumenCotizacion!$F:$H,3,0)),2)</f>
        <v>87969.84</v>
      </c>
      <c r="Y1053" s="3">
        <f t="shared" si="67"/>
        <v>0</v>
      </c>
    </row>
    <row r="1054" spans="1:25" ht="14.25" x14ac:dyDescent="0.2">
      <c r="A1054" s="21" t="str">
        <f t="shared" si="64"/>
        <v>Catalogo principalOPEN-CSP GOBIERNO1a90ee13-2cb4-4785-bb0f-542813f00a37</v>
      </c>
      <c r="B1054" s="21" t="str">
        <f t="shared" si="65"/>
        <v>1a90ee13-2cb4-4785-bb0f-542813f00a37OPEN-CSP GOBIERNO</v>
      </c>
      <c r="C1054"/>
      <c r="D1054" s="21" t="s">
        <v>134</v>
      </c>
      <c r="E1054" t="s">
        <v>2241</v>
      </c>
      <c r="F1054" s="21" t="s">
        <v>18</v>
      </c>
      <c r="G1054" s="21" t="s">
        <v>134</v>
      </c>
      <c r="H1054" s="49" t="s">
        <v>136</v>
      </c>
      <c r="I1054" s="21" t="s">
        <v>74</v>
      </c>
      <c r="J1054" t="s">
        <v>2242</v>
      </c>
      <c r="K1054" s="53" t="s">
        <v>29</v>
      </c>
      <c r="L1054" s="52" t="s">
        <v>92</v>
      </c>
      <c r="M1054" s="48" t="s">
        <v>73</v>
      </c>
      <c r="N1054" s="89" t="s">
        <v>74</v>
      </c>
      <c r="O1054" s="90" t="s">
        <v>74</v>
      </c>
      <c r="P1054" s="89" t="s">
        <v>74</v>
      </c>
      <c r="Q1054" s="47" t="str">
        <f t="shared" si="66"/>
        <v>1a90ee13-2cb4-4785-bb0f-542813f00a37</v>
      </c>
      <c r="R1054" s="64" t="s">
        <v>848</v>
      </c>
      <c r="S1054" s="87">
        <v>70</v>
      </c>
      <c r="T1054" s="21">
        <v>1</v>
      </c>
      <c r="U1054" s="62" t="s">
        <v>139</v>
      </c>
      <c r="V1054" s="49">
        <f>SUMIF(ResumenCotizacion!$C:$C,E1054,ResumenCotizacion!$P:$P)</f>
        <v>0</v>
      </c>
      <c r="W1054" s="86">
        <f>IF(H1054="USD",S1054*SolCotizacion!$J$18,S1054)</f>
        <v>256578.69999999998</v>
      </c>
      <c r="X1054" s="3">
        <f>ROUND(W1054/(1-VLOOKUP("Total porcentaje:",ResumenCotizacion!$F:$H,3,0)),2)</f>
        <v>256578.7</v>
      </c>
      <c r="Y1054" s="3">
        <f t="shared" si="67"/>
        <v>0</v>
      </c>
    </row>
    <row r="1055" spans="1:25" ht="14.25" x14ac:dyDescent="0.2">
      <c r="A1055" s="21" t="str">
        <f t="shared" si="64"/>
        <v>Catalogo principalOPEN-CSP GOBIERNO560fa381-0485-4a44-aad7-7133825b7e36</v>
      </c>
      <c r="B1055" s="21" t="str">
        <f t="shared" si="65"/>
        <v>560fa381-0485-4a44-aad7-7133825b7e36OPEN-CSP GOBIERNO</v>
      </c>
      <c r="C1055"/>
      <c r="D1055" s="21" t="s">
        <v>134</v>
      </c>
      <c r="E1055" t="s">
        <v>2243</v>
      </c>
      <c r="F1055" s="21" t="s">
        <v>18</v>
      </c>
      <c r="G1055" s="21" t="s">
        <v>134</v>
      </c>
      <c r="H1055" s="49" t="s">
        <v>136</v>
      </c>
      <c r="I1055" s="21" t="s">
        <v>74</v>
      </c>
      <c r="J1055" t="s">
        <v>2244</v>
      </c>
      <c r="K1055" s="53" t="s">
        <v>29</v>
      </c>
      <c r="L1055" s="52" t="s">
        <v>92</v>
      </c>
      <c r="M1055" s="48" t="s">
        <v>73</v>
      </c>
      <c r="N1055" s="89" t="s">
        <v>74</v>
      </c>
      <c r="O1055" s="90" t="s">
        <v>74</v>
      </c>
      <c r="P1055" s="89" t="s">
        <v>74</v>
      </c>
      <c r="Q1055" s="47" t="str">
        <f t="shared" si="66"/>
        <v>560fa381-0485-4a44-aad7-7133825b7e36</v>
      </c>
      <c r="R1055" s="64" t="s">
        <v>848</v>
      </c>
      <c r="S1055" s="87">
        <v>42</v>
      </c>
      <c r="T1055" s="21">
        <v>1</v>
      </c>
      <c r="U1055" s="62" t="s">
        <v>139</v>
      </c>
      <c r="V1055" s="49">
        <f>SUMIF(ResumenCotizacion!$C:$C,E1055,ResumenCotizacion!$P:$P)</f>
        <v>0</v>
      </c>
      <c r="W1055" s="86">
        <f>IF(H1055="USD",S1055*SolCotizacion!$J$18,S1055)</f>
        <v>153947.22</v>
      </c>
      <c r="X1055" s="3">
        <f>ROUND(W1055/(1-VLOOKUP("Total porcentaje:",ResumenCotizacion!$F:$H,3,0)),2)</f>
        <v>153947.22</v>
      </c>
      <c r="Y1055" s="3">
        <f t="shared" si="67"/>
        <v>0</v>
      </c>
    </row>
    <row r="1056" spans="1:25" ht="14.25" x14ac:dyDescent="0.2">
      <c r="A1056" s="21" t="str">
        <f t="shared" si="64"/>
        <v>Catalogo principalOPEN-CSP GOBIERNO30e97275-fad8-48d4-bc0a-81840365c119</v>
      </c>
      <c r="B1056" s="21" t="str">
        <f t="shared" si="65"/>
        <v>30e97275-fad8-48d4-bc0a-81840365c119OPEN-CSP GOBIERNO</v>
      </c>
      <c r="C1056"/>
      <c r="D1056" s="21" t="s">
        <v>134</v>
      </c>
      <c r="E1056" t="s">
        <v>2245</v>
      </c>
      <c r="F1056" s="21" t="s">
        <v>18</v>
      </c>
      <c r="G1056" s="21" t="s">
        <v>134</v>
      </c>
      <c r="H1056" s="49" t="s">
        <v>136</v>
      </c>
      <c r="I1056" s="21" t="s">
        <v>74</v>
      </c>
      <c r="J1056" t="s">
        <v>2246</v>
      </c>
      <c r="K1056" s="53" t="s">
        <v>29</v>
      </c>
      <c r="L1056" s="52" t="s">
        <v>92</v>
      </c>
      <c r="M1056" s="48" t="s">
        <v>73</v>
      </c>
      <c r="N1056" s="89" t="s">
        <v>74</v>
      </c>
      <c r="O1056" s="90" t="s">
        <v>74</v>
      </c>
      <c r="P1056" s="89" t="s">
        <v>74</v>
      </c>
      <c r="Q1056" s="47" t="str">
        <f t="shared" si="66"/>
        <v>30e97275-fad8-48d4-bc0a-81840365c119</v>
      </c>
      <c r="R1056" s="64" t="s">
        <v>848</v>
      </c>
      <c r="S1056" s="87">
        <v>100</v>
      </c>
      <c r="T1056" s="21">
        <v>1</v>
      </c>
      <c r="U1056" s="62" t="s">
        <v>139</v>
      </c>
      <c r="V1056" s="49">
        <f>SUMIF(ResumenCotizacion!$C:$C,E1056,ResumenCotizacion!$P:$P)</f>
        <v>0</v>
      </c>
      <c r="W1056" s="86">
        <f>IF(H1056="USD",S1056*SolCotizacion!$J$18,S1056)</f>
        <v>366541</v>
      </c>
      <c r="X1056" s="3">
        <f>ROUND(W1056/(1-VLOOKUP("Total porcentaje:",ResumenCotizacion!$F:$H,3,0)),2)</f>
        <v>366541</v>
      </c>
      <c r="Y1056" s="3">
        <f t="shared" si="67"/>
        <v>0</v>
      </c>
    </row>
    <row r="1057" spans="1:25" ht="14.25" x14ac:dyDescent="0.2">
      <c r="A1057" s="21" t="str">
        <f t="shared" si="64"/>
        <v>Catalogo principalOPEN-CSP GOBIERNO5f86062e-b7a4-497f-bfcb-2b8899d66651</v>
      </c>
      <c r="B1057" s="21" t="str">
        <f t="shared" si="65"/>
        <v>5f86062e-b7a4-497f-bfcb-2b8899d66651OPEN-CSP GOBIERNO</v>
      </c>
      <c r="C1057"/>
      <c r="D1057" s="21" t="s">
        <v>134</v>
      </c>
      <c r="E1057" t="s">
        <v>2247</v>
      </c>
      <c r="F1057" s="21" t="s">
        <v>18</v>
      </c>
      <c r="G1057" s="21" t="s">
        <v>134</v>
      </c>
      <c r="H1057" s="49" t="s">
        <v>136</v>
      </c>
      <c r="I1057" s="21" t="s">
        <v>74</v>
      </c>
      <c r="J1057" t="s">
        <v>2248</v>
      </c>
      <c r="K1057" s="53" t="s">
        <v>29</v>
      </c>
      <c r="L1057" s="52" t="s">
        <v>92</v>
      </c>
      <c r="M1057" s="48" t="s">
        <v>73</v>
      </c>
      <c r="N1057" s="89" t="s">
        <v>74</v>
      </c>
      <c r="O1057" s="90" t="s">
        <v>74</v>
      </c>
      <c r="P1057" s="89" t="s">
        <v>74</v>
      </c>
      <c r="Q1057" s="47" t="str">
        <f t="shared" si="66"/>
        <v>5f86062e-b7a4-497f-bfcb-2b8899d66651</v>
      </c>
      <c r="R1057" s="64" t="s">
        <v>848</v>
      </c>
      <c r="S1057" s="87">
        <v>60</v>
      </c>
      <c r="T1057" s="21">
        <v>1</v>
      </c>
      <c r="U1057" s="62" t="s">
        <v>139</v>
      </c>
      <c r="V1057" s="49">
        <f>SUMIF(ResumenCotizacion!$C:$C,E1057,ResumenCotizacion!$P:$P)</f>
        <v>0</v>
      </c>
      <c r="W1057" s="86">
        <f>IF(H1057="USD",S1057*SolCotizacion!$J$18,S1057)</f>
        <v>219924.59999999998</v>
      </c>
      <c r="X1057" s="3">
        <f>ROUND(W1057/(1-VLOOKUP("Total porcentaje:",ResumenCotizacion!$F:$H,3,0)),2)</f>
        <v>219924.6</v>
      </c>
      <c r="Y1057" s="3">
        <f t="shared" si="67"/>
        <v>0</v>
      </c>
    </row>
    <row r="1058" spans="1:25" ht="14.25" x14ac:dyDescent="0.2">
      <c r="A1058" s="21" t="str">
        <f t="shared" si="64"/>
        <v>Catalogo principalOPEN-CSP GOBIERNOf72752c8-3e37-4c9b-a1a0-69e8442068dc</v>
      </c>
      <c r="B1058" s="21" t="str">
        <f t="shared" si="65"/>
        <v>f72752c8-3e37-4c9b-a1a0-69e8442068dcOPEN-CSP GOBIERNO</v>
      </c>
      <c r="C1058"/>
      <c r="D1058" s="21" t="s">
        <v>134</v>
      </c>
      <c r="E1058" t="s">
        <v>2249</v>
      </c>
      <c r="F1058" s="21" t="s">
        <v>18</v>
      </c>
      <c r="G1058" s="21" t="s">
        <v>134</v>
      </c>
      <c r="H1058" s="49" t="s">
        <v>136</v>
      </c>
      <c r="I1058" s="21" t="s">
        <v>74</v>
      </c>
      <c r="J1058" t="s">
        <v>2250</v>
      </c>
      <c r="K1058" s="53" t="s">
        <v>29</v>
      </c>
      <c r="L1058" s="52" t="s">
        <v>92</v>
      </c>
      <c r="M1058" s="48" t="s">
        <v>73</v>
      </c>
      <c r="N1058" s="89" t="s">
        <v>74</v>
      </c>
      <c r="O1058" s="90" t="s">
        <v>74</v>
      </c>
      <c r="P1058" s="89" t="s">
        <v>74</v>
      </c>
      <c r="Q1058" s="47" t="str">
        <f t="shared" si="66"/>
        <v>f72752c8-3e37-4c9b-a1a0-69e8442068dc</v>
      </c>
      <c r="R1058" s="64" t="s">
        <v>848</v>
      </c>
      <c r="S1058" s="87">
        <v>8</v>
      </c>
      <c r="T1058" s="21">
        <v>1</v>
      </c>
      <c r="U1058" s="62" t="s">
        <v>139</v>
      </c>
      <c r="V1058" s="49">
        <f>SUMIF(ResumenCotizacion!$C:$C,E1058,ResumenCotizacion!$P:$P)</f>
        <v>0</v>
      </c>
      <c r="W1058" s="86">
        <f>IF(H1058="USD",S1058*SolCotizacion!$J$18,S1058)</f>
        <v>29323.279999999999</v>
      </c>
      <c r="X1058" s="3">
        <f>ROUND(W1058/(1-VLOOKUP("Total porcentaje:",ResumenCotizacion!$F:$H,3,0)),2)</f>
        <v>29323.279999999999</v>
      </c>
      <c r="Y1058" s="3">
        <f t="shared" si="67"/>
        <v>0</v>
      </c>
    </row>
    <row r="1059" spans="1:25" ht="14.25" x14ac:dyDescent="0.2">
      <c r="A1059" s="21" t="str">
        <f t="shared" si="64"/>
        <v>Catalogo principalOPEN-CSP GOBIERNO1c796fd1-1872-4f51-8224-125e144c9a5b</v>
      </c>
      <c r="B1059" s="21" t="str">
        <f t="shared" si="65"/>
        <v>1c796fd1-1872-4f51-8224-125e144c9a5bOPEN-CSP GOBIERNO</v>
      </c>
      <c r="C1059"/>
      <c r="D1059" s="21" t="s">
        <v>134</v>
      </c>
      <c r="E1059" t="s">
        <v>2251</v>
      </c>
      <c r="F1059" s="21" t="s">
        <v>18</v>
      </c>
      <c r="G1059" s="21" t="s">
        <v>134</v>
      </c>
      <c r="H1059" s="49" t="s">
        <v>136</v>
      </c>
      <c r="I1059" s="21" t="s">
        <v>74</v>
      </c>
      <c r="J1059" t="s">
        <v>2252</v>
      </c>
      <c r="K1059" s="53" t="s">
        <v>29</v>
      </c>
      <c r="L1059" s="52" t="s">
        <v>92</v>
      </c>
      <c r="M1059" s="48" t="s">
        <v>73</v>
      </c>
      <c r="N1059" s="89" t="s">
        <v>74</v>
      </c>
      <c r="O1059" s="90" t="s">
        <v>74</v>
      </c>
      <c r="P1059" s="89" t="s">
        <v>74</v>
      </c>
      <c r="Q1059" s="47" t="str">
        <f t="shared" si="66"/>
        <v>1c796fd1-1872-4f51-8224-125e144c9a5b</v>
      </c>
      <c r="R1059" s="64" t="s">
        <v>848</v>
      </c>
      <c r="S1059" s="87">
        <v>4.8</v>
      </c>
      <c r="T1059" s="21">
        <v>1</v>
      </c>
      <c r="U1059" s="62" t="s">
        <v>139</v>
      </c>
      <c r="V1059" s="49">
        <f>SUMIF(ResumenCotizacion!$C:$C,E1059,ResumenCotizacion!$P:$P)</f>
        <v>0</v>
      </c>
      <c r="W1059" s="86">
        <f>IF(H1059="USD",S1059*SolCotizacion!$J$18,S1059)</f>
        <v>17593.967999999997</v>
      </c>
      <c r="X1059" s="3">
        <f>ROUND(W1059/(1-VLOOKUP("Total porcentaje:",ResumenCotizacion!$F:$H,3,0)),2)</f>
        <v>17593.97</v>
      </c>
      <c r="Y1059" s="3">
        <f t="shared" si="67"/>
        <v>0</v>
      </c>
    </row>
    <row r="1060" spans="1:25" ht="14.25" x14ac:dyDescent="0.2">
      <c r="A1060" s="21" t="str">
        <f t="shared" si="64"/>
        <v>Catalogo principalOPEN-CSP GOBIERNO5a6ea924-420e-4160-b852-a75492e3a404</v>
      </c>
      <c r="B1060" s="21" t="str">
        <f t="shared" si="65"/>
        <v>5a6ea924-420e-4160-b852-a75492e3a404OPEN-CSP GOBIERNO</v>
      </c>
      <c r="C1060"/>
      <c r="D1060" s="21" t="s">
        <v>134</v>
      </c>
      <c r="E1060" t="s">
        <v>2253</v>
      </c>
      <c r="F1060" s="21" t="s">
        <v>18</v>
      </c>
      <c r="G1060" s="21" t="s">
        <v>134</v>
      </c>
      <c r="H1060" s="49" t="s">
        <v>136</v>
      </c>
      <c r="I1060" s="21" t="s">
        <v>74</v>
      </c>
      <c r="J1060" t="s">
        <v>2254</v>
      </c>
      <c r="K1060" s="53" t="s">
        <v>29</v>
      </c>
      <c r="L1060" s="52" t="s">
        <v>92</v>
      </c>
      <c r="M1060" s="48" t="s">
        <v>73</v>
      </c>
      <c r="N1060" s="89" t="s">
        <v>74</v>
      </c>
      <c r="O1060" s="90" t="s">
        <v>74</v>
      </c>
      <c r="P1060" s="89" t="s">
        <v>74</v>
      </c>
      <c r="Q1060" s="47" t="str">
        <f t="shared" si="66"/>
        <v>5a6ea924-420e-4160-b852-a75492e3a404</v>
      </c>
      <c r="R1060" s="64" t="s">
        <v>848</v>
      </c>
      <c r="S1060" s="87">
        <v>3000</v>
      </c>
      <c r="T1060" s="21">
        <v>1</v>
      </c>
      <c r="U1060" s="62" t="s">
        <v>139</v>
      </c>
      <c r="V1060" s="49">
        <f>SUMIF(ResumenCotizacion!$C:$C,E1060,ResumenCotizacion!$P:$P)</f>
        <v>0</v>
      </c>
      <c r="W1060" s="86">
        <f>IF(H1060="USD",S1060*SolCotizacion!$J$18,S1060)</f>
        <v>10996230</v>
      </c>
      <c r="X1060" s="3">
        <f>ROUND(W1060/(1-VLOOKUP("Total porcentaje:",ResumenCotizacion!$F:$H,3,0)),2)</f>
        <v>10996230</v>
      </c>
      <c r="Y1060" s="3">
        <f t="shared" si="67"/>
        <v>0</v>
      </c>
    </row>
    <row r="1061" spans="1:25" ht="14.25" x14ac:dyDescent="0.2">
      <c r="A1061" s="21" t="str">
        <f t="shared" si="64"/>
        <v>Catalogo principalOPEN-CSP GOBIERNO79c103c3-35e2-4e1f-81bb-aae69800a3ef</v>
      </c>
      <c r="B1061" s="21" t="str">
        <f t="shared" si="65"/>
        <v>79c103c3-35e2-4e1f-81bb-aae69800a3efOPEN-CSP GOBIERNO</v>
      </c>
      <c r="C1061"/>
      <c r="D1061" s="21" t="s">
        <v>134</v>
      </c>
      <c r="E1061" t="s">
        <v>2255</v>
      </c>
      <c r="F1061" s="21" t="s">
        <v>18</v>
      </c>
      <c r="G1061" s="21" t="s">
        <v>134</v>
      </c>
      <c r="H1061" s="49" t="s">
        <v>136</v>
      </c>
      <c r="I1061" s="21" t="s">
        <v>74</v>
      </c>
      <c r="J1061" t="s">
        <v>2256</v>
      </c>
      <c r="K1061" s="53" t="s">
        <v>29</v>
      </c>
      <c r="L1061" s="52" t="s">
        <v>92</v>
      </c>
      <c r="M1061" s="48" t="s">
        <v>73</v>
      </c>
      <c r="N1061" s="89" t="s">
        <v>74</v>
      </c>
      <c r="O1061" s="90" t="s">
        <v>74</v>
      </c>
      <c r="P1061" s="89" t="s">
        <v>74</v>
      </c>
      <c r="Q1061" s="47" t="str">
        <f t="shared" si="66"/>
        <v>79c103c3-35e2-4e1f-81bb-aae69800a3ef</v>
      </c>
      <c r="R1061" s="64" t="s">
        <v>848</v>
      </c>
      <c r="S1061" s="87">
        <v>180</v>
      </c>
      <c r="T1061" s="21">
        <v>1</v>
      </c>
      <c r="U1061" s="62" t="s">
        <v>139</v>
      </c>
      <c r="V1061" s="49">
        <f>SUMIF(ResumenCotizacion!$C:$C,E1061,ResumenCotizacion!$P:$P)</f>
        <v>0</v>
      </c>
      <c r="W1061" s="86">
        <f>IF(H1061="USD",S1061*SolCotizacion!$J$18,S1061)</f>
        <v>659773.79999999993</v>
      </c>
      <c r="X1061" s="3">
        <f>ROUND(W1061/(1-VLOOKUP("Total porcentaje:",ResumenCotizacion!$F:$H,3,0)),2)</f>
        <v>659773.80000000005</v>
      </c>
      <c r="Y1061" s="3">
        <f t="shared" si="67"/>
        <v>0</v>
      </c>
    </row>
    <row r="1062" spans="1:25" ht="14.25" x14ac:dyDescent="0.2">
      <c r="A1062" s="21" t="str">
        <f t="shared" si="64"/>
        <v>Catalogo principalOPEN-CSP GOBIERNO4c604d4b-7893-4c9d-9d5e-d018e1515bd4</v>
      </c>
      <c r="B1062" s="21" t="str">
        <f t="shared" si="65"/>
        <v>4c604d4b-7893-4c9d-9d5e-d018e1515bd4OPEN-CSP GOBIERNO</v>
      </c>
      <c r="C1062"/>
      <c r="D1062" s="21" t="s">
        <v>134</v>
      </c>
      <c r="E1062" t="s">
        <v>2257</v>
      </c>
      <c r="F1062" s="21" t="s">
        <v>18</v>
      </c>
      <c r="G1062" s="21" t="s">
        <v>134</v>
      </c>
      <c r="H1062" s="49" t="s">
        <v>136</v>
      </c>
      <c r="I1062" s="21" t="s">
        <v>74</v>
      </c>
      <c r="J1062" t="s">
        <v>2258</v>
      </c>
      <c r="K1062" s="53" t="s">
        <v>29</v>
      </c>
      <c r="L1062" s="52" t="s">
        <v>92</v>
      </c>
      <c r="M1062" s="48" t="s">
        <v>73</v>
      </c>
      <c r="N1062" s="89" t="s">
        <v>74</v>
      </c>
      <c r="O1062" s="90" t="s">
        <v>74</v>
      </c>
      <c r="P1062" s="89" t="s">
        <v>74</v>
      </c>
      <c r="Q1062" s="47" t="str">
        <f t="shared" si="66"/>
        <v>4c604d4b-7893-4c9d-9d5e-d018e1515bd4</v>
      </c>
      <c r="R1062" s="64" t="s">
        <v>848</v>
      </c>
      <c r="S1062" s="87">
        <v>30</v>
      </c>
      <c r="T1062" s="21">
        <v>1</v>
      </c>
      <c r="U1062" s="62" t="s">
        <v>139</v>
      </c>
      <c r="V1062" s="49">
        <f>SUMIF(ResumenCotizacion!$C:$C,E1062,ResumenCotizacion!$P:$P)</f>
        <v>0</v>
      </c>
      <c r="W1062" s="86">
        <f>IF(H1062="USD",S1062*SolCotizacion!$J$18,S1062)</f>
        <v>109962.29999999999</v>
      </c>
      <c r="X1062" s="3">
        <f>ROUND(W1062/(1-VLOOKUP("Total porcentaje:",ResumenCotizacion!$F:$H,3,0)),2)</f>
        <v>109962.3</v>
      </c>
      <c r="Y1062" s="3">
        <f t="shared" si="67"/>
        <v>0</v>
      </c>
    </row>
    <row r="1063" spans="1:25" ht="14.25" x14ac:dyDescent="0.2">
      <c r="A1063" s="21" t="str">
        <f t="shared" si="64"/>
        <v>Catalogo principalOPEN-CSP GOBIERNOe1a8109d-82f5-428a-8f2a-6c9eb801dd15</v>
      </c>
      <c r="B1063" s="21" t="str">
        <f t="shared" si="65"/>
        <v>e1a8109d-82f5-428a-8f2a-6c9eb801dd15OPEN-CSP GOBIERNO</v>
      </c>
      <c r="C1063"/>
      <c r="D1063" s="21" t="s">
        <v>134</v>
      </c>
      <c r="E1063" t="s">
        <v>2259</v>
      </c>
      <c r="F1063" s="21" t="s">
        <v>18</v>
      </c>
      <c r="G1063" s="21" t="s">
        <v>134</v>
      </c>
      <c r="H1063" s="49" t="s">
        <v>136</v>
      </c>
      <c r="I1063" s="21" t="s">
        <v>74</v>
      </c>
      <c r="J1063" t="s">
        <v>2260</v>
      </c>
      <c r="K1063" s="53" t="s">
        <v>29</v>
      </c>
      <c r="L1063" s="52" t="s">
        <v>92</v>
      </c>
      <c r="M1063" s="48" t="s">
        <v>73</v>
      </c>
      <c r="N1063" s="89" t="s">
        <v>74</v>
      </c>
      <c r="O1063" s="90" t="s">
        <v>74</v>
      </c>
      <c r="P1063" s="89" t="s">
        <v>74</v>
      </c>
      <c r="Q1063" s="47" t="str">
        <f t="shared" si="66"/>
        <v>e1a8109d-82f5-428a-8f2a-6c9eb801dd15</v>
      </c>
      <c r="R1063" s="64" t="s">
        <v>848</v>
      </c>
      <c r="S1063" s="87">
        <v>15</v>
      </c>
      <c r="T1063" s="21">
        <v>1</v>
      </c>
      <c r="U1063" s="62" t="s">
        <v>139</v>
      </c>
      <c r="V1063" s="49">
        <f>SUMIF(ResumenCotizacion!$C:$C,E1063,ResumenCotizacion!$P:$P)</f>
        <v>0</v>
      </c>
      <c r="W1063" s="86">
        <f>IF(H1063="USD",S1063*SolCotizacion!$J$18,S1063)</f>
        <v>54981.149999999994</v>
      </c>
      <c r="X1063" s="3">
        <f>ROUND(W1063/(1-VLOOKUP("Total porcentaje:",ResumenCotizacion!$F:$H,3,0)),2)</f>
        <v>54981.15</v>
      </c>
      <c r="Y1063" s="3">
        <f t="shared" si="67"/>
        <v>0</v>
      </c>
    </row>
    <row r="1064" spans="1:25" ht="14.25" x14ac:dyDescent="0.2">
      <c r="A1064" s="21" t="str">
        <f t="shared" si="64"/>
        <v>Catalogo principalOPEN-CSP GOBIERNO1b4642e5-c69a-43ea-b4f6-f29bae46227e</v>
      </c>
      <c r="B1064" s="21" t="str">
        <f t="shared" si="65"/>
        <v>1b4642e5-c69a-43ea-b4f6-f29bae46227eOPEN-CSP GOBIERNO</v>
      </c>
      <c r="C1064"/>
      <c r="D1064" s="21" t="s">
        <v>134</v>
      </c>
      <c r="E1064" t="s">
        <v>2261</v>
      </c>
      <c r="F1064" s="21" t="s">
        <v>18</v>
      </c>
      <c r="G1064" s="21" t="s">
        <v>134</v>
      </c>
      <c r="H1064" s="49" t="s">
        <v>136</v>
      </c>
      <c r="I1064" s="21" t="s">
        <v>74</v>
      </c>
      <c r="J1064" t="s">
        <v>2262</v>
      </c>
      <c r="K1064" s="53" t="s">
        <v>29</v>
      </c>
      <c r="L1064" s="52" t="s">
        <v>92</v>
      </c>
      <c r="M1064" s="48" t="s">
        <v>73</v>
      </c>
      <c r="N1064" s="89" t="s">
        <v>74</v>
      </c>
      <c r="O1064" s="90" t="s">
        <v>74</v>
      </c>
      <c r="P1064" s="89" t="s">
        <v>74</v>
      </c>
      <c r="Q1064" s="47" t="str">
        <f t="shared" si="66"/>
        <v>1b4642e5-c69a-43ea-b4f6-f29bae46227e</v>
      </c>
      <c r="R1064" s="64" t="s">
        <v>848</v>
      </c>
      <c r="S1064" s="87">
        <v>18</v>
      </c>
      <c r="T1064" s="21">
        <v>1</v>
      </c>
      <c r="U1064" s="62" t="s">
        <v>139</v>
      </c>
      <c r="V1064" s="49">
        <f>SUMIF(ResumenCotizacion!$C:$C,E1064,ResumenCotizacion!$P:$P)</f>
        <v>0</v>
      </c>
      <c r="W1064" s="86">
        <f>IF(H1064="USD",S1064*SolCotizacion!$J$18,S1064)</f>
        <v>65977.38</v>
      </c>
      <c r="X1064" s="3">
        <f>ROUND(W1064/(1-VLOOKUP("Total porcentaje:",ResumenCotizacion!$F:$H,3,0)),2)</f>
        <v>65977.38</v>
      </c>
      <c r="Y1064" s="3">
        <f t="shared" si="67"/>
        <v>0</v>
      </c>
    </row>
    <row r="1065" spans="1:25" ht="14.25" x14ac:dyDescent="0.2">
      <c r="A1065" s="21" t="str">
        <f t="shared" si="64"/>
        <v>Catalogo principalOPEN-CSP GOBIERNO96ff854d-ac7a-4b01-8189-38318271742c</v>
      </c>
      <c r="B1065" s="21" t="str">
        <f t="shared" si="65"/>
        <v>96ff854d-ac7a-4b01-8189-38318271742cOPEN-CSP GOBIERNO</v>
      </c>
      <c r="C1065"/>
      <c r="D1065" s="21" t="s">
        <v>134</v>
      </c>
      <c r="E1065" t="s">
        <v>2263</v>
      </c>
      <c r="F1065" s="21" t="s">
        <v>18</v>
      </c>
      <c r="G1065" s="21" t="s">
        <v>134</v>
      </c>
      <c r="H1065" s="49" t="s">
        <v>136</v>
      </c>
      <c r="I1065" s="21" t="s">
        <v>74</v>
      </c>
      <c r="J1065" t="s">
        <v>2264</v>
      </c>
      <c r="K1065" s="53" t="s">
        <v>29</v>
      </c>
      <c r="L1065" s="52" t="s">
        <v>92</v>
      </c>
      <c r="M1065" s="48" t="s">
        <v>73</v>
      </c>
      <c r="N1065" s="89" t="s">
        <v>74</v>
      </c>
      <c r="O1065" s="90" t="s">
        <v>74</v>
      </c>
      <c r="P1065" s="89" t="s">
        <v>74</v>
      </c>
      <c r="Q1065" s="47" t="str">
        <f t="shared" si="66"/>
        <v>96ff854d-ac7a-4b01-8189-38318271742c</v>
      </c>
      <c r="R1065" s="64" t="s">
        <v>848</v>
      </c>
      <c r="S1065" s="87">
        <v>108</v>
      </c>
      <c r="T1065" s="21">
        <v>1</v>
      </c>
      <c r="U1065" s="62" t="s">
        <v>139</v>
      </c>
      <c r="V1065" s="49">
        <f>SUMIF(ResumenCotizacion!$C:$C,E1065,ResumenCotizacion!$P:$P)</f>
        <v>0</v>
      </c>
      <c r="W1065" s="86">
        <f>IF(H1065="USD",S1065*SolCotizacion!$J$18,S1065)</f>
        <v>395864.27999999997</v>
      </c>
      <c r="X1065" s="3">
        <f>ROUND(W1065/(1-VLOOKUP("Total porcentaje:",ResumenCotizacion!$F:$H,3,0)),2)</f>
        <v>395864.28</v>
      </c>
      <c r="Y1065" s="3">
        <f t="shared" si="67"/>
        <v>0</v>
      </c>
    </row>
    <row r="1066" spans="1:25" ht="14.25" x14ac:dyDescent="0.2">
      <c r="A1066" s="21" t="str">
        <f t="shared" si="64"/>
        <v>Catalogo principalOPEN-CSP GOBIERNO663e36bd-0002-44c8-aa60-edc398c30d4a</v>
      </c>
      <c r="B1066" s="21" t="str">
        <f t="shared" si="65"/>
        <v>663e36bd-0002-44c8-aa60-edc398c30d4aOPEN-CSP GOBIERNO</v>
      </c>
      <c r="C1066"/>
      <c r="D1066" s="21" t="s">
        <v>134</v>
      </c>
      <c r="E1066" t="s">
        <v>2265</v>
      </c>
      <c r="F1066" s="21" t="s">
        <v>18</v>
      </c>
      <c r="G1066" s="21" t="s">
        <v>134</v>
      </c>
      <c r="H1066" s="49" t="s">
        <v>136</v>
      </c>
      <c r="I1066" s="21" t="s">
        <v>74</v>
      </c>
      <c r="J1066" t="s">
        <v>2266</v>
      </c>
      <c r="K1066" s="53" t="s">
        <v>29</v>
      </c>
      <c r="L1066" s="52" t="s">
        <v>92</v>
      </c>
      <c r="M1066" s="48" t="s">
        <v>73</v>
      </c>
      <c r="N1066" s="89" t="s">
        <v>74</v>
      </c>
      <c r="O1066" s="90" t="s">
        <v>74</v>
      </c>
      <c r="P1066" s="89" t="s">
        <v>74</v>
      </c>
      <c r="Q1066" s="47" t="str">
        <f t="shared" si="66"/>
        <v>663e36bd-0002-44c8-aa60-edc398c30d4a</v>
      </c>
      <c r="R1066" s="64" t="s">
        <v>848</v>
      </c>
      <c r="S1066" s="87">
        <v>1500</v>
      </c>
      <c r="T1066" s="21">
        <v>1</v>
      </c>
      <c r="U1066" s="62" t="s">
        <v>139</v>
      </c>
      <c r="V1066" s="49">
        <f>SUMIF(ResumenCotizacion!$C:$C,E1066,ResumenCotizacion!$P:$P)</f>
        <v>0</v>
      </c>
      <c r="W1066" s="86">
        <f>IF(H1066="USD",S1066*SolCotizacion!$J$18,S1066)</f>
        <v>5498115</v>
      </c>
      <c r="X1066" s="3">
        <f>ROUND(W1066/(1-VLOOKUP("Total porcentaje:",ResumenCotizacion!$F:$H,3,0)),2)</f>
        <v>5498115</v>
      </c>
      <c r="Y1066" s="3">
        <f t="shared" si="67"/>
        <v>0</v>
      </c>
    </row>
    <row r="1067" spans="1:25" ht="14.25" x14ac:dyDescent="0.2">
      <c r="A1067" s="21" t="str">
        <f t="shared" si="64"/>
        <v>Catalogo principalOPEN-CSP GOBIERNOf4f79b1e-122a-42c1-b613-939035460a3c</v>
      </c>
      <c r="B1067" s="21" t="str">
        <f t="shared" si="65"/>
        <v>f4f79b1e-122a-42c1-b613-939035460a3cOPEN-CSP GOBIERNO</v>
      </c>
      <c r="C1067"/>
      <c r="D1067" s="21" t="s">
        <v>134</v>
      </c>
      <c r="E1067" t="s">
        <v>2267</v>
      </c>
      <c r="F1067" s="21" t="s">
        <v>18</v>
      </c>
      <c r="G1067" s="21" t="s">
        <v>134</v>
      </c>
      <c r="H1067" s="49" t="s">
        <v>136</v>
      </c>
      <c r="I1067" s="21" t="s">
        <v>74</v>
      </c>
      <c r="J1067" t="s">
        <v>2268</v>
      </c>
      <c r="K1067" s="53" t="s">
        <v>29</v>
      </c>
      <c r="L1067" s="52" t="s">
        <v>92</v>
      </c>
      <c r="M1067" s="48" t="s">
        <v>73</v>
      </c>
      <c r="N1067" s="89" t="s">
        <v>74</v>
      </c>
      <c r="O1067" s="90" t="s">
        <v>74</v>
      </c>
      <c r="P1067" s="89" t="s">
        <v>74</v>
      </c>
      <c r="Q1067" s="47" t="str">
        <f t="shared" si="66"/>
        <v>f4f79b1e-122a-42c1-b613-939035460a3c</v>
      </c>
      <c r="R1067" s="64" t="s">
        <v>848</v>
      </c>
      <c r="S1067" s="87">
        <v>1000</v>
      </c>
      <c r="T1067" s="21">
        <v>1</v>
      </c>
      <c r="U1067" s="62" t="s">
        <v>139</v>
      </c>
      <c r="V1067" s="49">
        <f>SUMIF(ResumenCotizacion!$C:$C,E1067,ResumenCotizacion!$P:$P)</f>
        <v>0</v>
      </c>
      <c r="W1067" s="86">
        <f>IF(H1067="USD",S1067*SolCotizacion!$J$18,S1067)</f>
        <v>3665410</v>
      </c>
      <c r="X1067" s="3">
        <f>ROUND(W1067/(1-VLOOKUP("Total porcentaje:",ResumenCotizacion!$F:$H,3,0)),2)</f>
        <v>3665410</v>
      </c>
      <c r="Y1067" s="3">
        <f t="shared" si="67"/>
        <v>0</v>
      </c>
    </row>
    <row r="1068" spans="1:25" ht="14.25" x14ac:dyDescent="0.2">
      <c r="A1068" s="21" t="str">
        <f t="shared" si="64"/>
        <v>Catalogo principalOPEN-CSP GOBIERNOca25ca9f-fd18-4e72-84d3-c9e8c98f716c</v>
      </c>
      <c r="B1068" s="21" t="str">
        <f t="shared" si="65"/>
        <v>ca25ca9f-fd18-4e72-84d3-c9e8c98f716cOPEN-CSP GOBIERNO</v>
      </c>
      <c r="C1068"/>
      <c r="D1068" s="21" t="s">
        <v>134</v>
      </c>
      <c r="E1068" t="s">
        <v>2269</v>
      </c>
      <c r="F1068" s="21" t="s">
        <v>18</v>
      </c>
      <c r="G1068" s="21" t="s">
        <v>134</v>
      </c>
      <c r="H1068" s="49" t="s">
        <v>136</v>
      </c>
      <c r="I1068" s="21" t="s">
        <v>74</v>
      </c>
      <c r="J1068" t="s">
        <v>2270</v>
      </c>
      <c r="K1068" s="53" t="s">
        <v>29</v>
      </c>
      <c r="L1068" s="52" t="s">
        <v>92</v>
      </c>
      <c r="M1068" s="48" t="s">
        <v>73</v>
      </c>
      <c r="N1068" s="89" t="s">
        <v>74</v>
      </c>
      <c r="O1068" s="90" t="s">
        <v>74</v>
      </c>
      <c r="P1068" s="89" t="s">
        <v>74</v>
      </c>
      <c r="Q1068" s="47" t="str">
        <f t="shared" si="66"/>
        <v>ca25ca9f-fd18-4e72-84d3-c9e8c98f716c</v>
      </c>
      <c r="R1068" s="64" t="s">
        <v>848</v>
      </c>
      <c r="S1068" s="87">
        <v>1000</v>
      </c>
      <c r="T1068" s="21">
        <v>1</v>
      </c>
      <c r="U1068" s="62" t="s">
        <v>139</v>
      </c>
      <c r="V1068" s="49">
        <f>SUMIF(ResumenCotizacion!$C:$C,E1068,ResumenCotizacion!$P:$P)</f>
        <v>0</v>
      </c>
      <c r="W1068" s="86">
        <f>IF(H1068="USD",S1068*SolCotizacion!$J$18,S1068)</f>
        <v>3665410</v>
      </c>
      <c r="X1068" s="3">
        <f>ROUND(W1068/(1-VLOOKUP("Total porcentaje:",ResumenCotizacion!$F:$H,3,0)),2)</f>
        <v>3665410</v>
      </c>
      <c r="Y1068" s="3">
        <f t="shared" si="67"/>
        <v>0</v>
      </c>
    </row>
    <row r="1069" spans="1:25" ht="14.25" x14ac:dyDescent="0.2">
      <c r="A1069" s="21" t="str">
        <f t="shared" si="64"/>
        <v>Catalogo principalOPEN-CSP GOBIERNOde41684d-661e-46bd-9a45-a7af6106fd87</v>
      </c>
      <c r="B1069" s="21" t="str">
        <f t="shared" si="65"/>
        <v>de41684d-661e-46bd-9a45-a7af6106fd87OPEN-CSP GOBIERNO</v>
      </c>
      <c r="C1069"/>
      <c r="D1069" s="21" t="s">
        <v>134</v>
      </c>
      <c r="E1069" t="s">
        <v>2271</v>
      </c>
      <c r="F1069" s="21" t="s">
        <v>18</v>
      </c>
      <c r="G1069" s="21" t="s">
        <v>134</v>
      </c>
      <c r="H1069" s="49" t="s">
        <v>136</v>
      </c>
      <c r="I1069" s="21" t="s">
        <v>74</v>
      </c>
      <c r="J1069" t="s">
        <v>2272</v>
      </c>
      <c r="K1069" s="53" t="s">
        <v>29</v>
      </c>
      <c r="L1069" s="52" t="s">
        <v>92</v>
      </c>
      <c r="M1069" s="48" t="s">
        <v>73</v>
      </c>
      <c r="N1069" s="89" t="s">
        <v>74</v>
      </c>
      <c r="O1069" s="90" t="s">
        <v>74</v>
      </c>
      <c r="P1069" s="89" t="s">
        <v>74</v>
      </c>
      <c r="Q1069" s="47" t="str">
        <f t="shared" si="66"/>
        <v>de41684d-661e-46bd-9a45-a7af6106fd87</v>
      </c>
      <c r="R1069" s="64" t="s">
        <v>848</v>
      </c>
      <c r="S1069" s="87">
        <v>60</v>
      </c>
      <c r="T1069" s="21">
        <v>1</v>
      </c>
      <c r="U1069" s="62" t="s">
        <v>139</v>
      </c>
      <c r="V1069" s="49">
        <f>SUMIF(ResumenCotizacion!$C:$C,E1069,ResumenCotizacion!$P:$P)</f>
        <v>0</v>
      </c>
      <c r="W1069" s="86">
        <f>IF(H1069="USD",S1069*SolCotizacion!$J$18,S1069)</f>
        <v>219924.59999999998</v>
      </c>
      <c r="X1069" s="3">
        <f>ROUND(W1069/(1-VLOOKUP("Total porcentaje:",ResumenCotizacion!$F:$H,3,0)),2)</f>
        <v>219924.6</v>
      </c>
      <c r="Y1069" s="3">
        <f t="shared" si="67"/>
        <v>0</v>
      </c>
    </row>
    <row r="1070" spans="1:25" ht="14.25" x14ac:dyDescent="0.2">
      <c r="A1070" s="21" t="str">
        <f t="shared" si="64"/>
        <v>Catalogo principalOPEN-CSP GOBIERNOfe07640e-7875-4f92-9a92-1e517156d04e</v>
      </c>
      <c r="B1070" s="21" t="str">
        <f t="shared" si="65"/>
        <v>fe07640e-7875-4f92-9a92-1e517156d04eOPEN-CSP GOBIERNO</v>
      </c>
      <c r="C1070"/>
      <c r="D1070" s="21" t="s">
        <v>134</v>
      </c>
      <c r="E1070" t="s">
        <v>2273</v>
      </c>
      <c r="F1070" s="21" t="s">
        <v>18</v>
      </c>
      <c r="G1070" s="21" t="s">
        <v>134</v>
      </c>
      <c r="H1070" s="49" t="s">
        <v>136</v>
      </c>
      <c r="I1070" s="21" t="s">
        <v>74</v>
      </c>
      <c r="J1070" t="s">
        <v>2274</v>
      </c>
      <c r="K1070" s="53" t="s">
        <v>29</v>
      </c>
      <c r="L1070" s="52" t="s">
        <v>92</v>
      </c>
      <c r="M1070" s="48" t="s">
        <v>73</v>
      </c>
      <c r="N1070" s="89" t="s">
        <v>74</v>
      </c>
      <c r="O1070" s="90" t="s">
        <v>74</v>
      </c>
      <c r="P1070" s="89" t="s">
        <v>74</v>
      </c>
      <c r="Q1070" s="47" t="str">
        <f t="shared" si="66"/>
        <v>fe07640e-7875-4f92-9a92-1e517156d04e</v>
      </c>
      <c r="R1070" s="64" t="s">
        <v>848</v>
      </c>
      <c r="S1070" s="87">
        <v>50</v>
      </c>
      <c r="T1070" s="21">
        <v>1</v>
      </c>
      <c r="U1070" s="62" t="s">
        <v>139</v>
      </c>
      <c r="V1070" s="49">
        <f>SUMIF(ResumenCotizacion!$C:$C,E1070,ResumenCotizacion!$P:$P)</f>
        <v>0</v>
      </c>
      <c r="W1070" s="86">
        <f>IF(H1070="USD",S1070*SolCotizacion!$J$18,S1070)</f>
        <v>183270.5</v>
      </c>
      <c r="X1070" s="3">
        <f>ROUND(W1070/(1-VLOOKUP("Total porcentaje:",ResumenCotizacion!$F:$H,3,0)),2)</f>
        <v>183270.5</v>
      </c>
      <c r="Y1070" s="3">
        <f t="shared" si="67"/>
        <v>0</v>
      </c>
    </row>
    <row r="1071" spans="1:25" ht="14.25" x14ac:dyDescent="0.2">
      <c r="A1071" s="21" t="str">
        <f t="shared" si="64"/>
        <v>Catalogo principalOPEN-CSP GOBIERNOc20e5639-da58-4741-bbb2-fa6460ff067c</v>
      </c>
      <c r="B1071" s="21" t="str">
        <f t="shared" si="65"/>
        <v>c20e5639-da58-4741-bbb2-fa6460ff067cOPEN-CSP GOBIERNO</v>
      </c>
      <c r="C1071"/>
      <c r="D1071" s="21" t="s">
        <v>134</v>
      </c>
      <c r="E1071" t="s">
        <v>2275</v>
      </c>
      <c r="F1071" s="21" t="s">
        <v>18</v>
      </c>
      <c r="G1071" s="21" t="s">
        <v>134</v>
      </c>
      <c r="H1071" s="49" t="s">
        <v>136</v>
      </c>
      <c r="I1071" s="21" t="s">
        <v>74</v>
      </c>
      <c r="J1071" t="s">
        <v>2276</v>
      </c>
      <c r="K1071" s="53" t="s">
        <v>29</v>
      </c>
      <c r="L1071" s="52" t="s">
        <v>92</v>
      </c>
      <c r="M1071" s="48" t="s">
        <v>73</v>
      </c>
      <c r="N1071" s="89" t="s">
        <v>74</v>
      </c>
      <c r="O1071" s="90" t="s">
        <v>74</v>
      </c>
      <c r="P1071" s="89" t="s">
        <v>74</v>
      </c>
      <c r="Q1071" s="47" t="str">
        <f t="shared" si="66"/>
        <v>c20e5639-da58-4741-bbb2-fa6460ff067c</v>
      </c>
      <c r="R1071" s="64" t="s">
        <v>848</v>
      </c>
      <c r="S1071" s="87">
        <v>75</v>
      </c>
      <c r="T1071" s="21">
        <v>1</v>
      </c>
      <c r="U1071" s="62" t="s">
        <v>139</v>
      </c>
      <c r="V1071" s="49">
        <f>SUMIF(ResumenCotizacion!$C:$C,E1071,ResumenCotizacion!$P:$P)</f>
        <v>0</v>
      </c>
      <c r="W1071" s="86">
        <f>IF(H1071="USD",S1071*SolCotizacion!$J$18,S1071)</f>
        <v>274905.75</v>
      </c>
      <c r="X1071" s="3">
        <f>ROUND(W1071/(1-VLOOKUP("Total porcentaje:",ResumenCotizacion!$F:$H,3,0)),2)</f>
        <v>274905.75</v>
      </c>
      <c r="Y1071" s="3">
        <f t="shared" si="67"/>
        <v>0</v>
      </c>
    </row>
    <row r="1072" spans="1:25" ht="14.25" x14ac:dyDescent="0.2">
      <c r="A1072" s="21" t="str">
        <f t="shared" si="64"/>
        <v>Catalogo principalOPEN-CSP GOBIERNO16b71874-cc11-44db-91cf-56badc7b53cd</v>
      </c>
      <c r="B1072" s="21" t="str">
        <f t="shared" si="65"/>
        <v>16b71874-cc11-44db-91cf-56badc7b53cdOPEN-CSP GOBIERNO</v>
      </c>
      <c r="C1072"/>
      <c r="D1072" s="21" t="s">
        <v>134</v>
      </c>
      <c r="E1072" t="s">
        <v>2277</v>
      </c>
      <c r="F1072" s="21" t="s">
        <v>18</v>
      </c>
      <c r="G1072" s="21" t="s">
        <v>134</v>
      </c>
      <c r="H1072" s="49" t="s">
        <v>136</v>
      </c>
      <c r="I1072" s="21" t="s">
        <v>74</v>
      </c>
      <c r="J1072" t="s">
        <v>2278</v>
      </c>
      <c r="K1072" s="53" t="s">
        <v>29</v>
      </c>
      <c r="L1072" s="52" t="s">
        <v>92</v>
      </c>
      <c r="M1072" s="48" t="s">
        <v>73</v>
      </c>
      <c r="N1072" s="89" t="s">
        <v>74</v>
      </c>
      <c r="O1072" s="90" t="s">
        <v>74</v>
      </c>
      <c r="P1072" s="89" t="s">
        <v>74</v>
      </c>
      <c r="Q1072" s="47" t="str">
        <f t="shared" si="66"/>
        <v>16b71874-cc11-44db-91cf-56badc7b53cd</v>
      </c>
      <c r="R1072" s="64" t="s">
        <v>848</v>
      </c>
      <c r="S1072" s="87">
        <v>20</v>
      </c>
      <c r="T1072" s="21">
        <v>1</v>
      </c>
      <c r="U1072" s="62" t="s">
        <v>139</v>
      </c>
      <c r="V1072" s="49">
        <f>SUMIF(ResumenCotizacion!$C:$C,E1072,ResumenCotizacion!$P:$P)</f>
        <v>0</v>
      </c>
      <c r="W1072" s="86">
        <f>IF(H1072="USD",S1072*SolCotizacion!$J$18,S1072)</f>
        <v>73308.2</v>
      </c>
      <c r="X1072" s="3">
        <f>ROUND(W1072/(1-VLOOKUP("Total porcentaje:",ResumenCotizacion!$F:$H,3,0)),2)</f>
        <v>73308.2</v>
      </c>
      <c r="Y1072" s="3">
        <f t="shared" si="67"/>
        <v>0</v>
      </c>
    </row>
    <row r="1073" spans="1:25" ht="14.25" x14ac:dyDescent="0.2">
      <c r="A1073" s="21" t="str">
        <f t="shared" si="64"/>
        <v>Catalogo principalOPEN-CSP GOBIERNO76223816-9efb-4bfd-a761-50703187a265</v>
      </c>
      <c r="B1073" s="21" t="str">
        <f t="shared" si="65"/>
        <v>76223816-9efb-4bfd-a761-50703187a265OPEN-CSP GOBIERNO</v>
      </c>
      <c r="C1073"/>
      <c r="D1073" s="21" t="s">
        <v>134</v>
      </c>
      <c r="E1073" t="s">
        <v>2279</v>
      </c>
      <c r="F1073" s="21" t="s">
        <v>18</v>
      </c>
      <c r="G1073" s="21" t="s">
        <v>134</v>
      </c>
      <c r="H1073" s="49" t="s">
        <v>136</v>
      </c>
      <c r="I1073" s="21" t="s">
        <v>74</v>
      </c>
      <c r="J1073" t="s">
        <v>2280</v>
      </c>
      <c r="K1073" s="53" t="s">
        <v>29</v>
      </c>
      <c r="L1073" s="52" t="s">
        <v>92</v>
      </c>
      <c r="M1073" s="48" t="s">
        <v>73</v>
      </c>
      <c r="N1073" s="89" t="s">
        <v>74</v>
      </c>
      <c r="O1073" s="90" t="s">
        <v>74</v>
      </c>
      <c r="P1073" s="89" t="s">
        <v>74</v>
      </c>
      <c r="Q1073" s="47" t="str">
        <f t="shared" si="66"/>
        <v>76223816-9efb-4bfd-a761-50703187a265</v>
      </c>
      <c r="R1073" s="64" t="s">
        <v>848</v>
      </c>
      <c r="S1073" s="87">
        <v>10</v>
      </c>
      <c r="T1073" s="21">
        <v>1</v>
      </c>
      <c r="U1073" s="62" t="s">
        <v>139</v>
      </c>
      <c r="V1073" s="49">
        <f>SUMIF(ResumenCotizacion!$C:$C,E1073,ResumenCotizacion!$P:$P)</f>
        <v>0</v>
      </c>
      <c r="W1073" s="86">
        <f>IF(H1073="USD",S1073*SolCotizacion!$J$18,S1073)</f>
        <v>36654.1</v>
      </c>
      <c r="X1073" s="3">
        <f>ROUND(W1073/(1-VLOOKUP("Total porcentaje:",ResumenCotizacion!$F:$H,3,0)),2)</f>
        <v>36654.1</v>
      </c>
      <c r="Y1073" s="3">
        <f t="shared" si="67"/>
        <v>0</v>
      </c>
    </row>
    <row r="1074" spans="1:25" ht="14.25" x14ac:dyDescent="0.2">
      <c r="A1074" s="21" t="str">
        <f t="shared" si="64"/>
        <v>Catalogo principalOPEN-CSP GOBIERNOcfa8789f-56d5-4a82-96d8-01aa7e2896dc</v>
      </c>
      <c r="B1074" s="21" t="str">
        <f t="shared" si="65"/>
        <v>cfa8789f-56d5-4a82-96d8-01aa7e2896dcOPEN-CSP GOBIERNO</v>
      </c>
      <c r="C1074"/>
      <c r="D1074" s="21" t="s">
        <v>134</v>
      </c>
      <c r="E1074" t="s">
        <v>2281</v>
      </c>
      <c r="F1074" s="21" t="s">
        <v>18</v>
      </c>
      <c r="G1074" s="21" t="s">
        <v>134</v>
      </c>
      <c r="H1074" s="49" t="s">
        <v>136</v>
      </c>
      <c r="I1074" s="21" t="s">
        <v>74</v>
      </c>
      <c r="J1074" t="s">
        <v>2282</v>
      </c>
      <c r="K1074" s="53" t="s">
        <v>29</v>
      </c>
      <c r="L1074" s="52" t="s">
        <v>92</v>
      </c>
      <c r="M1074" s="48" t="s">
        <v>73</v>
      </c>
      <c r="N1074" s="89" t="s">
        <v>74</v>
      </c>
      <c r="O1074" s="90" t="s">
        <v>74</v>
      </c>
      <c r="P1074" s="89" t="s">
        <v>74</v>
      </c>
      <c r="Q1074" s="47" t="str">
        <f t="shared" si="66"/>
        <v>cfa8789f-56d5-4a82-96d8-01aa7e2896dc</v>
      </c>
      <c r="R1074" s="64" t="s">
        <v>848</v>
      </c>
      <c r="S1074" s="87">
        <v>12</v>
      </c>
      <c r="T1074" s="21">
        <v>1</v>
      </c>
      <c r="U1074" s="62" t="s">
        <v>139</v>
      </c>
      <c r="V1074" s="49">
        <f>SUMIF(ResumenCotizacion!$C:$C,E1074,ResumenCotizacion!$P:$P)</f>
        <v>0</v>
      </c>
      <c r="W1074" s="86">
        <f>IF(H1074="USD",S1074*SolCotizacion!$J$18,S1074)</f>
        <v>43984.92</v>
      </c>
      <c r="X1074" s="3">
        <f>ROUND(W1074/(1-VLOOKUP("Total porcentaje:",ResumenCotizacion!$F:$H,3,0)),2)</f>
        <v>43984.92</v>
      </c>
      <c r="Y1074" s="3">
        <f t="shared" si="67"/>
        <v>0</v>
      </c>
    </row>
    <row r="1075" spans="1:25" ht="14.25" x14ac:dyDescent="0.2">
      <c r="A1075" s="21" t="str">
        <f t="shared" si="64"/>
        <v>Catalogo principalOPEN-CSP GOBIERNO58cd6573-6784-4467-b2fc-1a06bb874ed6</v>
      </c>
      <c r="B1075" s="21" t="str">
        <f t="shared" si="65"/>
        <v>58cd6573-6784-4467-b2fc-1a06bb874ed6OPEN-CSP GOBIERNO</v>
      </c>
      <c r="C1075"/>
      <c r="D1075" s="21" t="s">
        <v>134</v>
      </c>
      <c r="E1075" t="s">
        <v>2283</v>
      </c>
      <c r="F1075" s="21" t="s">
        <v>18</v>
      </c>
      <c r="G1075" s="21" t="s">
        <v>134</v>
      </c>
      <c r="H1075" s="49" t="s">
        <v>136</v>
      </c>
      <c r="I1075" s="21" t="s">
        <v>74</v>
      </c>
      <c r="J1075" t="s">
        <v>2284</v>
      </c>
      <c r="K1075" s="53" t="s">
        <v>29</v>
      </c>
      <c r="L1075" s="52" t="s">
        <v>92</v>
      </c>
      <c r="M1075" s="48" t="s">
        <v>73</v>
      </c>
      <c r="N1075" s="89" t="s">
        <v>74</v>
      </c>
      <c r="O1075" s="90" t="s">
        <v>74</v>
      </c>
      <c r="P1075" s="89" t="s">
        <v>74</v>
      </c>
      <c r="Q1075" s="47" t="str">
        <f t="shared" si="66"/>
        <v>58cd6573-6784-4467-b2fc-1a06bb874ed6</v>
      </c>
      <c r="R1075" s="64" t="s">
        <v>848</v>
      </c>
      <c r="S1075" s="87">
        <v>95</v>
      </c>
      <c r="T1075" s="21">
        <v>1</v>
      </c>
      <c r="U1075" s="62" t="s">
        <v>139</v>
      </c>
      <c r="V1075" s="49">
        <f>SUMIF(ResumenCotizacion!$C:$C,E1075,ResumenCotizacion!$P:$P)</f>
        <v>0</v>
      </c>
      <c r="W1075" s="86">
        <f>IF(H1075="USD",S1075*SolCotizacion!$J$18,S1075)</f>
        <v>348213.95</v>
      </c>
      <c r="X1075" s="3">
        <f>ROUND(W1075/(1-VLOOKUP("Total porcentaje:",ResumenCotizacion!$F:$H,3,0)),2)</f>
        <v>348213.95</v>
      </c>
      <c r="Y1075" s="3">
        <f t="shared" si="67"/>
        <v>0</v>
      </c>
    </row>
    <row r="1076" spans="1:25" ht="14.25" x14ac:dyDescent="0.2">
      <c r="A1076" s="21" t="str">
        <f t="shared" si="64"/>
        <v>Catalogo principalOPEN-CSP GOBIERNOb3bd9735-0d13-4244-ad2d-3dc1ed860cd1</v>
      </c>
      <c r="B1076" s="21" t="str">
        <f t="shared" si="65"/>
        <v>b3bd9735-0d13-4244-ad2d-3dc1ed860cd1OPEN-CSP GOBIERNO</v>
      </c>
      <c r="C1076"/>
      <c r="D1076" s="21" t="s">
        <v>134</v>
      </c>
      <c r="E1076" t="s">
        <v>2285</v>
      </c>
      <c r="F1076" s="21" t="s">
        <v>18</v>
      </c>
      <c r="G1076" s="21" t="s">
        <v>134</v>
      </c>
      <c r="H1076" s="49" t="s">
        <v>136</v>
      </c>
      <c r="I1076" s="21" t="s">
        <v>74</v>
      </c>
      <c r="J1076" t="s">
        <v>2286</v>
      </c>
      <c r="K1076" s="53" t="s">
        <v>29</v>
      </c>
      <c r="L1076" s="52" t="s">
        <v>92</v>
      </c>
      <c r="M1076" s="48" t="s">
        <v>73</v>
      </c>
      <c r="N1076" s="89" t="s">
        <v>74</v>
      </c>
      <c r="O1076" s="90" t="s">
        <v>74</v>
      </c>
      <c r="P1076" s="89" t="s">
        <v>74</v>
      </c>
      <c r="Q1076" s="47" t="str">
        <f t="shared" si="66"/>
        <v>b3bd9735-0d13-4244-ad2d-3dc1ed860cd1</v>
      </c>
      <c r="R1076" s="64" t="s">
        <v>848</v>
      </c>
      <c r="S1076" s="87">
        <v>60</v>
      </c>
      <c r="T1076" s="21">
        <v>1</v>
      </c>
      <c r="U1076" s="62" t="s">
        <v>139</v>
      </c>
      <c r="V1076" s="49">
        <f>SUMIF(ResumenCotizacion!$C:$C,E1076,ResumenCotizacion!$P:$P)</f>
        <v>0</v>
      </c>
      <c r="W1076" s="86">
        <f>IF(H1076="USD",S1076*SolCotizacion!$J$18,S1076)</f>
        <v>219924.59999999998</v>
      </c>
      <c r="X1076" s="3">
        <f>ROUND(W1076/(1-VLOOKUP("Total porcentaje:",ResumenCotizacion!$F:$H,3,0)),2)</f>
        <v>219924.6</v>
      </c>
      <c r="Y1076" s="3">
        <f t="shared" si="67"/>
        <v>0</v>
      </c>
    </row>
    <row r="1077" spans="1:25" ht="14.25" x14ac:dyDescent="0.2">
      <c r="A1077" s="21" t="str">
        <f t="shared" si="64"/>
        <v>Catalogo principalOPEN-CSP GOBIERNO54eb7099-0bfc-40be-b6e9-9064ceaf1dd3</v>
      </c>
      <c r="B1077" s="21" t="str">
        <f t="shared" si="65"/>
        <v>54eb7099-0bfc-40be-b6e9-9064ceaf1dd3OPEN-CSP GOBIERNO</v>
      </c>
      <c r="C1077"/>
      <c r="D1077" s="21" t="s">
        <v>134</v>
      </c>
      <c r="E1077" t="s">
        <v>2287</v>
      </c>
      <c r="F1077" s="21" t="s">
        <v>18</v>
      </c>
      <c r="G1077" s="21" t="s">
        <v>134</v>
      </c>
      <c r="H1077" s="49" t="s">
        <v>136</v>
      </c>
      <c r="I1077" s="21" t="s">
        <v>74</v>
      </c>
      <c r="J1077" t="s">
        <v>2288</v>
      </c>
      <c r="K1077" s="53" t="s">
        <v>29</v>
      </c>
      <c r="L1077" s="52" t="s">
        <v>92</v>
      </c>
      <c r="M1077" s="48" t="s">
        <v>73</v>
      </c>
      <c r="N1077" s="89" t="s">
        <v>74</v>
      </c>
      <c r="O1077" s="90" t="s">
        <v>74</v>
      </c>
      <c r="P1077" s="89" t="s">
        <v>74</v>
      </c>
      <c r="Q1077" s="47" t="str">
        <f t="shared" si="66"/>
        <v>54eb7099-0bfc-40be-b6e9-9064ceaf1dd3</v>
      </c>
      <c r="R1077" s="64" t="s">
        <v>848</v>
      </c>
      <c r="S1077" s="87">
        <v>80</v>
      </c>
      <c r="T1077" s="21">
        <v>1</v>
      </c>
      <c r="U1077" s="62" t="s">
        <v>139</v>
      </c>
      <c r="V1077" s="49">
        <f>SUMIF(ResumenCotizacion!$C:$C,E1077,ResumenCotizacion!$P:$P)</f>
        <v>0</v>
      </c>
      <c r="W1077" s="86">
        <f>IF(H1077="USD",S1077*SolCotizacion!$J$18,S1077)</f>
        <v>293232.8</v>
      </c>
      <c r="X1077" s="3">
        <f>ROUND(W1077/(1-VLOOKUP("Total porcentaje:",ResumenCotizacion!$F:$H,3,0)),2)</f>
        <v>293232.8</v>
      </c>
      <c r="Y1077" s="3">
        <f t="shared" si="67"/>
        <v>0</v>
      </c>
    </row>
    <row r="1078" spans="1:25" ht="14.25" x14ac:dyDescent="0.2">
      <c r="A1078" s="21" t="str">
        <f t="shared" si="64"/>
        <v>Catalogo principalOPEN-CSP GOBIERNO90721666-ed17-4dc6-aee9-7a6b9390b901</v>
      </c>
      <c r="B1078" s="21" t="str">
        <f t="shared" si="65"/>
        <v>90721666-ed17-4dc6-aee9-7a6b9390b901OPEN-CSP GOBIERNO</v>
      </c>
      <c r="C1078"/>
      <c r="D1078" s="21" t="s">
        <v>134</v>
      </c>
      <c r="E1078" t="s">
        <v>2289</v>
      </c>
      <c r="F1078" s="21" t="s">
        <v>18</v>
      </c>
      <c r="G1078" s="21" t="s">
        <v>134</v>
      </c>
      <c r="H1078" s="49" t="s">
        <v>136</v>
      </c>
      <c r="I1078" s="21" t="s">
        <v>74</v>
      </c>
      <c r="J1078" t="s">
        <v>2290</v>
      </c>
      <c r="K1078" s="53" t="s">
        <v>29</v>
      </c>
      <c r="L1078" s="52" t="s">
        <v>92</v>
      </c>
      <c r="M1078" s="48" t="s">
        <v>73</v>
      </c>
      <c r="N1078" s="89" t="s">
        <v>74</v>
      </c>
      <c r="O1078" s="90" t="s">
        <v>74</v>
      </c>
      <c r="P1078" s="89" t="s">
        <v>74</v>
      </c>
      <c r="Q1078" s="47" t="str">
        <f t="shared" si="66"/>
        <v>90721666-ed17-4dc6-aee9-7a6b9390b901</v>
      </c>
      <c r="R1078" s="64" t="s">
        <v>848</v>
      </c>
      <c r="S1078" s="87">
        <v>70</v>
      </c>
      <c r="T1078" s="21">
        <v>1</v>
      </c>
      <c r="U1078" s="62" t="s">
        <v>139</v>
      </c>
      <c r="V1078" s="49">
        <f>SUMIF(ResumenCotizacion!$C:$C,E1078,ResumenCotizacion!$P:$P)</f>
        <v>0</v>
      </c>
      <c r="W1078" s="86">
        <f>IF(H1078="USD",S1078*SolCotizacion!$J$18,S1078)</f>
        <v>256578.69999999998</v>
      </c>
      <c r="X1078" s="3">
        <f>ROUND(W1078/(1-VLOOKUP("Total porcentaje:",ResumenCotizacion!$F:$H,3,0)),2)</f>
        <v>256578.7</v>
      </c>
      <c r="Y1078" s="3">
        <f t="shared" si="67"/>
        <v>0</v>
      </c>
    </row>
    <row r="1079" spans="1:25" ht="14.25" x14ac:dyDescent="0.2">
      <c r="A1079" s="21" t="str">
        <f t="shared" si="64"/>
        <v>Catalogo principalOPEN-CSP GOBIERNO56433e2b-3378-4b35-867d-31ebb879deac</v>
      </c>
      <c r="B1079" s="21" t="str">
        <f t="shared" si="65"/>
        <v>56433e2b-3378-4b35-867d-31ebb879deacOPEN-CSP GOBIERNO</v>
      </c>
      <c r="C1079"/>
      <c r="D1079" s="21" t="s">
        <v>134</v>
      </c>
      <c r="E1079" t="s">
        <v>2291</v>
      </c>
      <c r="F1079" s="21" t="s">
        <v>18</v>
      </c>
      <c r="G1079" s="21" t="s">
        <v>134</v>
      </c>
      <c r="H1079" s="49" t="s">
        <v>136</v>
      </c>
      <c r="I1079" s="21" t="s">
        <v>74</v>
      </c>
      <c r="J1079" t="s">
        <v>2292</v>
      </c>
      <c r="K1079" s="53" t="s">
        <v>29</v>
      </c>
      <c r="L1079" s="52" t="s">
        <v>92</v>
      </c>
      <c r="M1079" s="48" t="s">
        <v>73</v>
      </c>
      <c r="N1079" s="89" t="s">
        <v>74</v>
      </c>
      <c r="O1079" s="90" t="s">
        <v>74</v>
      </c>
      <c r="P1079" s="89" t="s">
        <v>74</v>
      </c>
      <c r="Q1079" s="47" t="str">
        <f t="shared" si="66"/>
        <v>56433e2b-3378-4b35-867d-31ebb879deac</v>
      </c>
      <c r="R1079" s="64" t="s">
        <v>848</v>
      </c>
      <c r="S1079" s="87">
        <v>145</v>
      </c>
      <c r="T1079" s="21">
        <v>1</v>
      </c>
      <c r="U1079" s="62" t="s">
        <v>139</v>
      </c>
      <c r="V1079" s="49">
        <f>SUMIF(ResumenCotizacion!$C:$C,E1079,ResumenCotizacion!$P:$P)</f>
        <v>0</v>
      </c>
      <c r="W1079" s="86">
        <f>IF(H1079="USD",S1079*SolCotizacion!$J$18,S1079)</f>
        <v>531484.44999999995</v>
      </c>
      <c r="X1079" s="3">
        <f>ROUND(W1079/(1-VLOOKUP("Total porcentaje:",ResumenCotizacion!$F:$H,3,0)),2)</f>
        <v>531484.44999999995</v>
      </c>
      <c r="Y1079" s="3">
        <f t="shared" si="67"/>
        <v>0</v>
      </c>
    </row>
    <row r="1080" spans="1:25" ht="14.25" x14ac:dyDescent="0.2">
      <c r="A1080" s="21" t="str">
        <f t="shared" si="64"/>
        <v>Catalogo principalOPEN-CSP GOBIERNO302f003f-c5bf-4c66-b748-0acc40f64391</v>
      </c>
      <c r="B1080" s="21" t="str">
        <f t="shared" si="65"/>
        <v>302f003f-c5bf-4c66-b748-0acc40f64391OPEN-CSP GOBIERNO</v>
      </c>
      <c r="C1080"/>
      <c r="D1080" s="21" t="s">
        <v>134</v>
      </c>
      <c r="E1080" t="s">
        <v>2293</v>
      </c>
      <c r="F1080" s="21" t="s">
        <v>18</v>
      </c>
      <c r="G1080" s="21" t="s">
        <v>134</v>
      </c>
      <c r="H1080" s="49" t="s">
        <v>136</v>
      </c>
      <c r="I1080" s="21" t="s">
        <v>74</v>
      </c>
      <c r="J1080" t="s">
        <v>2294</v>
      </c>
      <c r="K1080" s="53" t="s">
        <v>29</v>
      </c>
      <c r="L1080" s="52" t="s">
        <v>92</v>
      </c>
      <c r="M1080" s="48" t="s">
        <v>73</v>
      </c>
      <c r="N1080" s="89" t="s">
        <v>74</v>
      </c>
      <c r="O1080" s="90" t="s">
        <v>74</v>
      </c>
      <c r="P1080" s="89" t="s">
        <v>74</v>
      </c>
      <c r="Q1080" s="47" t="str">
        <f t="shared" si="66"/>
        <v>302f003f-c5bf-4c66-b748-0acc40f64391</v>
      </c>
      <c r="R1080" s="64" t="s">
        <v>848</v>
      </c>
      <c r="S1080" s="87">
        <v>57</v>
      </c>
      <c r="T1080" s="21">
        <v>1</v>
      </c>
      <c r="U1080" s="62" t="s">
        <v>139</v>
      </c>
      <c r="V1080" s="49">
        <f>SUMIF(ResumenCotizacion!$C:$C,E1080,ResumenCotizacion!$P:$P)</f>
        <v>0</v>
      </c>
      <c r="W1080" s="86">
        <f>IF(H1080="USD",S1080*SolCotizacion!$J$18,S1080)</f>
        <v>208928.37</v>
      </c>
      <c r="X1080" s="3">
        <f>ROUND(W1080/(1-VLOOKUP("Total porcentaje:",ResumenCotizacion!$F:$H,3,0)),2)</f>
        <v>208928.37</v>
      </c>
      <c r="Y1080" s="3">
        <f t="shared" si="67"/>
        <v>0</v>
      </c>
    </row>
    <row r="1081" spans="1:25" ht="14.25" x14ac:dyDescent="0.2">
      <c r="A1081" s="21" t="str">
        <f t="shared" si="64"/>
        <v>Catalogo principalOPEN-CSP GOBIERNO9a63aebe-0ae1-48ee-a323-62eedcab523f</v>
      </c>
      <c r="B1081" s="21" t="str">
        <f t="shared" si="65"/>
        <v>9a63aebe-0ae1-48ee-a323-62eedcab523fOPEN-CSP GOBIERNO</v>
      </c>
      <c r="C1081"/>
      <c r="D1081" s="21" t="s">
        <v>134</v>
      </c>
      <c r="E1081" t="s">
        <v>2295</v>
      </c>
      <c r="F1081" s="21" t="s">
        <v>18</v>
      </c>
      <c r="G1081" s="21" t="s">
        <v>134</v>
      </c>
      <c r="H1081" s="49" t="s">
        <v>136</v>
      </c>
      <c r="I1081" s="21" t="s">
        <v>74</v>
      </c>
      <c r="J1081" t="s">
        <v>2296</v>
      </c>
      <c r="K1081" s="53" t="s">
        <v>29</v>
      </c>
      <c r="L1081" s="52" t="s">
        <v>92</v>
      </c>
      <c r="M1081" s="48" t="s">
        <v>73</v>
      </c>
      <c r="N1081" s="89" t="s">
        <v>74</v>
      </c>
      <c r="O1081" s="90" t="s">
        <v>74</v>
      </c>
      <c r="P1081" s="89" t="s">
        <v>74</v>
      </c>
      <c r="Q1081" s="47" t="str">
        <f t="shared" si="66"/>
        <v>9a63aebe-0ae1-48ee-a323-62eedcab523f</v>
      </c>
      <c r="R1081" s="64" t="s">
        <v>848</v>
      </c>
      <c r="S1081" s="87">
        <v>75</v>
      </c>
      <c r="T1081" s="21">
        <v>1</v>
      </c>
      <c r="U1081" s="62" t="s">
        <v>139</v>
      </c>
      <c r="V1081" s="49">
        <f>SUMIF(ResumenCotizacion!$C:$C,E1081,ResumenCotizacion!$P:$P)</f>
        <v>0</v>
      </c>
      <c r="W1081" s="86">
        <f>IF(H1081="USD",S1081*SolCotizacion!$J$18,S1081)</f>
        <v>274905.75</v>
      </c>
      <c r="X1081" s="3">
        <f>ROUND(W1081/(1-VLOOKUP("Total porcentaje:",ResumenCotizacion!$F:$H,3,0)),2)</f>
        <v>274905.75</v>
      </c>
      <c r="Y1081" s="3">
        <f t="shared" si="67"/>
        <v>0</v>
      </c>
    </row>
    <row r="1082" spans="1:25" ht="14.25" x14ac:dyDescent="0.2">
      <c r="A1082" s="21" t="str">
        <f t="shared" si="64"/>
        <v>Catalogo principalOPEN-CSP GOBIERNOe2bfd79c-7ca2-4643-851b-014c4afee1b0</v>
      </c>
      <c r="B1082" s="21" t="str">
        <f t="shared" si="65"/>
        <v>e2bfd79c-7ca2-4643-851b-014c4afee1b0OPEN-CSP GOBIERNO</v>
      </c>
      <c r="C1082"/>
      <c r="D1082" s="21" t="s">
        <v>134</v>
      </c>
      <c r="E1082" t="s">
        <v>2297</v>
      </c>
      <c r="F1082" s="21" t="s">
        <v>18</v>
      </c>
      <c r="G1082" s="21" t="s">
        <v>134</v>
      </c>
      <c r="H1082" s="49" t="s">
        <v>136</v>
      </c>
      <c r="I1082" s="21" t="s">
        <v>74</v>
      </c>
      <c r="J1082" t="s">
        <v>2298</v>
      </c>
      <c r="K1082" s="53" t="s">
        <v>29</v>
      </c>
      <c r="L1082" s="52" t="s">
        <v>92</v>
      </c>
      <c r="M1082" s="48" t="s">
        <v>73</v>
      </c>
      <c r="N1082" s="89" t="s">
        <v>74</v>
      </c>
      <c r="O1082" s="90" t="s">
        <v>74</v>
      </c>
      <c r="P1082" s="89" t="s">
        <v>74</v>
      </c>
      <c r="Q1082" s="47" t="str">
        <f t="shared" si="66"/>
        <v>e2bfd79c-7ca2-4643-851b-014c4afee1b0</v>
      </c>
      <c r="R1082" s="64" t="s">
        <v>848</v>
      </c>
      <c r="S1082" s="87">
        <v>250</v>
      </c>
      <c r="T1082" s="21">
        <v>1</v>
      </c>
      <c r="U1082" s="62" t="s">
        <v>139</v>
      </c>
      <c r="V1082" s="49">
        <f>SUMIF(ResumenCotizacion!$C:$C,E1082,ResumenCotizacion!$P:$P)</f>
        <v>0</v>
      </c>
      <c r="W1082" s="86">
        <f>IF(H1082="USD",S1082*SolCotizacion!$J$18,S1082)</f>
        <v>916352.5</v>
      </c>
      <c r="X1082" s="3">
        <f>ROUND(W1082/(1-VLOOKUP("Total porcentaje:",ResumenCotizacion!$F:$H,3,0)),2)</f>
        <v>916352.5</v>
      </c>
      <c r="Y1082" s="3">
        <f t="shared" si="67"/>
        <v>0</v>
      </c>
    </row>
    <row r="1083" spans="1:25" ht="14.25" x14ac:dyDescent="0.2">
      <c r="A1083" s="21" t="str">
        <f t="shared" si="64"/>
        <v>Catalogo principalOPEN-CSP GOBIERNO51f99b45-3f92-4ef0-9167-b04709a62106</v>
      </c>
      <c r="B1083" s="21" t="str">
        <f t="shared" si="65"/>
        <v>51f99b45-3f92-4ef0-9167-b04709a62106OPEN-CSP GOBIERNO</v>
      </c>
      <c r="C1083"/>
      <c r="D1083" s="21" t="s">
        <v>134</v>
      </c>
      <c r="E1083" t="s">
        <v>2299</v>
      </c>
      <c r="F1083" s="21" t="s">
        <v>18</v>
      </c>
      <c r="G1083" s="21" t="s">
        <v>134</v>
      </c>
      <c r="H1083" s="49" t="s">
        <v>136</v>
      </c>
      <c r="I1083" s="21" t="s">
        <v>74</v>
      </c>
      <c r="J1083" t="s">
        <v>2300</v>
      </c>
      <c r="K1083" s="53" t="s">
        <v>29</v>
      </c>
      <c r="L1083" s="52" t="s">
        <v>92</v>
      </c>
      <c r="M1083" s="48" t="s">
        <v>73</v>
      </c>
      <c r="N1083" s="89" t="s">
        <v>74</v>
      </c>
      <c r="O1083" s="90" t="s">
        <v>74</v>
      </c>
      <c r="P1083" s="89" t="s">
        <v>74</v>
      </c>
      <c r="Q1083" s="47" t="str">
        <f t="shared" si="66"/>
        <v>51f99b45-3f92-4ef0-9167-b04709a62106</v>
      </c>
      <c r="R1083" s="64" t="s">
        <v>848</v>
      </c>
      <c r="S1083" s="87">
        <v>50</v>
      </c>
      <c r="T1083" s="21">
        <v>1</v>
      </c>
      <c r="U1083" s="62" t="s">
        <v>139</v>
      </c>
      <c r="V1083" s="49">
        <f>SUMIF(ResumenCotizacion!$C:$C,E1083,ResumenCotizacion!$P:$P)</f>
        <v>0</v>
      </c>
      <c r="W1083" s="86">
        <f>IF(H1083="USD",S1083*SolCotizacion!$J$18,S1083)</f>
        <v>183270.5</v>
      </c>
      <c r="X1083" s="3">
        <f>ROUND(W1083/(1-VLOOKUP("Total porcentaje:",ResumenCotizacion!$F:$H,3,0)),2)</f>
        <v>183270.5</v>
      </c>
      <c r="Y1083" s="3">
        <f t="shared" si="67"/>
        <v>0</v>
      </c>
    </row>
    <row r="1084" spans="1:25" ht="14.25" x14ac:dyDescent="0.2">
      <c r="A1084" s="21" t="str">
        <f t="shared" si="64"/>
        <v>Catalogo principalOPEN-CSP GOBIERNO53df0e9f-13ca-42eb-bbdf-25f5b44ed5b9</v>
      </c>
      <c r="B1084" s="21" t="str">
        <f t="shared" si="65"/>
        <v>53df0e9f-13ca-42eb-bbdf-25f5b44ed5b9OPEN-CSP GOBIERNO</v>
      </c>
      <c r="C1084"/>
      <c r="D1084" s="21" t="s">
        <v>134</v>
      </c>
      <c r="E1084" t="s">
        <v>2301</v>
      </c>
      <c r="F1084" s="21" t="s">
        <v>18</v>
      </c>
      <c r="G1084" s="21" t="s">
        <v>134</v>
      </c>
      <c r="H1084" s="49" t="s">
        <v>136</v>
      </c>
      <c r="I1084" s="21" t="s">
        <v>74</v>
      </c>
      <c r="J1084" t="s">
        <v>2302</v>
      </c>
      <c r="K1084" s="53" t="s">
        <v>29</v>
      </c>
      <c r="L1084" s="52" t="s">
        <v>92</v>
      </c>
      <c r="M1084" s="48" t="s">
        <v>73</v>
      </c>
      <c r="N1084" s="89" t="s">
        <v>74</v>
      </c>
      <c r="O1084" s="90" t="s">
        <v>74</v>
      </c>
      <c r="P1084" s="89" t="s">
        <v>74</v>
      </c>
      <c r="Q1084" s="47" t="str">
        <f t="shared" si="66"/>
        <v>53df0e9f-13ca-42eb-bbdf-25f5b44ed5b9</v>
      </c>
      <c r="R1084" s="64" t="s">
        <v>848</v>
      </c>
      <c r="S1084" s="87">
        <v>30</v>
      </c>
      <c r="T1084" s="21">
        <v>1</v>
      </c>
      <c r="U1084" s="62" t="s">
        <v>139</v>
      </c>
      <c r="V1084" s="49">
        <f>SUMIF(ResumenCotizacion!$C:$C,E1084,ResumenCotizacion!$P:$P)</f>
        <v>0</v>
      </c>
      <c r="W1084" s="86">
        <f>IF(H1084="USD",S1084*SolCotizacion!$J$18,S1084)</f>
        <v>109962.29999999999</v>
      </c>
      <c r="X1084" s="3">
        <f>ROUND(W1084/(1-VLOOKUP("Total porcentaje:",ResumenCotizacion!$F:$H,3,0)),2)</f>
        <v>109962.3</v>
      </c>
      <c r="Y1084" s="3">
        <f t="shared" si="67"/>
        <v>0</v>
      </c>
    </row>
    <row r="1085" spans="1:25" ht="14.25" x14ac:dyDescent="0.2">
      <c r="A1085" s="21" t="str">
        <f t="shared" si="64"/>
        <v>Catalogo principalOPEN-CSP GOBIERNO41791076-9613-40e3-b1c4-7ba8c2c95e60</v>
      </c>
      <c r="B1085" s="21" t="str">
        <f t="shared" si="65"/>
        <v>41791076-9613-40e3-b1c4-7ba8c2c95e60OPEN-CSP GOBIERNO</v>
      </c>
      <c r="C1085"/>
      <c r="D1085" s="21" t="s">
        <v>134</v>
      </c>
      <c r="E1085" t="s">
        <v>2303</v>
      </c>
      <c r="F1085" s="21" t="s">
        <v>18</v>
      </c>
      <c r="G1085" s="21" t="s">
        <v>134</v>
      </c>
      <c r="H1085" s="49" t="s">
        <v>136</v>
      </c>
      <c r="I1085" s="21" t="s">
        <v>74</v>
      </c>
      <c r="J1085" t="s">
        <v>2304</v>
      </c>
      <c r="K1085" s="53" t="s">
        <v>29</v>
      </c>
      <c r="L1085" s="52" t="s">
        <v>92</v>
      </c>
      <c r="M1085" s="48" t="s">
        <v>73</v>
      </c>
      <c r="N1085" s="89" t="s">
        <v>74</v>
      </c>
      <c r="O1085" s="90" t="s">
        <v>74</v>
      </c>
      <c r="P1085" s="89" t="s">
        <v>74</v>
      </c>
      <c r="Q1085" s="47" t="str">
        <f t="shared" si="66"/>
        <v>41791076-9613-40e3-b1c4-7ba8c2c95e60</v>
      </c>
      <c r="R1085" s="64" t="s">
        <v>848</v>
      </c>
      <c r="S1085" s="87">
        <v>20</v>
      </c>
      <c r="T1085" s="21">
        <v>1</v>
      </c>
      <c r="U1085" s="62" t="s">
        <v>139</v>
      </c>
      <c r="V1085" s="49">
        <f>SUMIF(ResumenCotizacion!$C:$C,E1085,ResumenCotizacion!$P:$P)</f>
        <v>0</v>
      </c>
      <c r="W1085" s="86">
        <f>IF(H1085="USD",S1085*SolCotizacion!$J$18,S1085)</f>
        <v>73308.2</v>
      </c>
      <c r="X1085" s="3">
        <f>ROUND(W1085/(1-VLOOKUP("Total porcentaje:",ResumenCotizacion!$F:$H,3,0)),2)</f>
        <v>73308.2</v>
      </c>
      <c r="Y1085" s="3">
        <f t="shared" si="67"/>
        <v>0</v>
      </c>
    </row>
    <row r="1086" spans="1:25" ht="14.25" x14ac:dyDescent="0.2">
      <c r="A1086" s="21" t="str">
        <f t="shared" si="64"/>
        <v>Catalogo principalOPEN-CSP GOBIERNO3a3b94ad-2c17-4078-bf37-4c432900be5f</v>
      </c>
      <c r="B1086" s="21" t="str">
        <f t="shared" si="65"/>
        <v>3a3b94ad-2c17-4078-bf37-4c432900be5fOPEN-CSP GOBIERNO</v>
      </c>
      <c r="C1086"/>
      <c r="D1086" s="21" t="s">
        <v>134</v>
      </c>
      <c r="E1086" t="s">
        <v>2305</v>
      </c>
      <c r="F1086" s="21" t="s">
        <v>18</v>
      </c>
      <c r="G1086" s="21" t="s">
        <v>134</v>
      </c>
      <c r="H1086" s="49" t="s">
        <v>136</v>
      </c>
      <c r="I1086" s="21" t="s">
        <v>74</v>
      </c>
      <c r="J1086" t="s">
        <v>2306</v>
      </c>
      <c r="K1086" s="53" t="s">
        <v>29</v>
      </c>
      <c r="L1086" s="52" t="s">
        <v>92</v>
      </c>
      <c r="M1086" s="48" t="s">
        <v>73</v>
      </c>
      <c r="N1086" s="89" t="s">
        <v>74</v>
      </c>
      <c r="O1086" s="90" t="s">
        <v>74</v>
      </c>
      <c r="P1086" s="89" t="s">
        <v>74</v>
      </c>
      <c r="Q1086" s="47" t="str">
        <f t="shared" si="66"/>
        <v>3a3b94ad-2c17-4078-bf37-4c432900be5f</v>
      </c>
      <c r="R1086" s="64" t="s">
        <v>848</v>
      </c>
      <c r="S1086" s="87">
        <v>10</v>
      </c>
      <c r="T1086" s="21">
        <v>1</v>
      </c>
      <c r="U1086" s="62" t="s">
        <v>139</v>
      </c>
      <c r="V1086" s="49">
        <f>SUMIF(ResumenCotizacion!$C:$C,E1086,ResumenCotizacion!$P:$P)</f>
        <v>0</v>
      </c>
      <c r="W1086" s="86">
        <f>IF(H1086="USD",S1086*SolCotizacion!$J$18,S1086)</f>
        <v>36654.1</v>
      </c>
      <c r="X1086" s="3">
        <f>ROUND(W1086/(1-VLOOKUP("Total porcentaje:",ResumenCotizacion!$F:$H,3,0)),2)</f>
        <v>36654.1</v>
      </c>
      <c r="Y1086" s="3">
        <f t="shared" si="67"/>
        <v>0</v>
      </c>
    </row>
    <row r="1087" spans="1:25" ht="14.25" x14ac:dyDescent="0.2">
      <c r="A1087" s="21" t="str">
        <f t="shared" si="64"/>
        <v>Catalogo principalOPEN-CSP GOBIERNO2a55990d-53e2-4d70-ae90-f7a28521a539</v>
      </c>
      <c r="B1087" s="21" t="str">
        <f t="shared" si="65"/>
        <v>2a55990d-53e2-4d70-ae90-f7a28521a539OPEN-CSP GOBIERNO</v>
      </c>
      <c r="C1087"/>
      <c r="D1087" s="21" t="s">
        <v>134</v>
      </c>
      <c r="E1087" t="s">
        <v>2307</v>
      </c>
      <c r="F1087" s="21" t="s">
        <v>18</v>
      </c>
      <c r="G1087" s="21" t="s">
        <v>134</v>
      </c>
      <c r="H1087" s="49" t="s">
        <v>136</v>
      </c>
      <c r="I1087" s="21" t="s">
        <v>74</v>
      </c>
      <c r="J1087" t="s">
        <v>2308</v>
      </c>
      <c r="K1087" s="53" t="s">
        <v>29</v>
      </c>
      <c r="L1087" s="52" t="s">
        <v>92</v>
      </c>
      <c r="M1087" s="48" t="s">
        <v>73</v>
      </c>
      <c r="N1087" s="89" t="s">
        <v>74</v>
      </c>
      <c r="O1087" s="90" t="s">
        <v>74</v>
      </c>
      <c r="P1087" s="89" t="s">
        <v>74</v>
      </c>
      <c r="Q1087" s="47" t="str">
        <f t="shared" si="66"/>
        <v>2a55990d-53e2-4d70-ae90-f7a28521a539</v>
      </c>
      <c r="R1087" s="64" t="s">
        <v>848</v>
      </c>
      <c r="S1087" s="87">
        <v>12</v>
      </c>
      <c r="T1087" s="21">
        <v>1</v>
      </c>
      <c r="U1087" s="62" t="s">
        <v>139</v>
      </c>
      <c r="V1087" s="49">
        <f>SUMIF(ResumenCotizacion!$C:$C,E1087,ResumenCotizacion!$P:$P)</f>
        <v>0</v>
      </c>
      <c r="W1087" s="86">
        <f>IF(H1087="USD",S1087*SolCotizacion!$J$18,S1087)</f>
        <v>43984.92</v>
      </c>
      <c r="X1087" s="3">
        <f>ROUND(W1087/(1-VLOOKUP("Total porcentaje:",ResumenCotizacion!$F:$H,3,0)),2)</f>
        <v>43984.92</v>
      </c>
      <c r="Y1087" s="3">
        <f t="shared" si="67"/>
        <v>0</v>
      </c>
    </row>
    <row r="1088" spans="1:25" ht="14.25" x14ac:dyDescent="0.2">
      <c r="A1088" s="21" t="str">
        <f t="shared" si="64"/>
        <v>Catalogo principalOPEN-CSP GOBIERNO67b82638-fdf8-456b-8d36-32737a3b2a9b</v>
      </c>
      <c r="B1088" s="21" t="str">
        <f t="shared" si="65"/>
        <v>67b82638-fdf8-456b-8d36-32737a3b2a9bOPEN-CSP GOBIERNO</v>
      </c>
      <c r="C1088"/>
      <c r="D1088" s="21" t="s">
        <v>134</v>
      </c>
      <c r="E1088" t="s">
        <v>2309</v>
      </c>
      <c r="F1088" s="21" t="s">
        <v>18</v>
      </c>
      <c r="G1088" s="21" t="s">
        <v>134</v>
      </c>
      <c r="H1088" s="49" t="s">
        <v>136</v>
      </c>
      <c r="I1088" s="21" t="s">
        <v>74</v>
      </c>
      <c r="J1088" t="s">
        <v>2310</v>
      </c>
      <c r="K1088" s="53" t="s">
        <v>29</v>
      </c>
      <c r="L1088" s="52" t="s">
        <v>92</v>
      </c>
      <c r="M1088" s="48" t="s">
        <v>73</v>
      </c>
      <c r="N1088" s="89" t="s">
        <v>74</v>
      </c>
      <c r="O1088" s="90" t="s">
        <v>74</v>
      </c>
      <c r="P1088" s="89" t="s">
        <v>74</v>
      </c>
      <c r="Q1088" s="47" t="str">
        <f t="shared" si="66"/>
        <v>67b82638-fdf8-456b-8d36-32737a3b2a9b</v>
      </c>
      <c r="R1088" s="64" t="s">
        <v>848</v>
      </c>
      <c r="S1088" s="87">
        <v>500</v>
      </c>
      <c r="T1088" s="21">
        <v>1</v>
      </c>
      <c r="U1088" s="62" t="s">
        <v>139</v>
      </c>
      <c r="V1088" s="49">
        <f>SUMIF(ResumenCotizacion!$C:$C,E1088,ResumenCotizacion!$P:$P)</f>
        <v>0</v>
      </c>
      <c r="W1088" s="86">
        <f>IF(H1088="USD",S1088*SolCotizacion!$J$18,S1088)</f>
        <v>1832705</v>
      </c>
      <c r="X1088" s="3">
        <f>ROUND(W1088/(1-VLOOKUP("Total porcentaje:",ResumenCotizacion!$F:$H,3,0)),2)</f>
        <v>1832705</v>
      </c>
      <c r="Y1088" s="3">
        <f t="shared" si="67"/>
        <v>0</v>
      </c>
    </row>
    <row r="1089" spans="1:25" ht="14.25" x14ac:dyDescent="0.2">
      <c r="A1089" s="21" t="str">
        <f t="shared" si="64"/>
        <v>Catalogo principalOPEN-CSP GOBIERNO1e8bbd2f-ad7e-4105-b140-66f475458bb8</v>
      </c>
      <c r="B1089" s="21" t="str">
        <f t="shared" si="65"/>
        <v>1e8bbd2f-ad7e-4105-b140-66f475458bb8OPEN-CSP GOBIERNO</v>
      </c>
      <c r="C1089"/>
      <c r="D1089" s="21" t="s">
        <v>134</v>
      </c>
      <c r="E1089" t="s">
        <v>2311</v>
      </c>
      <c r="F1089" s="21" t="s">
        <v>18</v>
      </c>
      <c r="G1089" s="21" t="s">
        <v>134</v>
      </c>
      <c r="H1089" s="49" t="s">
        <v>136</v>
      </c>
      <c r="I1089" s="21" t="s">
        <v>74</v>
      </c>
      <c r="J1089" t="s">
        <v>2312</v>
      </c>
      <c r="K1089" s="53" t="s">
        <v>29</v>
      </c>
      <c r="L1089" s="52" t="s">
        <v>92</v>
      </c>
      <c r="M1089" s="48" t="s">
        <v>73</v>
      </c>
      <c r="N1089" s="89" t="s">
        <v>74</v>
      </c>
      <c r="O1089" s="90" t="s">
        <v>74</v>
      </c>
      <c r="P1089" s="89" t="s">
        <v>74</v>
      </c>
      <c r="Q1089" s="47" t="str">
        <f t="shared" si="66"/>
        <v>1e8bbd2f-ad7e-4105-b140-66f475458bb8</v>
      </c>
      <c r="R1089" s="64" t="s">
        <v>848</v>
      </c>
      <c r="S1089" s="87">
        <v>50</v>
      </c>
      <c r="T1089" s="21">
        <v>1</v>
      </c>
      <c r="U1089" s="62" t="s">
        <v>139</v>
      </c>
      <c r="V1089" s="49">
        <f>SUMIF(ResumenCotizacion!$C:$C,E1089,ResumenCotizacion!$P:$P)</f>
        <v>0</v>
      </c>
      <c r="W1089" s="86">
        <f>IF(H1089="USD",S1089*SolCotizacion!$J$18,S1089)</f>
        <v>183270.5</v>
      </c>
      <c r="X1089" s="3">
        <f>ROUND(W1089/(1-VLOOKUP("Total porcentaje:",ResumenCotizacion!$F:$H,3,0)),2)</f>
        <v>183270.5</v>
      </c>
      <c r="Y1089" s="3">
        <f t="shared" si="67"/>
        <v>0</v>
      </c>
    </row>
    <row r="1090" spans="1:25" ht="14.25" x14ac:dyDescent="0.2">
      <c r="A1090" s="21" t="str">
        <f t="shared" ref="A1090:A1153" si="68">D1090&amp;F1090&amp;E1090</f>
        <v>Catalogo principalOPEN-CSP GOBIERNOfa9d0a71-c3f1-4147-a45e-3f6577901cd6</v>
      </c>
      <c r="B1090" s="21" t="str">
        <f t="shared" ref="B1090:B1153" si="69">E1090&amp;F1090</f>
        <v>fa9d0a71-c3f1-4147-a45e-3f6577901cd6OPEN-CSP GOBIERNO</v>
      </c>
      <c r="C1090"/>
      <c r="D1090" s="21" t="s">
        <v>134</v>
      </c>
      <c r="E1090" t="s">
        <v>2313</v>
      </c>
      <c r="F1090" s="21" t="s">
        <v>18</v>
      </c>
      <c r="G1090" s="21" t="s">
        <v>134</v>
      </c>
      <c r="H1090" s="49" t="s">
        <v>136</v>
      </c>
      <c r="I1090" s="21" t="s">
        <v>74</v>
      </c>
      <c r="J1090" t="s">
        <v>2314</v>
      </c>
      <c r="K1090" s="53" t="s">
        <v>29</v>
      </c>
      <c r="L1090" s="52" t="s">
        <v>92</v>
      </c>
      <c r="M1090" s="48" t="s">
        <v>73</v>
      </c>
      <c r="N1090" s="89" t="s">
        <v>74</v>
      </c>
      <c r="O1090" s="90" t="s">
        <v>74</v>
      </c>
      <c r="P1090" s="89" t="s">
        <v>74</v>
      </c>
      <c r="Q1090" s="47" t="str">
        <f t="shared" si="66"/>
        <v>fa9d0a71-c3f1-4147-a45e-3f6577901cd6</v>
      </c>
      <c r="R1090" s="64" t="s">
        <v>848</v>
      </c>
      <c r="S1090" s="87">
        <v>20</v>
      </c>
      <c r="T1090" s="21">
        <v>1</v>
      </c>
      <c r="U1090" s="62" t="s">
        <v>139</v>
      </c>
      <c r="V1090" s="49">
        <f>SUMIF(ResumenCotizacion!$C:$C,E1090,ResumenCotizacion!$P:$P)</f>
        <v>0</v>
      </c>
      <c r="W1090" s="86">
        <f>IF(H1090="USD",S1090*SolCotizacion!$J$18,S1090)</f>
        <v>73308.2</v>
      </c>
      <c r="X1090" s="3">
        <f>ROUND(W1090/(1-VLOOKUP("Total porcentaje:",ResumenCotizacion!$F:$H,3,0)),2)</f>
        <v>73308.2</v>
      </c>
      <c r="Y1090" s="3">
        <f t="shared" si="67"/>
        <v>0</v>
      </c>
    </row>
    <row r="1091" spans="1:25" ht="14.25" x14ac:dyDescent="0.2">
      <c r="A1091" s="21" t="str">
        <f t="shared" si="68"/>
        <v>Catalogo principalOPEN-CSP GOBIERNOce8baf52-8930-4076-813f-64493d758abe</v>
      </c>
      <c r="B1091" s="21" t="str">
        <f t="shared" si="69"/>
        <v>ce8baf52-8930-4076-813f-64493d758abeOPEN-CSP GOBIERNO</v>
      </c>
      <c r="C1091"/>
      <c r="D1091" s="21" t="s">
        <v>134</v>
      </c>
      <c r="E1091" t="s">
        <v>2315</v>
      </c>
      <c r="F1091" s="21" t="s">
        <v>18</v>
      </c>
      <c r="G1091" s="21" t="s">
        <v>134</v>
      </c>
      <c r="H1091" s="49" t="s">
        <v>136</v>
      </c>
      <c r="I1091" s="21" t="s">
        <v>74</v>
      </c>
      <c r="J1091" t="s">
        <v>2316</v>
      </c>
      <c r="K1091" s="53" t="s">
        <v>29</v>
      </c>
      <c r="L1091" s="52" t="s">
        <v>92</v>
      </c>
      <c r="M1091" s="48" t="s">
        <v>73</v>
      </c>
      <c r="N1091" s="89" t="s">
        <v>74</v>
      </c>
      <c r="O1091" s="90" t="s">
        <v>74</v>
      </c>
      <c r="P1091" s="89" t="s">
        <v>74</v>
      </c>
      <c r="Q1091" s="47" t="str">
        <f t="shared" ref="Q1091:Q1154" si="70">+E1091</f>
        <v>ce8baf52-8930-4076-813f-64493d758abe</v>
      </c>
      <c r="R1091" s="64" t="s">
        <v>848</v>
      </c>
      <c r="S1091" s="87">
        <v>10</v>
      </c>
      <c r="T1091" s="21">
        <v>1</v>
      </c>
      <c r="U1091" s="62" t="s">
        <v>139</v>
      </c>
      <c r="V1091" s="49">
        <f>SUMIF(ResumenCotizacion!$C:$C,E1091,ResumenCotizacion!$P:$P)</f>
        <v>0</v>
      </c>
      <c r="W1091" s="86">
        <f>IF(H1091="USD",S1091*SolCotizacion!$J$18,S1091)</f>
        <v>36654.1</v>
      </c>
      <c r="X1091" s="3">
        <f>ROUND(W1091/(1-VLOOKUP("Total porcentaje:",ResumenCotizacion!$F:$H,3,0)),2)</f>
        <v>36654.1</v>
      </c>
      <c r="Y1091" s="3">
        <f t="shared" ref="Y1091:Y1154" si="71">V1091*X1091</f>
        <v>0</v>
      </c>
    </row>
    <row r="1092" spans="1:25" ht="14.25" x14ac:dyDescent="0.2">
      <c r="A1092" s="21" t="str">
        <f t="shared" si="68"/>
        <v>Catalogo principalOPEN-CSP GOBIERNO9905f68b-4a7f-44ac-94a2-426d06f32f7a</v>
      </c>
      <c r="B1092" s="21" t="str">
        <f t="shared" si="69"/>
        <v>9905f68b-4a7f-44ac-94a2-426d06f32f7aOPEN-CSP GOBIERNO</v>
      </c>
      <c r="C1092"/>
      <c r="D1092" s="21" t="s">
        <v>134</v>
      </c>
      <c r="E1092" t="s">
        <v>2317</v>
      </c>
      <c r="F1092" s="21" t="s">
        <v>18</v>
      </c>
      <c r="G1092" s="21" t="s">
        <v>134</v>
      </c>
      <c r="H1092" s="49" t="s">
        <v>136</v>
      </c>
      <c r="I1092" s="21" t="s">
        <v>74</v>
      </c>
      <c r="J1092" t="s">
        <v>2318</v>
      </c>
      <c r="K1092" s="53" t="s">
        <v>29</v>
      </c>
      <c r="L1092" s="52" t="s">
        <v>92</v>
      </c>
      <c r="M1092" s="48" t="s">
        <v>73</v>
      </c>
      <c r="N1092" s="89" t="s">
        <v>74</v>
      </c>
      <c r="O1092" s="90" t="s">
        <v>74</v>
      </c>
      <c r="P1092" s="89" t="s">
        <v>74</v>
      </c>
      <c r="Q1092" s="47" t="str">
        <f t="shared" si="70"/>
        <v>9905f68b-4a7f-44ac-94a2-426d06f32f7a</v>
      </c>
      <c r="R1092" s="64" t="s">
        <v>848</v>
      </c>
      <c r="S1092" s="87">
        <v>12</v>
      </c>
      <c r="T1092" s="21">
        <v>1</v>
      </c>
      <c r="U1092" s="62" t="s">
        <v>139</v>
      </c>
      <c r="V1092" s="49">
        <f>SUMIF(ResumenCotizacion!$C:$C,E1092,ResumenCotizacion!$P:$P)</f>
        <v>0</v>
      </c>
      <c r="W1092" s="86">
        <f>IF(H1092="USD",S1092*SolCotizacion!$J$18,S1092)</f>
        <v>43984.92</v>
      </c>
      <c r="X1092" s="3">
        <f>ROUND(W1092/(1-VLOOKUP("Total porcentaje:",ResumenCotizacion!$F:$H,3,0)),2)</f>
        <v>43984.92</v>
      </c>
      <c r="Y1092" s="3">
        <f t="shared" si="71"/>
        <v>0</v>
      </c>
    </row>
    <row r="1093" spans="1:25" ht="14.25" x14ac:dyDescent="0.2">
      <c r="A1093" s="21" t="str">
        <f t="shared" si="68"/>
        <v>Catalogo principalOPEN-CSP GOBIERNO5eb287f2-f34f-4bc8-a8b0-c2e9b23f7430</v>
      </c>
      <c r="B1093" s="21" t="str">
        <f t="shared" si="69"/>
        <v>5eb287f2-f34f-4bc8-a8b0-c2e9b23f7430OPEN-CSP GOBIERNO</v>
      </c>
      <c r="C1093"/>
      <c r="D1093" s="21" t="s">
        <v>134</v>
      </c>
      <c r="E1093" t="s">
        <v>2319</v>
      </c>
      <c r="F1093" s="21" t="s">
        <v>18</v>
      </c>
      <c r="G1093" s="21" t="s">
        <v>134</v>
      </c>
      <c r="H1093" s="49" t="s">
        <v>136</v>
      </c>
      <c r="I1093" s="21" t="s">
        <v>74</v>
      </c>
      <c r="J1093" t="s">
        <v>2320</v>
      </c>
      <c r="K1093" s="53" t="s">
        <v>29</v>
      </c>
      <c r="L1093" s="52" t="s">
        <v>92</v>
      </c>
      <c r="M1093" s="48" t="s">
        <v>73</v>
      </c>
      <c r="N1093" s="89" t="s">
        <v>74</v>
      </c>
      <c r="O1093" s="90" t="s">
        <v>74</v>
      </c>
      <c r="P1093" s="89" t="s">
        <v>74</v>
      </c>
      <c r="Q1093" s="47" t="str">
        <f t="shared" si="70"/>
        <v>5eb287f2-f34f-4bc8-a8b0-c2e9b23f7430</v>
      </c>
      <c r="R1093" s="64" t="s">
        <v>848</v>
      </c>
      <c r="S1093" s="87">
        <v>95</v>
      </c>
      <c r="T1093" s="21">
        <v>1</v>
      </c>
      <c r="U1093" s="62" t="s">
        <v>139</v>
      </c>
      <c r="V1093" s="49">
        <f>SUMIF(ResumenCotizacion!$C:$C,E1093,ResumenCotizacion!$P:$P)</f>
        <v>0</v>
      </c>
      <c r="W1093" s="86">
        <f>IF(H1093="USD",S1093*SolCotizacion!$J$18,S1093)</f>
        <v>348213.95</v>
      </c>
      <c r="X1093" s="3">
        <f>ROUND(W1093/(1-VLOOKUP("Total porcentaje:",ResumenCotizacion!$F:$H,3,0)),2)</f>
        <v>348213.95</v>
      </c>
      <c r="Y1093" s="3">
        <f t="shared" si="71"/>
        <v>0</v>
      </c>
    </row>
    <row r="1094" spans="1:25" ht="14.25" x14ac:dyDescent="0.2">
      <c r="A1094" s="21" t="str">
        <f t="shared" si="68"/>
        <v>Catalogo principalOPEN-CSP GOBIERNO05d9c319-13ce-4da2-b8b7-395be527f7fa</v>
      </c>
      <c r="B1094" s="21" t="str">
        <f t="shared" si="69"/>
        <v>05d9c319-13ce-4da2-b8b7-395be527f7faOPEN-CSP GOBIERNO</v>
      </c>
      <c r="C1094"/>
      <c r="D1094" s="21" t="s">
        <v>134</v>
      </c>
      <c r="E1094" t="s">
        <v>2321</v>
      </c>
      <c r="F1094" s="21" t="s">
        <v>18</v>
      </c>
      <c r="G1094" s="21" t="s">
        <v>134</v>
      </c>
      <c r="H1094" s="49" t="s">
        <v>136</v>
      </c>
      <c r="I1094" s="21" t="s">
        <v>74</v>
      </c>
      <c r="J1094" t="s">
        <v>2322</v>
      </c>
      <c r="K1094" s="53" t="s">
        <v>29</v>
      </c>
      <c r="L1094" s="52" t="s">
        <v>92</v>
      </c>
      <c r="M1094" s="48" t="s">
        <v>73</v>
      </c>
      <c r="N1094" s="89" t="s">
        <v>74</v>
      </c>
      <c r="O1094" s="90" t="s">
        <v>74</v>
      </c>
      <c r="P1094" s="89" t="s">
        <v>74</v>
      </c>
      <c r="Q1094" s="47" t="str">
        <f t="shared" si="70"/>
        <v>05d9c319-13ce-4da2-b8b7-395be527f7fa</v>
      </c>
      <c r="R1094" s="64" t="s">
        <v>848</v>
      </c>
      <c r="S1094" s="87">
        <v>60</v>
      </c>
      <c r="T1094" s="21">
        <v>1</v>
      </c>
      <c r="U1094" s="62" t="s">
        <v>139</v>
      </c>
      <c r="V1094" s="49">
        <f>SUMIF(ResumenCotizacion!$C:$C,E1094,ResumenCotizacion!$P:$P)</f>
        <v>0</v>
      </c>
      <c r="W1094" s="86">
        <f>IF(H1094="USD",S1094*SolCotizacion!$J$18,S1094)</f>
        <v>219924.59999999998</v>
      </c>
      <c r="X1094" s="3">
        <f>ROUND(W1094/(1-VLOOKUP("Total porcentaje:",ResumenCotizacion!$F:$H,3,0)),2)</f>
        <v>219924.6</v>
      </c>
      <c r="Y1094" s="3">
        <f t="shared" si="71"/>
        <v>0</v>
      </c>
    </row>
    <row r="1095" spans="1:25" ht="14.25" x14ac:dyDescent="0.2">
      <c r="A1095" s="21" t="str">
        <f t="shared" si="68"/>
        <v>Catalogo principalOPEN-CSP GOBIERNO103b8ea2-117c-41f5-bcf8-b4274eb5a0c4</v>
      </c>
      <c r="B1095" s="21" t="str">
        <f t="shared" si="69"/>
        <v>103b8ea2-117c-41f5-bcf8-b4274eb5a0c4OPEN-CSP GOBIERNO</v>
      </c>
      <c r="C1095"/>
      <c r="D1095" s="21" t="s">
        <v>134</v>
      </c>
      <c r="E1095" t="s">
        <v>2323</v>
      </c>
      <c r="F1095" s="21" t="s">
        <v>18</v>
      </c>
      <c r="G1095" s="21" t="s">
        <v>134</v>
      </c>
      <c r="H1095" s="49" t="s">
        <v>136</v>
      </c>
      <c r="I1095" s="21" t="s">
        <v>74</v>
      </c>
      <c r="J1095" t="s">
        <v>2324</v>
      </c>
      <c r="K1095" s="53" t="s">
        <v>29</v>
      </c>
      <c r="L1095" s="52" t="s">
        <v>92</v>
      </c>
      <c r="M1095" s="48" t="s">
        <v>73</v>
      </c>
      <c r="N1095" s="89" t="s">
        <v>74</v>
      </c>
      <c r="O1095" s="90" t="s">
        <v>74</v>
      </c>
      <c r="P1095" s="89" t="s">
        <v>74</v>
      </c>
      <c r="Q1095" s="47" t="str">
        <f t="shared" si="70"/>
        <v>103b8ea2-117c-41f5-bcf8-b4274eb5a0c4</v>
      </c>
      <c r="R1095" s="64" t="s">
        <v>848</v>
      </c>
      <c r="S1095" s="87">
        <v>80</v>
      </c>
      <c r="T1095" s="21">
        <v>1</v>
      </c>
      <c r="U1095" s="62" t="s">
        <v>139</v>
      </c>
      <c r="V1095" s="49">
        <f>SUMIF(ResumenCotizacion!$C:$C,E1095,ResumenCotizacion!$P:$P)</f>
        <v>0</v>
      </c>
      <c r="W1095" s="86">
        <f>IF(H1095="USD",S1095*SolCotizacion!$J$18,S1095)</f>
        <v>293232.8</v>
      </c>
      <c r="X1095" s="3">
        <f>ROUND(W1095/(1-VLOOKUP("Total porcentaje:",ResumenCotizacion!$F:$H,3,0)),2)</f>
        <v>293232.8</v>
      </c>
      <c r="Y1095" s="3">
        <f t="shared" si="71"/>
        <v>0</v>
      </c>
    </row>
    <row r="1096" spans="1:25" ht="14.25" x14ac:dyDescent="0.2">
      <c r="A1096" s="21" t="str">
        <f t="shared" si="68"/>
        <v>Catalogo principalOPEN-CSP GOBIERNObae7d5b1-a75a-4142-b04f-e717ca78a753</v>
      </c>
      <c r="B1096" s="21" t="str">
        <f t="shared" si="69"/>
        <v>bae7d5b1-a75a-4142-b04f-e717ca78a753OPEN-CSP GOBIERNO</v>
      </c>
      <c r="C1096"/>
      <c r="D1096" s="21" t="s">
        <v>134</v>
      </c>
      <c r="E1096" t="s">
        <v>2325</v>
      </c>
      <c r="F1096" s="21" t="s">
        <v>18</v>
      </c>
      <c r="G1096" s="21" t="s">
        <v>134</v>
      </c>
      <c r="H1096" s="49" t="s">
        <v>136</v>
      </c>
      <c r="I1096" s="21" t="s">
        <v>74</v>
      </c>
      <c r="J1096" t="s">
        <v>2326</v>
      </c>
      <c r="K1096" s="53" t="s">
        <v>29</v>
      </c>
      <c r="L1096" s="52" t="s">
        <v>92</v>
      </c>
      <c r="M1096" s="48" t="s">
        <v>73</v>
      </c>
      <c r="N1096" s="89" t="s">
        <v>74</v>
      </c>
      <c r="O1096" s="90" t="s">
        <v>74</v>
      </c>
      <c r="P1096" s="89" t="s">
        <v>74</v>
      </c>
      <c r="Q1096" s="47" t="str">
        <f t="shared" si="70"/>
        <v>bae7d5b1-a75a-4142-b04f-e717ca78a753</v>
      </c>
      <c r="R1096" s="64" t="s">
        <v>848</v>
      </c>
      <c r="S1096" s="87">
        <v>70</v>
      </c>
      <c r="T1096" s="21">
        <v>1</v>
      </c>
      <c r="U1096" s="62" t="s">
        <v>139</v>
      </c>
      <c r="V1096" s="49">
        <f>SUMIF(ResumenCotizacion!$C:$C,E1096,ResumenCotizacion!$P:$P)</f>
        <v>0</v>
      </c>
      <c r="W1096" s="86">
        <f>IF(H1096="USD",S1096*SolCotizacion!$J$18,S1096)</f>
        <v>256578.69999999998</v>
      </c>
      <c r="X1096" s="3">
        <f>ROUND(W1096/(1-VLOOKUP("Total porcentaje:",ResumenCotizacion!$F:$H,3,0)),2)</f>
        <v>256578.7</v>
      </c>
      <c r="Y1096" s="3">
        <f t="shared" si="71"/>
        <v>0</v>
      </c>
    </row>
    <row r="1097" spans="1:25" ht="14.25" x14ac:dyDescent="0.2">
      <c r="A1097" s="21" t="str">
        <f t="shared" si="68"/>
        <v>Catalogo principalOPEN-CSP GOBIERNOa7fc021e-0eb1-4fdb-ada1-3fe7ddf4e887</v>
      </c>
      <c r="B1097" s="21" t="str">
        <f t="shared" si="69"/>
        <v>a7fc021e-0eb1-4fdb-ada1-3fe7ddf4e887OPEN-CSP GOBIERNO</v>
      </c>
      <c r="C1097"/>
      <c r="D1097" s="21" t="s">
        <v>134</v>
      </c>
      <c r="E1097" t="s">
        <v>2327</v>
      </c>
      <c r="F1097" s="21" t="s">
        <v>18</v>
      </c>
      <c r="G1097" s="21" t="s">
        <v>134</v>
      </c>
      <c r="H1097" s="49" t="s">
        <v>136</v>
      </c>
      <c r="I1097" s="21" t="s">
        <v>74</v>
      </c>
      <c r="J1097" t="s">
        <v>2328</v>
      </c>
      <c r="K1097" s="53" t="s">
        <v>29</v>
      </c>
      <c r="L1097" s="52" t="s">
        <v>92</v>
      </c>
      <c r="M1097" s="48" t="s">
        <v>73</v>
      </c>
      <c r="N1097" s="89" t="s">
        <v>74</v>
      </c>
      <c r="O1097" s="90" t="s">
        <v>74</v>
      </c>
      <c r="P1097" s="89" t="s">
        <v>74</v>
      </c>
      <c r="Q1097" s="47" t="str">
        <f t="shared" si="70"/>
        <v>a7fc021e-0eb1-4fdb-ada1-3fe7ddf4e887</v>
      </c>
      <c r="R1097" s="64" t="s">
        <v>848</v>
      </c>
      <c r="S1097" s="87">
        <v>145</v>
      </c>
      <c r="T1097" s="21">
        <v>1</v>
      </c>
      <c r="U1097" s="62" t="s">
        <v>139</v>
      </c>
      <c r="V1097" s="49">
        <f>SUMIF(ResumenCotizacion!$C:$C,E1097,ResumenCotizacion!$P:$P)</f>
        <v>0</v>
      </c>
      <c r="W1097" s="86">
        <f>IF(H1097="USD",S1097*SolCotizacion!$J$18,S1097)</f>
        <v>531484.44999999995</v>
      </c>
      <c r="X1097" s="3">
        <f>ROUND(W1097/(1-VLOOKUP("Total porcentaje:",ResumenCotizacion!$F:$H,3,0)),2)</f>
        <v>531484.44999999995</v>
      </c>
      <c r="Y1097" s="3">
        <f t="shared" si="71"/>
        <v>0</v>
      </c>
    </row>
    <row r="1098" spans="1:25" ht="14.25" x14ac:dyDescent="0.2">
      <c r="A1098" s="21" t="str">
        <f t="shared" si="68"/>
        <v>Catalogo principalOPEN-CSP GOBIERNO093fff24-f35f-481e-80af-2f51a8e5a7e3</v>
      </c>
      <c r="B1098" s="21" t="str">
        <f t="shared" si="69"/>
        <v>093fff24-f35f-481e-80af-2f51a8e5a7e3OPEN-CSP GOBIERNO</v>
      </c>
      <c r="C1098"/>
      <c r="D1098" s="21" t="s">
        <v>134</v>
      </c>
      <c r="E1098" t="s">
        <v>2329</v>
      </c>
      <c r="F1098" s="21" t="s">
        <v>18</v>
      </c>
      <c r="G1098" s="21" t="s">
        <v>134</v>
      </c>
      <c r="H1098" s="49" t="s">
        <v>136</v>
      </c>
      <c r="I1098" s="21" t="s">
        <v>74</v>
      </c>
      <c r="J1098" t="s">
        <v>2330</v>
      </c>
      <c r="K1098" s="53" t="s">
        <v>29</v>
      </c>
      <c r="L1098" s="52" t="s">
        <v>92</v>
      </c>
      <c r="M1098" s="48" t="s">
        <v>73</v>
      </c>
      <c r="N1098" s="89" t="s">
        <v>74</v>
      </c>
      <c r="O1098" s="90" t="s">
        <v>74</v>
      </c>
      <c r="P1098" s="89" t="s">
        <v>74</v>
      </c>
      <c r="Q1098" s="47" t="str">
        <f t="shared" si="70"/>
        <v>093fff24-f35f-481e-80af-2f51a8e5a7e3</v>
      </c>
      <c r="R1098" s="64" t="s">
        <v>848</v>
      </c>
      <c r="S1098" s="87">
        <v>57</v>
      </c>
      <c r="T1098" s="21">
        <v>1</v>
      </c>
      <c r="U1098" s="62" t="s">
        <v>139</v>
      </c>
      <c r="V1098" s="49">
        <f>SUMIF(ResumenCotizacion!$C:$C,E1098,ResumenCotizacion!$P:$P)</f>
        <v>0</v>
      </c>
      <c r="W1098" s="86">
        <f>IF(H1098="USD",S1098*SolCotizacion!$J$18,S1098)</f>
        <v>208928.37</v>
      </c>
      <c r="X1098" s="3">
        <f>ROUND(W1098/(1-VLOOKUP("Total porcentaje:",ResumenCotizacion!$F:$H,3,0)),2)</f>
        <v>208928.37</v>
      </c>
      <c r="Y1098" s="3">
        <f t="shared" si="71"/>
        <v>0</v>
      </c>
    </row>
    <row r="1099" spans="1:25" ht="14.25" x14ac:dyDescent="0.2">
      <c r="A1099" s="21" t="str">
        <f t="shared" si="68"/>
        <v>Catalogo principalOPEN-CSP GOBIERNOdf67a19b-60bc-4284-9b20-70ca4fa3c16a</v>
      </c>
      <c r="B1099" s="21" t="str">
        <f t="shared" si="69"/>
        <v>df67a19b-60bc-4284-9b20-70ca4fa3c16aOPEN-CSP GOBIERNO</v>
      </c>
      <c r="C1099"/>
      <c r="D1099" s="21" t="s">
        <v>134</v>
      </c>
      <c r="E1099" t="s">
        <v>2331</v>
      </c>
      <c r="F1099" s="21" t="s">
        <v>18</v>
      </c>
      <c r="G1099" s="21" t="s">
        <v>134</v>
      </c>
      <c r="H1099" s="49" t="s">
        <v>136</v>
      </c>
      <c r="I1099" s="21" t="s">
        <v>74</v>
      </c>
      <c r="J1099" t="s">
        <v>2332</v>
      </c>
      <c r="K1099" s="53" t="s">
        <v>29</v>
      </c>
      <c r="L1099" s="52" t="s">
        <v>92</v>
      </c>
      <c r="M1099" s="48" t="s">
        <v>73</v>
      </c>
      <c r="N1099" s="89" t="s">
        <v>74</v>
      </c>
      <c r="O1099" s="90" t="s">
        <v>74</v>
      </c>
      <c r="P1099" s="89" t="s">
        <v>74</v>
      </c>
      <c r="Q1099" s="47" t="str">
        <f t="shared" si="70"/>
        <v>df67a19b-60bc-4284-9b20-70ca4fa3c16a</v>
      </c>
      <c r="R1099" s="64" t="s">
        <v>848</v>
      </c>
      <c r="S1099" s="87">
        <v>30</v>
      </c>
      <c r="T1099" s="21">
        <v>1</v>
      </c>
      <c r="U1099" s="62" t="s">
        <v>139</v>
      </c>
      <c r="V1099" s="49">
        <f>SUMIF(ResumenCotizacion!$C:$C,E1099,ResumenCotizacion!$P:$P)</f>
        <v>0</v>
      </c>
      <c r="W1099" s="86">
        <f>IF(H1099="USD",S1099*SolCotizacion!$J$18,S1099)</f>
        <v>109962.29999999999</v>
      </c>
      <c r="X1099" s="3">
        <f>ROUND(W1099/(1-VLOOKUP("Total porcentaje:",ResumenCotizacion!$F:$H,3,0)),2)</f>
        <v>109962.3</v>
      </c>
      <c r="Y1099" s="3">
        <f t="shared" si="71"/>
        <v>0</v>
      </c>
    </row>
    <row r="1100" spans="1:25" ht="14.25" x14ac:dyDescent="0.2">
      <c r="A1100" s="21" t="str">
        <f t="shared" si="68"/>
        <v>Catalogo principalOPEN-CSP GOBIERNOa43fadf6-c52c-469f-899b-4e7fb0f597d9</v>
      </c>
      <c r="B1100" s="21" t="str">
        <f t="shared" si="69"/>
        <v>a43fadf6-c52c-469f-899b-4e7fb0f597d9OPEN-CSP GOBIERNO</v>
      </c>
      <c r="C1100"/>
      <c r="D1100" s="21" t="s">
        <v>134</v>
      </c>
      <c r="E1100" t="s">
        <v>2333</v>
      </c>
      <c r="F1100" s="21" t="s">
        <v>18</v>
      </c>
      <c r="G1100" s="21" t="s">
        <v>134</v>
      </c>
      <c r="H1100" s="49" t="s">
        <v>136</v>
      </c>
      <c r="I1100" s="21" t="s">
        <v>74</v>
      </c>
      <c r="J1100" t="s">
        <v>2334</v>
      </c>
      <c r="K1100" s="53" t="s">
        <v>29</v>
      </c>
      <c r="L1100" s="52" t="s">
        <v>92</v>
      </c>
      <c r="M1100" s="48" t="s">
        <v>73</v>
      </c>
      <c r="N1100" s="89" t="s">
        <v>74</v>
      </c>
      <c r="O1100" s="90" t="s">
        <v>74</v>
      </c>
      <c r="P1100" s="89" t="s">
        <v>74</v>
      </c>
      <c r="Q1100" s="47" t="str">
        <f t="shared" si="70"/>
        <v>a43fadf6-c52c-469f-899b-4e7fb0f597d9</v>
      </c>
      <c r="R1100" s="64" t="s">
        <v>848</v>
      </c>
      <c r="S1100" s="87">
        <v>180</v>
      </c>
      <c r="T1100" s="21">
        <v>1</v>
      </c>
      <c r="U1100" s="62" t="s">
        <v>139</v>
      </c>
      <c r="V1100" s="49">
        <f>SUMIF(ResumenCotizacion!$C:$C,E1100,ResumenCotizacion!$P:$P)</f>
        <v>0</v>
      </c>
      <c r="W1100" s="86">
        <f>IF(H1100="USD",S1100*SolCotizacion!$J$18,S1100)</f>
        <v>659773.79999999993</v>
      </c>
      <c r="X1100" s="3">
        <f>ROUND(W1100/(1-VLOOKUP("Total porcentaje:",ResumenCotizacion!$F:$H,3,0)),2)</f>
        <v>659773.80000000005</v>
      </c>
      <c r="Y1100" s="3">
        <f t="shared" si="71"/>
        <v>0</v>
      </c>
    </row>
    <row r="1101" spans="1:25" ht="14.25" x14ac:dyDescent="0.2">
      <c r="A1101" s="21" t="str">
        <f t="shared" si="68"/>
        <v>Catalogo principalOPEN-CSP GOBIERNO68004972-e469-45e4-bc99-27f69afcbea1</v>
      </c>
      <c r="B1101" s="21" t="str">
        <f t="shared" si="69"/>
        <v>68004972-e469-45e4-bc99-27f69afcbea1OPEN-CSP GOBIERNO</v>
      </c>
      <c r="C1101"/>
      <c r="D1101" s="21" t="s">
        <v>134</v>
      </c>
      <c r="E1101" t="s">
        <v>2335</v>
      </c>
      <c r="F1101" s="21" t="s">
        <v>18</v>
      </c>
      <c r="G1101" s="21" t="s">
        <v>134</v>
      </c>
      <c r="H1101" s="49" t="s">
        <v>136</v>
      </c>
      <c r="I1101" s="21" t="s">
        <v>74</v>
      </c>
      <c r="J1101" t="s">
        <v>2336</v>
      </c>
      <c r="K1101" s="53" t="s">
        <v>29</v>
      </c>
      <c r="L1101" s="52" t="s">
        <v>92</v>
      </c>
      <c r="M1101" s="48" t="s">
        <v>73</v>
      </c>
      <c r="N1101" s="89" t="s">
        <v>74</v>
      </c>
      <c r="O1101" s="90" t="s">
        <v>74</v>
      </c>
      <c r="P1101" s="89" t="s">
        <v>74</v>
      </c>
      <c r="Q1101" s="47" t="str">
        <f t="shared" si="70"/>
        <v>68004972-e469-45e4-bc99-27f69afcbea1</v>
      </c>
      <c r="R1101" s="64" t="s">
        <v>848</v>
      </c>
      <c r="S1101" s="87">
        <v>30</v>
      </c>
      <c r="T1101" s="21">
        <v>1</v>
      </c>
      <c r="U1101" s="62" t="s">
        <v>139</v>
      </c>
      <c r="V1101" s="49">
        <f>SUMIF(ResumenCotizacion!$C:$C,E1101,ResumenCotizacion!$P:$P)</f>
        <v>0</v>
      </c>
      <c r="W1101" s="86">
        <f>IF(H1101="USD",S1101*SolCotizacion!$J$18,S1101)</f>
        <v>109962.29999999999</v>
      </c>
      <c r="X1101" s="3">
        <f>ROUND(W1101/(1-VLOOKUP("Total porcentaje:",ResumenCotizacion!$F:$H,3,0)),2)</f>
        <v>109962.3</v>
      </c>
      <c r="Y1101" s="3">
        <f t="shared" si="71"/>
        <v>0</v>
      </c>
    </row>
    <row r="1102" spans="1:25" ht="14.25" x14ac:dyDescent="0.2">
      <c r="A1102" s="21" t="str">
        <f t="shared" si="68"/>
        <v>Catalogo principalOPEN-CSP GOBIERNObdad5414-c694-4095-be1f-d3d02fd511d8</v>
      </c>
      <c r="B1102" s="21" t="str">
        <f t="shared" si="69"/>
        <v>bdad5414-c694-4095-be1f-d3d02fd511d8OPEN-CSP GOBIERNO</v>
      </c>
      <c r="C1102"/>
      <c r="D1102" s="21" t="s">
        <v>134</v>
      </c>
      <c r="E1102" t="s">
        <v>2337</v>
      </c>
      <c r="F1102" s="21" t="s">
        <v>18</v>
      </c>
      <c r="G1102" s="21" t="s">
        <v>134</v>
      </c>
      <c r="H1102" s="49" t="s">
        <v>136</v>
      </c>
      <c r="I1102" s="21" t="s">
        <v>74</v>
      </c>
      <c r="J1102" t="s">
        <v>2338</v>
      </c>
      <c r="K1102" s="53" t="s">
        <v>29</v>
      </c>
      <c r="L1102" s="52" t="s">
        <v>92</v>
      </c>
      <c r="M1102" s="48" t="s">
        <v>73</v>
      </c>
      <c r="N1102" s="89" t="s">
        <v>74</v>
      </c>
      <c r="O1102" s="90" t="s">
        <v>74</v>
      </c>
      <c r="P1102" s="89" t="s">
        <v>74</v>
      </c>
      <c r="Q1102" s="47" t="str">
        <f t="shared" si="70"/>
        <v>bdad5414-c694-4095-be1f-d3d02fd511d8</v>
      </c>
      <c r="R1102" s="64" t="s">
        <v>848</v>
      </c>
      <c r="S1102" s="87">
        <v>15</v>
      </c>
      <c r="T1102" s="21">
        <v>1</v>
      </c>
      <c r="U1102" s="62" t="s">
        <v>139</v>
      </c>
      <c r="V1102" s="49">
        <f>SUMIF(ResumenCotizacion!$C:$C,E1102,ResumenCotizacion!$P:$P)</f>
        <v>0</v>
      </c>
      <c r="W1102" s="86">
        <f>IF(H1102="USD",S1102*SolCotizacion!$J$18,S1102)</f>
        <v>54981.149999999994</v>
      </c>
      <c r="X1102" s="3">
        <f>ROUND(W1102/(1-VLOOKUP("Total porcentaje:",ResumenCotizacion!$F:$H,3,0)),2)</f>
        <v>54981.15</v>
      </c>
      <c r="Y1102" s="3">
        <f t="shared" si="71"/>
        <v>0</v>
      </c>
    </row>
    <row r="1103" spans="1:25" ht="14.25" x14ac:dyDescent="0.2">
      <c r="A1103" s="21" t="str">
        <f t="shared" si="68"/>
        <v>Catalogo principalOPEN-CSP GOBIERNO0982c398-75c5-4f24-a13d-f9c837306779</v>
      </c>
      <c r="B1103" s="21" t="str">
        <f t="shared" si="69"/>
        <v>0982c398-75c5-4f24-a13d-f9c837306779OPEN-CSP GOBIERNO</v>
      </c>
      <c r="C1103"/>
      <c r="D1103" s="21" t="s">
        <v>134</v>
      </c>
      <c r="E1103" t="s">
        <v>2339</v>
      </c>
      <c r="F1103" s="21" t="s">
        <v>18</v>
      </c>
      <c r="G1103" s="21" t="s">
        <v>134</v>
      </c>
      <c r="H1103" s="49" t="s">
        <v>136</v>
      </c>
      <c r="I1103" s="21" t="s">
        <v>74</v>
      </c>
      <c r="J1103" t="s">
        <v>2340</v>
      </c>
      <c r="K1103" s="53" t="s">
        <v>29</v>
      </c>
      <c r="L1103" s="52" t="s">
        <v>92</v>
      </c>
      <c r="M1103" s="48" t="s">
        <v>73</v>
      </c>
      <c r="N1103" s="89" t="s">
        <v>74</v>
      </c>
      <c r="O1103" s="90" t="s">
        <v>74</v>
      </c>
      <c r="P1103" s="89" t="s">
        <v>74</v>
      </c>
      <c r="Q1103" s="47" t="str">
        <f t="shared" si="70"/>
        <v>0982c398-75c5-4f24-a13d-f9c837306779</v>
      </c>
      <c r="R1103" s="64" t="s">
        <v>848</v>
      </c>
      <c r="S1103" s="87">
        <v>18</v>
      </c>
      <c r="T1103" s="21">
        <v>1</v>
      </c>
      <c r="U1103" s="62" t="s">
        <v>139</v>
      </c>
      <c r="V1103" s="49">
        <f>SUMIF(ResumenCotizacion!$C:$C,E1103,ResumenCotizacion!$P:$P)</f>
        <v>0</v>
      </c>
      <c r="W1103" s="86">
        <f>IF(H1103="USD",S1103*SolCotizacion!$J$18,S1103)</f>
        <v>65977.38</v>
      </c>
      <c r="X1103" s="3">
        <f>ROUND(W1103/(1-VLOOKUP("Total porcentaje:",ResumenCotizacion!$F:$H,3,0)),2)</f>
        <v>65977.38</v>
      </c>
      <c r="Y1103" s="3">
        <f t="shared" si="71"/>
        <v>0</v>
      </c>
    </row>
    <row r="1104" spans="1:25" ht="14.25" x14ac:dyDescent="0.2">
      <c r="A1104" s="21" t="str">
        <f t="shared" si="68"/>
        <v>Catalogo principalOPEN-CSP GOBIERNO5b5de5dc-5158-4744-bae0-400b540d15ca</v>
      </c>
      <c r="B1104" s="21" t="str">
        <f t="shared" si="69"/>
        <v>5b5de5dc-5158-4744-bae0-400b540d15caOPEN-CSP GOBIERNO</v>
      </c>
      <c r="C1104"/>
      <c r="D1104" s="21" t="s">
        <v>134</v>
      </c>
      <c r="E1104" t="s">
        <v>2341</v>
      </c>
      <c r="F1104" s="21" t="s">
        <v>18</v>
      </c>
      <c r="G1104" s="21" t="s">
        <v>134</v>
      </c>
      <c r="H1104" s="49" t="s">
        <v>136</v>
      </c>
      <c r="I1104" s="21" t="s">
        <v>74</v>
      </c>
      <c r="J1104" t="s">
        <v>2342</v>
      </c>
      <c r="K1104" s="53" t="s">
        <v>29</v>
      </c>
      <c r="L1104" s="52" t="s">
        <v>92</v>
      </c>
      <c r="M1104" s="48" t="s">
        <v>73</v>
      </c>
      <c r="N1104" s="89" t="s">
        <v>74</v>
      </c>
      <c r="O1104" s="90" t="s">
        <v>74</v>
      </c>
      <c r="P1104" s="89" t="s">
        <v>74</v>
      </c>
      <c r="Q1104" s="47" t="str">
        <f t="shared" si="70"/>
        <v>5b5de5dc-5158-4744-bae0-400b540d15ca</v>
      </c>
      <c r="R1104" s="64" t="s">
        <v>848</v>
      </c>
      <c r="S1104" s="87">
        <v>108</v>
      </c>
      <c r="T1104" s="21">
        <v>1</v>
      </c>
      <c r="U1104" s="62" t="s">
        <v>139</v>
      </c>
      <c r="V1104" s="49">
        <f>SUMIF(ResumenCotizacion!$C:$C,E1104,ResumenCotizacion!$P:$P)</f>
        <v>0</v>
      </c>
      <c r="W1104" s="86">
        <f>IF(H1104="USD",S1104*SolCotizacion!$J$18,S1104)</f>
        <v>395864.27999999997</v>
      </c>
      <c r="X1104" s="3">
        <f>ROUND(W1104/(1-VLOOKUP("Total porcentaje:",ResumenCotizacion!$F:$H,3,0)),2)</f>
        <v>395864.28</v>
      </c>
      <c r="Y1104" s="3">
        <f t="shared" si="71"/>
        <v>0</v>
      </c>
    </row>
    <row r="1105" spans="1:25" ht="14.25" x14ac:dyDescent="0.2">
      <c r="A1105" s="21" t="str">
        <f t="shared" si="68"/>
        <v>Catalogo principalOPEN-CSP GOBIERNOe4aaf3ff-eaeb-463f-9782-8484d0a3b3d5</v>
      </c>
      <c r="B1105" s="21" t="str">
        <f t="shared" si="69"/>
        <v>e4aaf3ff-eaeb-463f-9782-8484d0a3b3d5OPEN-CSP GOBIERNO</v>
      </c>
      <c r="C1105"/>
      <c r="D1105" s="21" t="s">
        <v>134</v>
      </c>
      <c r="E1105" t="s">
        <v>2343</v>
      </c>
      <c r="F1105" s="21" t="s">
        <v>18</v>
      </c>
      <c r="G1105" s="21" t="s">
        <v>134</v>
      </c>
      <c r="H1105" s="49" t="s">
        <v>136</v>
      </c>
      <c r="I1105" s="21" t="s">
        <v>74</v>
      </c>
      <c r="J1105" t="s">
        <v>2344</v>
      </c>
      <c r="K1105" s="53" t="s">
        <v>29</v>
      </c>
      <c r="L1105" s="52" t="s">
        <v>92</v>
      </c>
      <c r="M1105" s="48" t="s">
        <v>73</v>
      </c>
      <c r="N1105" s="89" t="s">
        <v>74</v>
      </c>
      <c r="O1105" s="90" t="s">
        <v>74</v>
      </c>
      <c r="P1105" s="89" t="s">
        <v>74</v>
      </c>
      <c r="Q1105" s="47" t="str">
        <f t="shared" si="70"/>
        <v>e4aaf3ff-eaeb-463f-9782-8484d0a3b3d5</v>
      </c>
      <c r="R1105" s="64" t="s">
        <v>848</v>
      </c>
      <c r="S1105" s="87">
        <v>65</v>
      </c>
      <c r="T1105" s="21">
        <v>1</v>
      </c>
      <c r="U1105" s="62" t="s">
        <v>139</v>
      </c>
      <c r="V1105" s="49">
        <f>SUMIF(ResumenCotizacion!$C:$C,E1105,ResumenCotizacion!$P:$P)</f>
        <v>0</v>
      </c>
      <c r="W1105" s="86">
        <f>IF(H1105="USD",S1105*SolCotizacion!$J$18,S1105)</f>
        <v>238251.65</v>
      </c>
      <c r="X1105" s="3">
        <f>ROUND(W1105/(1-VLOOKUP("Total porcentaje:",ResumenCotizacion!$F:$H,3,0)),2)</f>
        <v>238251.65</v>
      </c>
      <c r="Y1105" s="3">
        <f t="shared" si="71"/>
        <v>0</v>
      </c>
    </row>
    <row r="1106" spans="1:25" ht="14.25" x14ac:dyDescent="0.2">
      <c r="A1106" s="21" t="str">
        <f t="shared" si="68"/>
        <v>Catalogo principalOPEN-CSP GOBIERNO29a03361-6ac6-4165-9b7f-c714e7ed6258</v>
      </c>
      <c r="B1106" s="21" t="str">
        <f t="shared" si="69"/>
        <v>29a03361-6ac6-4165-9b7f-c714e7ed6258OPEN-CSP GOBIERNO</v>
      </c>
      <c r="C1106"/>
      <c r="D1106" s="21" t="s">
        <v>134</v>
      </c>
      <c r="E1106" t="s">
        <v>2345</v>
      </c>
      <c r="F1106" s="21" t="s">
        <v>18</v>
      </c>
      <c r="G1106" s="21" t="s">
        <v>134</v>
      </c>
      <c r="H1106" s="49" t="s">
        <v>136</v>
      </c>
      <c r="I1106" s="21" t="s">
        <v>74</v>
      </c>
      <c r="J1106" t="s">
        <v>2346</v>
      </c>
      <c r="K1106" s="53" t="s">
        <v>29</v>
      </c>
      <c r="L1106" s="52" t="s">
        <v>92</v>
      </c>
      <c r="M1106" s="48" t="s">
        <v>73</v>
      </c>
      <c r="N1106" s="89" t="s">
        <v>74</v>
      </c>
      <c r="O1106" s="90" t="s">
        <v>74</v>
      </c>
      <c r="P1106" s="89" t="s">
        <v>74</v>
      </c>
      <c r="Q1106" s="47" t="str">
        <f t="shared" si="70"/>
        <v>29a03361-6ac6-4165-9b7f-c714e7ed6258</v>
      </c>
      <c r="R1106" s="64" t="s">
        <v>848</v>
      </c>
      <c r="S1106" s="87">
        <v>1500</v>
      </c>
      <c r="T1106" s="21">
        <v>1</v>
      </c>
      <c r="U1106" s="62" t="s">
        <v>139</v>
      </c>
      <c r="V1106" s="49">
        <f>SUMIF(ResumenCotizacion!$C:$C,E1106,ResumenCotizacion!$P:$P)</f>
        <v>0</v>
      </c>
      <c r="W1106" s="86">
        <f>IF(H1106="USD",S1106*SolCotizacion!$J$18,S1106)</f>
        <v>5498115</v>
      </c>
      <c r="X1106" s="3">
        <f>ROUND(W1106/(1-VLOOKUP("Total porcentaje:",ResumenCotizacion!$F:$H,3,0)),2)</f>
        <v>5498115</v>
      </c>
      <c r="Y1106" s="3">
        <f t="shared" si="71"/>
        <v>0</v>
      </c>
    </row>
    <row r="1107" spans="1:25" ht="14.25" x14ac:dyDescent="0.2">
      <c r="A1107" s="21" t="str">
        <f t="shared" si="68"/>
        <v>Catalogo principalOPEN-CSP GOBIERNOfd780435-9ee0-46cc-a1c8-5bdf0a03e691</v>
      </c>
      <c r="B1107" s="21" t="str">
        <f t="shared" si="69"/>
        <v>fd780435-9ee0-46cc-a1c8-5bdf0a03e691OPEN-CSP GOBIERNO</v>
      </c>
      <c r="C1107"/>
      <c r="D1107" s="21" t="s">
        <v>134</v>
      </c>
      <c r="E1107" t="s">
        <v>2347</v>
      </c>
      <c r="F1107" s="21" t="s">
        <v>18</v>
      </c>
      <c r="G1107" s="21" t="s">
        <v>134</v>
      </c>
      <c r="H1107" s="49" t="s">
        <v>136</v>
      </c>
      <c r="I1107" s="21" t="s">
        <v>74</v>
      </c>
      <c r="J1107" t="s">
        <v>2348</v>
      </c>
      <c r="K1107" s="53" t="s">
        <v>29</v>
      </c>
      <c r="L1107" s="52" t="s">
        <v>92</v>
      </c>
      <c r="M1107" s="48" t="s">
        <v>73</v>
      </c>
      <c r="N1107" s="89" t="s">
        <v>74</v>
      </c>
      <c r="O1107" s="90" t="s">
        <v>74</v>
      </c>
      <c r="P1107" s="89" t="s">
        <v>74</v>
      </c>
      <c r="Q1107" s="47" t="str">
        <f t="shared" si="70"/>
        <v>fd780435-9ee0-46cc-a1c8-5bdf0a03e691</v>
      </c>
      <c r="R1107" s="64" t="s">
        <v>848</v>
      </c>
      <c r="S1107" s="87">
        <v>500</v>
      </c>
      <c r="T1107" s="21">
        <v>1</v>
      </c>
      <c r="U1107" s="62" t="s">
        <v>139</v>
      </c>
      <c r="V1107" s="49">
        <f>SUMIF(ResumenCotizacion!$C:$C,E1107,ResumenCotizacion!$P:$P)</f>
        <v>0</v>
      </c>
      <c r="W1107" s="86">
        <f>IF(H1107="USD",S1107*SolCotizacion!$J$18,S1107)</f>
        <v>1832705</v>
      </c>
      <c r="X1107" s="3">
        <f>ROUND(W1107/(1-VLOOKUP("Total porcentaje:",ResumenCotizacion!$F:$H,3,0)),2)</f>
        <v>1832705</v>
      </c>
      <c r="Y1107" s="3">
        <f t="shared" si="71"/>
        <v>0</v>
      </c>
    </row>
    <row r="1108" spans="1:25" ht="14.25" x14ac:dyDescent="0.2">
      <c r="A1108" s="21" t="str">
        <f t="shared" si="68"/>
        <v>Catalogo principalOPEN-CSP GOBIERNO4b7c9f3d-a74f-4955-a8ea-fedf3e280403</v>
      </c>
      <c r="B1108" s="21" t="str">
        <f t="shared" si="69"/>
        <v>4b7c9f3d-a74f-4955-a8ea-fedf3e280403OPEN-CSP GOBIERNO</v>
      </c>
      <c r="C1108"/>
      <c r="D1108" s="21" t="s">
        <v>134</v>
      </c>
      <c r="E1108" t="s">
        <v>2349</v>
      </c>
      <c r="F1108" s="21" t="s">
        <v>18</v>
      </c>
      <c r="G1108" s="21" t="s">
        <v>134</v>
      </c>
      <c r="H1108" s="49" t="s">
        <v>136</v>
      </c>
      <c r="I1108" s="21" t="s">
        <v>74</v>
      </c>
      <c r="J1108" t="s">
        <v>2350</v>
      </c>
      <c r="K1108" s="53" t="s">
        <v>29</v>
      </c>
      <c r="L1108" s="52" t="s">
        <v>92</v>
      </c>
      <c r="M1108" s="48" t="s">
        <v>73</v>
      </c>
      <c r="N1108" s="89" t="s">
        <v>74</v>
      </c>
      <c r="O1108" s="90" t="s">
        <v>74</v>
      </c>
      <c r="P1108" s="89" t="s">
        <v>74</v>
      </c>
      <c r="Q1108" s="47" t="str">
        <f t="shared" si="70"/>
        <v>4b7c9f3d-a74f-4955-a8ea-fedf3e280403</v>
      </c>
      <c r="R1108" s="64" t="s">
        <v>848</v>
      </c>
      <c r="S1108" s="87">
        <v>250</v>
      </c>
      <c r="T1108" s="21">
        <v>1</v>
      </c>
      <c r="U1108" s="62" t="s">
        <v>139</v>
      </c>
      <c r="V1108" s="49">
        <f>SUMIF(ResumenCotizacion!$C:$C,E1108,ResumenCotizacion!$P:$P)</f>
        <v>0</v>
      </c>
      <c r="W1108" s="86">
        <f>IF(H1108="USD",S1108*SolCotizacion!$J$18,S1108)</f>
        <v>916352.5</v>
      </c>
      <c r="X1108" s="3">
        <f>ROUND(W1108/(1-VLOOKUP("Total porcentaje:",ResumenCotizacion!$F:$H,3,0)),2)</f>
        <v>916352.5</v>
      </c>
      <c r="Y1108" s="3">
        <f t="shared" si="71"/>
        <v>0</v>
      </c>
    </row>
    <row r="1109" spans="1:25" ht="14.25" x14ac:dyDescent="0.2">
      <c r="A1109" s="21" t="str">
        <f t="shared" si="68"/>
        <v>Catalogo principalOPEN-CSP GOBIERNO7bf88eaf-f390-40a7-8ed2-4613fb7f9bba</v>
      </c>
      <c r="B1109" s="21" t="str">
        <f t="shared" si="69"/>
        <v>7bf88eaf-f390-40a7-8ed2-4613fb7f9bbaOPEN-CSP GOBIERNO</v>
      </c>
      <c r="C1109"/>
      <c r="D1109" s="21" t="s">
        <v>134</v>
      </c>
      <c r="E1109" t="s">
        <v>2351</v>
      </c>
      <c r="F1109" s="21" t="s">
        <v>18</v>
      </c>
      <c r="G1109" s="21" t="s">
        <v>134</v>
      </c>
      <c r="H1109" s="49" t="s">
        <v>136</v>
      </c>
      <c r="I1109" s="21" t="s">
        <v>74</v>
      </c>
      <c r="J1109" t="s">
        <v>2352</v>
      </c>
      <c r="K1109" s="53" t="s">
        <v>29</v>
      </c>
      <c r="L1109" s="52" t="s">
        <v>92</v>
      </c>
      <c r="M1109" s="48" t="s">
        <v>73</v>
      </c>
      <c r="N1109" s="89" t="s">
        <v>74</v>
      </c>
      <c r="O1109" s="90" t="s">
        <v>74</v>
      </c>
      <c r="P1109" s="89" t="s">
        <v>74</v>
      </c>
      <c r="Q1109" s="47" t="str">
        <f t="shared" si="70"/>
        <v>7bf88eaf-f390-40a7-8ed2-4613fb7f9bba</v>
      </c>
      <c r="R1109" s="64" t="s">
        <v>848</v>
      </c>
      <c r="S1109" s="87">
        <v>250</v>
      </c>
      <c r="T1109" s="21">
        <v>1</v>
      </c>
      <c r="U1109" s="62" t="s">
        <v>139</v>
      </c>
      <c r="V1109" s="49">
        <f>SUMIF(ResumenCotizacion!$C:$C,E1109,ResumenCotizacion!$P:$P)</f>
        <v>0</v>
      </c>
      <c r="W1109" s="86">
        <f>IF(H1109="USD",S1109*SolCotizacion!$J$18,S1109)</f>
        <v>916352.5</v>
      </c>
      <c r="X1109" s="3">
        <f>ROUND(W1109/(1-VLOOKUP("Total porcentaje:",ResumenCotizacion!$F:$H,3,0)),2)</f>
        <v>916352.5</v>
      </c>
      <c r="Y1109" s="3">
        <f t="shared" si="71"/>
        <v>0</v>
      </c>
    </row>
    <row r="1110" spans="1:25" ht="14.25" x14ac:dyDescent="0.2">
      <c r="A1110" s="21" t="str">
        <f t="shared" si="68"/>
        <v>Catalogo principalOPEN-CSP GOBIERNO59ba8bec-f4db-4100-b20c-a05eb4d7636c</v>
      </c>
      <c r="B1110" s="21" t="str">
        <f t="shared" si="69"/>
        <v>59ba8bec-f4db-4100-b20c-a05eb4d7636cOPEN-CSP GOBIERNO</v>
      </c>
      <c r="C1110"/>
      <c r="D1110" s="21" t="s">
        <v>134</v>
      </c>
      <c r="E1110" t="s">
        <v>2353</v>
      </c>
      <c r="F1110" s="21" t="s">
        <v>18</v>
      </c>
      <c r="G1110" s="21" t="s">
        <v>134</v>
      </c>
      <c r="H1110" s="49" t="s">
        <v>136</v>
      </c>
      <c r="I1110" s="21" t="s">
        <v>74</v>
      </c>
      <c r="J1110" t="s">
        <v>2354</v>
      </c>
      <c r="K1110" s="53" t="s">
        <v>29</v>
      </c>
      <c r="L1110" s="52" t="s">
        <v>92</v>
      </c>
      <c r="M1110" s="48" t="s">
        <v>73</v>
      </c>
      <c r="N1110" s="89" t="s">
        <v>74</v>
      </c>
      <c r="O1110" s="90" t="s">
        <v>74</v>
      </c>
      <c r="P1110" s="89" t="s">
        <v>74</v>
      </c>
      <c r="Q1110" s="47" t="str">
        <f t="shared" si="70"/>
        <v>59ba8bec-f4db-4100-b20c-a05eb4d7636c</v>
      </c>
      <c r="R1110" s="64" t="s">
        <v>848</v>
      </c>
      <c r="S1110" s="87">
        <v>600</v>
      </c>
      <c r="T1110" s="21">
        <v>1</v>
      </c>
      <c r="U1110" s="62" t="s">
        <v>139</v>
      </c>
      <c r="V1110" s="49">
        <f>SUMIF(ResumenCotizacion!$C:$C,E1110,ResumenCotizacion!$P:$P)</f>
        <v>0</v>
      </c>
      <c r="W1110" s="86">
        <f>IF(H1110="USD",S1110*SolCotizacion!$J$18,S1110)</f>
        <v>2199246</v>
      </c>
      <c r="X1110" s="3">
        <f>ROUND(W1110/(1-VLOOKUP("Total porcentaje:",ResumenCotizacion!$F:$H,3,0)),2)</f>
        <v>2199246</v>
      </c>
      <c r="Y1110" s="3">
        <f t="shared" si="71"/>
        <v>0</v>
      </c>
    </row>
    <row r="1111" spans="1:25" ht="14.25" x14ac:dyDescent="0.2">
      <c r="A1111" s="21" t="str">
        <f t="shared" si="68"/>
        <v>Catalogo principalOPEN-CSP GOBIERNO79f41ba9-3b82-4a90-a0c6-d17285e70e66</v>
      </c>
      <c r="B1111" s="21" t="str">
        <f t="shared" si="69"/>
        <v>79f41ba9-3b82-4a90-a0c6-d17285e70e66OPEN-CSP GOBIERNO</v>
      </c>
      <c r="C1111"/>
      <c r="D1111" s="21" t="s">
        <v>134</v>
      </c>
      <c r="E1111" t="s">
        <v>2355</v>
      </c>
      <c r="F1111" s="21" t="s">
        <v>18</v>
      </c>
      <c r="G1111" s="21" t="s">
        <v>134</v>
      </c>
      <c r="H1111" s="49" t="s">
        <v>136</v>
      </c>
      <c r="I1111" s="21" t="s">
        <v>74</v>
      </c>
      <c r="J1111" t="s">
        <v>2356</v>
      </c>
      <c r="K1111" s="53" t="s">
        <v>29</v>
      </c>
      <c r="L1111" s="52" t="s">
        <v>92</v>
      </c>
      <c r="M1111" s="48" t="s">
        <v>73</v>
      </c>
      <c r="N1111" s="89" t="s">
        <v>74</v>
      </c>
      <c r="O1111" s="90" t="s">
        <v>74</v>
      </c>
      <c r="P1111" s="89" t="s">
        <v>74</v>
      </c>
      <c r="Q1111" s="47" t="str">
        <f t="shared" si="70"/>
        <v>79f41ba9-3b82-4a90-a0c6-d17285e70e66</v>
      </c>
      <c r="R1111" s="64" t="s">
        <v>848</v>
      </c>
      <c r="S1111" s="87">
        <v>1500</v>
      </c>
      <c r="T1111" s="21">
        <v>1</v>
      </c>
      <c r="U1111" s="62" t="s">
        <v>139</v>
      </c>
      <c r="V1111" s="49">
        <f>SUMIF(ResumenCotizacion!$C:$C,E1111,ResumenCotizacion!$P:$P)</f>
        <v>0</v>
      </c>
      <c r="W1111" s="86">
        <f>IF(H1111="USD",S1111*SolCotizacion!$J$18,S1111)</f>
        <v>5498115</v>
      </c>
      <c r="X1111" s="3">
        <f>ROUND(W1111/(1-VLOOKUP("Total porcentaje:",ResumenCotizacion!$F:$H,3,0)),2)</f>
        <v>5498115</v>
      </c>
      <c r="Y1111" s="3">
        <f t="shared" si="71"/>
        <v>0</v>
      </c>
    </row>
    <row r="1112" spans="1:25" ht="14.25" x14ac:dyDescent="0.2">
      <c r="A1112" s="21" t="str">
        <f t="shared" si="68"/>
        <v>Catalogo principalOPEN-CSP GOBIERNOad661450-aefb-4c7f-a74e-e06d246a922f</v>
      </c>
      <c r="B1112" s="21" t="str">
        <f t="shared" si="69"/>
        <v>ad661450-aefb-4c7f-a74e-e06d246a922fOPEN-CSP GOBIERNO</v>
      </c>
      <c r="C1112"/>
      <c r="D1112" s="21" t="s">
        <v>134</v>
      </c>
      <c r="E1112" t="s">
        <v>2357</v>
      </c>
      <c r="F1112" s="21" t="s">
        <v>18</v>
      </c>
      <c r="G1112" s="21" t="s">
        <v>134</v>
      </c>
      <c r="H1112" s="49" t="s">
        <v>136</v>
      </c>
      <c r="I1112" s="21" t="s">
        <v>74</v>
      </c>
      <c r="J1112" t="s">
        <v>2358</v>
      </c>
      <c r="K1112" s="53" t="s">
        <v>29</v>
      </c>
      <c r="L1112" s="52" t="s">
        <v>92</v>
      </c>
      <c r="M1112" s="48" t="s">
        <v>73</v>
      </c>
      <c r="N1112" s="89" t="s">
        <v>74</v>
      </c>
      <c r="O1112" s="90" t="s">
        <v>74</v>
      </c>
      <c r="P1112" s="89" t="s">
        <v>74</v>
      </c>
      <c r="Q1112" s="47" t="str">
        <f t="shared" si="70"/>
        <v>ad661450-aefb-4c7f-a74e-e06d246a922f</v>
      </c>
      <c r="R1112" s="64" t="s">
        <v>848</v>
      </c>
      <c r="S1112" s="87">
        <v>1250</v>
      </c>
      <c r="T1112" s="21">
        <v>1</v>
      </c>
      <c r="U1112" s="62" t="s">
        <v>139</v>
      </c>
      <c r="V1112" s="49">
        <f>SUMIF(ResumenCotizacion!$C:$C,E1112,ResumenCotizacion!$P:$P)</f>
        <v>0</v>
      </c>
      <c r="W1112" s="86">
        <f>IF(H1112="USD",S1112*SolCotizacion!$J$18,S1112)</f>
        <v>4581762.5</v>
      </c>
      <c r="X1112" s="3">
        <f>ROUND(W1112/(1-VLOOKUP("Total porcentaje:",ResumenCotizacion!$F:$H,3,0)),2)</f>
        <v>4581762.5</v>
      </c>
      <c r="Y1112" s="3">
        <f t="shared" si="71"/>
        <v>0</v>
      </c>
    </row>
    <row r="1113" spans="1:25" ht="14.25" x14ac:dyDescent="0.2">
      <c r="A1113" s="21" t="str">
        <f t="shared" si="68"/>
        <v>Catalogo principalOPEN-CSP GOBIERNO4c7ace9a-b6b9-4ceb-9bef-57e4eda5adc2</v>
      </c>
      <c r="B1113" s="21" t="str">
        <f t="shared" si="69"/>
        <v>4c7ace9a-b6b9-4ceb-9bef-57e4eda5adc2OPEN-CSP GOBIERNO</v>
      </c>
      <c r="C1113"/>
      <c r="D1113" s="21" t="s">
        <v>134</v>
      </c>
      <c r="E1113" t="s">
        <v>2359</v>
      </c>
      <c r="F1113" s="21" t="s">
        <v>18</v>
      </c>
      <c r="G1113" s="21" t="s">
        <v>134</v>
      </c>
      <c r="H1113" s="49" t="s">
        <v>136</v>
      </c>
      <c r="I1113" s="21" t="s">
        <v>74</v>
      </c>
      <c r="J1113" t="s">
        <v>2360</v>
      </c>
      <c r="K1113" s="53" t="s">
        <v>29</v>
      </c>
      <c r="L1113" s="52" t="s">
        <v>92</v>
      </c>
      <c r="M1113" s="48" t="s">
        <v>73</v>
      </c>
      <c r="N1113" s="89" t="s">
        <v>74</v>
      </c>
      <c r="O1113" s="90" t="s">
        <v>74</v>
      </c>
      <c r="P1113" s="89" t="s">
        <v>74</v>
      </c>
      <c r="Q1113" s="47" t="str">
        <f t="shared" si="70"/>
        <v>4c7ace9a-b6b9-4ceb-9bef-57e4eda5adc2</v>
      </c>
      <c r="R1113" s="64" t="s">
        <v>848</v>
      </c>
      <c r="S1113" s="87">
        <v>750</v>
      </c>
      <c r="T1113" s="21">
        <v>1</v>
      </c>
      <c r="U1113" s="62" t="s">
        <v>139</v>
      </c>
      <c r="V1113" s="49">
        <f>SUMIF(ResumenCotizacion!$C:$C,E1113,ResumenCotizacion!$P:$P)</f>
        <v>0</v>
      </c>
      <c r="W1113" s="86">
        <f>IF(H1113="USD",S1113*SolCotizacion!$J$18,S1113)</f>
        <v>2749057.5</v>
      </c>
      <c r="X1113" s="3">
        <f>ROUND(W1113/(1-VLOOKUP("Total porcentaje:",ResumenCotizacion!$F:$H,3,0)),2)</f>
        <v>2749057.5</v>
      </c>
      <c r="Y1113" s="3">
        <f t="shared" si="71"/>
        <v>0</v>
      </c>
    </row>
    <row r="1114" spans="1:25" ht="14.25" x14ac:dyDescent="0.2">
      <c r="A1114" s="21" t="str">
        <f t="shared" si="68"/>
        <v>Catalogo principalOPEN-CSP GOBIERNOb18b7cec-5eda-4445-90bf-d609059cd554</v>
      </c>
      <c r="B1114" s="21" t="str">
        <f t="shared" si="69"/>
        <v>b18b7cec-5eda-4445-90bf-d609059cd554OPEN-CSP GOBIERNO</v>
      </c>
      <c r="C1114"/>
      <c r="D1114" s="21" t="s">
        <v>134</v>
      </c>
      <c r="E1114" t="s">
        <v>2361</v>
      </c>
      <c r="F1114" s="21" t="s">
        <v>18</v>
      </c>
      <c r="G1114" s="21" t="s">
        <v>134</v>
      </c>
      <c r="H1114" s="49" t="s">
        <v>136</v>
      </c>
      <c r="I1114" s="21" t="s">
        <v>74</v>
      </c>
      <c r="J1114" t="s">
        <v>2362</v>
      </c>
      <c r="K1114" s="53" t="s">
        <v>29</v>
      </c>
      <c r="L1114" s="52" t="s">
        <v>92</v>
      </c>
      <c r="M1114" s="48" t="s">
        <v>73</v>
      </c>
      <c r="N1114" s="89" t="s">
        <v>74</v>
      </c>
      <c r="O1114" s="90" t="s">
        <v>74</v>
      </c>
      <c r="P1114" s="89" t="s">
        <v>74</v>
      </c>
      <c r="Q1114" s="47" t="str">
        <f t="shared" si="70"/>
        <v>b18b7cec-5eda-4445-90bf-d609059cd554</v>
      </c>
      <c r="R1114" s="64" t="s">
        <v>848</v>
      </c>
      <c r="S1114" s="87">
        <v>500</v>
      </c>
      <c r="T1114" s="21">
        <v>1</v>
      </c>
      <c r="U1114" s="62" t="s">
        <v>139</v>
      </c>
      <c r="V1114" s="49">
        <f>SUMIF(ResumenCotizacion!$C:$C,E1114,ResumenCotizacion!$P:$P)</f>
        <v>0</v>
      </c>
      <c r="W1114" s="86">
        <f>IF(H1114="USD",S1114*SolCotizacion!$J$18,S1114)</f>
        <v>1832705</v>
      </c>
      <c r="X1114" s="3">
        <f>ROUND(W1114/(1-VLOOKUP("Total porcentaje:",ResumenCotizacion!$F:$H,3,0)),2)</f>
        <v>1832705</v>
      </c>
      <c r="Y1114" s="3">
        <f t="shared" si="71"/>
        <v>0</v>
      </c>
    </row>
    <row r="1115" spans="1:25" ht="14.25" x14ac:dyDescent="0.2">
      <c r="A1115" s="21" t="str">
        <f t="shared" si="68"/>
        <v>Catalogo principalOPEN-CSP GOBIERNOc506d0f3-83c5-4939-971a-1270a48480e9</v>
      </c>
      <c r="B1115" s="21" t="str">
        <f t="shared" si="69"/>
        <v>c506d0f3-83c5-4939-971a-1270a48480e9OPEN-CSP GOBIERNO</v>
      </c>
      <c r="C1115"/>
      <c r="D1115" s="21" t="s">
        <v>134</v>
      </c>
      <c r="E1115" t="s">
        <v>2363</v>
      </c>
      <c r="F1115" s="21" t="s">
        <v>18</v>
      </c>
      <c r="G1115" s="21" t="s">
        <v>134</v>
      </c>
      <c r="H1115" s="49" t="s">
        <v>136</v>
      </c>
      <c r="I1115" s="21" t="s">
        <v>74</v>
      </c>
      <c r="J1115" t="s">
        <v>2364</v>
      </c>
      <c r="K1115" s="53" t="s">
        <v>29</v>
      </c>
      <c r="L1115" s="52" t="s">
        <v>92</v>
      </c>
      <c r="M1115" s="48" t="s">
        <v>73</v>
      </c>
      <c r="N1115" s="89" t="s">
        <v>74</v>
      </c>
      <c r="O1115" s="90" t="s">
        <v>74</v>
      </c>
      <c r="P1115" s="89" t="s">
        <v>74</v>
      </c>
      <c r="Q1115" s="47" t="str">
        <f t="shared" si="70"/>
        <v>c506d0f3-83c5-4939-971a-1270a48480e9</v>
      </c>
      <c r="R1115" s="64" t="s">
        <v>848</v>
      </c>
      <c r="S1115" s="87">
        <v>750</v>
      </c>
      <c r="T1115" s="21">
        <v>1</v>
      </c>
      <c r="U1115" s="62" t="s">
        <v>139</v>
      </c>
      <c r="V1115" s="49">
        <f>SUMIF(ResumenCotizacion!$C:$C,E1115,ResumenCotizacion!$P:$P)</f>
        <v>0</v>
      </c>
      <c r="W1115" s="86">
        <f>IF(H1115="USD",S1115*SolCotizacion!$J$18,S1115)</f>
        <v>2749057.5</v>
      </c>
      <c r="X1115" s="3">
        <f>ROUND(W1115/(1-VLOOKUP("Total porcentaje:",ResumenCotizacion!$F:$H,3,0)),2)</f>
        <v>2749057.5</v>
      </c>
      <c r="Y1115" s="3">
        <f t="shared" si="71"/>
        <v>0</v>
      </c>
    </row>
    <row r="1116" spans="1:25" ht="14.25" x14ac:dyDescent="0.2">
      <c r="A1116" s="21" t="str">
        <f t="shared" si="68"/>
        <v>Catalogo principalOPEN-CSP GOBIERNO9e5f9ff0-1a3c-4d4b-8269-1fdb1f300102</v>
      </c>
      <c r="B1116" s="21" t="str">
        <f t="shared" si="69"/>
        <v>9e5f9ff0-1a3c-4d4b-8269-1fdb1f300102OPEN-CSP GOBIERNO</v>
      </c>
      <c r="C1116"/>
      <c r="D1116" s="21" t="s">
        <v>134</v>
      </c>
      <c r="E1116" t="s">
        <v>2365</v>
      </c>
      <c r="F1116" s="21" t="s">
        <v>18</v>
      </c>
      <c r="G1116" s="21" t="s">
        <v>134</v>
      </c>
      <c r="H1116" s="49" t="s">
        <v>136</v>
      </c>
      <c r="I1116" s="21" t="s">
        <v>74</v>
      </c>
      <c r="J1116" t="s">
        <v>2366</v>
      </c>
      <c r="K1116" s="53" t="s">
        <v>29</v>
      </c>
      <c r="L1116" s="52" t="s">
        <v>92</v>
      </c>
      <c r="M1116" s="48" t="s">
        <v>73</v>
      </c>
      <c r="N1116" s="89" t="s">
        <v>74</v>
      </c>
      <c r="O1116" s="90" t="s">
        <v>74</v>
      </c>
      <c r="P1116" s="89" t="s">
        <v>74</v>
      </c>
      <c r="Q1116" s="47" t="str">
        <f t="shared" si="70"/>
        <v>9e5f9ff0-1a3c-4d4b-8269-1fdb1f300102</v>
      </c>
      <c r="R1116" s="64" t="s">
        <v>848</v>
      </c>
      <c r="S1116" s="87">
        <v>600</v>
      </c>
      <c r="T1116" s="21">
        <v>1</v>
      </c>
      <c r="U1116" s="62" t="s">
        <v>139</v>
      </c>
      <c r="V1116" s="49">
        <f>SUMIF(ResumenCotizacion!$C:$C,E1116,ResumenCotizacion!$P:$P)</f>
        <v>0</v>
      </c>
      <c r="W1116" s="86">
        <f>IF(H1116="USD",S1116*SolCotizacion!$J$18,S1116)</f>
        <v>2199246</v>
      </c>
      <c r="X1116" s="3">
        <f>ROUND(W1116/(1-VLOOKUP("Total porcentaje:",ResumenCotizacion!$F:$H,3,0)),2)</f>
        <v>2199246</v>
      </c>
      <c r="Y1116" s="3">
        <f t="shared" si="71"/>
        <v>0</v>
      </c>
    </row>
    <row r="1117" spans="1:25" ht="14.25" x14ac:dyDescent="0.2">
      <c r="A1117" s="21" t="str">
        <f t="shared" si="68"/>
        <v>Catalogo principalOPEN-CSP GOBIERNO6130626e-bee0-4e76-8abb-e919b0ec9483</v>
      </c>
      <c r="B1117" s="21" t="str">
        <f t="shared" si="69"/>
        <v>6130626e-bee0-4e76-8abb-e919b0ec9483OPEN-CSP GOBIERNO</v>
      </c>
      <c r="C1117"/>
      <c r="D1117" s="21" t="s">
        <v>134</v>
      </c>
      <c r="E1117" t="s">
        <v>2367</v>
      </c>
      <c r="F1117" s="21" t="s">
        <v>18</v>
      </c>
      <c r="G1117" s="21" t="s">
        <v>134</v>
      </c>
      <c r="H1117" s="49" t="s">
        <v>136</v>
      </c>
      <c r="I1117" s="21" t="s">
        <v>74</v>
      </c>
      <c r="J1117" t="s">
        <v>2368</v>
      </c>
      <c r="K1117" s="53" t="s">
        <v>29</v>
      </c>
      <c r="L1117" s="52" t="s">
        <v>92</v>
      </c>
      <c r="M1117" s="48" t="s">
        <v>73</v>
      </c>
      <c r="N1117" s="89" t="s">
        <v>74</v>
      </c>
      <c r="O1117" s="90" t="s">
        <v>74</v>
      </c>
      <c r="P1117" s="89" t="s">
        <v>74</v>
      </c>
      <c r="Q1117" s="47" t="str">
        <f t="shared" si="70"/>
        <v>6130626e-bee0-4e76-8abb-e919b0ec9483</v>
      </c>
      <c r="R1117" s="64" t="s">
        <v>848</v>
      </c>
      <c r="S1117" s="87">
        <v>50</v>
      </c>
      <c r="T1117" s="21">
        <v>1</v>
      </c>
      <c r="U1117" s="62" t="s">
        <v>139</v>
      </c>
      <c r="V1117" s="49">
        <f>SUMIF(ResumenCotizacion!$C:$C,E1117,ResumenCotizacion!$P:$P)</f>
        <v>0</v>
      </c>
      <c r="W1117" s="86">
        <f>IF(H1117="USD",S1117*SolCotizacion!$J$18,S1117)</f>
        <v>183270.5</v>
      </c>
      <c r="X1117" s="3">
        <f>ROUND(W1117/(1-VLOOKUP("Total porcentaje:",ResumenCotizacion!$F:$H,3,0)),2)</f>
        <v>183270.5</v>
      </c>
      <c r="Y1117" s="3">
        <f t="shared" si="71"/>
        <v>0</v>
      </c>
    </row>
    <row r="1118" spans="1:25" ht="14.25" x14ac:dyDescent="0.2">
      <c r="A1118" s="21" t="str">
        <f t="shared" si="68"/>
        <v>Catalogo principalOPEN-CSP GOBIERNO1fd13474-75a5-4c9b-80a2-fd233c346879</v>
      </c>
      <c r="B1118" s="21" t="str">
        <f t="shared" si="69"/>
        <v>1fd13474-75a5-4c9b-80a2-fd233c346879OPEN-CSP GOBIERNO</v>
      </c>
      <c r="C1118"/>
      <c r="D1118" s="21" t="s">
        <v>134</v>
      </c>
      <c r="E1118" t="s">
        <v>2369</v>
      </c>
      <c r="F1118" s="21" t="s">
        <v>18</v>
      </c>
      <c r="G1118" s="21" t="s">
        <v>134</v>
      </c>
      <c r="H1118" s="49" t="s">
        <v>136</v>
      </c>
      <c r="I1118" s="21" t="s">
        <v>74</v>
      </c>
      <c r="J1118" t="s">
        <v>2370</v>
      </c>
      <c r="K1118" s="53" t="s">
        <v>29</v>
      </c>
      <c r="L1118" s="52" t="s">
        <v>92</v>
      </c>
      <c r="M1118" s="48" t="s">
        <v>73</v>
      </c>
      <c r="N1118" s="89" t="s">
        <v>74</v>
      </c>
      <c r="O1118" s="90" t="s">
        <v>74</v>
      </c>
      <c r="P1118" s="89" t="s">
        <v>74</v>
      </c>
      <c r="Q1118" s="47" t="str">
        <f t="shared" si="70"/>
        <v>1fd13474-75a5-4c9b-80a2-fd233c346879</v>
      </c>
      <c r="R1118" s="64" t="s">
        <v>848</v>
      </c>
      <c r="S1118" s="87">
        <v>30</v>
      </c>
      <c r="T1118" s="21">
        <v>1</v>
      </c>
      <c r="U1118" s="62" t="s">
        <v>139</v>
      </c>
      <c r="V1118" s="49">
        <f>SUMIF(ResumenCotizacion!$C:$C,E1118,ResumenCotizacion!$P:$P)</f>
        <v>0</v>
      </c>
      <c r="W1118" s="86">
        <f>IF(H1118="USD",S1118*SolCotizacion!$J$18,S1118)</f>
        <v>109962.29999999999</v>
      </c>
      <c r="X1118" s="3">
        <f>ROUND(W1118/(1-VLOOKUP("Total porcentaje:",ResumenCotizacion!$F:$H,3,0)),2)</f>
        <v>109962.3</v>
      </c>
      <c r="Y1118" s="3">
        <f t="shared" si="71"/>
        <v>0</v>
      </c>
    </row>
    <row r="1119" spans="1:25" ht="14.25" x14ac:dyDescent="0.2">
      <c r="A1119" s="21" t="str">
        <f t="shared" si="68"/>
        <v>Catalogo principalOPEN-CSP GOBIERNO16e05c5c-b536-42a0-a26e-d920c267d723</v>
      </c>
      <c r="B1119" s="21" t="str">
        <f t="shared" si="69"/>
        <v>16e05c5c-b536-42a0-a26e-d920c267d723OPEN-CSP GOBIERNO</v>
      </c>
      <c r="C1119"/>
      <c r="D1119" s="21" t="s">
        <v>134</v>
      </c>
      <c r="E1119" t="s">
        <v>2371</v>
      </c>
      <c r="F1119" s="21" t="s">
        <v>18</v>
      </c>
      <c r="G1119" s="21" t="s">
        <v>134</v>
      </c>
      <c r="H1119" s="49" t="s">
        <v>136</v>
      </c>
      <c r="I1119" s="21" t="s">
        <v>74</v>
      </c>
      <c r="J1119" t="s">
        <v>2372</v>
      </c>
      <c r="K1119" s="53" t="s">
        <v>29</v>
      </c>
      <c r="L1119" s="52" t="s">
        <v>92</v>
      </c>
      <c r="M1119" s="48" t="s">
        <v>73</v>
      </c>
      <c r="N1119" s="89" t="s">
        <v>74</v>
      </c>
      <c r="O1119" s="90" t="s">
        <v>74</v>
      </c>
      <c r="P1119" s="89" t="s">
        <v>74</v>
      </c>
      <c r="Q1119" s="47" t="str">
        <f t="shared" si="70"/>
        <v>16e05c5c-b536-42a0-a26e-d920c267d723</v>
      </c>
      <c r="R1119" s="64" t="s">
        <v>848</v>
      </c>
      <c r="S1119" s="87">
        <v>75</v>
      </c>
      <c r="T1119" s="21">
        <v>1</v>
      </c>
      <c r="U1119" s="62" t="s">
        <v>139</v>
      </c>
      <c r="V1119" s="49">
        <f>SUMIF(ResumenCotizacion!$C:$C,E1119,ResumenCotizacion!$P:$P)</f>
        <v>0</v>
      </c>
      <c r="W1119" s="86">
        <f>IF(H1119="USD",S1119*SolCotizacion!$J$18,S1119)</f>
        <v>274905.75</v>
      </c>
      <c r="X1119" s="3">
        <f>ROUND(W1119/(1-VLOOKUP("Total porcentaje:",ResumenCotizacion!$F:$H,3,0)),2)</f>
        <v>274905.75</v>
      </c>
      <c r="Y1119" s="3">
        <f t="shared" si="71"/>
        <v>0</v>
      </c>
    </row>
    <row r="1120" spans="1:25" ht="14.25" x14ac:dyDescent="0.2">
      <c r="A1120" s="21" t="str">
        <f t="shared" si="68"/>
        <v>Catalogo principalOPEN-CSP GOBIERNO0068e30e-0734-4be6-a01f-5ff597bb5647</v>
      </c>
      <c r="B1120" s="21" t="str">
        <f t="shared" si="69"/>
        <v>0068e30e-0734-4be6-a01f-5ff597bb5647OPEN-CSP GOBIERNO</v>
      </c>
      <c r="C1120"/>
      <c r="D1120" s="21" t="s">
        <v>134</v>
      </c>
      <c r="E1120" t="s">
        <v>2373</v>
      </c>
      <c r="F1120" s="21" t="s">
        <v>18</v>
      </c>
      <c r="G1120" s="21" t="s">
        <v>134</v>
      </c>
      <c r="H1120" s="49" t="s">
        <v>136</v>
      </c>
      <c r="I1120" s="21" t="s">
        <v>74</v>
      </c>
      <c r="J1120" t="s">
        <v>2374</v>
      </c>
      <c r="K1120" s="53" t="s">
        <v>29</v>
      </c>
      <c r="L1120" s="52" t="s">
        <v>92</v>
      </c>
      <c r="M1120" s="48" t="s">
        <v>73</v>
      </c>
      <c r="N1120" s="89" t="s">
        <v>74</v>
      </c>
      <c r="O1120" s="90" t="s">
        <v>74</v>
      </c>
      <c r="P1120" s="89" t="s">
        <v>74</v>
      </c>
      <c r="Q1120" s="47" t="str">
        <f t="shared" si="70"/>
        <v>0068e30e-0734-4be6-a01f-5ff597bb5647</v>
      </c>
      <c r="R1120" s="64" t="s">
        <v>848</v>
      </c>
      <c r="S1120" s="87">
        <v>45</v>
      </c>
      <c r="T1120" s="21">
        <v>1</v>
      </c>
      <c r="U1120" s="62" t="s">
        <v>139</v>
      </c>
      <c r="V1120" s="49">
        <f>SUMIF(ResumenCotizacion!$C:$C,E1120,ResumenCotizacion!$P:$P)</f>
        <v>0</v>
      </c>
      <c r="W1120" s="86">
        <f>IF(H1120="USD",S1120*SolCotizacion!$J$18,S1120)</f>
        <v>164943.44999999998</v>
      </c>
      <c r="X1120" s="3">
        <f>ROUND(W1120/(1-VLOOKUP("Total porcentaje:",ResumenCotizacion!$F:$H,3,0)),2)</f>
        <v>164943.45000000001</v>
      </c>
      <c r="Y1120" s="3">
        <f t="shared" si="71"/>
        <v>0</v>
      </c>
    </row>
    <row r="1121" spans="1:25" ht="14.25" x14ac:dyDescent="0.2">
      <c r="A1121" s="21" t="str">
        <f t="shared" si="68"/>
        <v>Catalogo principalOPEN-CSP GOBIERNOad09ac56-f17b-4e23-9af2-de8f91f75fa9</v>
      </c>
      <c r="B1121" s="21" t="str">
        <f t="shared" si="69"/>
        <v>ad09ac56-f17b-4e23-9af2-de8f91f75fa9OPEN-CSP GOBIERNO</v>
      </c>
      <c r="C1121"/>
      <c r="D1121" s="21" t="s">
        <v>134</v>
      </c>
      <c r="E1121" t="s">
        <v>2375</v>
      </c>
      <c r="F1121" s="21" t="s">
        <v>18</v>
      </c>
      <c r="G1121" s="21" t="s">
        <v>134</v>
      </c>
      <c r="H1121" s="49" t="s">
        <v>136</v>
      </c>
      <c r="I1121" s="21" t="s">
        <v>74</v>
      </c>
      <c r="J1121" t="s">
        <v>2376</v>
      </c>
      <c r="K1121" s="53" t="s">
        <v>29</v>
      </c>
      <c r="L1121" s="52" t="s">
        <v>92</v>
      </c>
      <c r="M1121" s="48" t="s">
        <v>73</v>
      </c>
      <c r="N1121" s="89" t="s">
        <v>74</v>
      </c>
      <c r="O1121" s="90" t="s">
        <v>74</v>
      </c>
      <c r="P1121" s="89" t="s">
        <v>74</v>
      </c>
      <c r="Q1121" s="47" t="str">
        <f t="shared" si="70"/>
        <v>ad09ac56-f17b-4e23-9af2-de8f91f75fa9</v>
      </c>
      <c r="R1121" s="64" t="s">
        <v>848</v>
      </c>
      <c r="S1121" s="87">
        <v>5</v>
      </c>
      <c r="T1121" s="21">
        <v>1</v>
      </c>
      <c r="U1121" s="62" t="s">
        <v>139</v>
      </c>
      <c r="V1121" s="49">
        <f>SUMIF(ResumenCotizacion!$C:$C,E1121,ResumenCotizacion!$P:$P)</f>
        <v>0</v>
      </c>
      <c r="W1121" s="86">
        <f>IF(H1121="USD",S1121*SolCotizacion!$J$18,S1121)</f>
        <v>18327.05</v>
      </c>
      <c r="X1121" s="3">
        <f>ROUND(W1121/(1-VLOOKUP("Total porcentaje:",ResumenCotizacion!$F:$H,3,0)),2)</f>
        <v>18327.05</v>
      </c>
      <c r="Y1121" s="3">
        <f t="shared" si="71"/>
        <v>0</v>
      </c>
    </row>
    <row r="1122" spans="1:25" ht="14.25" x14ac:dyDescent="0.2">
      <c r="A1122" s="21" t="str">
        <f t="shared" si="68"/>
        <v>Catalogo principalOPEN-CSP GOBIERNO0e5bfb17-8c11-49a9-865d-05d4f48a0a35</v>
      </c>
      <c r="B1122" s="21" t="str">
        <f t="shared" si="69"/>
        <v>0e5bfb17-8c11-49a9-865d-05d4f48a0a35OPEN-CSP GOBIERNO</v>
      </c>
      <c r="C1122"/>
      <c r="D1122" s="21" t="s">
        <v>134</v>
      </c>
      <c r="E1122" t="s">
        <v>2377</v>
      </c>
      <c r="F1122" s="21" t="s">
        <v>18</v>
      </c>
      <c r="G1122" s="21" t="s">
        <v>134</v>
      </c>
      <c r="H1122" s="49" t="s">
        <v>136</v>
      </c>
      <c r="I1122" s="21" t="s">
        <v>74</v>
      </c>
      <c r="J1122" t="s">
        <v>2378</v>
      </c>
      <c r="K1122" s="53" t="s">
        <v>29</v>
      </c>
      <c r="L1122" s="52" t="s">
        <v>92</v>
      </c>
      <c r="M1122" s="48" t="s">
        <v>73</v>
      </c>
      <c r="N1122" s="89" t="s">
        <v>74</v>
      </c>
      <c r="O1122" s="90" t="s">
        <v>74</v>
      </c>
      <c r="P1122" s="89" t="s">
        <v>74</v>
      </c>
      <c r="Q1122" s="47" t="str">
        <f t="shared" si="70"/>
        <v>0e5bfb17-8c11-49a9-865d-05d4f48a0a35</v>
      </c>
      <c r="R1122" s="64" t="s">
        <v>848</v>
      </c>
      <c r="S1122" s="87">
        <v>1</v>
      </c>
      <c r="T1122" s="21">
        <v>1</v>
      </c>
      <c r="U1122" s="62" t="s">
        <v>139</v>
      </c>
      <c r="V1122" s="49">
        <f>SUMIF(ResumenCotizacion!$C:$C,E1122,ResumenCotizacion!$P:$P)</f>
        <v>0</v>
      </c>
      <c r="W1122" s="86">
        <f>IF(H1122="USD",S1122*SolCotizacion!$J$18,S1122)</f>
        <v>3665.41</v>
      </c>
      <c r="X1122" s="3">
        <f>ROUND(W1122/(1-VLOOKUP("Total porcentaje:",ResumenCotizacion!$F:$H,3,0)),2)</f>
        <v>3665.41</v>
      </c>
      <c r="Y1122" s="3">
        <f t="shared" si="71"/>
        <v>0</v>
      </c>
    </row>
    <row r="1123" spans="1:25" ht="14.25" x14ac:dyDescent="0.2">
      <c r="A1123" s="21" t="str">
        <f t="shared" si="68"/>
        <v>Catalogo principalOPEN-CSP GOBIERNO615cbbc1-0b6c-43fa-99c5-ada5a0965500</v>
      </c>
      <c r="B1123" s="21" t="str">
        <f t="shared" si="69"/>
        <v>615cbbc1-0b6c-43fa-99c5-ada5a0965500OPEN-CSP GOBIERNO</v>
      </c>
      <c r="C1123"/>
      <c r="D1123" s="21" t="s">
        <v>134</v>
      </c>
      <c r="E1123" t="s">
        <v>2379</v>
      </c>
      <c r="F1123" s="21" t="s">
        <v>18</v>
      </c>
      <c r="G1123" s="21" t="s">
        <v>134</v>
      </c>
      <c r="H1123" s="49" t="s">
        <v>136</v>
      </c>
      <c r="I1123" s="21" t="s">
        <v>74</v>
      </c>
      <c r="J1123" t="s">
        <v>2380</v>
      </c>
      <c r="K1123" s="53" t="s">
        <v>29</v>
      </c>
      <c r="L1123" s="52" t="s">
        <v>92</v>
      </c>
      <c r="M1123" s="48" t="s">
        <v>73</v>
      </c>
      <c r="N1123" s="89" t="s">
        <v>74</v>
      </c>
      <c r="O1123" s="90" t="s">
        <v>74</v>
      </c>
      <c r="P1123" s="89" t="s">
        <v>74</v>
      </c>
      <c r="Q1123" s="47" t="str">
        <f t="shared" si="70"/>
        <v>615cbbc1-0b6c-43fa-99c5-ada5a0965500</v>
      </c>
      <c r="R1123" s="64" t="s">
        <v>848</v>
      </c>
      <c r="S1123" s="87">
        <v>1350</v>
      </c>
      <c r="T1123" s="21">
        <v>1</v>
      </c>
      <c r="U1123" s="62" t="s">
        <v>139</v>
      </c>
      <c r="V1123" s="49">
        <f>SUMIF(ResumenCotizacion!$C:$C,E1123,ResumenCotizacion!$P:$P)</f>
        <v>0</v>
      </c>
      <c r="W1123" s="86">
        <f>IF(H1123="USD",S1123*SolCotizacion!$J$18,S1123)</f>
        <v>4948303.5</v>
      </c>
      <c r="X1123" s="3">
        <f>ROUND(W1123/(1-VLOOKUP("Total porcentaje:",ResumenCotizacion!$F:$H,3,0)),2)</f>
        <v>4948303.5</v>
      </c>
      <c r="Y1123" s="3">
        <f t="shared" si="71"/>
        <v>0</v>
      </c>
    </row>
    <row r="1124" spans="1:25" ht="14.25" x14ac:dyDescent="0.2">
      <c r="A1124" s="21" t="str">
        <f t="shared" si="68"/>
        <v>Catalogo principalOPEN-CSP GOBIERNO708b4081-1ae3-4d40-99b9-db75470df408</v>
      </c>
      <c r="B1124" s="21" t="str">
        <f t="shared" si="69"/>
        <v>708b4081-1ae3-4d40-99b9-db75470df408OPEN-CSP GOBIERNO</v>
      </c>
      <c r="C1124"/>
      <c r="D1124" s="21" t="s">
        <v>134</v>
      </c>
      <c r="E1124" t="s">
        <v>2381</v>
      </c>
      <c r="F1124" s="21" t="s">
        <v>18</v>
      </c>
      <c r="G1124" s="21" t="s">
        <v>134</v>
      </c>
      <c r="H1124" s="49" t="s">
        <v>136</v>
      </c>
      <c r="I1124" s="21" t="s">
        <v>74</v>
      </c>
      <c r="J1124" t="s">
        <v>2382</v>
      </c>
      <c r="K1124" s="53" t="s">
        <v>29</v>
      </c>
      <c r="L1124" s="52" t="s">
        <v>92</v>
      </c>
      <c r="M1124" s="48" t="s">
        <v>73</v>
      </c>
      <c r="N1124" s="89" t="s">
        <v>74</v>
      </c>
      <c r="O1124" s="90" t="s">
        <v>74</v>
      </c>
      <c r="P1124" s="89" t="s">
        <v>74</v>
      </c>
      <c r="Q1124" s="47" t="str">
        <f t="shared" si="70"/>
        <v>708b4081-1ae3-4d40-99b9-db75470df408</v>
      </c>
      <c r="R1124" s="64" t="s">
        <v>848</v>
      </c>
      <c r="S1124" s="87">
        <v>4050</v>
      </c>
      <c r="T1124" s="21">
        <v>1</v>
      </c>
      <c r="U1124" s="62" t="s">
        <v>139</v>
      </c>
      <c r="V1124" s="49">
        <f>SUMIF(ResumenCotizacion!$C:$C,E1124,ResumenCotizacion!$P:$P)</f>
        <v>0</v>
      </c>
      <c r="W1124" s="86">
        <f>IF(H1124="USD",S1124*SolCotizacion!$J$18,S1124)</f>
        <v>14844910.5</v>
      </c>
      <c r="X1124" s="3">
        <f>ROUND(W1124/(1-VLOOKUP("Total porcentaje:",ResumenCotizacion!$F:$H,3,0)),2)</f>
        <v>14844910.5</v>
      </c>
      <c r="Y1124" s="3">
        <f t="shared" si="71"/>
        <v>0</v>
      </c>
    </row>
    <row r="1125" spans="1:25" ht="14.25" x14ac:dyDescent="0.2">
      <c r="A1125" s="21" t="str">
        <f t="shared" si="68"/>
        <v>Catalogo principalOPEN-CSP GOBIERNO04329f1d-1d37-4445-b426-48dd65d14850</v>
      </c>
      <c r="B1125" s="21" t="str">
        <f t="shared" si="69"/>
        <v>04329f1d-1d37-4445-b426-48dd65d14850OPEN-CSP GOBIERNO</v>
      </c>
      <c r="C1125"/>
      <c r="D1125" s="21" t="s">
        <v>134</v>
      </c>
      <c r="E1125" t="s">
        <v>2383</v>
      </c>
      <c r="F1125" s="21" t="s">
        <v>18</v>
      </c>
      <c r="G1125" s="21" t="s">
        <v>134</v>
      </c>
      <c r="H1125" s="49" t="s">
        <v>136</v>
      </c>
      <c r="I1125" s="21" t="s">
        <v>74</v>
      </c>
      <c r="J1125" t="s">
        <v>2384</v>
      </c>
      <c r="K1125" s="53" t="s">
        <v>29</v>
      </c>
      <c r="L1125" s="52" t="s">
        <v>92</v>
      </c>
      <c r="M1125" s="48" t="s">
        <v>73</v>
      </c>
      <c r="N1125" s="89" t="s">
        <v>74</v>
      </c>
      <c r="O1125" s="90" t="s">
        <v>74</v>
      </c>
      <c r="P1125" s="89" t="s">
        <v>74</v>
      </c>
      <c r="Q1125" s="47" t="str">
        <f t="shared" si="70"/>
        <v>04329f1d-1d37-4445-b426-48dd65d14850</v>
      </c>
      <c r="R1125" s="64" t="s">
        <v>848</v>
      </c>
      <c r="S1125" s="87">
        <v>7900</v>
      </c>
      <c r="T1125" s="21">
        <v>1</v>
      </c>
      <c r="U1125" s="62" t="s">
        <v>139</v>
      </c>
      <c r="V1125" s="49">
        <f>SUMIF(ResumenCotizacion!$C:$C,E1125,ResumenCotizacion!$P:$P)</f>
        <v>0</v>
      </c>
      <c r="W1125" s="86">
        <f>IF(H1125="USD",S1125*SolCotizacion!$J$18,S1125)</f>
        <v>28956739</v>
      </c>
      <c r="X1125" s="3">
        <f>ROUND(W1125/(1-VLOOKUP("Total porcentaje:",ResumenCotizacion!$F:$H,3,0)),2)</f>
        <v>28956739</v>
      </c>
      <c r="Y1125" s="3">
        <f t="shared" si="71"/>
        <v>0</v>
      </c>
    </row>
    <row r="1126" spans="1:25" ht="14.25" x14ac:dyDescent="0.2">
      <c r="A1126" s="21" t="str">
        <f t="shared" si="68"/>
        <v>Catalogo principalOPEN-CSP GOBIERNOe49012e8-b9d7-44b3-8134-ee84cf160bc9</v>
      </c>
      <c r="B1126" s="21" t="str">
        <f t="shared" si="69"/>
        <v>e49012e8-b9d7-44b3-8134-ee84cf160bc9OPEN-CSP GOBIERNO</v>
      </c>
      <c r="C1126"/>
      <c r="D1126" s="21" t="s">
        <v>134</v>
      </c>
      <c r="E1126" t="s">
        <v>2385</v>
      </c>
      <c r="F1126" s="21" t="s">
        <v>18</v>
      </c>
      <c r="G1126" s="21" t="s">
        <v>134</v>
      </c>
      <c r="H1126" s="49" t="s">
        <v>136</v>
      </c>
      <c r="I1126" s="21" t="s">
        <v>74</v>
      </c>
      <c r="J1126" t="s">
        <v>2386</v>
      </c>
      <c r="K1126" s="53" t="s">
        <v>29</v>
      </c>
      <c r="L1126" s="52" t="s">
        <v>92</v>
      </c>
      <c r="M1126" s="48" t="s">
        <v>73</v>
      </c>
      <c r="N1126" s="89" t="s">
        <v>74</v>
      </c>
      <c r="O1126" s="90" t="s">
        <v>74</v>
      </c>
      <c r="P1126" s="89" t="s">
        <v>74</v>
      </c>
      <c r="Q1126" s="47" t="str">
        <f t="shared" si="70"/>
        <v>e49012e8-b9d7-44b3-8134-ee84cf160bc9</v>
      </c>
      <c r="R1126" s="64" t="s">
        <v>848</v>
      </c>
      <c r="S1126" s="87">
        <v>12000</v>
      </c>
      <c r="T1126" s="21">
        <v>1</v>
      </c>
      <c r="U1126" s="62" t="s">
        <v>139</v>
      </c>
      <c r="V1126" s="49">
        <f>SUMIF(ResumenCotizacion!$C:$C,E1126,ResumenCotizacion!$P:$P)</f>
        <v>0</v>
      </c>
      <c r="W1126" s="86">
        <f>IF(H1126="USD",S1126*SolCotizacion!$J$18,S1126)</f>
        <v>43984920</v>
      </c>
      <c r="X1126" s="3">
        <f>ROUND(W1126/(1-VLOOKUP("Total porcentaje:",ResumenCotizacion!$F:$H,3,0)),2)</f>
        <v>43984920</v>
      </c>
      <c r="Y1126" s="3">
        <f t="shared" si="71"/>
        <v>0</v>
      </c>
    </row>
    <row r="1127" spans="1:25" ht="14.25" x14ac:dyDescent="0.2">
      <c r="A1127" s="21" t="str">
        <f t="shared" si="68"/>
        <v>Catalogo principalOPEN-CSP GOBIERNO466c1866-e335-4277-bfa0-5189c23b951a</v>
      </c>
      <c r="B1127" s="21" t="str">
        <f t="shared" si="69"/>
        <v>466c1866-e335-4277-bfa0-5189c23b951aOPEN-CSP GOBIERNO</v>
      </c>
      <c r="C1127"/>
      <c r="D1127" s="21" t="s">
        <v>134</v>
      </c>
      <c r="E1127" t="s">
        <v>2387</v>
      </c>
      <c r="F1127" s="21" t="s">
        <v>18</v>
      </c>
      <c r="G1127" s="21" t="s">
        <v>134</v>
      </c>
      <c r="H1127" s="49" t="s">
        <v>136</v>
      </c>
      <c r="I1127" s="21" t="s">
        <v>74</v>
      </c>
      <c r="J1127" t="s">
        <v>2388</v>
      </c>
      <c r="K1127" s="53" t="s">
        <v>29</v>
      </c>
      <c r="L1127" s="52" t="s">
        <v>92</v>
      </c>
      <c r="M1127" s="48" t="s">
        <v>73</v>
      </c>
      <c r="N1127" s="89" t="s">
        <v>74</v>
      </c>
      <c r="O1127" s="90" t="s">
        <v>74</v>
      </c>
      <c r="P1127" s="89" t="s">
        <v>74</v>
      </c>
      <c r="Q1127" s="47" t="str">
        <f t="shared" si="70"/>
        <v>466c1866-e335-4277-bfa0-5189c23b951a</v>
      </c>
      <c r="R1127" s="64" t="s">
        <v>848</v>
      </c>
      <c r="S1127" s="87">
        <v>1</v>
      </c>
      <c r="T1127" s="21">
        <v>1</v>
      </c>
      <c r="U1127" s="62" t="s">
        <v>139</v>
      </c>
      <c r="V1127" s="49">
        <f>SUMIF(ResumenCotizacion!$C:$C,E1127,ResumenCotizacion!$P:$P)</f>
        <v>0</v>
      </c>
      <c r="W1127" s="86">
        <f>IF(H1127="USD",S1127*SolCotizacion!$J$18,S1127)</f>
        <v>3665.41</v>
      </c>
      <c r="X1127" s="3">
        <f>ROUND(W1127/(1-VLOOKUP("Total porcentaje:",ResumenCotizacion!$F:$H,3,0)),2)</f>
        <v>3665.41</v>
      </c>
      <c r="Y1127" s="3">
        <f t="shared" si="71"/>
        <v>0</v>
      </c>
    </row>
    <row r="1128" spans="1:25" ht="14.25" x14ac:dyDescent="0.2">
      <c r="A1128" s="21" t="str">
        <f t="shared" si="68"/>
        <v>Catalogo principalOPEN-CSP GOBIERNOb26aa30c-1de1-4f43-ac81-910442cf5335</v>
      </c>
      <c r="B1128" s="21" t="str">
        <f t="shared" si="69"/>
        <v>b26aa30c-1de1-4f43-ac81-910442cf5335OPEN-CSP GOBIERNO</v>
      </c>
      <c r="C1128"/>
      <c r="D1128" s="21" t="s">
        <v>134</v>
      </c>
      <c r="E1128" t="s">
        <v>2389</v>
      </c>
      <c r="F1128" s="21" t="s">
        <v>18</v>
      </c>
      <c r="G1128" s="21" t="s">
        <v>134</v>
      </c>
      <c r="H1128" s="49" t="s">
        <v>136</v>
      </c>
      <c r="I1128" s="21" t="s">
        <v>74</v>
      </c>
      <c r="J1128" t="s">
        <v>2390</v>
      </c>
      <c r="K1128" s="53" t="s">
        <v>29</v>
      </c>
      <c r="L1128" s="52" t="s">
        <v>92</v>
      </c>
      <c r="M1128" s="48" t="s">
        <v>73</v>
      </c>
      <c r="N1128" s="89" t="s">
        <v>74</v>
      </c>
      <c r="O1128" s="90" t="s">
        <v>74</v>
      </c>
      <c r="P1128" s="89" t="s">
        <v>74</v>
      </c>
      <c r="Q1128" s="47" t="str">
        <f t="shared" si="70"/>
        <v>b26aa30c-1de1-4f43-ac81-910442cf5335</v>
      </c>
      <c r="R1128" s="64" t="s">
        <v>848</v>
      </c>
      <c r="S1128" s="87">
        <v>5</v>
      </c>
      <c r="T1128" s="21">
        <v>1</v>
      </c>
      <c r="U1128" s="62" t="s">
        <v>139</v>
      </c>
      <c r="V1128" s="49">
        <f>SUMIF(ResumenCotizacion!$C:$C,E1128,ResumenCotizacion!$P:$P)</f>
        <v>0</v>
      </c>
      <c r="W1128" s="86">
        <f>IF(H1128="USD",S1128*SolCotizacion!$J$18,S1128)</f>
        <v>18327.05</v>
      </c>
      <c r="X1128" s="3">
        <f>ROUND(W1128/(1-VLOOKUP("Total porcentaje:",ResumenCotizacion!$F:$H,3,0)),2)</f>
        <v>18327.05</v>
      </c>
      <c r="Y1128" s="3">
        <f t="shared" si="71"/>
        <v>0</v>
      </c>
    </row>
    <row r="1129" spans="1:25" ht="14.25" x14ac:dyDescent="0.2">
      <c r="A1129" s="21" t="str">
        <f t="shared" si="68"/>
        <v>Catalogo principalOPEN-CSP GOBIERNO7c362aff-7c7a-41f1-b6c1-d3406bb74dac</v>
      </c>
      <c r="B1129" s="21" t="str">
        <f t="shared" si="69"/>
        <v>7c362aff-7c7a-41f1-b6c1-d3406bb74dacOPEN-CSP GOBIERNO</v>
      </c>
      <c r="C1129"/>
      <c r="D1129" s="21" t="s">
        <v>134</v>
      </c>
      <c r="E1129" t="s">
        <v>2391</v>
      </c>
      <c r="F1129" s="21" t="s">
        <v>18</v>
      </c>
      <c r="G1129" s="21" t="s">
        <v>134</v>
      </c>
      <c r="H1129" s="49" t="s">
        <v>136</v>
      </c>
      <c r="I1129" s="21" t="s">
        <v>74</v>
      </c>
      <c r="J1129" t="s">
        <v>2392</v>
      </c>
      <c r="K1129" s="53" t="s">
        <v>29</v>
      </c>
      <c r="L1129" s="52" t="s">
        <v>92</v>
      </c>
      <c r="M1129" s="48" t="s">
        <v>73</v>
      </c>
      <c r="N1129" s="89" t="s">
        <v>74</v>
      </c>
      <c r="O1129" s="90" t="s">
        <v>74</v>
      </c>
      <c r="P1129" s="89" t="s">
        <v>74</v>
      </c>
      <c r="Q1129" s="47" t="str">
        <f t="shared" si="70"/>
        <v>7c362aff-7c7a-41f1-b6c1-d3406bb74dac</v>
      </c>
      <c r="R1129" s="64" t="s">
        <v>848</v>
      </c>
      <c r="S1129" s="87">
        <v>425</v>
      </c>
      <c r="T1129" s="21">
        <v>1</v>
      </c>
      <c r="U1129" s="62" t="s">
        <v>139</v>
      </c>
      <c r="V1129" s="49">
        <f>SUMIF(ResumenCotizacion!$C:$C,E1129,ResumenCotizacion!$P:$P)</f>
        <v>0</v>
      </c>
      <c r="W1129" s="86">
        <f>IF(H1129="USD",S1129*SolCotizacion!$J$18,S1129)</f>
        <v>1557799.25</v>
      </c>
      <c r="X1129" s="3">
        <f>ROUND(W1129/(1-VLOOKUP("Total porcentaje:",ResumenCotizacion!$F:$H,3,0)),2)</f>
        <v>1557799.25</v>
      </c>
      <c r="Y1129" s="3">
        <f t="shared" si="71"/>
        <v>0</v>
      </c>
    </row>
    <row r="1130" spans="1:25" ht="14.25" x14ac:dyDescent="0.2">
      <c r="A1130" s="21" t="str">
        <f t="shared" si="68"/>
        <v>Catalogo principalOPEN-CSP GOBIERNO2ff677d8-e55c-4a9f-ab2d-8774a80bd52d</v>
      </c>
      <c r="B1130" s="21" t="str">
        <f t="shared" si="69"/>
        <v>2ff677d8-e55c-4a9f-ab2d-8774a80bd52dOPEN-CSP GOBIERNO</v>
      </c>
      <c r="C1130"/>
      <c r="D1130" s="21" t="s">
        <v>134</v>
      </c>
      <c r="E1130" t="s">
        <v>2393</v>
      </c>
      <c r="F1130" s="21" t="s">
        <v>18</v>
      </c>
      <c r="G1130" s="21" t="s">
        <v>134</v>
      </c>
      <c r="H1130" s="49" t="s">
        <v>136</v>
      </c>
      <c r="I1130" s="21" t="s">
        <v>74</v>
      </c>
      <c r="J1130" t="s">
        <v>2394</v>
      </c>
      <c r="K1130" s="53" t="s">
        <v>29</v>
      </c>
      <c r="L1130" s="52" t="s">
        <v>92</v>
      </c>
      <c r="M1130" s="48" t="s">
        <v>73</v>
      </c>
      <c r="N1130" s="89" t="s">
        <v>74</v>
      </c>
      <c r="O1130" s="90" t="s">
        <v>74</v>
      </c>
      <c r="P1130" s="89" t="s">
        <v>74</v>
      </c>
      <c r="Q1130" s="47" t="str">
        <f t="shared" si="70"/>
        <v>2ff677d8-e55c-4a9f-ab2d-8774a80bd52d</v>
      </c>
      <c r="R1130" s="64" t="s">
        <v>848</v>
      </c>
      <c r="S1130" s="87">
        <v>1350</v>
      </c>
      <c r="T1130" s="21">
        <v>1</v>
      </c>
      <c r="U1130" s="62" t="s">
        <v>139</v>
      </c>
      <c r="V1130" s="49">
        <f>SUMIF(ResumenCotizacion!$C:$C,E1130,ResumenCotizacion!$P:$P)</f>
        <v>0</v>
      </c>
      <c r="W1130" s="86">
        <f>IF(H1130="USD",S1130*SolCotizacion!$J$18,S1130)</f>
        <v>4948303.5</v>
      </c>
      <c r="X1130" s="3">
        <f>ROUND(W1130/(1-VLOOKUP("Total porcentaje:",ResumenCotizacion!$F:$H,3,0)),2)</f>
        <v>4948303.5</v>
      </c>
      <c r="Y1130" s="3">
        <f t="shared" si="71"/>
        <v>0</v>
      </c>
    </row>
    <row r="1131" spans="1:25" ht="14.25" x14ac:dyDescent="0.2">
      <c r="A1131" s="21" t="str">
        <f t="shared" si="68"/>
        <v>Catalogo principalOPEN-CSP GOBIERNO7b0cdb70-934a-4592-9008-595c22e9d35a</v>
      </c>
      <c r="B1131" s="21" t="str">
        <f t="shared" si="69"/>
        <v>7b0cdb70-934a-4592-9008-595c22e9d35aOPEN-CSP GOBIERNO</v>
      </c>
      <c r="C1131"/>
      <c r="D1131" s="21" t="s">
        <v>134</v>
      </c>
      <c r="E1131" t="s">
        <v>2395</v>
      </c>
      <c r="F1131" s="21" t="s">
        <v>18</v>
      </c>
      <c r="G1131" s="21" t="s">
        <v>134</v>
      </c>
      <c r="H1131" s="49" t="s">
        <v>136</v>
      </c>
      <c r="I1131" s="21" t="s">
        <v>74</v>
      </c>
      <c r="J1131" t="s">
        <v>2396</v>
      </c>
      <c r="K1131" s="53" t="s">
        <v>29</v>
      </c>
      <c r="L1131" s="52" t="s">
        <v>92</v>
      </c>
      <c r="M1131" s="48" t="s">
        <v>73</v>
      </c>
      <c r="N1131" s="89" t="s">
        <v>74</v>
      </c>
      <c r="O1131" s="90" t="s">
        <v>74</v>
      </c>
      <c r="P1131" s="89" t="s">
        <v>74</v>
      </c>
      <c r="Q1131" s="47" t="str">
        <f t="shared" si="70"/>
        <v>7b0cdb70-934a-4592-9008-595c22e9d35a</v>
      </c>
      <c r="R1131" s="64" t="s">
        <v>848</v>
      </c>
      <c r="S1131" s="87">
        <v>4050</v>
      </c>
      <c r="T1131" s="21">
        <v>1</v>
      </c>
      <c r="U1131" s="62" t="s">
        <v>139</v>
      </c>
      <c r="V1131" s="49">
        <f>SUMIF(ResumenCotizacion!$C:$C,E1131,ResumenCotizacion!$P:$P)</f>
        <v>0</v>
      </c>
      <c r="W1131" s="86">
        <f>IF(H1131="USD",S1131*SolCotizacion!$J$18,S1131)</f>
        <v>14844910.5</v>
      </c>
      <c r="X1131" s="3">
        <f>ROUND(W1131/(1-VLOOKUP("Total porcentaje:",ResumenCotizacion!$F:$H,3,0)),2)</f>
        <v>14844910.5</v>
      </c>
      <c r="Y1131" s="3">
        <f t="shared" si="71"/>
        <v>0</v>
      </c>
    </row>
    <row r="1132" spans="1:25" ht="14.25" x14ac:dyDescent="0.2">
      <c r="A1132" s="21" t="str">
        <f t="shared" si="68"/>
        <v>Catalogo principalOPEN-CSP GOBIERNO6d5cc8e4-15b8-4297-a7d3-b22aacbb29fb</v>
      </c>
      <c r="B1132" s="21" t="str">
        <f t="shared" si="69"/>
        <v>6d5cc8e4-15b8-4297-a7d3-b22aacbb29fbOPEN-CSP GOBIERNO</v>
      </c>
      <c r="C1132"/>
      <c r="D1132" s="21" t="s">
        <v>134</v>
      </c>
      <c r="E1132" t="s">
        <v>2397</v>
      </c>
      <c r="F1132" s="21" t="s">
        <v>18</v>
      </c>
      <c r="G1132" s="21" t="s">
        <v>134</v>
      </c>
      <c r="H1132" s="49" t="s">
        <v>136</v>
      </c>
      <c r="I1132" s="21" t="s">
        <v>74</v>
      </c>
      <c r="J1132" t="s">
        <v>2398</v>
      </c>
      <c r="K1132" s="53" t="s">
        <v>29</v>
      </c>
      <c r="L1132" s="52" t="s">
        <v>92</v>
      </c>
      <c r="M1132" s="48" t="s">
        <v>73</v>
      </c>
      <c r="N1132" s="89" t="s">
        <v>74</v>
      </c>
      <c r="O1132" s="90" t="s">
        <v>74</v>
      </c>
      <c r="P1132" s="89" t="s">
        <v>74</v>
      </c>
      <c r="Q1132" s="47" t="str">
        <f t="shared" si="70"/>
        <v>6d5cc8e4-15b8-4297-a7d3-b22aacbb29fb</v>
      </c>
      <c r="R1132" s="64" t="s">
        <v>848</v>
      </c>
      <c r="S1132" s="87">
        <v>7900</v>
      </c>
      <c r="T1132" s="21">
        <v>1</v>
      </c>
      <c r="U1132" s="62" t="s">
        <v>139</v>
      </c>
      <c r="V1132" s="49">
        <f>SUMIF(ResumenCotizacion!$C:$C,E1132,ResumenCotizacion!$P:$P)</f>
        <v>0</v>
      </c>
      <c r="W1132" s="86">
        <f>IF(H1132="USD",S1132*SolCotizacion!$J$18,S1132)</f>
        <v>28956739</v>
      </c>
      <c r="X1132" s="3">
        <f>ROUND(W1132/(1-VLOOKUP("Total porcentaje:",ResumenCotizacion!$F:$H,3,0)),2)</f>
        <v>28956739</v>
      </c>
      <c r="Y1132" s="3">
        <f t="shared" si="71"/>
        <v>0</v>
      </c>
    </row>
    <row r="1133" spans="1:25" ht="14.25" x14ac:dyDescent="0.2">
      <c r="A1133" s="21" t="str">
        <f t="shared" si="68"/>
        <v>Catalogo principalOPEN-CSP GOBIERNO2d142966-93c9-45c3-b1fd-ad6c76294dc2</v>
      </c>
      <c r="B1133" s="21" t="str">
        <f t="shared" si="69"/>
        <v>2d142966-93c9-45c3-b1fd-ad6c76294dc2OPEN-CSP GOBIERNO</v>
      </c>
      <c r="C1133"/>
      <c r="D1133" s="21" t="s">
        <v>134</v>
      </c>
      <c r="E1133" t="s">
        <v>2399</v>
      </c>
      <c r="F1133" s="21" t="s">
        <v>18</v>
      </c>
      <c r="G1133" s="21" t="s">
        <v>134</v>
      </c>
      <c r="H1133" s="49" t="s">
        <v>136</v>
      </c>
      <c r="I1133" s="21" t="s">
        <v>74</v>
      </c>
      <c r="J1133" t="s">
        <v>2400</v>
      </c>
      <c r="K1133" s="53" t="s">
        <v>29</v>
      </c>
      <c r="L1133" s="52" t="s">
        <v>92</v>
      </c>
      <c r="M1133" s="48" t="s">
        <v>73</v>
      </c>
      <c r="N1133" s="89" t="s">
        <v>74</v>
      </c>
      <c r="O1133" s="90" t="s">
        <v>74</v>
      </c>
      <c r="P1133" s="89" t="s">
        <v>74</v>
      </c>
      <c r="Q1133" s="47" t="str">
        <f t="shared" si="70"/>
        <v>2d142966-93c9-45c3-b1fd-ad6c76294dc2</v>
      </c>
      <c r="R1133" s="64" t="s">
        <v>848</v>
      </c>
      <c r="S1133" s="87">
        <v>12000</v>
      </c>
      <c r="T1133" s="21">
        <v>1</v>
      </c>
      <c r="U1133" s="62" t="s">
        <v>139</v>
      </c>
      <c r="V1133" s="49">
        <f>SUMIF(ResumenCotizacion!$C:$C,E1133,ResumenCotizacion!$P:$P)</f>
        <v>0</v>
      </c>
      <c r="W1133" s="86">
        <f>IF(H1133="USD",S1133*SolCotizacion!$J$18,S1133)</f>
        <v>43984920</v>
      </c>
      <c r="X1133" s="3">
        <f>ROUND(W1133/(1-VLOOKUP("Total porcentaje:",ResumenCotizacion!$F:$H,3,0)),2)</f>
        <v>43984920</v>
      </c>
      <c r="Y1133" s="3">
        <f t="shared" si="71"/>
        <v>0</v>
      </c>
    </row>
    <row r="1134" spans="1:25" ht="14.25" x14ac:dyDescent="0.2">
      <c r="A1134" s="21" t="str">
        <f t="shared" si="68"/>
        <v>Catalogo principalOPEN-CSP GOBIERNOcd57079c-f1de-4647-a8e4-e1c6e22479d8</v>
      </c>
      <c r="B1134" s="21" t="str">
        <f t="shared" si="69"/>
        <v>cd57079c-f1de-4647-a8e4-e1c6e22479d8OPEN-CSP GOBIERNO</v>
      </c>
      <c r="C1134"/>
      <c r="D1134" s="21" t="s">
        <v>134</v>
      </c>
      <c r="E1134" t="s">
        <v>2401</v>
      </c>
      <c r="F1134" s="21" t="s">
        <v>18</v>
      </c>
      <c r="G1134" s="21" t="s">
        <v>2402</v>
      </c>
      <c r="H1134" s="49" t="s">
        <v>136</v>
      </c>
      <c r="I1134" s="21" t="s">
        <v>74</v>
      </c>
      <c r="J1134" t="s">
        <v>2403</v>
      </c>
      <c r="K1134" s="53"/>
      <c r="L1134" s="52"/>
      <c r="M1134" s="48" t="s">
        <v>73</v>
      </c>
      <c r="N1134" s="89" t="s">
        <v>74</v>
      </c>
      <c r="O1134" s="90" t="s">
        <v>74</v>
      </c>
      <c r="P1134" s="89" t="s">
        <v>74</v>
      </c>
      <c r="Q1134" s="47" t="str">
        <f t="shared" si="70"/>
        <v>cd57079c-f1de-4647-a8e4-e1c6e22479d8</v>
      </c>
      <c r="R1134" s="64" t="s">
        <v>848</v>
      </c>
      <c r="S1134" s="87">
        <v>120</v>
      </c>
      <c r="T1134" s="21" t="s">
        <v>139</v>
      </c>
      <c r="U1134" s="62" t="s">
        <v>139</v>
      </c>
      <c r="V1134" s="49">
        <f>SUMIF(ResumenCotizacion!$C:$C,E1134,ResumenCotizacion!$P:$P)</f>
        <v>0</v>
      </c>
      <c r="W1134" s="86">
        <f>IF(H1134="USD",S1134*SolCotizacion!$J$18,S1134)</f>
        <v>439849.19999999995</v>
      </c>
      <c r="X1134" s="3">
        <f>ROUND(W1134/(1-VLOOKUP("Total porcentaje:",ResumenCotizacion!$F:$H,3,0)),2)</f>
        <v>439849.2</v>
      </c>
      <c r="Y1134" s="3">
        <f t="shared" si="71"/>
        <v>0</v>
      </c>
    </row>
    <row r="1135" spans="1:25" ht="14.25" x14ac:dyDescent="0.2">
      <c r="A1135" s="21" t="str">
        <f t="shared" si="68"/>
        <v>Catalogo principalOPEN-CSP GOBIERNOb9556796-00f9-46d4-a1e0-a1c45ce6b4ec</v>
      </c>
      <c r="B1135" s="21" t="str">
        <f t="shared" si="69"/>
        <v>b9556796-00f9-46d4-a1e0-a1c45ce6b4ecOPEN-CSP GOBIERNO</v>
      </c>
      <c r="C1135"/>
      <c r="D1135" s="21" t="s">
        <v>134</v>
      </c>
      <c r="E1135" t="s">
        <v>2404</v>
      </c>
      <c r="F1135" s="21" t="s">
        <v>18</v>
      </c>
      <c r="G1135" s="21" t="s">
        <v>2402</v>
      </c>
      <c r="H1135" s="49" t="s">
        <v>136</v>
      </c>
      <c r="I1135" s="21" t="s">
        <v>74</v>
      </c>
      <c r="J1135" t="s">
        <v>2405</v>
      </c>
      <c r="K1135" s="53"/>
      <c r="L1135" s="52"/>
      <c r="M1135" s="48" t="s">
        <v>73</v>
      </c>
      <c r="N1135" s="89" t="s">
        <v>74</v>
      </c>
      <c r="O1135" s="90" t="s">
        <v>74</v>
      </c>
      <c r="P1135" s="89" t="s">
        <v>74</v>
      </c>
      <c r="Q1135" s="47" t="str">
        <f t="shared" si="70"/>
        <v>b9556796-00f9-46d4-a1e0-a1c45ce6b4ec</v>
      </c>
      <c r="R1135" s="64" t="s">
        <v>848</v>
      </c>
      <c r="S1135" s="87">
        <v>120</v>
      </c>
      <c r="T1135" s="21"/>
      <c r="U1135" s="62" t="s">
        <v>139</v>
      </c>
      <c r="V1135" s="49">
        <f>SUMIF(ResumenCotizacion!$C:$C,E1135,ResumenCotizacion!$P:$P)</f>
        <v>0</v>
      </c>
      <c r="W1135" s="86">
        <f>IF(H1135="USD",S1135*SolCotizacion!$J$18,S1135)</f>
        <v>439849.19999999995</v>
      </c>
      <c r="X1135" s="3">
        <f>ROUND(W1135/(1-VLOOKUP("Total porcentaje:",ResumenCotizacion!$F:$H,3,0)),2)</f>
        <v>439849.2</v>
      </c>
      <c r="Y1135" s="3">
        <f t="shared" si="71"/>
        <v>0</v>
      </c>
    </row>
    <row r="1136" spans="1:25" ht="14.25" x14ac:dyDescent="0.2">
      <c r="A1136" s="21" t="str">
        <f t="shared" si="68"/>
        <v>Catalogo principalOPEN-CSP GOBIERNO540e11e3-9298-46ab-a382-ec623aa99bf2</v>
      </c>
      <c r="B1136" s="21" t="str">
        <f t="shared" si="69"/>
        <v>540e11e3-9298-46ab-a382-ec623aa99bf2OPEN-CSP GOBIERNO</v>
      </c>
      <c r="C1136"/>
      <c r="D1136" s="21" t="s">
        <v>134</v>
      </c>
      <c r="E1136" t="s">
        <v>2406</v>
      </c>
      <c r="F1136" s="21" t="s">
        <v>18</v>
      </c>
      <c r="G1136" s="21" t="s">
        <v>2402</v>
      </c>
      <c r="H1136" s="49" t="s">
        <v>136</v>
      </c>
      <c r="I1136" s="21" t="s">
        <v>74</v>
      </c>
      <c r="J1136" t="s">
        <v>2407</v>
      </c>
      <c r="K1136" s="53"/>
      <c r="L1136" s="52"/>
      <c r="M1136" s="48" t="s">
        <v>73</v>
      </c>
      <c r="N1136" s="89" t="s">
        <v>74</v>
      </c>
      <c r="O1136" s="90" t="s">
        <v>74</v>
      </c>
      <c r="P1136" s="89" t="s">
        <v>74</v>
      </c>
      <c r="Q1136" s="47" t="str">
        <f t="shared" si="70"/>
        <v>540e11e3-9298-46ab-a382-ec623aa99bf2</v>
      </c>
      <c r="R1136" s="64" t="s">
        <v>848</v>
      </c>
      <c r="S1136" s="87">
        <v>30</v>
      </c>
      <c r="T1136" s="21"/>
      <c r="U1136" s="62" t="s">
        <v>139</v>
      </c>
      <c r="V1136" s="49">
        <f>SUMIF(ResumenCotizacion!$C:$C,E1136,ResumenCotizacion!$P:$P)</f>
        <v>0</v>
      </c>
      <c r="W1136" s="86">
        <f>IF(H1136="USD",S1136*SolCotizacion!$J$18,S1136)</f>
        <v>109962.29999999999</v>
      </c>
      <c r="X1136" s="3">
        <f>ROUND(W1136/(1-VLOOKUP("Total porcentaje:",ResumenCotizacion!$F:$H,3,0)),2)</f>
        <v>109962.3</v>
      </c>
      <c r="Y1136" s="3">
        <f t="shared" si="71"/>
        <v>0</v>
      </c>
    </row>
    <row r="1137" spans="1:25" ht="14.25" x14ac:dyDescent="0.2">
      <c r="A1137" s="21" t="str">
        <f t="shared" si="68"/>
        <v>Catalogo principalOPEN-CSP GOBIERNOd20fdad5-f524-45e4-97b1-59a94c21778f</v>
      </c>
      <c r="B1137" s="21" t="str">
        <f t="shared" si="69"/>
        <v>d20fdad5-f524-45e4-97b1-59a94c21778fOPEN-CSP GOBIERNO</v>
      </c>
      <c r="C1137"/>
      <c r="D1137" s="21" t="s">
        <v>134</v>
      </c>
      <c r="E1137" t="s">
        <v>2408</v>
      </c>
      <c r="F1137" s="21" t="s">
        <v>18</v>
      </c>
      <c r="G1137" s="21" t="s">
        <v>2402</v>
      </c>
      <c r="H1137" s="49" t="s">
        <v>136</v>
      </c>
      <c r="I1137" s="21" t="s">
        <v>74</v>
      </c>
      <c r="J1137" t="s">
        <v>2409</v>
      </c>
      <c r="K1137" s="53"/>
      <c r="L1137" s="52"/>
      <c r="M1137" s="48" t="s">
        <v>73</v>
      </c>
      <c r="N1137" s="89" t="s">
        <v>74</v>
      </c>
      <c r="O1137" s="90" t="s">
        <v>74</v>
      </c>
      <c r="P1137" s="89" t="s">
        <v>74</v>
      </c>
      <c r="Q1137" s="47" t="str">
        <f t="shared" si="70"/>
        <v>d20fdad5-f524-45e4-97b1-59a94c21778f</v>
      </c>
      <c r="R1137" s="64" t="s">
        <v>848</v>
      </c>
      <c r="S1137" s="87">
        <v>8</v>
      </c>
      <c r="T1137" s="21"/>
      <c r="U1137" s="62" t="s">
        <v>139</v>
      </c>
      <c r="V1137" s="49">
        <f>SUMIF(ResumenCotizacion!$C:$C,E1137,ResumenCotizacion!$P:$P)</f>
        <v>0</v>
      </c>
      <c r="W1137" s="86">
        <f>IF(H1137="USD",S1137*SolCotizacion!$J$18,S1137)</f>
        <v>29323.279999999999</v>
      </c>
      <c r="X1137" s="3">
        <f>ROUND(W1137/(1-VLOOKUP("Total porcentaje:",ResumenCotizacion!$F:$H,3,0)),2)</f>
        <v>29323.279999999999</v>
      </c>
      <c r="Y1137" s="3">
        <f t="shared" si="71"/>
        <v>0</v>
      </c>
    </row>
    <row r="1138" spans="1:25" ht="14.25" x14ac:dyDescent="0.2">
      <c r="A1138" s="21" t="str">
        <f t="shared" si="68"/>
        <v>Catalogo principalOPEN-CSP GOBIERNO4179016c-6039-4322-aa9e-0d39db97861b</v>
      </c>
      <c r="B1138" s="21" t="str">
        <f t="shared" si="69"/>
        <v>4179016c-6039-4322-aa9e-0d39db97861bOPEN-CSP GOBIERNO</v>
      </c>
      <c r="C1138"/>
      <c r="D1138" s="21" t="s">
        <v>134</v>
      </c>
      <c r="E1138" t="s">
        <v>2410</v>
      </c>
      <c r="F1138" s="21" t="s">
        <v>18</v>
      </c>
      <c r="G1138" s="21" t="s">
        <v>2402</v>
      </c>
      <c r="H1138" s="49" t="s">
        <v>136</v>
      </c>
      <c r="I1138" s="21" t="s">
        <v>74</v>
      </c>
      <c r="J1138" t="s">
        <v>2411</v>
      </c>
      <c r="K1138" s="53"/>
      <c r="L1138" s="52"/>
      <c r="M1138" s="48" t="s">
        <v>73</v>
      </c>
      <c r="N1138" s="89" t="s">
        <v>74</v>
      </c>
      <c r="O1138" s="90" t="s">
        <v>74</v>
      </c>
      <c r="P1138" s="89" t="s">
        <v>74</v>
      </c>
      <c r="Q1138" s="47" t="str">
        <f t="shared" si="70"/>
        <v>4179016c-6039-4322-aa9e-0d39db97861b</v>
      </c>
      <c r="R1138" s="64" t="s">
        <v>848</v>
      </c>
      <c r="S1138" s="87">
        <v>425</v>
      </c>
      <c r="T1138" s="21"/>
      <c r="U1138" s="62" t="s">
        <v>139</v>
      </c>
      <c r="V1138" s="49">
        <f>SUMIF(ResumenCotizacion!$C:$C,E1138,ResumenCotizacion!$P:$P)</f>
        <v>0</v>
      </c>
      <c r="W1138" s="86">
        <f>IF(H1138="USD",S1138*SolCotizacion!$J$18,S1138)</f>
        <v>1557799.25</v>
      </c>
      <c r="X1138" s="3">
        <f>ROUND(W1138/(1-VLOOKUP("Total porcentaje:",ResumenCotizacion!$F:$H,3,0)),2)</f>
        <v>1557799.25</v>
      </c>
      <c r="Y1138" s="3">
        <f t="shared" si="71"/>
        <v>0</v>
      </c>
    </row>
    <row r="1139" spans="1:25" ht="14.25" x14ac:dyDescent="0.2">
      <c r="A1139" s="21" t="str">
        <f t="shared" si="68"/>
        <v>Catalogo principalOPEN-CSP GOBIERNO642447e8-06fe-4176-b0e4-8745aa293722</v>
      </c>
      <c r="B1139" s="21" t="str">
        <f t="shared" si="69"/>
        <v>642447e8-06fe-4176-b0e4-8745aa293722OPEN-CSP GOBIERNO</v>
      </c>
      <c r="C1139"/>
      <c r="D1139" s="21" t="s">
        <v>134</v>
      </c>
      <c r="E1139" t="s">
        <v>2412</v>
      </c>
      <c r="F1139" s="21" t="s">
        <v>18</v>
      </c>
      <c r="G1139" s="21" t="s">
        <v>2402</v>
      </c>
      <c r="H1139" s="49" t="s">
        <v>136</v>
      </c>
      <c r="I1139" s="21" t="s">
        <v>74</v>
      </c>
      <c r="J1139" t="s">
        <v>2413</v>
      </c>
      <c r="K1139" s="53"/>
      <c r="L1139" s="52"/>
      <c r="M1139" s="48" t="s">
        <v>73</v>
      </c>
      <c r="N1139" s="89" t="s">
        <v>74</v>
      </c>
      <c r="O1139" s="90" t="s">
        <v>74</v>
      </c>
      <c r="P1139" s="89" t="s">
        <v>74</v>
      </c>
      <c r="Q1139" s="47" t="str">
        <f t="shared" si="70"/>
        <v>642447e8-06fe-4176-b0e4-8745aa293722</v>
      </c>
      <c r="R1139" s="64" t="s">
        <v>848</v>
      </c>
      <c r="S1139" s="87">
        <v>500</v>
      </c>
      <c r="T1139" s="21"/>
      <c r="U1139" s="62" t="s">
        <v>139</v>
      </c>
      <c r="V1139" s="49">
        <f>SUMIF(ResumenCotizacion!$C:$C,E1139,ResumenCotizacion!$P:$P)</f>
        <v>0</v>
      </c>
      <c r="W1139" s="86">
        <f>IF(H1139="USD",S1139*SolCotizacion!$J$18,S1139)</f>
        <v>1832705</v>
      </c>
      <c r="X1139" s="3">
        <f>ROUND(W1139/(1-VLOOKUP("Total porcentaje:",ResumenCotizacion!$F:$H,3,0)),2)</f>
        <v>1832705</v>
      </c>
      <c r="Y1139" s="3">
        <f t="shared" si="71"/>
        <v>0</v>
      </c>
    </row>
    <row r="1140" spans="1:25" ht="14.25" x14ac:dyDescent="0.2">
      <c r="A1140" s="21" t="str">
        <f t="shared" si="68"/>
        <v>Catalogo principalOPEN-CSP GOBIERNO88f9eb8a-0636-45e8-a601-553e0a48aa9e</v>
      </c>
      <c r="B1140" s="21" t="str">
        <f t="shared" si="69"/>
        <v>88f9eb8a-0636-45e8-a601-553e0a48aa9eOPEN-CSP GOBIERNO</v>
      </c>
      <c r="C1140"/>
      <c r="D1140" s="21" t="s">
        <v>134</v>
      </c>
      <c r="E1140" t="s">
        <v>2414</v>
      </c>
      <c r="F1140" s="21" t="s">
        <v>18</v>
      </c>
      <c r="G1140" s="21" t="s">
        <v>2402</v>
      </c>
      <c r="H1140" s="49" t="s">
        <v>136</v>
      </c>
      <c r="I1140" s="21" t="s">
        <v>74</v>
      </c>
      <c r="J1140" t="s">
        <v>2415</v>
      </c>
      <c r="K1140" s="53"/>
      <c r="L1140" s="52"/>
      <c r="M1140" s="48" t="s">
        <v>73</v>
      </c>
      <c r="N1140" s="89" t="s">
        <v>74</v>
      </c>
      <c r="O1140" s="90" t="s">
        <v>74</v>
      </c>
      <c r="P1140" s="89" t="s">
        <v>74</v>
      </c>
      <c r="Q1140" s="47" t="str">
        <f t="shared" si="70"/>
        <v>88f9eb8a-0636-45e8-a601-553e0a48aa9e</v>
      </c>
      <c r="R1140" s="64" t="s">
        <v>848</v>
      </c>
      <c r="S1140" s="87">
        <v>0</v>
      </c>
      <c r="T1140" s="21"/>
      <c r="U1140" s="62" t="s">
        <v>139</v>
      </c>
      <c r="V1140" s="49">
        <f>SUMIF(ResumenCotizacion!$C:$C,E1140,ResumenCotizacion!$P:$P)</f>
        <v>0</v>
      </c>
      <c r="W1140" s="86">
        <f>IF(H1140="USD",S1140*SolCotizacion!$J$18,S1140)</f>
        <v>0</v>
      </c>
      <c r="X1140" s="3">
        <f>ROUND(W1140/(1-VLOOKUP("Total porcentaje:",ResumenCotizacion!$F:$H,3,0)),2)</f>
        <v>0</v>
      </c>
      <c r="Y1140" s="3">
        <f t="shared" si="71"/>
        <v>0</v>
      </c>
    </row>
    <row r="1141" spans="1:25" ht="14.25" x14ac:dyDescent="0.2">
      <c r="A1141" s="21" t="str">
        <f t="shared" si="68"/>
        <v>Catalogo principalOPEN-CSP GOBIERNO042c159a-2292-4f42-ad0b-06dc08f8f7a9</v>
      </c>
      <c r="B1141" s="21" t="str">
        <f t="shared" si="69"/>
        <v>042c159a-2292-4f42-ad0b-06dc08f8f7a9OPEN-CSP GOBIERNO</v>
      </c>
      <c r="C1141"/>
      <c r="D1141" s="21" t="s">
        <v>134</v>
      </c>
      <c r="E1141" t="s">
        <v>2416</v>
      </c>
      <c r="F1141" s="21" t="s">
        <v>18</v>
      </c>
      <c r="G1141" s="21" t="s">
        <v>2402</v>
      </c>
      <c r="H1141" s="49" t="s">
        <v>136</v>
      </c>
      <c r="I1141" s="21" t="s">
        <v>74</v>
      </c>
      <c r="J1141" t="s">
        <v>2417</v>
      </c>
      <c r="K1141" s="53"/>
      <c r="L1141" s="52"/>
      <c r="M1141" s="48" t="s">
        <v>73</v>
      </c>
      <c r="N1141" s="89" t="s">
        <v>74</v>
      </c>
      <c r="O1141" s="90" t="s">
        <v>74</v>
      </c>
      <c r="P1141" s="89" t="s">
        <v>74</v>
      </c>
      <c r="Q1141" s="47" t="str">
        <f t="shared" si="70"/>
        <v>042c159a-2292-4f42-ad0b-06dc08f8f7a9</v>
      </c>
      <c r="R1141" s="64" t="s">
        <v>848</v>
      </c>
      <c r="S1141" s="87">
        <v>0</v>
      </c>
      <c r="T1141" s="21"/>
      <c r="U1141" s="62" t="s">
        <v>139</v>
      </c>
      <c r="V1141" s="49">
        <f>SUMIF(ResumenCotizacion!$C:$C,E1141,ResumenCotizacion!$P:$P)</f>
        <v>0</v>
      </c>
      <c r="W1141" s="86">
        <f>IF(H1141="USD",S1141*SolCotizacion!$J$18,S1141)</f>
        <v>0</v>
      </c>
      <c r="X1141" s="3">
        <f>ROUND(W1141/(1-VLOOKUP("Total porcentaje:",ResumenCotizacion!$F:$H,3,0)),2)</f>
        <v>0</v>
      </c>
      <c r="Y1141" s="3">
        <f t="shared" si="71"/>
        <v>0</v>
      </c>
    </row>
    <row r="1142" spans="1:25" ht="14.25" x14ac:dyDescent="0.2">
      <c r="A1142" s="21" t="str">
        <f t="shared" si="68"/>
        <v>Catalogo principalOPEN-CSP GOBIERNO55c26c57-80a9-4da3-a7c2-8ca28a8023ad</v>
      </c>
      <c r="B1142" s="21" t="str">
        <f t="shared" si="69"/>
        <v>55c26c57-80a9-4da3-a7c2-8ca28a8023adOPEN-CSP GOBIERNO</v>
      </c>
      <c r="C1142"/>
      <c r="D1142" s="21" t="s">
        <v>134</v>
      </c>
      <c r="E1142" t="s">
        <v>2418</v>
      </c>
      <c r="F1142" s="21" t="s">
        <v>18</v>
      </c>
      <c r="G1142" s="21" t="s">
        <v>2402</v>
      </c>
      <c r="H1142" s="49" t="s">
        <v>136</v>
      </c>
      <c r="I1142" s="21" t="s">
        <v>74</v>
      </c>
      <c r="J1142" t="s">
        <v>2403</v>
      </c>
      <c r="K1142" s="53"/>
      <c r="L1142" s="52"/>
      <c r="M1142" s="48" t="s">
        <v>73</v>
      </c>
      <c r="N1142" s="89" t="s">
        <v>74</v>
      </c>
      <c r="O1142" s="90" t="s">
        <v>74</v>
      </c>
      <c r="P1142" s="89" t="s">
        <v>74</v>
      </c>
      <c r="Q1142" s="47" t="str">
        <f t="shared" si="70"/>
        <v>55c26c57-80a9-4da3-a7c2-8ca28a8023ad</v>
      </c>
      <c r="R1142" s="64" t="s">
        <v>848</v>
      </c>
      <c r="S1142" s="87">
        <v>120</v>
      </c>
      <c r="T1142" s="21"/>
      <c r="U1142" s="62" t="s">
        <v>139</v>
      </c>
      <c r="V1142" s="49">
        <f>SUMIF(ResumenCotizacion!$C:$C,E1142,ResumenCotizacion!$P:$P)</f>
        <v>0</v>
      </c>
      <c r="W1142" s="86">
        <f>IF(H1142="USD",S1142*SolCotizacion!$J$18,S1142)</f>
        <v>439849.19999999995</v>
      </c>
      <c r="X1142" s="3">
        <f>ROUND(W1142/(1-VLOOKUP("Total porcentaje:",ResumenCotizacion!$F:$H,3,0)),2)</f>
        <v>439849.2</v>
      </c>
      <c r="Y1142" s="3">
        <f t="shared" si="71"/>
        <v>0</v>
      </c>
    </row>
    <row r="1143" spans="1:25" ht="14.25" x14ac:dyDescent="0.2">
      <c r="A1143" s="21" t="str">
        <f t="shared" si="68"/>
        <v>Catalogo principalOPEN-CSP GOBIERNOcf08ad6c-ba29-404a-be97-f61f35551ee7</v>
      </c>
      <c r="B1143" s="21" t="str">
        <f t="shared" si="69"/>
        <v>cf08ad6c-ba29-404a-be97-f61f35551ee7OPEN-CSP GOBIERNO</v>
      </c>
      <c r="C1143"/>
      <c r="D1143" s="21" t="s">
        <v>134</v>
      </c>
      <c r="E1143" t="s">
        <v>2419</v>
      </c>
      <c r="F1143" s="21" t="s">
        <v>18</v>
      </c>
      <c r="G1143" s="21" t="s">
        <v>2402</v>
      </c>
      <c r="H1143" s="49" t="s">
        <v>136</v>
      </c>
      <c r="I1143" s="21" t="s">
        <v>74</v>
      </c>
      <c r="J1143" t="s">
        <v>2405</v>
      </c>
      <c r="K1143" s="53"/>
      <c r="L1143" s="52"/>
      <c r="M1143" s="48" t="s">
        <v>73</v>
      </c>
      <c r="N1143" s="89" t="s">
        <v>74</v>
      </c>
      <c r="O1143" s="90" t="s">
        <v>74</v>
      </c>
      <c r="P1143" s="89" t="s">
        <v>74</v>
      </c>
      <c r="Q1143" s="47" t="str">
        <f t="shared" si="70"/>
        <v>cf08ad6c-ba29-404a-be97-f61f35551ee7</v>
      </c>
      <c r="R1143" s="64" t="s">
        <v>848</v>
      </c>
      <c r="S1143" s="87">
        <v>120</v>
      </c>
      <c r="T1143" s="21"/>
      <c r="U1143" s="62" t="s">
        <v>139</v>
      </c>
      <c r="V1143" s="49">
        <f>SUMIF(ResumenCotizacion!$C:$C,E1143,ResumenCotizacion!$P:$P)</f>
        <v>0</v>
      </c>
      <c r="W1143" s="86">
        <f>IF(H1143="USD",S1143*SolCotizacion!$J$18,S1143)</f>
        <v>439849.19999999995</v>
      </c>
      <c r="X1143" s="3">
        <f>ROUND(W1143/(1-VLOOKUP("Total porcentaje:",ResumenCotizacion!$F:$H,3,0)),2)</f>
        <v>439849.2</v>
      </c>
      <c r="Y1143" s="3">
        <f t="shared" si="71"/>
        <v>0</v>
      </c>
    </row>
    <row r="1144" spans="1:25" ht="14.25" x14ac:dyDescent="0.2">
      <c r="A1144" s="21" t="str">
        <f t="shared" si="68"/>
        <v>Catalogo principalOPEN-CSP GOBIERNO3d8d499f-38db-4587-b44d-271aaed80f0d</v>
      </c>
      <c r="B1144" s="21" t="str">
        <f t="shared" si="69"/>
        <v>3d8d499f-38db-4587-b44d-271aaed80f0dOPEN-CSP GOBIERNO</v>
      </c>
      <c r="C1144"/>
      <c r="D1144" s="21" t="s">
        <v>134</v>
      </c>
      <c r="E1144" t="s">
        <v>2420</v>
      </c>
      <c r="F1144" s="21" t="s">
        <v>18</v>
      </c>
      <c r="G1144" s="21" t="s">
        <v>2402</v>
      </c>
      <c r="H1144" s="49" t="s">
        <v>136</v>
      </c>
      <c r="I1144" s="21" t="s">
        <v>74</v>
      </c>
      <c r="J1144" t="s">
        <v>2407</v>
      </c>
      <c r="K1144" s="53"/>
      <c r="L1144" s="52"/>
      <c r="M1144" s="48" t="s">
        <v>73</v>
      </c>
      <c r="N1144" s="89" t="s">
        <v>74</v>
      </c>
      <c r="O1144" s="90" t="s">
        <v>74</v>
      </c>
      <c r="P1144" s="89" t="s">
        <v>74</v>
      </c>
      <c r="Q1144" s="47" t="str">
        <f t="shared" si="70"/>
        <v>3d8d499f-38db-4587-b44d-271aaed80f0d</v>
      </c>
      <c r="R1144" s="64" t="s">
        <v>848</v>
      </c>
      <c r="S1144" s="87">
        <v>30</v>
      </c>
      <c r="T1144" s="21"/>
      <c r="U1144" s="62" t="s">
        <v>139</v>
      </c>
      <c r="V1144" s="49">
        <f>SUMIF(ResumenCotizacion!$C:$C,E1144,ResumenCotizacion!$P:$P)</f>
        <v>0</v>
      </c>
      <c r="W1144" s="86">
        <f>IF(H1144="USD",S1144*SolCotizacion!$J$18,S1144)</f>
        <v>109962.29999999999</v>
      </c>
      <c r="X1144" s="3">
        <f>ROUND(W1144/(1-VLOOKUP("Total porcentaje:",ResumenCotizacion!$F:$H,3,0)),2)</f>
        <v>109962.3</v>
      </c>
      <c r="Y1144" s="3">
        <f t="shared" si="71"/>
        <v>0</v>
      </c>
    </row>
    <row r="1145" spans="1:25" ht="14.25" x14ac:dyDescent="0.2">
      <c r="A1145" s="21" t="str">
        <f t="shared" si="68"/>
        <v>Catalogo principalOPEN-CSP GOBIERNO741a5909-ece2-4420-8575-3cd2113c7531</v>
      </c>
      <c r="B1145" s="21" t="str">
        <f t="shared" si="69"/>
        <v>741a5909-ece2-4420-8575-3cd2113c7531OPEN-CSP GOBIERNO</v>
      </c>
      <c r="C1145"/>
      <c r="D1145" s="21" t="s">
        <v>134</v>
      </c>
      <c r="E1145" t="s">
        <v>2421</v>
      </c>
      <c r="F1145" s="21" t="s">
        <v>18</v>
      </c>
      <c r="G1145" s="21" t="s">
        <v>2402</v>
      </c>
      <c r="H1145" s="49" t="s">
        <v>136</v>
      </c>
      <c r="I1145" s="21" t="s">
        <v>74</v>
      </c>
      <c r="J1145" t="s">
        <v>2422</v>
      </c>
      <c r="K1145" s="53"/>
      <c r="L1145" s="52"/>
      <c r="M1145" s="48" t="s">
        <v>73</v>
      </c>
      <c r="N1145" s="89" t="s">
        <v>74</v>
      </c>
      <c r="O1145" s="90" t="s">
        <v>74</v>
      </c>
      <c r="P1145" s="89" t="s">
        <v>74</v>
      </c>
      <c r="Q1145" s="47" t="str">
        <f t="shared" si="70"/>
        <v>741a5909-ece2-4420-8575-3cd2113c7531</v>
      </c>
      <c r="R1145" s="64" t="s">
        <v>848</v>
      </c>
      <c r="S1145" s="87">
        <v>30</v>
      </c>
      <c r="T1145" s="21"/>
      <c r="U1145" s="62" t="s">
        <v>139</v>
      </c>
      <c r="V1145" s="49">
        <f>SUMIF(ResumenCotizacion!$C:$C,E1145,ResumenCotizacion!$P:$P)</f>
        <v>0</v>
      </c>
      <c r="W1145" s="86">
        <f>IF(H1145="USD",S1145*SolCotizacion!$J$18,S1145)</f>
        <v>109962.29999999999</v>
      </c>
      <c r="X1145" s="3">
        <f>ROUND(W1145/(1-VLOOKUP("Total porcentaje:",ResumenCotizacion!$F:$H,3,0)),2)</f>
        <v>109962.3</v>
      </c>
      <c r="Y1145" s="3">
        <f t="shared" si="71"/>
        <v>0</v>
      </c>
    </row>
    <row r="1146" spans="1:25" ht="14.25" x14ac:dyDescent="0.2">
      <c r="A1146" s="21" t="str">
        <f t="shared" si="68"/>
        <v>Catalogo principalOPEN-CSP GOBIERNO1ff89dde-5eb1-4d30-a09b-2c9ba7e25704</v>
      </c>
      <c r="B1146" s="21" t="str">
        <f t="shared" si="69"/>
        <v>1ff89dde-5eb1-4d30-a09b-2c9ba7e25704OPEN-CSP GOBIERNO</v>
      </c>
      <c r="C1146"/>
      <c r="D1146" s="21" t="s">
        <v>134</v>
      </c>
      <c r="E1146" t="s">
        <v>2423</v>
      </c>
      <c r="F1146" s="21" t="s">
        <v>18</v>
      </c>
      <c r="G1146" s="21" t="s">
        <v>2402</v>
      </c>
      <c r="H1146" s="49" t="s">
        <v>136</v>
      </c>
      <c r="I1146" s="21" t="s">
        <v>74</v>
      </c>
      <c r="J1146" t="s">
        <v>2424</v>
      </c>
      <c r="K1146" s="53"/>
      <c r="L1146" s="52"/>
      <c r="M1146" s="48" t="s">
        <v>73</v>
      </c>
      <c r="N1146" s="89" t="s">
        <v>74</v>
      </c>
      <c r="O1146" s="90" t="s">
        <v>74</v>
      </c>
      <c r="P1146" s="89" t="s">
        <v>74</v>
      </c>
      <c r="Q1146" s="47" t="str">
        <f t="shared" si="70"/>
        <v>1ff89dde-5eb1-4d30-a09b-2c9ba7e25704</v>
      </c>
      <c r="R1146" s="64" t="s">
        <v>848</v>
      </c>
      <c r="S1146" s="87">
        <v>0</v>
      </c>
      <c r="T1146" s="21"/>
      <c r="U1146" s="62" t="s">
        <v>139</v>
      </c>
      <c r="V1146" s="49">
        <f>SUMIF(ResumenCotizacion!$C:$C,E1146,ResumenCotizacion!$P:$P)</f>
        <v>0</v>
      </c>
      <c r="W1146" s="86">
        <f>IF(H1146="USD",S1146*SolCotizacion!$J$18,S1146)</f>
        <v>0</v>
      </c>
      <c r="X1146" s="3">
        <f>ROUND(W1146/(1-VLOOKUP("Total porcentaje:",ResumenCotizacion!$F:$H,3,0)),2)</f>
        <v>0</v>
      </c>
      <c r="Y1146" s="3">
        <f t="shared" si="71"/>
        <v>0</v>
      </c>
    </row>
    <row r="1147" spans="1:25" ht="14.25" x14ac:dyDescent="0.2">
      <c r="A1147" s="21" t="str">
        <f t="shared" si="68"/>
        <v>Catalogo principalOPEN-CSP GOBIERNO9c8b008f-d84f-46cd-a588-fea84947161d</v>
      </c>
      <c r="B1147" s="21" t="str">
        <f t="shared" si="69"/>
        <v>9c8b008f-d84f-46cd-a588-fea84947161dOPEN-CSP GOBIERNO</v>
      </c>
      <c r="C1147"/>
      <c r="D1147" s="21" t="s">
        <v>134</v>
      </c>
      <c r="E1147" t="s">
        <v>2425</v>
      </c>
      <c r="F1147" s="21" t="s">
        <v>18</v>
      </c>
      <c r="G1147" s="21" t="s">
        <v>2402</v>
      </c>
      <c r="H1147" s="49" t="s">
        <v>136</v>
      </c>
      <c r="I1147" s="21" t="s">
        <v>74</v>
      </c>
      <c r="J1147" t="s">
        <v>2426</v>
      </c>
      <c r="K1147" s="53"/>
      <c r="L1147" s="52"/>
      <c r="M1147" s="48" t="s">
        <v>73</v>
      </c>
      <c r="N1147" s="89" t="s">
        <v>74</v>
      </c>
      <c r="O1147" s="90" t="s">
        <v>74</v>
      </c>
      <c r="P1147" s="89" t="s">
        <v>74</v>
      </c>
      <c r="Q1147" s="47" t="str">
        <f t="shared" si="70"/>
        <v>9c8b008f-d84f-46cd-a588-fea84947161d</v>
      </c>
      <c r="R1147" s="64" t="s">
        <v>848</v>
      </c>
      <c r="S1147" s="87">
        <v>1000</v>
      </c>
      <c r="T1147" s="21"/>
      <c r="U1147" s="62" t="s">
        <v>139</v>
      </c>
      <c r="V1147" s="49">
        <f>SUMIF(ResumenCotizacion!$C:$C,E1147,ResumenCotizacion!$P:$P)</f>
        <v>0</v>
      </c>
      <c r="W1147" s="86">
        <f>IF(H1147="USD",S1147*SolCotizacion!$J$18,S1147)</f>
        <v>3665410</v>
      </c>
      <c r="X1147" s="3">
        <f>ROUND(W1147/(1-VLOOKUP("Total porcentaje:",ResumenCotizacion!$F:$H,3,0)),2)</f>
        <v>3665410</v>
      </c>
      <c r="Y1147" s="3">
        <f t="shared" si="71"/>
        <v>0</v>
      </c>
    </row>
    <row r="1148" spans="1:25" ht="14.25" x14ac:dyDescent="0.2">
      <c r="A1148" s="21" t="str">
        <f t="shared" si="68"/>
        <v>Catalogo principalOPEN-CSP GOBIERNO8a93d724-50ef-4293-b4f7-b28536dc3101</v>
      </c>
      <c r="B1148" s="21" t="str">
        <f t="shared" si="69"/>
        <v>8a93d724-50ef-4293-b4f7-b28536dc3101OPEN-CSP GOBIERNO</v>
      </c>
      <c r="C1148"/>
      <c r="D1148" s="21" t="s">
        <v>134</v>
      </c>
      <c r="E1148" t="s">
        <v>2427</v>
      </c>
      <c r="F1148" s="21" t="s">
        <v>18</v>
      </c>
      <c r="G1148" s="21" t="s">
        <v>2402</v>
      </c>
      <c r="H1148" s="49" t="s">
        <v>136</v>
      </c>
      <c r="I1148" s="21" t="s">
        <v>74</v>
      </c>
      <c r="J1148" t="s">
        <v>2428</v>
      </c>
      <c r="K1148" s="53"/>
      <c r="L1148" s="52"/>
      <c r="M1148" s="48" t="s">
        <v>73</v>
      </c>
      <c r="N1148" s="89" t="s">
        <v>74</v>
      </c>
      <c r="O1148" s="90" t="s">
        <v>74</v>
      </c>
      <c r="P1148" s="89" t="s">
        <v>74</v>
      </c>
      <c r="Q1148" s="47" t="str">
        <f t="shared" si="70"/>
        <v>8a93d724-50ef-4293-b4f7-b28536dc3101</v>
      </c>
      <c r="R1148" s="64" t="s">
        <v>848</v>
      </c>
      <c r="S1148" s="87">
        <v>0</v>
      </c>
      <c r="T1148" s="21"/>
      <c r="U1148" s="62" t="s">
        <v>139</v>
      </c>
      <c r="V1148" s="49">
        <f>SUMIF(ResumenCotizacion!$C:$C,E1148,ResumenCotizacion!$P:$P)</f>
        <v>0</v>
      </c>
      <c r="W1148" s="86">
        <f>IF(H1148="USD",S1148*SolCotizacion!$J$18,S1148)</f>
        <v>0</v>
      </c>
      <c r="X1148" s="3">
        <f>ROUND(W1148/(1-VLOOKUP("Total porcentaje:",ResumenCotizacion!$F:$H,3,0)),2)</f>
        <v>0</v>
      </c>
      <c r="Y1148" s="3">
        <f t="shared" si="71"/>
        <v>0</v>
      </c>
    </row>
    <row r="1149" spans="1:25" ht="14.25" x14ac:dyDescent="0.2">
      <c r="A1149" s="21" t="str">
        <f t="shared" si="68"/>
        <v>Catalogo principalOPEN-CSP GOBIERNO59e76752-1a2c-45fb-a6b2-0f2113e94ab7</v>
      </c>
      <c r="B1149" s="21" t="str">
        <f t="shared" si="69"/>
        <v>59e76752-1a2c-45fb-a6b2-0f2113e94ab7OPEN-CSP GOBIERNO</v>
      </c>
      <c r="C1149"/>
      <c r="D1149" s="21" t="s">
        <v>134</v>
      </c>
      <c r="E1149" t="s">
        <v>2429</v>
      </c>
      <c r="F1149" s="21" t="s">
        <v>18</v>
      </c>
      <c r="G1149" s="21" t="s">
        <v>2402</v>
      </c>
      <c r="H1149" s="49" t="s">
        <v>136</v>
      </c>
      <c r="I1149" s="21" t="s">
        <v>74</v>
      </c>
      <c r="J1149" t="s">
        <v>2430</v>
      </c>
      <c r="K1149" s="53"/>
      <c r="L1149" s="52"/>
      <c r="M1149" s="48" t="s">
        <v>73</v>
      </c>
      <c r="N1149" s="89" t="s">
        <v>74</v>
      </c>
      <c r="O1149" s="90" t="s">
        <v>74</v>
      </c>
      <c r="P1149" s="89" t="s">
        <v>74</v>
      </c>
      <c r="Q1149" s="47" t="str">
        <f t="shared" si="70"/>
        <v>59e76752-1a2c-45fb-a6b2-0f2113e94ab7</v>
      </c>
      <c r="R1149" s="64" t="s">
        <v>848</v>
      </c>
      <c r="S1149" s="87">
        <v>0</v>
      </c>
      <c r="T1149" s="21"/>
      <c r="U1149" s="62" t="s">
        <v>139</v>
      </c>
      <c r="V1149" s="49">
        <f>SUMIF(ResumenCotizacion!$C:$C,E1149,ResumenCotizacion!$P:$P)</f>
        <v>0</v>
      </c>
      <c r="W1149" s="86">
        <f>IF(H1149="USD",S1149*SolCotizacion!$J$18,S1149)</f>
        <v>0</v>
      </c>
      <c r="X1149" s="3">
        <f>ROUND(W1149/(1-VLOOKUP("Total porcentaje:",ResumenCotizacion!$F:$H,3,0)),2)</f>
        <v>0</v>
      </c>
      <c r="Y1149" s="3">
        <f t="shared" si="71"/>
        <v>0</v>
      </c>
    </row>
    <row r="1150" spans="1:25" ht="14.25" x14ac:dyDescent="0.2">
      <c r="A1150" s="21" t="str">
        <f t="shared" si="68"/>
        <v>Catalogo principalOPEN-CSP GOBIERNO2e969027-6eca-44a3-88fb-e7923e2c147f</v>
      </c>
      <c r="B1150" s="21" t="str">
        <f t="shared" si="69"/>
        <v>2e969027-6eca-44a3-88fb-e7923e2c147fOPEN-CSP GOBIERNO</v>
      </c>
      <c r="C1150"/>
      <c r="D1150" s="21" t="s">
        <v>134</v>
      </c>
      <c r="E1150" t="s">
        <v>2431</v>
      </c>
      <c r="F1150" s="21" t="s">
        <v>18</v>
      </c>
      <c r="G1150" s="21" t="s">
        <v>2402</v>
      </c>
      <c r="H1150" s="49" t="s">
        <v>136</v>
      </c>
      <c r="I1150" s="21" t="s">
        <v>74</v>
      </c>
      <c r="J1150" t="s">
        <v>2432</v>
      </c>
      <c r="K1150" s="53"/>
      <c r="L1150" s="52"/>
      <c r="M1150" s="48" t="s">
        <v>73</v>
      </c>
      <c r="N1150" s="89" t="s">
        <v>74</v>
      </c>
      <c r="O1150" s="90" t="s">
        <v>74</v>
      </c>
      <c r="P1150" s="89" t="s">
        <v>74</v>
      </c>
      <c r="Q1150" s="47" t="str">
        <f t="shared" si="70"/>
        <v>2e969027-6eca-44a3-88fb-e7923e2c147f</v>
      </c>
      <c r="R1150" s="64" t="s">
        <v>848</v>
      </c>
      <c r="S1150" s="87">
        <v>5</v>
      </c>
      <c r="T1150" s="21"/>
      <c r="U1150" s="62" t="s">
        <v>139</v>
      </c>
      <c r="V1150" s="49">
        <f>SUMIF(ResumenCotizacion!$C:$C,E1150,ResumenCotizacion!$P:$P)</f>
        <v>0</v>
      </c>
      <c r="W1150" s="86">
        <f>IF(H1150="USD",S1150*SolCotizacion!$J$18,S1150)</f>
        <v>18327.05</v>
      </c>
      <c r="X1150" s="3">
        <f>ROUND(W1150/(1-VLOOKUP("Total porcentaje:",ResumenCotizacion!$F:$H,3,0)),2)</f>
        <v>18327.05</v>
      </c>
      <c r="Y1150" s="3">
        <f t="shared" si="71"/>
        <v>0</v>
      </c>
    </row>
    <row r="1151" spans="1:25" ht="14.25" x14ac:dyDescent="0.2">
      <c r="A1151" s="21" t="str">
        <f t="shared" si="68"/>
        <v>Catalogo principalOPEN-CSP GOBIERNO5db9aa31-f039-4740-b122-a33514e4c492</v>
      </c>
      <c r="B1151" s="21" t="str">
        <f t="shared" si="69"/>
        <v>5db9aa31-f039-4740-b122-a33514e4c492OPEN-CSP GOBIERNO</v>
      </c>
      <c r="C1151"/>
      <c r="D1151" s="21" t="s">
        <v>134</v>
      </c>
      <c r="E1151" t="s">
        <v>2433</v>
      </c>
      <c r="F1151" s="21" t="s">
        <v>18</v>
      </c>
      <c r="G1151" s="21" t="s">
        <v>2402</v>
      </c>
      <c r="H1151" s="49" t="s">
        <v>136</v>
      </c>
      <c r="I1151" s="21" t="s">
        <v>74</v>
      </c>
      <c r="J1151" t="s">
        <v>2434</v>
      </c>
      <c r="K1151" s="53"/>
      <c r="L1151" s="52"/>
      <c r="M1151" s="48" t="s">
        <v>73</v>
      </c>
      <c r="N1151" s="89" t="s">
        <v>74</v>
      </c>
      <c r="O1151" s="90" t="s">
        <v>74</v>
      </c>
      <c r="P1151" s="89" t="s">
        <v>74</v>
      </c>
      <c r="Q1151" s="47" t="str">
        <f t="shared" si="70"/>
        <v>5db9aa31-f039-4740-b122-a33514e4c492</v>
      </c>
      <c r="R1151" s="64" t="s">
        <v>848</v>
      </c>
      <c r="S1151" s="87">
        <v>50</v>
      </c>
      <c r="T1151" s="21"/>
      <c r="U1151" s="62" t="s">
        <v>139</v>
      </c>
      <c r="V1151" s="49">
        <f>SUMIF(ResumenCotizacion!$C:$C,E1151,ResumenCotizacion!$P:$P)</f>
        <v>0</v>
      </c>
      <c r="W1151" s="86">
        <f>IF(H1151="USD",S1151*SolCotizacion!$J$18,S1151)</f>
        <v>183270.5</v>
      </c>
      <c r="X1151" s="3">
        <f>ROUND(W1151/(1-VLOOKUP("Total porcentaje:",ResumenCotizacion!$F:$H,3,0)),2)</f>
        <v>183270.5</v>
      </c>
      <c r="Y1151" s="3">
        <f t="shared" si="71"/>
        <v>0</v>
      </c>
    </row>
    <row r="1152" spans="1:25" ht="14.25" x14ac:dyDescent="0.2">
      <c r="A1152" s="21" t="str">
        <f t="shared" si="68"/>
        <v>Catalogo principalOPEN-CSP GOBIERNO9d94df17-601e-46af-81ca-ba2ba10eeb28</v>
      </c>
      <c r="B1152" s="21" t="str">
        <f t="shared" si="69"/>
        <v>9d94df17-601e-46af-81ca-ba2ba10eeb28OPEN-CSP GOBIERNO</v>
      </c>
      <c r="C1152"/>
      <c r="D1152" s="21" t="s">
        <v>134</v>
      </c>
      <c r="E1152" t="s">
        <v>2435</v>
      </c>
      <c r="F1152" s="21" t="s">
        <v>18</v>
      </c>
      <c r="G1152" s="21" t="s">
        <v>2402</v>
      </c>
      <c r="H1152" s="49" t="s">
        <v>136</v>
      </c>
      <c r="I1152" s="21" t="s">
        <v>74</v>
      </c>
      <c r="J1152" t="s">
        <v>2436</v>
      </c>
      <c r="K1152" s="53"/>
      <c r="L1152" s="52"/>
      <c r="M1152" s="48" t="s">
        <v>73</v>
      </c>
      <c r="N1152" s="89" t="s">
        <v>74</v>
      </c>
      <c r="O1152" s="90" t="s">
        <v>74</v>
      </c>
      <c r="P1152" s="89" t="s">
        <v>74</v>
      </c>
      <c r="Q1152" s="47" t="str">
        <f t="shared" si="70"/>
        <v>9d94df17-601e-46af-81ca-ba2ba10eeb28</v>
      </c>
      <c r="R1152" s="64" t="s">
        <v>848</v>
      </c>
      <c r="S1152" s="87">
        <v>50</v>
      </c>
      <c r="T1152" s="21"/>
      <c r="U1152" s="62" t="s">
        <v>139</v>
      </c>
      <c r="V1152" s="49">
        <f>SUMIF(ResumenCotizacion!$C:$C,E1152,ResumenCotizacion!$P:$P)</f>
        <v>0</v>
      </c>
      <c r="W1152" s="86">
        <f>IF(H1152="USD",S1152*SolCotizacion!$J$18,S1152)</f>
        <v>183270.5</v>
      </c>
      <c r="X1152" s="3">
        <f>ROUND(W1152/(1-VLOOKUP("Total porcentaje:",ResumenCotizacion!$F:$H,3,0)),2)</f>
        <v>183270.5</v>
      </c>
      <c r="Y1152" s="3">
        <f t="shared" si="71"/>
        <v>0</v>
      </c>
    </row>
    <row r="1153" spans="1:25" ht="14.25" x14ac:dyDescent="0.2">
      <c r="A1153" s="21" t="str">
        <f t="shared" si="68"/>
        <v>Catalogo principalOPEN-CSP GOBIERNO09788e0b-05cf-47e9-b292-e4f4a34fe15e</v>
      </c>
      <c r="B1153" s="21" t="str">
        <f t="shared" si="69"/>
        <v>09788e0b-05cf-47e9-b292-e4f4a34fe15eOPEN-CSP GOBIERNO</v>
      </c>
      <c r="C1153"/>
      <c r="D1153" s="21" t="s">
        <v>134</v>
      </c>
      <c r="E1153" t="s">
        <v>2437</v>
      </c>
      <c r="F1153" s="21" t="s">
        <v>18</v>
      </c>
      <c r="G1153" s="21" t="s">
        <v>134</v>
      </c>
      <c r="H1153" s="49" t="s">
        <v>136</v>
      </c>
      <c r="I1153" s="21" t="s">
        <v>74</v>
      </c>
      <c r="J1153" t="s">
        <v>2438</v>
      </c>
      <c r="K1153" s="53" t="s">
        <v>29</v>
      </c>
      <c r="L1153" s="52" t="s">
        <v>92</v>
      </c>
      <c r="M1153" s="48" t="s">
        <v>73</v>
      </c>
      <c r="N1153" s="89" t="s">
        <v>74</v>
      </c>
      <c r="O1153" s="90" t="s">
        <v>74</v>
      </c>
      <c r="P1153" s="89" t="s">
        <v>74</v>
      </c>
      <c r="Q1153" s="47" t="str">
        <f t="shared" si="70"/>
        <v>09788e0b-05cf-47e9-b292-e4f4a34fe15e</v>
      </c>
      <c r="R1153" s="64" t="s">
        <v>848</v>
      </c>
      <c r="S1153" s="87">
        <v>65</v>
      </c>
      <c r="T1153" s="21">
        <v>1</v>
      </c>
      <c r="U1153" s="62" t="s">
        <v>139</v>
      </c>
      <c r="V1153" s="49">
        <f>SUMIF(ResumenCotizacion!$C:$C,E1153,ResumenCotizacion!$P:$P)</f>
        <v>0</v>
      </c>
      <c r="W1153" s="86">
        <f>IF(H1153="USD",S1153*SolCotizacion!$J$18,S1153)</f>
        <v>238251.65</v>
      </c>
      <c r="X1153" s="3">
        <f>ROUND(W1153/(1-VLOOKUP("Total porcentaje:",ResumenCotizacion!$F:$H,3,0)),2)</f>
        <v>238251.65</v>
      </c>
      <c r="Y1153" s="3">
        <f t="shared" si="71"/>
        <v>0</v>
      </c>
    </row>
    <row r="1154" spans="1:25" ht="14.25" x14ac:dyDescent="0.2">
      <c r="A1154" s="21" t="str">
        <f t="shared" ref="A1154:A1217" si="72">D1154&amp;F1154&amp;E1154</f>
        <v>Catalogo principalOPEN-CSP GOBIERNO57e6e033-c16b-4f8a-9cb9-c76bb0c9ce2e</v>
      </c>
      <c r="B1154" s="21" t="str">
        <f t="shared" ref="B1154:B1217" si="73">E1154&amp;F1154</f>
        <v>57e6e033-c16b-4f8a-9cb9-c76bb0c9ce2eOPEN-CSP GOBIERNO</v>
      </c>
      <c r="C1154"/>
      <c r="D1154" s="21" t="s">
        <v>134</v>
      </c>
      <c r="E1154" t="s">
        <v>2439</v>
      </c>
      <c r="F1154" s="21" t="s">
        <v>18</v>
      </c>
      <c r="G1154" s="21" t="s">
        <v>134</v>
      </c>
      <c r="H1154" s="49" t="s">
        <v>136</v>
      </c>
      <c r="I1154" s="21" t="s">
        <v>74</v>
      </c>
      <c r="J1154" t="s">
        <v>2440</v>
      </c>
      <c r="K1154" s="53" t="s">
        <v>29</v>
      </c>
      <c r="L1154" s="52" t="s">
        <v>92</v>
      </c>
      <c r="M1154" s="48" t="s">
        <v>73</v>
      </c>
      <c r="N1154" s="89" t="s">
        <v>74</v>
      </c>
      <c r="O1154" s="90" t="s">
        <v>74</v>
      </c>
      <c r="P1154" s="89" t="s">
        <v>74</v>
      </c>
      <c r="Q1154" s="47" t="str">
        <f t="shared" si="70"/>
        <v>57e6e033-c16b-4f8a-9cb9-c76bb0c9ce2e</v>
      </c>
      <c r="R1154" s="64" t="s">
        <v>848</v>
      </c>
      <c r="S1154" s="87">
        <v>20</v>
      </c>
      <c r="T1154" s="21">
        <v>1</v>
      </c>
      <c r="U1154" s="62" t="s">
        <v>139</v>
      </c>
      <c r="V1154" s="49">
        <f>SUMIF(ResumenCotizacion!$C:$C,E1154,ResumenCotizacion!$P:$P)</f>
        <v>0</v>
      </c>
      <c r="W1154" s="86">
        <f>IF(H1154="USD",S1154*SolCotizacion!$J$18,S1154)</f>
        <v>73308.2</v>
      </c>
      <c r="X1154" s="3">
        <f>ROUND(W1154/(1-VLOOKUP("Total porcentaje:",ResumenCotizacion!$F:$H,3,0)),2)</f>
        <v>73308.2</v>
      </c>
      <c r="Y1154" s="3">
        <f t="shared" si="71"/>
        <v>0</v>
      </c>
    </row>
    <row r="1155" spans="1:25" ht="14.25" x14ac:dyDescent="0.2">
      <c r="A1155" s="21" t="str">
        <f t="shared" si="72"/>
        <v>Catalogo principalOPEN-CSP GOBIERNO50e9a47a-7b4d-4970-9d90-cae927f53753</v>
      </c>
      <c r="B1155" s="21" t="str">
        <f t="shared" si="73"/>
        <v>50e9a47a-7b4d-4970-9d90-cae927f53753OPEN-CSP GOBIERNO</v>
      </c>
      <c r="C1155"/>
      <c r="D1155" s="21" t="s">
        <v>134</v>
      </c>
      <c r="E1155" t="s">
        <v>2441</v>
      </c>
      <c r="F1155" s="21" t="s">
        <v>18</v>
      </c>
      <c r="G1155" s="21" t="s">
        <v>134</v>
      </c>
      <c r="H1155" s="49" t="s">
        <v>136</v>
      </c>
      <c r="I1155" s="21" t="s">
        <v>74</v>
      </c>
      <c r="J1155" t="s">
        <v>2442</v>
      </c>
      <c r="K1155" s="53" t="s">
        <v>29</v>
      </c>
      <c r="L1155" s="52" t="s">
        <v>92</v>
      </c>
      <c r="M1155" s="48" t="s">
        <v>73</v>
      </c>
      <c r="N1155" s="89" t="s">
        <v>74</v>
      </c>
      <c r="O1155" s="90" t="s">
        <v>74</v>
      </c>
      <c r="P1155" s="89" t="s">
        <v>74</v>
      </c>
      <c r="Q1155" s="47" t="str">
        <f t="shared" ref="Q1155:Q1218" si="74">+E1155</f>
        <v>50e9a47a-7b4d-4970-9d90-cae927f53753</v>
      </c>
      <c r="R1155" s="64" t="s">
        <v>848</v>
      </c>
      <c r="S1155" s="87">
        <v>20</v>
      </c>
      <c r="T1155" s="21">
        <v>1</v>
      </c>
      <c r="U1155" s="62" t="s">
        <v>139</v>
      </c>
      <c r="V1155" s="49">
        <f>SUMIF(ResumenCotizacion!$C:$C,E1155,ResumenCotizacion!$P:$P)</f>
        <v>0</v>
      </c>
      <c r="W1155" s="86">
        <f>IF(H1155="USD",S1155*SolCotizacion!$J$18,S1155)</f>
        <v>73308.2</v>
      </c>
      <c r="X1155" s="3">
        <f>ROUND(W1155/(1-VLOOKUP("Total porcentaje:",ResumenCotizacion!$F:$H,3,0)),2)</f>
        <v>73308.2</v>
      </c>
      <c r="Y1155" s="3">
        <f t="shared" ref="Y1155:Y1218" si="75">V1155*X1155</f>
        <v>0</v>
      </c>
    </row>
    <row r="1156" spans="1:25" ht="14.25" x14ac:dyDescent="0.2">
      <c r="A1156" s="21" t="str">
        <f t="shared" si="72"/>
        <v>Catalogo principalOPEN-CSP GOBIERNOde9e4fce-5812-43ad-a6a3-2103ce8b49e7</v>
      </c>
      <c r="B1156" s="21" t="str">
        <f t="shared" si="73"/>
        <v>de9e4fce-5812-43ad-a6a3-2103ce8b49e7OPEN-CSP GOBIERNO</v>
      </c>
      <c r="C1156"/>
      <c r="D1156" s="21" t="s">
        <v>134</v>
      </c>
      <c r="E1156" t="s">
        <v>2443</v>
      </c>
      <c r="F1156" s="21" t="s">
        <v>18</v>
      </c>
      <c r="G1156" s="21" t="s">
        <v>134</v>
      </c>
      <c r="H1156" s="49" t="s">
        <v>136</v>
      </c>
      <c r="I1156" s="21" t="s">
        <v>74</v>
      </c>
      <c r="J1156" t="s">
        <v>2444</v>
      </c>
      <c r="K1156" s="53" t="s">
        <v>29</v>
      </c>
      <c r="L1156" s="52" t="s">
        <v>92</v>
      </c>
      <c r="M1156" s="48" t="s">
        <v>73</v>
      </c>
      <c r="N1156" s="89" t="s">
        <v>74</v>
      </c>
      <c r="O1156" s="90" t="s">
        <v>74</v>
      </c>
      <c r="P1156" s="89" t="s">
        <v>74</v>
      </c>
      <c r="Q1156" s="47" t="str">
        <f t="shared" si="74"/>
        <v>de9e4fce-5812-43ad-a6a3-2103ce8b49e7</v>
      </c>
      <c r="R1156" s="64" t="s">
        <v>848</v>
      </c>
      <c r="S1156" s="87">
        <v>10</v>
      </c>
      <c r="T1156" s="21">
        <v>1</v>
      </c>
      <c r="U1156" s="62" t="s">
        <v>139</v>
      </c>
      <c r="V1156" s="49">
        <f>SUMIF(ResumenCotizacion!$C:$C,E1156,ResumenCotizacion!$P:$P)</f>
        <v>0</v>
      </c>
      <c r="W1156" s="86">
        <f>IF(H1156="USD",S1156*SolCotizacion!$J$18,S1156)</f>
        <v>36654.1</v>
      </c>
      <c r="X1156" s="3">
        <f>ROUND(W1156/(1-VLOOKUP("Total porcentaje:",ResumenCotizacion!$F:$H,3,0)),2)</f>
        <v>36654.1</v>
      </c>
      <c r="Y1156" s="3">
        <f t="shared" si="75"/>
        <v>0</v>
      </c>
    </row>
    <row r="1157" spans="1:25" ht="14.25" x14ac:dyDescent="0.2">
      <c r="A1157" s="21" t="str">
        <f t="shared" si="72"/>
        <v>Catalogo principalOPEN-CSP GOBIERNOe6cf957e-e3e6-4148-a3e2-aae34738c887</v>
      </c>
      <c r="B1157" s="21" t="str">
        <f t="shared" si="73"/>
        <v>e6cf957e-e3e6-4148-a3e2-aae34738c887OPEN-CSP GOBIERNO</v>
      </c>
      <c r="C1157"/>
      <c r="D1157" s="21" t="s">
        <v>134</v>
      </c>
      <c r="E1157" t="s">
        <v>2445</v>
      </c>
      <c r="F1157" s="21" t="s">
        <v>18</v>
      </c>
      <c r="G1157" s="21" t="s">
        <v>134</v>
      </c>
      <c r="H1157" s="49" t="s">
        <v>136</v>
      </c>
      <c r="I1157" s="21" t="s">
        <v>74</v>
      </c>
      <c r="J1157" t="s">
        <v>2446</v>
      </c>
      <c r="K1157" s="53" t="s">
        <v>29</v>
      </c>
      <c r="L1157" s="52" t="s">
        <v>92</v>
      </c>
      <c r="M1157" s="48" t="s">
        <v>73</v>
      </c>
      <c r="N1157" s="89" t="s">
        <v>74</v>
      </c>
      <c r="O1157" s="90" t="s">
        <v>74</v>
      </c>
      <c r="P1157" s="89" t="s">
        <v>74</v>
      </c>
      <c r="Q1157" s="47" t="str">
        <f t="shared" si="74"/>
        <v>e6cf957e-e3e6-4148-a3e2-aae34738c887</v>
      </c>
      <c r="R1157" s="64" t="s">
        <v>848</v>
      </c>
      <c r="S1157" s="87">
        <v>12</v>
      </c>
      <c r="T1157" s="21">
        <v>1</v>
      </c>
      <c r="U1157" s="62" t="s">
        <v>139</v>
      </c>
      <c r="V1157" s="49">
        <f>SUMIF(ResumenCotizacion!$C:$C,E1157,ResumenCotizacion!$P:$P)</f>
        <v>0</v>
      </c>
      <c r="W1157" s="86">
        <f>IF(H1157="USD",S1157*SolCotizacion!$J$18,S1157)</f>
        <v>43984.92</v>
      </c>
      <c r="X1157" s="3">
        <f>ROUND(W1157/(1-VLOOKUP("Total porcentaje:",ResumenCotizacion!$F:$H,3,0)),2)</f>
        <v>43984.92</v>
      </c>
      <c r="Y1157" s="3">
        <f t="shared" si="75"/>
        <v>0</v>
      </c>
    </row>
    <row r="1158" spans="1:25" ht="14.25" x14ac:dyDescent="0.2">
      <c r="A1158" s="21" t="str">
        <f t="shared" si="72"/>
        <v>Catalogo principalOPEN-CSP GOBIERNOe5aeedc5-e2f0-4099-aa45-95802034d7f8</v>
      </c>
      <c r="B1158" s="21" t="str">
        <f t="shared" si="73"/>
        <v>e5aeedc5-e2f0-4099-aa45-95802034d7f8OPEN-CSP GOBIERNO</v>
      </c>
      <c r="C1158"/>
      <c r="D1158" s="21" t="s">
        <v>134</v>
      </c>
      <c r="E1158" t="s">
        <v>2447</v>
      </c>
      <c r="F1158" s="21" t="s">
        <v>18</v>
      </c>
      <c r="G1158" s="21" t="s">
        <v>134</v>
      </c>
      <c r="H1158" s="49" t="s">
        <v>136</v>
      </c>
      <c r="I1158" s="21" t="s">
        <v>74</v>
      </c>
      <c r="J1158" t="s">
        <v>2448</v>
      </c>
      <c r="K1158" s="53" t="s">
        <v>29</v>
      </c>
      <c r="L1158" s="52" t="s">
        <v>92</v>
      </c>
      <c r="M1158" s="48" t="s">
        <v>73</v>
      </c>
      <c r="N1158" s="89" t="s">
        <v>74</v>
      </c>
      <c r="O1158" s="90" t="s">
        <v>74</v>
      </c>
      <c r="P1158" s="89" t="s">
        <v>74</v>
      </c>
      <c r="Q1158" s="47" t="str">
        <f t="shared" si="74"/>
        <v>e5aeedc5-e2f0-4099-aa45-95802034d7f8</v>
      </c>
      <c r="R1158" s="64" t="s">
        <v>848</v>
      </c>
      <c r="S1158" s="87">
        <v>95</v>
      </c>
      <c r="T1158" s="21">
        <v>1</v>
      </c>
      <c r="U1158" s="62" t="s">
        <v>139</v>
      </c>
      <c r="V1158" s="49">
        <f>SUMIF(ResumenCotizacion!$C:$C,E1158,ResumenCotizacion!$P:$P)</f>
        <v>0</v>
      </c>
      <c r="W1158" s="86">
        <f>IF(H1158="USD",S1158*SolCotizacion!$J$18,S1158)</f>
        <v>348213.95</v>
      </c>
      <c r="X1158" s="3">
        <f>ROUND(W1158/(1-VLOOKUP("Total porcentaje:",ResumenCotizacion!$F:$H,3,0)),2)</f>
        <v>348213.95</v>
      </c>
      <c r="Y1158" s="3">
        <f t="shared" si="75"/>
        <v>0</v>
      </c>
    </row>
    <row r="1159" spans="1:25" ht="14.25" x14ac:dyDescent="0.2">
      <c r="A1159" s="21" t="str">
        <f t="shared" si="72"/>
        <v>Catalogo principalOPEN-CSP GOBIERNO5ac82c27-0a46-412a-83c0-47a72acd304a</v>
      </c>
      <c r="B1159" s="21" t="str">
        <f t="shared" si="73"/>
        <v>5ac82c27-0a46-412a-83c0-47a72acd304aOPEN-CSP GOBIERNO</v>
      </c>
      <c r="C1159"/>
      <c r="D1159" s="21" t="s">
        <v>134</v>
      </c>
      <c r="E1159" t="s">
        <v>2449</v>
      </c>
      <c r="F1159" s="21" t="s">
        <v>18</v>
      </c>
      <c r="G1159" s="21" t="s">
        <v>134</v>
      </c>
      <c r="H1159" s="49" t="s">
        <v>136</v>
      </c>
      <c r="I1159" s="21" t="s">
        <v>74</v>
      </c>
      <c r="J1159" t="s">
        <v>2450</v>
      </c>
      <c r="K1159" s="53" t="s">
        <v>29</v>
      </c>
      <c r="L1159" s="52" t="s">
        <v>92</v>
      </c>
      <c r="M1159" s="48" t="s">
        <v>73</v>
      </c>
      <c r="N1159" s="89" t="s">
        <v>74</v>
      </c>
      <c r="O1159" s="90" t="s">
        <v>74</v>
      </c>
      <c r="P1159" s="89" t="s">
        <v>74</v>
      </c>
      <c r="Q1159" s="47" t="str">
        <f t="shared" si="74"/>
        <v>5ac82c27-0a46-412a-83c0-47a72acd304a</v>
      </c>
      <c r="R1159" s="64" t="s">
        <v>848</v>
      </c>
      <c r="S1159" s="87">
        <v>60</v>
      </c>
      <c r="T1159" s="21">
        <v>1</v>
      </c>
      <c r="U1159" s="62" t="s">
        <v>139</v>
      </c>
      <c r="V1159" s="49">
        <f>SUMIF(ResumenCotizacion!$C:$C,E1159,ResumenCotizacion!$P:$P)</f>
        <v>0</v>
      </c>
      <c r="W1159" s="86">
        <f>IF(H1159="USD",S1159*SolCotizacion!$J$18,S1159)</f>
        <v>219924.59999999998</v>
      </c>
      <c r="X1159" s="3">
        <f>ROUND(W1159/(1-VLOOKUP("Total porcentaje:",ResumenCotizacion!$F:$H,3,0)),2)</f>
        <v>219924.6</v>
      </c>
      <c r="Y1159" s="3">
        <f t="shared" si="75"/>
        <v>0</v>
      </c>
    </row>
    <row r="1160" spans="1:25" ht="14.25" x14ac:dyDescent="0.2">
      <c r="A1160" s="21" t="str">
        <f t="shared" si="72"/>
        <v>Catalogo principalOPEN-CSP GOBIERNOcc92cf59-840a-446d-944f-1c488af172ab</v>
      </c>
      <c r="B1160" s="21" t="str">
        <f t="shared" si="73"/>
        <v>cc92cf59-840a-446d-944f-1c488af172abOPEN-CSP GOBIERNO</v>
      </c>
      <c r="C1160"/>
      <c r="D1160" s="21" t="s">
        <v>134</v>
      </c>
      <c r="E1160" t="s">
        <v>2451</v>
      </c>
      <c r="F1160" s="21" t="s">
        <v>18</v>
      </c>
      <c r="G1160" s="21" t="s">
        <v>134</v>
      </c>
      <c r="H1160" s="49" t="s">
        <v>136</v>
      </c>
      <c r="I1160" s="21" t="s">
        <v>74</v>
      </c>
      <c r="J1160" t="s">
        <v>2452</v>
      </c>
      <c r="K1160" s="53" t="s">
        <v>29</v>
      </c>
      <c r="L1160" s="52" t="s">
        <v>92</v>
      </c>
      <c r="M1160" s="48" t="s">
        <v>73</v>
      </c>
      <c r="N1160" s="89" t="s">
        <v>74</v>
      </c>
      <c r="O1160" s="90" t="s">
        <v>74</v>
      </c>
      <c r="P1160" s="89" t="s">
        <v>74</v>
      </c>
      <c r="Q1160" s="47" t="str">
        <f t="shared" si="74"/>
        <v>cc92cf59-840a-446d-944f-1c488af172ab</v>
      </c>
      <c r="R1160" s="64" t="s">
        <v>848</v>
      </c>
      <c r="S1160" s="87">
        <v>80</v>
      </c>
      <c r="T1160" s="21">
        <v>1</v>
      </c>
      <c r="U1160" s="62" t="s">
        <v>139</v>
      </c>
      <c r="V1160" s="49">
        <f>SUMIF(ResumenCotizacion!$C:$C,E1160,ResumenCotizacion!$P:$P)</f>
        <v>0</v>
      </c>
      <c r="W1160" s="86">
        <f>IF(H1160="USD",S1160*SolCotizacion!$J$18,S1160)</f>
        <v>293232.8</v>
      </c>
      <c r="X1160" s="3">
        <f>ROUND(W1160/(1-VLOOKUP("Total porcentaje:",ResumenCotizacion!$F:$H,3,0)),2)</f>
        <v>293232.8</v>
      </c>
      <c r="Y1160" s="3">
        <f t="shared" si="75"/>
        <v>0</v>
      </c>
    </row>
    <row r="1161" spans="1:25" ht="14.25" x14ac:dyDescent="0.2">
      <c r="A1161" s="21" t="str">
        <f t="shared" si="72"/>
        <v>Catalogo principalOPEN-CSP GOBIERNO227cdcf5-07b4-4d14-9268-16ae116828c5</v>
      </c>
      <c r="B1161" s="21" t="str">
        <f t="shared" si="73"/>
        <v>227cdcf5-07b4-4d14-9268-16ae116828c5OPEN-CSP GOBIERNO</v>
      </c>
      <c r="C1161"/>
      <c r="D1161" s="21" t="s">
        <v>134</v>
      </c>
      <c r="E1161" t="s">
        <v>2453</v>
      </c>
      <c r="F1161" s="21" t="s">
        <v>18</v>
      </c>
      <c r="G1161" s="21" t="s">
        <v>134</v>
      </c>
      <c r="H1161" s="49" t="s">
        <v>136</v>
      </c>
      <c r="I1161" s="21" t="s">
        <v>74</v>
      </c>
      <c r="J1161" t="s">
        <v>2454</v>
      </c>
      <c r="K1161" s="53" t="s">
        <v>29</v>
      </c>
      <c r="L1161" s="52" t="s">
        <v>92</v>
      </c>
      <c r="M1161" s="48" t="s">
        <v>73</v>
      </c>
      <c r="N1161" s="89" t="s">
        <v>74</v>
      </c>
      <c r="O1161" s="90" t="s">
        <v>74</v>
      </c>
      <c r="P1161" s="89" t="s">
        <v>74</v>
      </c>
      <c r="Q1161" s="47" t="str">
        <f t="shared" si="74"/>
        <v>227cdcf5-07b4-4d14-9268-16ae116828c5</v>
      </c>
      <c r="R1161" s="64" t="s">
        <v>848</v>
      </c>
      <c r="S1161" s="87">
        <v>70</v>
      </c>
      <c r="T1161" s="21">
        <v>1</v>
      </c>
      <c r="U1161" s="62" t="s">
        <v>139</v>
      </c>
      <c r="V1161" s="49">
        <f>SUMIF(ResumenCotizacion!$C:$C,E1161,ResumenCotizacion!$P:$P)</f>
        <v>0</v>
      </c>
      <c r="W1161" s="86">
        <f>IF(H1161="USD",S1161*SolCotizacion!$J$18,S1161)</f>
        <v>256578.69999999998</v>
      </c>
      <c r="X1161" s="3">
        <f>ROUND(W1161/(1-VLOOKUP("Total porcentaje:",ResumenCotizacion!$F:$H,3,0)),2)</f>
        <v>256578.7</v>
      </c>
      <c r="Y1161" s="3">
        <f t="shared" si="75"/>
        <v>0</v>
      </c>
    </row>
    <row r="1162" spans="1:25" ht="14.25" x14ac:dyDescent="0.2">
      <c r="A1162" s="21" t="str">
        <f t="shared" si="72"/>
        <v>Catalogo principalOPEN-CSP GOBIERNO9fb981e1-9531-402e-875c-c69957137939</v>
      </c>
      <c r="B1162" s="21" t="str">
        <f t="shared" si="73"/>
        <v>9fb981e1-9531-402e-875c-c69957137939OPEN-CSP GOBIERNO</v>
      </c>
      <c r="C1162"/>
      <c r="D1162" s="21" t="s">
        <v>134</v>
      </c>
      <c r="E1162" t="s">
        <v>2455</v>
      </c>
      <c r="F1162" s="21" t="s">
        <v>18</v>
      </c>
      <c r="G1162" s="21" t="s">
        <v>134</v>
      </c>
      <c r="H1162" s="49" t="s">
        <v>136</v>
      </c>
      <c r="I1162" s="21" t="s">
        <v>74</v>
      </c>
      <c r="J1162" t="s">
        <v>2456</v>
      </c>
      <c r="K1162" s="53" t="s">
        <v>29</v>
      </c>
      <c r="L1162" s="52" t="s">
        <v>92</v>
      </c>
      <c r="M1162" s="48" t="s">
        <v>73</v>
      </c>
      <c r="N1162" s="89" t="s">
        <v>74</v>
      </c>
      <c r="O1162" s="90" t="s">
        <v>74</v>
      </c>
      <c r="P1162" s="89" t="s">
        <v>74</v>
      </c>
      <c r="Q1162" s="47" t="str">
        <f t="shared" si="74"/>
        <v>9fb981e1-9531-402e-875c-c69957137939</v>
      </c>
      <c r="R1162" s="64" t="s">
        <v>848</v>
      </c>
      <c r="S1162" s="87">
        <v>145</v>
      </c>
      <c r="T1162" s="21">
        <v>1</v>
      </c>
      <c r="U1162" s="62" t="s">
        <v>139</v>
      </c>
      <c r="V1162" s="49">
        <f>SUMIF(ResumenCotizacion!$C:$C,E1162,ResumenCotizacion!$P:$P)</f>
        <v>0</v>
      </c>
      <c r="W1162" s="86">
        <f>IF(H1162="USD",S1162*SolCotizacion!$J$18,S1162)</f>
        <v>531484.44999999995</v>
      </c>
      <c r="X1162" s="3">
        <f>ROUND(W1162/(1-VLOOKUP("Total porcentaje:",ResumenCotizacion!$F:$H,3,0)),2)</f>
        <v>531484.44999999995</v>
      </c>
      <c r="Y1162" s="3">
        <f t="shared" si="75"/>
        <v>0</v>
      </c>
    </row>
    <row r="1163" spans="1:25" ht="14.25" x14ac:dyDescent="0.2">
      <c r="A1163" s="21" t="str">
        <f t="shared" si="72"/>
        <v>Catalogo principalOPEN-CSP GOBIERNOeb91f559-5f48-4495-aebf-9ac0f413d134</v>
      </c>
      <c r="B1163" s="21" t="str">
        <f t="shared" si="73"/>
        <v>eb91f559-5f48-4495-aebf-9ac0f413d134OPEN-CSP GOBIERNO</v>
      </c>
      <c r="C1163"/>
      <c r="D1163" s="21" t="s">
        <v>134</v>
      </c>
      <c r="E1163" t="s">
        <v>2457</v>
      </c>
      <c r="F1163" s="21" t="s">
        <v>18</v>
      </c>
      <c r="G1163" s="21" t="s">
        <v>134</v>
      </c>
      <c r="H1163" s="49" t="s">
        <v>136</v>
      </c>
      <c r="I1163" s="21" t="s">
        <v>74</v>
      </c>
      <c r="J1163" t="s">
        <v>2458</v>
      </c>
      <c r="K1163" s="53" t="s">
        <v>29</v>
      </c>
      <c r="L1163" s="52" t="s">
        <v>92</v>
      </c>
      <c r="M1163" s="48" t="s">
        <v>73</v>
      </c>
      <c r="N1163" s="89" t="s">
        <v>74</v>
      </c>
      <c r="O1163" s="90" t="s">
        <v>74</v>
      </c>
      <c r="P1163" s="89" t="s">
        <v>74</v>
      </c>
      <c r="Q1163" s="47" t="str">
        <f t="shared" si="74"/>
        <v>eb91f559-5f48-4495-aebf-9ac0f413d134</v>
      </c>
      <c r="R1163" s="64" t="s">
        <v>848</v>
      </c>
      <c r="S1163" s="87">
        <v>57</v>
      </c>
      <c r="T1163" s="21">
        <v>1</v>
      </c>
      <c r="U1163" s="62" t="s">
        <v>139</v>
      </c>
      <c r="V1163" s="49">
        <f>SUMIF(ResumenCotizacion!$C:$C,E1163,ResumenCotizacion!$P:$P)</f>
        <v>0</v>
      </c>
      <c r="W1163" s="86">
        <f>IF(H1163="USD",S1163*SolCotizacion!$J$18,S1163)</f>
        <v>208928.37</v>
      </c>
      <c r="X1163" s="3">
        <f>ROUND(W1163/(1-VLOOKUP("Total porcentaje:",ResumenCotizacion!$F:$H,3,0)),2)</f>
        <v>208928.37</v>
      </c>
      <c r="Y1163" s="3">
        <f t="shared" si="75"/>
        <v>0</v>
      </c>
    </row>
    <row r="1164" spans="1:25" ht="14.25" x14ac:dyDescent="0.2">
      <c r="A1164" s="21" t="str">
        <f t="shared" si="72"/>
        <v>Catalogo principalOPEN-CSP GOBIERNO1b828270-9627-4be7-8c8a-58e0be96ee19</v>
      </c>
      <c r="B1164" s="21" t="str">
        <f t="shared" si="73"/>
        <v>1b828270-9627-4be7-8c8a-58e0be96ee19OPEN-CSP GOBIERNO</v>
      </c>
      <c r="C1164"/>
      <c r="D1164" s="21" t="s">
        <v>134</v>
      </c>
      <c r="E1164" t="s">
        <v>2459</v>
      </c>
      <c r="F1164" s="21" t="s">
        <v>18</v>
      </c>
      <c r="G1164" s="21" t="s">
        <v>134</v>
      </c>
      <c r="H1164" s="49" t="s">
        <v>136</v>
      </c>
      <c r="I1164" s="21" t="s">
        <v>74</v>
      </c>
      <c r="J1164" t="s">
        <v>2460</v>
      </c>
      <c r="K1164" s="53" t="s">
        <v>29</v>
      </c>
      <c r="L1164" s="52" t="s">
        <v>92</v>
      </c>
      <c r="M1164" s="48" t="s">
        <v>73</v>
      </c>
      <c r="N1164" s="89" t="s">
        <v>74</v>
      </c>
      <c r="O1164" s="90" t="s">
        <v>74</v>
      </c>
      <c r="P1164" s="89" t="s">
        <v>74</v>
      </c>
      <c r="Q1164" s="47" t="str">
        <f t="shared" si="74"/>
        <v>1b828270-9627-4be7-8c8a-58e0be96ee19</v>
      </c>
      <c r="R1164" s="64" t="s">
        <v>848</v>
      </c>
      <c r="S1164" s="87">
        <v>50</v>
      </c>
      <c r="T1164" s="21">
        <v>1</v>
      </c>
      <c r="U1164" s="62" t="s">
        <v>139</v>
      </c>
      <c r="V1164" s="49">
        <f>SUMIF(ResumenCotizacion!$C:$C,E1164,ResumenCotizacion!$P:$P)</f>
        <v>0</v>
      </c>
      <c r="W1164" s="86">
        <f>IF(H1164="USD",S1164*SolCotizacion!$J$18,S1164)</f>
        <v>183270.5</v>
      </c>
      <c r="X1164" s="3">
        <f>ROUND(W1164/(1-VLOOKUP("Total porcentaje:",ResumenCotizacion!$F:$H,3,0)),2)</f>
        <v>183270.5</v>
      </c>
      <c r="Y1164" s="3">
        <f t="shared" si="75"/>
        <v>0</v>
      </c>
    </row>
    <row r="1165" spans="1:25" ht="14.25" x14ac:dyDescent="0.2">
      <c r="A1165" s="21" t="str">
        <f t="shared" si="72"/>
        <v>Catalogo principalOPEN-CSP GOBIERNOf28514f0-6516-4ef9-8222-1c605a05d245</v>
      </c>
      <c r="B1165" s="21" t="str">
        <f t="shared" si="73"/>
        <v>f28514f0-6516-4ef9-8222-1c605a05d245OPEN-CSP GOBIERNO</v>
      </c>
      <c r="C1165"/>
      <c r="D1165" s="21" t="s">
        <v>134</v>
      </c>
      <c r="E1165" t="s">
        <v>2461</v>
      </c>
      <c r="F1165" s="21" t="s">
        <v>18</v>
      </c>
      <c r="G1165" s="21" t="s">
        <v>134</v>
      </c>
      <c r="H1165" s="49" t="s">
        <v>136</v>
      </c>
      <c r="I1165" s="21" t="s">
        <v>74</v>
      </c>
      <c r="J1165" t="s">
        <v>2462</v>
      </c>
      <c r="K1165" s="53" t="s">
        <v>29</v>
      </c>
      <c r="L1165" s="52" t="s">
        <v>92</v>
      </c>
      <c r="M1165" s="48" t="s">
        <v>73</v>
      </c>
      <c r="N1165" s="89" t="s">
        <v>74</v>
      </c>
      <c r="O1165" s="90" t="s">
        <v>74</v>
      </c>
      <c r="P1165" s="89" t="s">
        <v>74</v>
      </c>
      <c r="Q1165" s="47" t="str">
        <f t="shared" si="74"/>
        <v>f28514f0-6516-4ef9-8222-1c605a05d245</v>
      </c>
      <c r="R1165" s="64" t="s">
        <v>848</v>
      </c>
      <c r="S1165" s="87">
        <v>65</v>
      </c>
      <c r="T1165" s="21">
        <v>1</v>
      </c>
      <c r="U1165" s="62" t="s">
        <v>139</v>
      </c>
      <c r="V1165" s="49">
        <f>SUMIF(ResumenCotizacion!$C:$C,E1165,ResumenCotizacion!$P:$P)</f>
        <v>0</v>
      </c>
      <c r="W1165" s="86">
        <f>IF(H1165="USD",S1165*SolCotizacion!$J$18,S1165)</f>
        <v>238251.65</v>
      </c>
      <c r="X1165" s="3">
        <f>ROUND(W1165/(1-VLOOKUP("Total porcentaje:",ResumenCotizacion!$F:$H,3,0)),2)</f>
        <v>238251.65</v>
      </c>
      <c r="Y1165" s="3">
        <f t="shared" si="75"/>
        <v>0</v>
      </c>
    </row>
    <row r="1166" spans="1:25" ht="14.25" x14ac:dyDescent="0.2">
      <c r="A1166" s="21" t="str">
        <f t="shared" si="72"/>
        <v>Catalogo principalOPEN-CSP GOBIERNO62ba2336-d7be-4339-9a52-727e7cc7c0fe</v>
      </c>
      <c r="B1166" s="21" t="str">
        <f t="shared" si="73"/>
        <v>62ba2336-d7be-4339-9a52-727e7cc7c0feOPEN-CSP GOBIERNO</v>
      </c>
      <c r="C1166"/>
      <c r="D1166" s="21" t="s">
        <v>134</v>
      </c>
      <c r="E1166" t="s">
        <v>2463</v>
      </c>
      <c r="F1166" s="21" t="s">
        <v>18</v>
      </c>
      <c r="G1166" s="21" t="s">
        <v>134</v>
      </c>
      <c r="H1166" s="49" t="s">
        <v>136</v>
      </c>
      <c r="I1166" s="21" t="s">
        <v>74</v>
      </c>
      <c r="J1166" t="s">
        <v>2464</v>
      </c>
      <c r="K1166" s="53" t="s">
        <v>29</v>
      </c>
      <c r="L1166" s="52" t="s">
        <v>92</v>
      </c>
      <c r="M1166" s="48" t="s">
        <v>73</v>
      </c>
      <c r="N1166" s="89" t="s">
        <v>74</v>
      </c>
      <c r="O1166" s="90" t="s">
        <v>74</v>
      </c>
      <c r="P1166" s="89" t="s">
        <v>74</v>
      </c>
      <c r="Q1166" s="47" t="str">
        <f t="shared" si="74"/>
        <v>62ba2336-d7be-4339-9a52-727e7cc7c0fe</v>
      </c>
      <c r="R1166" s="64" t="s">
        <v>848</v>
      </c>
      <c r="S1166" s="87">
        <v>20</v>
      </c>
      <c r="T1166" s="21">
        <v>1</v>
      </c>
      <c r="U1166" s="62" t="s">
        <v>139</v>
      </c>
      <c r="V1166" s="49">
        <f>SUMIF(ResumenCotizacion!$C:$C,E1166,ResumenCotizacion!$P:$P)</f>
        <v>0</v>
      </c>
      <c r="W1166" s="86">
        <f>IF(H1166="USD",S1166*SolCotizacion!$J$18,S1166)</f>
        <v>73308.2</v>
      </c>
      <c r="X1166" s="3">
        <f>ROUND(W1166/(1-VLOOKUP("Total porcentaje:",ResumenCotizacion!$F:$H,3,0)),2)</f>
        <v>73308.2</v>
      </c>
      <c r="Y1166" s="3">
        <f t="shared" si="75"/>
        <v>0</v>
      </c>
    </row>
    <row r="1167" spans="1:25" ht="14.25" x14ac:dyDescent="0.2">
      <c r="A1167" s="21" t="str">
        <f t="shared" si="72"/>
        <v>Catalogo principalOPEN-CSP GOBIERNO969c6aa1-3273-41e2-95ed-cf41edde8d3f</v>
      </c>
      <c r="B1167" s="21" t="str">
        <f t="shared" si="73"/>
        <v>969c6aa1-3273-41e2-95ed-cf41edde8d3fOPEN-CSP GOBIERNO</v>
      </c>
      <c r="C1167"/>
      <c r="D1167" s="21" t="s">
        <v>134</v>
      </c>
      <c r="E1167" t="s">
        <v>2465</v>
      </c>
      <c r="F1167" s="21" t="s">
        <v>18</v>
      </c>
      <c r="G1167" s="21" t="s">
        <v>134</v>
      </c>
      <c r="H1167" s="49" t="s">
        <v>136</v>
      </c>
      <c r="I1167" s="21" t="s">
        <v>74</v>
      </c>
      <c r="J1167" t="s">
        <v>2466</v>
      </c>
      <c r="K1167" s="53" t="s">
        <v>29</v>
      </c>
      <c r="L1167" s="52" t="s">
        <v>92</v>
      </c>
      <c r="M1167" s="48" t="s">
        <v>73</v>
      </c>
      <c r="N1167" s="89" t="s">
        <v>74</v>
      </c>
      <c r="O1167" s="90" t="s">
        <v>74</v>
      </c>
      <c r="P1167" s="89" t="s">
        <v>74</v>
      </c>
      <c r="Q1167" s="47" t="str">
        <f t="shared" si="74"/>
        <v>969c6aa1-3273-41e2-95ed-cf41edde8d3f</v>
      </c>
      <c r="R1167" s="64" t="s">
        <v>848</v>
      </c>
      <c r="S1167" s="87">
        <v>10</v>
      </c>
      <c r="T1167" s="21">
        <v>1</v>
      </c>
      <c r="U1167" s="62" t="s">
        <v>139</v>
      </c>
      <c r="V1167" s="49">
        <f>SUMIF(ResumenCotizacion!$C:$C,E1167,ResumenCotizacion!$P:$P)</f>
        <v>0</v>
      </c>
      <c r="W1167" s="86">
        <f>IF(H1167="USD",S1167*SolCotizacion!$J$18,S1167)</f>
        <v>36654.1</v>
      </c>
      <c r="X1167" s="3">
        <f>ROUND(W1167/(1-VLOOKUP("Total porcentaje:",ResumenCotizacion!$F:$H,3,0)),2)</f>
        <v>36654.1</v>
      </c>
      <c r="Y1167" s="3">
        <f t="shared" si="75"/>
        <v>0</v>
      </c>
    </row>
    <row r="1168" spans="1:25" ht="14.25" x14ac:dyDescent="0.2">
      <c r="A1168" s="21" t="str">
        <f t="shared" si="72"/>
        <v>Catalogo principalOPEN-CSP GOBIERNO5b4440f5-61f2-4f98-8991-a0048c3facfe</v>
      </c>
      <c r="B1168" s="21" t="str">
        <f t="shared" si="73"/>
        <v>5b4440f5-61f2-4f98-8991-a0048c3facfeOPEN-CSP GOBIERNO</v>
      </c>
      <c r="C1168"/>
      <c r="D1168" s="21" t="s">
        <v>134</v>
      </c>
      <c r="E1168" t="s">
        <v>2467</v>
      </c>
      <c r="F1168" s="21" t="s">
        <v>18</v>
      </c>
      <c r="G1168" s="21" t="s">
        <v>134</v>
      </c>
      <c r="H1168" s="49" t="s">
        <v>136</v>
      </c>
      <c r="I1168" s="21" t="s">
        <v>74</v>
      </c>
      <c r="J1168" t="s">
        <v>2468</v>
      </c>
      <c r="K1168" s="53" t="s">
        <v>29</v>
      </c>
      <c r="L1168" s="52" t="s">
        <v>92</v>
      </c>
      <c r="M1168" s="48" t="s">
        <v>73</v>
      </c>
      <c r="N1168" s="89" t="s">
        <v>74</v>
      </c>
      <c r="O1168" s="90" t="s">
        <v>74</v>
      </c>
      <c r="P1168" s="89" t="s">
        <v>74</v>
      </c>
      <c r="Q1168" s="47" t="str">
        <f t="shared" si="74"/>
        <v>5b4440f5-61f2-4f98-8991-a0048c3facfe</v>
      </c>
      <c r="R1168" s="64" t="s">
        <v>848</v>
      </c>
      <c r="S1168" s="87">
        <v>12</v>
      </c>
      <c r="T1168" s="21">
        <v>1</v>
      </c>
      <c r="U1168" s="62" t="s">
        <v>139</v>
      </c>
      <c r="V1168" s="49">
        <f>SUMIF(ResumenCotizacion!$C:$C,E1168,ResumenCotizacion!$P:$P)</f>
        <v>0</v>
      </c>
      <c r="W1168" s="86">
        <f>IF(H1168="USD",S1168*SolCotizacion!$J$18,S1168)</f>
        <v>43984.92</v>
      </c>
      <c r="X1168" s="3">
        <f>ROUND(W1168/(1-VLOOKUP("Total porcentaje:",ResumenCotizacion!$F:$H,3,0)),2)</f>
        <v>43984.92</v>
      </c>
      <c r="Y1168" s="3">
        <f t="shared" si="75"/>
        <v>0</v>
      </c>
    </row>
    <row r="1169" spans="1:25" ht="14.25" x14ac:dyDescent="0.2">
      <c r="A1169" s="21" t="str">
        <f t="shared" si="72"/>
        <v>Catalogo principalOPEN-CSP GOBIERNO91b12d57-0c23-47aa-8c2d-5af59861864e</v>
      </c>
      <c r="B1169" s="21" t="str">
        <f t="shared" si="73"/>
        <v>91b12d57-0c23-47aa-8c2d-5af59861864eOPEN-CSP GOBIERNO</v>
      </c>
      <c r="C1169"/>
      <c r="D1169" s="21" t="s">
        <v>134</v>
      </c>
      <c r="E1169" t="s">
        <v>2469</v>
      </c>
      <c r="F1169" s="21" t="s">
        <v>18</v>
      </c>
      <c r="G1169" s="21" t="s">
        <v>134</v>
      </c>
      <c r="H1169" s="49" t="s">
        <v>136</v>
      </c>
      <c r="I1169" s="21" t="s">
        <v>74</v>
      </c>
      <c r="J1169" t="s">
        <v>2470</v>
      </c>
      <c r="K1169" s="53" t="s">
        <v>29</v>
      </c>
      <c r="L1169" s="52" t="s">
        <v>92</v>
      </c>
      <c r="M1169" s="48" t="s">
        <v>73</v>
      </c>
      <c r="N1169" s="89" t="s">
        <v>74</v>
      </c>
      <c r="O1169" s="90" t="s">
        <v>74</v>
      </c>
      <c r="P1169" s="89" t="s">
        <v>74</v>
      </c>
      <c r="Q1169" s="47" t="str">
        <f t="shared" si="74"/>
        <v>91b12d57-0c23-47aa-8c2d-5af59861864e</v>
      </c>
      <c r="R1169" s="64" t="s">
        <v>848</v>
      </c>
      <c r="S1169" s="87">
        <v>39</v>
      </c>
      <c r="T1169" s="21">
        <v>1</v>
      </c>
      <c r="U1169" s="62" t="s">
        <v>139</v>
      </c>
      <c r="V1169" s="49">
        <f>SUMIF(ResumenCotizacion!$C:$C,E1169,ResumenCotizacion!$P:$P)</f>
        <v>0</v>
      </c>
      <c r="W1169" s="86">
        <f>IF(H1169="USD",S1169*SolCotizacion!$J$18,S1169)</f>
        <v>142950.99</v>
      </c>
      <c r="X1169" s="3">
        <f>ROUND(W1169/(1-VLOOKUP("Total porcentaje:",ResumenCotizacion!$F:$H,3,0)),2)</f>
        <v>142950.99</v>
      </c>
      <c r="Y1169" s="3">
        <f t="shared" si="75"/>
        <v>0</v>
      </c>
    </row>
    <row r="1170" spans="1:25" ht="14.25" x14ac:dyDescent="0.2">
      <c r="A1170" s="21" t="str">
        <f t="shared" si="72"/>
        <v>Catalogo principalOPEN-CSP GOBIERNO2f3a9d62-81a9-4613-94f1-681951f40f25</v>
      </c>
      <c r="B1170" s="21" t="str">
        <f t="shared" si="73"/>
        <v>2f3a9d62-81a9-4613-94f1-681951f40f25OPEN-CSP GOBIERNO</v>
      </c>
      <c r="C1170"/>
      <c r="D1170" s="21" t="s">
        <v>134</v>
      </c>
      <c r="E1170" t="s">
        <v>2471</v>
      </c>
      <c r="F1170" s="21" t="s">
        <v>18</v>
      </c>
      <c r="G1170" s="21" t="s">
        <v>134</v>
      </c>
      <c r="H1170" s="49" t="s">
        <v>136</v>
      </c>
      <c r="I1170" s="21" t="s">
        <v>74</v>
      </c>
      <c r="J1170" t="s">
        <v>2472</v>
      </c>
      <c r="K1170" s="53" t="s">
        <v>29</v>
      </c>
      <c r="L1170" s="52" t="s">
        <v>92</v>
      </c>
      <c r="M1170" s="48" t="s">
        <v>73</v>
      </c>
      <c r="N1170" s="89" t="s">
        <v>74</v>
      </c>
      <c r="O1170" s="90" t="s">
        <v>74</v>
      </c>
      <c r="P1170" s="89" t="s">
        <v>74</v>
      </c>
      <c r="Q1170" s="47" t="str">
        <f t="shared" si="74"/>
        <v>2f3a9d62-81a9-4613-94f1-681951f40f25</v>
      </c>
      <c r="R1170" s="64" t="s">
        <v>848</v>
      </c>
      <c r="S1170" s="87">
        <v>180</v>
      </c>
      <c r="T1170" s="21">
        <v>1</v>
      </c>
      <c r="U1170" s="62" t="s">
        <v>139</v>
      </c>
      <c r="V1170" s="49">
        <f>SUMIF(ResumenCotizacion!$C:$C,E1170,ResumenCotizacion!$P:$P)</f>
        <v>0</v>
      </c>
      <c r="W1170" s="86">
        <f>IF(H1170="USD",S1170*SolCotizacion!$J$18,S1170)</f>
        <v>659773.79999999993</v>
      </c>
      <c r="X1170" s="3">
        <f>ROUND(W1170/(1-VLOOKUP("Total porcentaje:",ResumenCotizacion!$F:$H,3,0)),2)</f>
        <v>659773.80000000005</v>
      </c>
      <c r="Y1170" s="3">
        <f t="shared" si="75"/>
        <v>0</v>
      </c>
    </row>
    <row r="1171" spans="1:25" ht="14.25" x14ac:dyDescent="0.2">
      <c r="A1171" s="21" t="str">
        <f t="shared" si="72"/>
        <v>Catalogo principalOPEN-CSP GOBIERNO8c4a874c-016a-48ca-9bc6-829b094aa5e2</v>
      </c>
      <c r="B1171" s="21" t="str">
        <f t="shared" si="73"/>
        <v>8c4a874c-016a-48ca-9bc6-829b094aa5e2OPEN-CSP GOBIERNO</v>
      </c>
      <c r="C1171"/>
      <c r="D1171" s="21" t="s">
        <v>134</v>
      </c>
      <c r="E1171" t="s">
        <v>2473</v>
      </c>
      <c r="F1171" s="21" t="s">
        <v>18</v>
      </c>
      <c r="G1171" s="21" t="s">
        <v>134</v>
      </c>
      <c r="H1171" s="49" t="s">
        <v>136</v>
      </c>
      <c r="I1171" s="21" t="s">
        <v>74</v>
      </c>
      <c r="J1171" t="s">
        <v>2474</v>
      </c>
      <c r="K1171" s="53" t="s">
        <v>29</v>
      </c>
      <c r="L1171" s="52" t="s">
        <v>92</v>
      </c>
      <c r="M1171" s="48" t="s">
        <v>73</v>
      </c>
      <c r="N1171" s="89" t="s">
        <v>74</v>
      </c>
      <c r="O1171" s="90" t="s">
        <v>74</v>
      </c>
      <c r="P1171" s="89" t="s">
        <v>74</v>
      </c>
      <c r="Q1171" s="47" t="str">
        <f t="shared" si="74"/>
        <v>8c4a874c-016a-48ca-9bc6-829b094aa5e2</v>
      </c>
      <c r="R1171" s="64" t="s">
        <v>848</v>
      </c>
      <c r="S1171" s="87">
        <v>30</v>
      </c>
      <c r="T1171" s="21">
        <v>1</v>
      </c>
      <c r="U1171" s="62" t="s">
        <v>139</v>
      </c>
      <c r="V1171" s="49">
        <f>SUMIF(ResumenCotizacion!$C:$C,E1171,ResumenCotizacion!$P:$P)</f>
        <v>0</v>
      </c>
      <c r="W1171" s="86">
        <f>IF(H1171="USD",S1171*SolCotizacion!$J$18,S1171)</f>
        <v>109962.29999999999</v>
      </c>
      <c r="X1171" s="3">
        <f>ROUND(W1171/(1-VLOOKUP("Total porcentaje:",ResumenCotizacion!$F:$H,3,0)),2)</f>
        <v>109962.3</v>
      </c>
      <c r="Y1171" s="3">
        <f t="shared" si="75"/>
        <v>0</v>
      </c>
    </row>
    <row r="1172" spans="1:25" ht="14.25" x14ac:dyDescent="0.2">
      <c r="A1172" s="21" t="str">
        <f t="shared" si="72"/>
        <v>Catalogo principalOPEN-CSP GOBIERNO13d32e13-a1b0-400d-96c0-4eaaa14dced5</v>
      </c>
      <c r="B1172" s="21" t="str">
        <f t="shared" si="73"/>
        <v>13d32e13-a1b0-400d-96c0-4eaaa14dced5OPEN-CSP GOBIERNO</v>
      </c>
      <c r="C1172"/>
      <c r="D1172" s="21" t="s">
        <v>134</v>
      </c>
      <c r="E1172" t="s">
        <v>2475</v>
      </c>
      <c r="F1172" s="21" t="s">
        <v>18</v>
      </c>
      <c r="G1172" s="21" t="s">
        <v>134</v>
      </c>
      <c r="H1172" s="49" t="s">
        <v>136</v>
      </c>
      <c r="I1172" s="21" t="s">
        <v>74</v>
      </c>
      <c r="J1172" t="s">
        <v>2476</v>
      </c>
      <c r="K1172" s="53" t="s">
        <v>29</v>
      </c>
      <c r="L1172" s="52" t="s">
        <v>92</v>
      </c>
      <c r="M1172" s="48" t="s">
        <v>73</v>
      </c>
      <c r="N1172" s="89" t="s">
        <v>74</v>
      </c>
      <c r="O1172" s="90" t="s">
        <v>74</v>
      </c>
      <c r="P1172" s="89" t="s">
        <v>74</v>
      </c>
      <c r="Q1172" s="47" t="str">
        <f t="shared" si="74"/>
        <v>13d32e13-a1b0-400d-96c0-4eaaa14dced5</v>
      </c>
      <c r="R1172" s="64" t="s">
        <v>848</v>
      </c>
      <c r="S1172" s="87">
        <v>15</v>
      </c>
      <c r="T1172" s="21">
        <v>1</v>
      </c>
      <c r="U1172" s="62" t="s">
        <v>139</v>
      </c>
      <c r="V1172" s="49">
        <f>SUMIF(ResumenCotizacion!$C:$C,E1172,ResumenCotizacion!$P:$P)</f>
        <v>0</v>
      </c>
      <c r="W1172" s="86">
        <f>IF(H1172="USD",S1172*SolCotizacion!$J$18,S1172)</f>
        <v>54981.149999999994</v>
      </c>
      <c r="X1172" s="3">
        <f>ROUND(W1172/(1-VLOOKUP("Total porcentaje:",ResumenCotizacion!$F:$H,3,0)),2)</f>
        <v>54981.15</v>
      </c>
      <c r="Y1172" s="3">
        <f t="shared" si="75"/>
        <v>0</v>
      </c>
    </row>
    <row r="1173" spans="1:25" ht="14.25" x14ac:dyDescent="0.2">
      <c r="A1173" s="21" t="str">
        <f t="shared" si="72"/>
        <v>Catalogo principalOPEN-CSP GOBIERNO9d5c3c7d-7577-4f96-8070-8ed3ebed5d55</v>
      </c>
      <c r="B1173" s="21" t="str">
        <f t="shared" si="73"/>
        <v>9d5c3c7d-7577-4f96-8070-8ed3ebed5d55OPEN-CSP GOBIERNO</v>
      </c>
      <c r="C1173"/>
      <c r="D1173" s="21" t="s">
        <v>134</v>
      </c>
      <c r="E1173" t="s">
        <v>2477</v>
      </c>
      <c r="F1173" s="21" t="s">
        <v>18</v>
      </c>
      <c r="G1173" s="21" t="s">
        <v>134</v>
      </c>
      <c r="H1173" s="49" t="s">
        <v>136</v>
      </c>
      <c r="I1173" s="21" t="s">
        <v>74</v>
      </c>
      <c r="J1173" t="s">
        <v>2478</v>
      </c>
      <c r="K1173" s="53" t="s">
        <v>29</v>
      </c>
      <c r="L1173" s="52" t="s">
        <v>92</v>
      </c>
      <c r="M1173" s="48" t="s">
        <v>73</v>
      </c>
      <c r="N1173" s="89" t="s">
        <v>74</v>
      </c>
      <c r="O1173" s="90" t="s">
        <v>74</v>
      </c>
      <c r="P1173" s="89" t="s">
        <v>74</v>
      </c>
      <c r="Q1173" s="47" t="str">
        <f t="shared" si="74"/>
        <v>9d5c3c7d-7577-4f96-8070-8ed3ebed5d55</v>
      </c>
      <c r="R1173" s="64" t="s">
        <v>848</v>
      </c>
      <c r="S1173" s="87">
        <v>18</v>
      </c>
      <c r="T1173" s="21">
        <v>1</v>
      </c>
      <c r="U1173" s="62" t="s">
        <v>139</v>
      </c>
      <c r="V1173" s="49">
        <f>SUMIF(ResumenCotizacion!$C:$C,E1173,ResumenCotizacion!$P:$P)</f>
        <v>0</v>
      </c>
      <c r="W1173" s="86">
        <f>IF(H1173="USD",S1173*SolCotizacion!$J$18,S1173)</f>
        <v>65977.38</v>
      </c>
      <c r="X1173" s="3">
        <f>ROUND(W1173/(1-VLOOKUP("Total porcentaje:",ResumenCotizacion!$F:$H,3,0)),2)</f>
        <v>65977.38</v>
      </c>
      <c r="Y1173" s="3">
        <f t="shared" si="75"/>
        <v>0</v>
      </c>
    </row>
    <row r="1174" spans="1:25" ht="14.25" x14ac:dyDescent="0.2">
      <c r="A1174" s="21" t="str">
        <f t="shared" si="72"/>
        <v>Catalogo principalOPEN-CSP GOBIERNO12d6b353-4514-4a03-80ee-2cdc5da84ba8</v>
      </c>
      <c r="B1174" s="21" t="str">
        <f t="shared" si="73"/>
        <v>12d6b353-4514-4a03-80ee-2cdc5da84ba8OPEN-CSP GOBIERNO</v>
      </c>
      <c r="C1174"/>
      <c r="D1174" s="21" t="s">
        <v>134</v>
      </c>
      <c r="E1174" t="s">
        <v>2479</v>
      </c>
      <c r="F1174" s="21" t="s">
        <v>18</v>
      </c>
      <c r="G1174" s="21" t="s">
        <v>134</v>
      </c>
      <c r="H1174" s="49" t="s">
        <v>136</v>
      </c>
      <c r="I1174" s="21" t="s">
        <v>74</v>
      </c>
      <c r="J1174" t="s">
        <v>2480</v>
      </c>
      <c r="K1174" s="53" t="s">
        <v>29</v>
      </c>
      <c r="L1174" s="52" t="s">
        <v>92</v>
      </c>
      <c r="M1174" s="48" t="s">
        <v>73</v>
      </c>
      <c r="N1174" s="89" t="s">
        <v>74</v>
      </c>
      <c r="O1174" s="90" t="s">
        <v>74</v>
      </c>
      <c r="P1174" s="89" t="s">
        <v>74</v>
      </c>
      <c r="Q1174" s="47" t="str">
        <f t="shared" si="74"/>
        <v>12d6b353-4514-4a03-80ee-2cdc5da84ba8</v>
      </c>
      <c r="R1174" s="64" t="s">
        <v>848</v>
      </c>
      <c r="S1174" s="87">
        <v>108</v>
      </c>
      <c r="T1174" s="21">
        <v>1</v>
      </c>
      <c r="U1174" s="62" t="s">
        <v>139</v>
      </c>
      <c r="V1174" s="49">
        <f>SUMIF(ResumenCotizacion!$C:$C,E1174,ResumenCotizacion!$P:$P)</f>
        <v>0</v>
      </c>
      <c r="W1174" s="86">
        <f>IF(H1174="USD",S1174*SolCotizacion!$J$18,S1174)</f>
        <v>395864.27999999997</v>
      </c>
      <c r="X1174" s="3">
        <f>ROUND(W1174/(1-VLOOKUP("Total porcentaje:",ResumenCotizacion!$F:$H,3,0)),2)</f>
        <v>395864.28</v>
      </c>
      <c r="Y1174" s="3">
        <f t="shared" si="75"/>
        <v>0</v>
      </c>
    </row>
    <row r="1175" spans="1:25" ht="14.25" x14ac:dyDescent="0.2">
      <c r="A1175" s="21" t="str">
        <f t="shared" si="72"/>
        <v>Catalogo principalOPEN-CSP GOBIERNOb2ccb51a-43c2-47d4-92db-dbf14553a185</v>
      </c>
      <c r="B1175" s="21" t="str">
        <f t="shared" si="73"/>
        <v>b2ccb51a-43c2-47d4-92db-dbf14553a185OPEN-CSP GOBIERNO</v>
      </c>
      <c r="C1175"/>
      <c r="D1175" s="21" t="s">
        <v>134</v>
      </c>
      <c r="E1175" t="s">
        <v>2481</v>
      </c>
      <c r="F1175" s="21" t="s">
        <v>18</v>
      </c>
      <c r="G1175" s="21" t="s">
        <v>134</v>
      </c>
      <c r="H1175" s="49" t="s">
        <v>136</v>
      </c>
      <c r="I1175" s="21" t="s">
        <v>74</v>
      </c>
      <c r="J1175" t="s">
        <v>2482</v>
      </c>
      <c r="K1175" s="53" t="s">
        <v>29</v>
      </c>
      <c r="L1175" s="52" t="s">
        <v>92</v>
      </c>
      <c r="M1175" s="48" t="s">
        <v>73</v>
      </c>
      <c r="N1175" s="89" t="s">
        <v>74</v>
      </c>
      <c r="O1175" s="90" t="s">
        <v>74</v>
      </c>
      <c r="P1175" s="89" t="s">
        <v>74</v>
      </c>
      <c r="Q1175" s="47" t="str">
        <f t="shared" si="74"/>
        <v>b2ccb51a-43c2-47d4-92db-dbf14553a185</v>
      </c>
      <c r="R1175" s="64" t="s">
        <v>848</v>
      </c>
      <c r="S1175" s="87">
        <v>8</v>
      </c>
      <c r="T1175" s="21">
        <v>1</v>
      </c>
      <c r="U1175" s="62" t="s">
        <v>139</v>
      </c>
      <c r="V1175" s="49">
        <f>SUMIF(ResumenCotizacion!$C:$C,E1175,ResumenCotizacion!$P:$P)</f>
        <v>0</v>
      </c>
      <c r="W1175" s="86">
        <f>IF(H1175="USD",S1175*SolCotizacion!$J$18,S1175)</f>
        <v>29323.279999999999</v>
      </c>
      <c r="X1175" s="3">
        <f>ROUND(W1175/(1-VLOOKUP("Total porcentaje:",ResumenCotizacion!$F:$H,3,0)),2)</f>
        <v>29323.279999999999</v>
      </c>
      <c r="Y1175" s="3">
        <f t="shared" si="75"/>
        <v>0</v>
      </c>
    </row>
    <row r="1176" spans="1:25" ht="14.25" x14ac:dyDescent="0.2">
      <c r="A1176" s="21" t="str">
        <f t="shared" si="72"/>
        <v>Catalogo principalOPEN-CSP GOBIERNOeef12e4c-d38d-4a8f-90cf-47313bb033f0</v>
      </c>
      <c r="B1176" s="21" t="str">
        <f t="shared" si="73"/>
        <v>eef12e4c-d38d-4a8f-90cf-47313bb033f0OPEN-CSP GOBIERNO</v>
      </c>
      <c r="C1176"/>
      <c r="D1176" s="21" t="s">
        <v>134</v>
      </c>
      <c r="E1176" t="s">
        <v>2483</v>
      </c>
      <c r="F1176" s="21" t="s">
        <v>18</v>
      </c>
      <c r="G1176" s="21" t="s">
        <v>134</v>
      </c>
      <c r="H1176" s="49" t="s">
        <v>136</v>
      </c>
      <c r="I1176" s="21" t="s">
        <v>74</v>
      </c>
      <c r="J1176" t="s">
        <v>2484</v>
      </c>
      <c r="K1176" s="53" t="s">
        <v>29</v>
      </c>
      <c r="L1176" s="52" t="s">
        <v>92</v>
      </c>
      <c r="M1176" s="48" t="s">
        <v>73</v>
      </c>
      <c r="N1176" s="89" t="s">
        <v>74</v>
      </c>
      <c r="O1176" s="90" t="s">
        <v>74</v>
      </c>
      <c r="P1176" s="89" t="s">
        <v>74</v>
      </c>
      <c r="Q1176" s="47" t="str">
        <f t="shared" si="74"/>
        <v>eef12e4c-d38d-4a8f-90cf-47313bb033f0</v>
      </c>
      <c r="R1176" s="64" t="s">
        <v>848</v>
      </c>
      <c r="S1176" s="87">
        <v>4.8</v>
      </c>
      <c r="T1176" s="21">
        <v>1</v>
      </c>
      <c r="U1176" s="62" t="s">
        <v>139</v>
      </c>
      <c r="V1176" s="49">
        <f>SUMIF(ResumenCotizacion!$C:$C,E1176,ResumenCotizacion!$P:$P)</f>
        <v>0</v>
      </c>
      <c r="W1176" s="86">
        <f>IF(H1176="USD",S1176*SolCotizacion!$J$18,S1176)</f>
        <v>17593.967999999997</v>
      </c>
      <c r="X1176" s="3">
        <f>ROUND(W1176/(1-VLOOKUP("Total porcentaje:",ResumenCotizacion!$F:$H,3,0)),2)</f>
        <v>17593.97</v>
      </c>
      <c r="Y1176" s="3">
        <f t="shared" si="75"/>
        <v>0</v>
      </c>
    </row>
    <row r="1177" spans="1:25" ht="14.25" x14ac:dyDescent="0.2">
      <c r="A1177" s="21" t="str">
        <f t="shared" si="72"/>
        <v>Catalogo principalOPEN-CSP GOBIERNOa93e9934-bd2d-4022-8a7f-a3217a50cc1d</v>
      </c>
      <c r="B1177" s="21" t="str">
        <f t="shared" si="73"/>
        <v>a93e9934-bd2d-4022-8a7f-a3217a50cc1dOPEN-CSP GOBIERNO</v>
      </c>
      <c r="C1177"/>
      <c r="D1177" s="21" t="s">
        <v>134</v>
      </c>
      <c r="E1177" t="s">
        <v>2485</v>
      </c>
      <c r="F1177" s="21" t="s">
        <v>18</v>
      </c>
      <c r="G1177" s="21" t="s">
        <v>134</v>
      </c>
      <c r="H1177" s="49" t="s">
        <v>136</v>
      </c>
      <c r="I1177" s="21" t="s">
        <v>74</v>
      </c>
      <c r="J1177" t="s">
        <v>2486</v>
      </c>
      <c r="K1177" s="53" t="s">
        <v>29</v>
      </c>
      <c r="L1177" s="52" t="s">
        <v>92</v>
      </c>
      <c r="M1177" s="48" t="s">
        <v>73</v>
      </c>
      <c r="N1177" s="89" t="s">
        <v>74</v>
      </c>
      <c r="O1177" s="90" t="s">
        <v>74</v>
      </c>
      <c r="P1177" s="89" t="s">
        <v>74</v>
      </c>
      <c r="Q1177" s="47" t="str">
        <f t="shared" si="74"/>
        <v>a93e9934-bd2d-4022-8a7f-a3217a50cc1d</v>
      </c>
      <c r="R1177" s="64" t="s">
        <v>848</v>
      </c>
      <c r="S1177" s="87">
        <v>40</v>
      </c>
      <c r="T1177" s="21">
        <v>1</v>
      </c>
      <c r="U1177" s="62" t="s">
        <v>139</v>
      </c>
      <c r="V1177" s="49">
        <f>SUMIF(ResumenCotizacion!$C:$C,E1177,ResumenCotizacion!$P:$P)</f>
        <v>0</v>
      </c>
      <c r="W1177" s="86">
        <f>IF(H1177="USD",S1177*SolCotizacion!$J$18,S1177)</f>
        <v>146616.4</v>
      </c>
      <c r="X1177" s="3">
        <f>ROUND(W1177/(1-VLOOKUP("Total porcentaje:",ResumenCotizacion!$F:$H,3,0)),2)</f>
        <v>146616.4</v>
      </c>
      <c r="Y1177" s="3">
        <f t="shared" si="75"/>
        <v>0</v>
      </c>
    </row>
    <row r="1178" spans="1:25" ht="14.25" x14ac:dyDescent="0.2">
      <c r="A1178" s="21" t="str">
        <f t="shared" si="72"/>
        <v>Catalogo principalOPEN-CSP GOBIERNOc8dd48d3-9de3-4ecb-9722-587128c7439a</v>
      </c>
      <c r="B1178" s="21" t="str">
        <f t="shared" si="73"/>
        <v>c8dd48d3-9de3-4ecb-9722-587128c7439aOPEN-CSP GOBIERNO</v>
      </c>
      <c r="C1178"/>
      <c r="D1178" s="21" t="s">
        <v>134</v>
      </c>
      <c r="E1178" t="s">
        <v>2487</v>
      </c>
      <c r="F1178" s="21" t="s">
        <v>18</v>
      </c>
      <c r="G1178" s="21" t="s">
        <v>134</v>
      </c>
      <c r="H1178" s="49" t="s">
        <v>136</v>
      </c>
      <c r="I1178" s="21" t="s">
        <v>74</v>
      </c>
      <c r="J1178" t="s">
        <v>2488</v>
      </c>
      <c r="K1178" s="53" t="s">
        <v>29</v>
      </c>
      <c r="L1178" s="52" t="s">
        <v>92</v>
      </c>
      <c r="M1178" s="48" t="s">
        <v>73</v>
      </c>
      <c r="N1178" s="89" t="s">
        <v>74</v>
      </c>
      <c r="O1178" s="90" t="s">
        <v>74</v>
      </c>
      <c r="P1178" s="89" t="s">
        <v>74</v>
      </c>
      <c r="Q1178" s="47" t="str">
        <f t="shared" si="74"/>
        <v>c8dd48d3-9de3-4ecb-9722-587128c7439a</v>
      </c>
      <c r="R1178" s="64" t="s">
        <v>848</v>
      </c>
      <c r="S1178" s="87">
        <v>2</v>
      </c>
      <c r="T1178" s="21">
        <v>1</v>
      </c>
      <c r="U1178" s="62" t="s">
        <v>139</v>
      </c>
      <c r="V1178" s="49">
        <f>SUMIF(ResumenCotizacion!$C:$C,E1178,ResumenCotizacion!$P:$P)</f>
        <v>0</v>
      </c>
      <c r="W1178" s="86">
        <f>IF(H1178="USD",S1178*SolCotizacion!$J$18,S1178)</f>
        <v>7330.82</v>
      </c>
      <c r="X1178" s="3">
        <f>ROUND(W1178/(1-VLOOKUP("Total porcentaje:",ResumenCotizacion!$F:$H,3,0)),2)</f>
        <v>7330.82</v>
      </c>
      <c r="Y1178" s="3">
        <f t="shared" si="75"/>
        <v>0</v>
      </c>
    </row>
    <row r="1179" spans="1:25" ht="14.25" x14ac:dyDescent="0.2">
      <c r="A1179" s="21" t="str">
        <f t="shared" si="72"/>
        <v>Catalogo principalOPEN-CSP GOBIERNO1a5311e2-9236-4e7e-ace6-280581658910</v>
      </c>
      <c r="B1179" s="21" t="str">
        <f t="shared" si="73"/>
        <v>1a5311e2-9236-4e7e-ace6-280581658910OPEN-CSP GOBIERNO</v>
      </c>
      <c r="C1179"/>
      <c r="D1179" s="21" t="s">
        <v>134</v>
      </c>
      <c r="E1179" t="s">
        <v>2489</v>
      </c>
      <c r="F1179" s="21" t="s">
        <v>18</v>
      </c>
      <c r="G1179" s="21" t="s">
        <v>134</v>
      </c>
      <c r="H1179" s="49" t="s">
        <v>136</v>
      </c>
      <c r="I1179" s="21" t="s">
        <v>74</v>
      </c>
      <c r="J1179" t="s">
        <v>2490</v>
      </c>
      <c r="K1179" s="53" t="s">
        <v>29</v>
      </c>
      <c r="L1179" s="52" t="s">
        <v>92</v>
      </c>
      <c r="M1179" s="48" t="s">
        <v>73</v>
      </c>
      <c r="N1179" s="89" t="s">
        <v>74</v>
      </c>
      <c r="O1179" s="90" t="s">
        <v>74</v>
      </c>
      <c r="P1179" s="89" t="s">
        <v>74</v>
      </c>
      <c r="Q1179" s="47" t="str">
        <f t="shared" si="74"/>
        <v>1a5311e2-9236-4e7e-ace6-280581658910</v>
      </c>
      <c r="R1179" s="64" t="s">
        <v>848</v>
      </c>
      <c r="S1179" s="87">
        <v>500</v>
      </c>
      <c r="T1179" s="21">
        <v>1</v>
      </c>
      <c r="U1179" s="62" t="s">
        <v>139</v>
      </c>
      <c r="V1179" s="49">
        <f>SUMIF(ResumenCotizacion!$C:$C,E1179,ResumenCotizacion!$P:$P)</f>
        <v>0</v>
      </c>
      <c r="W1179" s="86">
        <f>IF(H1179="USD",S1179*SolCotizacion!$J$18,S1179)</f>
        <v>1832705</v>
      </c>
      <c r="X1179" s="3">
        <f>ROUND(W1179/(1-VLOOKUP("Total porcentaje:",ResumenCotizacion!$F:$H,3,0)),2)</f>
        <v>1832705</v>
      </c>
      <c r="Y1179" s="3">
        <f t="shared" si="75"/>
        <v>0</v>
      </c>
    </row>
    <row r="1180" spans="1:25" ht="14.25" x14ac:dyDescent="0.2">
      <c r="A1180" s="21" t="str">
        <f t="shared" si="72"/>
        <v>Catalogo principalOPEN-CSP GOBIERNO7414a9b1-8947-4ac6-9141-793d139e02d1</v>
      </c>
      <c r="B1180" s="21" t="str">
        <f t="shared" si="73"/>
        <v>7414a9b1-8947-4ac6-9141-793d139e02d1OPEN-CSP GOBIERNO</v>
      </c>
      <c r="C1180"/>
      <c r="D1180" s="21" t="s">
        <v>134</v>
      </c>
      <c r="E1180" t="s">
        <v>2491</v>
      </c>
      <c r="F1180" s="21" t="s">
        <v>18</v>
      </c>
      <c r="G1180" s="21" t="s">
        <v>134</v>
      </c>
      <c r="H1180" s="49" t="s">
        <v>136</v>
      </c>
      <c r="I1180" s="21" t="s">
        <v>74</v>
      </c>
      <c r="J1180" t="s">
        <v>2492</v>
      </c>
      <c r="K1180" s="53" t="s">
        <v>29</v>
      </c>
      <c r="L1180" s="52" t="s">
        <v>92</v>
      </c>
      <c r="M1180" s="48" t="s">
        <v>73</v>
      </c>
      <c r="N1180" s="89" t="s">
        <v>74</v>
      </c>
      <c r="O1180" s="90" t="s">
        <v>74</v>
      </c>
      <c r="P1180" s="89" t="s">
        <v>74</v>
      </c>
      <c r="Q1180" s="47" t="str">
        <f t="shared" si="74"/>
        <v>7414a9b1-8947-4ac6-9141-793d139e02d1</v>
      </c>
      <c r="R1180" s="64" t="s">
        <v>848</v>
      </c>
      <c r="S1180" s="87">
        <v>1100</v>
      </c>
      <c r="T1180" s="21">
        <v>1</v>
      </c>
      <c r="U1180" s="62" t="s">
        <v>139</v>
      </c>
      <c r="V1180" s="49">
        <f>SUMIF(ResumenCotizacion!$C:$C,E1180,ResumenCotizacion!$P:$P)</f>
        <v>0</v>
      </c>
      <c r="W1180" s="86">
        <f>IF(H1180="USD",S1180*SolCotizacion!$J$18,S1180)</f>
        <v>4031951</v>
      </c>
      <c r="X1180" s="3">
        <f>ROUND(W1180/(1-VLOOKUP("Total porcentaje:",ResumenCotizacion!$F:$H,3,0)),2)</f>
        <v>4031951</v>
      </c>
      <c r="Y1180" s="3">
        <f t="shared" si="75"/>
        <v>0</v>
      </c>
    </row>
    <row r="1181" spans="1:25" ht="14.25" x14ac:dyDescent="0.2">
      <c r="A1181" s="21" t="str">
        <f t="shared" si="72"/>
        <v>Catalogo principalOPEN-CSP GOBIERNO79c29af7-3cd0-4a6f-b182-a81e31dec84e</v>
      </c>
      <c r="B1181" s="21" t="str">
        <f t="shared" si="73"/>
        <v>79c29af7-3cd0-4a6f-b182-a81e31dec84eOPEN-CSP GOBIERNO</v>
      </c>
      <c r="C1181"/>
      <c r="D1181" s="21" t="s">
        <v>134</v>
      </c>
      <c r="E1181" t="s">
        <v>2493</v>
      </c>
      <c r="F1181" s="21" t="s">
        <v>18</v>
      </c>
      <c r="G1181" s="21" t="s">
        <v>134</v>
      </c>
      <c r="H1181" s="49" t="s">
        <v>136</v>
      </c>
      <c r="I1181" s="21" t="s">
        <v>74</v>
      </c>
      <c r="J1181" t="s">
        <v>2494</v>
      </c>
      <c r="K1181" s="53" t="s">
        <v>29</v>
      </c>
      <c r="L1181" s="52" t="s">
        <v>92</v>
      </c>
      <c r="M1181" s="48" t="s">
        <v>73</v>
      </c>
      <c r="N1181" s="89" t="s">
        <v>74</v>
      </c>
      <c r="O1181" s="90" t="s">
        <v>74</v>
      </c>
      <c r="P1181" s="89" t="s">
        <v>74</v>
      </c>
      <c r="Q1181" s="47" t="str">
        <f t="shared" si="74"/>
        <v>79c29af7-3cd0-4a6f-b182-a81e31dec84e</v>
      </c>
      <c r="R1181" s="64" t="s">
        <v>848</v>
      </c>
      <c r="S1181" s="87">
        <v>8.75</v>
      </c>
      <c r="T1181" s="21">
        <v>1</v>
      </c>
      <c r="U1181" s="62" t="s">
        <v>139</v>
      </c>
      <c r="V1181" s="49">
        <f>SUMIF(ResumenCotizacion!$C:$C,E1181,ResumenCotizacion!$P:$P)</f>
        <v>0</v>
      </c>
      <c r="W1181" s="86">
        <f>IF(H1181="USD",S1181*SolCotizacion!$J$18,S1181)</f>
        <v>32072.337499999998</v>
      </c>
      <c r="X1181" s="3">
        <f>ROUND(W1181/(1-VLOOKUP("Total porcentaje:",ResumenCotizacion!$F:$H,3,0)),2)</f>
        <v>32072.34</v>
      </c>
      <c r="Y1181" s="3">
        <f t="shared" si="75"/>
        <v>0</v>
      </c>
    </row>
    <row r="1182" spans="1:25" ht="14.25" x14ac:dyDescent="0.2">
      <c r="A1182" s="21" t="str">
        <f t="shared" si="72"/>
        <v>Catalogo principalOPEN-CSP GOBIERNO37402a1d-0c6e-4d49-baae-0e45bd8ecb44</v>
      </c>
      <c r="B1182" s="21" t="str">
        <f t="shared" si="73"/>
        <v>37402a1d-0c6e-4d49-baae-0e45bd8ecb44OPEN-CSP GOBIERNO</v>
      </c>
      <c r="C1182"/>
      <c r="D1182" s="21" t="s">
        <v>134</v>
      </c>
      <c r="E1182" t="s">
        <v>2495</v>
      </c>
      <c r="F1182" s="21" t="s">
        <v>18</v>
      </c>
      <c r="G1182" s="21" t="s">
        <v>134</v>
      </c>
      <c r="H1182" s="49" t="s">
        <v>136</v>
      </c>
      <c r="I1182" s="21" t="s">
        <v>74</v>
      </c>
      <c r="J1182" t="s">
        <v>2496</v>
      </c>
      <c r="K1182" s="53" t="s">
        <v>29</v>
      </c>
      <c r="L1182" s="52" t="s">
        <v>92</v>
      </c>
      <c r="M1182" s="48" t="s">
        <v>73</v>
      </c>
      <c r="N1182" s="89" t="s">
        <v>74</v>
      </c>
      <c r="O1182" s="90" t="s">
        <v>74</v>
      </c>
      <c r="P1182" s="89" t="s">
        <v>74</v>
      </c>
      <c r="Q1182" s="47" t="str">
        <f t="shared" si="74"/>
        <v>37402a1d-0c6e-4d49-baae-0e45bd8ecb44</v>
      </c>
      <c r="R1182" s="64" t="s">
        <v>848</v>
      </c>
      <c r="S1182" s="87">
        <v>14.8</v>
      </c>
      <c r="T1182" s="21">
        <v>1</v>
      </c>
      <c r="U1182" s="62" t="s">
        <v>139</v>
      </c>
      <c r="V1182" s="49">
        <f>SUMIF(ResumenCotizacion!$C:$C,E1182,ResumenCotizacion!$P:$P)</f>
        <v>0</v>
      </c>
      <c r="W1182" s="86">
        <f>IF(H1182="USD",S1182*SolCotizacion!$J$18,S1182)</f>
        <v>54248.067999999999</v>
      </c>
      <c r="X1182" s="3">
        <f>ROUND(W1182/(1-VLOOKUP("Total porcentaje:",ResumenCotizacion!$F:$H,3,0)),2)</f>
        <v>54248.07</v>
      </c>
      <c r="Y1182" s="3">
        <f t="shared" si="75"/>
        <v>0</v>
      </c>
    </row>
    <row r="1183" spans="1:25" ht="14.25" x14ac:dyDescent="0.2">
      <c r="A1183" s="21" t="str">
        <f t="shared" si="72"/>
        <v>Catalogo principalOPEN-CSP GOBIERNO195416c1-3447-423a-b37b-ee59a99a19c4</v>
      </c>
      <c r="B1183" s="21" t="str">
        <f t="shared" si="73"/>
        <v>195416c1-3447-423a-b37b-ee59a99a19c4OPEN-CSP GOBIERNO</v>
      </c>
      <c r="C1183"/>
      <c r="D1183" s="21" t="s">
        <v>134</v>
      </c>
      <c r="E1183" t="s">
        <v>2497</v>
      </c>
      <c r="F1183" s="21" t="s">
        <v>18</v>
      </c>
      <c r="G1183" s="21" t="s">
        <v>134</v>
      </c>
      <c r="H1183" s="49" t="s">
        <v>136</v>
      </c>
      <c r="I1183" s="21" t="s">
        <v>74</v>
      </c>
      <c r="J1183" t="s">
        <v>2498</v>
      </c>
      <c r="K1183" s="53" t="s">
        <v>29</v>
      </c>
      <c r="L1183" s="52" t="s">
        <v>92</v>
      </c>
      <c r="M1183" s="48" t="s">
        <v>73</v>
      </c>
      <c r="N1183" s="89" t="s">
        <v>74</v>
      </c>
      <c r="O1183" s="90" t="s">
        <v>74</v>
      </c>
      <c r="P1183" s="89" t="s">
        <v>74</v>
      </c>
      <c r="Q1183" s="47" t="str">
        <f t="shared" si="74"/>
        <v>195416c1-3447-423a-b37b-ee59a99a19c4</v>
      </c>
      <c r="R1183" s="64" t="s">
        <v>848</v>
      </c>
      <c r="S1183" s="87">
        <v>4</v>
      </c>
      <c r="T1183" s="21">
        <v>1</v>
      </c>
      <c r="U1183" s="62" t="s">
        <v>139</v>
      </c>
      <c r="V1183" s="49">
        <f>SUMIF(ResumenCotizacion!$C:$C,E1183,ResumenCotizacion!$P:$P)</f>
        <v>0</v>
      </c>
      <c r="W1183" s="86">
        <f>IF(H1183="USD",S1183*SolCotizacion!$J$18,S1183)</f>
        <v>14661.64</v>
      </c>
      <c r="X1183" s="3">
        <f>ROUND(W1183/(1-VLOOKUP("Total porcentaje:",ResumenCotizacion!$F:$H,3,0)),2)</f>
        <v>14661.64</v>
      </c>
      <c r="Y1183" s="3">
        <f t="shared" si="75"/>
        <v>0</v>
      </c>
    </row>
    <row r="1184" spans="1:25" ht="14.25" x14ac:dyDescent="0.2">
      <c r="A1184" s="21" t="str">
        <f t="shared" si="72"/>
        <v>Catalogo principalOPEN-CSP GOBIERNO2f707c7c-2433-49a5-a437-9ca7cf40d3eb</v>
      </c>
      <c r="B1184" s="21" t="str">
        <f t="shared" si="73"/>
        <v>2f707c7c-2433-49a5-a437-9ca7cf40d3ebOPEN-CSP GOBIERNO</v>
      </c>
      <c r="C1184"/>
      <c r="D1184" s="21" t="s">
        <v>134</v>
      </c>
      <c r="E1184" t="s">
        <v>2499</v>
      </c>
      <c r="F1184" s="21" t="s">
        <v>18</v>
      </c>
      <c r="G1184" s="21" t="s">
        <v>134</v>
      </c>
      <c r="H1184" s="49" t="s">
        <v>136</v>
      </c>
      <c r="I1184" s="21" t="s">
        <v>74</v>
      </c>
      <c r="J1184" t="s">
        <v>2500</v>
      </c>
      <c r="K1184" s="53" t="s">
        <v>29</v>
      </c>
      <c r="L1184" s="52" t="s">
        <v>92</v>
      </c>
      <c r="M1184" s="48" t="s">
        <v>73</v>
      </c>
      <c r="N1184" s="89" t="s">
        <v>74</v>
      </c>
      <c r="O1184" s="90" t="s">
        <v>74</v>
      </c>
      <c r="P1184" s="89" t="s">
        <v>74</v>
      </c>
      <c r="Q1184" s="47" t="str">
        <f t="shared" si="74"/>
        <v>2f707c7c-2433-49a5-a437-9ca7cf40d3eb</v>
      </c>
      <c r="R1184" s="64" t="s">
        <v>848</v>
      </c>
      <c r="S1184" s="87">
        <v>8</v>
      </c>
      <c r="T1184" s="21">
        <v>1</v>
      </c>
      <c r="U1184" s="62" t="s">
        <v>139</v>
      </c>
      <c r="V1184" s="49">
        <f>SUMIF(ResumenCotizacion!$C:$C,E1184,ResumenCotizacion!$P:$P)</f>
        <v>0</v>
      </c>
      <c r="W1184" s="86">
        <f>IF(H1184="USD",S1184*SolCotizacion!$J$18,S1184)</f>
        <v>29323.279999999999</v>
      </c>
      <c r="X1184" s="3">
        <f>ROUND(W1184/(1-VLOOKUP("Total porcentaje:",ResumenCotizacion!$F:$H,3,0)),2)</f>
        <v>29323.279999999999</v>
      </c>
      <c r="Y1184" s="3">
        <f t="shared" si="75"/>
        <v>0</v>
      </c>
    </row>
    <row r="1185" spans="1:25" ht="14.25" x14ac:dyDescent="0.2">
      <c r="A1185" s="21" t="str">
        <f t="shared" si="72"/>
        <v>Catalogo principalOPEN-CSP GOBIERNO2828be95-46ba-4f91-b2fd-0bef192ecf60</v>
      </c>
      <c r="B1185" s="21" t="str">
        <f t="shared" si="73"/>
        <v>2828be95-46ba-4f91-b2fd-0bef192ecf60OPEN-CSP GOBIERNO</v>
      </c>
      <c r="C1185"/>
      <c r="D1185" s="21" t="s">
        <v>134</v>
      </c>
      <c r="E1185" t="s">
        <v>2501</v>
      </c>
      <c r="F1185" s="21" t="s">
        <v>18</v>
      </c>
      <c r="G1185" s="21" t="s">
        <v>134</v>
      </c>
      <c r="H1185" s="49" t="s">
        <v>136</v>
      </c>
      <c r="I1185" s="21" t="s">
        <v>74</v>
      </c>
      <c r="J1185" t="s">
        <v>2502</v>
      </c>
      <c r="K1185" s="53" t="s">
        <v>29</v>
      </c>
      <c r="L1185" s="52" t="s">
        <v>92</v>
      </c>
      <c r="M1185" s="48" t="s">
        <v>73</v>
      </c>
      <c r="N1185" s="89" t="s">
        <v>74</v>
      </c>
      <c r="O1185" s="90" t="s">
        <v>74</v>
      </c>
      <c r="P1185" s="89" t="s">
        <v>74</v>
      </c>
      <c r="Q1185" s="47" t="str">
        <f t="shared" si="74"/>
        <v>2828be95-46ba-4f91-b2fd-0bef192ecf60</v>
      </c>
      <c r="R1185" s="64" t="s">
        <v>848</v>
      </c>
      <c r="S1185" s="87">
        <v>3</v>
      </c>
      <c r="T1185" s="21">
        <v>1</v>
      </c>
      <c r="U1185" s="62" t="s">
        <v>139</v>
      </c>
      <c r="V1185" s="49">
        <f>SUMIF(ResumenCotizacion!$C:$C,E1185,ResumenCotizacion!$P:$P)</f>
        <v>0</v>
      </c>
      <c r="W1185" s="86">
        <f>IF(H1185="USD",S1185*SolCotizacion!$J$18,S1185)</f>
        <v>10996.23</v>
      </c>
      <c r="X1185" s="3">
        <f>ROUND(W1185/(1-VLOOKUP("Total porcentaje:",ResumenCotizacion!$F:$H,3,0)),2)</f>
        <v>10996.23</v>
      </c>
      <c r="Y1185" s="3">
        <f t="shared" si="75"/>
        <v>0</v>
      </c>
    </row>
    <row r="1186" spans="1:25" ht="14.25" x14ac:dyDescent="0.2">
      <c r="A1186" s="21" t="str">
        <f t="shared" si="72"/>
        <v>Catalogo principalOPEN-CSP GOBIERNOc082b70a-0e63-47ca-9cf7-5a962a920452</v>
      </c>
      <c r="B1186" s="21" t="str">
        <f t="shared" si="73"/>
        <v>c082b70a-0e63-47ca-9cf7-5a962a920452OPEN-CSP GOBIERNO</v>
      </c>
      <c r="C1186"/>
      <c r="D1186" s="21" t="s">
        <v>134</v>
      </c>
      <c r="E1186" t="s">
        <v>2503</v>
      </c>
      <c r="F1186" s="21" t="s">
        <v>18</v>
      </c>
      <c r="G1186" s="21" t="s">
        <v>134</v>
      </c>
      <c r="H1186" s="49" t="s">
        <v>136</v>
      </c>
      <c r="I1186" s="21" t="s">
        <v>74</v>
      </c>
      <c r="J1186" t="s">
        <v>2504</v>
      </c>
      <c r="K1186" s="53" t="s">
        <v>29</v>
      </c>
      <c r="L1186" s="52" t="s">
        <v>92</v>
      </c>
      <c r="M1186" s="48" t="s">
        <v>73</v>
      </c>
      <c r="N1186" s="89" t="s">
        <v>74</v>
      </c>
      <c r="O1186" s="90" t="s">
        <v>74</v>
      </c>
      <c r="P1186" s="89" t="s">
        <v>74</v>
      </c>
      <c r="Q1186" s="47" t="str">
        <f t="shared" si="74"/>
        <v>c082b70a-0e63-47ca-9cf7-5a962a920452</v>
      </c>
      <c r="R1186" s="64" t="s">
        <v>848</v>
      </c>
      <c r="S1186" s="87">
        <v>3</v>
      </c>
      <c r="T1186" s="21">
        <v>1</v>
      </c>
      <c r="U1186" s="62" t="s">
        <v>139</v>
      </c>
      <c r="V1186" s="49">
        <f>SUMIF(ResumenCotizacion!$C:$C,E1186,ResumenCotizacion!$P:$P)</f>
        <v>0</v>
      </c>
      <c r="W1186" s="86">
        <f>IF(H1186="USD",S1186*SolCotizacion!$J$18,S1186)</f>
        <v>10996.23</v>
      </c>
      <c r="X1186" s="3">
        <f>ROUND(W1186/(1-VLOOKUP("Total porcentaje:",ResumenCotizacion!$F:$H,3,0)),2)</f>
        <v>10996.23</v>
      </c>
      <c r="Y1186" s="3">
        <f t="shared" si="75"/>
        <v>0</v>
      </c>
    </row>
    <row r="1187" spans="1:25" ht="14.25" x14ac:dyDescent="0.2">
      <c r="A1187" s="21" t="str">
        <f t="shared" si="72"/>
        <v>Catalogo principalOPEN-CSP GOBIERNO35a36b80-270a-44bf-9290-00545d350866</v>
      </c>
      <c r="B1187" s="21" t="str">
        <f t="shared" si="73"/>
        <v>35a36b80-270a-44bf-9290-00545d350866OPEN-CSP GOBIERNO</v>
      </c>
      <c r="C1187"/>
      <c r="D1187" s="21" t="s">
        <v>134</v>
      </c>
      <c r="E1187" t="s">
        <v>2505</v>
      </c>
      <c r="F1187" s="21" t="s">
        <v>18</v>
      </c>
      <c r="G1187" s="21" t="s">
        <v>134</v>
      </c>
      <c r="H1187" s="49" t="s">
        <v>136</v>
      </c>
      <c r="I1187" s="21" t="s">
        <v>74</v>
      </c>
      <c r="J1187" t="s">
        <v>2506</v>
      </c>
      <c r="K1187" s="53" t="s">
        <v>29</v>
      </c>
      <c r="L1187" s="52" t="s">
        <v>92</v>
      </c>
      <c r="M1187" s="48" t="s">
        <v>73</v>
      </c>
      <c r="N1187" s="89" t="s">
        <v>74</v>
      </c>
      <c r="O1187" s="90" t="s">
        <v>74</v>
      </c>
      <c r="P1187" s="89" t="s">
        <v>74</v>
      </c>
      <c r="Q1187" s="47" t="str">
        <f t="shared" si="74"/>
        <v>35a36b80-270a-44bf-9290-00545d350866</v>
      </c>
      <c r="R1187" s="64" t="s">
        <v>848</v>
      </c>
      <c r="S1187" s="87">
        <v>2</v>
      </c>
      <c r="T1187" s="21">
        <v>1</v>
      </c>
      <c r="U1187" s="62" t="s">
        <v>139</v>
      </c>
      <c r="V1187" s="49">
        <f>SUMIF(ResumenCotizacion!$C:$C,E1187,ResumenCotizacion!$P:$P)</f>
        <v>0</v>
      </c>
      <c r="W1187" s="86">
        <f>IF(H1187="USD",S1187*SolCotizacion!$J$18,S1187)</f>
        <v>7330.82</v>
      </c>
      <c r="X1187" s="3">
        <f>ROUND(W1187/(1-VLOOKUP("Total porcentaje:",ResumenCotizacion!$F:$H,3,0)),2)</f>
        <v>7330.82</v>
      </c>
      <c r="Y1187" s="3">
        <f t="shared" si="75"/>
        <v>0</v>
      </c>
    </row>
    <row r="1188" spans="1:25" ht="14.25" x14ac:dyDescent="0.2">
      <c r="A1188" s="21" t="str">
        <f t="shared" si="72"/>
        <v>Catalogo principalOPEN-CSP GOBIERNOd903a2db-bf6f-4434-83f1-21ba44017813</v>
      </c>
      <c r="B1188" s="21" t="str">
        <f t="shared" si="73"/>
        <v>d903a2db-bf6f-4434-83f1-21ba44017813OPEN-CSP GOBIERNO</v>
      </c>
      <c r="C1188"/>
      <c r="D1188" s="21" t="s">
        <v>134</v>
      </c>
      <c r="E1188" t="s">
        <v>2507</v>
      </c>
      <c r="F1188" s="21" t="s">
        <v>18</v>
      </c>
      <c r="G1188" s="21" t="s">
        <v>134</v>
      </c>
      <c r="H1188" s="49" t="s">
        <v>136</v>
      </c>
      <c r="I1188" s="21" t="s">
        <v>74</v>
      </c>
      <c r="J1188" t="s">
        <v>2508</v>
      </c>
      <c r="K1188" s="53" t="s">
        <v>29</v>
      </c>
      <c r="L1188" s="52" t="s">
        <v>92</v>
      </c>
      <c r="M1188" s="48" t="s">
        <v>73</v>
      </c>
      <c r="N1188" s="89" t="s">
        <v>74</v>
      </c>
      <c r="O1188" s="90" t="s">
        <v>74</v>
      </c>
      <c r="P1188" s="89" t="s">
        <v>74</v>
      </c>
      <c r="Q1188" s="47" t="str">
        <f t="shared" si="74"/>
        <v>d903a2db-bf6f-4434-83f1-21ba44017813</v>
      </c>
      <c r="R1188" s="64" t="s">
        <v>848</v>
      </c>
      <c r="S1188" s="87">
        <v>1</v>
      </c>
      <c r="T1188" s="21">
        <v>1</v>
      </c>
      <c r="U1188" s="62" t="s">
        <v>139</v>
      </c>
      <c r="V1188" s="49">
        <f>SUMIF(ResumenCotizacion!$C:$C,E1188,ResumenCotizacion!$P:$P)</f>
        <v>0</v>
      </c>
      <c r="W1188" s="86">
        <f>IF(H1188="USD",S1188*SolCotizacion!$J$18,S1188)</f>
        <v>3665.41</v>
      </c>
      <c r="X1188" s="3">
        <f>ROUND(W1188/(1-VLOOKUP("Total porcentaje:",ResumenCotizacion!$F:$H,3,0)),2)</f>
        <v>3665.41</v>
      </c>
      <c r="Y1188" s="3">
        <f t="shared" si="75"/>
        <v>0</v>
      </c>
    </row>
    <row r="1189" spans="1:25" ht="14.25" x14ac:dyDescent="0.2">
      <c r="A1189" s="21" t="str">
        <f t="shared" si="72"/>
        <v>Catalogo principalOPEN-CSP GOBIERNOcaff2897-d629-404a-a241-6b360e979609</v>
      </c>
      <c r="B1189" s="21" t="str">
        <f t="shared" si="73"/>
        <v>caff2897-d629-404a-a241-6b360e979609OPEN-CSP GOBIERNO</v>
      </c>
      <c r="C1189"/>
      <c r="D1189" s="21" t="s">
        <v>134</v>
      </c>
      <c r="E1189" t="s">
        <v>2509</v>
      </c>
      <c r="F1189" s="21" t="s">
        <v>18</v>
      </c>
      <c r="G1189" s="21" t="s">
        <v>134</v>
      </c>
      <c r="H1189" s="49" t="s">
        <v>136</v>
      </c>
      <c r="I1189" s="21" t="s">
        <v>74</v>
      </c>
      <c r="J1189" t="s">
        <v>2510</v>
      </c>
      <c r="K1189" s="53" t="s">
        <v>29</v>
      </c>
      <c r="L1189" s="52" t="s">
        <v>92</v>
      </c>
      <c r="M1189" s="48" t="s">
        <v>73</v>
      </c>
      <c r="N1189" s="89" t="s">
        <v>74</v>
      </c>
      <c r="O1189" s="90" t="s">
        <v>74</v>
      </c>
      <c r="P1189" s="89" t="s">
        <v>74</v>
      </c>
      <c r="Q1189" s="47" t="str">
        <f t="shared" si="74"/>
        <v>caff2897-d629-404a-a241-6b360e979609</v>
      </c>
      <c r="R1189" s="64" t="s">
        <v>848</v>
      </c>
      <c r="S1189" s="87">
        <v>100</v>
      </c>
      <c r="T1189" s="21">
        <v>1</v>
      </c>
      <c r="U1189" s="62" t="s">
        <v>139</v>
      </c>
      <c r="V1189" s="49">
        <f>SUMIF(ResumenCotizacion!$C:$C,E1189,ResumenCotizacion!$P:$P)</f>
        <v>0</v>
      </c>
      <c r="W1189" s="86">
        <f>IF(H1189="USD",S1189*SolCotizacion!$J$18,S1189)</f>
        <v>366541</v>
      </c>
      <c r="X1189" s="3">
        <f>ROUND(W1189/(1-VLOOKUP("Total porcentaje:",ResumenCotizacion!$F:$H,3,0)),2)</f>
        <v>366541</v>
      </c>
      <c r="Y1189" s="3">
        <f t="shared" si="75"/>
        <v>0</v>
      </c>
    </row>
    <row r="1190" spans="1:25" ht="14.25" x14ac:dyDescent="0.2">
      <c r="A1190" s="21" t="str">
        <f t="shared" si="72"/>
        <v>Catalogo principalOPEN-CSP GOBIERNO51e95709-dc35-4780-9040-22278cb7c0e1</v>
      </c>
      <c r="B1190" s="21" t="str">
        <f t="shared" si="73"/>
        <v>51e95709-dc35-4780-9040-22278cb7c0e1OPEN-CSP GOBIERNO</v>
      </c>
      <c r="C1190"/>
      <c r="D1190" s="21" t="s">
        <v>134</v>
      </c>
      <c r="E1190" t="s">
        <v>2511</v>
      </c>
      <c r="F1190" s="21" t="s">
        <v>18</v>
      </c>
      <c r="G1190" s="21" t="s">
        <v>134</v>
      </c>
      <c r="H1190" s="49" t="s">
        <v>136</v>
      </c>
      <c r="I1190" s="21" t="s">
        <v>74</v>
      </c>
      <c r="J1190" t="s">
        <v>2512</v>
      </c>
      <c r="K1190" s="53" t="s">
        <v>29</v>
      </c>
      <c r="L1190" s="52" t="s">
        <v>92</v>
      </c>
      <c r="M1190" s="48" t="s">
        <v>73</v>
      </c>
      <c r="N1190" s="89" t="s">
        <v>74</v>
      </c>
      <c r="O1190" s="90" t="s">
        <v>74</v>
      </c>
      <c r="P1190" s="89" t="s">
        <v>74</v>
      </c>
      <c r="Q1190" s="47" t="str">
        <f t="shared" si="74"/>
        <v>51e95709-dc35-4780-9040-22278cb7c0e1</v>
      </c>
      <c r="R1190" s="64" t="s">
        <v>848</v>
      </c>
      <c r="S1190" s="87">
        <v>6</v>
      </c>
      <c r="T1190" s="21">
        <v>1</v>
      </c>
      <c r="U1190" s="62" t="s">
        <v>139</v>
      </c>
      <c r="V1190" s="49">
        <f>SUMIF(ResumenCotizacion!$C:$C,E1190,ResumenCotizacion!$P:$P)</f>
        <v>0</v>
      </c>
      <c r="W1190" s="86">
        <f>IF(H1190="USD",S1190*SolCotizacion!$J$18,S1190)</f>
        <v>21992.46</v>
      </c>
      <c r="X1190" s="3">
        <f>ROUND(W1190/(1-VLOOKUP("Total porcentaje:",ResumenCotizacion!$F:$H,3,0)),2)</f>
        <v>21992.46</v>
      </c>
      <c r="Y1190" s="3">
        <f t="shared" si="75"/>
        <v>0</v>
      </c>
    </row>
    <row r="1191" spans="1:25" ht="14.25" x14ac:dyDescent="0.2">
      <c r="A1191" s="21" t="str">
        <f t="shared" si="72"/>
        <v>Catalogo principalOPEN-CSP GOBIERNOced5f693-2d40-40ae-8848-9809ab1b0ee9</v>
      </c>
      <c r="B1191" s="21" t="str">
        <f t="shared" si="73"/>
        <v>ced5f693-2d40-40ae-8848-9809ab1b0ee9OPEN-CSP GOBIERNO</v>
      </c>
      <c r="C1191"/>
      <c r="D1191" s="21" t="s">
        <v>134</v>
      </c>
      <c r="E1191" t="s">
        <v>2513</v>
      </c>
      <c r="F1191" s="21" t="s">
        <v>18</v>
      </c>
      <c r="G1191" s="21" t="s">
        <v>134</v>
      </c>
      <c r="H1191" s="49" t="s">
        <v>136</v>
      </c>
      <c r="I1191" s="21" t="s">
        <v>74</v>
      </c>
      <c r="J1191" t="s">
        <v>2514</v>
      </c>
      <c r="K1191" s="53" t="s">
        <v>29</v>
      </c>
      <c r="L1191" s="52" t="s">
        <v>92</v>
      </c>
      <c r="M1191" s="48" t="s">
        <v>73</v>
      </c>
      <c r="N1191" s="89" t="s">
        <v>74</v>
      </c>
      <c r="O1191" s="90" t="s">
        <v>74</v>
      </c>
      <c r="P1191" s="89" t="s">
        <v>74</v>
      </c>
      <c r="Q1191" s="47" t="str">
        <f t="shared" si="74"/>
        <v>ced5f693-2d40-40ae-8848-9809ab1b0ee9</v>
      </c>
      <c r="R1191" s="64" t="s">
        <v>848</v>
      </c>
      <c r="S1191" s="87">
        <v>2.5</v>
      </c>
      <c r="T1191" s="21">
        <v>1</v>
      </c>
      <c r="U1191" s="62" t="s">
        <v>139</v>
      </c>
      <c r="V1191" s="49">
        <f>SUMIF(ResumenCotizacion!$C:$C,E1191,ResumenCotizacion!$P:$P)</f>
        <v>0</v>
      </c>
      <c r="W1191" s="86">
        <f>IF(H1191="USD",S1191*SolCotizacion!$J$18,S1191)</f>
        <v>9163.5249999999996</v>
      </c>
      <c r="X1191" s="3">
        <f>ROUND(W1191/(1-VLOOKUP("Total porcentaje:",ResumenCotizacion!$F:$H,3,0)),2)</f>
        <v>9163.5300000000007</v>
      </c>
      <c r="Y1191" s="3">
        <f t="shared" si="75"/>
        <v>0</v>
      </c>
    </row>
    <row r="1192" spans="1:25" ht="14.25" x14ac:dyDescent="0.2">
      <c r="A1192" s="21" t="str">
        <f t="shared" si="72"/>
        <v>Catalogo principalOPEN-CSP GOBIERNO2c883339-ef9c-4cce-81b8-e5adea60794c</v>
      </c>
      <c r="B1192" s="21" t="str">
        <f t="shared" si="73"/>
        <v>2c883339-ef9c-4cce-81b8-e5adea60794cOPEN-CSP GOBIERNO</v>
      </c>
      <c r="C1192"/>
      <c r="D1192" s="21" t="s">
        <v>134</v>
      </c>
      <c r="E1192" t="s">
        <v>2515</v>
      </c>
      <c r="F1192" s="21" t="s">
        <v>18</v>
      </c>
      <c r="G1192" s="21" t="s">
        <v>134</v>
      </c>
      <c r="H1192" s="49" t="s">
        <v>136</v>
      </c>
      <c r="I1192" s="21" t="s">
        <v>74</v>
      </c>
      <c r="J1192" t="s">
        <v>2516</v>
      </c>
      <c r="K1192" s="53" t="s">
        <v>29</v>
      </c>
      <c r="L1192" s="52" t="s">
        <v>92</v>
      </c>
      <c r="M1192" s="48" t="s">
        <v>73</v>
      </c>
      <c r="N1192" s="89" t="s">
        <v>74</v>
      </c>
      <c r="O1192" s="90" t="s">
        <v>74</v>
      </c>
      <c r="P1192" s="89" t="s">
        <v>74</v>
      </c>
      <c r="Q1192" s="47" t="str">
        <f t="shared" si="74"/>
        <v>2c883339-ef9c-4cce-81b8-e5adea60794c</v>
      </c>
      <c r="R1192" s="64" t="s">
        <v>848</v>
      </c>
      <c r="S1192" s="87">
        <v>15</v>
      </c>
      <c r="T1192" s="21">
        <v>1</v>
      </c>
      <c r="U1192" s="62" t="s">
        <v>139</v>
      </c>
      <c r="V1192" s="49">
        <f>SUMIF(ResumenCotizacion!$C:$C,E1192,ResumenCotizacion!$P:$P)</f>
        <v>0</v>
      </c>
      <c r="W1192" s="86">
        <f>IF(H1192="USD",S1192*SolCotizacion!$J$18,S1192)</f>
        <v>54981.149999999994</v>
      </c>
      <c r="X1192" s="3">
        <f>ROUND(W1192/(1-VLOOKUP("Total porcentaje:",ResumenCotizacion!$F:$H,3,0)),2)</f>
        <v>54981.15</v>
      </c>
      <c r="Y1192" s="3">
        <f t="shared" si="75"/>
        <v>0</v>
      </c>
    </row>
    <row r="1193" spans="1:25" ht="14.25" x14ac:dyDescent="0.2">
      <c r="A1193" s="21" t="str">
        <f t="shared" si="72"/>
        <v>Catalogo principalOPEN-CSP GOBIERNO112a528e-8700-42f0-876e-f02705d506c6</v>
      </c>
      <c r="B1193" s="21" t="str">
        <f t="shared" si="73"/>
        <v>112a528e-8700-42f0-876e-f02705d506c6OPEN-CSP GOBIERNO</v>
      </c>
      <c r="C1193"/>
      <c r="D1193" s="21" t="s">
        <v>134</v>
      </c>
      <c r="E1193" t="s">
        <v>2517</v>
      </c>
      <c r="F1193" s="21" t="s">
        <v>18</v>
      </c>
      <c r="G1193" s="21" t="s">
        <v>134</v>
      </c>
      <c r="H1193" s="49" t="s">
        <v>136</v>
      </c>
      <c r="I1193" s="21" t="s">
        <v>74</v>
      </c>
      <c r="J1193" t="s">
        <v>2518</v>
      </c>
      <c r="K1193" s="53" t="s">
        <v>29</v>
      </c>
      <c r="L1193" s="52" t="s">
        <v>92</v>
      </c>
      <c r="M1193" s="48" t="s">
        <v>73</v>
      </c>
      <c r="N1193" s="89" t="s">
        <v>74</v>
      </c>
      <c r="O1193" s="90" t="s">
        <v>74</v>
      </c>
      <c r="P1193" s="89" t="s">
        <v>74</v>
      </c>
      <c r="Q1193" s="47" t="str">
        <f t="shared" si="74"/>
        <v>112a528e-8700-42f0-876e-f02705d506c6</v>
      </c>
      <c r="R1193" s="64" t="s">
        <v>848</v>
      </c>
      <c r="S1193" s="87">
        <v>15</v>
      </c>
      <c r="T1193" s="21">
        <v>1</v>
      </c>
      <c r="U1193" s="62" t="s">
        <v>139</v>
      </c>
      <c r="V1193" s="49">
        <f>SUMIF(ResumenCotizacion!$C:$C,E1193,ResumenCotizacion!$P:$P)</f>
        <v>0</v>
      </c>
      <c r="W1193" s="86">
        <f>IF(H1193="USD",S1193*SolCotizacion!$J$18,S1193)</f>
        <v>54981.149999999994</v>
      </c>
      <c r="X1193" s="3">
        <f>ROUND(W1193/(1-VLOOKUP("Total porcentaje:",ResumenCotizacion!$F:$H,3,0)),2)</f>
        <v>54981.15</v>
      </c>
      <c r="Y1193" s="3">
        <f t="shared" si="75"/>
        <v>0</v>
      </c>
    </row>
    <row r="1194" spans="1:25" ht="14.25" x14ac:dyDescent="0.2">
      <c r="A1194" s="21" t="str">
        <f t="shared" si="72"/>
        <v>Catalogo principalOPEN-CSP GOBIERNOc94271d8-b431-4a25-a3c5-a57737a1c909</v>
      </c>
      <c r="B1194" s="21" t="str">
        <f t="shared" si="73"/>
        <v>c94271d8-b431-4a25-a3c5-a57737a1c909OPEN-CSP GOBIERNO</v>
      </c>
      <c r="C1194"/>
      <c r="D1194" s="21" t="s">
        <v>134</v>
      </c>
      <c r="E1194" t="s">
        <v>2519</v>
      </c>
      <c r="F1194" s="21" t="s">
        <v>18</v>
      </c>
      <c r="G1194" s="21" t="s">
        <v>134</v>
      </c>
      <c r="H1194" s="49" t="s">
        <v>136</v>
      </c>
      <c r="I1194" s="21" t="s">
        <v>74</v>
      </c>
      <c r="J1194" t="s">
        <v>2520</v>
      </c>
      <c r="K1194" s="53" t="s">
        <v>29</v>
      </c>
      <c r="L1194" s="52" t="s">
        <v>92</v>
      </c>
      <c r="M1194" s="48" t="s">
        <v>73</v>
      </c>
      <c r="N1194" s="89" t="s">
        <v>74</v>
      </c>
      <c r="O1194" s="90" t="s">
        <v>74</v>
      </c>
      <c r="P1194" s="89" t="s">
        <v>74</v>
      </c>
      <c r="Q1194" s="47" t="str">
        <f t="shared" si="74"/>
        <v>c94271d8-b431-4a25-a3c5-a57737a1c909</v>
      </c>
      <c r="R1194" s="64" t="s">
        <v>848</v>
      </c>
      <c r="S1194" s="87">
        <v>4</v>
      </c>
      <c r="T1194" s="21">
        <v>1</v>
      </c>
      <c r="U1194" s="62" t="s">
        <v>139</v>
      </c>
      <c r="V1194" s="49">
        <f>SUMIF(ResumenCotizacion!$C:$C,E1194,ResumenCotizacion!$P:$P)</f>
        <v>0</v>
      </c>
      <c r="W1194" s="86">
        <f>IF(H1194="USD",S1194*SolCotizacion!$J$18,S1194)</f>
        <v>14661.64</v>
      </c>
      <c r="X1194" s="3">
        <f>ROUND(W1194/(1-VLOOKUP("Total porcentaje:",ResumenCotizacion!$F:$H,3,0)),2)</f>
        <v>14661.64</v>
      </c>
      <c r="Y1194" s="3">
        <f t="shared" si="75"/>
        <v>0</v>
      </c>
    </row>
    <row r="1195" spans="1:25" ht="14.25" x14ac:dyDescent="0.2">
      <c r="A1195" s="21" t="str">
        <f t="shared" si="72"/>
        <v>Catalogo principalOPEN-CSP GOBIERNO61795cab-2abd-43f6-88e9-c9adae5746e0</v>
      </c>
      <c r="B1195" s="21" t="str">
        <f t="shared" si="73"/>
        <v>61795cab-2abd-43f6-88e9-c9adae5746e0OPEN-CSP GOBIERNO</v>
      </c>
      <c r="C1195"/>
      <c r="D1195" s="21" t="s">
        <v>134</v>
      </c>
      <c r="E1195" t="s">
        <v>2521</v>
      </c>
      <c r="F1195" s="21" t="s">
        <v>18</v>
      </c>
      <c r="G1195" s="21" t="s">
        <v>134</v>
      </c>
      <c r="H1195" s="49" t="s">
        <v>136</v>
      </c>
      <c r="I1195" s="21" t="s">
        <v>74</v>
      </c>
      <c r="J1195" t="s">
        <v>2522</v>
      </c>
      <c r="K1195" s="53" t="s">
        <v>29</v>
      </c>
      <c r="L1195" s="52" t="s">
        <v>92</v>
      </c>
      <c r="M1195" s="48" t="s">
        <v>73</v>
      </c>
      <c r="N1195" s="89" t="s">
        <v>74</v>
      </c>
      <c r="O1195" s="90" t="s">
        <v>74</v>
      </c>
      <c r="P1195" s="89" t="s">
        <v>74</v>
      </c>
      <c r="Q1195" s="47" t="str">
        <f t="shared" si="74"/>
        <v>61795cab-2abd-43f6-88e9-c9adae5746e0</v>
      </c>
      <c r="R1195" s="64" t="s">
        <v>848</v>
      </c>
      <c r="S1195" s="87">
        <v>20</v>
      </c>
      <c r="T1195" s="21">
        <v>1</v>
      </c>
      <c r="U1195" s="62" t="s">
        <v>139</v>
      </c>
      <c r="V1195" s="49">
        <f>SUMIF(ResumenCotizacion!$C:$C,E1195,ResumenCotizacion!$P:$P)</f>
        <v>0</v>
      </c>
      <c r="W1195" s="86">
        <f>IF(H1195="USD",S1195*SolCotizacion!$J$18,S1195)</f>
        <v>73308.2</v>
      </c>
      <c r="X1195" s="3">
        <f>ROUND(W1195/(1-VLOOKUP("Total porcentaje:",ResumenCotizacion!$F:$H,3,0)),2)</f>
        <v>73308.2</v>
      </c>
      <c r="Y1195" s="3">
        <f t="shared" si="75"/>
        <v>0</v>
      </c>
    </row>
    <row r="1196" spans="1:25" ht="14.25" x14ac:dyDescent="0.2">
      <c r="A1196" s="21" t="str">
        <f t="shared" si="72"/>
        <v>Catalogo principalOPEN-CSP GOBIERNOded34535-507f-4246-8370-f9180318c537</v>
      </c>
      <c r="B1196" s="21" t="str">
        <f t="shared" si="73"/>
        <v>ded34535-507f-4246-8370-f9180318c537OPEN-CSP GOBIERNO</v>
      </c>
      <c r="C1196"/>
      <c r="D1196" s="21" t="s">
        <v>134</v>
      </c>
      <c r="E1196" t="s">
        <v>2523</v>
      </c>
      <c r="F1196" s="21" t="s">
        <v>18</v>
      </c>
      <c r="G1196" s="21" t="s">
        <v>134</v>
      </c>
      <c r="H1196" s="49" t="s">
        <v>136</v>
      </c>
      <c r="I1196" s="21" t="s">
        <v>74</v>
      </c>
      <c r="J1196" t="s">
        <v>2524</v>
      </c>
      <c r="K1196" s="53" t="s">
        <v>29</v>
      </c>
      <c r="L1196" s="52" t="s">
        <v>92</v>
      </c>
      <c r="M1196" s="48" t="s">
        <v>73</v>
      </c>
      <c r="N1196" s="89" t="s">
        <v>74</v>
      </c>
      <c r="O1196" s="90" t="s">
        <v>74</v>
      </c>
      <c r="P1196" s="89" t="s">
        <v>74</v>
      </c>
      <c r="Q1196" s="47" t="str">
        <f t="shared" si="74"/>
        <v>ded34535-507f-4246-8370-f9180318c537</v>
      </c>
      <c r="R1196" s="64" t="s">
        <v>848</v>
      </c>
      <c r="S1196" s="87">
        <v>24</v>
      </c>
      <c r="T1196" s="21">
        <v>1</v>
      </c>
      <c r="U1196" s="62" t="s">
        <v>139</v>
      </c>
      <c r="V1196" s="49">
        <f>SUMIF(ResumenCotizacion!$C:$C,E1196,ResumenCotizacion!$P:$P)</f>
        <v>0</v>
      </c>
      <c r="W1196" s="86">
        <f>IF(H1196="USD",S1196*SolCotizacion!$J$18,S1196)</f>
        <v>87969.84</v>
      </c>
      <c r="X1196" s="3">
        <f>ROUND(W1196/(1-VLOOKUP("Total porcentaje:",ResumenCotizacion!$F:$H,3,0)),2)</f>
        <v>87969.84</v>
      </c>
      <c r="Y1196" s="3">
        <f t="shared" si="75"/>
        <v>0</v>
      </c>
    </row>
    <row r="1197" spans="1:25" ht="14.25" x14ac:dyDescent="0.2">
      <c r="A1197" s="21" t="str">
        <f t="shared" si="72"/>
        <v>Catalogo principalOPEN-CSP GOBIERNO0f598efe-f330-4d79-b79f-c9480bb7ce3e</v>
      </c>
      <c r="B1197" s="21" t="str">
        <f t="shared" si="73"/>
        <v>0f598efe-f330-4d79-b79f-c9480bb7ce3eOPEN-CSP GOBIERNO</v>
      </c>
      <c r="C1197"/>
      <c r="D1197" s="21" t="s">
        <v>134</v>
      </c>
      <c r="E1197" t="s">
        <v>2525</v>
      </c>
      <c r="F1197" s="21" t="s">
        <v>18</v>
      </c>
      <c r="G1197" s="21" t="s">
        <v>134</v>
      </c>
      <c r="H1197" s="49" t="s">
        <v>136</v>
      </c>
      <c r="I1197" s="21" t="s">
        <v>74</v>
      </c>
      <c r="J1197" t="s">
        <v>2526</v>
      </c>
      <c r="K1197" s="53" t="s">
        <v>29</v>
      </c>
      <c r="L1197" s="52" t="s">
        <v>92</v>
      </c>
      <c r="M1197" s="48" t="s">
        <v>73</v>
      </c>
      <c r="N1197" s="89" t="s">
        <v>74</v>
      </c>
      <c r="O1197" s="90" t="s">
        <v>74</v>
      </c>
      <c r="P1197" s="89" t="s">
        <v>74</v>
      </c>
      <c r="Q1197" s="47" t="str">
        <f t="shared" si="74"/>
        <v>0f598efe-f330-4d79-b79f-c9480bb7ce3e</v>
      </c>
      <c r="R1197" s="64" t="s">
        <v>848</v>
      </c>
      <c r="S1197" s="87">
        <v>12</v>
      </c>
      <c r="T1197" s="21">
        <v>1</v>
      </c>
      <c r="U1197" s="62" t="s">
        <v>139</v>
      </c>
      <c r="V1197" s="49">
        <f>SUMIF(ResumenCotizacion!$C:$C,E1197,ResumenCotizacion!$P:$P)</f>
        <v>0</v>
      </c>
      <c r="W1197" s="86">
        <f>IF(H1197="USD",S1197*SolCotizacion!$J$18,S1197)</f>
        <v>43984.92</v>
      </c>
      <c r="X1197" s="3">
        <f>ROUND(W1197/(1-VLOOKUP("Total porcentaje:",ResumenCotizacion!$F:$H,3,0)),2)</f>
        <v>43984.92</v>
      </c>
      <c r="Y1197" s="3">
        <f t="shared" si="75"/>
        <v>0</v>
      </c>
    </row>
    <row r="1198" spans="1:25" ht="14.25" x14ac:dyDescent="0.2">
      <c r="A1198" s="21" t="str">
        <f t="shared" si="72"/>
        <v>Catalogo principalOPEN-CSP GOBIERNO40d28d55-0006-4bb0-8f41-37ac05df5dc7</v>
      </c>
      <c r="B1198" s="21" t="str">
        <f t="shared" si="73"/>
        <v>40d28d55-0006-4bb0-8f41-37ac05df5dc7OPEN-CSP GOBIERNO</v>
      </c>
      <c r="C1198"/>
      <c r="D1198" s="21" t="s">
        <v>134</v>
      </c>
      <c r="E1198" t="s">
        <v>2527</v>
      </c>
      <c r="F1198" s="21" t="s">
        <v>18</v>
      </c>
      <c r="G1198" s="21" t="s">
        <v>134</v>
      </c>
      <c r="H1198" s="49" t="s">
        <v>136</v>
      </c>
      <c r="I1198" s="21" t="s">
        <v>74</v>
      </c>
      <c r="J1198" t="s">
        <v>2528</v>
      </c>
      <c r="K1198" s="53" t="s">
        <v>29</v>
      </c>
      <c r="L1198" s="52" t="s">
        <v>92</v>
      </c>
      <c r="M1198" s="48" t="s">
        <v>73</v>
      </c>
      <c r="N1198" s="89" t="s">
        <v>74</v>
      </c>
      <c r="O1198" s="90" t="s">
        <v>74</v>
      </c>
      <c r="P1198" s="89" t="s">
        <v>74</v>
      </c>
      <c r="Q1198" s="47" t="str">
        <f t="shared" si="74"/>
        <v>40d28d55-0006-4bb0-8f41-37ac05df5dc7</v>
      </c>
      <c r="R1198" s="64" t="s">
        <v>848</v>
      </c>
      <c r="S1198" s="87">
        <v>6</v>
      </c>
      <c r="T1198" s="21">
        <v>1</v>
      </c>
      <c r="U1198" s="62" t="s">
        <v>139</v>
      </c>
      <c r="V1198" s="49">
        <f>SUMIF(ResumenCotizacion!$C:$C,E1198,ResumenCotizacion!$P:$P)</f>
        <v>0</v>
      </c>
      <c r="W1198" s="86">
        <f>IF(H1198="USD",S1198*SolCotizacion!$J$18,S1198)</f>
        <v>21992.46</v>
      </c>
      <c r="X1198" s="3">
        <f>ROUND(W1198/(1-VLOOKUP("Total porcentaje:",ResumenCotizacion!$F:$H,3,0)),2)</f>
        <v>21992.46</v>
      </c>
      <c r="Y1198" s="3">
        <f t="shared" si="75"/>
        <v>0</v>
      </c>
    </row>
    <row r="1199" spans="1:25" ht="14.25" x14ac:dyDescent="0.2">
      <c r="A1199" s="21" t="str">
        <f t="shared" si="72"/>
        <v>Catalogo principalOPEN-CSP GOBIERNO2b3b8d2d-10aa-4be4-b5fd-7f2feb0c3091</v>
      </c>
      <c r="B1199" s="21" t="str">
        <f t="shared" si="73"/>
        <v>2b3b8d2d-10aa-4be4-b5fd-7f2feb0c3091OPEN-CSP GOBIERNO</v>
      </c>
      <c r="C1199"/>
      <c r="D1199" s="21" t="s">
        <v>134</v>
      </c>
      <c r="E1199" t="s">
        <v>2529</v>
      </c>
      <c r="F1199" s="21" t="s">
        <v>18</v>
      </c>
      <c r="G1199" s="21" t="s">
        <v>134</v>
      </c>
      <c r="H1199" s="49" t="s">
        <v>136</v>
      </c>
      <c r="I1199" s="21" t="s">
        <v>74</v>
      </c>
      <c r="J1199" t="s">
        <v>2530</v>
      </c>
      <c r="K1199" s="53" t="s">
        <v>29</v>
      </c>
      <c r="L1199" s="52" t="s">
        <v>92</v>
      </c>
      <c r="M1199" s="48" t="s">
        <v>73</v>
      </c>
      <c r="N1199" s="89" t="s">
        <v>74</v>
      </c>
      <c r="O1199" s="90" t="s">
        <v>74</v>
      </c>
      <c r="P1199" s="89" t="s">
        <v>74</v>
      </c>
      <c r="Q1199" s="47" t="str">
        <f t="shared" si="74"/>
        <v>2b3b8d2d-10aa-4be4-b5fd-7f2feb0c3091</v>
      </c>
      <c r="R1199" s="64" t="s">
        <v>848</v>
      </c>
      <c r="S1199" s="87">
        <v>32</v>
      </c>
      <c r="T1199" s="21">
        <v>1</v>
      </c>
      <c r="U1199" s="62" t="s">
        <v>139</v>
      </c>
      <c r="V1199" s="49">
        <f>SUMIF(ResumenCotizacion!$C:$C,E1199,ResumenCotizacion!$P:$P)</f>
        <v>0</v>
      </c>
      <c r="W1199" s="86">
        <f>IF(H1199="USD",S1199*SolCotizacion!$J$18,S1199)</f>
        <v>117293.12</v>
      </c>
      <c r="X1199" s="3">
        <f>ROUND(W1199/(1-VLOOKUP("Total porcentaje:",ResumenCotizacion!$F:$H,3,0)),2)</f>
        <v>117293.12</v>
      </c>
      <c r="Y1199" s="3">
        <f t="shared" si="75"/>
        <v>0</v>
      </c>
    </row>
    <row r="1200" spans="1:25" ht="14.25" x14ac:dyDescent="0.2">
      <c r="A1200" s="21" t="str">
        <f t="shared" si="72"/>
        <v>Catalogo principalOPEN-CSP GOBIERNO8bdbb60b-e526-43e9-92ef-ab760c8e0b72</v>
      </c>
      <c r="B1200" s="21" t="str">
        <f t="shared" si="73"/>
        <v>8bdbb60b-e526-43e9-92ef-ab760c8e0b72OPEN-CSP GOBIERNO</v>
      </c>
      <c r="C1200"/>
      <c r="D1200" s="21" t="s">
        <v>134</v>
      </c>
      <c r="E1200" t="s">
        <v>2531</v>
      </c>
      <c r="F1200" s="21" t="s">
        <v>18</v>
      </c>
      <c r="G1200" s="21" t="s">
        <v>134</v>
      </c>
      <c r="H1200" s="49" t="s">
        <v>136</v>
      </c>
      <c r="I1200" s="21" t="s">
        <v>74</v>
      </c>
      <c r="J1200" t="s">
        <v>2532</v>
      </c>
      <c r="K1200" s="53" t="s">
        <v>29</v>
      </c>
      <c r="L1200" s="52" t="s">
        <v>92</v>
      </c>
      <c r="M1200" s="48" t="s">
        <v>73</v>
      </c>
      <c r="N1200" s="89" t="s">
        <v>74</v>
      </c>
      <c r="O1200" s="90" t="s">
        <v>74</v>
      </c>
      <c r="P1200" s="89" t="s">
        <v>74</v>
      </c>
      <c r="Q1200" s="47" t="str">
        <f t="shared" si="74"/>
        <v>8bdbb60b-e526-43e9-92ef-ab760c8e0b72</v>
      </c>
      <c r="R1200" s="64" t="s">
        <v>848</v>
      </c>
      <c r="S1200" s="87">
        <v>57</v>
      </c>
      <c r="T1200" s="21">
        <v>1</v>
      </c>
      <c r="U1200" s="62" t="s">
        <v>139</v>
      </c>
      <c r="V1200" s="49">
        <f>SUMIF(ResumenCotizacion!$C:$C,E1200,ResumenCotizacion!$P:$P)</f>
        <v>0</v>
      </c>
      <c r="W1200" s="86">
        <f>IF(H1200="USD",S1200*SolCotizacion!$J$18,S1200)</f>
        <v>208928.37</v>
      </c>
      <c r="X1200" s="3">
        <f>ROUND(W1200/(1-VLOOKUP("Total porcentaje:",ResumenCotizacion!$F:$H,3,0)),2)</f>
        <v>208928.37</v>
      </c>
      <c r="Y1200" s="3">
        <f t="shared" si="75"/>
        <v>0</v>
      </c>
    </row>
    <row r="1201" spans="1:25" ht="14.25" x14ac:dyDescent="0.2">
      <c r="A1201" s="21" t="str">
        <f t="shared" si="72"/>
        <v>Catalogo principalOPEN-CSP GOBIERNO320c24f4-6bf4-47cf-98e0-4f235ce09d15</v>
      </c>
      <c r="B1201" s="21" t="str">
        <f t="shared" si="73"/>
        <v>320c24f4-6bf4-47cf-98e0-4f235ce09d15OPEN-CSP GOBIERNO</v>
      </c>
      <c r="C1201"/>
      <c r="D1201" s="21" t="s">
        <v>134</v>
      </c>
      <c r="E1201" t="s">
        <v>2533</v>
      </c>
      <c r="F1201" s="21" t="s">
        <v>18</v>
      </c>
      <c r="G1201" s="21" t="s">
        <v>134</v>
      </c>
      <c r="H1201" s="49" t="s">
        <v>136</v>
      </c>
      <c r="I1201" s="21" t="s">
        <v>74</v>
      </c>
      <c r="J1201" t="s">
        <v>2534</v>
      </c>
      <c r="K1201" s="53" t="s">
        <v>29</v>
      </c>
      <c r="L1201" s="52" t="s">
        <v>92</v>
      </c>
      <c r="M1201" s="48" t="s">
        <v>73</v>
      </c>
      <c r="N1201" s="89" t="s">
        <v>74</v>
      </c>
      <c r="O1201" s="90" t="s">
        <v>74</v>
      </c>
      <c r="P1201" s="89" t="s">
        <v>74</v>
      </c>
      <c r="Q1201" s="47" t="str">
        <f t="shared" si="74"/>
        <v>320c24f4-6bf4-47cf-98e0-4f235ce09d15</v>
      </c>
      <c r="R1201" s="64" t="s">
        <v>848</v>
      </c>
      <c r="S1201" s="87">
        <v>10</v>
      </c>
      <c r="T1201" s="21">
        <v>1</v>
      </c>
      <c r="U1201" s="62" t="s">
        <v>139</v>
      </c>
      <c r="V1201" s="49">
        <f>SUMIF(ResumenCotizacion!$C:$C,E1201,ResumenCotizacion!$P:$P)</f>
        <v>0</v>
      </c>
      <c r="W1201" s="86">
        <f>IF(H1201="USD",S1201*SolCotizacion!$J$18,S1201)</f>
        <v>36654.1</v>
      </c>
      <c r="X1201" s="3">
        <f>ROUND(W1201/(1-VLOOKUP("Total porcentaje:",ResumenCotizacion!$F:$H,3,0)),2)</f>
        <v>36654.1</v>
      </c>
      <c r="Y1201" s="3">
        <f t="shared" si="75"/>
        <v>0</v>
      </c>
    </row>
    <row r="1202" spans="1:25" ht="14.25" x14ac:dyDescent="0.2">
      <c r="A1202" s="21" t="str">
        <f t="shared" si="72"/>
        <v>Catalogo principalOPEN-CSP GOBIERNO3be5ad69-83e1-4097-aa42-c0127792d108</v>
      </c>
      <c r="B1202" s="21" t="str">
        <f t="shared" si="73"/>
        <v>3be5ad69-83e1-4097-aa42-c0127792d108OPEN-CSP GOBIERNO</v>
      </c>
      <c r="C1202"/>
      <c r="D1202" s="21" t="s">
        <v>134</v>
      </c>
      <c r="E1202" t="s">
        <v>2535</v>
      </c>
      <c r="F1202" s="21" t="s">
        <v>18</v>
      </c>
      <c r="G1202" s="21" t="s">
        <v>134</v>
      </c>
      <c r="H1202" s="49" t="s">
        <v>136</v>
      </c>
      <c r="I1202" s="21" t="s">
        <v>74</v>
      </c>
      <c r="J1202" t="s">
        <v>2536</v>
      </c>
      <c r="K1202" s="53" t="s">
        <v>29</v>
      </c>
      <c r="L1202" s="52" t="s">
        <v>92</v>
      </c>
      <c r="M1202" s="48" t="s">
        <v>73</v>
      </c>
      <c r="N1202" s="89" t="s">
        <v>74</v>
      </c>
      <c r="O1202" s="90" t="s">
        <v>74</v>
      </c>
      <c r="P1202" s="89" t="s">
        <v>74</v>
      </c>
      <c r="Q1202" s="47" t="str">
        <f t="shared" si="74"/>
        <v>3be5ad69-83e1-4097-aa42-c0127792d108</v>
      </c>
      <c r="R1202" s="64" t="s">
        <v>848</v>
      </c>
      <c r="S1202" s="87">
        <v>12</v>
      </c>
      <c r="T1202" s="21">
        <v>1</v>
      </c>
      <c r="U1202" s="62" t="s">
        <v>139</v>
      </c>
      <c r="V1202" s="49">
        <f>SUMIF(ResumenCotizacion!$C:$C,E1202,ResumenCotizacion!$P:$P)</f>
        <v>0</v>
      </c>
      <c r="W1202" s="86">
        <f>IF(H1202="USD",S1202*SolCotizacion!$J$18,S1202)</f>
        <v>43984.92</v>
      </c>
      <c r="X1202" s="3">
        <f>ROUND(W1202/(1-VLOOKUP("Total porcentaje:",ResumenCotizacion!$F:$H,3,0)),2)</f>
        <v>43984.92</v>
      </c>
      <c r="Y1202" s="3">
        <f t="shared" si="75"/>
        <v>0</v>
      </c>
    </row>
    <row r="1203" spans="1:25" ht="14.25" x14ac:dyDescent="0.2">
      <c r="A1203" s="21" t="str">
        <f t="shared" si="72"/>
        <v>Catalogo principalOPEN-CSP GOBIERNO3451a3b0-8cda-44a7-bad7-c30be81c4aaa</v>
      </c>
      <c r="B1203" s="21" t="str">
        <f t="shared" si="73"/>
        <v>3451a3b0-8cda-44a7-bad7-c30be81c4aaaOPEN-CSP GOBIERNO</v>
      </c>
      <c r="C1203"/>
      <c r="D1203" s="21" t="s">
        <v>134</v>
      </c>
      <c r="E1203" t="s">
        <v>2537</v>
      </c>
      <c r="F1203" s="21" t="s">
        <v>18</v>
      </c>
      <c r="G1203" s="21" t="s">
        <v>134</v>
      </c>
      <c r="H1203" s="49" t="s">
        <v>136</v>
      </c>
      <c r="I1203" s="21" t="s">
        <v>74</v>
      </c>
      <c r="J1203" t="s">
        <v>2538</v>
      </c>
      <c r="K1203" s="53" t="s">
        <v>29</v>
      </c>
      <c r="L1203" s="52" t="s">
        <v>92</v>
      </c>
      <c r="M1203" s="48" t="s">
        <v>73</v>
      </c>
      <c r="N1203" s="89" t="s">
        <v>74</v>
      </c>
      <c r="O1203" s="90" t="s">
        <v>74</v>
      </c>
      <c r="P1203" s="89" t="s">
        <v>74</v>
      </c>
      <c r="Q1203" s="47" t="str">
        <f t="shared" si="74"/>
        <v>3451a3b0-8cda-44a7-bad7-c30be81c4aaa</v>
      </c>
      <c r="R1203" s="64" t="s">
        <v>848</v>
      </c>
      <c r="S1203" s="87">
        <v>10</v>
      </c>
      <c r="T1203" s="21">
        <v>1</v>
      </c>
      <c r="U1203" s="62" t="s">
        <v>139</v>
      </c>
      <c r="V1203" s="49">
        <f>SUMIF(ResumenCotizacion!$C:$C,E1203,ResumenCotizacion!$P:$P)</f>
        <v>0</v>
      </c>
      <c r="W1203" s="86">
        <f>IF(H1203="USD",S1203*SolCotizacion!$J$18,S1203)</f>
        <v>36654.1</v>
      </c>
      <c r="X1203" s="3">
        <f>ROUND(W1203/(1-VLOOKUP("Total porcentaje:",ResumenCotizacion!$F:$H,3,0)),2)</f>
        <v>36654.1</v>
      </c>
      <c r="Y1203" s="3">
        <f t="shared" si="75"/>
        <v>0</v>
      </c>
    </row>
    <row r="1204" spans="1:25" ht="14.25" x14ac:dyDescent="0.2">
      <c r="A1204" s="21" t="str">
        <f t="shared" si="72"/>
        <v>Catalogo principalOPEN-CSP GOBIERNO4260988e-990d-479c-ae7b-f01ce8e1bb4d</v>
      </c>
      <c r="B1204" s="21" t="str">
        <f t="shared" si="73"/>
        <v>4260988e-990d-479c-ae7b-f01ce8e1bb4dOPEN-CSP GOBIERNO</v>
      </c>
      <c r="C1204"/>
      <c r="D1204" s="21" t="s">
        <v>134</v>
      </c>
      <c r="E1204" t="s">
        <v>2539</v>
      </c>
      <c r="F1204" s="21" t="s">
        <v>18</v>
      </c>
      <c r="G1204" s="21" t="s">
        <v>134</v>
      </c>
      <c r="H1204" s="49" t="s">
        <v>136</v>
      </c>
      <c r="I1204" s="21" t="s">
        <v>74</v>
      </c>
      <c r="J1204" t="s">
        <v>2540</v>
      </c>
      <c r="K1204" s="53" t="s">
        <v>29</v>
      </c>
      <c r="L1204" s="52" t="s">
        <v>92</v>
      </c>
      <c r="M1204" s="48" t="s">
        <v>73</v>
      </c>
      <c r="N1204" s="89" t="s">
        <v>74</v>
      </c>
      <c r="O1204" s="90" t="s">
        <v>74</v>
      </c>
      <c r="P1204" s="89" t="s">
        <v>74</v>
      </c>
      <c r="Q1204" s="47" t="str">
        <f t="shared" si="74"/>
        <v>4260988e-990d-479c-ae7b-f01ce8e1bb4d</v>
      </c>
      <c r="R1204" s="64" t="s">
        <v>848</v>
      </c>
      <c r="S1204" s="87">
        <v>8</v>
      </c>
      <c r="T1204" s="21">
        <v>1</v>
      </c>
      <c r="U1204" s="62" t="s">
        <v>139</v>
      </c>
      <c r="V1204" s="49">
        <f>SUMIF(ResumenCotizacion!$C:$C,E1204,ResumenCotizacion!$P:$P)</f>
        <v>0</v>
      </c>
      <c r="W1204" s="86">
        <f>IF(H1204="USD",S1204*SolCotizacion!$J$18,S1204)</f>
        <v>29323.279999999999</v>
      </c>
      <c r="X1204" s="3">
        <f>ROUND(W1204/(1-VLOOKUP("Total porcentaje:",ResumenCotizacion!$F:$H,3,0)),2)</f>
        <v>29323.279999999999</v>
      </c>
      <c r="Y1204" s="3">
        <f t="shared" si="75"/>
        <v>0</v>
      </c>
    </row>
    <row r="1205" spans="1:25" ht="14.25" x14ac:dyDescent="0.2">
      <c r="A1205" s="21" t="str">
        <f t="shared" si="72"/>
        <v>Catalogo principalOPEN-CSP GOBIERNOdbd10351-5631-4a01-a643-00e8ff14e7b2</v>
      </c>
      <c r="B1205" s="21" t="str">
        <f t="shared" si="73"/>
        <v>dbd10351-5631-4a01-a643-00e8ff14e7b2OPEN-CSP GOBIERNO</v>
      </c>
      <c r="C1205"/>
      <c r="D1205" s="21" t="s">
        <v>134</v>
      </c>
      <c r="E1205" t="s">
        <v>2541</v>
      </c>
      <c r="F1205" s="21" t="s">
        <v>18</v>
      </c>
      <c r="G1205" s="21" t="s">
        <v>134</v>
      </c>
      <c r="H1205" s="49" t="s">
        <v>136</v>
      </c>
      <c r="I1205" s="21" t="s">
        <v>74</v>
      </c>
      <c r="J1205" t="s">
        <v>2542</v>
      </c>
      <c r="K1205" s="53" t="s">
        <v>29</v>
      </c>
      <c r="L1205" s="52" t="s">
        <v>92</v>
      </c>
      <c r="M1205" s="48" t="s">
        <v>73</v>
      </c>
      <c r="N1205" s="89" t="s">
        <v>74</v>
      </c>
      <c r="O1205" s="90" t="s">
        <v>74</v>
      </c>
      <c r="P1205" s="89" t="s">
        <v>74</v>
      </c>
      <c r="Q1205" s="47" t="str">
        <f t="shared" si="74"/>
        <v>dbd10351-5631-4a01-a643-00e8ff14e7b2</v>
      </c>
      <c r="R1205" s="64" t="s">
        <v>848</v>
      </c>
      <c r="S1205" s="87">
        <v>3.5</v>
      </c>
      <c r="T1205" s="21">
        <v>1</v>
      </c>
      <c r="U1205" s="62" t="s">
        <v>139</v>
      </c>
      <c r="V1205" s="49">
        <f>SUMIF(ResumenCotizacion!$C:$C,E1205,ResumenCotizacion!$P:$P)</f>
        <v>0</v>
      </c>
      <c r="W1205" s="86">
        <f>IF(H1205="USD",S1205*SolCotizacion!$J$18,S1205)</f>
        <v>12828.934999999999</v>
      </c>
      <c r="X1205" s="3">
        <f>ROUND(W1205/(1-VLOOKUP("Total porcentaje:",ResumenCotizacion!$F:$H,3,0)),2)</f>
        <v>12828.94</v>
      </c>
      <c r="Y1205" s="3">
        <f t="shared" si="75"/>
        <v>0</v>
      </c>
    </row>
    <row r="1206" spans="1:25" ht="14.25" x14ac:dyDescent="0.2">
      <c r="A1206" s="21" t="str">
        <f t="shared" si="72"/>
        <v>Catalogo principalOPEN-CSP GOBIERNOa07b0e52-b12f-4298-94fc-5ddd61362bcc</v>
      </c>
      <c r="B1206" s="21" t="str">
        <f t="shared" si="73"/>
        <v>a07b0e52-b12f-4298-94fc-5ddd61362bccOPEN-CSP GOBIERNO</v>
      </c>
      <c r="C1206"/>
      <c r="D1206" s="21" t="s">
        <v>134</v>
      </c>
      <c r="E1206" t="s">
        <v>2543</v>
      </c>
      <c r="F1206" s="21" t="s">
        <v>18</v>
      </c>
      <c r="G1206" s="21" t="s">
        <v>134</v>
      </c>
      <c r="H1206" s="49" t="s">
        <v>136</v>
      </c>
      <c r="I1206" s="21" t="s">
        <v>74</v>
      </c>
      <c r="J1206" t="s">
        <v>2544</v>
      </c>
      <c r="K1206" s="53" t="s">
        <v>29</v>
      </c>
      <c r="L1206" s="52" t="s">
        <v>92</v>
      </c>
      <c r="M1206" s="48" t="s">
        <v>73</v>
      </c>
      <c r="N1206" s="89" t="s">
        <v>74</v>
      </c>
      <c r="O1206" s="90" t="s">
        <v>74</v>
      </c>
      <c r="P1206" s="89" t="s">
        <v>74</v>
      </c>
      <c r="Q1206" s="47" t="str">
        <f t="shared" si="74"/>
        <v>a07b0e52-b12f-4298-94fc-5ddd61362bcc</v>
      </c>
      <c r="R1206" s="64" t="s">
        <v>848</v>
      </c>
      <c r="S1206" s="87">
        <v>2</v>
      </c>
      <c r="T1206" s="21">
        <v>1</v>
      </c>
      <c r="U1206" s="62" t="s">
        <v>139</v>
      </c>
      <c r="V1206" s="49">
        <f>SUMIF(ResumenCotizacion!$C:$C,E1206,ResumenCotizacion!$P:$P)</f>
        <v>0</v>
      </c>
      <c r="W1206" s="86">
        <f>IF(H1206="USD",S1206*SolCotizacion!$J$18,S1206)</f>
        <v>7330.82</v>
      </c>
      <c r="X1206" s="3">
        <f>ROUND(W1206/(1-VLOOKUP("Total porcentaje:",ResumenCotizacion!$F:$H,3,0)),2)</f>
        <v>7330.82</v>
      </c>
      <c r="Y1206" s="3">
        <f t="shared" si="75"/>
        <v>0</v>
      </c>
    </row>
    <row r="1207" spans="1:25" ht="14.25" x14ac:dyDescent="0.2">
      <c r="A1207" s="21" t="str">
        <f t="shared" si="72"/>
        <v>Catalogo principalOPEN-CSP GOBIERNO7a6cf83d-b4e3-4a2d-ad58-70677698b8a4</v>
      </c>
      <c r="B1207" s="21" t="str">
        <f t="shared" si="73"/>
        <v>7a6cf83d-b4e3-4a2d-ad58-70677698b8a4OPEN-CSP GOBIERNO</v>
      </c>
      <c r="C1207"/>
      <c r="D1207" s="21" t="s">
        <v>134</v>
      </c>
      <c r="E1207" t="s">
        <v>2545</v>
      </c>
      <c r="F1207" s="21" t="s">
        <v>18</v>
      </c>
      <c r="G1207" s="21" t="s">
        <v>134</v>
      </c>
      <c r="H1207" s="49" t="s">
        <v>136</v>
      </c>
      <c r="I1207" s="21" t="s">
        <v>74</v>
      </c>
      <c r="J1207" t="s">
        <v>2546</v>
      </c>
      <c r="K1207" s="53" t="s">
        <v>29</v>
      </c>
      <c r="L1207" s="52" t="s">
        <v>92</v>
      </c>
      <c r="M1207" s="48" t="s">
        <v>73</v>
      </c>
      <c r="N1207" s="89" t="s">
        <v>74</v>
      </c>
      <c r="O1207" s="90" t="s">
        <v>74</v>
      </c>
      <c r="P1207" s="89" t="s">
        <v>74</v>
      </c>
      <c r="Q1207" s="47" t="str">
        <f t="shared" si="74"/>
        <v>7a6cf83d-b4e3-4a2d-ad58-70677698b8a4</v>
      </c>
      <c r="R1207" s="64" t="s">
        <v>848</v>
      </c>
      <c r="S1207" s="87">
        <v>2</v>
      </c>
      <c r="T1207" s="21">
        <v>1</v>
      </c>
      <c r="U1207" s="62" t="s">
        <v>139</v>
      </c>
      <c r="V1207" s="49">
        <f>SUMIF(ResumenCotizacion!$C:$C,E1207,ResumenCotizacion!$P:$P)</f>
        <v>0</v>
      </c>
      <c r="W1207" s="86">
        <f>IF(H1207="USD",S1207*SolCotizacion!$J$18,S1207)</f>
        <v>7330.82</v>
      </c>
      <c r="X1207" s="3">
        <f>ROUND(W1207/(1-VLOOKUP("Total porcentaje:",ResumenCotizacion!$F:$H,3,0)),2)</f>
        <v>7330.82</v>
      </c>
      <c r="Y1207" s="3">
        <f t="shared" si="75"/>
        <v>0</v>
      </c>
    </row>
    <row r="1208" spans="1:25" ht="14.25" x14ac:dyDescent="0.2">
      <c r="A1208" s="21" t="str">
        <f t="shared" si="72"/>
        <v>Catalogo principalOPEN-CSP GOBIERNO43fce491-76d1-4bcc-b709-8a288786dbae</v>
      </c>
      <c r="B1208" s="21" t="str">
        <f t="shared" si="73"/>
        <v>43fce491-76d1-4bcc-b709-8a288786dbaeOPEN-CSP GOBIERNO</v>
      </c>
      <c r="C1208"/>
      <c r="D1208" s="21" t="s">
        <v>134</v>
      </c>
      <c r="E1208" t="s">
        <v>2547</v>
      </c>
      <c r="F1208" s="21" t="s">
        <v>18</v>
      </c>
      <c r="G1208" s="21" t="s">
        <v>134</v>
      </c>
      <c r="H1208" s="49" t="s">
        <v>136</v>
      </c>
      <c r="I1208" s="21" t="s">
        <v>74</v>
      </c>
      <c r="J1208" t="s">
        <v>2548</v>
      </c>
      <c r="K1208" s="53" t="s">
        <v>29</v>
      </c>
      <c r="L1208" s="52" t="s">
        <v>92</v>
      </c>
      <c r="M1208" s="48" t="s">
        <v>73</v>
      </c>
      <c r="N1208" s="89" t="s">
        <v>74</v>
      </c>
      <c r="O1208" s="90" t="s">
        <v>74</v>
      </c>
      <c r="P1208" s="89" t="s">
        <v>74</v>
      </c>
      <c r="Q1208" s="47" t="str">
        <f t="shared" si="74"/>
        <v>43fce491-76d1-4bcc-b709-8a288786dbae</v>
      </c>
      <c r="R1208" s="64" t="s">
        <v>848</v>
      </c>
      <c r="S1208" s="87">
        <v>100</v>
      </c>
      <c r="T1208" s="21">
        <v>1</v>
      </c>
      <c r="U1208" s="62" t="s">
        <v>139</v>
      </c>
      <c r="V1208" s="49">
        <f>SUMIF(ResumenCotizacion!$C:$C,E1208,ResumenCotizacion!$P:$P)</f>
        <v>0</v>
      </c>
      <c r="W1208" s="86">
        <f>IF(H1208="USD",S1208*SolCotizacion!$J$18,S1208)</f>
        <v>366541</v>
      </c>
      <c r="X1208" s="3">
        <f>ROUND(W1208/(1-VLOOKUP("Total porcentaje:",ResumenCotizacion!$F:$H,3,0)),2)</f>
        <v>366541</v>
      </c>
      <c r="Y1208" s="3">
        <f t="shared" si="75"/>
        <v>0</v>
      </c>
    </row>
    <row r="1209" spans="1:25" ht="14.25" x14ac:dyDescent="0.2">
      <c r="A1209" s="21" t="str">
        <f t="shared" si="72"/>
        <v>Catalogo principalOPEN-CSP GOBIERNOa2706f86-868d-4048-989b-0c69e5c76b63</v>
      </c>
      <c r="B1209" s="21" t="str">
        <f t="shared" si="73"/>
        <v>a2706f86-868d-4048-989b-0c69e5c76b63OPEN-CSP GOBIERNO</v>
      </c>
      <c r="C1209"/>
      <c r="D1209" s="21" t="s">
        <v>134</v>
      </c>
      <c r="E1209" t="s">
        <v>2549</v>
      </c>
      <c r="F1209" s="21" t="s">
        <v>18</v>
      </c>
      <c r="G1209" s="21" t="s">
        <v>134</v>
      </c>
      <c r="H1209" s="49" t="s">
        <v>136</v>
      </c>
      <c r="I1209" s="21" t="s">
        <v>74</v>
      </c>
      <c r="J1209" t="s">
        <v>2550</v>
      </c>
      <c r="K1209" s="53" t="s">
        <v>29</v>
      </c>
      <c r="L1209" s="52" t="s">
        <v>92</v>
      </c>
      <c r="M1209" s="48" t="s">
        <v>73</v>
      </c>
      <c r="N1209" s="89" t="s">
        <v>74</v>
      </c>
      <c r="O1209" s="90" t="s">
        <v>74</v>
      </c>
      <c r="P1209" s="89" t="s">
        <v>74</v>
      </c>
      <c r="Q1209" s="47" t="str">
        <f t="shared" si="74"/>
        <v>a2706f86-868d-4048-989b-0c69e5c76b63</v>
      </c>
      <c r="R1209" s="64" t="s">
        <v>848</v>
      </c>
      <c r="S1209" s="87">
        <v>2</v>
      </c>
      <c r="T1209" s="21">
        <v>1</v>
      </c>
      <c r="U1209" s="62" t="s">
        <v>139</v>
      </c>
      <c r="V1209" s="49">
        <f>SUMIF(ResumenCotizacion!$C:$C,E1209,ResumenCotizacion!$P:$P)</f>
        <v>0</v>
      </c>
      <c r="W1209" s="86">
        <f>IF(H1209="USD",S1209*SolCotizacion!$J$18,S1209)</f>
        <v>7330.82</v>
      </c>
      <c r="X1209" s="3">
        <f>ROUND(W1209/(1-VLOOKUP("Total porcentaje:",ResumenCotizacion!$F:$H,3,0)),2)</f>
        <v>7330.82</v>
      </c>
      <c r="Y1209" s="3">
        <f t="shared" si="75"/>
        <v>0</v>
      </c>
    </row>
    <row r="1210" spans="1:25" ht="14.25" x14ac:dyDescent="0.2">
      <c r="A1210" s="21" t="str">
        <f t="shared" si="72"/>
        <v>Catalogo principalOPEN-CSP GOBIERNOefe1183a-8fa0-4138-bf0a-5ae271ab6e3c</v>
      </c>
      <c r="B1210" s="21" t="str">
        <f t="shared" si="73"/>
        <v>efe1183a-8fa0-4138-bf0a-5ae271ab6e3cOPEN-CSP GOBIERNO</v>
      </c>
      <c r="C1210"/>
      <c r="D1210" s="21" t="s">
        <v>134</v>
      </c>
      <c r="E1210" t="s">
        <v>2551</v>
      </c>
      <c r="F1210" s="21" t="s">
        <v>18</v>
      </c>
      <c r="G1210" s="21" t="s">
        <v>134</v>
      </c>
      <c r="H1210" s="49" t="s">
        <v>136</v>
      </c>
      <c r="I1210" s="21" t="s">
        <v>74</v>
      </c>
      <c r="J1210" t="s">
        <v>2552</v>
      </c>
      <c r="K1210" s="53" t="s">
        <v>29</v>
      </c>
      <c r="L1210" s="52" t="s">
        <v>92</v>
      </c>
      <c r="M1210" s="48" t="s">
        <v>73</v>
      </c>
      <c r="N1210" s="89" t="s">
        <v>74</v>
      </c>
      <c r="O1210" s="90" t="s">
        <v>74</v>
      </c>
      <c r="P1210" s="89" t="s">
        <v>74</v>
      </c>
      <c r="Q1210" s="47" t="str">
        <f t="shared" si="74"/>
        <v>efe1183a-8fa0-4138-bf0a-5ae271ab6e3c</v>
      </c>
      <c r="R1210" s="64" t="s">
        <v>848</v>
      </c>
      <c r="S1210" s="87">
        <v>5</v>
      </c>
      <c r="T1210" s="21">
        <v>1</v>
      </c>
      <c r="U1210" s="62" t="s">
        <v>139</v>
      </c>
      <c r="V1210" s="49">
        <f>SUMIF(ResumenCotizacion!$C:$C,E1210,ResumenCotizacion!$P:$P)</f>
        <v>0</v>
      </c>
      <c r="W1210" s="86">
        <f>IF(H1210="USD",S1210*SolCotizacion!$J$18,S1210)</f>
        <v>18327.05</v>
      </c>
      <c r="X1210" s="3">
        <f>ROUND(W1210/(1-VLOOKUP("Total porcentaje:",ResumenCotizacion!$F:$H,3,0)),2)</f>
        <v>18327.05</v>
      </c>
      <c r="Y1210" s="3">
        <f t="shared" si="75"/>
        <v>0</v>
      </c>
    </row>
    <row r="1211" spans="1:25" ht="14.25" x14ac:dyDescent="0.2">
      <c r="A1211" s="21" t="str">
        <f t="shared" si="72"/>
        <v>Catalogo principalOPEN-CSP GOBIERNO5c9fd4cc-edce-44a8-8e91-07df09744609</v>
      </c>
      <c r="B1211" s="21" t="str">
        <f t="shared" si="73"/>
        <v>5c9fd4cc-edce-44a8-8e91-07df09744609OPEN-CSP GOBIERNO</v>
      </c>
      <c r="C1211"/>
      <c r="D1211" s="21" t="s">
        <v>134</v>
      </c>
      <c r="E1211" t="s">
        <v>2553</v>
      </c>
      <c r="F1211" s="21" t="s">
        <v>18</v>
      </c>
      <c r="G1211" s="21" t="s">
        <v>134</v>
      </c>
      <c r="H1211" s="49" t="s">
        <v>136</v>
      </c>
      <c r="I1211" s="21" t="s">
        <v>74</v>
      </c>
      <c r="J1211" t="s">
        <v>2554</v>
      </c>
      <c r="K1211" s="53" t="s">
        <v>29</v>
      </c>
      <c r="L1211" s="52" t="s">
        <v>92</v>
      </c>
      <c r="M1211" s="48" t="s">
        <v>73</v>
      </c>
      <c r="N1211" s="89" t="s">
        <v>74</v>
      </c>
      <c r="O1211" s="90" t="s">
        <v>74</v>
      </c>
      <c r="P1211" s="89" t="s">
        <v>74</v>
      </c>
      <c r="Q1211" s="47" t="str">
        <f t="shared" si="74"/>
        <v>5c9fd4cc-edce-44a8-8e91-07df09744609</v>
      </c>
      <c r="R1211" s="64" t="s">
        <v>848</v>
      </c>
      <c r="S1211" s="87">
        <v>8.25</v>
      </c>
      <c r="T1211" s="21">
        <v>1</v>
      </c>
      <c r="U1211" s="62" t="s">
        <v>139</v>
      </c>
      <c r="V1211" s="49">
        <f>SUMIF(ResumenCotizacion!$C:$C,E1211,ResumenCotizacion!$P:$P)</f>
        <v>0</v>
      </c>
      <c r="W1211" s="86">
        <f>IF(H1211="USD",S1211*SolCotizacion!$J$18,S1211)</f>
        <v>30239.6325</v>
      </c>
      <c r="X1211" s="3">
        <f>ROUND(W1211/(1-VLOOKUP("Total porcentaje:",ResumenCotizacion!$F:$H,3,0)),2)</f>
        <v>30239.63</v>
      </c>
      <c r="Y1211" s="3">
        <f t="shared" si="75"/>
        <v>0</v>
      </c>
    </row>
    <row r="1212" spans="1:25" ht="14.25" x14ac:dyDescent="0.2">
      <c r="A1212" s="21" t="str">
        <f t="shared" si="72"/>
        <v>Catalogo principalOPEN-CSP GOBIERNObd938f12-058f-4927-bba3-ae36b1d2501c</v>
      </c>
      <c r="B1212" s="21" t="str">
        <f t="shared" si="73"/>
        <v>bd938f12-058f-4927-bba3-ae36b1d2501cOPEN-CSP GOBIERNO</v>
      </c>
      <c r="C1212"/>
      <c r="D1212" s="21" t="s">
        <v>134</v>
      </c>
      <c r="E1212" t="s">
        <v>2555</v>
      </c>
      <c r="F1212" s="21" t="s">
        <v>18</v>
      </c>
      <c r="G1212" s="21" t="s">
        <v>134</v>
      </c>
      <c r="H1212" s="49" t="s">
        <v>136</v>
      </c>
      <c r="I1212" s="21" t="s">
        <v>74</v>
      </c>
      <c r="J1212" t="s">
        <v>2556</v>
      </c>
      <c r="K1212" s="53" t="s">
        <v>29</v>
      </c>
      <c r="L1212" s="52" t="s">
        <v>92</v>
      </c>
      <c r="M1212" s="48" t="s">
        <v>73</v>
      </c>
      <c r="N1212" s="89" t="s">
        <v>74</v>
      </c>
      <c r="O1212" s="90" t="s">
        <v>74</v>
      </c>
      <c r="P1212" s="89" t="s">
        <v>74</v>
      </c>
      <c r="Q1212" s="47" t="str">
        <f t="shared" si="74"/>
        <v>bd938f12-058f-4927-bba3-ae36b1d2501c</v>
      </c>
      <c r="R1212" s="64" t="s">
        <v>848</v>
      </c>
      <c r="S1212" s="87">
        <v>5</v>
      </c>
      <c r="T1212" s="21">
        <v>1</v>
      </c>
      <c r="U1212" s="62" t="s">
        <v>139</v>
      </c>
      <c r="V1212" s="49">
        <f>SUMIF(ResumenCotizacion!$C:$C,E1212,ResumenCotizacion!$P:$P)</f>
        <v>0</v>
      </c>
      <c r="W1212" s="86">
        <f>IF(H1212="USD",S1212*SolCotizacion!$J$18,S1212)</f>
        <v>18327.05</v>
      </c>
      <c r="X1212" s="3">
        <f>ROUND(W1212/(1-VLOOKUP("Total porcentaje:",ResumenCotizacion!$F:$H,3,0)),2)</f>
        <v>18327.05</v>
      </c>
      <c r="Y1212" s="3">
        <f t="shared" si="75"/>
        <v>0</v>
      </c>
    </row>
    <row r="1213" spans="1:25" ht="14.25" x14ac:dyDescent="0.2">
      <c r="A1213" s="21" t="str">
        <f t="shared" si="72"/>
        <v>Catalogo principalOPEN-CSP GOBIERNO031c9e47-4802-4248-838e-778fb1d2cc05</v>
      </c>
      <c r="B1213" s="21" t="str">
        <f t="shared" si="73"/>
        <v>031c9e47-4802-4248-838e-778fb1d2cc05OPEN-CSP GOBIERNO</v>
      </c>
      <c r="C1213"/>
      <c r="D1213" s="21" t="s">
        <v>134</v>
      </c>
      <c r="E1213" t="s">
        <v>2557</v>
      </c>
      <c r="F1213" s="21" t="s">
        <v>18</v>
      </c>
      <c r="G1213" s="21" t="s">
        <v>134</v>
      </c>
      <c r="H1213" s="49" t="s">
        <v>136</v>
      </c>
      <c r="I1213" s="21" t="s">
        <v>74</v>
      </c>
      <c r="J1213" t="s">
        <v>2558</v>
      </c>
      <c r="K1213" s="53" t="s">
        <v>29</v>
      </c>
      <c r="L1213" s="52" t="s">
        <v>92</v>
      </c>
      <c r="M1213" s="48" t="s">
        <v>73</v>
      </c>
      <c r="N1213" s="89" t="s">
        <v>74</v>
      </c>
      <c r="O1213" s="90" t="s">
        <v>74</v>
      </c>
      <c r="P1213" s="89" t="s">
        <v>74</v>
      </c>
      <c r="Q1213" s="47" t="str">
        <f t="shared" si="74"/>
        <v>031c9e47-4802-4248-838e-778fb1d2cc05</v>
      </c>
      <c r="R1213" s="64" t="s">
        <v>848</v>
      </c>
      <c r="S1213" s="87">
        <v>12.5</v>
      </c>
      <c r="T1213" s="21">
        <v>1</v>
      </c>
      <c r="U1213" s="62" t="s">
        <v>139</v>
      </c>
      <c r="V1213" s="49">
        <f>SUMIF(ResumenCotizacion!$C:$C,E1213,ResumenCotizacion!$P:$P)</f>
        <v>0</v>
      </c>
      <c r="W1213" s="86">
        <f>IF(H1213="USD",S1213*SolCotizacion!$J$18,S1213)</f>
        <v>45817.625</v>
      </c>
      <c r="X1213" s="3">
        <f>ROUND(W1213/(1-VLOOKUP("Total porcentaje:",ResumenCotizacion!$F:$H,3,0)),2)</f>
        <v>45817.63</v>
      </c>
      <c r="Y1213" s="3">
        <f t="shared" si="75"/>
        <v>0</v>
      </c>
    </row>
    <row r="1214" spans="1:25" ht="14.25" x14ac:dyDescent="0.2">
      <c r="A1214" s="21" t="str">
        <f t="shared" si="72"/>
        <v>Catalogo principalOPEN-CSP GOBIERNO4833683a-1e4a-4816-80cf-25238184b8c4</v>
      </c>
      <c r="B1214" s="21" t="str">
        <f t="shared" si="73"/>
        <v>4833683a-1e4a-4816-80cf-25238184b8c4OPEN-CSP GOBIERNO</v>
      </c>
      <c r="C1214"/>
      <c r="D1214" s="21" t="s">
        <v>134</v>
      </c>
      <c r="E1214" t="s">
        <v>2559</v>
      </c>
      <c r="F1214" s="21" t="s">
        <v>18</v>
      </c>
      <c r="G1214" s="21" t="s">
        <v>134</v>
      </c>
      <c r="H1214" s="49" t="s">
        <v>136</v>
      </c>
      <c r="I1214" s="21" t="s">
        <v>74</v>
      </c>
      <c r="J1214" t="s">
        <v>2560</v>
      </c>
      <c r="K1214" s="53" t="s">
        <v>29</v>
      </c>
      <c r="L1214" s="52" t="s">
        <v>92</v>
      </c>
      <c r="M1214" s="48" t="s">
        <v>73</v>
      </c>
      <c r="N1214" s="89" t="s">
        <v>74</v>
      </c>
      <c r="O1214" s="90" t="s">
        <v>74</v>
      </c>
      <c r="P1214" s="89" t="s">
        <v>74</v>
      </c>
      <c r="Q1214" s="47" t="str">
        <f t="shared" si="74"/>
        <v>4833683a-1e4a-4816-80cf-25238184b8c4</v>
      </c>
      <c r="R1214" s="64" t="s">
        <v>848</v>
      </c>
      <c r="S1214" s="87">
        <v>3</v>
      </c>
      <c r="T1214" s="21">
        <v>1</v>
      </c>
      <c r="U1214" s="62" t="s">
        <v>139</v>
      </c>
      <c r="V1214" s="49">
        <f>SUMIF(ResumenCotizacion!$C:$C,E1214,ResumenCotizacion!$P:$P)</f>
        <v>0</v>
      </c>
      <c r="W1214" s="86">
        <f>IF(H1214="USD",S1214*SolCotizacion!$J$18,S1214)</f>
        <v>10996.23</v>
      </c>
      <c r="X1214" s="3">
        <f>ROUND(W1214/(1-VLOOKUP("Total porcentaje:",ResumenCotizacion!$F:$H,3,0)),2)</f>
        <v>10996.23</v>
      </c>
      <c r="Y1214" s="3">
        <f t="shared" si="75"/>
        <v>0</v>
      </c>
    </row>
    <row r="1215" spans="1:25" ht="14.25" x14ac:dyDescent="0.2">
      <c r="A1215" s="21" t="str">
        <f t="shared" si="72"/>
        <v>Catalogo principalOPEN-CSP GOBIERNO91fd106f-4b2c-4938-95ac-f54f74e9a239</v>
      </c>
      <c r="B1215" s="21" t="str">
        <f t="shared" si="73"/>
        <v>91fd106f-4b2c-4938-95ac-f54f74e9a239OPEN-CSP GOBIERNO</v>
      </c>
      <c r="C1215"/>
      <c r="D1215" s="21" t="s">
        <v>134</v>
      </c>
      <c r="E1215" t="s">
        <v>2561</v>
      </c>
      <c r="F1215" s="21" t="s">
        <v>18</v>
      </c>
      <c r="G1215" s="21" t="s">
        <v>134</v>
      </c>
      <c r="H1215" s="49" t="s">
        <v>136</v>
      </c>
      <c r="I1215" s="21" t="s">
        <v>74</v>
      </c>
      <c r="J1215" t="s">
        <v>2562</v>
      </c>
      <c r="K1215" s="53" t="s">
        <v>29</v>
      </c>
      <c r="L1215" s="52" t="s">
        <v>92</v>
      </c>
      <c r="M1215" s="48" t="s">
        <v>73</v>
      </c>
      <c r="N1215" s="89" t="s">
        <v>74</v>
      </c>
      <c r="O1215" s="90" t="s">
        <v>74</v>
      </c>
      <c r="P1215" s="89" t="s">
        <v>74</v>
      </c>
      <c r="Q1215" s="47" t="str">
        <f t="shared" si="74"/>
        <v>91fd106f-4b2c-4938-95ac-f54f74e9a239</v>
      </c>
      <c r="R1215" s="64" t="s">
        <v>848</v>
      </c>
      <c r="S1215" s="87">
        <v>8</v>
      </c>
      <c r="T1215" s="21">
        <v>1</v>
      </c>
      <c r="U1215" s="62" t="s">
        <v>139</v>
      </c>
      <c r="V1215" s="49">
        <f>SUMIF(ResumenCotizacion!$C:$C,E1215,ResumenCotizacion!$P:$P)</f>
        <v>0</v>
      </c>
      <c r="W1215" s="86">
        <f>IF(H1215="USD",S1215*SolCotizacion!$J$18,S1215)</f>
        <v>29323.279999999999</v>
      </c>
      <c r="X1215" s="3">
        <f>ROUND(W1215/(1-VLOOKUP("Total porcentaje:",ResumenCotizacion!$F:$H,3,0)),2)</f>
        <v>29323.279999999999</v>
      </c>
      <c r="Y1215" s="3">
        <f t="shared" si="75"/>
        <v>0</v>
      </c>
    </row>
    <row r="1216" spans="1:25" ht="14.25" x14ac:dyDescent="0.2">
      <c r="A1216" s="21" t="str">
        <f t="shared" si="72"/>
        <v>Catalogo principalOPEN-CSP GOBIERNO796b6b5f-613c-4e24-a17c-eba730d49c02</v>
      </c>
      <c r="B1216" s="21" t="str">
        <f t="shared" si="73"/>
        <v>796b6b5f-613c-4e24-a17c-eba730d49c02OPEN-CSP GOBIERNO</v>
      </c>
      <c r="C1216"/>
      <c r="D1216" s="21" t="s">
        <v>134</v>
      </c>
      <c r="E1216" t="s">
        <v>2563</v>
      </c>
      <c r="F1216" s="21" t="s">
        <v>18</v>
      </c>
      <c r="G1216" s="21" t="s">
        <v>134</v>
      </c>
      <c r="H1216" s="49" t="s">
        <v>136</v>
      </c>
      <c r="I1216" s="21" t="s">
        <v>74</v>
      </c>
      <c r="J1216" t="s">
        <v>2564</v>
      </c>
      <c r="K1216" s="53" t="s">
        <v>29</v>
      </c>
      <c r="L1216" s="52" t="s">
        <v>92</v>
      </c>
      <c r="M1216" s="48" t="s">
        <v>73</v>
      </c>
      <c r="N1216" s="89" t="s">
        <v>74</v>
      </c>
      <c r="O1216" s="90" t="s">
        <v>74</v>
      </c>
      <c r="P1216" s="89" t="s">
        <v>74</v>
      </c>
      <c r="Q1216" s="47" t="str">
        <f t="shared" si="74"/>
        <v>796b6b5f-613c-4e24-a17c-eba730d49c02</v>
      </c>
      <c r="R1216" s="64" t="s">
        <v>848</v>
      </c>
      <c r="S1216" s="87">
        <v>20</v>
      </c>
      <c r="T1216" s="21">
        <v>1</v>
      </c>
      <c r="U1216" s="62" t="s">
        <v>139</v>
      </c>
      <c r="V1216" s="49">
        <f>SUMIF(ResumenCotizacion!$C:$C,E1216,ResumenCotizacion!$P:$P)</f>
        <v>0</v>
      </c>
      <c r="W1216" s="86">
        <f>IF(H1216="USD",S1216*SolCotizacion!$J$18,S1216)</f>
        <v>73308.2</v>
      </c>
      <c r="X1216" s="3">
        <f>ROUND(W1216/(1-VLOOKUP("Total porcentaje:",ResumenCotizacion!$F:$H,3,0)),2)</f>
        <v>73308.2</v>
      </c>
      <c r="Y1216" s="3">
        <f t="shared" si="75"/>
        <v>0</v>
      </c>
    </row>
    <row r="1217" spans="1:25" ht="14.25" x14ac:dyDescent="0.2">
      <c r="A1217" s="21" t="str">
        <f t="shared" si="72"/>
        <v>Catalogo principalOPEN-CSP GOBIERNOa044b16a-1861-4308-8086-a3a3b506fac2</v>
      </c>
      <c r="B1217" s="21" t="str">
        <f t="shared" si="73"/>
        <v>a044b16a-1861-4308-8086-a3a3b506fac2OPEN-CSP GOBIERNO</v>
      </c>
      <c r="C1217"/>
      <c r="D1217" s="21" t="s">
        <v>134</v>
      </c>
      <c r="E1217" t="s">
        <v>2565</v>
      </c>
      <c r="F1217" s="21" t="s">
        <v>18</v>
      </c>
      <c r="G1217" s="21" t="s">
        <v>134</v>
      </c>
      <c r="H1217" s="49" t="s">
        <v>136</v>
      </c>
      <c r="I1217" s="21" t="s">
        <v>74</v>
      </c>
      <c r="J1217" t="s">
        <v>2566</v>
      </c>
      <c r="K1217" s="53" t="s">
        <v>29</v>
      </c>
      <c r="L1217" s="52" t="s">
        <v>92</v>
      </c>
      <c r="M1217" s="48" t="s">
        <v>73</v>
      </c>
      <c r="N1217" s="89" t="s">
        <v>74</v>
      </c>
      <c r="O1217" s="90" t="s">
        <v>74</v>
      </c>
      <c r="P1217" s="89" t="s">
        <v>74</v>
      </c>
      <c r="Q1217" s="47" t="str">
        <f t="shared" si="74"/>
        <v>a044b16a-1861-4308-8086-a3a3b506fac2</v>
      </c>
      <c r="R1217" s="64" t="s">
        <v>848</v>
      </c>
      <c r="S1217" s="87">
        <v>35</v>
      </c>
      <c r="T1217" s="21">
        <v>1</v>
      </c>
      <c r="U1217" s="62" t="s">
        <v>139</v>
      </c>
      <c r="V1217" s="49">
        <f>SUMIF(ResumenCotizacion!$C:$C,E1217,ResumenCotizacion!$P:$P)</f>
        <v>0</v>
      </c>
      <c r="W1217" s="86">
        <f>IF(H1217="USD",S1217*SolCotizacion!$J$18,S1217)</f>
        <v>128289.34999999999</v>
      </c>
      <c r="X1217" s="3">
        <f>ROUND(W1217/(1-VLOOKUP("Total porcentaje:",ResumenCotizacion!$F:$H,3,0)),2)</f>
        <v>128289.35</v>
      </c>
      <c r="Y1217" s="3">
        <f t="shared" si="75"/>
        <v>0</v>
      </c>
    </row>
    <row r="1218" spans="1:25" ht="14.25" x14ac:dyDescent="0.2">
      <c r="A1218" s="21" t="str">
        <f t="shared" ref="A1218:A1281" si="76">D1218&amp;F1218&amp;E1218</f>
        <v>Catalogo principalOPEN-CSP GOBIERNO53fc25f7-6639-4f78-bb44-3c2dfec3ed40</v>
      </c>
      <c r="B1218" s="21" t="str">
        <f t="shared" ref="B1218:B1281" si="77">E1218&amp;F1218</f>
        <v>53fc25f7-6639-4f78-bb44-3c2dfec3ed40OPEN-CSP GOBIERNO</v>
      </c>
      <c r="C1218"/>
      <c r="D1218" s="21" t="s">
        <v>134</v>
      </c>
      <c r="E1218" t="s">
        <v>2567</v>
      </c>
      <c r="F1218" s="21" t="s">
        <v>18</v>
      </c>
      <c r="G1218" s="21" t="s">
        <v>134</v>
      </c>
      <c r="H1218" s="49" t="s">
        <v>136</v>
      </c>
      <c r="I1218" s="21" t="s">
        <v>74</v>
      </c>
      <c r="J1218" t="s">
        <v>2568</v>
      </c>
      <c r="K1218" s="53" t="s">
        <v>29</v>
      </c>
      <c r="L1218" s="52" t="s">
        <v>92</v>
      </c>
      <c r="M1218" s="48" t="s">
        <v>73</v>
      </c>
      <c r="N1218" s="89" t="s">
        <v>74</v>
      </c>
      <c r="O1218" s="90" t="s">
        <v>74</v>
      </c>
      <c r="P1218" s="89" t="s">
        <v>74</v>
      </c>
      <c r="Q1218" s="47" t="str">
        <f t="shared" si="74"/>
        <v>53fc25f7-6639-4f78-bb44-3c2dfec3ed40</v>
      </c>
      <c r="R1218" s="64" t="s">
        <v>848</v>
      </c>
      <c r="S1218" s="87">
        <v>0.2</v>
      </c>
      <c r="T1218" s="21">
        <v>1</v>
      </c>
      <c r="U1218" s="62" t="s">
        <v>139</v>
      </c>
      <c r="V1218" s="49">
        <f>SUMIF(ResumenCotizacion!$C:$C,E1218,ResumenCotizacion!$P:$P)</f>
        <v>0</v>
      </c>
      <c r="W1218" s="86">
        <f>IF(H1218="USD",S1218*SolCotizacion!$J$18,S1218)</f>
        <v>733.08199999999999</v>
      </c>
      <c r="X1218" s="3">
        <f>ROUND(W1218/(1-VLOOKUP("Total porcentaje:",ResumenCotizacion!$F:$H,3,0)),2)</f>
        <v>733.08</v>
      </c>
      <c r="Y1218" s="3">
        <f t="shared" si="75"/>
        <v>0</v>
      </c>
    </row>
    <row r="1219" spans="1:25" ht="14.25" x14ac:dyDescent="0.2">
      <c r="A1219" s="21" t="str">
        <f t="shared" si="76"/>
        <v>Catalogo principalOPEN-CSP GOBIERNO6fbad345-b7de-42a6-b6ab-79b363d0b371</v>
      </c>
      <c r="B1219" s="21" t="str">
        <f t="shared" si="77"/>
        <v>6fbad345-b7de-42a6-b6ab-79b363d0b371OPEN-CSP GOBIERNO</v>
      </c>
      <c r="C1219"/>
      <c r="D1219" s="21" t="s">
        <v>134</v>
      </c>
      <c r="E1219" t="s">
        <v>2569</v>
      </c>
      <c r="F1219" s="21" t="s">
        <v>18</v>
      </c>
      <c r="G1219" s="21" t="s">
        <v>134</v>
      </c>
      <c r="H1219" s="49" t="s">
        <v>136</v>
      </c>
      <c r="I1219" s="21" t="s">
        <v>74</v>
      </c>
      <c r="J1219" t="s">
        <v>2570</v>
      </c>
      <c r="K1219" s="53" t="s">
        <v>29</v>
      </c>
      <c r="L1219" s="52" t="s">
        <v>92</v>
      </c>
      <c r="M1219" s="48" t="s">
        <v>73</v>
      </c>
      <c r="N1219" s="89" t="s">
        <v>74</v>
      </c>
      <c r="O1219" s="90" t="s">
        <v>74</v>
      </c>
      <c r="P1219" s="89" t="s">
        <v>74</v>
      </c>
      <c r="Q1219" s="47" t="str">
        <f t="shared" ref="Q1219:Q1282" si="78">+E1219</f>
        <v>6fbad345-b7de-42a6-b6ab-79b363d0b371</v>
      </c>
      <c r="R1219" s="64" t="s">
        <v>848</v>
      </c>
      <c r="S1219" s="87">
        <v>4</v>
      </c>
      <c r="T1219" s="21">
        <v>1</v>
      </c>
      <c r="U1219" s="62" t="s">
        <v>139</v>
      </c>
      <c r="V1219" s="49">
        <f>SUMIF(ResumenCotizacion!$C:$C,E1219,ResumenCotizacion!$P:$P)</f>
        <v>0</v>
      </c>
      <c r="W1219" s="86">
        <f>IF(H1219="USD",S1219*SolCotizacion!$J$18,S1219)</f>
        <v>14661.64</v>
      </c>
      <c r="X1219" s="3">
        <f>ROUND(W1219/(1-VLOOKUP("Total porcentaje:",ResumenCotizacion!$F:$H,3,0)),2)</f>
        <v>14661.64</v>
      </c>
      <c r="Y1219" s="3">
        <f t="shared" ref="Y1219:Y1282" si="79">V1219*X1219</f>
        <v>0</v>
      </c>
    </row>
    <row r="1220" spans="1:25" ht="14.25" x14ac:dyDescent="0.2">
      <c r="A1220" s="21" t="str">
        <f t="shared" si="76"/>
        <v>Catalogo principalOPEN-CSP GOBIERNObe57ff4c-100c-4f1f-b82d-f1c5ab63a665</v>
      </c>
      <c r="B1220" s="21" t="str">
        <f t="shared" si="77"/>
        <v>be57ff4c-100c-4f1f-b82d-f1c5ab63a665OPEN-CSP GOBIERNO</v>
      </c>
      <c r="C1220"/>
      <c r="D1220" s="21" t="s">
        <v>134</v>
      </c>
      <c r="E1220" t="s">
        <v>2571</v>
      </c>
      <c r="F1220" s="21" t="s">
        <v>18</v>
      </c>
      <c r="G1220" s="21" t="s">
        <v>134</v>
      </c>
      <c r="H1220" s="49" t="s">
        <v>136</v>
      </c>
      <c r="I1220" s="21" t="s">
        <v>74</v>
      </c>
      <c r="J1220" t="s">
        <v>2572</v>
      </c>
      <c r="K1220" s="53" t="s">
        <v>29</v>
      </c>
      <c r="L1220" s="52" t="s">
        <v>92</v>
      </c>
      <c r="M1220" s="48" t="s">
        <v>73</v>
      </c>
      <c r="N1220" s="89" t="s">
        <v>74</v>
      </c>
      <c r="O1220" s="90" t="s">
        <v>74</v>
      </c>
      <c r="P1220" s="89" t="s">
        <v>74</v>
      </c>
      <c r="Q1220" s="47" t="str">
        <f t="shared" si="78"/>
        <v>be57ff4c-100c-4f1f-b82d-f1c5ab63a665</v>
      </c>
      <c r="R1220" s="64" t="s">
        <v>848</v>
      </c>
      <c r="S1220" s="87">
        <v>12</v>
      </c>
      <c r="T1220" s="21">
        <v>1</v>
      </c>
      <c r="U1220" s="62" t="s">
        <v>139</v>
      </c>
      <c r="V1220" s="49">
        <f>SUMIF(ResumenCotizacion!$C:$C,E1220,ResumenCotizacion!$P:$P)</f>
        <v>0</v>
      </c>
      <c r="W1220" s="86">
        <f>IF(H1220="USD",S1220*SolCotizacion!$J$18,S1220)</f>
        <v>43984.92</v>
      </c>
      <c r="X1220" s="3">
        <f>ROUND(W1220/(1-VLOOKUP("Total porcentaje:",ResumenCotizacion!$F:$H,3,0)),2)</f>
        <v>43984.92</v>
      </c>
      <c r="Y1220" s="3">
        <f t="shared" si="79"/>
        <v>0</v>
      </c>
    </row>
    <row r="1221" spans="1:25" ht="14.25" x14ac:dyDescent="0.2">
      <c r="A1221" s="21" t="str">
        <f t="shared" si="76"/>
        <v>Catalogo principalOPEN-CSP GOBIERNO90d3615e-aa96-478e-b6ce-8eb1e9a96b4b</v>
      </c>
      <c r="B1221" s="21" t="str">
        <f t="shared" si="77"/>
        <v>90d3615e-aa96-478e-b6ce-8eb1e9a96b4bOPEN-CSP GOBIERNO</v>
      </c>
      <c r="C1221"/>
      <c r="D1221" s="21" t="s">
        <v>134</v>
      </c>
      <c r="E1221" t="s">
        <v>2573</v>
      </c>
      <c r="F1221" s="21" t="s">
        <v>18</v>
      </c>
      <c r="G1221" s="21" t="s">
        <v>134</v>
      </c>
      <c r="H1221" s="49" t="s">
        <v>136</v>
      </c>
      <c r="I1221" s="21" t="s">
        <v>74</v>
      </c>
      <c r="J1221" t="s">
        <v>2574</v>
      </c>
      <c r="K1221" s="53" t="s">
        <v>29</v>
      </c>
      <c r="L1221" s="52" t="s">
        <v>92</v>
      </c>
      <c r="M1221" s="48" t="s">
        <v>73</v>
      </c>
      <c r="N1221" s="89" t="s">
        <v>74</v>
      </c>
      <c r="O1221" s="90" t="s">
        <v>74</v>
      </c>
      <c r="P1221" s="89" t="s">
        <v>74</v>
      </c>
      <c r="Q1221" s="47" t="str">
        <f t="shared" si="78"/>
        <v>90d3615e-aa96-478e-b6ce-8eb1e9a96b4b</v>
      </c>
      <c r="R1221" s="64" t="s">
        <v>848</v>
      </c>
      <c r="S1221" s="87">
        <v>5</v>
      </c>
      <c r="T1221" s="21">
        <v>1</v>
      </c>
      <c r="U1221" s="62" t="s">
        <v>139</v>
      </c>
      <c r="V1221" s="49">
        <f>SUMIF(ResumenCotizacion!$C:$C,E1221,ResumenCotizacion!$P:$P)</f>
        <v>0</v>
      </c>
      <c r="W1221" s="86">
        <f>IF(H1221="USD",S1221*SolCotizacion!$J$18,S1221)</f>
        <v>18327.05</v>
      </c>
      <c r="X1221" s="3">
        <f>ROUND(W1221/(1-VLOOKUP("Total porcentaje:",ResumenCotizacion!$F:$H,3,0)),2)</f>
        <v>18327.05</v>
      </c>
      <c r="Y1221" s="3">
        <f t="shared" si="79"/>
        <v>0</v>
      </c>
    </row>
    <row r="1222" spans="1:25" ht="14.25" x14ac:dyDescent="0.2">
      <c r="A1222" s="21" t="str">
        <f t="shared" si="76"/>
        <v>Catalogo principalOPEN-CSP GOBIERNObf1f6907-1f8e-4f05-b327-4896d1395c15</v>
      </c>
      <c r="B1222" s="21" t="str">
        <f t="shared" si="77"/>
        <v>bf1f6907-1f8e-4f05-b327-4896d1395c15OPEN-CSP GOBIERNO</v>
      </c>
      <c r="C1222"/>
      <c r="D1222" s="21" t="s">
        <v>134</v>
      </c>
      <c r="E1222" t="s">
        <v>2575</v>
      </c>
      <c r="F1222" s="21" t="s">
        <v>18</v>
      </c>
      <c r="G1222" s="21" t="s">
        <v>134</v>
      </c>
      <c r="H1222" s="49" t="s">
        <v>136</v>
      </c>
      <c r="I1222" s="21" t="s">
        <v>74</v>
      </c>
      <c r="J1222" t="s">
        <v>2576</v>
      </c>
      <c r="K1222" s="53" t="s">
        <v>29</v>
      </c>
      <c r="L1222" s="52" t="s">
        <v>92</v>
      </c>
      <c r="M1222" s="48" t="s">
        <v>73</v>
      </c>
      <c r="N1222" s="89" t="s">
        <v>74</v>
      </c>
      <c r="O1222" s="90" t="s">
        <v>74</v>
      </c>
      <c r="P1222" s="89" t="s">
        <v>74</v>
      </c>
      <c r="Q1222" s="47" t="str">
        <f t="shared" si="78"/>
        <v>bf1f6907-1f8e-4f05-b327-4896d1395c15</v>
      </c>
      <c r="R1222" s="64" t="s">
        <v>848</v>
      </c>
      <c r="S1222" s="87">
        <v>10</v>
      </c>
      <c r="T1222" s="21">
        <v>1</v>
      </c>
      <c r="U1222" s="62" t="s">
        <v>139</v>
      </c>
      <c r="V1222" s="49">
        <f>SUMIF(ResumenCotizacion!$C:$C,E1222,ResumenCotizacion!$P:$P)</f>
        <v>0</v>
      </c>
      <c r="W1222" s="86">
        <f>IF(H1222="USD",S1222*SolCotizacion!$J$18,S1222)</f>
        <v>36654.1</v>
      </c>
      <c r="X1222" s="3">
        <f>ROUND(W1222/(1-VLOOKUP("Total porcentaje:",ResumenCotizacion!$F:$H,3,0)),2)</f>
        <v>36654.1</v>
      </c>
      <c r="Y1222" s="3">
        <f t="shared" si="79"/>
        <v>0</v>
      </c>
    </row>
    <row r="1223" spans="1:25" ht="14.25" x14ac:dyDescent="0.2">
      <c r="A1223" s="21" t="str">
        <f t="shared" si="76"/>
        <v>Catalogo principalOPEN-CSP GOBIERNOc52cea5e-b1fd-4f8d-b3a1-8135fb144e78</v>
      </c>
      <c r="B1223" s="21" t="str">
        <f t="shared" si="77"/>
        <v>c52cea5e-b1fd-4f8d-b3a1-8135fb144e78OPEN-CSP GOBIERNO</v>
      </c>
      <c r="C1223"/>
      <c r="D1223" s="21" t="s">
        <v>134</v>
      </c>
      <c r="E1223" t="s">
        <v>2577</v>
      </c>
      <c r="F1223" s="21" t="s">
        <v>18</v>
      </c>
      <c r="G1223" s="21" t="s">
        <v>134</v>
      </c>
      <c r="H1223" s="49" t="s">
        <v>136</v>
      </c>
      <c r="I1223" s="21" t="s">
        <v>74</v>
      </c>
      <c r="J1223" t="s">
        <v>2578</v>
      </c>
      <c r="K1223" s="53" t="s">
        <v>29</v>
      </c>
      <c r="L1223" s="52" t="s">
        <v>92</v>
      </c>
      <c r="M1223" s="48" t="s">
        <v>73</v>
      </c>
      <c r="N1223" s="89" t="s">
        <v>74</v>
      </c>
      <c r="O1223" s="90" t="s">
        <v>74</v>
      </c>
      <c r="P1223" s="89" t="s">
        <v>74</v>
      </c>
      <c r="Q1223" s="47" t="str">
        <f t="shared" si="78"/>
        <v>c52cea5e-b1fd-4f8d-b3a1-8135fb144e78</v>
      </c>
      <c r="R1223" s="64" t="s">
        <v>848</v>
      </c>
      <c r="S1223" s="87">
        <v>40</v>
      </c>
      <c r="T1223" s="21">
        <v>1</v>
      </c>
      <c r="U1223" s="62" t="s">
        <v>139</v>
      </c>
      <c r="V1223" s="49">
        <f>SUMIF(ResumenCotizacion!$C:$C,E1223,ResumenCotizacion!$P:$P)</f>
        <v>0</v>
      </c>
      <c r="W1223" s="86">
        <f>IF(H1223="USD",S1223*SolCotizacion!$J$18,S1223)</f>
        <v>146616.4</v>
      </c>
      <c r="X1223" s="3">
        <f>ROUND(W1223/(1-VLOOKUP("Total porcentaje:",ResumenCotizacion!$F:$H,3,0)),2)</f>
        <v>146616.4</v>
      </c>
      <c r="Y1223" s="3">
        <f t="shared" si="79"/>
        <v>0</v>
      </c>
    </row>
    <row r="1224" spans="1:25" ht="14.25" x14ac:dyDescent="0.2">
      <c r="A1224" s="21" t="str">
        <f t="shared" si="76"/>
        <v>Catalogo principalOPEN-CSP GOBIERNO09d13345-8342-4270-acbd-563c5fd619d9</v>
      </c>
      <c r="B1224" s="21" t="str">
        <f t="shared" si="77"/>
        <v>09d13345-8342-4270-acbd-563c5fd619d9OPEN-CSP GOBIERNO</v>
      </c>
      <c r="C1224"/>
      <c r="D1224" s="21" t="s">
        <v>134</v>
      </c>
      <c r="E1224" t="s">
        <v>2579</v>
      </c>
      <c r="F1224" s="21" t="s">
        <v>18</v>
      </c>
      <c r="G1224" s="21" t="s">
        <v>134</v>
      </c>
      <c r="H1224" s="49" t="s">
        <v>136</v>
      </c>
      <c r="I1224" s="21" t="s">
        <v>74</v>
      </c>
      <c r="J1224" t="s">
        <v>2580</v>
      </c>
      <c r="K1224" s="53" t="s">
        <v>29</v>
      </c>
      <c r="L1224" s="52" t="s">
        <v>92</v>
      </c>
      <c r="M1224" s="48" t="s">
        <v>73</v>
      </c>
      <c r="N1224" s="89" t="s">
        <v>74</v>
      </c>
      <c r="O1224" s="90" t="s">
        <v>74</v>
      </c>
      <c r="P1224" s="89" t="s">
        <v>74</v>
      </c>
      <c r="Q1224" s="47" t="str">
        <f t="shared" si="78"/>
        <v>09d13345-8342-4270-acbd-563c5fd619d9</v>
      </c>
      <c r="R1224" s="64" t="s">
        <v>848</v>
      </c>
      <c r="S1224" s="87">
        <v>200</v>
      </c>
      <c r="T1224" s="21">
        <v>1</v>
      </c>
      <c r="U1224" s="62" t="s">
        <v>139</v>
      </c>
      <c r="V1224" s="49">
        <f>SUMIF(ResumenCotizacion!$C:$C,E1224,ResumenCotizacion!$P:$P)</f>
        <v>0</v>
      </c>
      <c r="W1224" s="86">
        <f>IF(H1224="USD",S1224*SolCotizacion!$J$18,S1224)</f>
        <v>733082</v>
      </c>
      <c r="X1224" s="3">
        <f>ROUND(W1224/(1-VLOOKUP("Total porcentaje:",ResumenCotizacion!$F:$H,3,0)),2)</f>
        <v>733082</v>
      </c>
      <c r="Y1224" s="3">
        <f t="shared" si="79"/>
        <v>0</v>
      </c>
    </row>
    <row r="1225" spans="1:25" ht="14.25" x14ac:dyDescent="0.2">
      <c r="A1225" s="21" t="str">
        <f t="shared" si="76"/>
        <v>Catalogo principalOPEN-CSP GOBIERNO2f558d61-fe7e-4379-a6df-23a7dce95b00</v>
      </c>
      <c r="B1225" s="21" t="str">
        <f t="shared" si="77"/>
        <v>2f558d61-fe7e-4379-a6df-23a7dce95b00OPEN-CSP GOBIERNO</v>
      </c>
      <c r="C1225"/>
      <c r="D1225" s="21" t="s">
        <v>134</v>
      </c>
      <c r="E1225" t="s">
        <v>2581</v>
      </c>
      <c r="F1225" s="21" t="s">
        <v>18</v>
      </c>
      <c r="G1225" s="21" t="s">
        <v>134</v>
      </c>
      <c r="H1225" s="49" t="s">
        <v>136</v>
      </c>
      <c r="I1225" s="21" t="s">
        <v>74</v>
      </c>
      <c r="J1225" t="s">
        <v>2582</v>
      </c>
      <c r="K1225" s="53" t="s">
        <v>29</v>
      </c>
      <c r="L1225" s="52" t="s">
        <v>92</v>
      </c>
      <c r="M1225" s="48" t="s">
        <v>73</v>
      </c>
      <c r="N1225" s="89" t="s">
        <v>74</v>
      </c>
      <c r="O1225" s="90" t="s">
        <v>74</v>
      </c>
      <c r="P1225" s="89" t="s">
        <v>74</v>
      </c>
      <c r="Q1225" s="47" t="str">
        <f t="shared" si="78"/>
        <v>2f558d61-fe7e-4379-a6df-23a7dce95b00</v>
      </c>
      <c r="R1225" s="64" t="s">
        <v>848</v>
      </c>
      <c r="S1225" s="87">
        <v>100</v>
      </c>
      <c r="T1225" s="21">
        <v>1</v>
      </c>
      <c r="U1225" s="62" t="s">
        <v>139</v>
      </c>
      <c r="V1225" s="49">
        <f>SUMIF(ResumenCotizacion!$C:$C,E1225,ResumenCotizacion!$P:$P)</f>
        <v>0</v>
      </c>
      <c r="W1225" s="86">
        <f>IF(H1225="USD",S1225*SolCotizacion!$J$18,S1225)</f>
        <v>366541</v>
      </c>
      <c r="X1225" s="3">
        <f>ROUND(W1225/(1-VLOOKUP("Total porcentaje:",ResumenCotizacion!$F:$H,3,0)),2)</f>
        <v>366541</v>
      </c>
      <c r="Y1225" s="3">
        <f t="shared" si="79"/>
        <v>0</v>
      </c>
    </row>
    <row r="1226" spans="1:25" ht="14.25" x14ac:dyDescent="0.2">
      <c r="A1226" s="21" t="str">
        <f t="shared" si="76"/>
        <v>Catalogo principalOPEN-CSP GOBIERNOc192bc67-a299-4e47-bd28-9c0ec43bcfc6</v>
      </c>
      <c r="B1226" s="21" t="str">
        <f t="shared" si="77"/>
        <v>c192bc67-a299-4e47-bd28-9c0ec43bcfc6OPEN-CSP GOBIERNO</v>
      </c>
      <c r="C1226"/>
      <c r="D1226" s="21" t="s">
        <v>134</v>
      </c>
      <c r="E1226" t="s">
        <v>2583</v>
      </c>
      <c r="F1226" s="21" t="s">
        <v>18</v>
      </c>
      <c r="G1226" s="21" t="s">
        <v>134</v>
      </c>
      <c r="H1226" s="49" t="s">
        <v>136</v>
      </c>
      <c r="I1226" s="21" t="s">
        <v>74</v>
      </c>
      <c r="J1226" t="s">
        <v>2584</v>
      </c>
      <c r="K1226" s="53" t="s">
        <v>29</v>
      </c>
      <c r="L1226" s="52" t="s">
        <v>92</v>
      </c>
      <c r="M1226" s="48" t="s">
        <v>73</v>
      </c>
      <c r="N1226" s="89" t="s">
        <v>74</v>
      </c>
      <c r="O1226" s="90" t="s">
        <v>74</v>
      </c>
      <c r="P1226" s="89" t="s">
        <v>74</v>
      </c>
      <c r="Q1226" s="47" t="str">
        <f t="shared" si="78"/>
        <v>c192bc67-a299-4e47-bd28-9c0ec43bcfc6</v>
      </c>
      <c r="R1226" s="64" t="s">
        <v>848</v>
      </c>
      <c r="S1226" s="87">
        <v>70</v>
      </c>
      <c r="T1226" s="21">
        <v>1</v>
      </c>
      <c r="U1226" s="62" t="s">
        <v>139</v>
      </c>
      <c r="V1226" s="49">
        <f>SUMIF(ResumenCotizacion!$C:$C,E1226,ResumenCotizacion!$P:$P)</f>
        <v>0</v>
      </c>
      <c r="W1226" s="86">
        <f>IF(H1226="USD",S1226*SolCotizacion!$J$18,S1226)</f>
        <v>256578.69999999998</v>
      </c>
      <c r="X1226" s="3">
        <f>ROUND(W1226/(1-VLOOKUP("Total porcentaje:",ResumenCotizacion!$F:$H,3,0)),2)</f>
        <v>256578.7</v>
      </c>
      <c r="Y1226" s="3">
        <f t="shared" si="79"/>
        <v>0</v>
      </c>
    </row>
    <row r="1227" spans="1:25" ht="14.25" x14ac:dyDescent="0.2">
      <c r="A1227" s="21" t="str">
        <f t="shared" si="76"/>
        <v>Catalogo principalOPEN-CSP GOBIERNOeb3da7ca-a676-415e-8064-039e49edefb9</v>
      </c>
      <c r="B1227" s="21" t="str">
        <f t="shared" si="77"/>
        <v>eb3da7ca-a676-415e-8064-039e49edefb9OPEN-CSP GOBIERNO</v>
      </c>
      <c r="C1227"/>
      <c r="D1227" s="21" t="s">
        <v>134</v>
      </c>
      <c r="E1227" t="s">
        <v>2585</v>
      </c>
      <c r="F1227" s="21" t="s">
        <v>18</v>
      </c>
      <c r="G1227" s="21" t="s">
        <v>134</v>
      </c>
      <c r="H1227" s="49" t="s">
        <v>136</v>
      </c>
      <c r="I1227" s="21" t="s">
        <v>74</v>
      </c>
      <c r="J1227" t="s">
        <v>2586</v>
      </c>
      <c r="K1227" s="53" t="s">
        <v>29</v>
      </c>
      <c r="L1227" s="52" t="s">
        <v>92</v>
      </c>
      <c r="M1227" s="48" t="s">
        <v>73</v>
      </c>
      <c r="N1227" s="89" t="s">
        <v>74</v>
      </c>
      <c r="O1227" s="90" t="s">
        <v>74</v>
      </c>
      <c r="P1227" s="89" t="s">
        <v>74</v>
      </c>
      <c r="Q1227" s="47" t="str">
        <f t="shared" si="78"/>
        <v>eb3da7ca-a676-415e-8064-039e49edefb9</v>
      </c>
      <c r="R1227" s="64" t="s">
        <v>848</v>
      </c>
      <c r="S1227" s="87">
        <v>100</v>
      </c>
      <c r="T1227" s="21">
        <v>1</v>
      </c>
      <c r="U1227" s="62" t="s">
        <v>139</v>
      </c>
      <c r="V1227" s="49">
        <f>SUMIF(ResumenCotizacion!$C:$C,E1227,ResumenCotizacion!$P:$P)</f>
        <v>0</v>
      </c>
      <c r="W1227" s="86">
        <f>IF(H1227="USD",S1227*SolCotizacion!$J$18,S1227)</f>
        <v>366541</v>
      </c>
      <c r="X1227" s="3">
        <f>ROUND(W1227/(1-VLOOKUP("Total porcentaje:",ResumenCotizacion!$F:$H,3,0)),2)</f>
        <v>366541</v>
      </c>
      <c r="Y1227" s="3">
        <f t="shared" si="79"/>
        <v>0</v>
      </c>
    </row>
    <row r="1228" spans="1:25" ht="14.25" x14ac:dyDescent="0.2">
      <c r="A1228" s="21" t="str">
        <f t="shared" si="76"/>
        <v>Catalogo principalOPEN-CSP GOBIERNO608fc9e1-b714-4add-9362-6cad036fbabf</v>
      </c>
      <c r="B1228" s="21" t="str">
        <f t="shared" si="77"/>
        <v>608fc9e1-b714-4add-9362-6cad036fbabfOPEN-CSP GOBIERNO</v>
      </c>
      <c r="C1228"/>
      <c r="D1228" s="21" t="s">
        <v>134</v>
      </c>
      <c r="E1228" t="s">
        <v>2587</v>
      </c>
      <c r="F1228" s="21" t="s">
        <v>18</v>
      </c>
      <c r="G1228" s="21" t="s">
        <v>134</v>
      </c>
      <c r="H1228" s="49" t="s">
        <v>136</v>
      </c>
      <c r="I1228" s="21" t="s">
        <v>74</v>
      </c>
      <c r="J1228" t="s">
        <v>2588</v>
      </c>
      <c r="K1228" s="53" t="s">
        <v>29</v>
      </c>
      <c r="L1228" s="52" t="s">
        <v>92</v>
      </c>
      <c r="M1228" s="48" t="s">
        <v>73</v>
      </c>
      <c r="N1228" s="89" t="s">
        <v>74</v>
      </c>
      <c r="O1228" s="90" t="s">
        <v>74</v>
      </c>
      <c r="P1228" s="89" t="s">
        <v>74</v>
      </c>
      <c r="Q1228" s="47" t="str">
        <f t="shared" si="78"/>
        <v>608fc9e1-b714-4add-9362-6cad036fbabf</v>
      </c>
      <c r="R1228" s="64" t="s">
        <v>848</v>
      </c>
      <c r="S1228" s="87">
        <v>100</v>
      </c>
      <c r="T1228" s="21">
        <v>1</v>
      </c>
      <c r="U1228" s="62" t="s">
        <v>139</v>
      </c>
      <c r="V1228" s="49">
        <f>SUMIF(ResumenCotizacion!$C:$C,E1228,ResumenCotizacion!$P:$P)</f>
        <v>0</v>
      </c>
      <c r="W1228" s="86">
        <f>IF(H1228="USD",S1228*SolCotizacion!$J$18,S1228)</f>
        <v>366541</v>
      </c>
      <c r="X1228" s="3">
        <f>ROUND(W1228/(1-VLOOKUP("Total porcentaje:",ResumenCotizacion!$F:$H,3,0)),2)</f>
        <v>366541</v>
      </c>
      <c r="Y1228" s="3">
        <f t="shared" si="79"/>
        <v>0</v>
      </c>
    </row>
    <row r="1229" spans="1:25" ht="14.25" x14ac:dyDescent="0.2">
      <c r="A1229" s="21" t="str">
        <f t="shared" si="76"/>
        <v>Catalogo principalOPEN-CSP GOBIERNO80dd3bcb-55da-4e4d-906c-9b11cd0a1ec1</v>
      </c>
      <c r="B1229" s="21" t="str">
        <f t="shared" si="77"/>
        <v>80dd3bcb-55da-4e4d-906c-9b11cd0a1ec1OPEN-CSP GOBIERNO</v>
      </c>
      <c r="C1229"/>
      <c r="D1229" s="21" t="s">
        <v>134</v>
      </c>
      <c r="E1229" t="s">
        <v>2589</v>
      </c>
      <c r="F1229" s="21" t="s">
        <v>18</v>
      </c>
      <c r="G1229" s="21" t="s">
        <v>134</v>
      </c>
      <c r="H1229" s="49" t="s">
        <v>136</v>
      </c>
      <c r="I1229" s="21" t="s">
        <v>74</v>
      </c>
      <c r="J1229" t="s">
        <v>2590</v>
      </c>
      <c r="K1229" s="53" t="s">
        <v>29</v>
      </c>
      <c r="L1229" s="52" t="s">
        <v>92</v>
      </c>
      <c r="M1229" s="48" t="s">
        <v>73</v>
      </c>
      <c r="N1229" s="89" t="s">
        <v>74</v>
      </c>
      <c r="O1229" s="90" t="s">
        <v>74</v>
      </c>
      <c r="P1229" s="89" t="s">
        <v>74</v>
      </c>
      <c r="Q1229" s="47" t="str">
        <f t="shared" si="78"/>
        <v>80dd3bcb-55da-4e4d-906c-9b11cd0a1ec1</v>
      </c>
      <c r="R1229" s="64" t="s">
        <v>848</v>
      </c>
      <c r="S1229" s="87">
        <v>15</v>
      </c>
      <c r="T1229" s="21">
        <v>1</v>
      </c>
      <c r="U1229" s="62" t="s">
        <v>139</v>
      </c>
      <c r="V1229" s="49">
        <f>SUMIF(ResumenCotizacion!$C:$C,E1229,ResumenCotizacion!$P:$P)</f>
        <v>0</v>
      </c>
      <c r="W1229" s="86">
        <f>IF(H1229="USD",S1229*SolCotizacion!$J$18,S1229)</f>
        <v>54981.149999999994</v>
      </c>
      <c r="X1229" s="3">
        <f>ROUND(W1229/(1-VLOOKUP("Total porcentaje:",ResumenCotizacion!$F:$H,3,0)),2)</f>
        <v>54981.15</v>
      </c>
      <c r="Y1229" s="3">
        <f t="shared" si="79"/>
        <v>0</v>
      </c>
    </row>
    <row r="1230" spans="1:25" ht="14.25" x14ac:dyDescent="0.2">
      <c r="A1230" s="21" t="str">
        <f t="shared" si="76"/>
        <v>Catalogo principalOPEN-CSP GOBIERNO47490014-3ed5-4a67-937e-c7de2422d888</v>
      </c>
      <c r="B1230" s="21" t="str">
        <f t="shared" si="77"/>
        <v>47490014-3ed5-4a67-937e-c7de2422d888OPEN-CSP GOBIERNO</v>
      </c>
      <c r="C1230"/>
      <c r="D1230" s="21" t="s">
        <v>134</v>
      </c>
      <c r="E1230" t="s">
        <v>2591</v>
      </c>
      <c r="F1230" s="21" t="s">
        <v>18</v>
      </c>
      <c r="G1230" s="21" t="s">
        <v>134</v>
      </c>
      <c r="H1230" s="49" t="s">
        <v>136</v>
      </c>
      <c r="I1230" s="21" t="s">
        <v>74</v>
      </c>
      <c r="J1230" t="s">
        <v>2592</v>
      </c>
      <c r="K1230" s="53" t="s">
        <v>29</v>
      </c>
      <c r="L1230" s="52" t="s">
        <v>92</v>
      </c>
      <c r="M1230" s="48" t="s">
        <v>73</v>
      </c>
      <c r="N1230" s="89" t="s">
        <v>74</v>
      </c>
      <c r="O1230" s="90" t="s">
        <v>74</v>
      </c>
      <c r="P1230" s="89" t="s">
        <v>74</v>
      </c>
      <c r="Q1230" s="47" t="str">
        <f t="shared" si="78"/>
        <v>47490014-3ed5-4a67-937e-c7de2422d888</v>
      </c>
      <c r="R1230" s="64" t="s">
        <v>848</v>
      </c>
      <c r="S1230" s="87">
        <v>4995</v>
      </c>
      <c r="T1230" s="21">
        <v>1</v>
      </c>
      <c r="U1230" s="62" t="s">
        <v>139</v>
      </c>
      <c r="V1230" s="49">
        <f>SUMIF(ResumenCotizacion!$C:$C,E1230,ResumenCotizacion!$P:$P)</f>
        <v>0</v>
      </c>
      <c r="W1230" s="86">
        <f>IF(H1230="USD",S1230*SolCotizacion!$J$18,S1230)</f>
        <v>18308722.949999999</v>
      </c>
      <c r="X1230" s="3">
        <f>ROUND(W1230/(1-VLOOKUP("Total porcentaje:",ResumenCotizacion!$F:$H,3,0)),2)</f>
        <v>18308722.949999999</v>
      </c>
      <c r="Y1230" s="3">
        <f t="shared" si="79"/>
        <v>0</v>
      </c>
    </row>
    <row r="1231" spans="1:25" ht="14.25" x14ac:dyDescent="0.2">
      <c r="A1231" s="21" t="str">
        <f t="shared" si="76"/>
        <v>Catalogo principalOPEN-CSP GOBIERNO4daeed88-7f6e-4210-b7d9-50e0853c9e4f</v>
      </c>
      <c r="B1231" s="21" t="str">
        <f t="shared" si="77"/>
        <v>4daeed88-7f6e-4210-b7d9-50e0853c9e4fOPEN-CSP GOBIERNO</v>
      </c>
      <c r="C1231"/>
      <c r="D1231" s="21" t="s">
        <v>134</v>
      </c>
      <c r="E1231" t="s">
        <v>2593</v>
      </c>
      <c r="F1231" s="21" t="s">
        <v>18</v>
      </c>
      <c r="G1231" s="21" t="s">
        <v>134</v>
      </c>
      <c r="H1231" s="49" t="s">
        <v>136</v>
      </c>
      <c r="I1231" s="21" t="s">
        <v>74</v>
      </c>
      <c r="J1231" t="s">
        <v>2594</v>
      </c>
      <c r="K1231" s="53" t="s">
        <v>29</v>
      </c>
      <c r="L1231" s="52" t="s">
        <v>92</v>
      </c>
      <c r="M1231" s="48" t="s">
        <v>73</v>
      </c>
      <c r="N1231" s="89" t="s">
        <v>74</v>
      </c>
      <c r="O1231" s="90" t="s">
        <v>74</v>
      </c>
      <c r="P1231" s="89" t="s">
        <v>74</v>
      </c>
      <c r="Q1231" s="47" t="str">
        <f t="shared" si="78"/>
        <v>4daeed88-7f6e-4210-b7d9-50e0853c9e4f</v>
      </c>
      <c r="R1231" s="64" t="s">
        <v>848</v>
      </c>
      <c r="S1231" s="87">
        <v>9995</v>
      </c>
      <c r="T1231" s="21">
        <v>1</v>
      </c>
      <c r="U1231" s="62" t="s">
        <v>139</v>
      </c>
      <c r="V1231" s="49">
        <f>SUMIF(ResumenCotizacion!$C:$C,E1231,ResumenCotizacion!$P:$P)</f>
        <v>0</v>
      </c>
      <c r="W1231" s="86">
        <f>IF(H1231="USD",S1231*SolCotizacion!$J$18,S1231)</f>
        <v>36635772.949999996</v>
      </c>
      <c r="X1231" s="3">
        <f>ROUND(W1231/(1-VLOOKUP("Total porcentaje:",ResumenCotizacion!$F:$H,3,0)),2)</f>
        <v>36635772.950000003</v>
      </c>
      <c r="Y1231" s="3">
        <f t="shared" si="79"/>
        <v>0</v>
      </c>
    </row>
    <row r="1232" spans="1:25" ht="14.25" x14ac:dyDescent="0.2">
      <c r="A1232" s="21" t="str">
        <f t="shared" si="76"/>
        <v>Catalogo principalOPEN-CSP GOBIERNO30a0221f-6b2d-4c3c-93d9-c76e3b409d1f</v>
      </c>
      <c r="B1232" s="21" t="str">
        <f t="shared" si="77"/>
        <v>30a0221f-6b2d-4c3c-93d9-c76e3b409d1fOPEN-CSP GOBIERNO</v>
      </c>
      <c r="C1232"/>
      <c r="D1232" s="21" t="s">
        <v>134</v>
      </c>
      <c r="E1232" t="s">
        <v>2595</v>
      </c>
      <c r="F1232" s="21" t="s">
        <v>18</v>
      </c>
      <c r="G1232" s="21" t="s">
        <v>134</v>
      </c>
      <c r="H1232" s="49" t="s">
        <v>136</v>
      </c>
      <c r="I1232" s="21" t="s">
        <v>74</v>
      </c>
      <c r="J1232" t="s">
        <v>2596</v>
      </c>
      <c r="K1232" s="53" t="s">
        <v>29</v>
      </c>
      <c r="L1232" s="52" t="s">
        <v>92</v>
      </c>
      <c r="M1232" s="48" t="s">
        <v>73</v>
      </c>
      <c r="N1232" s="89" t="s">
        <v>74</v>
      </c>
      <c r="O1232" s="90" t="s">
        <v>74</v>
      </c>
      <c r="P1232" s="89" t="s">
        <v>74</v>
      </c>
      <c r="Q1232" s="47" t="str">
        <f t="shared" si="78"/>
        <v>30a0221f-6b2d-4c3c-93d9-c76e3b409d1f</v>
      </c>
      <c r="R1232" s="64" t="s">
        <v>848</v>
      </c>
      <c r="S1232" s="87">
        <v>19995</v>
      </c>
      <c r="T1232" s="21">
        <v>1</v>
      </c>
      <c r="U1232" s="62" t="s">
        <v>139</v>
      </c>
      <c r="V1232" s="49">
        <f>SUMIF(ResumenCotizacion!$C:$C,E1232,ResumenCotizacion!$P:$P)</f>
        <v>0</v>
      </c>
      <c r="W1232" s="86">
        <f>IF(H1232="USD",S1232*SolCotizacion!$J$18,S1232)</f>
        <v>73289872.950000003</v>
      </c>
      <c r="X1232" s="3">
        <f>ROUND(W1232/(1-VLOOKUP("Total porcentaje:",ResumenCotizacion!$F:$H,3,0)),2)</f>
        <v>73289872.950000003</v>
      </c>
      <c r="Y1232" s="3">
        <f t="shared" si="79"/>
        <v>0</v>
      </c>
    </row>
    <row r="1233" spans="1:25" ht="14.25" x14ac:dyDescent="0.2">
      <c r="A1233" s="21" t="str">
        <f t="shared" si="76"/>
        <v>Catalogo principalOPEN-CSP GOBIERNO771c2453-e28a-47ff-ad72-5e32696f2435</v>
      </c>
      <c r="B1233" s="21" t="str">
        <f t="shared" si="77"/>
        <v>771c2453-e28a-47ff-ad72-5e32696f2435OPEN-CSP GOBIERNO</v>
      </c>
      <c r="C1233"/>
      <c r="D1233" s="21" t="s">
        <v>134</v>
      </c>
      <c r="E1233" t="s">
        <v>2597</v>
      </c>
      <c r="F1233" s="21" t="s">
        <v>18</v>
      </c>
      <c r="G1233" s="21" t="s">
        <v>134</v>
      </c>
      <c r="H1233" s="49" t="s">
        <v>136</v>
      </c>
      <c r="I1233" s="21" t="s">
        <v>74</v>
      </c>
      <c r="J1233" t="s">
        <v>2598</v>
      </c>
      <c r="K1233" s="53" t="s">
        <v>29</v>
      </c>
      <c r="L1233" s="52" t="s">
        <v>92</v>
      </c>
      <c r="M1233" s="48" t="s">
        <v>73</v>
      </c>
      <c r="N1233" s="89" t="s">
        <v>74</v>
      </c>
      <c r="O1233" s="90" t="s">
        <v>74</v>
      </c>
      <c r="P1233" s="89" t="s">
        <v>74</v>
      </c>
      <c r="Q1233" s="47" t="str">
        <f t="shared" si="78"/>
        <v>771c2453-e28a-47ff-ad72-5e32696f2435</v>
      </c>
      <c r="R1233" s="64" t="s">
        <v>848</v>
      </c>
      <c r="S1233" s="87">
        <v>39995</v>
      </c>
      <c r="T1233" s="21">
        <v>1</v>
      </c>
      <c r="U1233" s="62" t="s">
        <v>139</v>
      </c>
      <c r="V1233" s="49">
        <f>SUMIF(ResumenCotizacion!$C:$C,E1233,ResumenCotizacion!$P:$P)</f>
        <v>0</v>
      </c>
      <c r="W1233" s="86">
        <f>IF(H1233="USD",S1233*SolCotizacion!$J$18,S1233)</f>
        <v>146598072.94999999</v>
      </c>
      <c r="X1233" s="3">
        <f>ROUND(W1233/(1-VLOOKUP("Total porcentaje:",ResumenCotizacion!$F:$H,3,0)),2)</f>
        <v>146598072.94999999</v>
      </c>
      <c r="Y1233" s="3">
        <f t="shared" si="79"/>
        <v>0</v>
      </c>
    </row>
    <row r="1234" spans="1:25" ht="14.25" x14ac:dyDescent="0.2">
      <c r="A1234" s="21" t="str">
        <f t="shared" si="76"/>
        <v>Catalogo principalOPEN-CSP GOBIERNOea1938b1-6307-4749-ac97-37df8ab660ef</v>
      </c>
      <c r="B1234" s="21" t="str">
        <f t="shared" si="77"/>
        <v>ea1938b1-6307-4749-ac97-37df8ab660efOPEN-CSP GOBIERNO</v>
      </c>
      <c r="C1234"/>
      <c r="D1234" s="21" t="s">
        <v>134</v>
      </c>
      <c r="E1234" t="s">
        <v>2599</v>
      </c>
      <c r="F1234" s="21" t="s">
        <v>18</v>
      </c>
      <c r="G1234" s="21" t="s">
        <v>134</v>
      </c>
      <c r="H1234" s="49" t="s">
        <v>136</v>
      </c>
      <c r="I1234" s="21" t="s">
        <v>74</v>
      </c>
      <c r="J1234" t="s">
        <v>2600</v>
      </c>
      <c r="K1234" s="53" t="s">
        <v>29</v>
      </c>
      <c r="L1234" s="52" t="s">
        <v>92</v>
      </c>
      <c r="M1234" s="48" t="s">
        <v>73</v>
      </c>
      <c r="N1234" s="89" t="s">
        <v>74</v>
      </c>
      <c r="O1234" s="90" t="s">
        <v>74</v>
      </c>
      <c r="P1234" s="89" t="s">
        <v>74</v>
      </c>
      <c r="Q1234" s="47" t="str">
        <f t="shared" si="78"/>
        <v>ea1938b1-6307-4749-ac97-37df8ab660ef</v>
      </c>
      <c r="R1234" s="64" t="s">
        <v>848</v>
      </c>
      <c r="S1234" s="87">
        <v>79995</v>
      </c>
      <c r="T1234" s="21">
        <v>1</v>
      </c>
      <c r="U1234" s="62" t="s">
        <v>139</v>
      </c>
      <c r="V1234" s="49">
        <f>SUMIF(ResumenCotizacion!$C:$C,E1234,ResumenCotizacion!$P:$P)</f>
        <v>0</v>
      </c>
      <c r="W1234" s="86">
        <f>IF(H1234="USD",S1234*SolCotizacion!$J$18,S1234)</f>
        <v>293214472.94999999</v>
      </c>
      <c r="X1234" s="3">
        <f>ROUND(W1234/(1-VLOOKUP("Total porcentaje:",ResumenCotizacion!$F:$H,3,0)),2)</f>
        <v>293214472.94999999</v>
      </c>
      <c r="Y1234" s="3">
        <f t="shared" si="79"/>
        <v>0</v>
      </c>
    </row>
    <row r="1235" spans="1:25" ht="14.25" x14ac:dyDescent="0.2">
      <c r="A1235" s="21" t="str">
        <f t="shared" si="76"/>
        <v>Catalogo principalOPEN-CSP GOBIERNO800f4f3b-cfe1-42c1-9cea-675512810488</v>
      </c>
      <c r="B1235" s="21" t="str">
        <f t="shared" si="77"/>
        <v>800f4f3b-cfe1-42c1-9cea-675512810488OPEN-CSP GOBIERNO</v>
      </c>
      <c r="C1235"/>
      <c r="D1235" s="21" t="s">
        <v>134</v>
      </c>
      <c r="E1235" t="s">
        <v>2601</v>
      </c>
      <c r="F1235" s="21" t="s">
        <v>18</v>
      </c>
      <c r="G1235" s="21" t="s">
        <v>134</v>
      </c>
      <c r="H1235" s="49" t="s">
        <v>136</v>
      </c>
      <c r="I1235" s="21" t="s">
        <v>74</v>
      </c>
      <c r="J1235" t="s">
        <v>2602</v>
      </c>
      <c r="K1235" s="53" t="s">
        <v>29</v>
      </c>
      <c r="L1235" s="52" t="s">
        <v>92</v>
      </c>
      <c r="M1235" s="48" t="s">
        <v>73</v>
      </c>
      <c r="N1235" s="89" t="s">
        <v>74</v>
      </c>
      <c r="O1235" s="90" t="s">
        <v>74</v>
      </c>
      <c r="P1235" s="89" t="s">
        <v>74</v>
      </c>
      <c r="Q1235" s="47" t="str">
        <f t="shared" si="78"/>
        <v>800f4f3b-cfe1-42c1-9cea-675512810488</v>
      </c>
      <c r="R1235" s="64" t="s">
        <v>848</v>
      </c>
      <c r="S1235" s="87">
        <v>10</v>
      </c>
      <c r="T1235" s="21">
        <v>1</v>
      </c>
      <c r="U1235" s="62" t="s">
        <v>139</v>
      </c>
      <c r="V1235" s="49">
        <f>SUMIF(ResumenCotizacion!$C:$C,E1235,ResumenCotizacion!$P:$P)</f>
        <v>0</v>
      </c>
      <c r="W1235" s="86">
        <f>IF(H1235="USD",S1235*SolCotizacion!$J$18,S1235)</f>
        <v>36654.1</v>
      </c>
      <c r="X1235" s="3">
        <f>ROUND(W1235/(1-VLOOKUP("Total porcentaje:",ResumenCotizacion!$F:$H,3,0)),2)</f>
        <v>36654.1</v>
      </c>
      <c r="Y1235" s="3">
        <f t="shared" si="79"/>
        <v>0</v>
      </c>
    </row>
    <row r="1236" spans="1:25" ht="14.25" x14ac:dyDescent="0.2">
      <c r="A1236" s="21" t="str">
        <f t="shared" si="76"/>
        <v>Catalogo principalOPEN-CSP GOBIERNO49e52fb1-a134-4f49-9346-fd59b53421bc</v>
      </c>
      <c r="B1236" s="21" t="str">
        <f t="shared" si="77"/>
        <v>49e52fb1-a134-4f49-9346-fd59b53421bcOPEN-CSP GOBIERNO</v>
      </c>
      <c r="C1236"/>
      <c r="D1236" s="21" t="s">
        <v>134</v>
      </c>
      <c r="E1236" t="s">
        <v>2603</v>
      </c>
      <c r="F1236" s="21" t="s">
        <v>18</v>
      </c>
      <c r="G1236" s="21" t="s">
        <v>134</v>
      </c>
      <c r="H1236" s="49" t="s">
        <v>136</v>
      </c>
      <c r="I1236" s="21" t="s">
        <v>74</v>
      </c>
      <c r="J1236" t="s">
        <v>2604</v>
      </c>
      <c r="K1236" s="53" t="s">
        <v>29</v>
      </c>
      <c r="L1236" s="52" t="s">
        <v>92</v>
      </c>
      <c r="M1236" s="48" t="s">
        <v>73</v>
      </c>
      <c r="N1236" s="89" t="s">
        <v>74</v>
      </c>
      <c r="O1236" s="90" t="s">
        <v>74</v>
      </c>
      <c r="P1236" s="89" t="s">
        <v>74</v>
      </c>
      <c r="Q1236" s="47" t="str">
        <f t="shared" si="78"/>
        <v>49e52fb1-a134-4f49-9346-fd59b53421bc</v>
      </c>
      <c r="R1236" s="64" t="s">
        <v>848</v>
      </c>
      <c r="S1236" s="87">
        <v>1000</v>
      </c>
      <c r="T1236" s="21">
        <v>1</v>
      </c>
      <c r="U1236" s="62" t="s">
        <v>139</v>
      </c>
      <c r="V1236" s="49">
        <f>SUMIF(ResumenCotizacion!$C:$C,E1236,ResumenCotizacion!$P:$P)</f>
        <v>0</v>
      </c>
      <c r="W1236" s="86">
        <f>IF(H1236="USD",S1236*SolCotizacion!$J$18,S1236)</f>
        <v>3665410</v>
      </c>
      <c r="X1236" s="3">
        <f>ROUND(W1236/(1-VLOOKUP("Total porcentaje:",ResumenCotizacion!$F:$H,3,0)),2)</f>
        <v>3665410</v>
      </c>
      <c r="Y1236" s="3">
        <f t="shared" si="79"/>
        <v>0</v>
      </c>
    </row>
    <row r="1237" spans="1:25" ht="14.25" x14ac:dyDescent="0.2">
      <c r="A1237" s="21" t="str">
        <f t="shared" si="76"/>
        <v>Catalogo principalOPEN-CSP GOBIERNOe1791e24-a789-4e17-b7fa-4a627f8f9088</v>
      </c>
      <c r="B1237" s="21" t="str">
        <f t="shared" si="77"/>
        <v>e1791e24-a789-4e17-b7fa-4a627f8f9088OPEN-CSP GOBIERNO</v>
      </c>
      <c r="C1237"/>
      <c r="D1237" s="21" t="s">
        <v>134</v>
      </c>
      <c r="E1237" t="s">
        <v>2605</v>
      </c>
      <c r="F1237" s="21" t="s">
        <v>18</v>
      </c>
      <c r="G1237" s="21" t="s">
        <v>134</v>
      </c>
      <c r="H1237" s="49" t="s">
        <v>136</v>
      </c>
      <c r="I1237" s="21" t="s">
        <v>74</v>
      </c>
      <c r="J1237" t="s">
        <v>2606</v>
      </c>
      <c r="K1237" s="53" t="s">
        <v>29</v>
      </c>
      <c r="L1237" s="52" t="s">
        <v>92</v>
      </c>
      <c r="M1237" s="48" t="s">
        <v>73</v>
      </c>
      <c r="N1237" s="89" t="s">
        <v>74</v>
      </c>
      <c r="O1237" s="90" t="s">
        <v>74</v>
      </c>
      <c r="P1237" s="89" t="s">
        <v>74</v>
      </c>
      <c r="Q1237" s="47" t="str">
        <f t="shared" si="78"/>
        <v>e1791e24-a789-4e17-b7fa-4a627f8f9088</v>
      </c>
      <c r="R1237" s="64" t="s">
        <v>848</v>
      </c>
      <c r="S1237" s="87">
        <v>50</v>
      </c>
      <c r="T1237" s="21">
        <v>1</v>
      </c>
      <c r="U1237" s="62" t="s">
        <v>139</v>
      </c>
      <c r="V1237" s="49">
        <f>SUMIF(ResumenCotizacion!$C:$C,E1237,ResumenCotizacion!$P:$P)</f>
        <v>0</v>
      </c>
      <c r="W1237" s="86">
        <f>IF(H1237="USD",S1237*SolCotizacion!$J$18,S1237)</f>
        <v>183270.5</v>
      </c>
      <c r="X1237" s="3">
        <f>ROUND(W1237/(1-VLOOKUP("Total porcentaje:",ResumenCotizacion!$F:$H,3,0)),2)</f>
        <v>183270.5</v>
      </c>
      <c r="Y1237" s="3">
        <f t="shared" si="79"/>
        <v>0</v>
      </c>
    </row>
    <row r="1238" spans="1:25" ht="14.25" x14ac:dyDescent="0.2">
      <c r="A1238" s="21" t="str">
        <f t="shared" si="76"/>
        <v>Catalogo principalOPEN-CSP GOBIERNO09dc6202-bfbb-44fb-9c87-b12c90084010</v>
      </c>
      <c r="B1238" s="21" t="str">
        <f t="shared" si="77"/>
        <v>09dc6202-bfbb-44fb-9c87-b12c90084010OPEN-CSP GOBIERNO</v>
      </c>
      <c r="C1238"/>
      <c r="D1238" s="21" t="s">
        <v>134</v>
      </c>
      <c r="E1238" t="s">
        <v>2607</v>
      </c>
      <c r="F1238" s="21" t="s">
        <v>18</v>
      </c>
      <c r="G1238" s="21" t="s">
        <v>134</v>
      </c>
      <c r="H1238" s="49" t="s">
        <v>136</v>
      </c>
      <c r="I1238" s="21" t="s">
        <v>74</v>
      </c>
      <c r="J1238" t="s">
        <v>2608</v>
      </c>
      <c r="K1238" s="53" t="s">
        <v>29</v>
      </c>
      <c r="L1238" s="52" t="s">
        <v>92</v>
      </c>
      <c r="M1238" s="48" t="s">
        <v>73</v>
      </c>
      <c r="N1238" s="89" t="s">
        <v>74</v>
      </c>
      <c r="O1238" s="90" t="s">
        <v>74</v>
      </c>
      <c r="P1238" s="89" t="s">
        <v>74</v>
      </c>
      <c r="Q1238" s="47" t="str">
        <f t="shared" si="78"/>
        <v>09dc6202-bfbb-44fb-9c87-b12c90084010</v>
      </c>
      <c r="R1238" s="64" t="s">
        <v>848</v>
      </c>
      <c r="S1238" s="87">
        <v>9</v>
      </c>
      <c r="T1238" s="21">
        <v>1</v>
      </c>
      <c r="U1238" s="62" t="s">
        <v>139</v>
      </c>
      <c r="V1238" s="49">
        <f>SUMIF(ResumenCotizacion!$C:$C,E1238,ResumenCotizacion!$P:$P)</f>
        <v>0</v>
      </c>
      <c r="W1238" s="86">
        <f>IF(H1238="USD",S1238*SolCotizacion!$J$18,S1238)</f>
        <v>32988.69</v>
      </c>
      <c r="X1238" s="3">
        <f>ROUND(W1238/(1-VLOOKUP("Total porcentaje:",ResumenCotizacion!$F:$H,3,0)),2)</f>
        <v>32988.69</v>
      </c>
      <c r="Y1238" s="3">
        <f t="shared" si="79"/>
        <v>0</v>
      </c>
    </row>
    <row r="1239" spans="1:25" ht="14.25" x14ac:dyDescent="0.2">
      <c r="A1239" s="21" t="str">
        <f t="shared" si="76"/>
        <v>Catalogo principalOPEN-CSP GOBIERNOa4179d30-cc09-49f0-977e-dc2cb70b874f</v>
      </c>
      <c r="B1239" s="21" t="str">
        <f t="shared" si="77"/>
        <v>a4179d30-cc09-49f0-977e-dc2cb70b874fOPEN-CSP GOBIERNO</v>
      </c>
      <c r="C1239"/>
      <c r="D1239" s="21" t="s">
        <v>134</v>
      </c>
      <c r="E1239" t="s">
        <v>2609</v>
      </c>
      <c r="F1239" s="21" t="s">
        <v>18</v>
      </c>
      <c r="G1239" s="21" t="s">
        <v>134</v>
      </c>
      <c r="H1239" s="49" t="s">
        <v>136</v>
      </c>
      <c r="I1239" s="21" t="s">
        <v>74</v>
      </c>
      <c r="J1239" t="s">
        <v>2610</v>
      </c>
      <c r="K1239" s="53" t="s">
        <v>29</v>
      </c>
      <c r="L1239" s="52" t="s">
        <v>92</v>
      </c>
      <c r="M1239" s="48" t="s">
        <v>73</v>
      </c>
      <c r="N1239" s="89" t="s">
        <v>74</v>
      </c>
      <c r="O1239" s="90" t="s">
        <v>74</v>
      </c>
      <c r="P1239" s="89" t="s">
        <v>74</v>
      </c>
      <c r="Q1239" s="47" t="str">
        <f t="shared" si="78"/>
        <v>a4179d30-cc09-49f0-977e-dc2cb70b874f</v>
      </c>
      <c r="R1239" s="64" t="s">
        <v>848</v>
      </c>
      <c r="S1239" s="87">
        <v>7</v>
      </c>
      <c r="T1239" s="21">
        <v>1</v>
      </c>
      <c r="U1239" s="62" t="s">
        <v>139</v>
      </c>
      <c r="V1239" s="49">
        <f>SUMIF(ResumenCotizacion!$C:$C,E1239,ResumenCotizacion!$P:$P)</f>
        <v>0</v>
      </c>
      <c r="W1239" s="86">
        <f>IF(H1239="USD",S1239*SolCotizacion!$J$18,S1239)</f>
        <v>25657.87</v>
      </c>
      <c r="X1239" s="3">
        <f>ROUND(W1239/(1-VLOOKUP("Total porcentaje:",ResumenCotizacion!$F:$H,3,0)),2)</f>
        <v>25657.87</v>
      </c>
      <c r="Y1239" s="3">
        <f t="shared" si="79"/>
        <v>0</v>
      </c>
    </row>
    <row r="1240" spans="1:25" ht="14.25" x14ac:dyDescent="0.2">
      <c r="A1240" s="21" t="str">
        <f t="shared" si="76"/>
        <v>Catalogo principalOPEN-CSP GOBIERNOd83bfd97-d3e5-41b6-866b-05fa30d2102a</v>
      </c>
      <c r="B1240" s="21" t="str">
        <f t="shared" si="77"/>
        <v>d83bfd97-d3e5-41b6-866b-05fa30d2102aOPEN-CSP GOBIERNO</v>
      </c>
      <c r="C1240"/>
      <c r="D1240" s="21" t="s">
        <v>134</v>
      </c>
      <c r="E1240" t="s">
        <v>2611</v>
      </c>
      <c r="F1240" s="21" t="s">
        <v>18</v>
      </c>
      <c r="G1240" s="21" t="s">
        <v>134</v>
      </c>
      <c r="H1240" s="49" t="s">
        <v>136</v>
      </c>
      <c r="I1240" s="21" t="s">
        <v>74</v>
      </c>
      <c r="J1240" t="s">
        <v>2612</v>
      </c>
      <c r="K1240" s="53" t="s">
        <v>29</v>
      </c>
      <c r="L1240" s="52" t="s">
        <v>92</v>
      </c>
      <c r="M1240" s="48" t="s">
        <v>73</v>
      </c>
      <c r="N1240" s="89" t="s">
        <v>74</v>
      </c>
      <c r="O1240" s="90" t="s">
        <v>74</v>
      </c>
      <c r="P1240" s="89" t="s">
        <v>74</v>
      </c>
      <c r="Q1240" s="47" t="str">
        <f t="shared" si="78"/>
        <v>d83bfd97-d3e5-41b6-866b-05fa30d2102a</v>
      </c>
      <c r="R1240" s="64" t="s">
        <v>848</v>
      </c>
      <c r="S1240" s="87">
        <v>10</v>
      </c>
      <c r="T1240" s="21">
        <v>1</v>
      </c>
      <c r="U1240" s="62" t="s">
        <v>139</v>
      </c>
      <c r="V1240" s="49">
        <f>SUMIF(ResumenCotizacion!$C:$C,E1240,ResumenCotizacion!$P:$P)</f>
        <v>0</v>
      </c>
      <c r="W1240" s="86">
        <f>IF(H1240="USD",S1240*SolCotizacion!$J$18,S1240)</f>
        <v>36654.1</v>
      </c>
      <c r="X1240" s="3">
        <f>ROUND(W1240/(1-VLOOKUP("Total porcentaje:",ResumenCotizacion!$F:$H,3,0)),2)</f>
        <v>36654.1</v>
      </c>
      <c r="Y1240" s="3">
        <f t="shared" si="79"/>
        <v>0</v>
      </c>
    </row>
    <row r="1241" spans="1:25" ht="14.25" x14ac:dyDescent="0.2">
      <c r="A1241" s="21" t="str">
        <f t="shared" si="76"/>
        <v>Catalogo principalOPEN-CSP GOBIERNOa56baa74-d4e3-49fd-b228-ca0b62d08bad</v>
      </c>
      <c r="B1241" s="21" t="str">
        <f t="shared" si="77"/>
        <v>a56baa74-d4e3-49fd-b228-ca0b62d08badOPEN-CSP GOBIERNO</v>
      </c>
      <c r="C1241"/>
      <c r="D1241" s="21" t="s">
        <v>134</v>
      </c>
      <c r="E1241" t="s">
        <v>2613</v>
      </c>
      <c r="F1241" s="21" t="s">
        <v>18</v>
      </c>
      <c r="G1241" s="21" t="s">
        <v>134</v>
      </c>
      <c r="H1241" s="49" t="s">
        <v>136</v>
      </c>
      <c r="I1241" s="21" t="s">
        <v>74</v>
      </c>
      <c r="J1241" t="s">
        <v>2614</v>
      </c>
      <c r="K1241" s="53" t="s">
        <v>29</v>
      </c>
      <c r="L1241" s="52" t="s">
        <v>92</v>
      </c>
      <c r="M1241" s="48" t="s">
        <v>73</v>
      </c>
      <c r="N1241" s="89" t="s">
        <v>74</v>
      </c>
      <c r="O1241" s="90" t="s">
        <v>74</v>
      </c>
      <c r="P1241" s="89" t="s">
        <v>74</v>
      </c>
      <c r="Q1241" s="47" t="str">
        <f t="shared" si="78"/>
        <v>a56baa74-d4e3-49fd-b228-ca0b62d08bad</v>
      </c>
      <c r="R1241" s="64" t="s">
        <v>848</v>
      </c>
      <c r="S1241" s="87">
        <v>30</v>
      </c>
      <c r="T1241" s="21">
        <v>1</v>
      </c>
      <c r="U1241" s="62" t="s">
        <v>139</v>
      </c>
      <c r="V1241" s="49">
        <f>SUMIF(ResumenCotizacion!$C:$C,E1241,ResumenCotizacion!$P:$P)</f>
        <v>0</v>
      </c>
      <c r="W1241" s="86">
        <f>IF(H1241="USD",S1241*SolCotizacion!$J$18,S1241)</f>
        <v>109962.29999999999</v>
      </c>
      <c r="X1241" s="3">
        <f>ROUND(W1241/(1-VLOOKUP("Total porcentaje:",ResumenCotizacion!$F:$H,3,0)),2)</f>
        <v>109962.3</v>
      </c>
      <c r="Y1241" s="3">
        <f t="shared" si="79"/>
        <v>0</v>
      </c>
    </row>
    <row r="1242" spans="1:25" ht="14.25" x14ac:dyDescent="0.2">
      <c r="A1242" s="21" t="str">
        <f t="shared" si="76"/>
        <v>Catalogo principalOPEN-CSP GOBIERNOd85c8762-22e4-44c0-97fe-27ed3fc4e61a</v>
      </c>
      <c r="B1242" s="21" t="str">
        <f t="shared" si="77"/>
        <v>d85c8762-22e4-44c0-97fe-27ed3fc4e61aOPEN-CSP GOBIERNO</v>
      </c>
      <c r="C1242"/>
      <c r="D1242" s="21" t="s">
        <v>134</v>
      </c>
      <c r="E1242" t="s">
        <v>2615</v>
      </c>
      <c r="F1242" s="21" t="s">
        <v>18</v>
      </c>
      <c r="G1242" s="21" t="s">
        <v>134</v>
      </c>
      <c r="H1242" s="49" t="s">
        <v>136</v>
      </c>
      <c r="I1242" s="21" t="s">
        <v>74</v>
      </c>
      <c r="J1242" t="s">
        <v>2616</v>
      </c>
      <c r="K1242" s="53" t="s">
        <v>29</v>
      </c>
      <c r="L1242" s="52" t="s">
        <v>92</v>
      </c>
      <c r="M1242" s="48" t="s">
        <v>73</v>
      </c>
      <c r="N1242" s="89" t="s">
        <v>74</v>
      </c>
      <c r="O1242" s="90" t="s">
        <v>74</v>
      </c>
      <c r="P1242" s="89" t="s">
        <v>74</v>
      </c>
      <c r="Q1242" s="47" t="str">
        <f t="shared" si="78"/>
        <v>d85c8762-22e4-44c0-97fe-27ed3fc4e61a</v>
      </c>
      <c r="R1242" s="64" t="s">
        <v>848</v>
      </c>
      <c r="S1242" s="87">
        <v>55</v>
      </c>
      <c r="T1242" s="21">
        <v>1</v>
      </c>
      <c r="U1242" s="62" t="s">
        <v>139</v>
      </c>
      <c r="V1242" s="49">
        <f>SUMIF(ResumenCotizacion!$C:$C,E1242,ResumenCotizacion!$P:$P)</f>
        <v>0</v>
      </c>
      <c r="W1242" s="86">
        <f>IF(H1242="USD",S1242*SolCotizacion!$J$18,S1242)</f>
        <v>201597.55</v>
      </c>
      <c r="X1242" s="3">
        <f>ROUND(W1242/(1-VLOOKUP("Total porcentaje:",ResumenCotizacion!$F:$H,3,0)),2)</f>
        <v>201597.55</v>
      </c>
      <c r="Y1242" s="3">
        <f t="shared" si="79"/>
        <v>0</v>
      </c>
    </row>
    <row r="1243" spans="1:25" ht="14.25" x14ac:dyDescent="0.2">
      <c r="A1243" s="21" t="str">
        <f t="shared" si="76"/>
        <v>Catalogo principalOPEN-CSP GOBIERNOff7a4f5b-4973-4241-8c43-80f2be39311d</v>
      </c>
      <c r="B1243" s="21" t="str">
        <f t="shared" si="77"/>
        <v>ff7a4f5b-4973-4241-8c43-80f2be39311dOPEN-CSP GOBIERNO</v>
      </c>
      <c r="C1243"/>
      <c r="D1243" s="21" t="s">
        <v>134</v>
      </c>
      <c r="E1243" t="s">
        <v>2617</v>
      </c>
      <c r="F1243" s="21" t="s">
        <v>18</v>
      </c>
      <c r="G1243" s="21" t="s">
        <v>134</v>
      </c>
      <c r="H1243" s="49" t="s">
        <v>136</v>
      </c>
      <c r="I1243" s="21" t="s">
        <v>74</v>
      </c>
      <c r="J1243" t="s">
        <v>2618</v>
      </c>
      <c r="K1243" s="53" t="s">
        <v>29</v>
      </c>
      <c r="L1243" s="52" t="s">
        <v>92</v>
      </c>
      <c r="M1243" s="48" t="s">
        <v>73</v>
      </c>
      <c r="N1243" s="89" t="s">
        <v>74</v>
      </c>
      <c r="O1243" s="90" t="s">
        <v>74</v>
      </c>
      <c r="P1243" s="89" t="s">
        <v>74</v>
      </c>
      <c r="Q1243" s="47" t="str">
        <f t="shared" si="78"/>
        <v>ff7a4f5b-4973-4241-8c43-80f2be39311d</v>
      </c>
      <c r="R1243" s="64" t="s">
        <v>848</v>
      </c>
      <c r="S1243" s="87">
        <v>5</v>
      </c>
      <c r="T1243" s="21">
        <v>1</v>
      </c>
      <c r="U1243" s="62" t="s">
        <v>139</v>
      </c>
      <c r="V1243" s="49">
        <f>SUMIF(ResumenCotizacion!$C:$C,E1243,ResumenCotizacion!$P:$P)</f>
        <v>0</v>
      </c>
      <c r="W1243" s="86">
        <f>IF(H1243="USD",S1243*SolCotizacion!$J$18,S1243)</f>
        <v>18327.05</v>
      </c>
      <c r="X1243" s="3">
        <f>ROUND(W1243/(1-VLOOKUP("Total porcentaje:",ResumenCotizacion!$F:$H,3,0)),2)</f>
        <v>18327.05</v>
      </c>
      <c r="Y1243" s="3">
        <f t="shared" si="79"/>
        <v>0</v>
      </c>
    </row>
    <row r="1244" spans="1:25" ht="14.25" x14ac:dyDescent="0.2">
      <c r="A1244" s="21" t="str">
        <f t="shared" si="76"/>
        <v>Catalogo principalOPEN-CSP GOBIERNO69c67983-cf78-4102-83f6-3e5fd246864f</v>
      </c>
      <c r="B1244" s="21" t="str">
        <f t="shared" si="77"/>
        <v>69c67983-cf78-4102-83f6-3e5fd246864fOPEN-CSP GOBIERNO</v>
      </c>
      <c r="C1244"/>
      <c r="D1244" s="21" t="s">
        <v>134</v>
      </c>
      <c r="E1244" t="s">
        <v>2619</v>
      </c>
      <c r="F1244" s="21" t="s">
        <v>18</v>
      </c>
      <c r="G1244" s="21" t="s">
        <v>134</v>
      </c>
      <c r="H1244" s="49" t="s">
        <v>136</v>
      </c>
      <c r="I1244" s="21" t="s">
        <v>74</v>
      </c>
      <c r="J1244" t="s">
        <v>2620</v>
      </c>
      <c r="K1244" s="53" t="s">
        <v>29</v>
      </c>
      <c r="L1244" s="52" t="s">
        <v>92</v>
      </c>
      <c r="M1244" s="48" t="s">
        <v>73</v>
      </c>
      <c r="N1244" s="89" t="s">
        <v>74</v>
      </c>
      <c r="O1244" s="90" t="s">
        <v>74</v>
      </c>
      <c r="P1244" s="89" t="s">
        <v>74</v>
      </c>
      <c r="Q1244" s="47" t="str">
        <f t="shared" si="78"/>
        <v>69c67983-cf78-4102-83f6-3e5fd246864f</v>
      </c>
      <c r="R1244" s="64" t="s">
        <v>848</v>
      </c>
      <c r="S1244" s="87">
        <v>10</v>
      </c>
      <c r="T1244" s="21">
        <v>1</v>
      </c>
      <c r="U1244" s="62" t="s">
        <v>139</v>
      </c>
      <c r="V1244" s="49">
        <f>SUMIF(ResumenCotizacion!$C:$C,E1244,ResumenCotizacion!$P:$P)</f>
        <v>0</v>
      </c>
      <c r="W1244" s="86">
        <f>IF(H1244="USD",S1244*SolCotizacion!$J$18,S1244)</f>
        <v>36654.1</v>
      </c>
      <c r="X1244" s="3">
        <f>ROUND(W1244/(1-VLOOKUP("Total porcentaje:",ResumenCotizacion!$F:$H,3,0)),2)</f>
        <v>36654.1</v>
      </c>
      <c r="Y1244" s="3">
        <f t="shared" si="79"/>
        <v>0</v>
      </c>
    </row>
    <row r="1245" spans="1:25" ht="14.25" x14ac:dyDescent="0.2">
      <c r="A1245" s="21" t="str">
        <f t="shared" si="76"/>
        <v>Catalogo principalOPEN-CSP GOBIERNOfc233c3f-25bc-4bba-8984-860ce561af86</v>
      </c>
      <c r="B1245" s="21" t="str">
        <f t="shared" si="77"/>
        <v>fc233c3f-25bc-4bba-8984-860ce561af86OPEN-CSP GOBIERNO</v>
      </c>
      <c r="C1245"/>
      <c r="D1245" s="21" t="s">
        <v>134</v>
      </c>
      <c r="E1245" t="s">
        <v>2621</v>
      </c>
      <c r="F1245" s="21" t="s">
        <v>18</v>
      </c>
      <c r="G1245" s="21" t="s">
        <v>134</v>
      </c>
      <c r="H1245" s="49" t="s">
        <v>136</v>
      </c>
      <c r="I1245" s="21" t="s">
        <v>74</v>
      </c>
      <c r="J1245" t="s">
        <v>2622</v>
      </c>
      <c r="K1245" s="53" t="s">
        <v>29</v>
      </c>
      <c r="L1245" s="52" t="s">
        <v>92</v>
      </c>
      <c r="M1245" s="48" t="s">
        <v>73</v>
      </c>
      <c r="N1245" s="89" t="s">
        <v>74</v>
      </c>
      <c r="O1245" s="90" t="s">
        <v>74</v>
      </c>
      <c r="P1245" s="89" t="s">
        <v>74</v>
      </c>
      <c r="Q1245" s="47" t="str">
        <f t="shared" si="78"/>
        <v>fc233c3f-25bc-4bba-8984-860ce561af86</v>
      </c>
      <c r="R1245" s="64" t="s">
        <v>848</v>
      </c>
      <c r="S1245" s="87">
        <v>2</v>
      </c>
      <c r="T1245" s="21">
        <v>1</v>
      </c>
      <c r="U1245" s="62" t="s">
        <v>139</v>
      </c>
      <c r="V1245" s="49">
        <f>SUMIF(ResumenCotizacion!$C:$C,E1245,ResumenCotizacion!$P:$P)</f>
        <v>0</v>
      </c>
      <c r="W1245" s="86">
        <f>IF(H1245="USD",S1245*SolCotizacion!$J$18,S1245)</f>
        <v>7330.82</v>
      </c>
      <c r="X1245" s="3">
        <f>ROUND(W1245/(1-VLOOKUP("Total porcentaje:",ResumenCotizacion!$F:$H,3,0)),2)</f>
        <v>7330.82</v>
      </c>
      <c r="Y1245" s="3">
        <f t="shared" si="79"/>
        <v>0</v>
      </c>
    </row>
    <row r="1246" spans="1:25" ht="14.25" x14ac:dyDescent="0.2">
      <c r="A1246" s="21" t="str">
        <f t="shared" si="76"/>
        <v>Catalogo principalOPEN-CSP GOBIERNO3f22d04e-9353-46c1-bf48-b6b0c0a55a66</v>
      </c>
      <c r="B1246" s="21" t="str">
        <f t="shared" si="77"/>
        <v>3f22d04e-9353-46c1-bf48-b6b0c0a55a66OPEN-CSP GOBIERNO</v>
      </c>
      <c r="C1246"/>
      <c r="D1246" s="21" t="s">
        <v>134</v>
      </c>
      <c r="E1246" t="s">
        <v>2623</v>
      </c>
      <c r="F1246" s="21" t="s">
        <v>18</v>
      </c>
      <c r="G1246" s="21" t="s">
        <v>134</v>
      </c>
      <c r="H1246" s="49" t="s">
        <v>136</v>
      </c>
      <c r="I1246" s="21" t="s">
        <v>74</v>
      </c>
      <c r="J1246" t="s">
        <v>2624</v>
      </c>
      <c r="K1246" s="53" t="s">
        <v>29</v>
      </c>
      <c r="L1246" s="52" t="s">
        <v>92</v>
      </c>
      <c r="M1246" s="48" t="s">
        <v>73</v>
      </c>
      <c r="N1246" s="89" t="s">
        <v>74</v>
      </c>
      <c r="O1246" s="90" t="s">
        <v>74</v>
      </c>
      <c r="P1246" s="89" t="s">
        <v>74</v>
      </c>
      <c r="Q1246" s="47" t="str">
        <f t="shared" si="78"/>
        <v>3f22d04e-9353-46c1-bf48-b6b0c0a55a66</v>
      </c>
      <c r="R1246" s="64" t="s">
        <v>848</v>
      </c>
      <c r="S1246" s="87">
        <v>5</v>
      </c>
      <c r="T1246" s="21">
        <v>1</v>
      </c>
      <c r="U1246" s="62" t="s">
        <v>139</v>
      </c>
      <c r="V1246" s="49">
        <f>SUMIF(ResumenCotizacion!$C:$C,E1246,ResumenCotizacion!$P:$P)</f>
        <v>0</v>
      </c>
      <c r="W1246" s="86">
        <f>IF(H1246="USD",S1246*SolCotizacion!$J$18,S1246)</f>
        <v>18327.05</v>
      </c>
      <c r="X1246" s="3">
        <f>ROUND(W1246/(1-VLOOKUP("Total porcentaje:",ResumenCotizacion!$F:$H,3,0)),2)</f>
        <v>18327.05</v>
      </c>
      <c r="Y1246" s="3">
        <f t="shared" si="79"/>
        <v>0</v>
      </c>
    </row>
    <row r="1247" spans="1:25" ht="14.25" x14ac:dyDescent="0.2">
      <c r="A1247" s="21" t="str">
        <f t="shared" si="76"/>
        <v>Catalogo principalOPEN-CSP GOBIERNOb4d4b7f4-4089-43b6-9c44-de97b760fb11</v>
      </c>
      <c r="B1247" s="21" t="str">
        <f t="shared" si="77"/>
        <v>b4d4b7f4-4089-43b6-9c44-de97b760fb11OPEN-CSP GOBIERNO</v>
      </c>
      <c r="C1247"/>
      <c r="D1247" s="21" t="s">
        <v>134</v>
      </c>
      <c r="E1247" t="s">
        <v>2625</v>
      </c>
      <c r="F1247" s="21" t="s">
        <v>18</v>
      </c>
      <c r="G1247" s="21" t="s">
        <v>134</v>
      </c>
      <c r="H1247" s="49" t="s">
        <v>136</v>
      </c>
      <c r="I1247" s="21" t="s">
        <v>74</v>
      </c>
      <c r="J1247" t="s">
        <v>2626</v>
      </c>
      <c r="K1247" s="53" t="s">
        <v>29</v>
      </c>
      <c r="L1247" s="52" t="s">
        <v>92</v>
      </c>
      <c r="M1247" s="48" t="s">
        <v>73</v>
      </c>
      <c r="N1247" s="89" t="s">
        <v>74</v>
      </c>
      <c r="O1247" s="90" t="s">
        <v>74</v>
      </c>
      <c r="P1247" s="89" t="s">
        <v>74</v>
      </c>
      <c r="Q1247" s="47" t="str">
        <f t="shared" si="78"/>
        <v>b4d4b7f4-4089-43b6-9c44-de97b760fb11</v>
      </c>
      <c r="R1247" s="64" t="s">
        <v>848</v>
      </c>
      <c r="S1247" s="87">
        <v>15</v>
      </c>
      <c r="T1247" s="21">
        <v>1</v>
      </c>
      <c r="U1247" s="62" t="s">
        <v>139</v>
      </c>
      <c r="V1247" s="49">
        <f>SUMIF(ResumenCotizacion!$C:$C,E1247,ResumenCotizacion!$P:$P)</f>
        <v>0</v>
      </c>
      <c r="W1247" s="86">
        <f>IF(H1247="USD",S1247*SolCotizacion!$J$18,S1247)</f>
        <v>54981.149999999994</v>
      </c>
      <c r="X1247" s="3">
        <f>ROUND(W1247/(1-VLOOKUP("Total porcentaje:",ResumenCotizacion!$F:$H,3,0)),2)</f>
        <v>54981.15</v>
      </c>
      <c r="Y1247" s="3">
        <f t="shared" si="79"/>
        <v>0</v>
      </c>
    </row>
    <row r="1248" spans="1:25" ht="14.25" x14ac:dyDescent="0.2">
      <c r="A1248" s="21" t="str">
        <f t="shared" si="76"/>
        <v>Catalogo principalOPEN-CSP GOBIERNO39504991-553b-48c2-bdf4-ea47f93bf784</v>
      </c>
      <c r="B1248" s="21" t="str">
        <f t="shared" si="77"/>
        <v>39504991-553b-48c2-bdf4-ea47f93bf784OPEN-CSP GOBIERNO</v>
      </c>
      <c r="C1248"/>
      <c r="D1248" s="21" t="s">
        <v>134</v>
      </c>
      <c r="E1248" t="s">
        <v>2627</v>
      </c>
      <c r="F1248" s="21" t="s">
        <v>18</v>
      </c>
      <c r="G1248" s="21" t="s">
        <v>134</v>
      </c>
      <c r="H1248" s="49" t="s">
        <v>136</v>
      </c>
      <c r="I1248" s="21" t="s">
        <v>74</v>
      </c>
      <c r="J1248" t="s">
        <v>2628</v>
      </c>
      <c r="K1248" s="53" t="s">
        <v>29</v>
      </c>
      <c r="L1248" s="52" t="s">
        <v>92</v>
      </c>
      <c r="M1248" s="48" t="s">
        <v>73</v>
      </c>
      <c r="N1248" s="89" t="s">
        <v>74</v>
      </c>
      <c r="O1248" s="90" t="s">
        <v>74</v>
      </c>
      <c r="P1248" s="89" t="s">
        <v>74</v>
      </c>
      <c r="Q1248" s="47" t="str">
        <f t="shared" si="78"/>
        <v>39504991-553b-48c2-bdf4-ea47f93bf784</v>
      </c>
      <c r="R1248" s="64" t="s">
        <v>848</v>
      </c>
      <c r="S1248" s="87">
        <v>7</v>
      </c>
      <c r="T1248" s="21">
        <v>1</v>
      </c>
      <c r="U1248" s="62" t="s">
        <v>139</v>
      </c>
      <c r="V1248" s="49">
        <f>SUMIF(ResumenCotizacion!$C:$C,E1248,ResumenCotizacion!$P:$P)</f>
        <v>0</v>
      </c>
      <c r="W1248" s="86">
        <f>IF(H1248="USD",S1248*SolCotizacion!$J$18,S1248)</f>
        <v>25657.87</v>
      </c>
      <c r="X1248" s="3">
        <f>ROUND(W1248/(1-VLOOKUP("Total porcentaje:",ResumenCotizacion!$F:$H,3,0)),2)</f>
        <v>25657.87</v>
      </c>
      <c r="Y1248" s="3">
        <f t="shared" si="79"/>
        <v>0</v>
      </c>
    </row>
    <row r="1249" spans="1:25" ht="14.25" x14ac:dyDescent="0.2">
      <c r="A1249" s="21" t="str">
        <f t="shared" si="76"/>
        <v>Catalogo principalOPEN-CSP GOBIERNO4b608b64-3a27-4373-854c-fd33115a8ce1</v>
      </c>
      <c r="B1249" s="21" t="str">
        <f t="shared" si="77"/>
        <v>4b608b64-3a27-4373-854c-fd33115a8ce1OPEN-CSP GOBIERNO</v>
      </c>
      <c r="C1249"/>
      <c r="D1249" s="21" t="s">
        <v>134</v>
      </c>
      <c r="E1249" t="s">
        <v>2629</v>
      </c>
      <c r="F1249" s="21" t="s">
        <v>18</v>
      </c>
      <c r="G1249" s="21" t="s">
        <v>134</v>
      </c>
      <c r="H1249" s="49" t="s">
        <v>136</v>
      </c>
      <c r="I1249" s="21" t="s">
        <v>74</v>
      </c>
      <c r="J1249" t="s">
        <v>2630</v>
      </c>
      <c r="K1249" s="53" t="s">
        <v>29</v>
      </c>
      <c r="L1249" s="52" t="s">
        <v>92</v>
      </c>
      <c r="M1249" s="48" t="s">
        <v>73</v>
      </c>
      <c r="N1249" s="89" t="s">
        <v>74</v>
      </c>
      <c r="O1249" s="90" t="s">
        <v>74</v>
      </c>
      <c r="P1249" s="89" t="s">
        <v>74</v>
      </c>
      <c r="Q1249" s="47" t="str">
        <f t="shared" si="78"/>
        <v>4b608b64-3a27-4373-854c-fd33115a8ce1</v>
      </c>
      <c r="R1249" s="64" t="s">
        <v>848</v>
      </c>
      <c r="S1249" s="87">
        <v>13.2</v>
      </c>
      <c r="T1249" s="21">
        <v>1</v>
      </c>
      <c r="U1249" s="62" t="s">
        <v>139</v>
      </c>
      <c r="V1249" s="49">
        <f>SUMIF(ResumenCotizacion!$C:$C,E1249,ResumenCotizacion!$P:$P)</f>
        <v>0</v>
      </c>
      <c r="W1249" s="86">
        <f>IF(H1249="USD",S1249*SolCotizacion!$J$18,S1249)</f>
        <v>48383.411999999997</v>
      </c>
      <c r="X1249" s="3">
        <f>ROUND(W1249/(1-VLOOKUP("Total porcentaje:",ResumenCotizacion!$F:$H,3,0)),2)</f>
        <v>48383.41</v>
      </c>
      <c r="Y1249" s="3">
        <f t="shared" si="79"/>
        <v>0</v>
      </c>
    </row>
    <row r="1250" spans="1:25" ht="14.25" x14ac:dyDescent="0.2">
      <c r="A1250" s="21" t="str">
        <f t="shared" si="76"/>
        <v>Catalogo principalOPEN-CSP GOBIERNOf2c42110-ec7b-4434-b55e-1a9e456ac2f0</v>
      </c>
      <c r="B1250" s="21" t="str">
        <f t="shared" si="77"/>
        <v>f2c42110-ec7b-4434-b55e-1a9e456ac2f0OPEN-CSP GOBIERNO</v>
      </c>
      <c r="C1250"/>
      <c r="D1250" s="21" t="s">
        <v>134</v>
      </c>
      <c r="E1250" t="s">
        <v>2631</v>
      </c>
      <c r="F1250" s="21" t="s">
        <v>18</v>
      </c>
      <c r="G1250" s="21" t="s">
        <v>134</v>
      </c>
      <c r="H1250" s="49" t="s">
        <v>136</v>
      </c>
      <c r="I1250" s="21" t="s">
        <v>74</v>
      </c>
      <c r="J1250" t="s">
        <v>2632</v>
      </c>
      <c r="K1250" s="53" t="s">
        <v>29</v>
      </c>
      <c r="L1250" s="52" t="s">
        <v>92</v>
      </c>
      <c r="M1250" s="48" t="s">
        <v>73</v>
      </c>
      <c r="N1250" s="89" t="s">
        <v>74</v>
      </c>
      <c r="O1250" s="90" t="s">
        <v>74</v>
      </c>
      <c r="P1250" s="89" t="s">
        <v>74</v>
      </c>
      <c r="Q1250" s="47" t="str">
        <f t="shared" si="78"/>
        <v>f2c42110-ec7b-4434-b55e-1a9e456ac2f0</v>
      </c>
      <c r="R1250" s="64" t="s">
        <v>848</v>
      </c>
      <c r="S1250" s="87">
        <v>11</v>
      </c>
      <c r="T1250" s="21">
        <v>1</v>
      </c>
      <c r="U1250" s="62" t="s">
        <v>139</v>
      </c>
      <c r="V1250" s="49">
        <f>SUMIF(ResumenCotizacion!$C:$C,E1250,ResumenCotizacion!$P:$P)</f>
        <v>0</v>
      </c>
      <c r="W1250" s="86">
        <f>IF(H1250="USD",S1250*SolCotizacion!$J$18,S1250)</f>
        <v>40319.509999999995</v>
      </c>
      <c r="X1250" s="3">
        <f>ROUND(W1250/(1-VLOOKUP("Total porcentaje:",ResumenCotizacion!$F:$H,3,0)),2)</f>
        <v>40319.51</v>
      </c>
      <c r="Y1250" s="3">
        <f t="shared" si="79"/>
        <v>0</v>
      </c>
    </row>
    <row r="1251" spans="1:25" ht="14.25" x14ac:dyDescent="0.2">
      <c r="A1251" s="21" t="str">
        <f t="shared" si="76"/>
        <v>Catalogo principalOPEN-CSP ACADEMICO7ab7bc0b-e137-4bfe-a7b6-26fec475e90c</v>
      </c>
      <c r="B1251" s="21" t="str">
        <f t="shared" si="77"/>
        <v>7ab7bc0b-e137-4bfe-a7b6-26fec475e90cOPEN-CSP ACADEMICO</v>
      </c>
      <c r="C1251"/>
      <c r="D1251" s="21" t="s">
        <v>134</v>
      </c>
      <c r="E1251" t="s">
        <v>2633</v>
      </c>
      <c r="F1251" s="21" t="s">
        <v>779</v>
      </c>
      <c r="G1251" s="21" t="s">
        <v>134</v>
      </c>
      <c r="H1251" s="49" t="s">
        <v>136</v>
      </c>
      <c r="I1251" s="21" t="s">
        <v>74</v>
      </c>
      <c r="J1251" t="s">
        <v>2634</v>
      </c>
      <c r="K1251" s="53" t="s">
        <v>29</v>
      </c>
      <c r="L1251" s="52" t="s">
        <v>92</v>
      </c>
      <c r="M1251" s="48" t="s">
        <v>73</v>
      </c>
      <c r="N1251" s="89" t="s">
        <v>74</v>
      </c>
      <c r="O1251" s="90" t="s">
        <v>74</v>
      </c>
      <c r="P1251" s="89" t="s">
        <v>74</v>
      </c>
      <c r="Q1251" s="47" t="str">
        <f t="shared" si="78"/>
        <v>7ab7bc0b-e137-4bfe-a7b6-26fec475e90c</v>
      </c>
      <c r="R1251" s="64" t="s">
        <v>848</v>
      </c>
      <c r="S1251" s="87">
        <v>16.5</v>
      </c>
      <c r="T1251" s="21">
        <v>1</v>
      </c>
      <c r="U1251" s="62" t="s">
        <v>139</v>
      </c>
      <c r="V1251" s="49">
        <f>SUMIF(ResumenCotizacion!$C:$C,E1251,ResumenCotizacion!$P:$P)</f>
        <v>0</v>
      </c>
      <c r="W1251" s="86">
        <f>IF(H1251="USD",S1251*SolCotizacion!$J$18,S1251)</f>
        <v>60479.264999999999</v>
      </c>
      <c r="X1251" s="3">
        <f>ROUND(W1251/(1-VLOOKUP("Total porcentaje:",ResumenCotizacion!$F:$H,3,0)),2)</f>
        <v>60479.27</v>
      </c>
      <c r="Y1251" s="3">
        <f t="shared" si="79"/>
        <v>0</v>
      </c>
    </row>
    <row r="1252" spans="1:25" ht="14.25" x14ac:dyDescent="0.2">
      <c r="A1252" s="21" t="str">
        <f t="shared" si="76"/>
        <v>Catalogo principalOPEN-CSP ACADEMICO604ca0a7-b5b5-4183-ac41-ad063fb2d373</v>
      </c>
      <c r="B1252" s="21" t="str">
        <f t="shared" si="77"/>
        <v>604ca0a7-b5b5-4183-ac41-ad063fb2d373OPEN-CSP ACADEMICO</v>
      </c>
      <c r="C1252"/>
      <c r="D1252" s="21" t="s">
        <v>134</v>
      </c>
      <c r="E1252" t="s">
        <v>2635</v>
      </c>
      <c r="F1252" s="21" t="s">
        <v>779</v>
      </c>
      <c r="G1252" s="21" t="s">
        <v>134</v>
      </c>
      <c r="H1252" s="49" t="s">
        <v>136</v>
      </c>
      <c r="I1252" s="21" t="s">
        <v>74</v>
      </c>
      <c r="J1252" t="s">
        <v>2636</v>
      </c>
      <c r="K1252" s="53" t="s">
        <v>29</v>
      </c>
      <c r="L1252" s="52" t="s">
        <v>92</v>
      </c>
      <c r="M1252" s="48" t="s">
        <v>73</v>
      </c>
      <c r="N1252" s="89" t="s">
        <v>74</v>
      </c>
      <c r="O1252" s="90" t="s">
        <v>74</v>
      </c>
      <c r="P1252" s="89" t="s">
        <v>74</v>
      </c>
      <c r="Q1252" s="47" t="str">
        <f t="shared" si="78"/>
        <v>604ca0a7-b5b5-4183-ac41-ad063fb2d373</v>
      </c>
      <c r="R1252" s="64" t="s">
        <v>848</v>
      </c>
      <c r="S1252" s="87">
        <v>8.3000000000000007</v>
      </c>
      <c r="T1252" s="21">
        <v>1</v>
      </c>
      <c r="U1252" s="62" t="s">
        <v>139</v>
      </c>
      <c r="V1252" s="49">
        <f>SUMIF(ResumenCotizacion!$C:$C,E1252,ResumenCotizacion!$P:$P)</f>
        <v>0</v>
      </c>
      <c r="W1252" s="86">
        <f>IF(H1252="USD",S1252*SolCotizacion!$J$18,S1252)</f>
        <v>30422.903000000002</v>
      </c>
      <c r="X1252" s="3">
        <f>ROUND(W1252/(1-VLOOKUP("Total porcentaje:",ResumenCotizacion!$F:$H,3,0)),2)</f>
        <v>30422.9</v>
      </c>
      <c r="Y1252" s="3">
        <f t="shared" si="79"/>
        <v>0</v>
      </c>
    </row>
    <row r="1253" spans="1:25" ht="14.25" x14ac:dyDescent="0.2">
      <c r="A1253" s="21" t="str">
        <f t="shared" si="76"/>
        <v>Catalogo principalOPEN-CSP ACADEMICO4f15670a-4da2-48e0-8b3e-feb4f8e51d5e</v>
      </c>
      <c r="B1253" s="21" t="str">
        <f t="shared" si="77"/>
        <v>4f15670a-4da2-48e0-8b3e-feb4f8e51d5eOPEN-CSP ACADEMICO</v>
      </c>
      <c r="C1253"/>
      <c r="D1253" s="21" t="s">
        <v>134</v>
      </c>
      <c r="E1253" t="s">
        <v>2637</v>
      </c>
      <c r="F1253" s="21" t="s">
        <v>779</v>
      </c>
      <c r="G1253" s="21" t="s">
        <v>134</v>
      </c>
      <c r="H1253" s="49" t="s">
        <v>136</v>
      </c>
      <c r="I1253" s="21" t="s">
        <v>74</v>
      </c>
      <c r="J1253" t="s">
        <v>2638</v>
      </c>
      <c r="K1253" s="53" t="s">
        <v>29</v>
      </c>
      <c r="L1253" s="52" t="s">
        <v>92</v>
      </c>
      <c r="M1253" s="48" t="s">
        <v>73</v>
      </c>
      <c r="N1253" s="89" t="s">
        <v>74</v>
      </c>
      <c r="O1253" s="90" t="s">
        <v>74</v>
      </c>
      <c r="P1253" s="89" t="s">
        <v>74</v>
      </c>
      <c r="Q1253" s="47" t="str">
        <f t="shared" si="78"/>
        <v>4f15670a-4da2-48e0-8b3e-feb4f8e51d5e</v>
      </c>
      <c r="R1253" s="64" t="s">
        <v>848</v>
      </c>
      <c r="S1253" s="87">
        <v>9.9</v>
      </c>
      <c r="T1253" s="21">
        <v>1</v>
      </c>
      <c r="U1253" s="62" t="s">
        <v>139</v>
      </c>
      <c r="V1253" s="49">
        <f>SUMIF(ResumenCotizacion!$C:$C,E1253,ResumenCotizacion!$P:$P)</f>
        <v>0</v>
      </c>
      <c r="W1253" s="86">
        <f>IF(H1253="USD",S1253*SolCotizacion!$J$18,S1253)</f>
        <v>36287.559000000001</v>
      </c>
      <c r="X1253" s="3">
        <f>ROUND(W1253/(1-VLOOKUP("Total porcentaje:",ResumenCotizacion!$F:$H,3,0)),2)</f>
        <v>36287.56</v>
      </c>
      <c r="Y1253" s="3">
        <f t="shared" si="79"/>
        <v>0</v>
      </c>
    </row>
    <row r="1254" spans="1:25" ht="14.25" x14ac:dyDescent="0.2">
      <c r="A1254" s="21" t="str">
        <f t="shared" si="76"/>
        <v>Catalogo principalOPEN-CSP ACADEMICO2b44162e-90b3-4c73-9f25-ba5c4b048c60</v>
      </c>
      <c r="B1254" s="21" t="str">
        <f t="shared" si="77"/>
        <v>2b44162e-90b3-4c73-9f25-ba5c4b048c60OPEN-CSP ACADEMICO</v>
      </c>
      <c r="C1254"/>
      <c r="D1254" s="21" t="s">
        <v>134</v>
      </c>
      <c r="E1254" t="s">
        <v>2639</v>
      </c>
      <c r="F1254" s="21" t="s">
        <v>779</v>
      </c>
      <c r="G1254" s="21" t="s">
        <v>134</v>
      </c>
      <c r="H1254" s="49" t="s">
        <v>136</v>
      </c>
      <c r="I1254" s="21" t="s">
        <v>74</v>
      </c>
      <c r="J1254" t="s">
        <v>2640</v>
      </c>
      <c r="K1254" s="53" t="s">
        <v>29</v>
      </c>
      <c r="L1254" s="52" t="s">
        <v>92</v>
      </c>
      <c r="M1254" s="48" t="s">
        <v>73</v>
      </c>
      <c r="N1254" s="89" t="s">
        <v>74</v>
      </c>
      <c r="O1254" s="90" t="s">
        <v>74</v>
      </c>
      <c r="P1254" s="89" t="s">
        <v>74</v>
      </c>
      <c r="Q1254" s="47" t="str">
        <f t="shared" si="78"/>
        <v>2b44162e-90b3-4c73-9f25-ba5c4b048c60</v>
      </c>
      <c r="R1254" s="64" t="s">
        <v>848</v>
      </c>
      <c r="S1254" s="87">
        <v>12</v>
      </c>
      <c r="T1254" s="21">
        <v>1</v>
      </c>
      <c r="U1254" s="62" t="s">
        <v>139</v>
      </c>
      <c r="V1254" s="49">
        <f>SUMIF(ResumenCotizacion!$C:$C,E1254,ResumenCotizacion!$P:$P)</f>
        <v>0</v>
      </c>
      <c r="W1254" s="86">
        <f>IF(H1254="USD",S1254*SolCotizacion!$J$18,S1254)</f>
        <v>43984.92</v>
      </c>
      <c r="X1254" s="3">
        <f>ROUND(W1254/(1-VLOOKUP("Total porcentaje:",ResumenCotizacion!$F:$H,3,0)),2)</f>
        <v>43984.92</v>
      </c>
      <c r="Y1254" s="3">
        <f t="shared" si="79"/>
        <v>0</v>
      </c>
    </row>
    <row r="1255" spans="1:25" ht="14.25" x14ac:dyDescent="0.2">
      <c r="A1255" s="21" t="str">
        <f t="shared" si="76"/>
        <v>Catalogo principalOPEN-CSP ACADEMICO10bb125f-ba2a-42d6-a353-c8428d10610f</v>
      </c>
      <c r="B1255" s="21" t="str">
        <f t="shared" si="77"/>
        <v>10bb125f-ba2a-42d6-a353-c8428d10610fOPEN-CSP ACADEMICO</v>
      </c>
      <c r="C1255"/>
      <c r="D1255" s="21" t="s">
        <v>134</v>
      </c>
      <c r="E1255" t="s">
        <v>2641</v>
      </c>
      <c r="F1255" s="21" t="s">
        <v>779</v>
      </c>
      <c r="G1255" s="21" t="s">
        <v>134</v>
      </c>
      <c r="H1255" s="49" t="s">
        <v>136</v>
      </c>
      <c r="I1255" s="21" t="s">
        <v>74</v>
      </c>
      <c r="J1255" t="s">
        <v>2642</v>
      </c>
      <c r="K1255" s="53" t="s">
        <v>29</v>
      </c>
      <c r="L1255" s="52" t="s">
        <v>92</v>
      </c>
      <c r="M1255" s="48" t="s">
        <v>73</v>
      </c>
      <c r="N1255" s="89" t="s">
        <v>74</v>
      </c>
      <c r="O1255" s="90" t="s">
        <v>74</v>
      </c>
      <c r="P1255" s="89" t="s">
        <v>74</v>
      </c>
      <c r="Q1255" s="47" t="str">
        <f t="shared" si="78"/>
        <v>10bb125f-ba2a-42d6-a353-c8428d10610f</v>
      </c>
      <c r="R1255" s="64" t="s">
        <v>848</v>
      </c>
      <c r="S1255" s="87">
        <v>6</v>
      </c>
      <c r="T1255" s="21">
        <v>1</v>
      </c>
      <c r="U1255" s="62" t="s">
        <v>139</v>
      </c>
      <c r="V1255" s="49">
        <f>SUMIF(ResumenCotizacion!$C:$C,E1255,ResumenCotizacion!$P:$P)</f>
        <v>0</v>
      </c>
      <c r="W1255" s="86">
        <f>IF(H1255="USD",S1255*SolCotizacion!$J$18,S1255)</f>
        <v>21992.46</v>
      </c>
      <c r="X1255" s="3">
        <f>ROUND(W1255/(1-VLOOKUP("Total porcentaje:",ResumenCotizacion!$F:$H,3,0)),2)</f>
        <v>21992.46</v>
      </c>
      <c r="Y1255" s="3">
        <f t="shared" si="79"/>
        <v>0</v>
      </c>
    </row>
    <row r="1256" spans="1:25" ht="14.25" x14ac:dyDescent="0.2">
      <c r="A1256" s="21" t="str">
        <f t="shared" si="76"/>
        <v>Catalogo principalOPEN-CSP ACADEMICOfbeabb6e-da0d-4ef7-98f6-0caf99bc8a1d</v>
      </c>
      <c r="B1256" s="21" t="str">
        <f t="shared" si="77"/>
        <v>fbeabb6e-da0d-4ef7-98f6-0caf99bc8a1dOPEN-CSP ACADEMICO</v>
      </c>
      <c r="C1256"/>
      <c r="D1256" s="21" t="s">
        <v>134</v>
      </c>
      <c r="E1256" t="s">
        <v>2643</v>
      </c>
      <c r="F1256" s="21" t="s">
        <v>779</v>
      </c>
      <c r="G1256" s="21" t="s">
        <v>134</v>
      </c>
      <c r="H1256" s="49" t="s">
        <v>136</v>
      </c>
      <c r="I1256" s="21" t="s">
        <v>74</v>
      </c>
      <c r="J1256" t="s">
        <v>2644</v>
      </c>
      <c r="K1256" s="53" t="s">
        <v>29</v>
      </c>
      <c r="L1256" s="52" t="s">
        <v>92</v>
      </c>
      <c r="M1256" s="48" t="s">
        <v>73</v>
      </c>
      <c r="N1256" s="89" t="s">
        <v>74</v>
      </c>
      <c r="O1256" s="90" t="s">
        <v>74</v>
      </c>
      <c r="P1256" s="89" t="s">
        <v>74</v>
      </c>
      <c r="Q1256" s="47" t="str">
        <f t="shared" si="78"/>
        <v>fbeabb6e-da0d-4ef7-98f6-0caf99bc8a1d</v>
      </c>
      <c r="R1256" s="64" t="s">
        <v>848</v>
      </c>
      <c r="S1256" s="87">
        <v>7.2</v>
      </c>
      <c r="T1256" s="21">
        <v>1</v>
      </c>
      <c r="U1256" s="62" t="s">
        <v>139</v>
      </c>
      <c r="V1256" s="49">
        <f>SUMIF(ResumenCotizacion!$C:$C,E1256,ResumenCotizacion!$P:$P)</f>
        <v>0</v>
      </c>
      <c r="W1256" s="86">
        <f>IF(H1256="USD",S1256*SolCotizacion!$J$18,S1256)</f>
        <v>26390.952000000001</v>
      </c>
      <c r="X1256" s="3">
        <f>ROUND(W1256/(1-VLOOKUP("Total porcentaje:",ResumenCotizacion!$F:$H,3,0)),2)</f>
        <v>26390.95</v>
      </c>
      <c r="Y1256" s="3">
        <f t="shared" si="79"/>
        <v>0</v>
      </c>
    </row>
    <row r="1257" spans="1:25" ht="14.25" x14ac:dyDescent="0.2">
      <c r="A1257" s="21" t="str">
        <f t="shared" si="76"/>
        <v>Catalogo principalOPEN-CSP ACADEMICOdaf910cc-20ec-4eb2-ab26-e6fb16ee0ced</v>
      </c>
      <c r="B1257" s="21" t="str">
        <f t="shared" si="77"/>
        <v>daf910cc-20ec-4eb2-ab26-e6fb16ee0cedOPEN-CSP ACADEMICO</v>
      </c>
      <c r="C1257"/>
      <c r="D1257" s="21" t="s">
        <v>134</v>
      </c>
      <c r="E1257" t="s">
        <v>2645</v>
      </c>
      <c r="F1257" s="21" t="s">
        <v>779</v>
      </c>
      <c r="G1257" s="21" t="s">
        <v>134</v>
      </c>
      <c r="H1257" s="49" t="s">
        <v>136</v>
      </c>
      <c r="I1257" s="21" t="s">
        <v>74</v>
      </c>
      <c r="J1257" t="s">
        <v>2646</v>
      </c>
      <c r="K1257" s="53" t="s">
        <v>29</v>
      </c>
      <c r="L1257" s="52" t="s">
        <v>92</v>
      </c>
      <c r="M1257" s="48" t="s">
        <v>73</v>
      </c>
      <c r="N1257" s="89" t="s">
        <v>74</v>
      </c>
      <c r="O1257" s="90" t="s">
        <v>74</v>
      </c>
      <c r="P1257" s="89" t="s">
        <v>74</v>
      </c>
      <c r="Q1257" s="47" t="str">
        <f t="shared" si="78"/>
        <v>daf910cc-20ec-4eb2-ab26-e6fb16ee0ced</v>
      </c>
      <c r="R1257" s="64" t="s">
        <v>848</v>
      </c>
      <c r="S1257" s="87">
        <v>66</v>
      </c>
      <c r="T1257" s="21">
        <v>1</v>
      </c>
      <c r="U1257" s="62" t="s">
        <v>139</v>
      </c>
      <c r="V1257" s="49">
        <f>SUMIF(ResumenCotizacion!$C:$C,E1257,ResumenCotizacion!$P:$P)</f>
        <v>0</v>
      </c>
      <c r="W1257" s="86">
        <f>IF(H1257="USD",S1257*SolCotizacion!$J$18,S1257)</f>
        <v>241917.06</v>
      </c>
      <c r="X1257" s="3">
        <f>ROUND(W1257/(1-VLOOKUP("Total porcentaje:",ResumenCotizacion!$F:$H,3,0)),2)</f>
        <v>241917.06</v>
      </c>
      <c r="Y1257" s="3">
        <f t="shared" si="79"/>
        <v>0</v>
      </c>
    </row>
    <row r="1258" spans="1:25" ht="14.25" x14ac:dyDescent="0.2">
      <c r="A1258" s="21" t="str">
        <f t="shared" si="76"/>
        <v>Catalogo principalOPEN-CSP ACADEMICO3902af93-b4f4-4e1f-a5c3-60a534c38c6e</v>
      </c>
      <c r="B1258" s="21" t="str">
        <f t="shared" si="77"/>
        <v>3902af93-b4f4-4e1f-a5c3-60a534c38c6eOPEN-CSP ACADEMICO</v>
      </c>
      <c r="C1258"/>
      <c r="D1258" s="21" t="s">
        <v>134</v>
      </c>
      <c r="E1258" t="s">
        <v>2647</v>
      </c>
      <c r="F1258" s="21" t="s">
        <v>779</v>
      </c>
      <c r="G1258" s="21" t="s">
        <v>134</v>
      </c>
      <c r="H1258" s="49" t="s">
        <v>136</v>
      </c>
      <c r="I1258" s="21" t="s">
        <v>74</v>
      </c>
      <c r="J1258" t="s">
        <v>2648</v>
      </c>
      <c r="K1258" s="53" t="s">
        <v>29</v>
      </c>
      <c r="L1258" s="52" t="s">
        <v>92</v>
      </c>
      <c r="M1258" s="48" t="s">
        <v>73</v>
      </c>
      <c r="N1258" s="89" t="s">
        <v>74</v>
      </c>
      <c r="O1258" s="90" t="s">
        <v>74</v>
      </c>
      <c r="P1258" s="89" t="s">
        <v>74</v>
      </c>
      <c r="Q1258" s="47" t="str">
        <f t="shared" si="78"/>
        <v>3902af93-b4f4-4e1f-a5c3-60a534c38c6e</v>
      </c>
      <c r="R1258" s="64" t="s">
        <v>848</v>
      </c>
      <c r="S1258" s="87">
        <v>39.6</v>
      </c>
      <c r="T1258" s="21">
        <v>1</v>
      </c>
      <c r="U1258" s="62" t="s">
        <v>139</v>
      </c>
      <c r="V1258" s="49">
        <f>SUMIF(ResumenCotizacion!$C:$C,E1258,ResumenCotizacion!$P:$P)</f>
        <v>0</v>
      </c>
      <c r="W1258" s="86">
        <f>IF(H1258="USD",S1258*SolCotizacion!$J$18,S1258)</f>
        <v>145150.236</v>
      </c>
      <c r="X1258" s="3">
        <f>ROUND(W1258/(1-VLOOKUP("Total porcentaje:",ResumenCotizacion!$F:$H,3,0)),2)</f>
        <v>145150.24</v>
      </c>
      <c r="Y1258" s="3">
        <f t="shared" si="79"/>
        <v>0</v>
      </c>
    </row>
    <row r="1259" spans="1:25" ht="14.25" x14ac:dyDescent="0.2">
      <c r="A1259" s="21" t="str">
        <f t="shared" si="76"/>
        <v>Catalogo principalOPEN-CSP ACADEMICOf3cf1f64-1a96-4a1d-a7cc-5645bb950fd8</v>
      </c>
      <c r="B1259" s="21" t="str">
        <f t="shared" si="77"/>
        <v>f3cf1f64-1a96-4a1d-a7cc-5645bb950fd8OPEN-CSP ACADEMICO</v>
      </c>
      <c r="C1259"/>
      <c r="D1259" s="21" t="s">
        <v>134</v>
      </c>
      <c r="E1259" t="s">
        <v>2649</v>
      </c>
      <c r="F1259" s="21" t="s">
        <v>779</v>
      </c>
      <c r="G1259" s="21" t="s">
        <v>134</v>
      </c>
      <c r="H1259" s="49" t="s">
        <v>136</v>
      </c>
      <c r="I1259" s="21" t="s">
        <v>74</v>
      </c>
      <c r="J1259" t="s">
        <v>2650</v>
      </c>
      <c r="K1259" s="53" t="s">
        <v>29</v>
      </c>
      <c r="L1259" s="52" t="s">
        <v>92</v>
      </c>
      <c r="M1259" s="48" t="s">
        <v>73</v>
      </c>
      <c r="N1259" s="89" t="s">
        <v>74</v>
      </c>
      <c r="O1259" s="90" t="s">
        <v>74</v>
      </c>
      <c r="P1259" s="89" t="s">
        <v>74</v>
      </c>
      <c r="Q1259" s="47" t="str">
        <f t="shared" si="78"/>
        <v>f3cf1f64-1a96-4a1d-a7cc-5645bb950fd8</v>
      </c>
      <c r="R1259" s="64" t="s">
        <v>848</v>
      </c>
      <c r="S1259" s="87">
        <v>48</v>
      </c>
      <c r="T1259" s="21">
        <v>1</v>
      </c>
      <c r="U1259" s="62" t="s">
        <v>139</v>
      </c>
      <c r="V1259" s="49">
        <f>SUMIF(ResumenCotizacion!$C:$C,E1259,ResumenCotizacion!$P:$P)</f>
        <v>0</v>
      </c>
      <c r="W1259" s="86">
        <f>IF(H1259="USD",S1259*SolCotizacion!$J$18,S1259)</f>
        <v>175939.68</v>
      </c>
      <c r="X1259" s="3">
        <f>ROUND(W1259/(1-VLOOKUP("Total porcentaje:",ResumenCotizacion!$F:$H,3,0)),2)</f>
        <v>175939.68</v>
      </c>
      <c r="Y1259" s="3">
        <f t="shared" si="79"/>
        <v>0</v>
      </c>
    </row>
    <row r="1260" spans="1:25" ht="14.25" x14ac:dyDescent="0.2">
      <c r="A1260" s="21" t="str">
        <f t="shared" si="76"/>
        <v>Catalogo principalOPEN-CSP ACADEMICOcc2d12a7-4f94-402b-b1c3-742c8259b245</v>
      </c>
      <c r="B1260" s="21" t="str">
        <f t="shared" si="77"/>
        <v>cc2d12a7-4f94-402b-b1c3-742c8259b245OPEN-CSP ACADEMICO</v>
      </c>
      <c r="C1260"/>
      <c r="D1260" s="21" t="s">
        <v>134</v>
      </c>
      <c r="E1260" t="s">
        <v>2651</v>
      </c>
      <c r="F1260" s="21" t="s">
        <v>779</v>
      </c>
      <c r="G1260" s="21" t="s">
        <v>134</v>
      </c>
      <c r="H1260" s="49" t="s">
        <v>136</v>
      </c>
      <c r="I1260" s="21" t="s">
        <v>74</v>
      </c>
      <c r="J1260" t="s">
        <v>2652</v>
      </c>
      <c r="K1260" s="53" t="s">
        <v>29</v>
      </c>
      <c r="L1260" s="52" t="s">
        <v>92</v>
      </c>
      <c r="M1260" s="48" t="s">
        <v>73</v>
      </c>
      <c r="N1260" s="89" t="s">
        <v>74</v>
      </c>
      <c r="O1260" s="90" t="s">
        <v>74</v>
      </c>
      <c r="P1260" s="89" t="s">
        <v>74</v>
      </c>
      <c r="Q1260" s="47" t="str">
        <f t="shared" si="78"/>
        <v>cc2d12a7-4f94-402b-b1c3-742c8259b245</v>
      </c>
      <c r="R1260" s="64" t="s">
        <v>848</v>
      </c>
      <c r="S1260" s="87">
        <v>28.8</v>
      </c>
      <c r="T1260" s="21">
        <v>1</v>
      </c>
      <c r="U1260" s="62" t="s">
        <v>139</v>
      </c>
      <c r="V1260" s="49">
        <f>SUMIF(ResumenCotizacion!$C:$C,E1260,ResumenCotizacion!$P:$P)</f>
        <v>0</v>
      </c>
      <c r="W1260" s="86">
        <f>IF(H1260="USD",S1260*SolCotizacion!$J$18,S1260)</f>
        <v>105563.808</v>
      </c>
      <c r="X1260" s="3">
        <f>ROUND(W1260/(1-VLOOKUP("Total porcentaje:",ResumenCotizacion!$F:$H,3,0)),2)</f>
        <v>105563.81</v>
      </c>
      <c r="Y1260" s="3">
        <f t="shared" si="79"/>
        <v>0</v>
      </c>
    </row>
    <row r="1261" spans="1:25" ht="14.25" x14ac:dyDescent="0.2">
      <c r="A1261" s="21" t="str">
        <f t="shared" si="76"/>
        <v>Catalogo principalOPEN-CSP ACADEMICO69896d87-3d84-4b43-97ed-ea254b742add</v>
      </c>
      <c r="B1261" s="21" t="str">
        <f t="shared" si="77"/>
        <v>69896d87-3d84-4b43-97ed-ea254b742addOPEN-CSP ACADEMICO</v>
      </c>
      <c r="C1261"/>
      <c r="D1261" s="21" t="s">
        <v>134</v>
      </c>
      <c r="E1261" t="s">
        <v>2653</v>
      </c>
      <c r="F1261" s="21" t="s">
        <v>779</v>
      </c>
      <c r="G1261" s="21" t="s">
        <v>134</v>
      </c>
      <c r="H1261" s="49" t="s">
        <v>136</v>
      </c>
      <c r="I1261" s="21" t="s">
        <v>74</v>
      </c>
      <c r="J1261" t="s">
        <v>2654</v>
      </c>
      <c r="K1261" s="53" t="s">
        <v>29</v>
      </c>
      <c r="L1261" s="52" t="s">
        <v>92</v>
      </c>
      <c r="M1261" s="48" t="s">
        <v>73</v>
      </c>
      <c r="N1261" s="89" t="s">
        <v>74</v>
      </c>
      <c r="O1261" s="90" t="s">
        <v>74</v>
      </c>
      <c r="P1261" s="89" t="s">
        <v>74</v>
      </c>
      <c r="Q1261" s="47" t="str">
        <f t="shared" si="78"/>
        <v>69896d87-3d84-4b43-97ed-ea254b742add</v>
      </c>
      <c r="R1261" s="64" t="s">
        <v>848</v>
      </c>
      <c r="S1261" s="87">
        <v>770</v>
      </c>
      <c r="T1261" s="21">
        <v>1</v>
      </c>
      <c r="U1261" s="62" t="s">
        <v>139</v>
      </c>
      <c r="V1261" s="49">
        <f>SUMIF(ResumenCotizacion!$C:$C,E1261,ResumenCotizacion!$P:$P)</f>
        <v>0</v>
      </c>
      <c r="W1261" s="86">
        <f>IF(H1261="USD",S1261*SolCotizacion!$J$18,S1261)</f>
        <v>2822365.6999999997</v>
      </c>
      <c r="X1261" s="3">
        <f>ROUND(W1261/(1-VLOOKUP("Total porcentaje:",ResumenCotizacion!$F:$H,3,0)),2)</f>
        <v>2822365.7</v>
      </c>
      <c r="Y1261" s="3">
        <f t="shared" si="79"/>
        <v>0</v>
      </c>
    </row>
    <row r="1262" spans="1:25" ht="14.25" x14ac:dyDescent="0.2">
      <c r="A1262" s="21" t="str">
        <f t="shared" si="76"/>
        <v>Catalogo principalOPEN-CSP ACADEMICO302fb6be-dd9c-4d13-8eaf-3d6239ad2383</v>
      </c>
      <c r="B1262" s="21" t="str">
        <f t="shared" si="77"/>
        <v>302fb6be-dd9c-4d13-8eaf-3d6239ad2383OPEN-CSP ACADEMICO</v>
      </c>
      <c r="C1262"/>
      <c r="D1262" s="21" t="s">
        <v>134</v>
      </c>
      <c r="E1262" t="s">
        <v>2655</v>
      </c>
      <c r="F1262" s="21" t="s">
        <v>779</v>
      </c>
      <c r="G1262" s="21" t="s">
        <v>134</v>
      </c>
      <c r="H1262" s="49" t="s">
        <v>136</v>
      </c>
      <c r="I1262" s="21" t="s">
        <v>74</v>
      </c>
      <c r="J1262" t="s">
        <v>2656</v>
      </c>
      <c r="K1262" s="53" t="s">
        <v>29</v>
      </c>
      <c r="L1262" s="52" t="s">
        <v>92</v>
      </c>
      <c r="M1262" s="48" t="s">
        <v>73</v>
      </c>
      <c r="N1262" s="89" t="s">
        <v>74</v>
      </c>
      <c r="O1262" s="90" t="s">
        <v>74</v>
      </c>
      <c r="P1262" s="89" t="s">
        <v>74</v>
      </c>
      <c r="Q1262" s="47" t="str">
        <f t="shared" si="78"/>
        <v>302fb6be-dd9c-4d13-8eaf-3d6239ad2383</v>
      </c>
      <c r="R1262" s="64" t="s">
        <v>848</v>
      </c>
      <c r="S1262" s="87">
        <v>560</v>
      </c>
      <c r="T1262" s="21">
        <v>1</v>
      </c>
      <c r="U1262" s="62" t="s">
        <v>139</v>
      </c>
      <c r="V1262" s="49">
        <f>SUMIF(ResumenCotizacion!$C:$C,E1262,ResumenCotizacion!$P:$P)</f>
        <v>0</v>
      </c>
      <c r="W1262" s="86">
        <f>IF(H1262="USD",S1262*SolCotizacion!$J$18,S1262)</f>
        <v>2052629.5999999999</v>
      </c>
      <c r="X1262" s="3">
        <f>ROUND(W1262/(1-VLOOKUP("Total porcentaje:",ResumenCotizacion!$F:$H,3,0)),2)</f>
        <v>2052629.6</v>
      </c>
      <c r="Y1262" s="3">
        <f t="shared" si="79"/>
        <v>0</v>
      </c>
    </row>
    <row r="1263" spans="1:25" ht="14.25" x14ac:dyDescent="0.2">
      <c r="A1263" s="21" t="str">
        <f t="shared" si="76"/>
        <v>Catalogo principalOPEN-CSP ACADEMICO04ec80cc-ed3e-4887-8a01-d8d122134690</v>
      </c>
      <c r="B1263" s="21" t="str">
        <f t="shared" si="77"/>
        <v>04ec80cc-ed3e-4887-8a01-d8d122134690OPEN-CSP ACADEMICO</v>
      </c>
      <c r="C1263"/>
      <c r="D1263" s="21" t="s">
        <v>134</v>
      </c>
      <c r="E1263" t="s">
        <v>2657</v>
      </c>
      <c r="F1263" s="21" t="s">
        <v>779</v>
      </c>
      <c r="G1263" s="21" t="s">
        <v>134</v>
      </c>
      <c r="H1263" s="49" t="s">
        <v>136</v>
      </c>
      <c r="I1263" s="21" t="s">
        <v>74</v>
      </c>
      <c r="J1263" t="s">
        <v>2658</v>
      </c>
      <c r="K1263" s="53" t="s">
        <v>29</v>
      </c>
      <c r="L1263" s="52" t="s">
        <v>92</v>
      </c>
      <c r="M1263" s="48" t="s">
        <v>73</v>
      </c>
      <c r="N1263" s="89" t="s">
        <v>74</v>
      </c>
      <c r="O1263" s="90" t="s">
        <v>74</v>
      </c>
      <c r="P1263" s="89" t="s">
        <v>74</v>
      </c>
      <c r="Q1263" s="47" t="str">
        <f t="shared" si="78"/>
        <v>04ec80cc-ed3e-4887-8a01-d8d122134690</v>
      </c>
      <c r="R1263" s="64" t="s">
        <v>848</v>
      </c>
      <c r="S1263" s="87">
        <v>2.2000000000000002</v>
      </c>
      <c r="T1263" s="21">
        <v>1</v>
      </c>
      <c r="U1263" s="62" t="s">
        <v>139</v>
      </c>
      <c r="V1263" s="49">
        <f>SUMIF(ResumenCotizacion!$C:$C,E1263,ResumenCotizacion!$P:$P)</f>
        <v>0</v>
      </c>
      <c r="W1263" s="86">
        <f>IF(H1263="USD",S1263*SolCotizacion!$J$18,S1263)</f>
        <v>8063.902</v>
      </c>
      <c r="X1263" s="3">
        <f>ROUND(W1263/(1-VLOOKUP("Total porcentaje:",ResumenCotizacion!$F:$H,3,0)),2)</f>
        <v>8063.9</v>
      </c>
      <c r="Y1263" s="3">
        <f t="shared" si="79"/>
        <v>0</v>
      </c>
    </row>
    <row r="1264" spans="1:25" ht="14.25" x14ac:dyDescent="0.2">
      <c r="A1264" s="21" t="str">
        <f t="shared" si="76"/>
        <v>Catalogo principalOPEN-CSP ACADEMICO34a8866e-06dc-45fe-8c55-8e98b617d9b1</v>
      </c>
      <c r="B1264" s="21" t="str">
        <f t="shared" si="77"/>
        <v>34a8866e-06dc-45fe-8c55-8e98b617d9b1OPEN-CSP ACADEMICO</v>
      </c>
      <c r="C1264"/>
      <c r="D1264" s="21" t="s">
        <v>134</v>
      </c>
      <c r="E1264" t="s">
        <v>2659</v>
      </c>
      <c r="F1264" s="21" t="s">
        <v>779</v>
      </c>
      <c r="G1264" s="21" t="s">
        <v>134</v>
      </c>
      <c r="H1264" s="49" t="s">
        <v>136</v>
      </c>
      <c r="I1264" s="21" t="s">
        <v>74</v>
      </c>
      <c r="J1264" t="s">
        <v>2660</v>
      </c>
      <c r="K1264" s="53" t="s">
        <v>29</v>
      </c>
      <c r="L1264" s="52" t="s">
        <v>92</v>
      </c>
      <c r="M1264" s="48" t="s">
        <v>73</v>
      </c>
      <c r="N1264" s="89" t="s">
        <v>74</v>
      </c>
      <c r="O1264" s="90" t="s">
        <v>74</v>
      </c>
      <c r="P1264" s="89" t="s">
        <v>74</v>
      </c>
      <c r="Q1264" s="47" t="str">
        <f t="shared" si="78"/>
        <v>34a8866e-06dc-45fe-8c55-8e98b617d9b1</v>
      </c>
      <c r="R1264" s="64" t="s">
        <v>848</v>
      </c>
      <c r="S1264" s="87">
        <v>1.6</v>
      </c>
      <c r="T1264" s="21">
        <v>1</v>
      </c>
      <c r="U1264" s="62" t="s">
        <v>139</v>
      </c>
      <c r="V1264" s="49">
        <f>SUMIF(ResumenCotizacion!$C:$C,E1264,ResumenCotizacion!$P:$P)</f>
        <v>0</v>
      </c>
      <c r="W1264" s="86">
        <f>IF(H1264="USD",S1264*SolCotizacion!$J$18,S1264)</f>
        <v>5864.6559999999999</v>
      </c>
      <c r="X1264" s="3">
        <f>ROUND(W1264/(1-VLOOKUP("Total porcentaje:",ResumenCotizacion!$F:$H,3,0)),2)</f>
        <v>5864.66</v>
      </c>
      <c r="Y1264" s="3">
        <f t="shared" si="79"/>
        <v>0</v>
      </c>
    </row>
    <row r="1265" spans="1:25" ht="14.25" x14ac:dyDescent="0.2">
      <c r="A1265" s="21" t="str">
        <f t="shared" si="76"/>
        <v>Catalogo principalOPEN-CSP ACADEMICO664c2ff4-18ee-4008-b666-c671fb07d5d5</v>
      </c>
      <c r="B1265" s="21" t="str">
        <f t="shared" si="77"/>
        <v>664c2ff4-18ee-4008-b666-c671fb07d5d5OPEN-CSP ACADEMICO</v>
      </c>
      <c r="C1265"/>
      <c r="D1265" s="21" t="s">
        <v>134</v>
      </c>
      <c r="E1265" t="s">
        <v>2661</v>
      </c>
      <c r="F1265" s="21" t="s">
        <v>779</v>
      </c>
      <c r="G1265" s="21" t="s">
        <v>134</v>
      </c>
      <c r="H1265" s="49" t="s">
        <v>136</v>
      </c>
      <c r="I1265" s="21" t="s">
        <v>74</v>
      </c>
      <c r="J1265" t="s">
        <v>2662</v>
      </c>
      <c r="K1265" s="53" t="s">
        <v>29</v>
      </c>
      <c r="L1265" s="52" t="s">
        <v>92</v>
      </c>
      <c r="M1265" s="48" t="s">
        <v>73</v>
      </c>
      <c r="N1265" s="89" t="s">
        <v>74</v>
      </c>
      <c r="O1265" s="90" t="s">
        <v>74</v>
      </c>
      <c r="P1265" s="89" t="s">
        <v>74</v>
      </c>
      <c r="Q1265" s="47" t="str">
        <f t="shared" si="78"/>
        <v>664c2ff4-18ee-4008-b666-c671fb07d5d5</v>
      </c>
      <c r="R1265" s="64" t="s">
        <v>848</v>
      </c>
      <c r="S1265" s="87">
        <v>3300</v>
      </c>
      <c r="T1265" s="21">
        <v>1</v>
      </c>
      <c r="U1265" s="62" t="s">
        <v>139</v>
      </c>
      <c r="V1265" s="49">
        <f>SUMIF(ResumenCotizacion!$C:$C,E1265,ResumenCotizacion!$P:$P)</f>
        <v>0</v>
      </c>
      <c r="W1265" s="86">
        <f>IF(H1265="USD",S1265*SolCotizacion!$J$18,S1265)</f>
        <v>12095853</v>
      </c>
      <c r="X1265" s="3">
        <f>ROUND(W1265/(1-VLOOKUP("Total porcentaje:",ResumenCotizacion!$F:$H,3,0)),2)</f>
        <v>12095853</v>
      </c>
      <c r="Y1265" s="3">
        <f t="shared" si="79"/>
        <v>0</v>
      </c>
    </row>
    <row r="1266" spans="1:25" ht="14.25" x14ac:dyDescent="0.2">
      <c r="A1266" s="21" t="str">
        <f t="shared" si="76"/>
        <v>Catalogo principalOPEN-CSP ACADEMICOd1fb7556-64c0-4a54-b5bd-6822d6ab51aa</v>
      </c>
      <c r="B1266" s="21" t="str">
        <f t="shared" si="77"/>
        <v>d1fb7556-64c0-4a54-b5bd-6822d6ab51aaOPEN-CSP ACADEMICO</v>
      </c>
      <c r="C1266"/>
      <c r="D1266" s="21" t="s">
        <v>134</v>
      </c>
      <c r="E1266" t="s">
        <v>2663</v>
      </c>
      <c r="F1266" s="21" t="s">
        <v>779</v>
      </c>
      <c r="G1266" s="21" t="s">
        <v>134</v>
      </c>
      <c r="H1266" s="49" t="s">
        <v>136</v>
      </c>
      <c r="I1266" s="21" t="s">
        <v>74</v>
      </c>
      <c r="J1266" t="s">
        <v>2664</v>
      </c>
      <c r="K1266" s="53" t="s">
        <v>29</v>
      </c>
      <c r="L1266" s="52" t="s">
        <v>92</v>
      </c>
      <c r="M1266" s="48" t="s">
        <v>73</v>
      </c>
      <c r="N1266" s="89" t="s">
        <v>74</v>
      </c>
      <c r="O1266" s="90" t="s">
        <v>74</v>
      </c>
      <c r="P1266" s="89" t="s">
        <v>74</v>
      </c>
      <c r="Q1266" s="47" t="str">
        <f t="shared" si="78"/>
        <v>d1fb7556-64c0-4a54-b5bd-6822d6ab51aa</v>
      </c>
      <c r="R1266" s="64" t="s">
        <v>848</v>
      </c>
      <c r="S1266" s="87">
        <v>2400</v>
      </c>
      <c r="T1266" s="21">
        <v>1</v>
      </c>
      <c r="U1266" s="62" t="s">
        <v>139</v>
      </c>
      <c r="V1266" s="49">
        <f>SUMIF(ResumenCotizacion!$C:$C,E1266,ResumenCotizacion!$P:$P)</f>
        <v>0</v>
      </c>
      <c r="W1266" s="86">
        <f>IF(H1266="USD",S1266*SolCotizacion!$J$18,S1266)</f>
        <v>8796984</v>
      </c>
      <c r="X1266" s="3">
        <f>ROUND(W1266/(1-VLOOKUP("Total porcentaje:",ResumenCotizacion!$F:$H,3,0)),2)</f>
        <v>8796984</v>
      </c>
      <c r="Y1266" s="3">
        <f t="shared" si="79"/>
        <v>0</v>
      </c>
    </row>
    <row r="1267" spans="1:25" ht="14.25" x14ac:dyDescent="0.2">
      <c r="A1267" s="21" t="str">
        <f t="shared" si="76"/>
        <v>Catalogo principalOPEN-CSP ACADEMICO82afc3dc-ec97-4769-aa05-5183c04b5a6c</v>
      </c>
      <c r="B1267" s="21" t="str">
        <f t="shared" si="77"/>
        <v>82afc3dc-ec97-4769-aa05-5183c04b5a6cOPEN-CSP ACADEMICO</v>
      </c>
      <c r="C1267"/>
      <c r="D1267" s="21" t="s">
        <v>134</v>
      </c>
      <c r="E1267" t="s">
        <v>2665</v>
      </c>
      <c r="F1267" s="21" t="s">
        <v>779</v>
      </c>
      <c r="G1267" s="21" t="s">
        <v>134</v>
      </c>
      <c r="H1267" s="49" t="s">
        <v>136</v>
      </c>
      <c r="I1267" s="21" t="s">
        <v>74</v>
      </c>
      <c r="J1267" t="s">
        <v>2666</v>
      </c>
      <c r="K1267" s="53" t="s">
        <v>29</v>
      </c>
      <c r="L1267" s="52" t="s">
        <v>92</v>
      </c>
      <c r="M1267" s="48" t="s">
        <v>73</v>
      </c>
      <c r="N1267" s="89" t="s">
        <v>74</v>
      </c>
      <c r="O1267" s="90" t="s">
        <v>74</v>
      </c>
      <c r="P1267" s="89" t="s">
        <v>74</v>
      </c>
      <c r="Q1267" s="47" t="str">
        <f t="shared" si="78"/>
        <v>82afc3dc-ec97-4769-aa05-5183c04b5a6c</v>
      </c>
      <c r="R1267" s="64" t="s">
        <v>848</v>
      </c>
      <c r="S1267" s="87">
        <v>20350</v>
      </c>
      <c r="T1267" s="21">
        <v>1</v>
      </c>
      <c r="U1267" s="62" t="s">
        <v>139</v>
      </c>
      <c r="V1267" s="49">
        <f>SUMIF(ResumenCotizacion!$C:$C,E1267,ResumenCotizacion!$P:$P)</f>
        <v>0</v>
      </c>
      <c r="W1267" s="86">
        <f>IF(H1267="USD",S1267*SolCotizacion!$J$18,S1267)</f>
        <v>74591093.5</v>
      </c>
      <c r="X1267" s="3">
        <f>ROUND(W1267/(1-VLOOKUP("Total porcentaje:",ResumenCotizacion!$F:$H,3,0)),2)</f>
        <v>74591093.5</v>
      </c>
      <c r="Y1267" s="3">
        <f t="shared" si="79"/>
        <v>0</v>
      </c>
    </row>
    <row r="1268" spans="1:25" ht="14.25" x14ac:dyDescent="0.2">
      <c r="A1268" s="21" t="str">
        <f t="shared" si="76"/>
        <v>Catalogo principalOPEN-CSP ACADEMICO3b849e19-39cb-4535-84d4-b65e6d78ef8c</v>
      </c>
      <c r="B1268" s="21" t="str">
        <f t="shared" si="77"/>
        <v>3b849e19-39cb-4535-84d4-b65e6d78ef8cOPEN-CSP ACADEMICO</v>
      </c>
      <c r="C1268"/>
      <c r="D1268" s="21" t="s">
        <v>134</v>
      </c>
      <c r="E1268" t="s">
        <v>2667</v>
      </c>
      <c r="F1268" s="21" t="s">
        <v>779</v>
      </c>
      <c r="G1268" s="21" t="s">
        <v>134</v>
      </c>
      <c r="H1268" s="49" t="s">
        <v>136</v>
      </c>
      <c r="I1268" s="21" t="s">
        <v>74</v>
      </c>
      <c r="J1268" t="s">
        <v>2668</v>
      </c>
      <c r="K1268" s="53" t="s">
        <v>29</v>
      </c>
      <c r="L1268" s="52" t="s">
        <v>92</v>
      </c>
      <c r="M1268" s="48" t="s">
        <v>73</v>
      </c>
      <c r="N1268" s="89" t="s">
        <v>74</v>
      </c>
      <c r="O1268" s="90" t="s">
        <v>74</v>
      </c>
      <c r="P1268" s="89" t="s">
        <v>74</v>
      </c>
      <c r="Q1268" s="47" t="str">
        <f t="shared" si="78"/>
        <v>3b849e19-39cb-4535-84d4-b65e6d78ef8c</v>
      </c>
      <c r="R1268" s="64" t="s">
        <v>848</v>
      </c>
      <c r="S1268" s="87">
        <v>14800</v>
      </c>
      <c r="T1268" s="21">
        <v>1</v>
      </c>
      <c r="U1268" s="62" t="s">
        <v>139</v>
      </c>
      <c r="V1268" s="49">
        <f>SUMIF(ResumenCotizacion!$C:$C,E1268,ResumenCotizacion!$P:$P)</f>
        <v>0</v>
      </c>
      <c r="W1268" s="86">
        <f>IF(H1268="USD",S1268*SolCotizacion!$J$18,S1268)</f>
        <v>54248068</v>
      </c>
      <c r="X1268" s="3">
        <f>ROUND(W1268/(1-VLOOKUP("Total porcentaje:",ResumenCotizacion!$F:$H,3,0)),2)</f>
        <v>54248068</v>
      </c>
      <c r="Y1268" s="3">
        <f t="shared" si="79"/>
        <v>0</v>
      </c>
    </row>
    <row r="1269" spans="1:25" ht="14.25" x14ac:dyDescent="0.2">
      <c r="A1269" s="21" t="str">
        <f t="shared" si="76"/>
        <v>Catalogo principalOPEN-CSP ACADEMICO0526ed5b-017c-41cd-a65b-e96f571f0197</v>
      </c>
      <c r="B1269" s="21" t="str">
        <f t="shared" si="77"/>
        <v>0526ed5b-017c-41cd-a65b-e96f571f0197OPEN-CSP ACADEMICO</v>
      </c>
      <c r="C1269"/>
      <c r="D1269" s="21" t="s">
        <v>134</v>
      </c>
      <c r="E1269" t="s">
        <v>2669</v>
      </c>
      <c r="F1269" s="21" t="s">
        <v>779</v>
      </c>
      <c r="G1269" s="21" t="s">
        <v>134</v>
      </c>
      <c r="H1269" s="49" t="s">
        <v>136</v>
      </c>
      <c r="I1269" s="21" t="s">
        <v>74</v>
      </c>
      <c r="J1269" t="s">
        <v>2670</v>
      </c>
      <c r="K1269" s="53" t="s">
        <v>29</v>
      </c>
      <c r="L1269" s="52" t="s">
        <v>92</v>
      </c>
      <c r="M1269" s="48" t="s">
        <v>73</v>
      </c>
      <c r="N1269" s="89" t="s">
        <v>74</v>
      </c>
      <c r="O1269" s="90" t="s">
        <v>74</v>
      </c>
      <c r="P1269" s="89" t="s">
        <v>74</v>
      </c>
      <c r="Q1269" s="47" t="str">
        <f t="shared" si="78"/>
        <v>0526ed5b-017c-41cd-a65b-e96f571f0197</v>
      </c>
      <c r="R1269" s="64" t="s">
        <v>848</v>
      </c>
      <c r="S1269" s="87">
        <v>9350</v>
      </c>
      <c r="T1269" s="21">
        <v>1</v>
      </c>
      <c r="U1269" s="62" t="s">
        <v>139</v>
      </c>
      <c r="V1269" s="49">
        <f>SUMIF(ResumenCotizacion!$C:$C,E1269,ResumenCotizacion!$P:$P)</f>
        <v>0</v>
      </c>
      <c r="W1269" s="86">
        <f>IF(H1269="USD",S1269*SolCotizacion!$J$18,S1269)</f>
        <v>34271583.5</v>
      </c>
      <c r="X1269" s="3">
        <f>ROUND(W1269/(1-VLOOKUP("Total porcentaje:",ResumenCotizacion!$F:$H,3,0)),2)</f>
        <v>34271583.5</v>
      </c>
      <c r="Y1269" s="3">
        <f t="shared" si="79"/>
        <v>0</v>
      </c>
    </row>
    <row r="1270" spans="1:25" ht="14.25" x14ac:dyDescent="0.2">
      <c r="A1270" s="21" t="str">
        <f t="shared" si="76"/>
        <v>Catalogo principalOPEN-CSP ACADEMICO66c6946d-cc6a-407f-98e0-34ff7a977d77</v>
      </c>
      <c r="B1270" s="21" t="str">
        <f t="shared" si="77"/>
        <v>66c6946d-cc6a-407f-98e0-34ff7a977d77OPEN-CSP ACADEMICO</v>
      </c>
      <c r="C1270"/>
      <c r="D1270" s="21" t="s">
        <v>134</v>
      </c>
      <c r="E1270" t="s">
        <v>2671</v>
      </c>
      <c r="F1270" s="21" t="s">
        <v>779</v>
      </c>
      <c r="G1270" s="21" t="s">
        <v>134</v>
      </c>
      <c r="H1270" s="49" t="s">
        <v>136</v>
      </c>
      <c r="I1270" s="21" t="s">
        <v>74</v>
      </c>
      <c r="J1270" t="s">
        <v>2672</v>
      </c>
      <c r="K1270" s="53" t="s">
        <v>29</v>
      </c>
      <c r="L1270" s="52" t="s">
        <v>92</v>
      </c>
      <c r="M1270" s="48" t="s">
        <v>73</v>
      </c>
      <c r="N1270" s="89" t="s">
        <v>74</v>
      </c>
      <c r="O1270" s="90" t="s">
        <v>74</v>
      </c>
      <c r="P1270" s="89" t="s">
        <v>74</v>
      </c>
      <c r="Q1270" s="47" t="str">
        <f t="shared" si="78"/>
        <v>66c6946d-cc6a-407f-98e0-34ff7a977d77</v>
      </c>
      <c r="R1270" s="64" t="s">
        <v>848</v>
      </c>
      <c r="S1270" s="87">
        <v>6800</v>
      </c>
      <c r="T1270" s="21">
        <v>1</v>
      </c>
      <c r="U1270" s="62" t="s">
        <v>139</v>
      </c>
      <c r="V1270" s="49">
        <f>SUMIF(ResumenCotizacion!$C:$C,E1270,ResumenCotizacion!$P:$P)</f>
        <v>0</v>
      </c>
      <c r="W1270" s="86">
        <f>IF(H1270="USD",S1270*SolCotizacion!$J$18,S1270)</f>
        <v>24924788</v>
      </c>
      <c r="X1270" s="3">
        <f>ROUND(W1270/(1-VLOOKUP("Total porcentaje:",ResumenCotizacion!$F:$H,3,0)),2)</f>
        <v>24924788</v>
      </c>
      <c r="Y1270" s="3">
        <f t="shared" si="79"/>
        <v>0</v>
      </c>
    </row>
    <row r="1271" spans="1:25" ht="14.25" x14ac:dyDescent="0.2">
      <c r="A1271" s="21" t="str">
        <f t="shared" si="76"/>
        <v>Catalogo principalOPEN-CSP ACADEMICOc634ece6-f9f6-4fc5-823a-2bcddb3ae9de</v>
      </c>
      <c r="B1271" s="21" t="str">
        <f t="shared" si="77"/>
        <v>c634ece6-f9f6-4fc5-823a-2bcddb3ae9deOPEN-CSP ACADEMICO</v>
      </c>
      <c r="C1271"/>
      <c r="D1271" s="21" t="s">
        <v>134</v>
      </c>
      <c r="E1271" t="s">
        <v>2673</v>
      </c>
      <c r="F1271" s="21" t="s">
        <v>779</v>
      </c>
      <c r="G1271" s="21" t="s">
        <v>134</v>
      </c>
      <c r="H1271" s="49" t="s">
        <v>136</v>
      </c>
      <c r="I1271" s="21" t="s">
        <v>74</v>
      </c>
      <c r="J1271" t="s">
        <v>2674</v>
      </c>
      <c r="K1271" s="53" t="s">
        <v>29</v>
      </c>
      <c r="L1271" s="52" t="s">
        <v>92</v>
      </c>
      <c r="M1271" s="48" t="s">
        <v>73</v>
      </c>
      <c r="N1271" s="89" t="s">
        <v>74</v>
      </c>
      <c r="O1271" s="90" t="s">
        <v>74</v>
      </c>
      <c r="P1271" s="89" t="s">
        <v>74</v>
      </c>
      <c r="Q1271" s="47" t="str">
        <f t="shared" si="78"/>
        <v>c634ece6-f9f6-4fc5-823a-2bcddb3ae9de</v>
      </c>
      <c r="R1271" s="64" t="s">
        <v>848</v>
      </c>
      <c r="S1271" s="87">
        <v>412.5</v>
      </c>
      <c r="T1271" s="21">
        <v>1</v>
      </c>
      <c r="U1271" s="62" t="s">
        <v>139</v>
      </c>
      <c r="V1271" s="49">
        <f>SUMIF(ResumenCotizacion!$C:$C,E1271,ResumenCotizacion!$P:$P)</f>
        <v>0</v>
      </c>
      <c r="W1271" s="86">
        <f>IF(H1271="USD",S1271*SolCotizacion!$J$18,S1271)</f>
        <v>1511981.625</v>
      </c>
      <c r="X1271" s="3">
        <f>ROUND(W1271/(1-VLOOKUP("Total porcentaje:",ResumenCotizacion!$F:$H,3,0)),2)</f>
        <v>1511981.63</v>
      </c>
      <c r="Y1271" s="3">
        <f t="shared" si="79"/>
        <v>0</v>
      </c>
    </row>
    <row r="1272" spans="1:25" ht="14.25" x14ac:dyDescent="0.2">
      <c r="A1272" s="21" t="str">
        <f t="shared" si="76"/>
        <v>Catalogo principalOPEN-CSP ACADEMICO34765464-c4ed-4cc6-b365-ef7c56499403</v>
      </c>
      <c r="B1272" s="21" t="str">
        <f t="shared" si="77"/>
        <v>34765464-c4ed-4cc6-b365-ef7c56499403OPEN-CSP ACADEMICO</v>
      </c>
      <c r="C1272"/>
      <c r="D1272" s="21" t="s">
        <v>134</v>
      </c>
      <c r="E1272" t="s">
        <v>2675</v>
      </c>
      <c r="F1272" s="21" t="s">
        <v>779</v>
      </c>
      <c r="G1272" s="21" t="s">
        <v>134</v>
      </c>
      <c r="H1272" s="49" t="s">
        <v>136</v>
      </c>
      <c r="I1272" s="21" t="s">
        <v>74</v>
      </c>
      <c r="J1272" t="s">
        <v>2676</v>
      </c>
      <c r="K1272" s="53" t="s">
        <v>29</v>
      </c>
      <c r="L1272" s="52" t="s">
        <v>92</v>
      </c>
      <c r="M1272" s="48" t="s">
        <v>73</v>
      </c>
      <c r="N1272" s="89" t="s">
        <v>74</v>
      </c>
      <c r="O1272" s="90" t="s">
        <v>74</v>
      </c>
      <c r="P1272" s="89" t="s">
        <v>74</v>
      </c>
      <c r="Q1272" s="47" t="str">
        <f t="shared" si="78"/>
        <v>34765464-c4ed-4cc6-b365-ef7c56499403</v>
      </c>
      <c r="R1272" s="64" t="s">
        <v>848</v>
      </c>
      <c r="S1272" s="87">
        <v>300</v>
      </c>
      <c r="T1272" s="21">
        <v>1</v>
      </c>
      <c r="U1272" s="62" t="s">
        <v>139</v>
      </c>
      <c r="V1272" s="49">
        <f>SUMIF(ResumenCotizacion!$C:$C,E1272,ResumenCotizacion!$P:$P)</f>
        <v>0</v>
      </c>
      <c r="W1272" s="86">
        <f>IF(H1272="USD",S1272*SolCotizacion!$J$18,S1272)</f>
        <v>1099623</v>
      </c>
      <c r="X1272" s="3">
        <f>ROUND(W1272/(1-VLOOKUP("Total porcentaje:",ResumenCotizacion!$F:$H,3,0)),2)</f>
        <v>1099623</v>
      </c>
      <c r="Y1272" s="3">
        <f t="shared" si="79"/>
        <v>0</v>
      </c>
    </row>
    <row r="1273" spans="1:25" ht="14.25" x14ac:dyDescent="0.2">
      <c r="A1273" s="21" t="str">
        <f t="shared" si="76"/>
        <v>Catalogo principalOPEN-CSP ACADEMICO5e6ea6e5-631c-4d74-a967-14298d7d30ae</v>
      </c>
      <c r="B1273" s="21" t="str">
        <f t="shared" si="77"/>
        <v>5e6ea6e5-631c-4d74-a967-14298d7d30aeOPEN-CSP ACADEMICO</v>
      </c>
      <c r="C1273"/>
      <c r="D1273" s="21" t="s">
        <v>134</v>
      </c>
      <c r="E1273" t="s">
        <v>2677</v>
      </c>
      <c r="F1273" s="21" t="s">
        <v>779</v>
      </c>
      <c r="G1273" s="21" t="s">
        <v>134</v>
      </c>
      <c r="H1273" s="49" t="s">
        <v>136</v>
      </c>
      <c r="I1273" s="21" t="s">
        <v>74</v>
      </c>
      <c r="J1273" t="s">
        <v>2678</v>
      </c>
      <c r="K1273" s="53" t="s">
        <v>29</v>
      </c>
      <c r="L1273" s="52" t="s">
        <v>92</v>
      </c>
      <c r="M1273" s="48" t="s">
        <v>73</v>
      </c>
      <c r="N1273" s="89" t="s">
        <v>74</v>
      </c>
      <c r="O1273" s="90" t="s">
        <v>74</v>
      </c>
      <c r="P1273" s="89" t="s">
        <v>74</v>
      </c>
      <c r="Q1273" s="47" t="str">
        <f t="shared" si="78"/>
        <v>5e6ea6e5-631c-4d74-a967-14298d7d30ae</v>
      </c>
      <c r="R1273" s="64" t="s">
        <v>848</v>
      </c>
      <c r="S1273" s="87">
        <v>1650</v>
      </c>
      <c r="T1273" s="21">
        <v>1</v>
      </c>
      <c r="U1273" s="62" t="s">
        <v>139</v>
      </c>
      <c r="V1273" s="49">
        <f>SUMIF(ResumenCotizacion!$C:$C,E1273,ResumenCotizacion!$P:$P)</f>
        <v>0</v>
      </c>
      <c r="W1273" s="86">
        <f>IF(H1273="USD",S1273*SolCotizacion!$J$18,S1273)</f>
        <v>6047926.5</v>
      </c>
      <c r="X1273" s="3">
        <f>ROUND(W1273/(1-VLOOKUP("Total porcentaje:",ResumenCotizacion!$F:$H,3,0)),2)</f>
        <v>6047926.5</v>
      </c>
      <c r="Y1273" s="3">
        <f t="shared" si="79"/>
        <v>0</v>
      </c>
    </row>
    <row r="1274" spans="1:25" ht="14.25" x14ac:dyDescent="0.2">
      <c r="A1274" s="21" t="str">
        <f t="shared" si="76"/>
        <v>Catalogo principalOPEN-CSP ACADEMICO6a8420ba-7f8a-44f0-9217-184850a5e1b2</v>
      </c>
      <c r="B1274" s="21" t="str">
        <f t="shared" si="77"/>
        <v>6a8420ba-7f8a-44f0-9217-184850a5e1b2OPEN-CSP ACADEMICO</v>
      </c>
      <c r="C1274"/>
      <c r="D1274" s="21" t="s">
        <v>134</v>
      </c>
      <c r="E1274" t="s">
        <v>2679</v>
      </c>
      <c r="F1274" s="21" t="s">
        <v>779</v>
      </c>
      <c r="G1274" s="21" t="s">
        <v>134</v>
      </c>
      <c r="H1274" s="49" t="s">
        <v>136</v>
      </c>
      <c r="I1274" s="21" t="s">
        <v>74</v>
      </c>
      <c r="J1274" t="s">
        <v>2680</v>
      </c>
      <c r="K1274" s="53" t="s">
        <v>29</v>
      </c>
      <c r="L1274" s="52" t="s">
        <v>92</v>
      </c>
      <c r="M1274" s="48" t="s">
        <v>73</v>
      </c>
      <c r="N1274" s="89" t="s">
        <v>74</v>
      </c>
      <c r="O1274" s="90" t="s">
        <v>74</v>
      </c>
      <c r="P1274" s="89" t="s">
        <v>74</v>
      </c>
      <c r="Q1274" s="47" t="str">
        <f t="shared" si="78"/>
        <v>6a8420ba-7f8a-44f0-9217-184850a5e1b2</v>
      </c>
      <c r="R1274" s="64" t="s">
        <v>848</v>
      </c>
      <c r="S1274" s="87">
        <v>1200</v>
      </c>
      <c r="T1274" s="21">
        <v>1</v>
      </c>
      <c r="U1274" s="62" t="s">
        <v>139</v>
      </c>
      <c r="V1274" s="49">
        <f>SUMIF(ResumenCotizacion!$C:$C,E1274,ResumenCotizacion!$P:$P)</f>
        <v>0</v>
      </c>
      <c r="W1274" s="86">
        <f>IF(H1274="USD",S1274*SolCotizacion!$J$18,S1274)</f>
        <v>4398492</v>
      </c>
      <c r="X1274" s="3">
        <f>ROUND(W1274/(1-VLOOKUP("Total porcentaje:",ResumenCotizacion!$F:$H,3,0)),2)</f>
        <v>4398492</v>
      </c>
      <c r="Y1274" s="3">
        <f t="shared" si="79"/>
        <v>0</v>
      </c>
    </row>
    <row r="1275" spans="1:25" ht="14.25" x14ac:dyDescent="0.2">
      <c r="A1275" s="21" t="str">
        <f t="shared" si="76"/>
        <v>Catalogo principalOPEN-CSP ACADEMICO91c5ad34-593e-4d50-8748-e949510a4896</v>
      </c>
      <c r="B1275" s="21" t="str">
        <f t="shared" si="77"/>
        <v>91c5ad34-593e-4d50-8748-e949510a4896OPEN-CSP ACADEMICO</v>
      </c>
      <c r="C1275"/>
      <c r="D1275" s="21" t="s">
        <v>134</v>
      </c>
      <c r="E1275" t="s">
        <v>2681</v>
      </c>
      <c r="F1275" s="21" t="s">
        <v>779</v>
      </c>
      <c r="G1275" s="21" t="s">
        <v>134</v>
      </c>
      <c r="H1275" s="49" t="s">
        <v>136</v>
      </c>
      <c r="I1275" s="21" t="s">
        <v>74</v>
      </c>
      <c r="J1275" t="s">
        <v>2682</v>
      </c>
      <c r="K1275" s="53" t="s">
        <v>29</v>
      </c>
      <c r="L1275" s="52" t="s">
        <v>92</v>
      </c>
      <c r="M1275" s="48" t="s">
        <v>73</v>
      </c>
      <c r="N1275" s="89" t="s">
        <v>74</v>
      </c>
      <c r="O1275" s="90" t="s">
        <v>74</v>
      </c>
      <c r="P1275" s="89" t="s">
        <v>74</v>
      </c>
      <c r="Q1275" s="47" t="str">
        <f t="shared" si="78"/>
        <v>91c5ad34-593e-4d50-8748-e949510a4896</v>
      </c>
      <c r="R1275" s="64" t="s">
        <v>848</v>
      </c>
      <c r="S1275" s="87">
        <v>2750</v>
      </c>
      <c r="T1275" s="21">
        <v>1</v>
      </c>
      <c r="U1275" s="62" t="s">
        <v>139</v>
      </c>
      <c r="V1275" s="49">
        <f>SUMIF(ResumenCotizacion!$C:$C,E1275,ResumenCotizacion!$P:$P)</f>
        <v>0</v>
      </c>
      <c r="W1275" s="86">
        <f>IF(H1275="USD",S1275*SolCotizacion!$J$18,S1275)</f>
        <v>10079877.5</v>
      </c>
      <c r="X1275" s="3">
        <f>ROUND(W1275/(1-VLOOKUP("Total porcentaje:",ResumenCotizacion!$F:$H,3,0)),2)</f>
        <v>10079877.5</v>
      </c>
      <c r="Y1275" s="3">
        <f t="shared" si="79"/>
        <v>0</v>
      </c>
    </row>
    <row r="1276" spans="1:25" ht="14.25" x14ac:dyDescent="0.2">
      <c r="A1276" s="21" t="str">
        <f t="shared" si="76"/>
        <v>Catalogo principalOPEN-CSP ACADEMICOa4a47d74-cd82-48ec-8752-4772db1cba1b</v>
      </c>
      <c r="B1276" s="21" t="str">
        <f t="shared" si="77"/>
        <v>a4a47d74-cd82-48ec-8752-4772db1cba1bOPEN-CSP ACADEMICO</v>
      </c>
      <c r="C1276"/>
      <c r="D1276" s="21" t="s">
        <v>134</v>
      </c>
      <c r="E1276" t="s">
        <v>2683</v>
      </c>
      <c r="F1276" s="21" t="s">
        <v>779</v>
      </c>
      <c r="G1276" s="21" t="s">
        <v>134</v>
      </c>
      <c r="H1276" s="49" t="s">
        <v>136</v>
      </c>
      <c r="I1276" s="21" t="s">
        <v>74</v>
      </c>
      <c r="J1276" t="s">
        <v>2684</v>
      </c>
      <c r="K1276" s="53" t="s">
        <v>29</v>
      </c>
      <c r="L1276" s="52" t="s">
        <v>92</v>
      </c>
      <c r="M1276" s="48" t="s">
        <v>73</v>
      </c>
      <c r="N1276" s="89" t="s">
        <v>74</v>
      </c>
      <c r="O1276" s="90" t="s">
        <v>74</v>
      </c>
      <c r="P1276" s="89" t="s">
        <v>74</v>
      </c>
      <c r="Q1276" s="47" t="str">
        <f t="shared" si="78"/>
        <v>a4a47d74-cd82-48ec-8752-4772db1cba1b</v>
      </c>
      <c r="R1276" s="64" t="s">
        <v>848</v>
      </c>
      <c r="S1276" s="87">
        <v>2000</v>
      </c>
      <c r="T1276" s="21">
        <v>1</v>
      </c>
      <c r="U1276" s="62" t="s">
        <v>139</v>
      </c>
      <c r="V1276" s="49">
        <f>SUMIF(ResumenCotizacion!$C:$C,E1276,ResumenCotizacion!$P:$P)</f>
        <v>0</v>
      </c>
      <c r="W1276" s="86">
        <f>IF(H1276="USD",S1276*SolCotizacion!$J$18,S1276)</f>
        <v>7330820</v>
      </c>
      <c r="X1276" s="3">
        <f>ROUND(W1276/(1-VLOOKUP("Total porcentaje:",ResumenCotizacion!$F:$H,3,0)),2)</f>
        <v>7330820</v>
      </c>
      <c r="Y1276" s="3">
        <f t="shared" si="79"/>
        <v>0</v>
      </c>
    </row>
    <row r="1277" spans="1:25" ht="14.25" x14ac:dyDescent="0.2">
      <c r="A1277" s="21" t="str">
        <f t="shared" si="76"/>
        <v>Catalogo principalOPEN-CSP ACADEMICOa24b44fa-b383-46ec-8a1d-f76aa6acae10</v>
      </c>
      <c r="B1277" s="21" t="str">
        <f t="shared" si="77"/>
        <v>a24b44fa-b383-46ec-8a1d-f76aa6acae10OPEN-CSP ACADEMICO</v>
      </c>
      <c r="C1277"/>
      <c r="D1277" s="21" t="s">
        <v>134</v>
      </c>
      <c r="E1277" t="s">
        <v>2685</v>
      </c>
      <c r="F1277" s="21" t="s">
        <v>779</v>
      </c>
      <c r="G1277" s="21" t="s">
        <v>134</v>
      </c>
      <c r="H1277" s="49" t="s">
        <v>136</v>
      </c>
      <c r="I1277" s="21" t="s">
        <v>74</v>
      </c>
      <c r="J1277" t="s">
        <v>2686</v>
      </c>
      <c r="K1277" s="53" t="s">
        <v>29</v>
      </c>
      <c r="L1277" s="52" t="s">
        <v>92</v>
      </c>
      <c r="M1277" s="48" t="s">
        <v>73</v>
      </c>
      <c r="N1277" s="89" t="s">
        <v>74</v>
      </c>
      <c r="O1277" s="90" t="s">
        <v>74</v>
      </c>
      <c r="P1277" s="89" t="s">
        <v>74</v>
      </c>
      <c r="Q1277" s="47" t="str">
        <f t="shared" si="78"/>
        <v>a24b44fa-b383-46ec-8a1d-f76aa6acae10</v>
      </c>
      <c r="R1277" s="64" t="s">
        <v>848</v>
      </c>
      <c r="S1277" s="87">
        <v>440</v>
      </c>
      <c r="T1277" s="21">
        <v>1</v>
      </c>
      <c r="U1277" s="62" t="s">
        <v>139</v>
      </c>
      <c r="V1277" s="49">
        <f>SUMIF(ResumenCotizacion!$C:$C,E1277,ResumenCotizacion!$P:$P)</f>
        <v>0</v>
      </c>
      <c r="W1277" s="86">
        <f>IF(H1277="USD",S1277*SolCotizacion!$J$18,S1277)</f>
        <v>1612780.4</v>
      </c>
      <c r="X1277" s="3">
        <f>ROUND(W1277/(1-VLOOKUP("Total porcentaje:",ResumenCotizacion!$F:$H,3,0)),2)</f>
        <v>1612780.4</v>
      </c>
      <c r="Y1277" s="3">
        <f t="shared" si="79"/>
        <v>0</v>
      </c>
    </row>
    <row r="1278" spans="1:25" ht="14.25" x14ac:dyDescent="0.2">
      <c r="A1278" s="21" t="str">
        <f t="shared" si="76"/>
        <v>Catalogo principalOPEN-CSP ACADEMICOd5d5f00b-39ab-4666-9414-defc03ab1941</v>
      </c>
      <c r="B1278" s="21" t="str">
        <f t="shared" si="77"/>
        <v>d5d5f00b-39ab-4666-9414-defc03ab1941OPEN-CSP ACADEMICO</v>
      </c>
      <c r="C1278"/>
      <c r="D1278" s="21" t="s">
        <v>134</v>
      </c>
      <c r="E1278" t="s">
        <v>2687</v>
      </c>
      <c r="F1278" s="21" t="s">
        <v>779</v>
      </c>
      <c r="G1278" s="21" t="s">
        <v>134</v>
      </c>
      <c r="H1278" s="49" t="s">
        <v>136</v>
      </c>
      <c r="I1278" s="21" t="s">
        <v>74</v>
      </c>
      <c r="J1278" t="s">
        <v>2688</v>
      </c>
      <c r="K1278" s="53" t="s">
        <v>29</v>
      </c>
      <c r="L1278" s="52" t="s">
        <v>92</v>
      </c>
      <c r="M1278" s="48" t="s">
        <v>73</v>
      </c>
      <c r="N1278" s="89" t="s">
        <v>74</v>
      </c>
      <c r="O1278" s="90" t="s">
        <v>74</v>
      </c>
      <c r="P1278" s="89" t="s">
        <v>74</v>
      </c>
      <c r="Q1278" s="47" t="str">
        <f t="shared" si="78"/>
        <v>d5d5f00b-39ab-4666-9414-defc03ab1941</v>
      </c>
      <c r="R1278" s="64" t="s">
        <v>848</v>
      </c>
      <c r="S1278" s="87">
        <v>7975</v>
      </c>
      <c r="T1278" s="21">
        <v>1</v>
      </c>
      <c r="U1278" s="62" t="s">
        <v>139</v>
      </c>
      <c r="V1278" s="49">
        <f>SUMIF(ResumenCotizacion!$C:$C,E1278,ResumenCotizacion!$P:$P)</f>
        <v>0</v>
      </c>
      <c r="W1278" s="86">
        <f>IF(H1278="USD",S1278*SolCotizacion!$J$18,S1278)</f>
        <v>29231644.75</v>
      </c>
      <c r="X1278" s="3">
        <f>ROUND(W1278/(1-VLOOKUP("Total porcentaje:",ResumenCotizacion!$F:$H,3,0)),2)</f>
        <v>29231644.75</v>
      </c>
      <c r="Y1278" s="3">
        <f t="shared" si="79"/>
        <v>0</v>
      </c>
    </row>
    <row r="1279" spans="1:25" ht="14.25" x14ac:dyDescent="0.2">
      <c r="A1279" s="21" t="str">
        <f t="shared" si="76"/>
        <v>Catalogo principalOPEN-CSP ACADEMICO573ef6fd-ce07-4387-9484-0144cf7d7faf</v>
      </c>
      <c r="B1279" s="21" t="str">
        <f t="shared" si="77"/>
        <v>573ef6fd-ce07-4387-9484-0144cf7d7fafOPEN-CSP ACADEMICO</v>
      </c>
      <c r="C1279"/>
      <c r="D1279" s="21" t="s">
        <v>134</v>
      </c>
      <c r="E1279" t="s">
        <v>2689</v>
      </c>
      <c r="F1279" s="21" t="s">
        <v>779</v>
      </c>
      <c r="G1279" s="21" t="s">
        <v>134</v>
      </c>
      <c r="H1279" s="49" t="s">
        <v>136</v>
      </c>
      <c r="I1279" s="21" t="s">
        <v>74</v>
      </c>
      <c r="J1279" t="s">
        <v>2690</v>
      </c>
      <c r="K1279" s="53" t="s">
        <v>29</v>
      </c>
      <c r="L1279" s="52" t="s">
        <v>92</v>
      </c>
      <c r="M1279" s="48" t="s">
        <v>73</v>
      </c>
      <c r="N1279" s="89" t="s">
        <v>74</v>
      </c>
      <c r="O1279" s="90" t="s">
        <v>74</v>
      </c>
      <c r="P1279" s="89" t="s">
        <v>74</v>
      </c>
      <c r="Q1279" s="47" t="str">
        <f t="shared" si="78"/>
        <v>573ef6fd-ce07-4387-9484-0144cf7d7faf</v>
      </c>
      <c r="R1279" s="64" t="s">
        <v>848</v>
      </c>
      <c r="S1279" s="87">
        <v>5800</v>
      </c>
      <c r="T1279" s="21">
        <v>1</v>
      </c>
      <c r="U1279" s="62" t="s">
        <v>139</v>
      </c>
      <c r="V1279" s="49">
        <f>SUMIF(ResumenCotizacion!$C:$C,E1279,ResumenCotizacion!$P:$P)</f>
        <v>0</v>
      </c>
      <c r="W1279" s="86">
        <f>IF(H1279="USD",S1279*SolCotizacion!$J$18,S1279)</f>
        <v>21259378</v>
      </c>
      <c r="X1279" s="3">
        <f>ROUND(W1279/(1-VLOOKUP("Total porcentaje:",ResumenCotizacion!$F:$H,3,0)),2)</f>
        <v>21259378</v>
      </c>
      <c r="Y1279" s="3">
        <f t="shared" si="79"/>
        <v>0</v>
      </c>
    </row>
    <row r="1280" spans="1:25" ht="14.25" x14ac:dyDescent="0.2">
      <c r="A1280" s="21" t="str">
        <f t="shared" si="76"/>
        <v>Catalogo principalOPEN-CSP ACADEMICO739b8ee1-5098-49af-8533-69b3bc05114e</v>
      </c>
      <c r="B1280" s="21" t="str">
        <f t="shared" si="77"/>
        <v>739b8ee1-5098-49af-8533-69b3bc05114eOPEN-CSP ACADEMICO</v>
      </c>
      <c r="C1280"/>
      <c r="D1280" s="21" t="s">
        <v>134</v>
      </c>
      <c r="E1280" t="s">
        <v>2691</v>
      </c>
      <c r="F1280" s="21" t="s">
        <v>779</v>
      </c>
      <c r="G1280" s="21" t="s">
        <v>134</v>
      </c>
      <c r="H1280" s="49" t="s">
        <v>136</v>
      </c>
      <c r="I1280" s="21" t="s">
        <v>74</v>
      </c>
      <c r="J1280" t="s">
        <v>2692</v>
      </c>
      <c r="K1280" s="53" t="s">
        <v>29</v>
      </c>
      <c r="L1280" s="52" t="s">
        <v>92</v>
      </c>
      <c r="M1280" s="48" t="s">
        <v>73</v>
      </c>
      <c r="N1280" s="89" t="s">
        <v>74</v>
      </c>
      <c r="O1280" s="90" t="s">
        <v>74</v>
      </c>
      <c r="P1280" s="89" t="s">
        <v>74</v>
      </c>
      <c r="Q1280" s="47" t="str">
        <f t="shared" si="78"/>
        <v>739b8ee1-5098-49af-8533-69b3bc05114e</v>
      </c>
      <c r="R1280" s="64" t="s">
        <v>848</v>
      </c>
      <c r="S1280" s="87">
        <v>371.3</v>
      </c>
      <c r="T1280" s="21">
        <v>1</v>
      </c>
      <c r="U1280" s="62" t="s">
        <v>139</v>
      </c>
      <c r="V1280" s="49">
        <f>SUMIF(ResumenCotizacion!$C:$C,E1280,ResumenCotizacion!$P:$P)</f>
        <v>0</v>
      </c>
      <c r="W1280" s="86">
        <f>IF(H1280="USD",S1280*SolCotizacion!$J$18,S1280)</f>
        <v>1360966.733</v>
      </c>
      <c r="X1280" s="3">
        <f>ROUND(W1280/(1-VLOOKUP("Total porcentaje:",ResumenCotizacion!$F:$H,3,0)),2)</f>
        <v>1360966.73</v>
      </c>
      <c r="Y1280" s="3">
        <f t="shared" si="79"/>
        <v>0</v>
      </c>
    </row>
    <row r="1281" spans="1:25" ht="14.25" x14ac:dyDescent="0.2">
      <c r="A1281" s="21" t="str">
        <f t="shared" si="76"/>
        <v>Catalogo principalOPEN-CSP ACADEMICOae1d7061-f0ea-4cbc-8893-46912fe28419</v>
      </c>
      <c r="B1281" s="21" t="str">
        <f t="shared" si="77"/>
        <v>ae1d7061-f0ea-4cbc-8893-46912fe28419OPEN-CSP ACADEMICO</v>
      </c>
      <c r="C1281"/>
      <c r="D1281" s="21" t="s">
        <v>134</v>
      </c>
      <c r="E1281" t="s">
        <v>2693</v>
      </c>
      <c r="F1281" s="21" t="s">
        <v>779</v>
      </c>
      <c r="G1281" s="21" t="s">
        <v>134</v>
      </c>
      <c r="H1281" s="49" t="s">
        <v>136</v>
      </c>
      <c r="I1281" s="21" t="s">
        <v>74</v>
      </c>
      <c r="J1281" t="s">
        <v>2694</v>
      </c>
      <c r="K1281" s="53" t="s">
        <v>29</v>
      </c>
      <c r="L1281" s="52" t="s">
        <v>92</v>
      </c>
      <c r="M1281" s="48" t="s">
        <v>73</v>
      </c>
      <c r="N1281" s="89" t="s">
        <v>74</v>
      </c>
      <c r="O1281" s="90" t="s">
        <v>74</v>
      </c>
      <c r="P1281" s="89" t="s">
        <v>74</v>
      </c>
      <c r="Q1281" s="47" t="str">
        <f t="shared" si="78"/>
        <v>ae1d7061-f0ea-4cbc-8893-46912fe28419</v>
      </c>
      <c r="R1281" s="64" t="s">
        <v>848</v>
      </c>
      <c r="S1281" s="87">
        <v>270</v>
      </c>
      <c r="T1281" s="21">
        <v>1</v>
      </c>
      <c r="U1281" s="62" t="s">
        <v>139</v>
      </c>
      <c r="V1281" s="49">
        <f>SUMIF(ResumenCotizacion!$C:$C,E1281,ResumenCotizacion!$P:$P)</f>
        <v>0</v>
      </c>
      <c r="W1281" s="86">
        <f>IF(H1281="USD",S1281*SolCotizacion!$J$18,S1281)</f>
        <v>989660.7</v>
      </c>
      <c r="X1281" s="3">
        <f>ROUND(W1281/(1-VLOOKUP("Total porcentaje:",ResumenCotizacion!$F:$H,3,0)),2)</f>
        <v>989660.7</v>
      </c>
      <c r="Y1281" s="3">
        <f t="shared" si="79"/>
        <v>0</v>
      </c>
    </row>
    <row r="1282" spans="1:25" ht="14.25" x14ac:dyDescent="0.2">
      <c r="A1282" s="21" t="str">
        <f t="shared" ref="A1282:A1345" si="80">D1282&amp;F1282&amp;E1282</f>
        <v>Catalogo principalOPEN-CSP ACADEMICOc42163a8-2b7b-4be3-9a2b-f2ea14e5baee</v>
      </c>
      <c r="B1282" s="21" t="str">
        <f t="shared" ref="B1282:B1345" si="81">E1282&amp;F1282</f>
        <v>c42163a8-2b7b-4be3-9a2b-f2ea14e5baeeOPEN-CSP ACADEMICO</v>
      </c>
      <c r="C1282"/>
      <c r="D1282" s="21" t="s">
        <v>134</v>
      </c>
      <c r="E1282" t="s">
        <v>2695</v>
      </c>
      <c r="F1282" s="21" t="s">
        <v>779</v>
      </c>
      <c r="G1282" s="21" t="s">
        <v>134</v>
      </c>
      <c r="H1282" s="49" t="s">
        <v>136</v>
      </c>
      <c r="I1282" s="21" t="s">
        <v>74</v>
      </c>
      <c r="J1282" t="s">
        <v>2696</v>
      </c>
      <c r="K1282" s="53" t="s">
        <v>29</v>
      </c>
      <c r="L1282" s="52" t="s">
        <v>92</v>
      </c>
      <c r="M1282" s="48" t="s">
        <v>73</v>
      </c>
      <c r="N1282" s="89" t="s">
        <v>74</v>
      </c>
      <c r="O1282" s="90" t="s">
        <v>74</v>
      </c>
      <c r="P1282" s="89" t="s">
        <v>74</v>
      </c>
      <c r="Q1282" s="47" t="str">
        <f t="shared" si="78"/>
        <v>c42163a8-2b7b-4be3-9a2b-f2ea14e5baee</v>
      </c>
      <c r="R1282" s="64" t="s">
        <v>848</v>
      </c>
      <c r="S1282" s="87">
        <v>17050</v>
      </c>
      <c r="T1282" s="21">
        <v>1</v>
      </c>
      <c r="U1282" s="62" t="s">
        <v>139</v>
      </c>
      <c r="V1282" s="49">
        <f>SUMIF(ResumenCotizacion!$C:$C,E1282,ResumenCotizacion!$P:$P)</f>
        <v>0</v>
      </c>
      <c r="W1282" s="86">
        <f>IF(H1282="USD",S1282*SolCotizacion!$J$18,S1282)</f>
        <v>62495240.5</v>
      </c>
      <c r="X1282" s="3">
        <f>ROUND(W1282/(1-VLOOKUP("Total porcentaje:",ResumenCotizacion!$F:$H,3,0)),2)</f>
        <v>62495240.5</v>
      </c>
      <c r="Y1282" s="3">
        <f t="shared" si="79"/>
        <v>0</v>
      </c>
    </row>
    <row r="1283" spans="1:25" ht="14.25" x14ac:dyDescent="0.2">
      <c r="A1283" s="21" t="str">
        <f t="shared" si="80"/>
        <v>Catalogo principalOPEN-CSP ACADEMICO783d8e73-a3f6-43ac-af61-e742dcc8025e</v>
      </c>
      <c r="B1283" s="21" t="str">
        <f t="shared" si="81"/>
        <v>783d8e73-a3f6-43ac-af61-e742dcc8025eOPEN-CSP ACADEMICO</v>
      </c>
      <c r="C1283"/>
      <c r="D1283" s="21" t="s">
        <v>134</v>
      </c>
      <c r="E1283" t="s">
        <v>2697</v>
      </c>
      <c r="F1283" s="21" t="s">
        <v>779</v>
      </c>
      <c r="G1283" s="21" t="s">
        <v>134</v>
      </c>
      <c r="H1283" s="49" t="s">
        <v>136</v>
      </c>
      <c r="I1283" s="21" t="s">
        <v>74</v>
      </c>
      <c r="J1283" t="s">
        <v>2698</v>
      </c>
      <c r="K1283" s="53" t="s">
        <v>29</v>
      </c>
      <c r="L1283" s="52" t="s">
        <v>92</v>
      </c>
      <c r="M1283" s="48" t="s">
        <v>73</v>
      </c>
      <c r="N1283" s="89" t="s">
        <v>74</v>
      </c>
      <c r="O1283" s="90" t="s">
        <v>74</v>
      </c>
      <c r="P1283" s="89" t="s">
        <v>74</v>
      </c>
      <c r="Q1283" s="47" t="str">
        <f t="shared" ref="Q1283:Q1346" si="82">+E1283</f>
        <v>783d8e73-a3f6-43ac-af61-e742dcc8025e</v>
      </c>
      <c r="R1283" s="64" t="s">
        <v>848</v>
      </c>
      <c r="S1283" s="87">
        <v>12400</v>
      </c>
      <c r="T1283" s="21">
        <v>1</v>
      </c>
      <c r="U1283" s="62" t="s">
        <v>139</v>
      </c>
      <c r="V1283" s="49">
        <f>SUMIF(ResumenCotizacion!$C:$C,E1283,ResumenCotizacion!$P:$P)</f>
        <v>0</v>
      </c>
      <c r="W1283" s="86">
        <f>IF(H1283="USD",S1283*SolCotizacion!$J$18,S1283)</f>
        <v>45451084</v>
      </c>
      <c r="X1283" s="3">
        <f>ROUND(W1283/(1-VLOOKUP("Total porcentaje:",ResumenCotizacion!$F:$H,3,0)),2)</f>
        <v>45451084</v>
      </c>
      <c r="Y1283" s="3">
        <f t="shared" ref="Y1283:Y1346" si="83">V1283*X1283</f>
        <v>0</v>
      </c>
    </row>
    <row r="1284" spans="1:25" ht="14.25" x14ac:dyDescent="0.2">
      <c r="A1284" s="21" t="str">
        <f t="shared" si="80"/>
        <v>Catalogo principalOPEN-CSP ACADEMICOf6c0362a-964f-4289-9ed2-e50b03aa4434</v>
      </c>
      <c r="B1284" s="21" t="str">
        <f t="shared" si="81"/>
        <v>f6c0362a-964f-4289-9ed2-e50b03aa4434OPEN-CSP ACADEMICO</v>
      </c>
      <c r="C1284"/>
      <c r="D1284" s="21" t="s">
        <v>134</v>
      </c>
      <c r="E1284" t="s">
        <v>2699</v>
      </c>
      <c r="F1284" s="21" t="s">
        <v>779</v>
      </c>
      <c r="G1284" s="21" t="s">
        <v>134</v>
      </c>
      <c r="H1284" s="49" t="s">
        <v>136</v>
      </c>
      <c r="I1284" s="21" t="s">
        <v>74</v>
      </c>
      <c r="J1284" t="s">
        <v>2700</v>
      </c>
      <c r="K1284" s="53" t="s">
        <v>29</v>
      </c>
      <c r="L1284" s="52" t="s">
        <v>92</v>
      </c>
      <c r="M1284" s="48" t="s">
        <v>73</v>
      </c>
      <c r="N1284" s="89" t="s">
        <v>74</v>
      </c>
      <c r="O1284" s="90" t="s">
        <v>74</v>
      </c>
      <c r="P1284" s="89" t="s">
        <v>74</v>
      </c>
      <c r="Q1284" s="47" t="str">
        <f t="shared" si="82"/>
        <v>f6c0362a-964f-4289-9ed2-e50b03aa4434</v>
      </c>
      <c r="R1284" s="64" t="s">
        <v>848</v>
      </c>
      <c r="S1284" s="87">
        <v>220</v>
      </c>
      <c r="T1284" s="21">
        <v>1</v>
      </c>
      <c r="U1284" s="62" t="s">
        <v>139</v>
      </c>
      <c r="V1284" s="49">
        <f>SUMIF(ResumenCotizacion!$C:$C,E1284,ResumenCotizacion!$P:$P)</f>
        <v>0</v>
      </c>
      <c r="W1284" s="86">
        <f>IF(H1284="USD",S1284*SolCotizacion!$J$18,S1284)</f>
        <v>806390.2</v>
      </c>
      <c r="X1284" s="3">
        <f>ROUND(W1284/(1-VLOOKUP("Total porcentaje:",ResumenCotizacion!$F:$H,3,0)),2)</f>
        <v>806390.2</v>
      </c>
      <c r="Y1284" s="3">
        <f t="shared" si="83"/>
        <v>0</v>
      </c>
    </row>
    <row r="1285" spans="1:25" ht="14.25" x14ac:dyDescent="0.2">
      <c r="A1285" s="21" t="str">
        <f t="shared" si="80"/>
        <v>Catalogo principalOPEN-CSP ACADEMICO9e63cfd2-61f9-4c41-964a-2a47bcc39a0d</v>
      </c>
      <c r="B1285" s="21" t="str">
        <f t="shared" si="81"/>
        <v>9e63cfd2-61f9-4c41-964a-2a47bcc39a0dOPEN-CSP ACADEMICO</v>
      </c>
      <c r="C1285"/>
      <c r="D1285" s="21" t="s">
        <v>134</v>
      </c>
      <c r="E1285" t="s">
        <v>2701</v>
      </c>
      <c r="F1285" s="21" t="s">
        <v>779</v>
      </c>
      <c r="G1285" s="21" t="s">
        <v>134</v>
      </c>
      <c r="H1285" s="49" t="s">
        <v>136</v>
      </c>
      <c r="I1285" s="21" t="s">
        <v>74</v>
      </c>
      <c r="J1285" t="s">
        <v>2702</v>
      </c>
      <c r="K1285" s="53" t="s">
        <v>29</v>
      </c>
      <c r="L1285" s="52" t="s">
        <v>92</v>
      </c>
      <c r="M1285" s="48" t="s">
        <v>73</v>
      </c>
      <c r="N1285" s="89" t="s">
        <v>74</v>
      </c>
      <c r="O1285" s="90" t="s">
        <v>74</v>
      </c>
      <c r="P1285" s="89" t="s">
        <v>74</v>
      </c>
      <c r="Q1285" s="47" t="str">
        <f t="shared" si="82"/>
        <v>9e63cfd2-61f9-4c41-964a-2a47bcc39a0d</v>
      </c>
      <c r="R1285" s="64" t="s">
        <v>848</v>
      </c>
      <c r="S1285" s="87">
        <v>20</v>
      </c>
      <c r="T1285" s="21">
        <v>1</v>
      </c>
      <c r="U1285" s="62" t="s">
        <v>139</v>
      </c>
      <c r="V1285" s="49">
        <f>SUMIF(ResumenCotizacion!$C:$C,E1285,ResumenCotizacion!$P:$P)</f>
        <v>0</v>
      </c>
      <c r="W1285" s="86">
        <f>IF(H1285="USD",S1285*SolCotizacion!$J$18,S1285)</f>
        <v>73308.2</v>
      </c>
      <c r="X1285" s="3">
        <f>ROUND(W1285/(1-VLOOKUP("Total porcentaje:",ResumenCotizacion!$F:$H,3,0)),2)</f>
        <v>73308.2</v>
      </c>
      <c r="Y1285" s="3">
        <f t="shared" si="83"/>
        <v>0</v>
      </c>
    </row>
    <row r="1286" spans="1:25" ht="14.25" x14ac:dyDescent="0.2">
      <c r="A1286" s="21" t="str">
        <f t="shared" si="80"/>
        <v>Catalogo principalOPEN-CSP ACADEMICO632ed93a-9a93-4b43-9e63-f43497d7ad57</v>
      </c>
      <c r="B1286" s="21" t="str">
        <f t="shared" si="81"/>
        <v>632ed93a-9a93-4b43-9e63-f43497d7ad57OPEN-CSP ACADEMICO</v>
      </c>
      <c r="C1286"/>
      <c r="D1286" s="21" t="s">
        <v>134</v>
      </c>
      <c r="E1286" t="s">
        <v>2703</v>
      </c>
      <c r="F1286" s="21" t="s">
        <v>779</v>
      </c>
      <c r="G1286" s="21" t="s">
        <v>134</v>
      </c>
      <c r="H1286" s="49" t="s">
        <v>136</v>
      </c>
      <c r="I1286" s="21" t="s">
        <v>74</v>
      </c>
      <c r="J1286" t="s">
        <v>2704</v>
      </c>
      <c r="K1286" s="53" t="s">
        <v>29</v>
      </c>
      <c r="L1286" s="52" t="s">
        <v>92</v>
      </c>
      <c r="M1286" s="48" t="s">
        <v>73</v>
      </c>
      <c r="N1286" s="89" t="s">
        <v>74</v>
      </c>
      <c r="O1286" s="90" t="s">
        <v>74</v>
      </c>
      <c r="P1286" s="89" t="s">
        <v>74</v>
      </c>
      <c r="Q1286" s="47" t="str">
        <f t="shared" si="82"/>
        <v>632ed93a-9a93-4b43-9e63-f43497d7ad57</v>
      </c>
      <c r="R1286" s="64" t="s">
        <v>848</v>
      </c>
      <c r="S1286" s="87">
        <v>350</v>
      </c>
      <c r="T1286" s="21">
        <v>1</v>
      </c>
      <c r="U1286" s="62" t="s">
        <v>139</v>
      </c>
      <c r="V1286" s="49">
        <f>SUMIF(ResumenCotizacion!$C:$C,E1286,ResumenCotizacion!$P:$P)</f>
        <v>0</v>
      </c>
      <c r="W1286" s="86">
        <f>IF(H1286="USD",S1286*SolCotizacion!$J$18,S1286)</f>
        <v>1282893.5</v>
      </c>
      <c r="X1286" s="3">
        <f>ROUND(W1286/(1-VLOOKUP("Total porcentaje:",ResumenCotizacion!$F:$H,3,0)),2)</f>
        <v>1282893.5</v>
      </c>
      <c r="Y1286" s="3">
        <f t="shared" si="83"/>
        <v>0</v>
      </c>
    </row>
    <row r="1287" spans="1:25" ht="14.25" x14ac:dyDescent="0.2">
      <c r="A1287" s="21" t="str">
        <f t="shared" si="80"/>
        <v>Catalogo principalOPEN-CSP ACADEMICO7da6cd50-24d3-477f-8848-3fad610535f9</v>
      </c>
      <c r="B1287" s="21" t="str">
        <f t="shared" si="81"/>
        <v>7da6cd50-24d3-477f-8848-3fad610535f9OPEN-CSP ACADEMICO</v>
      </c>
      <c r="C1287"/>
      <c r="D1287" s="21" t="s">
        <v>134</v>
      </c>
      <c r="E1287" t="s">
        <v>2705</v>
      </c>
      <c r="F1287" s="21" t="s">
        <v>779</v>
      </c>
      <c r="G1287" s="21" t="s">
        <v>134</v>
      </c>
      <c r="H1287" s="49" t="s">
        <v>136</v>
      </c>
      <c r="I1287" s="21" t="s">
        <v>74</v>
      </c>
      <c r="J1287" t="s">
        <v>2706</v>
      </c>
      <c r="K1287" s="53" t="s">
        <v>29</v>
      </c>
      <c r="L1287" s="52" t="s">
        <v>92</v>
      </c>
      <c r="M1287" s="48" t="s">
        <v>73</v>
      </c>
      <c r="N1287" s="89" t="s">
        <v>74</v>
      </c>
      <c r="O1287" s="90" t="s">
        <v>74</v>
      </c>
      <c r="P1287" s="89" t="s">
        <v>74</v>
      </c>
      <c r="Q1287" s="47" t="str">
        <f t="shared" si="82"/>
        <v>7da6cd50-24d3-477f-8848-3fad610535f9</v>
      </c>
      <c r="R1287" s="64" t="s">
        <v>848</v>
      </c>
      <c r="S1287" s="87">
        <v>0</v>
      </c>
      <c r="T1287" s="21">
        <v>1</v>
      </c>
      <c r="U1287" s="62" t="s">
        <v>139</v>
      </c>
      <c r="V1287" s="49">
        <f>SUMIF(ResumenCotizacion!$C:$C,E1287,ResumenCotizacion!$P:$P)</f>
        <v>0</v>
      </c>
      <c r="W1287" s="86">
        <f>IF(H1287="USD",S1287*SolCotizacion!$J$18,S1287)</f>
        <v>0</v>
      </c>
      <c r="X1287" s="3">
        <f>ROUND(W1287/(1-VLOOKUP("Total porcentaje:",ResumenCotizacion!$F:$H,3,0)),2)</f>
        <v>0</v>
      </c>
      <c r="Y1287" s="3">
        <f t="shared" si="83"/>
        <v>0</v>
      </c>
    </row>
    <row r="1288" spans="1:25" ht="14.25" x14ac:dyDescent="0.2">
      <c r="A1288" s="21" t="str">
        <f t="shared" si="80"/>
        <v>Catalogo principalOPEN-CSP ACADEMICOafb11d0e-f236-4915-a38a-53153e27c9ff</v>
      </c>
      <c r="B1288" s="21" t="str">
        <f t="shared" si="81"/>
        <v>afb11d0e-f236-4915-a38a-53153e27c9ffOPEN-CSP ACADEMICO</v>
      </c>
      <c r="C1288"/>
      <c r="D1288" s="21" t="s">
        <v>134</v>
      </c>
      <c r="E1288" t="s">
        <v>2707</v>
      </c>
      <c r="F1288" s="21" t="s">
        <v>779</v>
      </c>
      <c r="G1288" s="21" t="s">
        <v>134</v>
      </c>
      <c r="H1288" s="49" t="s">
        <v>136</v>
      </c>
      <c r="I1288" s="21" t="s">
        <v>74</v>
      </c>
      <c r="J1288" t="s">
        <v>2708</v>
      </c>
      <c r="K1288" s="53" t="s">
        <v>29</v>
      </c>
      <c r="L1288" s="52" t="s">
        <v>92</v>
      </c>
      <c r="M1288" s="48" t="s">
        <v>73</v>
      </c>
      <c r="N1288" s="89" t="s">
        <v>74</v>
      </c>
      <c r="O1288" s="90" t="s">
        <v>74</v>
      </c>
      <c r="P1288" s="89" t="s">
        <v>74</v>
      </c>
      <c r="Q1288" s="47" t="str">
        <f t="shared" si="82"/>
        <v>afb11d0e-f236-4915-a38a-53153e27c9ff</v>
      </c>
      <c r="R1288" s="64" t="s">
        <v>848</v>
      </c>
      <c r="S1288" s="87">
        <v>0</v>
      </c>
      <c r="T1288" s="21">
        <v>1</v>
      </c>
      <c r="U1288" s="62" t="s">
        <v>139</v>
      </c>
      <c r="V1288" s="49">
        <f>SUMIF(ResumenCotizacion!$C:$C,E1288,ResumenCotizacion!$P:$P)</f>
        <v>0</v>
      </c>
      <c r="W1288" s="86">
        <f>IF(H1288="USD",S1288*SolCotizacion!$J$18,S1288)</f>
        <v>0</v>
      </c>
      <c r="X1288" s="3">
        <f>ROUND(W1288/(1-VLOOKUP("Total porcentaje:",ResumenCotizacion!$F:$H,3,0)),2)</f>
        <v>0</v>
      </c>
      <c r="Y1288" s="3">
        <f t="shared" si="83"/>
        <v>0</v>
      </c>
    </row>
    <row r="1289" spans="1:25" ht="14.25" x14ac:dyDescent="0.2">
      <c r="A1289" s="21" t="str">
        <f t="shared" si="80"/>
        <v>Catalogo principalOPEN-CSP ACADEMICO3e3e9ccc-cdd4-4c7d-8644-336431f50e2b</v>
      </c>
      <c r="B1289" s="21" t="str">
        <f t="shared" si="81"/>
        <v>3e3e9ccc-cdd4-4c7d-8644-336431f50e2bOPEN-CSP ACADEMICO</v>
      </c>
      <c r="C1289"/>
      <c r="D1289" s="21" t="s">
        <v>134</v>
      </c>
      <c r="E1289" t="s">
        <v>2709</v>
      </c>
      <c r="F1289" s="21" t="s">
        <v>779</v>
      </c>
      <c r="G1289" s="21" t="s">
        <v>134</v>
      </c>
      <c r="H1289" s="49" t="s">
        <v>136</v>
      </c>
      <c r="I1289" s="21" t="s">
        <v>74</v>
      </c>
      <c r="J1289" t="s">
        <v>2710</v>
      </c>
      <c r="K1289" s="53" t="s">
        <v>29</v>
      </c>
      <c r="L1289" s="52" t="s">
        <v>92</v>
      </c>
      <c r="M1289" s="48" t="s">
        <v>73</v>
      </c>
      <c r="N1289" s="89" t="s">
        <v>74</v>
      </c>
      <c r="O1289" s="90" t="s">
        <v>74</v>
      </c>
      <c r="P1289" s="89" t="s">
        <v>74</v>
      </c>
      <c r="Q1289" s="47" t="str">
        <f t="shared" si="82"/>
        <v>3e3e9ccc-cdd4-4c7d-8644-336431f50e2b</v>
      </c>
      <c r="R1289" s="64" t="s">
        <v>848</v>
      </c>
      <c r="S1289" s="87">
        <v>0.6</v>
      </c>
      <c r="T1289" s="21">
        <v>1</v>
      </c>
      <c r="U1289" s="62" t="s">
        <v>139</v>
      </c>
      <c r="V1289" s="49">
        <f>SUMIF(ResumenCotizacion!$C:$C,E1289,ResumenCotizacion!$P:$P)</f>
        <v>0</v>
      </c>
      <c r="W1289" s="86">
        <f>IF(H1289="USD",S1289*SolCotizacion!$J$18,S1289)</f>
        <v>2199.2459999999996</v>
      </c>
      <c r="X1289" s="3">
        <f>ROUND(W1289/(1-VLOOKUP("Total porcentaje:",ResumenCotizacion!$F:$H,3,0)),2)</f>
        <v>2199.25</v>
      </c>
      <c r="Y1289" s="3">
        <f t="shared" si="83"/>
        <v>0</v>
      </c>
    </row>
    <row r="1290" spans="1:25" ht="14.25" x14ac:dyDescent="0.2">
      <c r="A1290" s="21" t="str">
        <f t="shared" si="80"/>
        <v>Catalogo principalOPEN-CSP ACADEMICO2084c385-65b3-4fac-867b-e9a2e1dde635</v>
      </c>
      <c r="B1290" s="21" t="str">
        <f t="shared" si="81"/>
        <v>2084c385-65b3-4fac-867b-e9a2e1dde635OPEN-CSP ACADEMICO</v>
      </c>
      <c r="C1290"/>
      <c r="D1290" s="21" t="s">
        <v>134</v>
      </c>
      <c r="E1290" t="s">
        <v>2711</v>
      </c>
      <c r="F1290" s="21" t="s">
        <v>779</v>
      </c>
      <c r="G1290" s="21" t="s">
        <v>134</v>
      </c>
      <c r="H1290" s="49" t="s">
        <v>136</v>
      </c>
      <c r="I1290" s="21" t="s">
        <v>74</v>
      </c>
      <c r="J1290" t="s">
        <v>2712</v>
      </c>
      <c r="K1290" s="53" t="s">
        <v>29</v>
      </c>
      <c r="L1290" s="52" t="s">
        <v>92</v>
      </c>
      <c r="M1290" s="48" t="s">
        <v>73</v>
      </c>
      <c r="N1290" s="89" t="s">
        <v>74</v>
      </c>
      <c r="O1290" s="90" t="s">
        <v>74</v>
      </c>
      <c r="P1290" s="89" t="s">
        <v>74</v>
      </c>
      <c r="Q1290" s="47" t="str">
        <f t="shared" si="82"/>
        <v>2084c385-65b3-4fac-867b-e9a2e1dde635</v>
      </c>
      <c r="R1290" s="64" t="s">
        <v>848</v>
      </c>
      <c r="S1290" s="87">
        <v>0.3</v>
      </c>
      <c r="T1290" s="21">
        <v>1</v>
      </c>
      <c r="U1290" s="62" t="s">
        <v>139</v>
      </c>
      <c r="V1290" s="49">
        <f>SUMIF(ResumenCotizacion!$C:$C,E1290,ResumenCotizacion!$P:$P)</f>
        <v>0</v>
      </c>
      <c r="W1290" s="86">
        <f>IF(H1290="USD",S1290*SolCotizacion!$J$18,S1290)</f>
        <v>1099.6229999999998</v>
      </c>
      <c r="X1290" s="3">
        <f>ROUND(W1290/(1-VLOOKUP("Total porcentaje:",ResumenCotizacion!$F:$H,3,0)),2)</f>
        <v>1099.6199999999999</v>
      </c>
      <c r="Y1290" s="3">
        <f t="shared" si="83"/>
        <v>0</v>
      </c>
    </row>
    <row r="1291" spans="1:25" ht="14.25" x14ac:dyDescent="0.2">
      <c r="A1291" s="21" t="str">
        <f t="shared" si="80"/>
        <v>Catalogo principalOPEN-CSP ACADEMICO4e61b7b8-9e0b-407c-a022-fb268080a11c</v>
      </c>
      <c r="B1291" s="21" t="str">
        <f t="shared" si="81"/>
        <v>4e61b7b8-9e0b-407c-a022-fb268080a11cOPEN-CSP ACADEMICO</v>
      </c>
      <c r="C1291"/>
      <c r="D1291" s="21" t="s">
        <v>134</v>
      </c>
      <c r="E1291" t="s">
        <v>2713</v>
      </c>
      <c r="F1291" s="21" t="s">
        <v>779</v>
      </c>
      <c r="G1291" s="21" t="s">
        <v>134</v>
      </c>
      <c r="H1291" s="49" t="s">
        <v>136</v>
      </c>
      <c r="I1291" s="21" t="s">
        <v>74</v>
      </c>
      <c r="J1291" t="s">
        <v>2714</v>
      </c>
      <c r="K1291" s="53" t="s">
        <v>29</v>
      </c>
      <c r="L1291" s="52" t="s">
        <v>92</v>
      </c>
      <c r="M1291" s="48" t="s">
        <v>73</v>
      </c>
      <c r="N1291" s="89" t="s">
        <v>74</v>
      </c>
      <c r="O1291" s="90" t="s">
        <v>74</v>
      </c>
      <c r="P1291" s="89" t="s">
        <v>74</v>
      </c>
      <c r="Q1291" s="47" t="str">
        <f t="shared" si="82"/>
        <v>4e61b7b8-9e0b-407c-a022-fb268080a11c</v>
      </c>
      <c r="R1291" s="64" t="s">
        <v>848</v>
      </c>
      <c r="S1291" s="87">
        <v>0</v>
      </c>
      <c r="T1291" s="21">
        <v>1</v>
      </c>
      <c r="U1291" s="62" t="s">
        <v>139</v>
      </c>
      <c r="V1291" s="49">
        <f>SUMIF(ResumenCotizacion!$C:$C,E1291,ResumenCotizacion!$P:$P)</f>
        <v>0</v>
      </c>
      <c r="W1291" s="86">
        <f>IF(H1291="USD",S1291*SolCotizacion!$J$18,S1291)</f>
        <v>0</v>
      </c>
      <c r="X1291" s="3">
        <f>ROUND(W1291/(1-VLOOKUP("Total porcentaje:",ResumenCotizacion!$F:$H,3,0)),2)</f>
        <v>0</v>
      </c>
      <c r="Y1291" s="3">
        <f t="shared" si="83"/>
        <v>0</v>
      </c>
    </row>
    <row r="1292" spans="1:25" ht="14.25" x14ac:dyDescent="0.2">
      <c r="A1292" s="21" t="str">
        <f t="shared" si="80"/>
        <v>Catalogo principalOPEN-CSP ACADEMICOda22b4b5-e211-4e95-905d-fc24ff5a90a9</v>
      </c>
      <c r="B1292" s="21" t="str">
        <f t="shared" si="81"/>
        <v>da22b4b5-e211-4e95-905d-fc24ff5a90a9OPEN-CSP ACADEMICO</v>
      </c>
      <c r="C1292"/>
      <c r="D1292" s="21" t="s">
        <v>134</v>
      </c>
      <c r="E1292" t="s">
        <v>2715</v>
      </c>
      <c r="F1292" s="21" t="s">
        <v>779</v>
      </c>
      <c r="G1292" s="21" t="s">
        <v>134</v>
      </c>
      <c r="H1292" s="49" t="s">
        <v>136</v>
      </c>
      <c r="I1292" s="21" t="s">
        <v>74</v>
      </c>
      <c r="J1292" t="s">
        <v>2716</v>
      </c>
      <c r="K1292" s="53" t="s">
        <v>29</v>
      </c>
      <c r="L1292" s="52" t="s">
        <v>92</v>
      </c>
      <c r="M1292" s="48" t="s">
        <v>73</v>
      </c>
      <c r="N1292" s="89" t="s">
        <v>74</v>
      </c>
      <c r="O1292" s="90" t="s">
        <v>74</v>
      </c>
      <c r="P1292" s="89" t="s">
        <v>74</v>
      </c>
      <c r="Q1292" s="47" t="str">
        <f t="shared" si="82"/>
        <v>da22b4b5-e211-4e95-905d-fc24ff5a90a9</v>
      </c>
      <c r="R1292" s="64" t="s">
        <v>848</v>
      </c>
      <c r="S1292" s="87">
        <v>0.9</v>
      </c>
      <c r="T1292" s="21">
        <v>1</v>
      </c>
      <c r="U1292" s="62" t="s">
        <v>139</v>
      </c>
      <c r="V1292" s="49">
        <f>SUMIF(ResumenCotizacion!$C:$C,E1292,ResumenCotizacion!$P:$P)</f>
        <v>0</v>
      </c>
      <c r="W1292" s="86">
        <f>IF(H1292="USD",S1292*SolCotizacion!$J$18,S1292)</f>
        <v>3298.8690000000001</v>
      </c>
      <c r="X1292" s="3">
        <f>ROUND(W1292/(1-VLOOKUP("Total porcentaje:",ResumenCotizacion!$F:$H,3,0)),2)</f>
        <v>3298.87</v>
      </c>
      <c r="Y1292" s="3">
        <f t="shared" si="83"/>
        <v>0</v>
      </c>
    </row>
    <row r="1293" spans="1:25" ht="14.25" x14ac:dyDescent="0.2">
      <c r="A1293" s="21" t="str">
        <f t="shared" si="80"/>
        <v>Catalogo principalOPEN-CSP ACADEMICO190adaa1-f3fc-40d3-94f3-1474ef1629d0</v>
      </c>
      <c r="B1293" s="21" t="str">
        <f t="shared" si="81"/>
        <v>190adaa1-f3fc-40d3-94f3-1474ef1629d0OPEN-CSP ACADEMICO</v>
      </c>
      <c r="C1293"/>
      <c r="D1293" s="21" t="s">
        <v>134</v>
      </c>
      <c r="E1293" t="s">
        <v>2717</v>
      </c>
      <c r="F1293" s="21" t="s">
        <v>779</v>
      </c>
      <c r="G1293" s="21" t="s">
        <v>134</v>
      </c>
      <c r="H1293" s="49" t="s">
        <v>136</v>
      </c>
      <c r="I1293" s="21" t="s">
        <v>74</v>
      </c>
      <c r="J1293" t="s">
        <v>2718</v>
      </c>
      <c r="K1293" s="53" t="s">
        <v>29</v>
      </c>
      <c r="L1293" s="52" t="s">
        <v>92</v>
      </c>
      <c r="M1293" s="48" t="s">
        <v>73</v>
      </c>
      <c r="N1293" s="89" t="s">
        <v>74</v>
      </c>
      <c r="O1293" s="90" t="s">
        <v>74</v>
      </c>
      <c r="P1293" s="89" t="s">
        <v>74</v>
      </c>
      <c r="Q1293" s="47" t="str">
        <f t="shared" si="82"/>
        <v>190adaa1-f3fc-40d3-94f3-1474ef1629d0</v>
      </c>
      <c r="R1293" s="64" t="s">
        <v>848</v>
      </c>
      <c r="S1293" s="87">
        <v>0.45</v>
      </c>
      <c r="T1293" s="21">
        <v>1</v>
      </c>
      <c r="U1293" s="62" t="s">
        <v>139</v>
      </c>
      <c r="V1293" s="49">
        <f>SUMIF(ResumenCotizacion!$C:$C,E1293,ResumenCotizacion!$P:$P)</f>
        <v>0</v>
      </c>
      <c r="W1293" s="86">
        <f>IF(H1293="USD",S1293*SolCotizacion!$J$18,S1293)</f>
        <v>1649.4345000000001</v>
      </c>
      <c r="X1293" s="3">
        <f>ROUND(W1293/(1-VLOOKUP("Total porcentaje:",ResumenCotizacion!$F:$H,3,0)),2)</f>
        <v>1649.43</v>
      </c>
      <c r="Y1293" s="3">
        <f t="shared" si="83"/>
        <v>0</v>
      </c>
    </row>
    <row r="1294" spans="1:25" ht="14.25" x14ac:dyDescent="0.2">
      <c r="A1294" s="21" t="str">
        <f t="shared" si="80"/>
        <v>Catalogo principalOPEN-CSP ACADEMICO5c923d96-3c69-46ed-84b2-caaa4be1e3f0</v>
      </c>
      <c r="B1294" s="21" t="str">
        <f t="shared" si="81"/>
        <v>5c923d96-3c69-46ed-84b2-caaa4be1e3f0OPEN-CSP ACADEMICO</v>
      </c>
      <c r="C1294"/>
      <c r="D1294" s="21" t="s">
        <v>134</v>
      </c>
      <c r="E1294" t="s">
        <v>2719</v>
      </c>
      <c r="F1294" s="21" t="s">
        <v>779</v>
      </c>
      <c r="G1294" s="21" t="s">
        <v>134</v>
      </c>
      <c r="H1294" s="49" t="s">
        <v>136</v>
      </c>
      <c r="I1294" s="21" t="s">
        <v>74</v>
      </c>
      <c r="J1294" t="s">
        <v>2720</v>
      </c>
      <c r="K1294" s="53" t="s">
        <v>29</v>
      </c>
      <c r="L1294" s="52" t="s">
        <v>92</v>
      </c>
      <c r="M1294" s="48" t="s">
        <v>73</v>
      </c>
      <c r="N1294" s="89" t="s">
        <v>74</v>
      </c>
      <c r="O1294" s="90" t="s">
        <v>74</v>
      </c>
      <c r="P1294" s="89" t="s">
        <v>74</v>
      </c>
      <c r="Q1294" s="47" t="str">
        <f t="shared" si="82"/>
        <v>5c923d96-3c69-46ed-84b2-caaa4be1e3f0</v>
      </c>
      <c r="R1294" s="64" t="s">
        <v>848</v>
      </c>
      <c r="S1294" s="87">
        <v>0</v>
      </c>
      <c r="T1294" s="21">
        <v>1</v>
      </c>
      <c r="U1294" s="62" t="s">
        <v>139</v>
      </c>
      <c r="V1294" s="49">
        <f>SUMIF(ResumenCotizacion!$C:$C,E1294,ResumenCotizacion!$P:$P)</f>
        <v>0</v>
      </c>
      <c r="W1294" s="86">
        <f>IF(H1294="USD",S1294*SolCotizacion!$J$18,S1294)</f>
        <v>0</v>
      </c>
      <c r="X1294" s="3">
        <f>ROUND(W1294/(1-VLOOKUP("Total porcentaje:",ResumenCotizacion!$F:$H,3,0)),2)</f>
        <v>0</v>
      </c>
      <c r="Y1294" s="3">
        <f t="shared" si="83"/>
        <v>0</v>
      </c>
    </row>
    <row r="1295" spans="1:25" ht="14.25" x14ac:dyDescent="0.2">
      <c r="A1295" s="21" t="str">
        <f t="shared" si="80"/>
        <v>Catalogo principalOPEN-CSP ACADEMICO9250dc5f-a50b-4887-bb9a-57a9efead4f8</v>
      </c>
      <c r="B1295" s="21" t="str">
        <f t="shared" si="81"/>
        <v>9250dc5f-a50b-4887-bb9a-57a9efead4f8OPEN-CSP ACADEMICO</v>
      </c>
      <c r="C1295"/>
      <c r="D1295" s="21" t="s">
        <v>134</v>
      </c>
      <c r="E1295" t="s">
        <v>2721</v>
      </c>
      <c r="F1295" s="21" t="s">
        <v>779</v>
      </c>
      <c r="G1295" s="21" t="s">
        <v>134</v>
      </c>
      <c r="H1295" s="49" t="s">
        <v>136</v>
      </c>
      <c r="I1295" s="21" t="s">
        <v>74</v>
      </c>
      <c r="J1295" t="s">
        <v>2722</v>
      </c>
      <c r="K1295" s="53" t="s">
        <v>29</v>
      </c>
      <c r="L1295" s="52" t="s">
        <v>92</v>
      </c>
      <c r="M1295" s="48" t="s">
        <v>73</v>
      </c>
      <c r="N1295" s="89" t="s">
        <v>74</v>
      </c>
      <c r="O1295" s="90" t="s">
        <v>74</v>
      </c>
      <c r="P1295" s="89" t="s">
        <v>74</v>
      </c>
      <c r="Q1295" s="47" t="str">
        <f t="shared" si="82"/>
        <v>9250dc5f-a50b-4887-bb9a-57a9efead4f8</v>
      </c>
      <c r="R1295" s="64" t="s">
        <v>848</v>
      </c>
      <c r="S1295" s="87">
        <v>1.1000000000000001</v>
      </c>
      <c r="T1295" s="21">
        <v>1</v>
      </c>
      <c r="U1295" s="62" t="s">
        <v>139</v>
      </c>
      <c r="V1295" s="49">
        <f>SUMIF(ResumenCotizacion!$C:$C,E1295,ResumenCotizacion!$P:$P)</f>
        <v>0</v>
      </c>
      <c r="W1295" s="86">
        <f>IF(H1295="USD",S1295*SolCotizacion!$J$18,S1295)</f>
        <v>4031.951</v>
      </c>
      <c r="X1295" s="3">
        <f>ROUND(W1295/(1-VLOOKUP("Total porcentaje:",ResumenCotizacion!$F:$H,3,0)),2)</f>
        <v>4031.95</v>
      </c>
      <c r="Y1295" s="3">
        <f t="shared" si="83"/>
        <v>0</v>
      </c>
    </row>
    <row r="1296" spans="1:25" ht="14.25" x14ac:dyDescent="0.2">
      <c r="A1296" s="21" t="str">
        <f t="shared" si="80"/>
        <v>Catalogo principalOPEN-CSP ACADEMICOa81d31c7-197f-482e-bb0d-87c30bacc123</v>
      </c>
      <c r="B1296" s="21" t="str">
        <f t="shared" si="81"/>
        <v>a81d31c7-197f-482e-bb0d-87c30bacc123OPEN-CSP ACADEMICO</v>
      </c>
      <c r="C1296"/>
      <c r="D1296" s="21" t="s">
        <v>134</v>
      </c>
      <c r="E1296" t="s">
        <v>2723</v>
      </c>
      <c r="F1296" s="21" t="s">
        <v>779</v>
      </c>
      <c r="G1296" s="21" t="s">
        <v>134</v>
      </c>
      <c r="H1296" s="49" t="s">
        <v>136</v>
      </c>
      <c r="I1296" s="21" t="s">
        <v>74</v>
      </c>
      <c r="J1296" t="s">
        <v>2724</v>
      </c>
      <c r="K1296" s="53" t="s">
        <v>29</v>
      </c>
      <c r="L1296" s="52" t="s">
        <v>92</v>
      </c>
      <c r="M1296" s="48" t="s">
        <v>73</v>
      </c>
      <c r="N1296" s="89" t="s">
        <v>74</v>
      </c>
      <c r="O1296" s="90" t="s">
        <v>74</v>
      </c>
      <c r="P1296" s="89" t="s">
        <v>74</v>
      </c>
      <c r="Q1296" s="47" t="str">
        <f t="shared" si="82"/>
        <v>a81d31c7-197f-482e-bb0d-87c30bacc123</v>
      </c>
      <c r="R1296" s="64" t="s">
        <v>848</v>
      </c>
      <c r="S1296" s="87">
        <v>1.1000000000000001</v>
      </c>
      <c r="T1296" s="21">
        <v>1</v>
      </c>
      <c r="U1296" s="62" t="s">
        <v>139</v>
      </c>
      <c r="V1296" s="49">
        <f>SUMIF(ResumenCotizacion!$C:$C,E1296,ResumenCotizacion!$P:$P)</f>
        <v>0</v>
      </c>
      <c r="W1296" s="86">
        <f>IF(H1296="USD",S1296*SolCotizacion!$J$18,S1296)</f>
        <v>4031.951</v>
      </c>
      <c r="X1296" s="3">
        <f>ROUND(W1296/(1-VLOOKUP("Total porcentaje:",ResumenCotizacion!$F:$H,3,0)),2)</f>
        <v>4031.95</v>
      </c>
      <c r="Y1296" s="3">
        <f t="shared" si="83"/>
        <v>0</v>
      </c>
    </row>
    <row r="1297" spans="1:25" ht="14.25" x14ac:dyDescent="0.2">
      <c r="A1297" s="21" t="str">
        <f t="shared" si="80"/>
        <v>Catalogo principalOPEN-CSP ACADEMICOdbf3d646-ff57-461f-910c-f2a922820475</v>
      </c>
      <c r="B1297" s="21" t="str">
        <f t="shared" si="81"/>
        <v>dbf3d646-ff57-461f-910c-f2a922820475OPEN-CSP ACADEMICO</v>
      </c>
      <c r="C1297"/>
      <c r="D1297" s="21" t="s">
        <v>134</v>
      </c>
      <c r="E1297" t="s">
        <v>2725</v>
      </c>
      <c r="F1297" s="21" t="s">
        <v>779</v>
      </c>
      <c r="G1297" s="21" t="s">
        <v>134</v>
      </c>
      <c r="H1297" s="49" t="s">
        <v>136</v>
      </c>
      <c r="I1297" s="21" t="s">
        <v>74</v>
      </c>
      <c r="J1297" t="s">
        <v>2726</v>
      </c>
      <c r="K1297" s="53" t="s">
        <v>29</v>
      </c>
      <c r="L1297" s="52" t="s">
        <v>92</v>
      </c>
      <c r="M1297" s="48" t="s">
        <v>73</v>
      </c>
      <c r="N1297" s="89" t="s">
        <v>74</v>
      </c>
      <c r="O1297" s="90" t="s">
        <v>74</v>
      </c>
      <c r="P1297" s="89" t="s">
        <v>74</v>
      </c>
      <c r="Q1297" s="47" t="str">
        <f t="shared" si="82"/>
        <v>dbf3d646-ff57-461f-910c-f2a922820475</v>
      </c>
      <c r="R1297" s="64" t="s">
        <v>848</v>
      </c>
      <c r="S1297" s="87">
        <v>0.4</v>
      </c>
      <c r="T1297" s="21">
        <v>1</v>
      </c>
      <c r="U1297" s="62" t="s">
        <v>139</v>
      </c>
      <c r="V1297" s="49">
        <f>SUMIF(ResumenCotizacion!$C:$C,E1297,ResumenCotizacion!$P:$P)</f>
        <v>0</v>
      </c>
      <c r="W1297" s="86">
        <f>IF(H1297="USD",S1297*SolCotizacion!$J$18,S1297)</f>
        <v>1466.164</v>
      </c>
      <c r="X1297" s="3">
        <f>ROUND(W1297/(1-VLOOKUP("Total porcentaje:",ResumenCotizacion!$F:$H,3,0)),2)</f>
        <v>1466.16</v>
      </c>
      <c r="Y1297" s="3">
        <f t="shared" si="83"/>
        <v>0</v>
      </c>
    </row>
    <row r="1298" spans="1:25" ht="14.25" x14ac:dyDescent="0.2">
      <c r="A1298" s="21" t="str">
        <f t="shared" si="80"/>
        <v>Catalogo principalOPEN-CSP ACADEMICOd4a16afd-1d3f-4761-82cb-408a6dbc0f1f</v>
      </c>
      <c r="B1298" s="21" t="str">
        <f t="shared" si="81"/>
        <v>d4a16afd-1d3f-4761-82cb-408a6dbc0f1fOPEN-CSP ACADEMICO</v>
      </c>
      <c r="C1298"/>
      <c r="D1298" s="21" t="s">
        <v>134</v>
      </c>
      <c r="E1298" t="s">
        <v>2727</v>
      </c>
      <c r="F1298" s="21" t="s">
        <v>779</v>
      </c>
      <c r="G1298" s="21" t="s">
        <v>134</v>
      </c>
      <c r="H1298" s="49" t="s">
        <v>136</v>
      </c>
      <c r="I1298" s="21" t="s">
        <v>74</v>
      </c>
      <c r="J1298" t="s">
        <v>2728</v>
      </c>
      <c r="K1298" s="53" t="s">
        <v>29</v>
      </c>
      <c r="L1298" s="52" t="s">
        <v>92</v>
      </c>
      <c r="M1298" s="48" t="s">
        <v>73</v>
      </c>
      <c r="N1298" s="89" t="s">
        <v>74</v>
      </c>
      <c r="O1298" s="90" t="s">
        <v>74</v>
      </c>
      <c r="P1298" s="89" t="s">
        <v>74</v>
      </c>
      <c r="Q1298" s="47" t="str">
        <f t="shared" si="82"/>
        <v>d4a16afd-1d3f-4761-82cb-408a6dbc0f1f</v>
      </c>
      <c r="R1298" s="64" t="s">
        <v>848</v>
      </c>
      <c r="S1298" s="87">
        <v>0.3</v>
      </c>
      <c r="T1298" s="21">
        <v>1</v>
      </c>
      <c r="U1298" s="62" t="s">
        <v>139</v>
      </c>
      <c r="V1298" s="49">
        <f>SUMIF(ResumenCotizacion!$C:$C,E1298,ResumenCotizacion!$P:$P)</f>
        <v>0</v>
      </c>
      <c r="W1298" s="86">
        <f>IF(H1298="USD",S1298*SolCotizacion!$J$18,S1298)</f>
        <v>1099.6229999999998</v>
      </c>
      <c r="X1298" s="3">
        <f>ROUND(W1298/(1-VLOOKUP("Total porcentaje:",ResumenCotizacion!$F:$H,3,0)),2)</f>
        <v>1099.6199999999999</v>
      </c>
      <c r="Y1298" s="3">
        <f t="shared" si="83"/>
        <v>0</v>
      </c>
    </row>
    <row r="1299" spans="1:25" ht="14.25" x14ac:dyDescent="0.2">
      <c r="A1299" s="21" t="str">
        <f t="shared" si="80"/>
        <v>Catalogo principalOPEN-CSP ACADEMICO319142c5-ccd7-4c9c-aec0-d60f25330f8e</v>
      </c>
      <c r="B1299" s="21" t="str">
        <f t="shared" si="81"/>
        <v>319142c5-ccd7-4c9c-aec0-d60f25330f8eOPEN-CSP ACADEMICO</v>
      </c>
      <c r="C1299"/>
      <c r="D1299" s="21" t="s">
        <v>134</v>
      </c>
      <c r="E1299" t="s">
        <v>2729</v>
      </c>
      <c r="F1299" s="21" t="s">
        <v>779</v>
      </c>
      <c r="G1299" s="21" t="s">
        <v>134</v>
      </c>
      <c r="H1299" s="49" t="s">
        <v>136</v>
      </c>
      <c r="I1299" s="21" t="s">
        <v>74</v>
      </c>
      <c r="J1299" t="s">
        <v>2730</v>
      </c>
      <c r="K1299" s="53" t="s">
        <v>29</v>
      </c>
      <c r="L1299" s="52" t="s">
        <v>92</v>
      </c>
      <c r="M1299" s="48" t="s">
        <v>73</v>
      </c>
      <c r="N1299" s="89" t="s">
        <v>74</v>
      </c>
      <c r="O1299" s="90" t="s">
        <v>74</v>
      </c>
      <c r="P1299" s="89" t="s">
        <v>74</v>
      </c>
      <c r="Q1299" s="47" t="str">
        <f t="shared" si="82"/>
        <v>319142c5-ccd7-4c9c-aec0-d60f25330f8e</v>
      </c>
      <c r="R1299" s="64" t="s">
        <v>848</v>
      </c>
      <c r="S1299" s="87">
        <v>247.5</v>
      </c>
      <c r="T1299" s="21">
        <v>1</v>
      </c>
      <c r="U1299" s="62" t="s">
        <v>139</v>
      </c>
      <c r="V1299" s="49">
        <f>SUMIF(ResumenCotizacion!$C:$C,E1299,ResumenCotizacion!$P:$P)</f>
        <v>0</v>
      </c>
      <c r="W1299" s="86">
        <f>IF(H1299="USD",S1299*SolCotizacion!$J$18,S1299)</f>
        <v>907188.97499999998</v>
      </c>
      <c r="X1299" s="3">
        <f>ROUND(W1299/(1-VLOOKUP("Total porcentaje:",ResumenCotizacion!$F:$H,3,0)),2)</f>
        <v>907188.98</v>
      </c>
      <c r="Y1299" s="3">
        <f t="shared" si="83"/>
        <v>0</v>
      </c>
    </row>
    <row r="1300" spans="1:25" ht="14.25" x14ac:dyDescent="0.2">
      <c r="A1300" s="21" t="str">
        <f t="shared" si="80"/>
        <v>Catalogo principalOPEN-CSP ACADEMICOecb60fd2-bbaa-449f-a458-e9eec9ce08d6</v>
      </c>
      <c r="B1300" s="21" t="str">
        <f t="shared" si="81"/>
        <v>ecb60fd2-bbaa-449f-a458-e9eec9ce08d6OPEN-CSP ACADEMICO</v>
      </c>
      <c r="C1300"/>
      <c r="D1300" s="21" t="s">
        <v>134</v>
      </c>
      <c r="E1300" t="s">
        <v>2731</v>
      </c>
      <c r="F1300" s="21" t="s">
        <v>779</v>
      </c>
      <c r="G1300" s="21" t="s">
        <v>134</v>
      </c>
      <c r="H1300" s="49" t="s">
        <v>136</v>
      </c>
      <c r="I1300" s="21" t="s">
        <v>74</v>
      </c>
      <c r="J1300" t="s">
        <v>2732</v>
      </c>
      <c r="K1300" s="53" t="s">
        <v>29</v>
      </c>
      <c r="L1300" s="52" t="s">
        <v>92</v>
      </c>
      <c r="M1300" s="48" t="s">
        <v>73</v>
      </c>
      <c r="N1300" s="89" t="s">
        <v>74</v>
      </c>
      <c r="O1300" s="90" t="s">
        <v>74</v>
      </c>
      <c r="P1300" s="89" t="s">
        <v>74</v>
      </c>
      <c r="Q1300" s="47" t="str">
        <f t="shared" si="82"/>
        <v>ecb60fd2-bbaa-449f-a458-e9eec9ce08d6</v>
      </c>
      <c r="R1300" s="64" t="s">
        <v>848</v>
      </c>
      <c r="S1300" s="87">
        <v>3</v>
      </c>
      <c r="T1300" s="21">
        <v>1</v>
      </c>
      <c r="U1300" s="62" t="s">
        <v>139</v>
      </c>
      <c r="V1300" s="49">
        <f>SUMIF(ResumenCotizacion!$C:$C,E1300,ResumenCotizacion!$P:$P)</f>
        <v>0</v>
      </c>
      <c r="W1300" s="86">
        <f>IF(H1300="USD",S1300*SolCotizacion!$J$18,S1300)</f>
        <v>10996.23</v>
      </c>
      <c r="X1300" s="3">
        <f>ROUND(W1300/(1-VLOOKUP("Total porcentaje:",ResumenCotizacion!$F:$H,3,0)),2)</f>
        <v>10996.23</v>
      </c>
      <c r="Y1300" s="3">
        <f t="shared" si="83"/>
        <v>0</v>
      </c>
    </row>
    <row r="1301" spans="1:25" ht="14.25" x14ac:dyDescent="0.2">
      <c r="A1301" s="21" t="str">
        <f t="shared" si="80"/>
        <v>Catalogo principalOPEN-CSP ACADEMICO59b9b348-02a2-40de-90cf-23b76d6616ca</v>
      </c>
      <c r="B1301" s="21" t="str">
        <f t="shared" si="81"/>
        <v>59b9b348-02a2-40de-90cf-23b76d6616caOPEN-CSP ACADEMICO</v>
      </c>
      <c r="C1301"/>
      <c r="D1301" s="21" t="s">
        <v>134</v>
      </c>
      <c r="E1301" t="s">
        <v>2733</v>
      </c>
      <c r="F1301" s="21" t="s">
        <v>779</v>
      </c>
      <c r="G1301" s="21" t="s">
        <v>134</v>
      </c>
      <c r="H1301" s="49" t="s">
        <v>136</v>
      </c>
      <c r="I1301" s="21" t="s">
        <v>74</v>
      </c>
      <c r="J1301" t="s">
        <v>2734</v>
      </c>
      <c r="K1301" s="53" t="s">
        <v>29</v>
      </c>
      <c r="L1301" s="52" t="s">
        <v>92</v>
      </c>
      <c r="M1301" s="48" t="s">
        <v>73</v>
      </c>
      <c r="N1301" s="89" t="s">
        <v>74</v>
      </c>
      <c r="O1301" s="90" t="s">
        <v>74</v>
      </c>
      <c r="P1301" s="89" t="s">
        <v>74</v>
      </c>
      <c r="Q1301" s="47" t="str">
        <f t="shared" si="82"/>
        <v>59b9b348-02a2-40de-90cf-23b76d6616ca</v>
      </c>
      <c r="R1301" s="64" t="s">
        <v>848</v>
      </c>
      <c r="S1301" s="87">
        <v>2.25</v>
      </c>
      <c r="T1301" s="21">
        <v>1</v>
      </c>
      <c r="U1301" s="62" t="s">
        <v>139</v>
      </c>
      <c r="V1301" s="49">
        <f>SUMIF(ResumenCotizacion!$C:$C,E1301,ResumenCotizacion!$P:$P)</f>
        <v>0</v>
      </c>
      <c r="W1301" s="86">
        <f>IF(H1301="USD",S1301*SolCotizacion!$J$18,S1301)</f>
        <v>8247.1725000000006</v>
      </c>
      <c r="X1301" s="3">
        <f>ROUND(W1301/(1-VLOOKUP("Total porcentaje:",ResumenCotizacion!$F:$H,3,0)),2)</f>
        <v>8247.17</v>
      </c>
      <c r="Y1301" s="3">
        <f t="shared" si="83"/>
        <v>0</v>
      </c>
    </row>
    <row r="1302" spans="1:25" ht="14.25" x14ac:dyDescent="0.2">
      <c r="A1302" s="21" t="str">
        <f t="shared" si="80"/>
        <v>Catalogo principalOPEN-CSP ACADEMICOcb2ff97f-cdd5-4a14-b655-9f5d0aa58e27</v>
      </c>
      <c r="B1302" s="21" t="str">
        <f t="shared" si="81"/>
        <v>cb2ff97f-cdd5-4a14-b655-9f5d0aa58e27OPEN-CSP ACADEMICO</v>
      </c>
      <c r="C1302"/>
      <c r="D1302" s="21" t="s">
        <v>134</v>
      </c>
      <c r="E1302" t="s">
        <v>2735</v>
      </c>
      <c r="F1302" s="21" t="s">
        <v>779</v>
      </c>
      <c r="G1302" s="21" t="s">
        <v>134</v>
      </c>
      <c r="H1302" s="49" t="s">
        <v>136</v>
      </c>
      <c r="I1302" s="21" t="s">
        <v>74</v>
      </c>
      <c r="J1302" t="s">
        <v>2736</v>
      </c>
      <c r="K1302" s="53" t="s">
        <v>29</v>
      </c>
      <c r="L1302" s="52" t="s">
        <v>92</v>
      </c>
      <c r="M1302" s="48" t="s">
        <v>73</v>
      </c>
      <c r="N1302" s="89" t="s">
        <v>74</v>
      </c>
      <c r="O1302" s="90" t="s">
        <v>74</v>
      </c>
      <c r="P1302" s="89" t="s">
        <v>74</v>
      </c>
      <c r="Q1302" s="47" t="str">
        <f t="shared" si="82"/>
        <v>cb2ff97f-cdd5-4a14-b655-9f5d0aa58e27</v>
      </c>
      <c r="R1302" s="64" t="s">
        <v>848</v>
      </c>
      <c r="S1302" s="87">
        <v>28</v>
      </c>
      <c r="T1302" s="21">
        <v>1</v>
      </c>
      <c r="U1302" s="62" t="s">
        <v>139</v>
      </c>
      <c r="V1302" s="49">
        <f>SUMIF(ResumenCotizacion!$C:$C,E1302,ResumenCotizacion!$P:$P)</f>
        <v>0</v>
      </c>
      <c r="W1302" s="86">
        <f>IF(H1302="USD",S1302*SolCotizacion!$J$18,S1302)</f>
        <v>102631.48</v>
      </c>
      <c r="X1302" s="3">
        <f>ROUND(W1302/(1-VLOOKUP("Total porcentaje:",ResumenCotizacion!$F:$H,3,0)),2)</f>
        <v>102631.48</v>
      </c>
      <c r="Y1302" s="3">
        <f t="shared" si="83"/>
        <v>0</v>
      </c>
    </row>
    <row r="1303" spans="1:25" ht="14.25" x14ac:dyDescent="0.2">
      <c r="A1303" s="21" t="str">
        <f t="shared" si="80"/>
        <v>Catalogo principalOPEN-CSP ACADEMICO96cf7b37-c213-4626-a613-2f6c75f6b901</v>
      </c>
      <c r="B1303" s="21" t="str">
        <f t="shared" si="81"/>
        <v>96cf7b37-c213-4626-a613-2f6c75f6b901OPEN-CSP ACADEMICO</v>
      </c>
      <c r="C1303"/>
      <c r="D1303" s="21" t="s">
        <v>134</v>
      </c>
      <c r="E1303" t="s">
        <v>2737</v>
      </c>
      <c r="F1303" s="21" t="s">
        <v>779</v>
      </c>
      <c r="G1303" s="21" t="s">
        <v>134</v>
      </c>
      <c r="H1303" s="49" t="s">
        <v>136</v>
      </c>
      <c r="I1303" s="21" t="s">
        <v>74</v>
      </c>
      <c r="J1303" t="s">
        <v>2738</v>
      </c>
      <c r="K1303" s="53" t="s">
        <v>29</v>
      </c>
      <c r="L1303" s="52" t="s">
        <v>92</v>
      </c>
      <c r="M1303" s="48" t="s">
        <v>73</v>
      </c>
      <c r="N1303" s="89" t="s">
        <v>74</v>
      </c>
      <c r="O1303" s="90" t="s">
        <v>74</v>
      </c>
      <c r="P1303" s="89" t="s">
        <v>74</v>
      </c>
      <c r="Q1303" s="47" t="str">
        <f t="shared" si="82"/>
        <v>96cf7b37-c213-4626-a613-2f6c75f6b901</v>
      </c>
      <c r="R1303" s="64" t="s">
        <v>848</v>
      </c>
      <c r="S1303" s="87">
        <v>1.4</v>
      </c>
      <c r="T1303" s="21">
        <v>1</v>
      </c>
      <c r="U1303" s="62" t="s">
        <v>139</v>
      </c>
      <c r="V1303" s="49">
        <f>SUMIF(ResumenCotizacion!$C:$C,E1303,ResumenCotizacion!$P:$P)</f>
        <v>0</v>
      </c>
      <c r="W1303" s="86">
        <f>IF(H1303="USD",S1303*SolCotizacion!$J$18,S1303)</f>
        <v>5131.5739999999996</v>
      </c>
      <c r="X1303" s="3">
        <f>ROUND(W1303/(1-VLOOKUP("Total porcentaje:",ResumenCotizacion!$F:$H,3,0)),2)</f>
        <v>5131.57</v>
      </c>
      <c r="Y1303" s="3">
        <f t="shared" si="83"/>
        <v>0</v>
      </c>
    </row>
    <row r="1304" spans="1:25" ht="14.25" x14ac:dyDescent="0.2">
      <c r="A1304" s="21" t="str">
        <f t="shared" si="80"/>
        <v>Catalogo principalOPEN-CSP ACADEMICOc2783c39-f49d-4987-b753-fdbaad00ac54</v>
      </c>
      <c r="B1304" s="21" t="str">
        <f t="shared" si="81"/>
        <v>c2783c39-f49d-4987-b753-fdbaad00ac54OPEN-CSP ACADEMICO</v>
      </c>
      <c r="C1304"/>
      <c r="D1304" s="21" t="s">
        <v>134</v>
      </c>
      <c r="E1304" t="s">
        <v>2739</v>
      </c>
      <c r="F1304" s="21" t="s">
        <v>779</v>
      </c>
      <c r="G1304" s="21" t="s">
        <v>134</v>
      </c>
      <c r="H1304" s="49" t="s">
        <v>136</v>
      </c>
      <c r="I1304" s="21" t="s">
        <v>74</v>
      </c>
      <c r="J1304" t="s">
        <v>2740</v>
      </c>
      <c r="K1304" s="53" t="s">
        <v>29</v>
      </c>
      <c r="L1304" s="52" t="s">
        <v>92</v>
      </c>
      <c r="M1304" s="48" t="s">
        <v>73</v>
      </c>
      <c r="N1304" s="89" t="s">
        <v>74</v>
      </c>
      <c r="O1304" s="90" t="s">
        <v>74</v>
      </c>
      <c r="P1304" s="89" t="s">
        <v>74</v>
      </c>
      <c r="Q1304" s="47" t="str">
        <f t="shared" si="82"/>
        <v>c2783c39-f49d-4987-b753-fdbaad00ac54</v>
      </c>
      <c r="R1304" s="64" t="s">
        <v>848</v>
      </c>
      <c r="S1304" s="87">
        <v>7</v>
      </c>
      <c r="T1304" s="21">
        <v>1</v>
      </c>
      <c r="U1304" s="62" t="s">
        <v>139</v>
      </c>
      <c r="V1304" s="49">
        <f>SUMIF(ResumenCotizacion!$C:$C,E1304,ResumenCotizacion!$P:$P)</f>
        <v>0</v>
      </c>
      <c r="W1304" s="86">
        <f>IF(H1304="USD",S1304*SolCotizacion!$J$18,S1304)</f>
        <v>25657.87</v>
      </c>
      <c r="X1304" s="3">
        <f>ROUND(W1304/(1-VLOOKUP("Total porcentaje:",ResumenCotizacion!$F:$H,3,0)),2)</f>
        <v>25657.87</v>
      </c>
      <c r="Y1304" s="3">
        <f t="shared" si="83"/>
        <v>0</v>
      </c>
    </row>
    <row r="1305" spans="1:25" ht="14.25" x14ac:dyDescent="0.2">
      <c r="A1305" s="21" t="str">
        <f t="shared" si="80"/>
        <v>Catalogo principalOPEN-CSP ACADEMICOb12490bb-960c-458b-9a59-8335a6616538</v>
      </c>
      <c r="B1305" s="21" t="str">
        <f t="shared" si="81"/>
        <v>b12490bb-960c-458b-9a59-8335a6616538OPEN-CSP ACADEMICO</v>
      </c>
      <c r="C1305"/>
      <c r="D1305" s="21" t="s">
        <v>134</v>
      </c>
      <c r="E1305" t="s">
        <v>2741</v>
      </c>
      <c r="F1305" s="21" t="s">
        <v>779</v>
      </c>
      <c r="G1305" s="21" t="s">
        <v>134</v>
      </c>
      <c r="H1305" s="49" t="s">
        <v>136</v>
      </c>
      <c r="I1305" s="21" t="s">
        <v>74</v>
      </c>
      <c r="J1305" t="s">
        <v>2742</v>
      </c>
      <c r="K1305" s="53" t="s">
        <v>29</v>
      </c>
      <c r="L1305" s="52" t="s">
        <v>92</v>
      </c>
      <c r="M1305" s="48" t="s">
        <v>73</v>
      </c>
      <c r="N1305" s="89" t="s">
        <v>74</v>
      </c>
      <c r="O1305" s="90" t="s">
        <v>74</v>
      </c>
      <c r="P1305" s="89" t="s">
        <v>74</v>
      </c>
      <c r="Q1305" s="47" t="str">
        <f t="shared" si="82"/>
        <v>b12490bb-960c-458b-9a59-8335a6616538</v>
      </c>
      <c r="R1305" s="64" t="s">
        <v>848</v>
      </c>
      <c r="S1305" s="87">
        <v>3.5</v>
      </c>
      <c r="T1305" s="21">
        <v>1</v>
      </c>
      <c r="U1305" s="62" t="s">
        <v>139</v>
      </c>
      <c r="V1305" s="49">
        <f>SUMIF(ResumenCotizacion!$C:$C,E1305,ResumenCotizacion!$P:$P)</f>
        <v>0</v>
      </c>
      <c r="W1305" s="86">
        <f>IF(H1305="USD",S1305*SolCotizacion!$J$18,S1305)</f>
        <v>12828.934999999999</v>
      </c>
      <c r="X1305" s="3">
        <f>ROUND(W1305/(1-VLOOKUP("Total porcentaje:",ResumenCotizacion!$F:$H,3,0)),2)</f>
        <v>12828.94</v>
      </c>
      <c r="Y1305" s="3">
        <f t="shared" si="83"/>
        <v>0</v>
      </c>
    </row>
    <row r="1306" spans="1:25" ht="14.25" x14ac:dyDescent="0.2">
      <c r="A1306" s="21" t="str">
        <f t="shared" si="80"/>
        <v>Catalogo principalOPEN-CSP ACADEMICO4afd07ff-7e40-46a0-90e7-1806d0ee8313</v>
      </c>
      <c r="B1306" s="21" t="str">
        <f t="shared" si="81"/>
        <v>4afd07ff-7e40-46a0-90e7-1806d0ee8313OPEN-CSP ACADEMICO</v>
      </c>
      <c r="C1306"/>
      <c r="D1306" s="21" t="s">
        <v>134</v>
      </c>
      <c r="E1306" t="s">
        <v>2743</v>
      </c>
      <c r="F1306" s="21" t="s">
        <v>779</v>
      </c>
      <c r="G1306" s="21" t="s">
        <v>134</v>
      </c>
      <c r="H1306" s="49" t="s">
        <v>136</v>
      </c>
      <c r="I1306" s="21" t="s">
        <v>74</v>
      </c>
      <c r="J1306" t="s">
        <v>2744</v>
      </c>
      <c r="K1306" s="53" t="s">
        <v>29</v>
      </c>
      <c r="L1306" s="52" t="s">
        <v>92</v>
      </c>
      <c r="M1306" s="48" t="s">
        <v>73</v>
      </c>
      <c r="N1306" s="89" t="s">
        <v>74</v>
      </c>
      <c r="O1306" s="90" t="s">
        <v>74</v>
      </c>
      <c r="P1306" s="89" t="s">
        <v>74</v>
      </c>
      <c r="Q1306" s="47" t="str">
        <f t="shared" si="82"/>
        <v>4afd07ff-7e40-46a0-90e7-1806d0ee8313</v>
      </c>
      <c r="R1306" s="64" t="s">
        <v>848</v>
      </c>
      <c r="S1306" s="87">
        <v>70</v>
      </c>
      <c r="T1306" s="21">
        <v>1</v>
      </c>
      <c r="U1306" s="62" t="s">
        <v>139</v>
      </c>
      <c r="V1306" s="49">
        <f>SUMIF(ResumenCotizacion!$C:$C,E1306,ResumenCotizacion!$P:$P)</f>
        <v>0</v>
      </c>
      <c r="W1306" s="86">
        <f>IF(H1306="USD",S1306*SolCotizacion!$J$18,S1306)</f>
        <v>256578.69999999998</v>
      </c>
      <c r="X1306" s="3">
        <f>ROUND(W1306/(1-VLOOKUP("Total porcentaje:",ResumenCotizacion!$F:$H,3,0)),2)</f>
        <v>256578.7</v>
      </c>
      <c r="Y1306" s="3">
        <f t="shared" si="83"/>
        <v>0</v>
      </c>
    </row>
    <row r="1307" spans="1:25" ht="14.25" x14ac:dyDescent="0.2">
      <c r="A1307" s="21" t="str">
        <f t="shared" si="80"/>
        <v>Catalogo principalOPEN-CSP ACADEMICOceedd55e-fc9a-45b1-9001-d6d51f2d4be2</v>
      </c>
      <c r="B1307" s="21" t="str">
        <f t="shared" si="81"/>
        <v>ceedd55e-fc9a-45b1-9001-d6d51f2d4be2OPEN-CSP ACADEMICO</v>
      </c>
      <c r="C1307"/>
      <c r="D1307" s="21" t="s">
        <v>134</v>
      </c>
      <c r="E1307" t="s">
        <v>2745</v>
      </c>
      <c r="F1307" s="21" t="s">
        <v>779</v>
      </c>
      <c r="G1307" s="21" t="s">
        <v>134</v>
      </c>
      <c r="H1307" s="49" t="s">
        <v>136</v>
      </c>
      <c r="I1307" s="21" t="s">
        <v>74</v>
      </c>
      <c r="J1307" t="s">
        <v>2746</v>
      </c>
      <c r="K1307" s="53" t="s">
        <v>29</v>
      </c>
      <c r="L1307" s="52" t="s">
        <v>92</v>
      </c>
      <c r="M1307" s="48" t="s">
        <v>73</v>
      </c>
      <c r="N1307" s="89" t="s">
        <v>74</v>
      </c>
      <c r="O1307" s="90" t="s">
        <v>74</v>
      </c>
      <c r="P1307" s="89" t="s">
        <v>74</v>
      </c>
      <c r="Q1307" s="47" t="str">
        <f t="shared" si="82"/>
        <v>ceedd55e-fc9a-45b1-9001-d6d51f2d4be2</v>
      </c>
      <c r="R1307" s="64" t="s">
        <v>848</v>
      </c>
      <c r="S1307" s="87">
        <v>38.5</v>
      </c>
      <c r="T1307" s="21">
        <v>1</v>
      </c>
      <c r="U1307" s="62" t="s">
        <v>139</v>
      </c>
      <c r="V1307" s="49">
        <f>SUMIF(ResumenCotizacion!$C:$C,E1307,ResumenCotizacion!$P:$P)</f>
        <v>0</v>
      </c>
      <c r="W1307" s="86">
        <f>IF(H1307="USD",S1307*SolCotizacion!$J$18,S1307)</f>
        <v>141118.285</v>
      </c>
      <c r="X1307" s="3">
        <f>ROUND(W1307/(1-VLOOKUP("Total porcentaje:",ResumenCotizacion!$F:$H,3,0)),2)</f>
        <v>141118.29</v>
      </c>
      <c r="Y1307" s="3">
        <f t="shared" si="83"/>
        <v>0</v>
      </c>
    </row>
    <row r="1308" spans="1:25" ht="14.25" x14ac:dyDescent="0.2">
      <c r="A1308" s="21" t="str">
        <f t="shared" si="80"/>
        <v>Catalogo principalOPEN-CSP ACADEMICO11feeeaf-cbbb-4498-bf85-6822eb2122ea</v>
      </c>
      <c r="B1308" s="21" t="str">
        <f t="shared" si="81"/>
        <v>11feeeaf-cbbb-4498-bf85-6822eb2122eaOPEN-CSP ACADEMICO</v>
      </c>
      <c r="C1308"/>
      <c r="D1308" s="21" t="s">
        <v>134</v>
      </c>
      <c r="E1308" t="s">
        <v>2747</v>
      </c>
      <c r="F1308" s="21" t="s">
        <v>779</v>
      </c>
      <c r="G1308" s="21" t="s">
        <v>134</v>
      </c>
      <c r="H1308" s="49" t="s">
        <v>136</v>
      </c>
      <c r="I1308" s="21" t="s">
        <v>74</v>
      </c>
      <c r="J1308" t="s">
        <v>2748</v>
      </c>
      <c r="K1308" s="53" t="s">
        <v>29</v>
      </c>
      <c r="L1308" s="52" t="s">
        <v>92</v>
      </c>
      <c r="M1308" s="48" t="s">
        <v>73</v>
      </c>
      <c r="N1308" s="89" t="s">
        <v>74</v>
      </c>
      <c r="O1308" s="90" t="s">
        <v>74</v>
      </c>
      <c r="P1308" s="89" t="s">
        <v>74</v>
      </c>
      <c r="Q1308" s="47" t="str">
        <f t="shared" si="82"/>
        <v>11feeeaf-cbbb-4498-bf85-6822eb2122ea</v>
      </c>
      <c r="R1308" s="64" t="s">
        <v>848</v>
      </c>
      <c r="S1308" s="87">
        <v>28</v>
      </c>
      <c r="T1308" s="21">
        <v>1</v>
      </c>
      <c r="U1308" s="62" t="s">
        <v>139</v>
      </c>
      <c r="V1308" s="49">
        <f>SUMIF(ResumenCotizacion!$C:$C,E1308,ResumenCotizacion!$P:$P)</f>
        <v>0</v>
      </c>
      <c r="W1308" s="86">
        <f>IF(H1308="USD",S1308*SolCotizacion!$J$18,S1308)</f>
        <v>102631.48</v>
      </c>
      <c r="X1308" s="3">
        <f>ROUND(W1308/(1-VLOOKUP("Total porcentaje:",ResumenCotizacion!$F:$H,3,0)),2)</f>
        <v>102631.48</v>
      </c>
      <c r="Y1308" s="3">
        <f t="shared" si="83"/>
        <v>0</v>
      </c>
    </row>
    <row r="1309" spans="1:25" ht="14.25" x14ac:dyDescent="0.2">
      <c r="A1309" s="21" t="str">
        <f t="shared" si="80"/>
        <v>Catalogo principalOPEN-CSP ACADEMICOe9df434f-0be9-440b-a06b-0dc0ce93be93</v>
      </c>
      <c r="B1309" s="21" t="str">
        <f t="shared" si="81"/>
        <v>e9df434f-0be9-440b-a06b-0dc0ce93be93OPEN-CSP ACADEMICO</v>
      </c>
      <c r="C1309"/>
      <c r="D1309" s="21" t="s">
        <v>134</v>
      </c>
      <c r="E1309" t="s">
        <v>2749</v>
      </c>
      <c r="F1309" s="21" t="s">
        <v>779</v>
      </c>
      <c r="G1309" s="21" t="s">
        <v>134</v>
      </c>
      <c r="H1309" s="49" t="s">
        <v>136</v>
      </c>
      <c r="I1309" s="21" t="s">
        <v>74</v>
      </c>
      <c r="J1309" t="s">
        <v>2750</v>
      </c>
      <c r="K1309" s="53" t="s">
        <v>29</v>
      </c>
      <c r="L1309" s="52" t="s">
        <v>92</v>
      </c>
      <c r="M1309" s="48" t="s">
        <v>73</v>
      </c>
      <c r="N1309" s="89" t="s">
        <v>74</v>
      </c>
      <c r="O1309" s="90" t="s">
        <v>74</v>
      </c>
      <c r="P1309" s="89" t="s">
        <v>74</v>
      </c>
      <c r="Q1309" s="47" t="str">
        <f t="shared" si="82"/>
        <v>e9df434f-0be9-440b-a06b-0dc0ce93be93</v>
      </c>
      <c r="R1309" s="64" t="s">
        <v>848</v>
      </c>
      <c r="S1309" s="87">
        <v>0</v>
      </c>
      <c r="T1309" s="21">
        <v>1</v>
      </c>
      <c r="U1309" s="62" t="s">
        <v>139</v>
      </c>
      <c r="V1309" s="49">
        <f>SUMIF(ResumenCotizacion!$C:$C,E1309,ResumenCotizacion!$P:$P)</f>
        <v>0</v>
      </c>
      <c r="W1309" s="86">
        <f>IF(H1309="USD",S1309*SolCotizacion!$J$18,S1309)</f>
        <v>0</v>
      </c>
      <c r="X1309" s="3">
        <f>ROUND(W1309/(1-VLOOKUP("Total porcentaje:",ResumenCotizacion!$F:$H,3,0)),2)</f>
        <v>0</v>
      </c>
      <c r="Y1309" s="3">
        <f t="shared" si="83"/>
        <v>0</v>
      </c>
    </row>
    <row r="1310" spans="1:25" ht="14.25" x14ac:dyDescent="0.2">
      <c r="A1310" s="21" t="str">
        <f t="shared" si="80"/>
        <v>Catalogo principalOPEN-CSP ACADEMICOd884fc51-643d-4f12-bbf5-a13e9320a950</v>
      </c>
      <c r="B1310" s="21" t="str">
        <f t="shared" si="81"/>
        <v>d884fc51-643d-4f12-bbf5-a13e9320a950OPEN-CSP ACADEMICO</v>
      </c>
      <c r="C1310"/>
      <c r="D1310" s="21" t="s">
        <v>134</v>
      </c>
      <c r="E1310" t="s">
        <v>2751</v>
      </c>
      <c r="F1310" s="21" t="s">
        <v>779</v>
      </c>
      <c r="G1310" s="21" t="s">
        <v>134</v>
      </c>
      <c r="H1310" s="49" t="s">
        <v>136</v>
      </c>
      <c r="I1310" s="21" t="s">
        <v>74</v>
      </c>
      <c r="J1310" t="s">
        <v>2752</v>
      </c>
      <c r="K1310" s="53" t="s">
        <v>29</v>
      </c>
      <c r="L1310" s="52" t="s">
        <v>92</v>
      </c>
      <c r="M1310" s="48" t="s">
        <v>73</v>
      </c>
      <c r="N1310" s="89" t="s">
        <v>74</v>
      </c>
      <c r="O1310" s="90" t="s">
        <v>74</v>
      </c>
      <c r="P1310" s="89" t="s">
        <v>74</v>
      </c>
      <c r="Q1310" s="47" t="str">
        <f t="shared" si="82"/>
        <v>d884fc51-643d-4f12-bbf5-a13e9320a950</v>
      </c>
      <c r="R1310" s="64" t="s">
        <v>848</v>
      </c>
      <c r="S1310" s="87">
        <v>0</v>
      </c>
      <c r="T1310" s="21">
        <v>1</v>
      </c>
      <c r="U1310" s="62" t="s">
        <v>139</v>
      </c>
      <c r="V1310" s="49">
        <f>SUMIF(ResumenCotizacion!$C:$C,E1310,ResumenCotizacion!$P:$P)</f>
        <v>0</v>
      </c>
      <c r="W1310" s="86">
        <f>IF(H1310="USD",S1310*SolCotizacion!$J$18,S1310)</f>
        <v>0</v>
      </c>
      <c r="X1310" s="3">
        <f>ROUND(W1310/(1-VLOOKUP("Total porcentaje:",ResumenCotizacion!$F:$H,3,0)),2)</f>
        <v>0</v>
      </c>
      <c r="Y1310" s="3">
        <f t="shared" si="83"/>
        <v>0</v>
      </c>
    </row>
    <row r="1311" spans="1:25" ht="14.25" x14ac:dyDescent="0.2">
      <c r="A1311" s="21" t="str">
        <f t="shared" si="80"/>
        <v>Catalogo principalOPEN-CSP ACADEMICOb023d59e-7451-4817-a52d-749ff3918e83</v>
      </c>
      <c r="B1311" s="21" t="str">
        <f t="shared" si="81"/>
        <v>b023d59e-7451-4817-a52d-749ff3918e83OPEN-CSP ACADEMICO</v>
      </c>
      <c r="C1311"/>
      <c r="D1311" s="21" t="s">
        <v>134</v>
      </c>
      <c r="E1311" t="s">
        <v>2753</v>
      </c>
      <c r="F1311" s="21" t="s">
        <v>779</v>
      </c>
      <c r="G1311" s="21" t="s">
        <v>134</v>
      </c>
      <c r="H1311" s="49" t="s">
        <v>136</v>
      </c>
      <c r="I1311" s="21" t="s">
        <v>74</v>
      </c>
      <c r="J1311" t="s">
        <v>2754</v>
      </c>
      <c r="K1311" s="53" t="s">
        <v>29</v>
      </c>
      <c r="L1311" s="52" t="s">
        <v>92</v>
      </c>
      <c r="M1311" s="48" t="s">
        <v>73</v>
      </c>
      <c r="N1311" s="89" t="s">
        <v>74</v>
      </c>
      <c r="O1311" s="90" t="s">
        <v>74</v>
      </c>
      <c r="P1311" s="89" t="s">
        <v>74</v>
      </c>
      <c r="Q1311" s="47" t="str">
        <f t="shared" si="82"/>
        <v>b023d59e-7451-4817-a52d-749ff3918e83</v>
      </c>
      <c r="R1311" s="64" t="s">
        <v>848</v>
      </c>
      <c r="S1311" s="87">
        <v>55</v>
      </c>
      <c r="T1311" s="21">
        <v>1</v>
      </c>
      <c r="U1311" s="62" t="s">
        <v>139</v>
      </c>
      <c r="V1311" s="49">
        <f>SUMIF(ResumenCotizacion!$C:$C,E1311,ResumenCotizacion!$P:$P)</f>
        <v>0</v>
      </c>
      <c r="W1311" s="86">
        <f>IF(H1311="USD",S1311*SolCotizacion!$J$18,S1311)</f>
        <v>201597.55</v>
      </c>
      <c r="X1311" s="3">
        <f>ROUND(W1311/(1-VLOOKUP("Total porcentaje:",ResumenCotizacion!$F:$H,3,0)),2)</f>
        <v>201597.55</v>
      </c>
      <c r="Y1311" s="3">
        <f t="shared" si="83"/>
        <v>0</v>
      </c>
    </row>
    <row r="1312" spans="1:25" ht="14.25" x14ac:dyDescent="0.2">
      <c r="A1312" s="21" t="str">
        <f t="shared" si="80"/>
        <v>Catalogo principalOPEN-CSP ACADEMICO844c4b77-dfb5-45c9-aaa4-bf1e70dd73c8</v>
      </c>
      <c r="B1312" s="21" t="str">
        <f t="shared" si="81"/>
        <v>844c4b77-dfb5-45c9-aaa4-bf1e70dd73c8OPEN-CSP ACADEMICO</v>
      </c>
      <c r="C1312"/>
      <c r="D1312" s="21" t="s">
        <v>134</v>
      </c>
      <c r="E1312" t="s">
        <v>2755</v>
      </c>
      <c r="F1312" s="21" t="s">
        <v>779</v>
      </c>
      <c r="G1312" s="21" t="s">
        <v>134</v>
      </c>
      <c r="H1312" s="49" t="s">
        <v>136</v>
      </c>
      <c r="I1312" s="21" t="s">
        <v>74</v>
      </c>
      <c r="J1312" t="s">
        <v>2756</v>
      </c>
      <c r="K1312" s="53" t="s">
        <v>29</v>
      </c>
      <c r="L1312" s="52" t="s">
        <v>92</v>
      </c>
      <c r="M1312" s="48" t="s">
        <v>73</v>
      </c>
      <c r="N1312" s="89" t="s">
        <v>74</v>
      </c>
      <c r="O1312" s="90" t="s">
        <v>74</v>
      </c>
      <c r="P1312" s="89" t="s">
        <v>74</v>
      </c>
      <c r="Q1312" s="47" t="str">
        <f t="shared" si="82"/>
        <v>844c4b77-dfb5-45c9-aaa4-bf1e70dd73c8</v>
      </c>
      <c r="R1312" s="64" t="s">
        <v>848</v>
      </c>
      <c r="S1312" s="87">
        <v>40</v>
      </c>
      <c r="T1312" s="21">
        <v>1</v>
      </c>
      <c r="U1312" s="62" t="s">
        <v>139</v>
      </c>
      <c r="V1312" s="49">
        <f>SUMIF(ResumenCotizacion!$C:$C,E1312,ResumenCotizacion!$P:$P)</f>
        <v>0</v>
      </c>
      <c r="W1312" s="86">
        <f>IF(H1312="USD",S1312*SolCotizacion!$J$18,S1312)</f>
        <v>146616.4</v>
      </c>
      <c r="X1312" s="3">
        <f>ROUND(W1312/(1-VLOOKUP("Total porcentaje:",ResumenCotizacion!$F:$H,3,0)),2)</f>
        <v>146616.4</v>
      </c>
      <c r="Y1312" s="3">
        <f t="shared" si="83"/>
        <v>0</v>
      </c>
    </row>
    <row r="1313" spans="1:25" ht="14.25" x14ac:dyDescent="0.2">
      <c r="A1313" s="21" t="str">
        <f t="shared" si="80"/>
        <v>Catalogo principalOPEN-CSP ACADEMICObc89c27d-3586-4728-be98-4bb569802ede</v>
      </c>
      <c r="B1313" s="21" t="str">
        <f t="shared" si="81"/>
        <v>bc89c27d-3586-4728-be98-4bb569802edeOPEN-CSP ACADEMICO</v>
      </c>
      <c r="C1313"/>
      <c r="D1313" s="21" t="s">
        <v>134</v>
      </c>
      <c r="E1313" t="s">
        <v>2757</v>
      </c>
      <c r="F1313" s="21" t="s">
        <v>779</v>
      </c>
      <c r="G1313" s="21" t="s">
        <v>134</v>
      </c>
      <c r="H1313" s="49" t="s">
        <v>136</v>
      </c>
      <c r="I1313" s="21" t="s">
        <v>74</v>
      </c>
      <c r="J1313" t="s">
        <v>2758</v>
      </c>
      <c r="K1313" s="53" t="s">
        <v>29</v>
      </c>
      <c r="L1313" s="52" t="s">
        <v>92</v>
      </c>
      <c r="M1313" s="48" t="s">
        <v>73</v>
      </c>
      <c r="N1313" s="89" t="s">
        <v>74</v>
      </c>
      <c r="O1313" s="90" t="s">
        <v>74</v>
      </c>
      <c r="P1313" s="89" t="s">
        <v>74</v>
      </c>
      <c r="Q1313" s="47" t="str">
        <f t="shared" si="82"/>
        <v>bc89c27d-3586-4728-be98-4bb569802ede</v>
      </c>
      <c r="R1313" s="64" t="s">
        <v>848</v>
      </c>
      <c r="S1313" s="87">
        <v>4.4000000000000004</v>
      </c>
      <c r="T1313" s="21">
        <v>1</v>
      </c>
      <c r="U1313" s="62" t="s">
        <v>139</v>
      </c>
      <c r="V1313" s="49">
        <f>SUMIF(ResumenCotizacion!$C:$C,E1313,ResumenCotizacion!$P:$P)</f>
        <v>0</v>
      </c>
      <c r="W1313" s="86">
        <f>IF(H1313="USD",S1313*SolCotizacion!$J$18,S1313)</f>
        <v>16127.804</v>
      </c>
      <c r="X1313" s="3">
        <f>ROUND(W1313/(1-VLOOKUP("Total porcentaje:",ResumenCotizacion!$F:$H,3,0)),2)</f>
        <v>16127.8</v>
      </c>
      <c r="Y1313" s="3">
        <f t="shared" si="83"/>
        <v>0</v>
      </c>
    </row>
    <row r="1314" spans="1:25" ht="14.25" x14ac:dyDescent="0.2">
      <c r="A1314" s="21" t="str">
        <f t="shared" si="80"/>
        <v>Catalogo principalOPEN-CSP ACADEMICOb1873c69-7198-45e0-b8bf-4fa1d4a6a1ad</v>
      </c>
      <c r="B1314" s="21" t="str">
        <f t="shared" si="81"/>
        <v>b1873c69-7198-45e0-b8bf-4fa1d4a6a1adOPEN-CSP ACADEMICO</v>
      </c>
      <c r="C1314"/>
      <c r="D1314" s="21" t="s">
        <v>134</v>
      </c>
      <c r="E1314" t="s">
        <v>2759</v>
      </c>
      <c r="F1314" s="21" t="s">
        <v>779</v>
      </c>
      <c r="G1314" s="21" t="s">
        <v>134</v>
      </c>
      <c r="H1314" s="49" t="s">
        <v>136</v>
      </c>
      <c r="I1314" s="21" t="s">
        <v>74</v>
      </c>
      <c r="J1314" t="s">
        <v>2760</v>
      </c>
      <c r="K1314" s="53" t="s">
        <v>29</v>
      </c>
      <c r="L1314" s="52" t="s">
        <v>92</v>
      </c>
      <c r="M1314" s="48" t="s">
        <v>73</v>
      </c>
      <c r="N1314" s="89" t="s">
        <v>74</v>
      </c>
      <c r="O1314" s="90" t="s">
        <v>74</v>
      </c>
      <c r="P1314" s="89" t="s">
        <v>74</v>
      </c>
      <c r="Q1314" s="47" t="str">
        <f t="shared" si="82"/>
        <v>b1873c69-7198-45e0-b8bf-4fa1d4a6a1ad</v>
      </c>
      <c r="R1314" s="64" t="s">
        <v>848</v>
      </c>
      <c r="S1314" s="87">
        <v>3.2</v>
      </c>
      <c r="T1314" s="21">
        <v>1</v>
      </c>
      <c r="U1314" s="62" t="s">
        <v>139</v>
      </c>
      <c r="V1314" s="49">
        <f>SUMIF(ResumenCotizacion!$C:$C,E1314,ResumenCotizacion!$P:$P)</f>
        <v>0</v>
      </c>
      <c r="W1314" s="86">
        <f>IF(H1314="USD",S1314*SolCotizacion!$J$18,S1314)</f>
        <v>11729.312</v>
      </c>
      <c r="X1314" s="3">
        <f>ROUND(W1314/(1-VLOOKUP("Total porcentaje:",ResumenCotizacion!$F:$H,3,0)),2)</f>
        <v>11729.31</v>
      </c>
      <c r="Y1314" s="3">
        <f t="shared" si="83"/>
        <v>0</v>
      </c>
    </row>
    <row r="1315" spans="1:25" ht="14.25" x14ac:dyDescent="0.2">
      <c r="A1315" s="21" t="str">
        <f t="shared" si="80"/>
        <v>Catalogo principalOPEN-CSP ACADEMICO3e77a031-79a9-4cd7-a7e7-d7dc2987a5c4</v>
      </c>
      <c r="B1315" s="21" t="str">
        <f t="shared" si="81"/>
        <v>3e77a031-79a9-4cd7-a7e7-d7dc2987a5c4OPEN-CSP ACADEMICO</v>
      </c>
      <c r="C1315"/>
      <c r="D1315" s="21" t="s">
        <v>134</v>
      </c>
      <c r="E1315" t="s">
        <v>2761</v>
      </c>
      <c r="F1315" s="21" t="s">
        <v>779</v>
      </c>
      <c r="G1315" s="21" t="s">
        <v>134</v>
      </c>
      <c r="H1315" s="49" t="s">
        <v>136</v>
      </c>
      <c r="I1315" s="21" t="s">
        <v>74</v>
      </c>
      <c r="J1315" t="s">
        <v>2762</v>
      </c>
      <c r="K1315" s="53" t="s">
        <v>29</v>
      </c>
      <c r="L1315" s="52" t="s">
        <v>92</v>
      </c>
      <c r="M1315" s="48" t="s">
        <v>73</v>
      </c>
      <c r="N1315" s="89" t="s">
        <v>74</v>
      </c>
      <c r="O1315" s="90" t="s">
        <v>74</v>
      </c>
      <c r="P1315" s="89" t="s">
        <v>74</v>
      </c>
      <c r="Q1315" s="47" t="str">
        <f t="shared" si="82"/>
        <v>3e77a031-79a9-4cd7-a7e7-d7dc2987a5c4</v>
      </c>
      <c r="R1315" s="64" t="s">
        <v>848</v>
      </c>
      <c r="S1315" s="87">
        <v>16.5</v>
      </c>
      <c r="T1315" s="21">
        <v>1</v>
      </c>
      <c r="U1315" s="62" t="s">
        <v>139</v>
      </c>
      <c r="V1315" s="49">
        <f>SUMIF(ResumenCotizacion!$C:$C,E1315,ResumenCotizacion!$P:$P)</f>
        <v>0</v>
      </c>
      <c r="W1315" s="86">
        <f>IF(H1315="USD",S1315*SolCotizacion!$J$18,S1315)</f>
        <v>60479.264999999999</v>
      </c>
      <c r="X1315" s="3">
        <f>ROUND(W1315/(1-VLOOKUP("Total porcentaje:",ResumenCotizacion!$F:$H,3,0)),2)</f>
        <v>60479.27</v>
      </c>
      <c r="Y1315" s="3">
        <f t="shared" si="83"/>
        <v>0</v>
      </c>
    </row>
    <row r="1316" spans="1:25" ht="14.25" x14ac:dyDescent="0.2">
      <c r="A1316" s="21" t="str">
        <f t="shared" si="80"/>
        <v>Catalogo principalOPEN-CSP ACADEMICO3f2a5c50-0788-40e4-b79b-3c398c9728bd</v>
      </c>
      <c r="B1316" s="21" t="str">
        <f t="shared" si="81"/>
        <v>3f2a5c50-0788-40e4-b79b-3c398c9728bdOPEN-CSP ACADEMICO</v>
      </c>
      <c r="C1316"/>
      <c r="D1316" s="21" t="s">
        <v>134</v>
      </c>
      <c r="E1316" t="s">
        <v>2763</v>
      </c>
      <c r="F1316" s="21" t="s">
        <v>779</v>
      </c>
      <c r="G1316" s="21" t="s">
        <v>134</v>
      </c>
      <c r="H1316" s="49" t="s">
        <v>136</v>
      </c>
      <c r="I1316" s="21" t="s">
        <v>74</v>
      </c>
      <c r="J1316" t="s">
        <v>2764</v>
      </c>
      <c r="K1316" s="53" t="s">
        <v>29</v>
      </c>
      <c r="L1316" s="52" t="s">
        <v>92</v>
      </c>
      <c r="M1316" s="48" t="s">
        <v>73</v>
      </c>
      <c r="N1316" s="89" t="s">
        <v>74</v>
      </c>
      <c r="O1316" s="90" t="s">
        <v>74</v>
      </c>
      <c r="P1316" s="89" t="s">
        <v>74</v>
      </c>
      <c r="Q1316" s="47" t="str">
        <f t="shared" si="82"/>
        <v>3f2a5c50-0788-40e4-b79b-3c398c9728bd</v>
      </c>
      <c r="R1316" s="64" t="s">
        <v>848</v>
      </c>
      <c r="S1316" s="87">
        <v>8.3000000000000007</v>
      </c>
      <c r="T1316" s="21">
        <v>1</v>
      </c>
      <c r="U1316" s="62" t="s">
        <v>139</v>
      </c>
      <c r="V1316" s="49">
        <f>SUMIF(ResumenCotizacion!$C:$C,E1316,ResumenCotizacion!$P:$P)</f>
        <v>0</v>
      </c>
      <c r="W1316" s="86">
        <f>IF(H1316="USD",S1316*SolCotizacion!$J$18,S1316)</f>
        <v>30422.903000000002</v>
      </c>
      <c r="X1316" s="3">
        <f>ROUND(W1316/(1-VLOOKUP("Total porcentaje:",ResumenCotizacion!$F:$H,3,0)),2)</f>
        <v>30422.9</v>
      </c>
      <c r="Y1316" s="3">
        <f t="shared" si="83"/>
        <v>0</v>
      </c>
    </row>
    <row r="1317" spans="1:25" ht="14.25" x14ac:dyDescent="0.2">
      <c r="A1317" s="21" t="str">
        <f t="shared" si="80"/>
        <v>Catalogo principalOPEN-CSP ACADEMICOc8e9ad4d-ca4e-4787-b478-3b1b209d3377</v>
      </c>
      <c r="B1317" s="21" t="str">
        <f t="shared" si="81"/>
        <v>c8e9ad4d-ca4e-4787-b478-3b1b209d3377OPEN-CSP ACADEMICO</v>
      </c>
      <c r="C1317"/>
      <c r="D1317" s="21" t="s">
        <v>134</v>
      </c>
      <c r="E1317" t="s">
        <v>2765</v>
      </c>
      <c r="F1317" s="21" t="s">
        <v>779</v>
      </c>
      <c r="G1317" s="21" t="s">
        <v>134</v>
      </c>
      <c r="H1317" s="49" t="s">
        <v>136</v>
      </c>
      <c r="I1317" s="21" t="s">
        <v>74</v>
      </c>
      <c r="J1317" t="s">
        <v>2766</v>
      </c>
      <c r="K1317" s="53" t="s">
        <v>29</v>
      </c>
      <c r="L1317" s="52" t="s">
        <v>92</v>
      </c>
      <c r="M1317" s="48" t="s">
        <v>73</v>
      </c>
      <c r="N1317" s="89" t="s">
        <v>74</v>
      </c>
      <c r="O1317" s="90" t="s">
        <v>74</v>
      </c>
      <c r="P1317" s="89" t="s">
        <v>74</v>
      </c>
      <c r="Q1317" s="47" t="str">
        <f t="shared" si="82"/>
        <v>c8e9ad4d-ca4e-4787-b478-3b1b209d3377</v>
      </c>
      <c r="R1317" s="64" t="s">
        <v>848</v>
      </c>
      <c r="S1317" s="87">
        <v>9.9</v>
      </c>
      <c r="T1317" s="21">
        <v>1</v>
      </c>
      <c r="U1317" s="62" t="s">
        <v>139</v>
      </c>
      <c r="V1317" s="49">
        <f>SUMIF(ResumenCotizacion!$C:$C,E1317,ResumenCotizacion!$P:$P)</f>
        <v>0</v>
      </c>
      <c r="W1317" s="86">
        <f>IF(H1317="USD",S1317*SolCotizacion!$J$18,S1317)</f>
        <v>36287.559000000001</v>
      </c>
      <c r="X1317" s="3">
        <f>ROUND(W1317/(1-VLOOKUP("Total porcentaje:",ResumenCotizacion!$F:$H,3,0)),2)</f>
        <v>36287.56</v>
      </c>
      <c r="Y1317" s="3">
        <f t="shared" si="83"/>
        <v>0</v>
      </c>
    </row>
    <row r="1318" spans="1:25" ht="14.25" x14ac:dyDescent="0.2">
      <c r="A1318" s="21" t="str">
        <f t="shared" si="80"/>
        <v>Catalogo principalOPEN-CSP ACADEMICOc3909cda-035d-4c9f-909d-9a3fdde4e625</v>
      </c>
      <c r="B1318" s="21" t="str">
        <f t="shared" si="81"/>
        <v>c3909cda-035d-4c9f-909d-9a3fdde4e625OPEN-CSP ACADEMICO</v>
      </c>
      <c r="C1318"/>
      <c r="D1318" s="21" t="s">
        <v>134</v>
      </c>
      <c r="E1318" t="s">
        <v>2767</v>
      </c>
      <c r="F1318" s="21" t="s">
        <v>779</v>
      </c>
      <c r="G1318" s="21" t="s">
        <v>134</v>
      </c>
      <c r="H1318" s="49" t="s">
        <v>136</v>
      </c>
      <c r="I1318" s="21" t="s">
        <v>74</v>
      </c>
      <c r="J1318" t="s">
        <v>2768</v>
      </c>
      <c r="K1318" s="53" t="s">
        <v>29</v>
      </c>
      <c r="L1318" s="52" t="s">
        <v>92</v>
      </c>
      <c r="M1318" s="48" t="s">
        <v>73</v>
      </c>
      <c r="N1318" s="89" t="s">
        <v>74</v>
      </c>
      <c r="O1318" s="90" t="s">
        <v>74</v>
      </c>
      <c r="P1318" s="89" t="s">
        <v>74</v>
      </c>
      <c r="Q1318" s="47" t="str">
        <f t="shared" si="82"/>
        <v>c3909cda-035d-4c9f-909d-9a3fdde4e625</v>
      </c>
      <c r="R1318" s="64" t="s">
        <v>848</v>
      </c>
      <c r="S1318" s="87">
        <v>12</v>
      </c>
      <c r="T1318" s="21">
        <v>1</v>
      </c>
      <c r="U1318" s="62" t="s">
        <v>139</v>
      </c>
      <c r="V1318" s="49">
        <f>SUMIF(ResumenCotizacion!$C:$C,E1318,ResumenCotizacion!$P:$P)</f>
        <v>0</v>
      </c>
      <c r="W1318" s="86">
        <f>IF(H1318="USD",S1318*SolCotizacion!$J$18,S1318)</f>
        <v>43984.92</v>
      </c>
      <c r="X1318" s="3">
        <f>ROUND(W1318/(1-VLOOKUP("Total porcentaje:",ResumenCotizacion!$F:$H,3,0)),2)</f>
        <v>43984.92</v>
      </c>
      <c r="Y1318" s="3">
        <f t="shared" si="83"/>
        <v>0</v>
      </c>
    </row>
    <row r="1319" spans="1:25" ht="14.25" x14ac:dyDescent="0.2">
      <c r="A1319" s="21" t="str">
        <f t="shared" si="80"/>
        <v>Catalogo principalOPEN-CSP ACADEMICOe17c1172-b1a2-4cc4-a222-5e3d70249df3</v>
      </c>
      <c r="B1319" s="21" t="str">
        <f t="shared" si="81"/>
        <v>e17c1172-b1a2-4cc4-a222-5e3d70249df3OPEN-CSP ACADEMICO</v>
      </c>
      <c r="C1319"/>
      <c r="D1319" s="21" t="s">
        <v>134</v>
      </c>
      <c r="E1319" t="s">
        <v>2769</v>
      </c>
      <c r="F1319" s="21" t="s">
        <v>779</v>
      </c>
      <c r="G1319" s="21" t="s">
        <v>134</v>
      </c>
      <c r="H1319" s="49" t="s">
        <v>136</v>
      </c>
      <c r="I1319" s="21" t="s">
        <v>74</v>
      </c>
      <c r="J1319" t="s">
        <v>2770</v>
      </c>
      <c r="K1319" s="53" t="s">
        <v>29</v>
      </c>
      <c r="L1319" s="52" t="s">
        <v>92</v>
      </c>
      <c r="M1319" s="48" t="s">
        <v>73</v>
      </c>
      <c r="N1319" s="89" t="s">
        <v>74</v>
      </c>
      <c r="O1319" s="90" t="s">
        <v>74</v>
      </c>
      <c r="P1319" s="89" t="s">
        <v>74</v>
      </c>
      <c r="Q1319" s="47" t="str">
        <f t="shared" si="82"/>
        <v>e17c1172-b1a2-4cc4-a222-5e3d70249df3</v>
      </c>
      <c r="R1319" s="64" t="s">
        <v>848</v>
      </c>
      <c r="S1319" s="87">
        <v>6</v>
      </c>
      <c r="T1319" s="21">
        <v>1</v>
      </c>
      <c r="U1319" s="62" t="s">
        <v>139</v>
      </c>
      <c r="V1319" s="49">
        <f>SUMIF(ResumenCotizacion!$C:$C,E1319,ResumenCotizacion!$P:$P)</f>
        <v>0</v>
      </c>
      <c r="W1319" s="86">
        <f>IF(H1319="USD",S1319*SolCotizacion!$J$18,S1319)</f>
        <v>21992.46</v>
      </c>
      <c r="X1319" s="3">
        <f>ROUND(W1319/(1-VLOOKUP("Total porcentaje:",ResumenCotizacion!$F:$H,3,0)),2)</f>
        <v>21992.46</v>
      </c>
      <c r="Y1319" s="3">
        <f t="shared" si="83"/>
        <v>0</v>
      </c>
    </row>
    <row r="1320" spans="1:25" ht="14.25" x14ac:dyDescent="0.2">
      <c r="A1320" s="21" t="str">
        <f t="shared" si="80"/>
        <v>Catalogo principalOPEN-CSP ACADEMICO9390652a-3518-46b8-8e55-ae248698e54f</v>
      </c>
      <c r="B1320" s="21" t="str">
        <f t="shared" si="81"/>
        <v>9390652a-3518-46b8-8e55-ae248698e54fOPEN-CSP ACADEMICO</v>
      </c>
      <c r="C1320"/>
      <c r="D1320" s="21" t="s">
        <v>134</v>
      </c>
      <c r="E1320" t="s">
        <v>2771</v>
      </c>
      <c r="F1320" s="21" t="s">
        <v>779</v>
      </c>
      <c r="G1320" s="21" t="s">
        <v>134</v>
      </c>
      <c r="H1320" s="49" t="s">
        <v>136</v>
      </c>
      <c r="I1320" s="21" t="s">
        <v>74</v>
      </c>
      <c r="J1320" t="s">
        <v>2772</v>
      </c>
      <c r="K1320" s="53" t="s">
        <v>29</v>
      </c>
      <c r="L1320" s="52" t="s">
        <v>92</v>
      </c>
      <c r="M1320" s="48" t="s">
        <v>73</v>
      </c>
      <c r="N1320" s="89" t="s">
        <v>74</v>
      </c>
      <c r="O1320" s="90" t="s">
        <v>74</v>
      </c>
      <c r="P1320" s="89" t="s">
        <v>74</v>
      </c>
      <c r="Q1320" s="47" t="str">
        <f t="shared" si="82"/>
        <v>9390652a-3518-46b8-8e55-ae248698e54f</v>
      </c>
      <c r="R1320" s="64" t="s">
        <v>848</v>
      </c>
      <c r="S1320" s="87">
        <v>7.2</v>
      </c>
      <c r="T1320" s="21">
        <v>1</v>
      </c>
      <c r="U1320" s="62" t="s">
        <v>139</v>
      </c>
      <c r="V1320" s="49">
        <f>SUMIF(ResumenCotizacion!$C:$C,E1320,ResumenCotizacion!$P:$P)</f>
        <v>0</v>
      </c>
      <c r="W1320" s="86">
        <f>IF(H1320="USD",S1320*SolCotizacion!$J$18,S1320)</f>
        <v>26390.952000000001</v>
      </c>
      <c r="X1320" s="3">
        <f>ROUND(W1320/(1-VLOOKUP("Total porcentaje:",ResumenCotizacion!$F:$H,3,0)),2)</f>
        <v>26390.95</v>
      </c>
      <c r="Y1320" s="3">
        <f t="shared" si="83"/>
        <v>0</v>
      </c>
    </row>
    <row r="1321" spans="1:25" ht="14.25" x14ac:dyDescent="0.2">
      <c r="A1321" s="21" t="str">
        <f t="shared" si="80"/>
        <v>Catalogo principalOPEN-CSP ACADEMICO83a531ed-e7e8-4b78-94d0-3073d415f347</v>
      </c>
      <c r="B1321" s="21" t="str">
        <f t="shared" si="81"/>
        <v>83a531ed-e7e8-4b78-94d0-3073d415f347OPEN-CSP ACADEMICO</v>
      </c>
      <c r="C1321"/>
      <c r="D1321" s="21" t="s">
        <v>134</v>
      </c>
      <c r="E1321" t="s">
        <v>2773</v>
      </c>
      <c r="F1321" s="21" t="s">
        <v>779</v>
      </c>
      <c r="G1321" s="21" t="s">
        <v>134</v>
      </c>
      <c r="H1321" s="49" t="s">
        <v>136</v>
      </c>
      <c r="I1321" s="21" t="s">
        <v>74</v>
      </c>
      <c r="J1321" t="s">
        <v>2774</v>
      </c>
      <c r="K1321" s="53" t="s">
        <v>29</v>
      </c>
      <c r="L1321" s="52" t="s">
        <v>92</v>
      </c>
      <c r="M1321" s="48" t="s">
        <v>73</v>
      </c>
      <c r="N1321" s="89" t="s">
        <v>74</v>
      </c>
      <c r="O1321" s="90" t="s">
        <v>74</v>
      </c>
      <c r="P1321" s="89" t="s">
        <v>74</v>
      </c>
      <c r="Q1321" s="47" t="str">
        <f t="shared" si="82"/>
        <v>83a531ed-e7e8-4b78-94d0-3073d415f347</v>
      </c>
      <c r="R1321" s="64" t="s">
        <v>848</v>
      </c>
      <c r="S1321" s="87">
        <v>99</v>
      </c>
      <c r="T1321" s="21">
        <v>1</v>
      </c>
      <c r="U1321" s="62" t="s">
        <v>139</v>
      </c>
      <c r="V1321" s="49">
        <f>SUMIF(ResumenCotizacion!$C:$C,E1321,ResumenCotizacion!$P:$P)</f>
        <v>0</v>
      </c>
      <c r="W1321" s="86">
        <f>IF(H1321="USD",S1321*SolCotizacion!$J$18,S1321)</f>
        <v>362875.58999999997</v>
      </c>
      <c r="X1321" s="3">
        <f>ROUND(W1321/(1-VLOOKUP("Total porcentaje:",ResumenCotizacion!$F:$H,3,0)),2)</f>
        <v>362875.59</v>
      </c>
      <c r="Y1321" s="3">
        <f t="shared" si="83"/>
        <v>0</v>
      </c>
    </row>
    <row r="1322" spans="1:25" ht="14.25" x14ac:dyDescent="0.2">
      <c r="A1322" s="21" t="str">
        <f t="shared" si="80"/>
        <v>Catalogo principalOPEN-CSP ACADEMICOf274d48b-fb43-419c-a78e-eebbec51b6e8</v>
      </c>
      <c r="B1322" s="21" t="str">
        <f t="shared" si="81"/>
        <v>f274d48b-fb43-419c-a78e-eebbec51b6e8OPEN-CSP ACADEMICO</v>
      </c>
      <c r="C1322"/>
      <c r="D1322" s="21" t="s">
        <v>134</v>
      </c>
      <c r="E1322" t="s">
        <v>2775</v>
      </c>
      <c r="F1322" s="21" t="s">
        <v>779</v>
      </c>
      <c r="G1322" s="21" t="s">
        <v>134</v>
      </c>
      <c r="H1322" s="49" t="s">
        <v>136</v>
      </c>
      <c r="I1322" s="21" t="s">
        <v>74</v>
      </c>
      <c r="J1322" t="s">
        <v>2776</v>
      </c>
      <c r="K1322" s="53" t="s">
        <v>29</v>
      </c>
      <c r="L1322" s="52" t="s">
        <v>92</v>
      </c>
      <c r="M1322" s="48" t="s">
        <v>73</v>
      </c>
      <c r="N1322" s="89" t="s">
        <v>74</v>
      </c>
      <c r="O1322" s="90" t="s">
        <v>74</v>
      </c>
      <c r="P1322" s="89" t="s">
        <v>74</v>
      </c>
      <c r="Q1322" s="47" t="str">
        <f t="shared" si="82"/>
        <v>f274d48b-fb43-419c-a78e-eebbec51b6e8</v>
      </c>
      <c r="R1322" s="64" t="s">
        <v>848</v>
      </c>
      <c r="S1322" s="87">
        <v>59.4</v>
      </c>
      <c r="T1322" s="21">
        <v>1</v>
      </c>
      <c r="U1322" s="62" t="s">
        <v>139</v>
      </c>
      <c r="V1322" s="49">
        <f>SUMIF(ResumenCotizacion!$C:$C,E1322,ResumenCotizacion!$P:$P)</f>
        <v>0</v>
      </c>
      <c r="W1322" s="86">
        <f>IF(H1322="USD",S1322*SolCotizacion!$J$18,S1322)</f>
        <v>217725.35399999999</v>
      </c>
      <c r="X1322" s="3">
        <f>ROUND(W1322/(1-VLOOKUP("Total porcentaje:",ResumenCotizacion!$F:$H,3,0)),2)</f>
        <v>217725.35</v>
      </c>
      <c r="Y1322" s="3">
        <f t="shared" si="83"/>
        <v>0</v>
      </c>
    </row>
    <row r="1323" spans="1:25" ht="14.25" x14ac:dyDescent="0.2">
      <c r="A1323" s="21" t="str">
        <f t="shared" si="80"/>
        <v>Catalogo principalOPEN-CSP ACADEMICOf65ba0cd-dd42-4b7a-8df2-2adcb3c01299</v>
      </c>
      <c r="B1323" s="21" t="str">
        <f t="shared" si="81"/>
        <v>f65ba0cd-dd42-4b7a-8df2-2adcb3c01299OPEN-CSP ACADEMICO</v>
      </c>
      <c r="C1323"/>
      <c r="D1323" s="21" t="s">
        <v>134</v>
      </c>
      <c r="E1323" t="s">
        <v>2777</v>
      </c>
      <c r="F1323" s="21" t="s">
        <v>779</v>
      </c>
      <c r="G1323" s="21" t="s">
        <v>134</v>
      </c>
      <c r="H1323" s="49" t="s">
        <v>136</v>
      </c>
      <c r="I1323" s="21" t="s">
        <v>74</v>
      </c>
      <c r="J1323" t="s">
        <v>2778</v>
      </c>
      <c r="K1323" s="53" t="s">
        <v>29</v>
      </c>
      <c r="L1323" s="52" t="s">
        <v>92</v>
      </c>
      <c r="M1323" s="48" t="s">
        <v>73</v>
      </c>
      <c r="N1323" s="89" t="s">
        <v>74</v>
      </c>
      <c r="O1323" s="90" t="s">
        <v>74</v>
      </c>
      <c r="P1323" s="89" t="s">
        <v>74</v>
      </c>
      <c r="Q1323" s="47" t="str">
        <f t="shared" si="82"/>
        <v>f65ba0cd-dd42-4b7a-8df2-2adcb3c01299</v>
      </c>
      <c r="R1323" s="64" t="s">
        <v>848</v>
      </c>
      <c r="S1323" s="87">
        <v>72</v>
      </c>
      <c r="T1323" s="21">
        <v>1</v>
      </c>
      <c r="U1323" s="62" t="s">
        <v>139</v>
      </c>
      <c r="V1323" s="49">
        <f>SUMIF(ResumenCotizacion!$C:$C,E1323,ResumenCotizacion!$P:$P)</f>
        <v>0</v>
      </c>
      <c r="W1323" s="86">
        <f>IF(H1323="USD",S1323*SolCotizacion!$J$18,S1323)</f>
        <v>263909.52</v>
      </c>
      <c r="X1323" s="3">
        <f>ROUND(W1323/(1-VLOOKUP("Total porcentaje:",ResumenCotizacion!$F:$H,3,0)),2)</f>
        <v>263909.52</v>
      </c>
      <c r="Y1323" s="3">
        <f t="shared" si="83"/>
        <v>0</v>
      </c>
    </row>
    <row r="1324" spans="1:25" ht="14.25" x14ac:dyDescent="0.2">
      <c r="A1324" s="21" t="str">
        <f t="shared" si="80"/>
        <v>Catalogo principalOPEN-CSP ACADEMICO8f660fd7-a7ca-4f2d-a241-0dab83b610e5</v>
      </c>
      <c r="B1324" s="21" t="str">
        <f t="shared" si="81"/>
        <v>8f660fd7-a7ca-4f2d-a241-0dab83b610e5OPEN-CSP ACADEMICO</v>
      </c>
      <c r="C1324"/>
      <c r="D1324" s="21" t="s">
        <v>134</v>
      </c>
      <c r="E1324" t="s">
        <v>2779</v>
      </c>
      <c r="F1324" s="21" t="s">
        <v>779</v>
      </c>
      <c r="G1324" s="21" t="s">
        <v>134</v>
      </c>
      <c r="H1324" s="49" t="s">
        <v>136</v>
      </c>
      <c r="I1324" s="21" t="s">
        <v>74</v>
      </c>
      <c r="J1324" t="s">
        <v>2780</v>
      </c>
      <c r="K1324" s="53" t="s">
        <v>29</v>
      </c>
      <c r="L1324" s="52" t="s">
        <v>92</v>
      </c>
      <c r="M1324" s="48" t="s">
        <v>73</v>
      </c>
      <c r="N1324" s="89" t="s">
        <v>74</v>
      </c>
      <c r="O1324" s="90" t="s">
        <v>74</v>
      </c>
      <c r="P1324" s="89" t="s">
        <v>74</v>
      </c>
      <c r="Q1324" s="47" t="str">
        <f t="shared" si="82"/>
        <v>8f660fd7-a7ca-4f2d-a241-0dab83b610e5</v>
      </c>
      <c r="R1324" s="64" t="s">
        <v>848</v>
      </c>
      <c r="S1324" s="87">
        <v>43.2</v>
      </c>
      <c r="T1324" s="21">
        <v>1</v>
      </c>
      <c r="U1324" s="62" t="s">
        <v>139</v>
      </c>
      <c r="V1324" s="49">
        <f>SUMIF(ResumenCotizacion!$C:$C,E1324,ResumenCotizacion!$P:$P)</f>
        <v>0</v>
      </c>
      <c r="W1324" s="86">
        <f>IF(H1324="USD",S1324*SolCotizacion!$J$18,S1324)</f>
        <v>158345.712</v>
      </c>
      <c r="X1324" s="3">
        <f>ROUND(W1324/(1-VLOOKUP("Total porcentaje:",ResumenCotizacion!$F:$H,3,0)),2)</f>
        <v>158345.71</v>
      </c>
      <c r="Y1324" s="3">
        <f t="shared" si="83"/>
        <v>0</v>
      </c>
    </row>
    <row r="1325" spans="1:25" ht="14.25" x14ac:dyDescent="0.2">
      <c r="A1325" s="21" t="str">
        <f t="shared" si="80"/>
        <v>Catalogo principalOPEN-CSP ACADEMICO77e8bce5-aa9e-47d3-ad59-5bd4bb13e5ac</v>
      </c>
      <c r="B1325" s="21" t="str">
        <f t="shared" si="81"/>
        <v>77e8bce5-aa9e-47d3-ad59-5bd4bb13e5acOPEN-CSP ACADEMICO</v>
      </c>
      <c r="C1325"/>
      <c r="D1325" s="21" t="s">
        <v>134</v>
      </c>
      <c r="E1325" t="s">
        <v>2781</v>
      </c>
      <c r="F1325" s="21" t="s">
        <v>779</v>
      </c>
      <c r="G1325" s="21" t="s">
        <v>134</v>
      </c>
      <c r="H1325" s="49" t="s">
        <v>136</v>
      </c>
      <c r="I1325" s="21" t="s">
        <v>74</v>
      </c>
      <c r="J1325" t="s">
        <v>2782</v>
      </c>
      <c r="K1325" s="53" t="s">
        <v>29</v>
      </c>
      <c r="L1325" s="52" t="s">
        <v>92</v>
      </c>
      <c r="M1325" s="48" t="s">
        <v>73</v>
      </c>
      <c r="N1325" s="89" t="s">
        <v>74</v>
      </c>
      <c r="O1325" s="90" t="s">
        <v>74</v>
      </c>
      <c r="P1325" s="89" t="s">
        <v>74</v>
      </c>
      <c r="Q1325" s="47" t="str">
        <f t="shared" si="82"/>
        <v>77e8bce5-aa9e-47d3-ad59-5bd4bb13e5ac</v>
      </c>
      <c r="R1325" s="64" t="s">
        <v>848</v>
      </c>
      <c r="S1325" s="87">
        <v>700</v>
      </c>
      <c r="T1325" s="21">
        <v>1</v>
      </c>
      <c r="U1325" s="62" t="s">
        <v>139</v>
      </c>
      <c r="V1325" s="49">
        <f>SUMIF(ResumenCotizacion!$C:$C,E1325,ResumenCotizacion!$P:$P)</f>
        <v>0</v>
      </c>
      <c r="W1325" s="86">
        <f>IF(H1325="USD",S1325*SolCotizacion!$J$18,S1325)</f>
        <v>2565787</v>
      </c>
      <c r="X1325" s="3">
        <f>ROUND(W1325/(1-VLOOKUP("Total porcentaje:",ResumenCotizacion!$F:$H,3,0)),2)</f>
        <v>2565787</v>
      </c>
      <c r="Y1325" s="3">
        <f t="shared" si="83"/>
        <v>0</v>
      </c>
    </row>
    <row r="1326" spans="1:25" ht="14.25" x14ac:dyDescent="0.2">
      <c r="A1326" s="21" t="str">
        <f t="shared" si="80"/>
        <v>Catalogo principalOPEN-CSP ACADEMICO9f620def-b8a6-4d1d-9a03-53f874557837</v>
      </c>
      <c r="B1326" s="21" t="str">
        <f t="shared" si="81"/>
        <v>9f620def-b8a6-4d1d-9a03-53f874557837OPEN-CSP ACADEMICO</v>
      </c>
      <c r="C1326"/>
      <c r="D1326" s="21" t="s">
        <v>134</v>
      </c>
      <c r="E1326" t="s">
        <v>2783</v>
      </c>
      <c r="F1326" s="21" t="s">
        <v>779</v>
      </c>
      <c r="G1326" s="21" t="s">
        <v>134</v>
      </c>
      <c r="H1326" s="49" t="s">
        <v>136</v>
      </c>
      <c r="I1326" s="21" t="s">
        <v>74</v>
      </c>
      <c r="J1326" t="s">
        <v>2784</v>
      </c>
      <c r="K1326" s="53" t="s">
        <v>29</v>
      </c>
      <c r="L1326" s="52" t="s">
        <v>92</v>
      </c>
      <c r="M1326" s="48" t="s">
        <v>73</v>
      </c>
      <c r="N1326" s="89" t="s">
        <v>74</v>
      </c>
      <c r="O1326" s="90" t="s">
        <v>74</v>
      </c>
      <c r="P1326" s="89" t="s">
        <v>74</v>
      </c>
      <c r="Q1326" s="47" t="str">
        <f t="shared" si="82"/>
        <v>9f620def-b8a6-4d1d-9a03-53f874557837</v>
      </c>
      <c r="R1326" s="64" t="s">
        <v>848</v>
      </c>
      <c r="S1326" s="87">
        <v>550</v>
      </c>
      <c r="T1326" s="21">
        <v>1</v>
      </c>
      <c r="U1326" s="62" t="s">
        <v>139</v>
      </c>
      <c r="V1326" s="49">
        <f>SUMIF(ResumenCotizacion!$C:$C,E1326,ResumenCotizacion!$P:$P)</f>
        <v>0</v>
      </c>
      <c r="W1326" s="86">
        <f>IF(H1326="USD",S1326*SolCotizacion!$J$18,S1326)</f>
        <v>2015975.5</v>
      </c>
      <c r="X1326" s="3">
        <f>ROUND(W1326/(1-VLOOKUP("Total porcentaje:",ResumenCotizacion!$F:$H,3,0)),2)</f>
        <v>2015975.5</v>
      </c>
      <c r="Y1326" s="3">
        <f t="shared" si="83"/>
        <v>0</v>
      </c>
    </row>
    <row r="1327" spans="1:25" ht="14.25" x14ac:dyDescent="0.2">
      <c r="A1327" s="21" t="str">
        <f t="shared" si="80"/>
        <v>Catalogo principalOPEN-CSP ACADEMICO51ba4a74-086e-4033-bc08-56d71fc139c0</v>
      </c>
      <c r="B1327" s="21" t="str">
        <f t="shared" si="81"/>
        <v>51ba4a74-086e-4033-bc08-56d71fc139c0OPEN-CSP ACADEMICO</v>
      </c>
      <c r="C1327"/>
      <c r="D1327" s="21" t="s">
        <v>134</v>
      </c>
      <c r="E1327" t="s">
        <v>2785</v>
      </c>
      <c r="F1327" s="21" t="s">
        <v>779</v>
      </c>
      <c r="G1327" s="21" t="s">
        <v>134</v>
      </c>
      <c r="H1327" s="49" t="s">
        <v>136</v>
      </c>
      <c r="I1327" s="21" t="s">
        <v>74</v>
      </c>
      <c r="J1327" t="s">
        <v>2786</v>
      </c>
      <c r="K1327" s="53" t="s">
        <v>29</v>
      </c>
      <c r="L1327" s="52" t="s">
        <v>92</v>
      </c>
      <c r="M1327" s="48" t="s">
        <v>73</v>
      </c>
      <c r="N1327" s="89" t="s">
        <v>74</v>
      </c>
      <c r="O1327" s="90" t="s">
        <v>74</v>
      </c>
      <c r="P1327" s="89" t="s">
        <v>74</v>
      </c>
      <c r="Q1327" s="47" t="str">
        <f t="shared" si="82"/>
        <v>51ba4a74-086e-4033-bc08-56d71fc139c0</v>
      </c>
      <c r="R1327" s="64" t="s">
        <v>848</v>
      </c>
      <c r="S1327" s="87">
        <v>825</v>
      </c>
      <c r="T1327" s="21">
        <v>1</v>
      </c>
      <c r="U1327" s="62" t="s">
        <v>139</v>
      </c>
      <c r="V1327" s="49">
        <f>SUMIF(ResumenCotizacion!$C:$C,E1327,ResumenCotizacion!$P:$P)</f>
        <v>0</v>
      </c>
      <c r="W1327" s="86">
        <f>IF(H1327="USD",S1327*SolCotizacion!$J$18,S1327)</f>
        <v>3023963.25</v>
      </c>
      <c r="X1327" s="3">
        <f>ROUND(W1327/(1-VLOOKUP("Total porcentaje:",ResumenCotizacion!$F:$H,3,0)),2)</f>
        <v>3023963.25</v>
      </c>
      <c r="Y1327" s="3">
        <f t="shared" si="83"/>
        <v>0</v>
      </c>
    </row>
    <row r="1328" spans="1:25" ht="14.25" x14ac:dyDescent="0.2">
      <c r="A1328" s="21" t="str">
        <f t="shared" si="80"/>
        <v>Catalogo principalOPEN-CSP ACADEMICO621716e7-cfc9-4e8c-9b8c-262b8d8b2212</v>
      </c>
      <c r="B1328" s="21" t="str">
        <f t="shared" si="81"/>
        <v>621716e7-cfc9-4e8c-9b8c-262b8d8b2212OPEN-CSP ACADEMICO</v>
      </c>
      <c r="C1328"/>
      <c r="D1328" s="21" t="s">
        <v>134</v>
      </c>
      <c r="E1328" t="s">
        <v>2787</v>
      </c>
      <c r="F1328" s="21" t="s">
        <v>779</v>
      </c>
      <c r="G1328" s="21" t="s">
        <v>134</v>
      </c>
      <c r="H1328" s="49" t="s">
        <v>136</v>
      </c>
      <c r="I1328" s="21" t="s">
        <v>74</v>
      </c>
      <c r="J1328" t="s">
        <v>2788</v>
      </c>
      <c r="K1328" s="53" t="s">
        <v>29</v>
      </c>
      <c r="L1328" s="52" t="s">
        <v>92</v>
      </c>
      <c r="M1328" s="48" t="s">
        <v>73</v>
      </c>
      <c r="N1328" s="89" t="s">
        <v>74</v>
      </c>
      <c r="O1328" s="90" t="s">
        <v>74</v>
      </c>
      <c r="P1328" s="89" t="s">
        <v>74</v>
      </c>
      <c r="Q1328" s="47" t="str">
        <f t="shared" si="82"/>
        <v>621716e7-cfc9-4e8c-9b8c-262b8d8b2212</v>
      </c>
      <c r="R1328" s="64" t="s">
        <v>848</v>
      </c>
      <c r="S1328" s="87">
        <v>42</v>
      </c>
      <c r="T1328" s="21">
        <v>1</v>
      </c>
      <c r="U1328" s="62" t="s">
        <v>139</v>
      </c>
      <c r="V1328" s="49">
        <f>SUMIF(ResumenCotizacion!$C:$C,E1328,ResumenCotizacion!$P:$P)</f>
        <v>0</v>
      </c>
      <c r="W1328" s="86">
        <f>IF(H1328="USD",S1328*SolCotizacion!$J$18,S1328)</f>
        <v>153947.22</v>
      </c>
      <c r="X1328" s="3">
        <f>ROUND(W1328/(1-VLOOKUP("Total porcentaje:",ResumenCotizacion!$F:$H,3,0)),2)</f>
        <v>153947.22</v>
      </c>
      <c r="Y1328" s="3">
        <f t="shared" si="83"/>
        <v>0</v>
      </c>
    </row>
    <row r="1329" spans="1:25" ht="14.25" x14ac:dyDescent="0.2">
      <c r="A1329" s="21" t="str">
        <f t="shared" si="80"/>
        <v>Catalogo principalOPEN-CSP ACADEMICO4a7a84db-1982-453e-9caa-ca72606b31cc</v>
      </c>
      <c r="B1329" s="21" t="str">
        <f t="shared" si="81"/>
        <v>4a7a84db-1982-453e-9caa-ca72606b31ccOPEN-CSP ACADEMICO</v>
      </c>
      <c r="C1329"/>
      <c r="D1329" s="21" t="s">
        <v>134</v>
      </c>
      <c r="E1329" t="s">
        <v>2789</v>
      </c>
      <c r="F1329" s="21" t="s">
        <v>779</v>
      </c>
      <c r="G1329" s="21" t="s">
        <v>134</v>
      </c>
      <c r="H1329" s="49" t="s">
        <v>136</v>
      </c>
      <c r="I1329" s="21" t="s">
        <v>74</v>
      </c>
      <c r="J1329" t="s">
        <v>2790</v>
      </c>
      <c r="K1329" s="53" t="s">
        <v>29</v>
      </c>
      <c r="L1329" s="52" t="s">
        <v>92</v>
      </c>
      <c r="M1329" s="48" t="s">
        <v>73</v>
      </c>
      <c r="N1329" s="89" t="s">
        <v>74</v>
      </c>
      <c r="O1329" s="90" t="s">
        <v>74</v>
      </c>
      <c r="P1329" s="89" t="s">
        <v>74</v>
      </c>
      <c r="Q1329" s="47" t="str">
        <f t="shared" si="82"/>
        <v>4a7a84db-1982-453e-9caa-ca72606b31cc</v>
      </c>
      <c r="R1329" s="64" t="s">
        <v>848</v>
      </c>
      <c r="S1329" s="87">
        <v>42</v>
      </c>
      <c r="T1329" s="21">
        <v>1</v>
      </c>
      <c r="U1329" s="62" t="s">
        <v>139</v>
      </c>
      <c r="V1329" s="49">
        <f>SUMIF(ResumenCotizacion!$C:$C,E1329,ResumenCotizacion!$P:$P)</f>
        <v>0</v>
      </c>
      <c r="W1329" s="86">
        <f>IF(H1329="USD",S1329*SolCotizacion!$J$18,S1329)</f>
        <v>153947.22</v>
      </c>
      <c r="X1329" s="3">
        <f>ROUND(W1329/(1-VLOOKUP("Total porcentaje:",ResumenCotizacion!$F:$H,3,0)),2)</f>
        <v>153947.22</v>
      </c>
      <c r="Y1329" s="3">
        <f t="shared" si="83"/>
        <v>0</v>
      </c>
    </row>
    <row r="1330" spans="1:25" ht="14.25" x14ac:dyDescent="0.2">
      <c r="A1330" s="21" t="str">
        <f t="shared" si="80"/>
        <v>Catalogo principalOPEN-CSP ACADEMICO4862c7f5-9d9c-4389-a5d3-a3b08b0f7135</v>
      </c>
      <c r="B1330" s="21" t="str">
        <f t="shared" si="81"/>
        <v>4862c7f5-9d9c-4389-a5d3-a3b08b0f7135OPEN-CSP ACADEMICO</v>
      </c>
      <c r="C1330"/>
      <c r="D1330" s="21" t="s">
        <v>134</v>
      </c>
      <c r="E1330" t="s">
        <v>2791</v>
      </c>
      <c r="F1330" s="21" t="s">
        <v>779</v>
      </c>
      <c r="G1330" s="21" t="s">
        <v>134</v>
      </c>
      <c r="H1330" s="49" t="s">
        <v>136</v>
      </c>
      <c r="I1330" s="21" t="s">
        <v>74</v>
      </c>
      <c r="J1330" t="s">
        <v>2792</v>
      </c>
      <c r="K1330" s="53" t="s">
        <v>29</v>
      </c>
      <c r="L1330" s="52" t="s">
        <v>92</v>
      </c>
      <c r="M1330" s="48" t="s">
        <v>73</v>
      </c>
      <c r="N1330" s="89" t="s">
        <v>74</v>
      </c>
      <c r="O1330" s="90" t="s">
        <v>74</v>
      </c>
      <c r="P1330" s="89" t="s">
        <v>74</v>
      </c>
      <c r="Q1330" s="47" t="str">
        <f t="shared" si="82"/>
        <v>4862c7f5-9d9c-4389-a5d3-a3b08b0f7135</v>
      </c>
      <c r="R1330" s="64" t="s">
        <v>848</v>
      </c>
      <c r="S1330" s="87">
        <v>35</v>
      </c>
      <c r="T1330" s="21">
        <v>1</v>
      </c>
      <c r="U1330" s="62" t="s">
        <v>139</v>
      </c>
      <c r="V1330" s="49">
        <f>SUMIF(ResumenCotizacion!$C:$C,E1330,ResumenCotizacion!$P:$P)</f>
        <v>0</v>
      </c>
      <c r="W1330" s="86">
        <f>IF(H1330="USD",S1330*SolCotizacion!$J$18,S1330)</f>
        <v>128289.34999999999</v>
      </c>
      <c r="X1330" s="3">
        <f>ROUND(W1330/(1-VLOOKUP("Total porcentaje:",ResumenCotizacion!$F:$H,3,0)),2)</f>
        <v>128289.35</v>
      </c>
      <c r="Y1330" s="3">
        <f t="shared" si="83"/>
        <v>0</v>
      </c>
    </row>
    <row r="1331" spans="1:25" ht="14.25" x14ac:dyDescent="0.2">
      <c r="A1331" s="21" t="str">
        <f t="shared" si="80"/>
        <v>Catalogo principalOPEN-CSP ACADEMICO533e0acf-0093-47da-bb03-920c64cf0e75</v>
      </c>
      <c r="B1331" s="21" t="str">
        <f t="shared" si="81"/>
        <v>533e0acf-0093-47da-bb03-920c64cf0e75OPEN-CSP ACADEMICO</v>
      </c>
      <c r="C1331"/>
      <c r="D1331" s="21" t="s">
        <v>134</v>
      </c>
      <c r="E1331" t="s">
        <v>2793</v>
      </c>
      <c r="F1331" s="21" t="s">
        <v>779</v>
      </c>
      <c r="G1331" s="21" t="s">
        <v>134</v>
      </c>
      <c r="H1331" s="49" t="s">
        <v>136</v>
      </c>
      <c r="I1331" s="21" t="s">
        <v>74</v>
      </c>
      <c r="J1331" t="s">
        <v>2794</v>
      </c>
      <c r="K1331" s="53" t="s">
        <v>29</v>
      </c>
      <c r="L1331" s="52" t="s">
        <v>92</v>
      </c>
      <c r="M1331" s="48" t="s">
        <v>73</v>
      </c>
      <c r="N1331" s="89" t="s">
        <v>74</v>
      </c>
      <c r="O1331" s="90" t="s">
        <v>74</v>
      </c>
      <c r="P1331" s="89" t="s">
        <v>74</v>
      </c>
      <c r="Q1331" s="47" t="str">
        <f t="shared" si="82"/>
        <v>533e0acf-0093-47da-bb03-920c64cf0e75</v>
      </c>
      <c r="R1331" s="64" t="s">
        <v>848</v>
      </c>
      <c r="S1331" s="87">
        <v>52.5</v>
      </c>
      <c r="T1331" s="21">
        <v>1</v>
      </c>
      <c r="U1331" s="62" t="s">
        <v>139</v>
      </c>
      <c r="V1331" s="49">
        <f>SUMIF(ResumenCotizacion!$C:$C,E1331,ResumenCotizacion!$P:$P)</f>
        <v>0</v>
      </c>
      <c r="W1331" s="86">
        <f>IF(H1331="USD",S1331*SolCotizacion!$J$18,S1331)</f>
        <v>192434.02499999999</v>
      </c>
      <c r="X1331" s="3">
        <f>ROUND(W1331/(1-VLOOKUP("Total porcentaje:",ResumenCotizacion!$F:$H,3,0)),2)</f>
        <v>192434.03</v>
      </c>
      <c r="Y1331" s="3">
        <f t="shared" si="83"/>
        <v>0</v>
      </c>
    </row>
    <row r="1332" spans="1:25" ht="14.25" x14ac:dyDescent="0.2">
      <c r="A1332" s="21" t="str">
        <f t="shared" si="80"/>
        <v>Catalogo principalOPEN-CSP ACADEMICO5925a655-481c-4b16-82c5-588ddb68ba36</v>
      </c>
      <c r="B1332" s="21" t="str">
        <f t="shared" si="81"/>
        <v>5925a655-481c-4b16-82c5-588ddb68ba36OPEN-CSP ACADEMICO</v>
      </c>
      <c r="C1332"/>
      <c r="D1332" s="21" t="s">
        <v>134</v>
      </c>
      <c r="E1332" t="s">
        <v>2795</v>
      </c>
      <c r="F1332" s="21" t="s">
        <v>779</v>
      </c>
      <c r="G1332" s="21" t="s">
        <v>134</v>
      </c>
      <c r="H1332" s="49" t="s">
        <v>136</v>
      </c>
      <c r="I1332" s="21" t="s">
        <v>74</v>
      </c>
      <c r="J1332" t="s">
        <v>2796</v>
      </c>
      <c r="K1332" s="53" t="s">
        <v>29</v>
      </c>
      <c r="L1332" s="52" t="s">
        <v>92</v>
      </c>
      <c r="M1332" s="48" t="s">
        <v>73</v>
      </c>
      <c r="N1332" s="89" t="s">
        <v>74</v>
      </c>
      <c r="O1332" s="90" t="s">
        <v>74</v>
      </c>
      <c r="P1332" s="89" t="s">
        <v>74</v>
      </c>
      <c r="Q1332" s="47" t="str">
        <f t="shared" si="82"/>
        <v>5925a655-481c-4b16-82c5-588ddb68ba36</v>
      </c>
      <c r="R1332" s="64" t="s">
        <v>848</v>
      </c>
      <c r="S1332" s="87">
        <v>52.5</v>
      </c>
      <c r="T1332" s="21">
        <v>1</v>
      </c>
      <c r="U1332" s="62" t="s">
        <v>139</v>
      </c>
      <c r="V1332" s="49">
        <f>SUMIF(ResumenCotizacion!$C:$C,E1332,ResumenCotizacion!$P:$P)</f>
        <v>0</v>
      </c>
      <c r="W1332" s="86">
        <f>IF(H1332="USD",S1332*SolCotizacion!$J$18,S1332)</f>
        <v>192434.02499999999</v>
      </c>
      <c r="X1332" s="3">
        <f>ROUND(W1332/(1-VLOOKUP("Total porcentaje:",ResumenCotizacion!$F:$H,3,0)),2)</f>
        <v>192434.03</v>
      </c>
      <c r="Y1332" s="3">
        <f t="shared" si="83"/>
        <v>0</v>
      </c>
    </row>
    <row r="1333" spans="1:25" ht="14.25" x14ac:dyDescent="0.2">
      <c r="A1333" s="21" t="str">
        <f t="shared" si="80"/>
        <v>Catalogo principalOPEN-CSP ACADEMICO4bea8897-2b56-4614-a25f-675eb4d0d81e</v>
      </c>
      <c r="B1333" s="21" t="str">
        <f t="shared" si="81"/>
        <v>4bea8897-2b56-4614-a25f-675eb4d0d81eOPEN-CSP ACADEMICO</v>
      </c>
      <c r="C1333"/>
      <c r="D1333" s="21" t="s">
        <v>134</v>
      </c>
      <c r="E1333" t="s">
        <v>2797</v>
      </c>
      <c r="F1333" s="21" t="s">
        <v>779</v>
      </c>
      <c r="G1333" s="21" t="s">
        <v>134</v>
      </c>
      <c r="H1333" s="49" t="s">
        <v>136</v>
      </c>
      <c r="I1333" s="21" t="s">
        <v>74</v>
      </c>
      <c r="J1333" t="s">
        <v>2798</v>
      </c>
      <c r="K1333" s="53" t="s">
        <v>29</v>
      </c>
      <c r="L1333" s="52" t="s">
        <v>92</v>
      </c>
      <c r="M1333" s="48" t="s">
        <v>73</v>
      </c>
      <c r="N1333" s="89" t="s">
        <v>74</v>
      </c>
      <c r="O1333" s="90" t="s">
        <v>74</v>
      </c>
      <c r="P1333" s="89" t="s">
        <v>74</v>
      </c>
      <c r="Q1333" s="47" t="str">
        <f t="shared" si="82"/>
        <v>4bea8897-2b56-4614-a25f-675eb4d0d81e</v>
      </c>
      <c r="R1333" s="64" t="s">
        <v>848</v>
      </c>
      <c r="S1333" s="87">
        <v>11</v>
      </c>
      <c r="T1333" s="21">
        <v>1</v>
      </c>
      <c r="U1333" s="62" t="s">
        <v>139</v>
      </c>
      <c r="V1333" s="49">
        <f>SUMIF(ResumenCotizacion!$C:$C,E1333,ResumenCotizacion!$P:$P)</f>
        <v>0</v>
      </c>
      <c r="W1333" s="86">
        <f>IF(H1333="USD",S1333*SolCotizacion!$J$18,S1333)</f>
        <v>40319.509999999995</v>
      </c>
      <c r="X1333" s="3">
        <f>ROUND(W1333/(1-VLOOKUP("Total porcentaje:",ResumenCotizacion!$F:$H,3,0)),2)</f>
        <v>40319.51</v>
      </c>
      <c r="Y1333" s="3">
        <f t="shared" si="83"/>
        <v>0</v>
      </c>
    </row>
    <row r="1334" spans="1:25" ht="14.25" x14ac:dyDescent="0.2">
      <c r="A1334" s="21" t="str">
        <f t="shared" si="80"/>
        <v>Catalogo principalOPEN-CSP ACADEMICObbc273bd-c7d3-4077-9e33-e13a99236df7</v>
      </c>
      <c r="B1334" s="21" t="str">
        <f t="shared" si="81"/>
        <v>bbc273bd-c7d3-4077-9e33-e13a99236df7OPEN-CSP ACADEMICO</v>
      </c>
      <c r="C1334"/>
      <c r="D1334" s="21" t="s">
        <v>134</v>
      </c>
      <c r="E1334" t="s">
        <v>2799</v>
      </c>
      <c r="F1334" s="21" t="s">
        <v>779</v>
      </c>
      <c r="G1334" s="21" t="s">
        <v>134</v>
      </c>
      <c r="H1334" s="49" t="s">
        <v>136</v>
      </c>
      <c r="I1334" s="21" t="s">
        <v>74</v>
      </c>
      <c r="J1334" t="s">
        <v>2800</v>
      </c>
      <c r="K1334" s="53" t="s">
        <v>29</v>
      </c>
      <c r="L1334" s="52" t="s">
        <v>92</v>
      </c>
      <c r="M1334" s="48" t="s">
        <v>73</v>
      </c>
      <c r="N1334" s="89" t="s">
        <v>74</v>
      </c>
      <c r="O1334" s="90" t="s">
        <v>74</v>
      </c>
      <c r="P1334" s="89" t="s">
        <v>74</v>
      </c>
      <c r="Q1334" s="47" t="str">
        <f t="shared" si="82"/>
        <v>bbc273bd-c7d3-4077-9e33-e13a99236df7</v>
      </c>
      <c r="R1334" s="64" t="s">
        <v>848</v>
      </c>
      <c r="S1334" s="87">
        <v>6.6</v>
      </c>
      <c r="T1334" s="21">
        <v>1</v>
      </c>
      <c r="U1334" s="62" t="s">
        <v>139</v>
      </c>
      <c r="V1334" s="49">
        <f>SUMIF(ResumenCotizacion!$C:$C,E1334,ResumenCotizacion!$P:$P)</f>
        <v>0</v>
      </c>
      <c r="W1334" s="86">
        <f>IF(H1334="USD",S1334*SolCotizacion!$J$18,S1334)</f>
        <v>24191.705999999998</v>
      </c>
      <c r="X1334" s="3">
        <f>ROUND(W1334/(1-VLOOKUP("Total porcentaje:",ResumenCotizacion!$F:$H,3,0)),2)</f>
        <v>24191.71</v>
      </c>
      <c r="Y1334" s="3">
        <f t="shared" si="83"/>
        <v>0</v>
      </c>
    </row>
    <row r="1335" spans="1:25" ht="14.25" x14ac:dyDescent="0.2">
      <c r="A1335" s="21" t="str">
        <f t="shared" si="80"/>
        <v>Catalogo principalOPEN-CSP ACADEMICO089b9307-fe82-47fa-9d73-a06ee42f531b</v>
      </c>
      <c r="B1335" s="21" t="str">
        <f t="shared" si="81"/>
        <v>089b9307-fe82-47fa-9d73-a06ee42f531bOPEN-CSP ACADEMICO</v>
      </c>
      <c r="C1335"/>
      <c r="D1335" s="21" t="s">
        <v>134</v>
      </c>
      <c r="E1335" t="s">
        <v>2801</v>
      </c>
      <c r="F1335" s="21" t="s">
        <v>779</v>
      </c>
      <c r="G1335" s="21" t="s">
        <v>134</v>
      </c>
      <c r="H1335" s="49" t="s">
        <v>136</v>
      </c>
      <c r="I1335" s="21" t="s">
        <v>74</v>
      </c>
      <c r="J1335" t="s">
        <v>2802</v>
      </c>
      <c r="K1335" s="53" t="s">
        <v>29</v>
      </c>
      <c r="L1335" s="52" t="s">
        <v>92</v>
      </c>
      <c r="M1335" s="48" t="s">
        <v>73</v>
      </c>
      <c r="N1335" s="89" t="s">
        <v>74</v>
      </c>
      <c r="O1335" s="90" t="s">
        <v>74</v>
      </c>
      <c r="P1335" s="89" t="s">
        <v>74</v>
      </c>
      <c r="Q1335" s="47" t="str">
        <f t="shared" si="82"/>
        <v>089b9307-fe82-47fa-9d73-a06ee42f531b</v>
      </c>
      <c r="R1335" s="64" t="s">
        <v>848</v>
      </c>
      <c r="S1335" s="87">
        <v>8</v>
      </c>
      <c r="T1335" s="21">
        <v>1</v>
      </c>
      <c r="U1335" s="62" t="s">
        <v>139</v>
      </c>
      <c r="V1335" s="49">
        <f>SUMIF(ResumenCotizacion!$C:$C,E1335,ResumenCotizacion!$P:$P)</f>
        <v>0</v>
      </c>
      <c r="W1335" s="86">
        <f>IF(H1335="USD",S1335*SolCotizacion!$J$18,S1335)</f>
        <v>29323.279999999999</v>
      </c>
      <c r="X1335" s="3">
        <f>ROUND(W1335/(1-VLOOKUP("Total porcentaje:",ResumenCotizacion!$F:$H,3,0)),2)</f>
        <v>29323.279999999999</v>
      </c>
      <c r="Y1335" s="3">
        <f t="shared" si="83"/>
        <v>0</v>
      </c>
    </row>
    <row r="1336" spans="1:25" ht="14.25" x14ac:dyDescent="0.2">
      <c r="A1336" s="21" t="str">
        <f t="shared" si="80"/>
        <v>Catalogo principalOPEN-CSP ACADEMICOedcd6592-f30a-4b67-8ca2-aaaa02af9c7d</v>
      </c>
      <c r="B1336" s="21" t="str">
        <f t="shared" si="81"/>
        <v>edcd6592-f30a-4b67-8ca2-aaaa02af9c7dOPEN-CSP ACADEMICO</v>
      </c>
      <c r="C1336"/>
      <c r="D1336" s="21" t="s">
        <v>134</v>
      </c>
      <c r="E1336" t="s">
        <v>2803</v>
      </c>
      <c r="F1336" s="21" t="s">
        <v>779</v>
      </c>
      <c r="G1336" s="21" t="s">
        <v>134</v>
      </c>
      <c r="H1336" s="49" t="s">
        <v>136</v>
      </c>
      <c r="I1336" s="21" t="s">
        <v>74</v>
      </c>
      <c r="J1336" t="s">
        <v>2804</v>
      </c>
      <c r="K1336" s="53" t="s">
        <v>29</v>
      </c>
      <c r="L1336" s="52" t="s">
        <v>92</v>
      </c>
      <c r="M1336" s="48" t="s">
        <v>73</v>
      </c>
      <c r="N1336" s="89" t="s">
        <v>74</v>
      </c>
      <c r="O1336" s="90" t="s">
        <v>74</v>
      </c>
      <c r="P1336" s="89" t="s">
        <v>74</v>
      </c>
      <c r="Q1336" s="47" t="str">
        <f t="shared" si="82"/>
        <v>edcd6592-f30a-4b67-8ca2-aaaa02af9c7d</v>
      </c>
      <c r="R1336" s="64" t="s">
        <v>848</v>
      </c>
      <c r="S1336" s="87">
        <v>4.8</v>
      </c>
      <c r="T1336" s="21">
        <v>1</v>
      </c>
      <c r="U1336" s="62" t="s">
        <v>139</v>
      </c>
      <c r="V1336" s="49">
        <f>SUMIF(ResumenCotizacion!$C:$C,E1336,ResumenCotizacion!$P:$P)</f>
        <v>0</v>
      </c>
      <c r="W1336" s="86">
        <f>IF(H1336="USD",S1336*SolCotizacion!$J$18,S1336)</f>
        <v>17593.967999999997</v>
      </c>
      <c r="X1336" s="3">
        <f>ROUND(W1336/(1-VLOOKUP("Total porcentaje:",ResumenCotizacion!$F:$H,3,0)),2)</f>
        <v>17593.97</v>
      </c>
      <c r="Y1336" s="3">
        <f t="shared" si="83"/>
        <v>0</v>
      </c>
    </row>
    <row r="1337" spans="1:25" ht="14.25" x14ac:dyDescent="0.2">
      <c r="A1337" s="21" t="str">
        <f t="shared" si="80"/>
        <v>Catalogo principalOPEN-CSP ACADEMICO9b97f77a-106a-4039-9f30-08954636d5a7</v>
      </c>
      <c r="B1337" s="21" t="str">
        <f t="shared" si="81"/>
        <v>9b97f77a-106a-4039-9f30-08954636d5a7OPEN-CSP ACADEMICO</v>
      </c>
      <c r="C1337"/>
      <c r="D1337" s="21" t="s">
        <v>134</v>
      </c>
      <c r="E1337" t="s">
        <v>2805</v>
      </c>
      <c r="F1337" s="21" t="s">
        <v>779</v>
      </c>
      <c r="G1337" s="21" t="s">
        <v>134</v>
      </c>
      <c r="H1337" s="49" t="s">
        <v>136</v>
      </c>
      <c r="I1337" s="21" t="s">
        <v>74</v>
      </c>
      <c r="J1337" t="s">
        <v>2806</v>
      </c>
      <c r="K1337" s="53" t="s">
        <v>29</v>
      </c>
      <c r="L1337" s="52" t="s">
        <v>92</v>
      </c>
      <c r="M1337" s="48" t="s">
        <v>73</v>
      </c>
      <c r="N1337" s="89" t="s">
        <v>74</v>
      </c>
      <c r="O1337" s="90" t="s">
        <v>74</v>
      </c>
      <c r="P1337" s="89" t="s">
        <v>74</v>
      </c>
      <c r="Q1337" s="47" t="str">
        <f t="shared" si="82"/>
        <v>9b97f77a-106a-4039-9f30-08954636d5a7</v>
      </c>
      <c r="R1337" s="64" t="s">
        <v>848</v>
      </c>
      <c r="S1337" s="87">
        <v>52.3</v>
      </c>
      <c r="T1337" s="21">
        <v>1</v>
      </c>
      <c r="U1337" s="62" t="s">
        <v>139</v>
      </c>
      <c r="V1337" s="49">
        <f>SUMIF(ResumenCotizacion!$C:$C,E1337,ResumenCotizacion!$P:$P)</f>
        <v>0</v>
      </c>
      <c r="W1337" s="86">
        <f>IF(H1337="USD",S1337*SolCotizacion!$J$18,S1337)</f>
        <v>191700.94299999997</v>
      </c>
      <c r="X1337" s="3">
        <f>ROUND(W1337/(1-VLOOKUP("Total porcentaje:",ResumenCotizacion!$F:$H,3,0)),2)</f>
        <v>191700.94</v>
      </c>
      <c r="Y1337" s="3">
        <f t="shared" si="83"/>
        <v>0</v>
      </c>
    </row>
    <row r="1338" spans="1:25" ht="14.25" x14ac:dyDescent="0.2">
      <c r="A1338" s="21" t="str">
        <f t="shared" si="80"/>
        <v>Catalogo principalOPEN-CSP ACADEMICOc1267a47-0d56-4305-b975-7ba45e51eb5d</v>
      </c>
      <c r="B1338" s="21" t="str">
        <f t="shared" si="81"/>
        <v>c1267a47-0d56-4305-b975-7ba45e51eb5dOPEN-CSP ACADEMICO</v>
      </c>
      <c r="C1338"/>
      <c r="D1338" s="21" t="s">
        <v>134</v>
      </c>
      <c r="E1338" t="s">
        <v>2807</v>
      </c>
      <c r="F1338" s="21" t="s">
        <v>779</v>
      </c>
      <c r="G1338" s="21" t="s">
        <v>134</v>
      </c>
      <c r="H1338" s="49" t="s">
        <v>136</v>
      </c>
      <c r="I1338" s="21" t="s">
        <v>74</v>
      </c>
      <c r="J1338" t="s">
        <v>2808</v>
      </c>
      <c r="K1338" s="53" t="s">
        <v>29</v>
      </c>
      <c r="L1338" s="52" t="s">
        <v>92</v>
      </c>
      <c r="M1338" s="48" t="s">
        <v>73</v>
      </c>
      <c r="N1338" s="89" t="s">
        <v>74</v>
      </c>
      <c r="O1338" s="90" t="s">
        <v>74</v>
      </c>
      <c r="P1338" s="89" t="s">
        <v>74</v>
      </c>
      <c r="Q1338" s="47" t="str">
        <f t="shared" si="82"/>
        <v>c1267a47-0d56-4305-b975-7ba45e51eb5d</v>
      </c>
      <c r="R1338" s="64" t="s">
        <v>848</v>
      </c>
      <c r="S1338" s="87">
        <v>79.7</v>
      </c>
      <c r="T1338" s="21">
        <v>1</v>
      </c>
      <c r="U1338" s="62" t="s">
        <v>139</v>
      </c>
      <c r="V1338" s="49">
        <f>SUMIF(ResumenCotizacion!$C:$C,E1338,ResumenCotizacion!$P:$P)</f>
        <v>0</v>
      </c>
      <c r="W1338" s="86">
        <f>IF(H1338="USD",S1338*SolCotizacion!$J$18,S1338)</f>
        <v>292133.17700000003</v>
      </c>
      <c r="X1338" s="3">
        <f>ROUND(W1338/(1-VLOOKUP("Total porcentaje:",ResumenCotizacion!$F:$H,3,0)),2)</f>
        <v>292133.18</v>
      </c>
      <c r="Y1338" s="3">
        <f t="shared" si="83"/>
        <v>0</v>
      </c>
    </row>
    <row r="1339" spans="1:25" ht="14.25" x14ac:dyDescent="0.2">
      <c r="A1339" s="21" t="str">
        <f t="shared" si="80"/>
        <v>Catalogo principalOPEN-CSP ACADEMICO11a4877c-f62e-4787-ad63-5b61d6455544</v>
      </c>
      <c r="B1339" s="21" t="str">
        <f t="shared" si="81"/>
        <v>11a4877c-f62e-4787-ad63-5b61d6455544OPEN-CSP ACADEMICO</v>
      </c>
      <c r="C1339"/>
      <c r="D1339" s="21" t="s">
        <v>134</v>
      </c>
      <c r="E1339" t="s">
        <v>2809</v>
      </c>
      <c r="F1339" s="21" t="s">
        <v>779</v>
      </c>
      <c r="G1339" s="21" t="s">
        <v>134</v>
      </c>
      <c r="H1339" s="49" t="s">
        <v>136</v>
      </c>
      <c r="I1339" s="21" t="s">
        <v>74</v>
      </c>
      <c r="J1339" t="s">
        <v>2810</v>
      </c>
      <c r="K1339" s="53" t="s">
        <v>29</v>
      </c>
      <c r="L1339" s="52" t="s">
        <v>92</v>
      </c>
      <c r="M1339" s="48" t="s">
        <v>73</v>
      </c>
      <c r="N1339" s="89" t="s">
        <v>74</v>
      </c>
      <c r="O1339" s="90" t="s">
        <v>74</v>
      </c>
      <c r="P1339" s="89" t="s">
        <v>74</v>
      </c>
      <c r="Q1339" s="47" t="str">
        <f t="shared" si="82"/>
        <v>11a4877c-f62e-4787-ad63-5b61d6455544</v>
      </c>
      <c r="R1339" s="64" t="s">
        <v>848</v>
      </c>
      <c r="S1339" s="87">
        <v>31.4</v>
      </c>
      <c r="T1339" s="21">
        <v>1</v>
      </c>
      <c r="U1339" s="62" t="s">
        <v>139</v>
      </c>
      <c r="V1339" s="49">
        <f>SUMIF(ResumenCotizacion!$C:$C,E1339,ResumenCotizacion!$P:$P)</f>
        <v>0</v>
      </c>
      <c r="W1339" s="86">
        <f>IF(H1339="USD",S1339*SolCotizacion!$J$18,S1339)</f>
        <v>115093.874</v>
      </c>
      <c r="X1339" s="3">
        <f>ROUND(W1339/(1-VLOOKUP("Total porcentaje:",ResumenCotizacion!$F:$H,3,0)),2)</f>
        <v>115093.87</v>
      </c>
      <c r="Y1339" s="3">
        <f t="shared" si="83"/>
        <v>0</v>
      </c>
    </row>
    <row r="1340" spans="1:25" ht="14.25" x14ac:dyDescent="0.2">
      <c r="A1340" s="21" t="str">
        <f t="shared" si="80"/>
        <v>Catalogo principalOPEN-CSP ACADEMICO3ea6fca5-1502-4ec1-8d87-f65d65f382bf</v>
      </c>
      <c r="B1340" s="21" t="str">
        <f t="shared" si="81"/>
        <v>3ea6fca5-1502-4ec1-8d87-f65d65f382bfOPEN-CSP ACADEMICO</v>
      </c>
      <c r="C1340"/>
      <c r="D1340" s="21" t="s">
        <v>134</v>
      </c>
      <c r="E1340" t="s">
        <v>2811</v>
      </c>
      <c r="F1340" s="21" t="s">
        <v>779</v>
      </c>
      <c r="G1340" s="21" t="s">
        <v>134</v>
      </c>
      <c r="H1340" s="49" t="s">
        <v>136</v>
      </c>
      <c r="I1340" s="21" t="s">
        <v>74</v>
      </c>
      <c r="J1340" t="s">
        <v>2812</v>
      </c>
      <c r="K1340" s="53" t="s">
        <v>29</v>
      </c>
      <c r="L1340" s="52" t="s">
        <v>92</v>
      </c>
      <c r="M1340" s="48" t="s">
        <v>73</v>
      </c>
      <c r="N1340" s="89" t="s">
        <v>74</v>
      </c>
      <c r="O1340" s="90" t="s">
        <v>74</v>
      </c>
      <c r="P1340" s="89" t="s">
        <v>74</v>
      </c>
      <c r="Q1340" s="47" t="str">
        <f t="shared" si="82"/>
        <v>3ea6fca5-1502-4ec1-8d87-f65d65f382bf</v>
      </c>
      <c r="R1340" s="64" t="s">
        <v>848</v>
      </c>
      <c r="S1340" s="87">
        <v>38</v>
      </c>
      <c r="T1340" s="21">
        <v>1</v>
      </c>
      <c r="U1340" s="62" t="s">
        <v>139</v>
      </c>
      <c r="V1340" s="49">
        <f>SUMIF(ResumenCotizacion!$C:$C,E1340,ResumenCotizacion!$P:$P)</f>
        <v>0</v>
      </c>
      <c r="W1340" s="86">
        <f>IF(H1340="USD",S1340*SolCotizacion!$J$18,S1340)</f>
        <v>139285.57999999999</v>
      </c>
      <c r="X1340" s="3">
        <f>ROUND(W1340/(1-VLOOKUP("Total porcentaje:",ResumenCotizacion!$F:$H,3,0)),2)</f>
        <v>139285.57999999999</v>
      </c>
      <c r="Y1340" s="3">
        <f t="shared" si="83"/>
        <v>0</v>
      </c>
    </row>
    <row r="1341" spans="1:25" ht="14.25" x14ac:dyDescent="0.2">
      <c r="A1341" s="21" t="str">
        <f t="shared" si="80"/>
        <v>Catalogo principalOPEN-CSP ACADEMICO9c6e2220-643f-41ce-9fcc-b6db3d1a25ec</v>
      </c>
      <c r="B1341" s="21" t="str">
        <f t="shared" si="81"/>
        <v>9c6e2220-643f-41ce-9fcc-b6db3d1a25ecOPEN-CSP ACADEMICO</v>
      </c>
      <c r="C1341"/>
      <c r="D1341" s="21" t="s">
        <v>134</v>
      </c>
      <c r="E1341" t="s">
        <v>2813</v>
      </c>
      <c r="F1341" s="21" t="s">
        <v>779</v>
      </c>
      <c r="G1341" s="21" t="s">
        <v>134</v>
      </c>
      <c r="H1341" s="49" t="s">
        <v>136</v>
      </c>
      <c r="I1341" s="21" t="s">
        <v>74</v>
      </c>
      <c r="J1341" t="s">
        <v>2814</v>
      </c>
      <c r="K1341" s="53" t="s">
        <v>29</v>
      </c>
      <c r="L1341" s="52" t="s">
        <v>92</v>
      </c>
      <c r="M1341" s="48" t="s">
        <v>73</v>
      </c>
      <c r="N1341" s="89" t="s">
        <v>74</v>
      </c>
      <c r="O1341" s="90" t="s">
        <v>74</v>
      </c>
      <c r="P1341" s="89" t="s">
        <v>74</v>
      </c>
      <c r="Q1341" s="47" t="str">
        <f t="shared" si="82"/>
        <v>9c6e2220-643f-41ce-9fcc-b6db3d1a25ec</v>
      </c>
      <c r="R1341" s="64" t="s">
        <v>848</v>
      </c>
      <c r="S1341" s="87">
        <v>58</v>
      </c>
      <c r="T1341" s="21">
        <v>1</v>
      </c>
      <c r="U1341" s="62" t="s">
        <v>139</v>
      </c>
      <c r="V1341" s="49">
        <f>SUMIF(ResumenCotizacion!$C:$C,E1341,ResumenCotizacion!$P:$P)</f>
        <v>0</v>
      </c>
      <c r="W1341" s="86">
        <f>IF(H1341="USD",S1341*SolCotizacion!$J$18,S1341)</f>
        <v>212593.78</v>
      </c>
      <c r="X1341" s="3">
        <f>ROUND(W1341/(1-VLOOKUP("Total porcentaje:",ResumenCotizacion!$F:$H,3,0)),2)</f>
        <v>212593.78</v>
      </c>
      <c r="Y1341" s="3">
        <f t="shared" si="83"/>
        <v>0</v>
      </c>
    </row>
    <row r="1342" spans="1:25" ht="14.25" x14ac:dyDescent="0.2">
      <c r="A1342" s="21" t="str">
        <f t="shared" si="80"/>
        <v>Catalogo principalOPEN-CSP ACADEMICO4a747ab4-d724-4328-8efa-d8a8f8b0a9e4</v>
      </c>
      <c r="B1342" s="21" t="str">
        <f t="shared" si="81"/>
        <v>4a747ab4-d724-4328-8efa-d8a8f8b0a9e4OPEN-CSP ACADEMICO</v>
      </c>
      <c r="C1342"/>
      <c r="D1342" s="21" t="s">
        <v>134</v>
      </c>
      <c r="E1342" t="s">
        <v>2815</v>
      </c>
      <c r="F1342" s="21" t="s">
        <v>779</v>
      </c>
      <c r="G1342" s="21" t="s">
        <v>134</v>
      </c>
      <c r="H1342" s="49" t="s">
        <v>136</v>
      </c>
      <c r="I1342" s="21" t="s">
        <v>74</v>
      </c>
      <c r="J1342" t="s">
        <v>2816</v>
      </c>
      <c r="K1342" s="53" t="s">
        <v>29</v>
      </c>
      <c r="L1342" s="52" t="s">
        <v>92</v>
      </c>
      <c r="M1342" s="48" t="s">
        <v>73</v>
      </c>
      <c r="N1342" s="89" t="s">
        <v>74</v>
      </c>
      <c r="O1342" s="90" t="s">
        <v>74</v>
      </c>
      <c r="P1342" s="89" t="s">
        <v>74</v>
      </c>
      <c r="Q1342" s="47" t="str">
        <f t="shared" si="82"/>
        <v>4a747ab4-d724-4328-8efa-d8a8f8b0a9e4</v>
      </c>
      <c r="R1342" s="64" t="s">
        <v>848</v>
      </c>
      <c r="S1342" s="87">
        <v>22.8</v>
      </c>
      <c r="T1342" s="21">
        <v>1</v>
      </c>
      <c r="U1342" s="62" t="s">
        <v>139</v>
      </c>
      <c r="V1342" s="49">
        <f>SUMIF(ResumenCotizacion!$C:$C,E1342,ResumenCotizacion!$P:$P)</f>
        <v>0</v>
      </c>
      <c r="W1342" s="86">
        <f>IF(H1342="USD",S1342*SolCotizacion!$J$18,S1342)</f>
        <v>83571.347999999998</v>
      </c>
      <c r="X1342" s="3">
        <f>ROUND(W1342/(1-VLOOKUP("Total porcentaje:",ResumenCotizacion!$F:$H,3,0)),2)</f>
        <v>83571.350000000006</v>
      </c>
      <c r="Y1342" s="3">
        <f t="shared" si="83"/>
        <v>0</v>
      </c>
    </row>
    <row r="1343" spans="1:25" ht="14.25" x14ac:dyDescent="0.2">
      <c r="A1343" s="21" t="str">
        <f t="shared" si="80"/>
        <v>Catalogo principalOPEN-CSP ACADEMICO94b619f4-eb4d-4a41-abcd-d5c99f7cdd92</v>
      </c>
      <c r="B1343" s="21" t="str">
        <f t="shared" si="81"/>
        <v>94b619f4-eb4d-4a41-abcd-d5c99f7cdd92OPEN-CSP ACADEMICO</v>
      </c>
      <c r="C1343"/>
      <c r="D1343" s="21" t="s">
        <v>134</v>
      </c>
      <c r="E1343" t="s">
        <v>2817</v>
      </c>
      <c r="F1343" s="21" t="s">
        <v>779</v>
      </c>
      <c r="G1343" s="21" t="s">
        <v>134</v>
      </c>
      <c r="H1343" s="49" t="s">
        <v>136</v>
      </c>
      <c r="I1343" s="21" t="s">
        <v>74</v>
      </c>
      <c r="J1343" t="s">
        <v>2818</v>
      </c>
      <c r="K1343" s="53" t="s">
        <v>29</v>
      </c>
      <c r="L1343" s="52" t="s">
        <v>92</v>
      </c>
      <c r="M1343" s="48" t="s">
        <v>73</v>
      </c>
      <c r="N1343" s="89" t="s">
        <v>74</v>
      </c>
      <c r="O1343" s="90" t="s">
        <v>74</v>
      </c>
      <c r="P1343" s="89" t="s">
        <v>74</v>
      </c>
      <c r="Q1343" s="47" t="str">
        <f t="shared" si="82"/>
        <v>94b619f4-eb4d-4a41-abcd-d5c99f7cdd92</v>
      </c>
      <c r="R1343" s="64" t="s">
        <v>848</v>
      </c>
      <c r="S1343" s="87">
        <v>175</v>
      </c>
      <c r="T1343" s="21">
        <v>1</v>
      </c>
      <c r="U1343" s="62" t="s">
        <v>139</v>
      </c>
      <c r="V1343" s="49">
        <f>SUMIF(ResumenCotizacion!$C:$C,E1343,ResumenCotizacion!$P:$P)</f>
        <v>0</v>
      </c>
      <c r="W1343" s="86">
        <f>IF(H1343="USD",S1343*SolCotizacion!$J$18,S1343)</f>
        <v>641446.75</v>
      </c>
      <c r="X1343" s="3">
        <f>ROUND(W1343/(1-VLOOKUP("Total porcentaje:",ResumenCotizacion!$F:$H,3,0)),2)</f>
        <v>641446.75</v>
      </c>
      <c r="Y1343" s="3">
        <f t="shared" si="83"/>
        <v>0</v>
      </c>
    </row>
    <row r="1344" spans="1:25" ht="14.25" x14ac:dyDescent="0.2">
      <c r="A1344" s="21" t="str">
        <f t="shared" si="80"/>
        <v>Catalogo principalOPEN-CSP ACADEMICOd1ac49e0-e3bf-4be4-ae37-cb399fc79e21</v>
      </c>
      <c r="B1344" s="21" t="str">
        <f t="shared" si="81"/>
        <v>d1ac49e0-e3bf-4be4-ae37-cb399fc79e21OPEN-CSP ACADEMICO</v>
      </c>
      <c r="C1344"/>
      <c r="D1344" s="21" t="s">
        <v>134</v>
      </c>
      <c r="E1344" t="s">
        <v>2819</v>
      </c>
      <c r="F1344" s="21" t="s">
        <v>779</v>
      </c>
      <c r="G1344" s="21" t="s">
        <v>134</v>
      </c>
      <c r="H1344" s="49" t="s">
        <v>136</v>
      </c>
      <c r="I1344" s="21" t="s">
        <v>74</v>
      </c>
      <c r="J1344" t="s">
        <v>2820</v>
      </c>
      <c r="K1344" s="53" t="s">
        <v>29</v>
      </c>
      <c r="L1344" s="52" t="s">
        <v>92</v>
      </c>
      <c r="M1344" s="48" t="s">
        <v>73</v>
      </c>
      <c r="N1344" s="89" t="s">
        <v>74</v>
      </c>
      <c r="O1344" s="90" t="s">
        <v>74</v>
      </c>
      <c r="P1344" s="89" t="s">
        <v>74</v>
      </c>
      <c r="Q1344" s="47" t="str">
        <f t="shared" si="82"/>
        <v>d1ac49e0-e3bf-4be4-ae37-cb399fc79e21</v>
      </c>
      <c r="R1344" s="64" t="s">
        <v>848</v>
      </c>
      <c r="S1344" s="87">
        <v>41.3</v>
      </c>
      <c r="T1344" s="21">
        <v>1</v>
      </c>
      <c r="U1344" s="62" t="s">
        <v>139</v>
      </c>
      <c r="V1344" s="49">
        <f>SUMIF(ResumenCotizacion!$C:$C,E1344,ResumenCotizacion!$P:$P)</f>
        <v>0</v>
      </c>
      <c r="W1344" s="86">
        <f>IF(H1344="USD",S1344*SolCotizacion!$J$18,S1344)</f>
        <v>151381.43299999999</v>
      </c>
      <c r="X1344" s="3">
        <f>ROUND(W1344/(1-VLOOKUP("Total porcentaje:",ResumenCotizacion!$F:$H,3,0)),2)</f>
        <v>151381.43</v>
      </c>
      <c r="Y1344" s="3">
        <f t="shared" si="83"/>
        <v>0</v>
      </c>
    </row>
    <row r="1345" spans="1:25" ht="14.25" x14ac:dyDescent="0.2">
      <c r="A1345" s="21" t="str">
        <f t="shared" si="80"/>
        <v>Catalogo principalOPEN-CSP ACADEMICO8c5d15e6-fb15-42a4-acf7-a567ad2f579e</v>
      </c>
      <c r="B1345" s="21" t="str">
        <f t="shared" si="81"/>
        <v>8c5d15e6-fb15-42a4-acf7-a567ad2f579eOPEN-CSP ACADEMICO</v>
      </c>
      <c r="C1345"/>
      <c r="D1345" s="21" t="s">
        <v>134</v>
      </c>
      <c r="E1345" t="s">
        <v>2821</v>
      </c>
      <c r="F1345" s="21" t="s">
        <v>779</v>
      </c>
      <c r="G1345" s="21" t="s">
        <v>134</v>
      </c>
      <c r="H1345" s="49" t="s">
        <v>136</v>
      </c>
      <c r="I1345" s="21" t="s">
        <v>74</v>
      </c>
      <c r="J1345" t="s">
        <v>2822</v>
      </c>
      <c r="K1345" s="53" t="s">
        <v>29</v>
      </c>
      <c r="L1345" s="52" t="s">
        <v>92</v>
      </c>
      <c r="M1345" s="48" t="s">
        <v>73</v>
      </c>
      <c r="N1345" s="89" t="s">
        <v>74</v>
      </c>
      <c r="O1345" s="90" t="s">
        <v>74</v>
      </c>
      <c r="P1345" s="89" t="s">
        <v>74</v>
      </c>
      <c r="Q1345" s="47" t="str">
        <f t="shared" si="82"/>
        <v>8c5d15e6-fb15-42a4-acf7-a567ad2f579e</v>
      </c>
      <c r="R1345" s="64" t="s">
        <v>848</v>
      </c>
      <c r="S1345" s="87">
        <v>30</v>
      </c>
      <c r="T1345" s="21">
        <v>1</v>
      </c>
      <c r="U1345" s="62" t="s">
        <v>139</v>
      </c>
      <c r="V1345" s="49">
        <f>SUMIF(ResumenCotizacion!$C:$C,E1345,ResumenCotizacion!$P:$P)</f>
        <v>0</v>
      </c>
      <c r="W1345" s="86">
        <f>IF(H1345="USD",S1345*SolCotizacion!$J$18,S1345)</f>
        <v>109962.29999999999</v>
      </c>
      <c r="X1345" s="3">
        <f>ROUND(W1345/(1-VLOOKUP("Total porcentaje:",ResumenCotizacion!$F:$H,3,0)),2)</f>
        <v>109962.3</v>
      </c>
      <c r="Y1345" s="3">
        <f t="shared" si="83"/>
        <v>0</v>
      </c>
    </row>
    <row r="1346" spans="1:25" ht="14.25" x14ac:dyDescent="0.2">
      <c r="A1346" s="21" t="str">
        <f t="shared" ref="A1346:A1409" si="84">D1346&amp;F1346&amp;E1346</f>
        <v>Catalogo principalOPEN-CSP ACADEMICOa81010d7-7859-4f6b-9f29-2e79e2573904</v>
      </c>
      <c r="B1346" s="21" t="str">
        <f t="shared" ref="B1346:B1409" si="85">E1346&amp;F1346</f>
        <v>a81010d7-7859-4f6b-9f29-2e79e2573904OPEN-CSP ACADEMICO</v>
      </c>
      <c r="C1346"/>
      <c r="D1346" s="21" t="s">
        <v>134</v>
      </c>
      <c r="E1346" t="s">
        <v>2823</v>
      </c>
      <c r="F1346" s="21" t="s">
        <v>779</v>
      </c>
      <c r="G1346" s="21" t="s">
        <v>134</v>
      </c>
      <c r="H1346" s="49" t="s">
        <v>136</v>
      </c>
      <c r="I1346" s="21" t="s">
        <v>74</v>
      </c>
      <c r="J1346" t="s">
        <v>2824</v>
      </c>
      <c r="K1346" s="53" t="s">
        <v>29</v>
      </c>
      <c r="L1346" s="52" t="s">
        <v>92</v>
      </c>
      <c r="M1346" s="48" t="s">
        <v>73</v>
      </c>
      <c r="N1346" s="89" t="s">
        <v>74</v>
      </c>
      <c r="O1346" s="90" t="s">
        <v>74</v>
      </c>
      <c r="P1346" s="89" t="s">
        <v>74</v>
      </c>
      <c r="Q1346" s="47" t="str">
        <f t="shared" si="82"/>
        <v>a81010d7-7859-4f6b-9f29-2e79e2573904</v>
      </c>
      <c r="R1346" s="64" t="s">
        <v>848</v>
      </c>
      <c r="S1346" s="87">
        <v>27.5</v>
      </c>
      <c r="T1346" s="21">
        <v>1</v>
      </c>
      <c r="U1346" s="62" t="s">
        <v>139</v>
      </c>
      <c r="V1346" s="49">
        <f>SUMIF(ResumenCotizacion!$C:$C,E1346,ResumenCotizacion!$P:$P)</f>
        <v>0</v>
      </c>
      <c r="W1346" s="86">
        <f>IF(H1346="USD",S1346*SolCotizacion!$J$18,S1346)</f>
        <v>100798.77499999999</v>
      </c>
      <c r="X1346" s="3">
        <f>ROUND(W1346/(1-VLOOKUP("Total porcentaje:",ResumenCotizacion!$F:$H,3,0)),2)</f>
        <v>100798.78</v>
      </c>
      <c r="Y1346" s="3">
        <f t="shared" si="83"/>
        <v>0</v>
      </c>
    </row>
    <row r="1347" spans="1:25" ht="14.25" x14ac:dyDescent="0.2">
      <c r="A1347" s="21" t="str">
        <f t="shared" si="84"/>
        <v>Catalogo principalOPEN-CSP ACADEMICO22bfe12e-906f-4614-b848-a404150e03db</v>
      </c>
      <c r="B1347" s="21" t="str">
        <f t="shared" si="85"/>
        <v>22bfe12e-906f-4614-b848-a404150e03dbOPEN-CSP ACADEMICO</v>
      </c>
      <c r="C1347"/>
      <c r="D1347" s="21" t="s">
        <v>134</v>
      </c>
      <c r="E1347" t="s">
        <v>2825</v>
      </c>
      <c r="F1347" s="21" t="s">
        <v>779</v>
      </c>
      <c r="G1347" s="21" t="s">
        <v>134</v>
      </c>
      <c r="H1347" s="49" t="s">
        <v>136</v>
      </c>
      <c r="I1347" s="21" t="s">
        <v>74</v>
      </c>
      <c r="J1347" t="s">
        <v>2826</v>
      </c>
      <c r="K1347" s="53" t="s">
        <v>29</v>
      </c>
      <c r="L1347" s="52" t="s">
        <v>92</v>
      </c>
      <c r="M1347" s="48" t="s">
        <v>73</v>
      </c>
      <c r="N1347" s="89" t="s">
        <v>74</v>
      </c>
      <c r="O1347" s="90" t="s">
        <v>74</v>
      </c>
      <c r="P1347" s="89" t="s">
        <v>74</v>
      </c>
      <c r="Q1347" s="47" t="str">
        <f t="shared" ref="Q1347:Q1410" si="86">+E1347</f>
        <v>22bfe12e-906f-4614-b848-a404150e03db</v>
      </c>
      <c r="R1347" s="64" t="s">
        <v>848</v>
      </c>
      <c r="S1347" s="87">
        <v>16.5</v>
      </c>
      <c r="T1347" s="21">
        <v>1</v>
      </c>
      <c r="U1347" s="62" t="s">
        <v>139</v>
      </c>
      <c r="V1347" s="49">
        <f>SUMIF(ResumenCotizacion!$C:$C,E1347,ResumenCotizacion!$P:$P)</f>
        <v>0</v>
      </c>
      <c r="W1347" s="86">
        <f>IF(H1347="USD",S1347*SolCotizacion!$J$18,S1347)</f>
        <v>60479.264999999999</v>
      </c>
      <c r="X1347" s="3">
        <f>ROUND(W1347/(1-VLOOKUP("Total porcentaje:",ResumenCotizacion!$F:$H,3,0)),2)</f>
        <v>60479.27</v>
      </c>
      <c r="Y1347" s="3">
        <f t="shared" ref="Y1347:Y1410" si="87">V1347*X1347</f>
        <v>0</v>
      </c>
    </row>
    <row r="1348" spans="1:25" ht="14.25" x14ac:dyDescent="0.2">
      <c r="A1348" s="21" t="str">
        <f t="shared" si="84"/>
        <v>Catalogo principalOPEN-CSP ACADEMICO69998fb3-b858-476e-99ba-0d7ba65fe8fb</v>
      </c>
      <c r="B1348" s="21" t="str">
        <f t="shared" si="85"/>
        <v>69998fb3-b858-476e-99ba-0d7ba65fe8fbOPEN-CSP ACADEMICO</v>
      </c>
      <c r="C1348"/>
      <c r="D1348" s="21" t="s">
        <v>134</v>
      </c>
      <c r="E1348" t="s">
        <v>2827</v>
      </c>
      <c r="F1348" s="21" t="s">
        <v>779</v>
      </c>
      <c r="G1348" s="21" t="s">
        <v>134</v>
      </c>
      <c r="H1348" s="49" t="s">
        <v>136</v>
      </c>
      <c r="I1348" s="21" t="s">
        <v>74</v>
      </c>
      <c r="J1348" t="s">
        <v>2828</v>
      </c>
      <c r="K1348" s="53" t="s">
        <v>29</v>
      </c>
      <c r="L1348" s="52" t="s">
        <v>92</v>
      </c>
      <c r="M1348" s="48" t="s">
        <v>73</v>
      </c>
      <c r="N1348" s="89" t="s">
        <v>74</v>
      </c>
      <c r="O1348" s="90" t="s">
        <v>74</v>
      </c>
      <c r="P1348" s="89" t="s">
        <v>74</v>
      </c>
      <c r="Q1348" s="47" t="str">
        <f t="shared" si="86"/>
        <v>69998fb3-b858-476e-99ba-0d7ba65fe8fb</v>
      </c>
      <c r="R1348" s="64" t="s">
        <v>848</v>
      </c>
      <c r="S1348" s="87">
        <v>20</v>
      </c>
      <c r="T1348" s="21">
        <v>1</v>
      </c>
      <c r="U1348" s="62" t="s">
        <v>139</v>
      </c>
      <c r="V1348" s="49">
        <f>SUMIF(ResumenCotizacion!$C:$C,E1348,ResumenCotizacion!$P:$P)</f>
        <v>0</v>
      </c>
      <c r="W1348" s="86">
        <f>IF(H1348="USD",S1348*SolCotizacion!$J$18,S1348)</f>
        <v>73308.2</v>
      </c>
      <c r="X1348" s="3">
        <f>ROUND(W1348/(1-VLOOKUP("Total porcentaje:",ResumenCotizacion!$F:$H,3,0)),2)</f>
        <v>73308.2</v>
      </c>
      <c r="Y1348" s="3">
        <f t="shared" si="87"/>
        <v>0</v>
      </c>
    </row>
    <row r="1349" spans="1:25" ht="14.25" x14ac:dyDescent="0.2">
      <c r="A1349" s="21" t="str">
        <f t="shared" si="84"/>
        <v>Catalogo principalOPEN-CSP ACADEMICO49891b4a-639c-424f-a91a-0c613eed4466</v>
      </c>
      <c r="B1349" s="21" t="str">
        <f t="shared" si="85"/>
        <v>49891b4a-639c-424f-a91a-0c613eed4466OPEN-CSP ACADEMICO</v>
      </c>
      <c r="C1349"/>
      <c r="D1349" s="21" t="s">
        <v>134</v>
      </c>
      <c r="E1349" t="s">
        <v>2829</v>
      </c>
      <c r="F1349" s="21" t="s">
        <v>779</v>
      </c>
      <c r="G1349" s="21" t="s">
        <v>134</v>
      </c>
      <c r="H1349" s="49" t="s">
        <v>136</v>
      </c>
      <c r="I1349" s="21" t="s">
        <v>74</v>
      </c>
      <c r="J1349" t="s">
        <v>2830</v>
      </c>
      <c r="K1349" s="53" t="s">
        <v>29</v>
      </c>
      <c r="L1349" s="52" t="s">
        <v>92</v>
      </c>
      <c r="M1349" s="48" t="s">
        <v>73</v>
      </c>
      <c r="N1349" s="89" t="s">
        <v>74</v>
      </c>
      <c r="O1349" s="90" t="s">
        <v>74</v>
      </c>
      <c r="P1349" s="89" t="s">
        <v>74</v>
      </c>
      <c r="Q1349" s="47" t="str">
        <f t="shared" si="86"/>
        <v>49891b4a-639c-424f-a91a-0c613eed4466</v>
      </c>
      <c r="R1349" s="64" t="s">
        <v>848</v>
      </c>
      <c r="S1349" s="87">
        <v>12</v>
      </c>
      <c r="T1349" s="21">
        <v>1</v>
      </c>
      <c r="U1349" s="62" t="s">
        <v>139</v>
      </c>
      <c r="V1349" s="49">
        <f>SUMIF(ResumenCotizacion!$C:$C,E1349,ResumenCotizacion!$P:$P)</f>
        <v>0</v>
      </c>
      <c r="W1349" s="86">
        <f>IF(H1349="USD",S1349*SolCotizacion!$J$18,S1349)</f>
        <v>43984.92</v>
      </c>
      <c r="X1349" s="3">
        <f>ROUND(W1349/(1-VLOOKUP("Total porcentaje:",ResumenCotizacion!$F:$H,3,0)),2)</f>
        <v>43984.92</v>
      </c>
      <c r="Y1349" s="3">
        <f t="shared" si="87"/>
        <v>0</v>
      </c>
    </row>
    <row r="1350" spans="1:25" ht="14.25" x14ac:dyDescent="0.2">
      <c r="A1350" s="21" t="str">
        <f t="shared" si="84"/>
        <v>Catalogo principalOPEN-CSP ACADEMICO4e01898f-8f8a-451a-be80-f2298cec5170</v>
      </c>
      <c r="B1350" s="21" t="str">
        <f t="shared" si="85"/>
        <v>4e01898f-8f8a-451a-be80-f2298cec5170OPEN-CSP ACADEMICO</v>
      </c>
      <c r="C1350"/>
      <c r="D1350" s="21" t="s">
        <v>134</v>
      </c>
      <c r="E1350" t="s">
        <v>2831</v>
      </c>
      <c r="F1350" s="21" t="s">
        <v>779</v>
      </c>
      <c r="G1350" s="21" t="s">
        <v>134</v>
      </c>
      <c r="H1350" s="49" t="s">
        <v>136</v>
      </c>
      <c r="I1350" s="21" t="s">
        <v>74</v>
      </c>
      <c r="J1350" t="s">
        <v>2832</v>
      </c>
      <c r="K1350" s="53" t="s">
        <v>29</v>
      </c>
      <c r="L1350" s="52" t="s">
        <v>92</v>
      </c>
      <c r="M1350" s="48" t="s">
        <v>73</v>
      </c>
      <c r="N1350" s="89" t="s">
        <v>74</v>
      </c>
      <c r="O1350" s="90" t="s">
        <v>74</v>
      </c>
      <c r="P1350" s="89" t="s">
        <v>74</v>
      </c>
      <c r="Q1350" s="47" t="str">
        <f t="shared" si="86"/>
        <v>4e01898f-8f8a-451a-be80-f2298cec5170</v>
      </c>
      <c r="R1350" s="64" t="s">
        <v>848</v>
      </c>
      <c r="S1350" s="87">
        <v>11</v>
      </c>
      <c r="T1350" s="21">
        <v>1</v>
      </c>
      <c r="U1350" s="62" t="s">
        <v>139</v>
      </c>
      <c r="V1350" s="49">
        <f>SUMIF(ResumenCotizacion!$C:$C,E1350,ResumenCotizacion!$P:$P)</f>
        <v>0</v>
      </c>
      <c r="W1350" s="86">
        <f>IF(H1350="USD",S1350*SolCotizacion!$J$18,S1350)</f>
        <v>40319.509999999995</v>
      </c>
      <c r="X1350" s="3">
        <f>ROUND(W1350/(1-VLOOKUP("Total porcentaje:",ResumenCotizacion!$F:$H,3,0)),2)</f>
        <v>40319.51</v>
      </c>
      <c r="Y1350" s="3">
        <f t="shared" si="87"/>
        <v>0</v>
      </c>
    </row>
    <row r="1351" spans="1:25" ht="14.25" x14ac:dyDescent="0.2">
      <c r="A1351" s="21" t="str">
        <f t="shared" si="84"/>
        <v>Catalogo principalOPEN-CSP ACADEMICO6a05dcfd-27bb-4615-b2e2-3b99a02b93ce</v>
      </c>
      <c r="B1351" s="21" t="str">
        <f t="shared" si="85"/>
        <v>6a05dcfd-27bb-4615-b2e2-3b99a02b93ceOPEN-CSP ACADEMICO</v>
      </c>
      <c r="C1351"/>
      <c r="D1351" s="21" t="s">
        <v>134</v>
      </c>
      <c r="E1351" t="s">
        <v>2833</v>
      </c>
      <c r="F1351" s="21" t="s">
        <v>779</v>
      </c>
      <c r="G1351" s="21" t="s">
        <v>134</v>
      </c>
      <c r="H1351" s="49" t="s">
        <v>136</v>
      </c>
      <c r="I1351" s="21" t="s">
        <v>74</v>
      </c>
      <c r="J1351" t="s">
        <v>2834</v>
      </c>
      <c r="K1351" s="53" t="s">
        <v>29</v>
      </c>
      <c r="L1351" s="52" t="s">
        <v>92</v>
      </c>
      <c r="M1351" s="48" t="s">
        <v>73</v>
      </c>
      <c r="N1351" s="89" t="s">
        <v>74</v>
      </c>
      <c r="O1351" s="90" t="s">
        <v>74</v>
      </c>
      <c r="P1351" s="89" t="s">
        <v>74</v>
      </c>
      <c r="Q1351" s="47" t="str">
        <f t="shared" si="86"/>
        <v>6a05dcfd-27bb-4615-b2e2-3b99a02b93ce</v>
      </c>
      <c r="R1351" s="64" t="s">
        <v>848</v>
      </c>
      <c r="S1351" s="87">
        <v>6.6</v>
      </c>
      <c r="T1351" s="21">
        <v>1</v>
      </c>
      <c r="U1351" s="62" t="s">
        <v>139</v>
      </c>
      <c r="V1351" s="49">
        <f>SUMIF(ResumenCotizacion!$C:$C,E1351,ResumenCotizacion!$P:$P)</f>
        <v>0</v>
      </c>
      <c r="W1351" s="86">
        <f>IF(H1351="USD",S1351*SolCotizacion!$J$18,S1351)</f>
        <v>24191.705999999998</v>
      </c>
      <c r="X1351" s="3">
        <f>ROUND(W1351/(1-VLOOKUP("Total porcentaje:",ResumenCotizacion!$F:$H,3,0)),2)</f>
        <v>24191.71</v>
      </c>
      <c r="Y1351" s="3">
        <f t="shared" si="87"/>
        <v>0</v>
      </c>
    </row>
    <row r="1352" spans="1:25" ht="14.25" x14ac:dyDescent="0.2">
      <c r="A1352" s="21" t="str">
        <f t="shared" si="84"/>
        <v>Catalogo principalOPEN-CSP ACADEMICO9c5d580a-2e7e-4613-ab3a-b00b80697e6c</v>
      </c>
      <c r="B1352" s="21" t="str">
        <f t="shared" si="85"/>
        <v>9c5d580a-2e7e-4613-ab3a-b00b80697e6cOPEN-CSP ACADEMICO</v>
      </c>
      <c r="C1352"/>
      <c r="D1352" s="21" t="s">
        <v>134</v>
      </c>
      <c r="E1352" t="s">
        <v>2835</v>
      </c>
      <c r="F1352" s="21" t="s">
        <v>779</v>
      </c>
      <c r="G1352" s="21" t="s">
        <v>134</v>
      </c>
      <c r="H1352" s="49" t="s">
        <v>136</v>
      </c>
      <c r="I1352" s="21" t="s">
        <v>74</v>
      </c>
      <c r="J1352" t="s">
        <v>2836</v>
      </c>
      <c r="K1352" s="53" t="s">
        <v>29</v>
      </c>
      <c r="L1352" s="52" t="s">
        <v>92</v>
      </c>
      <c r="M1352" s="48" t="s">
        <v>73</v>
      </c>
      <c r="N1352" s="89" t="s">
        <v>74</v>
      </c>
      <c r="O1352" s="90" t="s">
        <v>74</v>
      </c>
      <c r="P1352" s="89" t="s">
        <v>74</v>
      </c>
      <c r="Q1352" s="47" t="str">
        <f t="shared" si="86"/>
        <v>9c5d580a-2e7e-4613-ab3a-b00b80697e6c</v>
      </c>
      <c r="R1352" s="64" t="s">
        <v>848</v>
      </c>
      <c r="S1352" s="87">
        <v>8</v>
      </c>
      <c r="T1352" s="21">
        <v>1</v>
      </c>
      <c r="U1352" s="62" t="s">
        <v>139</v>
      </c>
      <c r="V1352" s="49">
        <f>SUMIF(ResumenCotizacion!$C:$C,E1352,ResumenCotizacion!$P:$P)</f>
        <v>0</v>
      </c>
      <c r="W1352" s="86">
        <f>IF(H1352="USD",S1352*SolCotizacion!$J$18,S1352)</f>
        <v>29323.279999999999</v>
      </c>
      <c r="X1352" s="3">
        <f>ROUND(W1352/(1-VLOOKUP("Total porcentaje:",ResumenCotizacion!$F:$H,3,0)),2)</f>
        <v>29323.279999999999</v>
      </c>
      <c r="Y1352" s="3">
        <f t="shared" si="87"/>
        <v>0</v>
      </c>
    </row>
    <row r="1353" spans="1:25" ht="14.25" x14ac:dyDescent="0.2">
      <c r="A1353" s="21" t="str">
        <f t="shared" si="84"/>
        <v>Catalogo principalOPEN-CSP ACADEMICO7e6f9e98-9071-42d0-b346-53134e3cb0b4</v>
      </c>
      <c r="B1353" s="21" t="str">
        <f t="shared" si="85"/>
        <v>7e6f9e98-9071-42d0-b346-53134e3cb0b4OPEN-CSP ACADEMICO</v>
      </c>
      <c r="C1353"/>
      <c r="D1353" s="21" t="s">
        <v>134</v>
      </c>
      <c r="E1353" t="s">
        <v>2837</v>
      </c>
      <c r="F1353" s="21" t="s">
        <v>779</v>
      </c>
      <c r="G1353" s="21" t="s">
        <v>134</v>
      </c>
      <c r="H1353" s="49" t="s">
        <v>136</v>
      </c>
      <c r="I1353" s="21" t="s">
        <v>74</v>
      </c>
      <c r="J1353" t="s">
        <v>2838</v>
      </c>
      <c r="K1353" s="53" t="s">
        <v>29</v>
      </c>
      <c r="L1353" s="52" t="s">
        <v>92</v>
      </c>
      <c r="M1353" s="48" t="s">
        <v>73</v>
      </c>
      <c r="N1353" s="89" t="s">
        <v>74</v>
      </c>
      <c r="O1353" s="90" t="s">
        <v>74</v>
      </c>
      <c r="P1353" s="89" t="s">
        <v>74</v>
      </c>
      <c r="Q1353" s="47" t="str">
        <f t="shared" si="86"/>
        <v>7e6f9e98-9071-42d0-b346-53134e3cb0b4</v>
      </c>
      <c r="R1353" s="64" t="s">
        <v>848</v>
      </c>
      <c r="S1353" s="87">
        <v>4.8</v>
      </c>
      <c r="T1353" s="21">
        <v>1</v>
      </c>
      <c r="U1353" s="62" t="s">
        <v>139</v>
      </c>
      <c r="V1353" s="49">
        <f>SUMIF(ResumenCotizacion!$C:$C,E1353,ResumenCotizacion!$P:$P)</f>
        <v>0</v>
      </c>
      <c r="W1353" s="86">
        <f>IF(H1353="USD",S1353*SolCotizacion!$J$18,S1353)</f>
        <v>17593.967999999997</v>
      </c>
      <c r="X1353" s="3">
        <f>ROUND(W1353/(1-VLOOKUP("Total porcentaje:",ResumenCotizacion!$F:$H,3,0)),2)</f>
        <v>17593.97</v>
      </c>
      <c r="Y1353" s="3">
        <f t="shared" si="87"/>
        <v>0</v>
      </c>
    </row>
    <row r="1354" spans="1:25" ht="14.25" x14ac:dyDescent="0.2">
      <c r="A1354" s="21" t="str">
        <f t="shared" si="84"/>
        <v>Catalogo principalOPEN-CSP ACADEMICO2a8ce3ed-d2b3-4d9f-b620-375a9f475479</v>
      </c>
      <c r="B1354" s="21" t="str">
        <f t="shared" si="85"/>
        <v>2a8ce3ed-d2b3-4d9f-b620-375a9f475479OPEN-CSP ACADEMICO</v>
      </c>
      <c r="C1354"/>
      <c r="D1354" s="21" t="s">
        <v>134</v>
      </c>
      <c r="E1354" t="s">
        <v>2839</v>
      </c>
      <c r="F1354" s="21" t="s">
        <v>779</v>
      </c>
      <c r="G1354" s="21" t="s">
        <v>134</v>
      </c>
      <c r="H1354" s="49" t="s">
        <v>136</v>
      </c>
      <c r="I1354" s="21" t="s">
        <v>74</v>
      </c>
      <c r="J1354" t="s">
        <v>2840</v>
      </c>
      <c r="K1354" s="53" t="s">
        <v>29</v>
      </c>
      <c r="L1354" s="52" t="s">
        <v>92</v>
      </c>
      <c r="M1354" s="48" t="s">
        <v>73</v>
      </c>
      <c r="N1354" s="89" t="s">
        <v>74</v>
      </c>
      <c r="O1354" s="90" t="s">
        <v>74</v>
      </c>
      <c r="P1354" s="89" t="s">
        <v>74</v>
      </c>
      <c r="Q1354" s="47" t="str">
        <f t="shared" si="86"/>
        <v>2a8ce3ed-d2b3-4d9f-b620-375a9f475479</v>
      </c>
      <c r="R1354" s="64" t="s">
        <v>848</v>
      </c>
      <c r="S1354" s="87">
        <v>11</v>
      </c>
      <c r="T1354" s="21">
        <v>1</v>
      </c>
      <c r="U1354" s="62" t="s">
        <v>139</v>
      </c>
      <c r="V1354" s="49">
        <f>SUMIF(ResumenCotizacion!$C:$C,E1354,ResumenCotizacion!$P:$P)</f>
        <v>0</v>
      </c>
      <c r="W1354" s="86">
        <f>IF(H1354="USD",S1354*SolCotizacion!$J$18,S1354)</f>
        <v>40319.509999999995</v>
      </c>
      <c r="X1354" s="3">
        <f>ROUND(W1354/(1-VLOOKUP("Total porcentaje:",ResumenCotizacion!$F:$H,3,0)),2)</f>
        <v>40319.51</v>
      </c>
      <c r="Y1354" s="3">
        <f t="shared" si="87"/>
        <v>0</v>
      </c>
    </row>
    <row r="1355" spans="1:25" ht="14.25" x14ac:dyDescent="0.2">
      <c r="A1355" s="21" t="str">
        <f t="shared" si="84"/>
        <v>Catalogo principalOPEN-CSP ACADEMICO8cb3b356-97c6-4fbe-9cfa-276302fabc23</v>
      </c>
      <c r="B1355" s="21" t="str">
        <f t="shared" si="85"/>
        <v>8cb3b356-97c6-4fbe-9cfa-276302fabc23OPEN-CSP ACADEMICO</v>
      </c>
      <c r="C1355"/>
      <c r="D1355" s="21" t="s">
        <v>134</v>
      </c>
      <c r="E1355" t="s">
        <v>2841</v>
      </c>
      <c r="F1355" s="21" t="s">
        <v>779</v>
      </c>
      <c r="G1355" s="21" t="s">
        <v>134</v>
      </c>
      <c r="H1355" s="49" t="s">
        <v>136</v>
      </c>
      <c r="I1355" s="21" t="s">
        <v>74</v>
      </c>
      <c r="J1355" t="s">
        <v>2842</v>
      </c>
      <c r="K1355" s="53" t="s">
        <v>29</v>
      </c>
      <c r="L1355" s="52" t="s">
        <v>92</v>
      </c>
      <c r="M1355" s="48" t="s">
        <v>73</v>
      </c>
      <c r="N1355" s="89" t="s">
        <v>74</v>
      </c>
      <c r="O1355" s="90" t="s">
        <v>74</v>
      </c>
      <c r="P1355" s="89" t="s">
        <v>74</v>
      </c>
      <c r="Q1355" s="47" t="str">
        <f t="shared" si="86"/>
        <v>8cb3b356-97c6-4fbe-9cfa-276302fabc23</v>
      </c>
      <c r="R1355" s="64" t="s">
        <v>848</v>
      </c>
      <c r="S1355" s="87">
        <v>6.6</v>
      </c>
      <c r="T1355" s="21">
        <v>1</v>
      </c>
      <c r="U1355" s="62" t="s">
        <v>139</v>
      </c>
      <c r="V1355" s="49">
        <f>SUMIF(ResumenCotizacion!$C:$C,E1355,ResumenCotizacion!$P:$P)</f>
        <v>0</v>
      </c>
      <c r="W1355" s="86">
        <f>IF(H1355="USD",S1355*SolCotizacion!$J$18,S1355)</f>
        <v>24191.705999999998</v>
      </c>
      <c r="X1355" s="3">
        <f>ROUND(W1355/(1-VLOOKUP("Total porcentaje:",ResumenCotizacion!$F:$H,3,0)),2)</f>
        <v>24191.71</v>
      </c>
      <c r="Y1355" s="3">
        <f t="shared" si="87"/>
        <v>0</v>
      </c>
    </row>
    <row r="1356" spans="1:25" ht="14.25" x14ac:dyDescent="0.2">
      <c r="A1356" s="21" t="str">
        <f t="shared" si="84"/>
        <v>Catalogo principalOPEN-CSP ACADEMICO21e8c37f-13e6-4e5a-a390-b492f788e196</v>
      </c>
      <c r="B1356" s="21" t="str">
        <f t="shared" si="85"/>
        <v>21e8c37f-13e6-4e5a-a390-b492f788e196OPEN-CSP ACADEMICO</v>
      </c>
      <c r="C1356"/>
      <c r="D1356" s="21" t="s">
        <v>134</v>
      </c>
      <c r="E1356" t="s">
        <v>2843</v>
      </c>
      <c r="F1356" s="21" t="s">
        <v>779</v>
      </c>
      <c r="G1356" s="21" t="s">
        <v>134</v>
      </c>
      <c r="H1356" s="49" t="s">
        <v>136</v>
      </c>
      <c r="I1356" s="21" t="s">
        <v>74</v>
      </c>
      <c r="J1356" t="s">
        <v>2844</v>
      </c>
      <c r="K1356" s="53" t="s">
        <v>29</v>
      </c>
      <c r="L1356" s="52" t="s">
        <v>92</v>
      </c>
      <c r="M1356" s="48" t="s">
        <v>73</v>
      </c>
      <c r="N1356" s="89" t="s">
        <v>74</v>
      </c>
      <c r="O1356" s="90" t="s">
        <v>74</v>
      </c>
      <c r="P1356" s="89" t="s">
        <v>74</v>
      </c>
      <c r="Q1356" s="47" t="str">
        <f t="shared" si="86"/>
        <v>21e8c37f-13e6-4e5a-a390-b492f788e196</v>
      </c>
      <c r="R1356" s="64" t="s">
        <v>848</v>
      </c>
      <c r="S1356" s="87">
        <v>8</v>
      </c>
      <c r="T1356" s="21">
        <v>1</v>
      </c>
      <c r="U1356" s="62" t="s">
        <v>139</v>
      </c>
      <c r="V1356" s="49">
        <f>SUMIF(ResumenCotizacion!$C:$C,E1356,ResumenCotizacion!$P:$P)</f>
        <v>0</v>
      </c>
      <c r="W1356" s="86">
        <f>IF(H1356="USD",S1356*SolCotizacion!$J$18,S1356)</f>
        <v>29323.279999999999</v>
      </c>
      <c r="X1356" s="3">
        <f>ROUND(W1356/(1-VLOOKUP("Total porcentaje:",ResumenCotizacion!$F:$H,3,0)),2)</f>
        <v>29323.279999999999</v>
      </c>
      <c r="Y1356" s="3">
        <f t="shared" si="87"/>
        <v>0</v>
      </c>
    </row>
    <row r="1357" spans="1:25" ht="14.25" x14ac:dyDescent="0.2">
      <c r="A1357" s="21" t="str">
        <f t="shared" si="84"/>
        <v>Catalogo principalOPEN-CSP ACADEMICO2f692236-0eff-4000-85ee-19b07dcb5988</v>
      </c>
      <c r="B1357" s="21" t="str">
        <f t="shared" si="85"/>
        <v>2f692236-0eff-4000-85ee-19b07dcb5988OPEN-CSP ACADEMICO</v>
      </c>
      <c r="C1357"/>
      <c r="D1357" s="21" t="s">
        <v>134</v>
      </c>
      <c r="E1357" t="s">
        <v>2845</v>
      </c>
      <c r="F1357" s="21" t="s">
        <v>779</v>
      </c>
      <c r="G1357" s="21" t="s">
        <v>134</v>
      </c>
      <c r="H1357" s="49" t="s">
        <v>136</v>
      </c>
      <c r="I1357" s="21" t="s">
        <v>74</v>
      </c>
      <c r="J1357" t="s">
        <v>2846</v>
      </c>
      <c r="K1357" s="53" t="s">
        <v>29</v>
      </c>
      <c r="L1357" s="52" t="s">
        <v>92</v>
      </c>
      <c r="M1357" s="48" t="s">
        <v>73</v>
      </c>
      <c r="N1357" s="89" t="s">
        <v>74</v>
      </c>
      <c r="O1357" s="90" t="s">
        <v>74</v>
      </c>
      <c r="P1357" s="89" t="s">
        <v>74</v>
      </c>
      <c r="Q1357" s="47" t="str">
        <f t="shared" si="86"/>
        <v>2f692236-0eff-4000-85ee-19b07dcb5988</v>
      </c>
      <c r="R1357" s="64" t="s">
        <v>848</v>
      </c>
      <c r="S1357" s="87">
        <v>4.8</v>
      </c>
      <c r="T1357" s="21">
        <v>1</v>
      </c>
      <c r="U1357" s="62" t="s">
        <v>139</v>
      </c>
      <c r="V1357" s="49">
        <f>SUMIF(ResumenCotizacion!$C:$C,E1357,ResumenCotizacion!$P:$P)</f>
        <v>0</v>
      </c>
      <c r="W1357" s="86">
        <f>IF(H1357="USD",S1357*SolCotizacion!$J$18,S1357)</f>
        <v>17593.967999999997</v>
      </c>
      <c r="X1357" s="3">
        <f>ROUND(W1357/(1-VLOOKUP("Total porcentaje:",ResumenCotizacion!$F:$H,3,0)),2)</f>
        <v>17593.97</v>
      </c>
      <c r="Y1357" s="3">
        <f t="shared" si="87"/>
        <v>0</v>
      </c>
    </row>
    <row r="1358" spans="1:25" ht="14.25" x14ac:dyDescent="0.2">
      <c r="A1358" s="21" t="str">
        <f t="shared" si="84"/>
        <v>Catalogo principalOPEN-CSP ACADEMICO41d5856b-9cdc-4194-944d-181517f1268e</v>
      </c>
      <c r="B1358" s="21" t="str">
        <f t="shared" si="85"/>
        <v>41d5856b-9cdc-4194-944d-181517f1268eOPEN-CSP ACADEMICO</v>
      </c>
      <c r="C1358"/>
      <c r="D1358" s="21" t="s">
        <v>134</v>
      </c>
      <c r="E1358" t="s">
        <v>2847</v>
      </c>
      <c r="F1358" s="21" t="s">
        <v>779</v>
      </c>
      <c r="G1358" s="21" t="s">
        <v>134</v>
      </c>
      <c r="H1358" s="49" t="s">
        <v>136</v>
      </c>
      <c r="I1358" s="21" t="s">
        <v>74</v>
      </c>
      <c r="J1358" t="s">
        <v>2848</v>
      </c>
      <c r="K1358" s="53" t="s">
        <v>29</v>
      </c>
      <c r="L1358" s="52" t="s">
        <v>92</v>
      </c>
      <c r="M1358" s="48" t="s">
        <v>73</v>
      </c>
      <c r="N1358" s="89" t="s">
        <v>74</v>
      </c>
      <c r="O1358" s="90" t="s">
        <v>74</v>
      </c>
      <c r="P1358" s="89" t="s">
        <v>74</v>
      </c>
      <c r="Q1358" s="47" t="str">
        <f t="shared" si="86"/>
        <v>41d5856b-9cdc-4194-944d-181517f1268e</v>
      </c>
      <c r="R1358" s="64" t="s">
        <v>848</v>
      </c>
      <c r="S1358" s="87">
        <v>52.3</v>
      </c>
      <c r="T1358" s="21">
        <v>1</v>
      </c>
      <c r="U1358" s="62" t="s">
        <v>139</v>
      </c>
      <c r="V1358" s="49">
        <f>SUMIF(ResumenCotizacion!$C:$C,E1358,ResumenCotizacion!$P:$P)</f>
        <v>0</v>
      </c>
      <c r="W1358" s="86">
        <f>IF(H1358="USD",S1358*SolCotizacion!$J$18,S1358)</f>
        <v>191700.94299999997</v>
      </c>
      <c r="X1358" s="3">
        <f>ROUND(W1358/(1-VLOOKUP("Total porcentaje:",ResumenCotizacion!$F:$H,3,0)),2)</f>
        <v>191700.94</v>
      </c>
      <c r="Y1358" s="3">
        <f t="shared" si="87"/>
        <v>0</v>
      </c>
    </row>
    <row r="1359" spans="1:25" ht="14.25" x14ac:dyDescent="0.2">
      <c r="A1359" s="21" t="str">
        <f t="shared" si="84"/>
        <v>Catalogo principalOPEN-CSP ACADEMICO2fec701c-4de9-498a-b104-d9e22a923029</v>
      </c>
      <c r="B1359" s="21" t="str">
        <f t="shared" si="85"/>
        <v>2fec701c-4de9-498a-b104-d9e22a923029OPEN-CSP ACADEMICO</v>
      </c>
      <c r="C1359"/>
      <c r="D1359" s="21" t="s">
        <v>134</v>
      </c>
      <c r="E1359" t="s">
        <v>2849</v>
      </c>
      <c r="F1359" s="21" t="s">
        <v>779</v>
      </c>
      <c r="G1359" s="21" t="s">
        <v>134</v>
      </c>
      <c r="H1359" s="49" t="s">
        <v>136</v>
      </c>
      <c r="I1359" s="21" t="s">
        <v>74</v>
      </c>
      <c r="J1359" t="s">
        <v>2850</v>
      </c>
      <c r="K1359" s="53" t="s">
        <v>29</v>
      </c>
      <c r="L1359" s="52" t="s">
        <v>92</v>
      </c>
      <c r="M1359" s="48" t="s">
        <v>73</v>
      </c>
      <c r="N1359" s="89" t="s">
        <v>74</v>
      </c>
      <c r="O1359" s="90" t="s">
        <v>74</v>
      </c>
      <c r="P1359" s="89" t="s">
        <v>74</v>
      </c>
      <c r="Q1359" s="47" t="str">
        <f t="shared" si="86"/>
        <v>2fec701c-4de9-498a-b104-d9e22a923029</v>
      </c>
      <c r="R1359" s="64" t="s">
        <v>848</v>
      </c>
      <c r="S1359" s="87">
        <v>79.7</v>
      </c>
      <c r="T1359" s="21">
        <v>1</v>
      </c>
      <c r="U1359" s="62" t="s">
        <v>139</v>
      </c>
      <c r="V1359" s="49">
        <f>SUMIF(ResumenCotizacion!$C:$C,E1359,ResumenCotizacion!$P:$P)</f>
        <v>0</v>
      </c>
      <c r="W1359" s="86">
        <f>IF(H1359="USD",S1359*SolCotizacion!$J$18,S1359)</f>
        <v>292133.17700000003</v>
      </c>
      <c r="X1359" s="3">
        <f>ROUND(W1359/(1-VLOOKUP("Total porcentaje:",ResumenCotizacion!$F:$H,3,0)),2)</f>
        <v>292133.18</v>
      </c>
      <c r="Y1359" s="3">
        <f t="shared" si="87"/>
        <v>0</v>
      </c>
    </row>
    <row r="1360" spans="1:25" ht="14.25" x14ac:dyDescent="0.2">
      <c r="A1360" s="21" t="str">
        <f t="shared" si="84"/>
        <v>Catalogo principalOPEN-CSP ACADEMICO581fdbba-c2ea-4c9d-b4e0-1e95026feb73</v>
      </c>
      <c r="B1360" s="21" t="str">
        <f t="shared" si="85"/>
        <v>581fdbba-c2ea-4c9d-b4e0-1e95026feb73OPEN-CSP ACADEMICO</v>
      </c>
      <c r="C1360"/>
      <c r="D1360" s="21" t="s">
        <v>134</v>
      </c>
      <c r="E1360" t="s">
        <v>2851</v>
      </c>
      <c r="F1360" s="21" t="s">
        <v>779</v>
      </c>
      <c r="G1360" s="21" t="s">
        <v>134</v>
      </c>
      <c r="H1360" s="49" t="s">
        <v>136</v>
      </c>
      <c r="I1360" s="21" t="s">
        <v>74</v>
      </c>
      <c r="J1360" t="s">
        <v>2852</v>
      </c>
      <c r="K1360" s="53" t="s">
        <v>29</v>
      </c>
      <c r="L1360" s="52" t="s">
        <v>92</v>
      </c>
      <c r="M1360" s="48" t="s">
        <v>73</v>
      </c>
      <c r="N1360" s="89" t="s">
        <v>74</v>
      </c>
      <c r="O1360" s="90" t="s">
        <v>74</v>
      </c>
      <c r="P1360" s="89" t="s">
        <v>74</v>
      </c>
      <c r="Q1360" s="47" t="str">
        <f t="shared" si="86"/>
        <v>581fdbba-c2ea-4c9d-b4e0-1e95026feb73</v>
      </c>
      <c r="R1360" s="64" t="s">
        <v>848</v>
      </c>
      <c r="S1360" s="87">
        <v>31.4</v>
      </c>
      <c r="T1360" s="21">
        <v>1</v>
      </c>
      <c r="U1360" s="62" t="s">
        <v>139</v>
      </c>
      <c r="V1360" s="49">
        <f>SUMIF(ResumenCotizacion!$C:$C,E1360,ResumenCotizacion!$P:$P)</f>
        <v>0</v>
      </c>
      <c r="W1360" s="86">
        <f>IF(H1360="USD",S1360*SolCotizacion!$J$18,S1360)</f>
        <v>115093.874</v>
      </c>
      <c r="X1360" s="3">
        <f>ROUND(W1360/(1-VLOOKUP("Total porcentaje:",ResumenCotizacion!$F:$H,3,0)),2)</f>
        <v>115093.87</v>
      </c>
      <c r="Y1360" s="3">
        <f t="shared" si="87"/>
        <v>0</v>
      </c>
    </row>
    <row r="1361" spans="1:25" ht="14.25" x14ac:dyDescent="0.2">
      <c r="A1361" s="21" t="str">
        <f t="shared" si="84"/>
        <v>Catalogo principalOPEN-CSP ACADEMICO6b332b2d-863a-4a18-ad8a-b3d1434c27d9</v>
      </c>
      <c r="B1361" s="21" t="str">
        <f t="shared" si="85"/>
        <v>6b332b2d-863a-4a18-ad8a-b3d1434c27d9OPEN-CSP ACADEMICO</v>
      </c>
      <c r="C1361"/>
      <c r="D1361" s="21" t="s">
        <v>134</v>
      </c>
      <c r="E1361" t="s">
        <v>2853</v>
      </c>
      <c r="F1361" s="21" t="s">
        <v>779</v>
      </c>
      <c r="G1361" s="21" t="s">
        <v>134</v>
      </c>
      <c r="H1361" s="49" t="s">
        <v>136</v>
      </c>
      <c r="I1361" s="21" t="s">
        <v>74</v>
      </c>
      <c r="J1361" t="s">
        <v>2854</v>
      </c>
      <c r="K1361" s="53" t="s">
        <v>29</v>
      </c>
      <c r="L1361" s="52" t="s">
        <v>92</v>
      </c>
      <c r="M1361" s="48" t="s">
        <v>73</v>
      </c>
      <c r="N1361" s="89" t="s">
        <v>74</v>
      </c>
      <c r="O1361" s="90" t="s">
        <v>74</v>
      </c>
      <c r="P1361" s="89" t="s">
        <v>74</v>
      </c>
      <c r="Q1361" s="47" t="str">
        <f t="shared" si="86"/>
        <v>6b332b2d-863a-4a18-ad8a-b3d1434c27d9</v>
      </c>
      <c r="R1361" s="64" t="s">
        <v>848</v>
      </c>
      <c r="S1361" s="87">
        <v>38</v>
      </c>
      <c r="T1361" s="21">
        <v>1</v>
      </c>
      <c r="U1361" s="62" t="s">
        <v>139</v>
      </c>
      <c r="V1361" s="49">
        <f>SUMIF(ResumenCotizacion!$C:$C,E1361,ResumenCotizacion!$P:$P)</f>
        <v>0</v>
      </c>
      <c r="W1361" s="86">
        <f>IF(H1361="USD",S1361*SolCotizacion!$J$18,S1361)</f>
        <v>139285.57999999999</v>
      </c>
      <c r="X1361" s="3">
        <f>ROUND(W1361/(1-VLOOKUP("Total porcentaje:",ResumenCotizacion!$F:$H,3,0)),2)</f>
        <v>139285.57999999999</v>
      </c>
      <c r="Y1361" s="3">
        <f t="shared" si="87"/>
        <v>0</v>
      </c>
    </row>
    <row r="1362" spans="1:25" ht="14.25" x14ac:dyDescent="0.2">
      <c r="A1362" s="21" t="str">
        <f t="shared" si="84"/>
        <v>Catalogo principalOPEN-CSP ACADEMICO685760e2-b019-489f-a71d-f647a1626cac</v>
      </c>
      <c r="B1362" s="21" t="str">
        <f t="shared" si="85"/>
        <v>685760e2-b019-489f-a71d-f647a1626cacOPEN-CSP ACADEMICO</v>
      </c>
      <c r="C1362"/>
      <c r="D1362" s="21" t="s">
        <v>134</v>
      </c>
      <c r="E1362" t="s">
        <v>2855</v>
      </c>
      <c r="F1362" s="21" t="s">
        <v>779</v>
      </c>
      <c r="G1362" s="21" t="s">
        <v>134</v>
      </c>
      <c r="H1362" s="49" t="s">
        <v>136</v>
      </c>
      <c r="I1362" s="21" t="s">
        <v>74</v>
      </c>
      <c r="J1362" t="s">
        <v>2856</v>
      </c>
      <c r="K1362" s="53" t="s">
        <v>29</v>
      </c>
      <c r="L1362" s="52" t="s">
        <v>92</v>
      </c>
      <c r="M1362" s="48" t="s">
        <v>73</v>
      </c>
      <c r="N1362" s="89" t="s">
        <v>74</v>
      </c>
      <c r="O1362" s="90" t="s">
        <v>74</v>
      </c>
      <c r="P1362" s="89" t="s">
        <v>74</v>
      </c>
      <c r="Q1362" s="47" t="str">
        <f t="shared" si="86"/>
        <v>685760e2-b019-489f-a71d-f647a1626cac</v>
      </c>
      <c r="R1362" s="64" t="s">
        <v>848</v>
      </c>
      <c r="S1362" s="87">
        <v>58</v>
      </c>
      <c r="T1362" s="21">
        <v>1</v>
      </c>
      <c r="U1362" s="62" t="s">
        <v>139</v>
      </c>
      <c r="V1362" s="49">
        <f>SUMIF(ResumenCotizacion!$C:$C,E1362,ResumenCotizacion!$P:$P)</f>
        <v>0</v>
      </c>
      <c r="W1362" s="86">
        <f>IF(H1362="USD",S1362*SolCotizacion!$J$18,S1362)</f>
        <v>212593.78</v>
      </c>
      <c r="X1362" s="3">
        <f>ROUND(W1362/(1-VLOOKUP("Total porcentaje:",ResumenCotizacion!$F:$H,3,0)),2)</f>
        <v>212593.78</v>
      </c>
      <c r="Y1362" s="3">
        <f t="shared" si="87"/>
        <v>0</v>
      </c>
    </row>
    <row r="1363" spans="1:25" ht="14.25" x14ac:dyDescent="0.2">
      <c r="A1363" s="21" t="str">
        <f t="shared" si="84"/>
        <v>Catalogo principalOPEN-CSP ACADEMICO7d100a8c-529b-478e-864f-b4021bddbd1d</v>
      </c>
      <c r="B1363" s="21" t="str">
        <f t="shared" si="85"/>
        <v>7d100a8c-529b-478e-864f-b4021bddbd1dOPEN-CSP ACADEMICO</v>
      </c>
      <c r="C1363"/>
      <c r="D1363" s="21" t="s">
        <v>134</v>
      </c>
      <c r="E1363" t="s">
        <v>2857</v>
      </c>
      <c r="F1363" s="21" t="s">
        <v>779</v>
      </c>
      <c r="G1363" s="21" t="s">
        <v>134</v>
      </c>
      <c r="H1363" s="49" t="s">
        <v>136</v>
      </c>
      <c r="I1363" s="21" t="s">
        <v>74</v>
      </c>
      <c r="J1363" t="s">
        <v>2858</v>
      </c>
      <c r="K1363" s="53" t="s">
        <v>29</v>
      </c>
      <c r="L1363" s="52" t="s">
        <v>92</v>
      </c>
      <c r="M1363" s="48" t="s">
        <v>73</v>
      </c>
      <c r="N1363" s="89" t="s">
        <v>74</v>
      </c>
      <c r="O1363" s="90" t="s">
        <v>74</v>
      </c>
      <c r="P1363" s="89" t="s">
        <v>74</v>
      </c>
      <c r="Q1363" s="47" t="str">
        <f t="shared" si="86"/>
        <v>7d100a8c-529b-478e-864f-b4021bddbd1d</v>
      </c>
      <c r="R1363" s="64" t="s">
        <v>848</v>
      </c>
      <c r="S1363" s="87">
        <v>22.8</v>
      </c>
      <c r="T1363" s="21">
        <v>1</v>
      </c>
      <c r="U1363" s="62" t="s">
        <v>139</v>
      </c>
      <c r="V1363" s="49">
        <f>SUMIF(ResumenCotizacion!$C:$C,E1363,ResumenCotizacion!$P:$P)</f>
        <v>0</v>
      </c>
      <c r="W1363" s="86">
        <f>IF(H1363="USD",S1363*SolCotizacion!$J$18,S1363)</f>
        <v>83571.347999999998</v>
      </c>
      <c r="X1363" s="3">
        <f>ROUND(W1363/(1-VLOOKUP("Total porcentaje:",ResumenCotizacion!$F:$H,3,0)),2)</f>
        <v>83571.350000000006</v>
      </c>
      <c r="Y1363" s="3">
        <f t="shared" si="87"/>
        <v>0</v>
      </c>
    </row>
    <row r="1364" spans="1:25" ht="14.25" x14ac:dyDescent="0.2">
      <c r="A1364" s="21" t="str">
        <f t="shared" si="84"/>
        <v>Catalogo principalOPEN-CSP ACADEMICO8041e633-0119-4d77-9a50-47541a828d2f</v>
      </c>
      <c r="B1364" s="21" t="str">
        <f t="shared" si="85"/>
        <v>8041e633-0119-4d77-9a50-47541a828d2fOPEN-CSP ACADEMICO</v>
      </c>
      <c r="C1364"/>
      <c r="D1364" s="21" t="s">
        <v>134</v>
      </c>
      <c r="E1364" t="s">
        <v>2859</v>
      </c>
      <c r="F1364" s="21" t="s">
        <v>779</v>
      </c>
      <c r="G1364" s="21" t="s">
        <v>134</v>
      </c>
      <c r="H1364" s="49" t="s">
        <v>136</v>
      </c>
      <c r="I1364" s="21" t="s">
        <v>74</v>
      </c>
      <c r="J1364" t="s">
        <v>2860</v>
      </c>
      <c r="K1364" s="53" t="s">
        <v>29</v>
      </c>
      <c r="L1364" s="52" t="s">
        <v>92</v>
      </c>
      <c r="M1364" s="48" t="s">
        <v>73</v>
      </c>
      <c r="N1364" s="89" t="s">
        <v>74</v>
      </c>
      <c r="O1364" s="90" t="s">
        <v>74</v>
      </c>
      <c r="P1364" s="89" t="s">
        <v>74</v>
      </c>
      <c r="Q1364" s="47" t="str">
        <f t="shared" si="86"/>
        <v>8041e633-0119-4d77-9a50-47541a828d2f</v>
      </c>
      <c r="R1364" s="64" t="s">
        <v>848</v>
      </c>
      <c r="S1364" s="87">
        <v>16.5</v>
      </c>
      <c r="T1364" s="21">
        <v>1</v>
      </c>
      <c r="U1364" s="62" t="s">
        <v>139</v>
      </c>
      <c r="V1364" s="49">
        <f>SUMIF(ResumenCotizacion!$C:$C,E1364,ResumenCotizacion!$P:$P)</f>
        <v>0</v>
      </c>
      <c r="W1364" s="86">
        <f>IF(H1364="USD",S1364*SolCotizacion!$J$18,S1364)</f>
        <v>60479.264999999999</v>
      </c>
      <c r="X1364" s="3">
        <f>ROUND(W1364/(1-VLOOKUP("Total porcentaje:",ResumenCotizacion!$F:$H,3,0)),2)</f>
        <v>60479.27</v>
      </c>
      <c r="Y1364" s="3">
        <f t="shared" si="87"/>
        <v>0</v>
      </c>
    </row>
    <row r="1365" spans="1:25" ht="14.25" x14ac:dyDescent="0.2">
      <c r="A1365" s="21" t="str">
        <f t="shared" si="84"/>
        <v>Catalogo principalOPEN-CSP ACADEMICO7680245a-5e0b-4e00-8888-9bfb0191fb20</v>
      </c>
      <c r="B1365" s="21" t="str">
        <f t="shared" si="85"/>
        <v>7680245a-5e0b-4e00-8888-9bfb0191fb20OPEN-CSP ACADEMICO</v>
      </c>
      <c r="C1365"/>
      <c r="D1365" s="21" t="s">
        <v>134</v>
      </c>
      <c r="E1365" t="s">
        <v>2861</v>
      </c>
      <c r="F1365" s="21" t="s">
        <v>779</v>
      </c>
      <c r="G1365" s="21" t="s">
        <v>134</v>
      </c>
      <c r="H1365" s="49" t="s">
        <v>136</v>
      </c>
      <c r="I1365" s="21" t="s">
        <v>74</v>
      </c>
      <c r="J1365" t="s">
        <v>2862</v>
      </c>
      <c r="K1365" s="53" t="s">
        <v>29</v>
      </c>
      <c r="L1365" s="52" t="s">
        <v>92</v>
      </c>
      <c r="M1365" s="48" t="s">
        <v>73</v>
      </c>
      <c r="N1365" s="89" t="s">
        <v>74</v>
      </c>
      <c r="O1365" s="90" t="s">
        <v>74</v>
      </c>
      <c r="P1365" s="89" t="s">
        <v>74</v>
      </c>
      <c r="Q1365" s="47" t="str">
        <f t="shared" si="86"/>
        <v>7680245a-5e0b-4e00-8888-9bfb0191fb20</v>
      </c>
      <c r="R1365" s="64" t="s">
        <v>848</v>
      </c>
      <c r="S1365" s="87">
        <v>8.3000000000000007</v>
      </c>
      <c r="T1365" s="21">
        <v>1</v>
      </c>
      <c r="U1365" s="62" t="s">
        <v>139</v>
      </c>
      <c r="V1365" s="49">
        <f>SUMIF(ResumenCotizacion!$C:$C,E1365,ResumenCotizacion!$P:$P)</f>
        <v>0</v>
      </c>
      <c r="W1365" s="86">
        <f>IF(H1365="USD",S1365*SolCotizacion!$J$18,S1365)</f>
        <v>30422.903000000002</v>
      </c>
      <c r="X1365" s="3">
        <f>ROUND(W1365/(1-VLOOKUP("Total porcentaje:",ResumenCotizacion!$F:$H,3,0)),2)</f>
        <v>30422.9</v>
      </c>
      <c r="Y1365" s="3">
        <f t="shared" si="87"/>
        <v>0</v>
      </c>
    </row>
    <row r="1366" spans="1:25" ht="14.25" x14ac:dyDescent="0.2">
      <c r="A1366" s="21" t="str">
        <f t="shared" si="84"/>
        <v>Catalogo principalOPEN-CSP ACADEMICO7dc1f2e0-8d2d-4b8f-9795-3a9b905936c1</v>
      </c>
      <c r="B1366" s="21" t="str">
        <f t="shared" si="85"/>
        <v>7dc1f2e0-8d2d-4b8f-9795-3a9b905936c1OPEN-CSP ACADEMICO</v>
      </c>
      <c r="C1366"/>
      <c r="D1366" s="21" t="s">
        <v>134</v>
      </c>
      <c r="E1366" t="s">
        <v>2863</v>
      </c>
      <c r="F1366" s="21" t="s">
        <v>779</v>
      </c>
      <c r="G1366" s="21" t="s">
        <v>134</v>
      </c>
      <c r="H1366" s="49" t="s">
        <v>136</v>
      </c>
      <c r="I1366" s="21" t="s">
        <v>74</v>
      </c>
      <c r="J1366" t="s">
        <v>2864</v>
      </c>
      <c r="K1366" s="53" t="s">
        <v>29</v>
      </c>
      <c r="L1366" s="52" t="s">
        <v>92</v>
      </c>
      <c r="M1366" s="48" t="s">
        <v>73</v>
      </c>
      <c r="N1366" s="89" t="s">
        <v>74</v>
      </c>
      <c r="O1366" s="90" t="s">
        <v>74</v>
      </c>
      <c r="P1366" s="89" t="s">
        <v>74</v>
      </c>
      <c r="Q1366" s="47" t="str">
        <f t="shared" si="86"/>
        <v>7dc1f2e0-8d2d-4b8f-9795-3a9b905936c1</v>
      </c>
      <c r="R1366" s="64" t="s">
        <v>848</v>
      </c>
      <c r="S1366" s="87">
        <v>9.9</v>
      </c>
      <c r="T1366" s="21">
        <v>1</v>
      </c>
      <c r="U1366" s="62" t="s">
        <v>139</v>
      </c>
      <c r="V1366" s="49">
        <f>SUMIF(ResumenCotizacion!$C:$C,E1366,ResumenCotizacion!$P:$P)</f>
        <v>0</v>
      </c>
      <c r="W1366" s="86">
        <f>IF(H1366="USD",S1366*SolCotizacion!$J$18,S1366)</f>
        <v>36287.559000000001</v>
      </c>
      <c r="X1366" s="3">
        <f>ROUND(W1366/(1-VLOOKUP("Total porcentaje:",ResumenCotizacion!$F:$H,3,0)),2)</f>
        <v>36287.56</v>
      </c>
      <c r="Y1366" s="3">
        <f t="shared" si="87"/>
        <v>0</v>
      </c>
    </row>
    <row r="1367" spans="1:25" ht="14.25" x14ac:dyDescent="0.2">
      <c r="A1367" s="21" t="str">
        <f t="shared" si="84"/>
        <v>Catalogo principalOPEN-CSP ACADEMICO88af9d14-3c1b-4434-9168-296eeaec202d</v>
      </c>
      <c r="B1367" s="21" t="str">
        <f t="shared" si="85"/>
        <v>88af9d14-3c1b-4434-9168-296eeaec202dOPEN-CSP ACADEMICO</v>
      </c>
      <c r="C1367"/>
      <c r="D1367" s="21" t="s">
        <v>134</v>
      </c>
      <c r="E1367" t="s">
        <v>2865</v>
      </c>
      <c r="F1367" s="21" t="s">
        <v>779</v>
      </c>
      <c r="G1367" s="21" t="s">
        <v>134</v>
      </c>
      <c r="H1367" s="49" t="s">
        <v>136</v>
      </c>
      <c r="I1367" s="21" t="s">
        <v>74</v>
      </c>
      <c r="J1367" t="s">
        <v>2866</v>
      </c>
      <c r="K1367" s="53" t="s">
        <v>29</v>
      </c>
      <c r="L1367" s="52" t="s">
        <v>92</v>
      </c>
      <c r="M1367" s="48" t="s">
        <v>73</v>
      </c>
      <c r="N1367" s="89" t="s">
        <v>74</v>
      </c>
      <c r="O1367" s="90" t="s">
        <v>74</v>
      </c>
      <c r="P1367" s="89" t="s">
        <v>74</v>
      </c>
      <c r="Q1367" s="47" t="str">
        <f t="shared" si="86"/>
        <v>88af9d14-3c1b-4434-9168-296eeaec202d</v>
      </c>
      <c r="R1367" s="64" t="s">
        <v>848</v>
      </c>
      <c r="S1367" s="87">
        <v>12</v>
      </c>
      <c r="T1367" s="21">
        <v>1</v>
      </c>
      <c r="U1367" s="62" t="s">
        <v>139</v>
      </c>
      <c r="V1367" s="49">
        <f>SUMIF(ResumenCotizacion!$C:$C,E1367,ResumenCotizacion!$P:$P)</f>
        <v>0</v>
      </c>
      <c r="W1367" s="86">
        <f>IF(H1367="USD",S1367*SolCotizacion!$J$18,S1367)</f>
        <v>43984.92</v>
      </c>
      <c r="X1367" s="3">
        <f>ROUND(W1367/(1-VLOOKUP("Total porcentaje:",ResumenCotizacion!$F:$H,3,0)),2)</f>
        <v>43984.92</v>
      </c>
      <c r="Y1367" s="3">
        <f t="shared" si="87"/>
        <v>0</v>
      </c>
    </row>
    <row r="1368" spans="1:25" ht="14.25" x14ac:dyDescent="0.2">
      <c r="A1368" s="21" t="str">
        <f t="shared" si="84"/>
        <v>Catalogo principalOPEN-CSP ACADEMICO10e5ae99-4dc7-4b34-8456-08b7ebe72457</v>
      </c>
      <c r="B1368" s="21" t="str">
        <f t="shared" si="85"/>
        <v>10e5ae99-4dc7-4b34-8456-08b7ebe72457OPEN-CSP ACADEMICO</v>
      </c>
      <c r="C1368"/>
      <c r="D1368" s="21" t="s">
        <v>134</v>
      </c>
      <c r="E1368" t="s">
        <v>2867</v>
      </c>
      <c r="F1368" s="21" t="s">
        <v>779</v>
      </c>
      <c r="G1368" s="21" t="s">
        <v>134</v>
      </c>
      <c r="H1368" s="49" t="s">
        <v>136</v>
      </c>
      <c r="I1368" s="21" t="s">
        <v>74</v>
      </c>
      <c r="J1368" t="s">
        <v>2868</v>
      </c>
      <c r="K1368" s="53" t="s">
        <v>29</v>
      </c>
      <c r="L1368" s="52" t="s">
        <v>92</v>
      </c>
      <c r="M1368" s="48" t="s">
        <v>73</v>
      </c>
      <c r="N1368" s="89" t="s">
        <v>74</v>
      </c>
      <c r="O1368" s="90" t="s">
        <v>74</v>
      </c>
      <c r="P1368" s="89" t="s">
        <v>74</v>
      </c>
      <c r="Q1368" s="47" t="str">
        <f t="shared" si="86"/>
        <v>10e5ae99-4dc7-4b34-8456-08b7ebe72457</v>
      </c>
      <c r="R1368" s="64" t="s">
        <v>848</v>
      </c>
      <c r="S1368" s="87">
        <v>6</v>
      </c>
      <c r="T1368" s="21">
        <v>1</v>
      </c>
      <c r="U1368" s="62" t="s">
        <v>139</v>
      </c>
      <c r="V1368" s="49">
        <f>SUMIF(ResumenCotizacion!$C:$C,E1368,ResumenCotizacion!$P:$P)</f>
        <v>0</v>
      </c>
      <c r="W1368" s="86">
        <f>IF(H1368="USD",S1368*SolCotizacion!$J$18,S1368)</f>
        <v>21992.46</v>
      </c>
      <c r="X1368" s="3">
        <f>ROUND(W1368/(1-VLOOKUP("Total porcentaje:",ResumenCotizacion!$F:$H,3,0)),2)</f>
        <v>21992.46</v>
      </c>
      <c r="Y1368" s="3">
        <f t="shared" si="87"/>
        <v>0</v>
      </c>
    </row>
    <row r="1369" spans="1:25" ht="14.25" x14ac:dyDescent="0.2">
      <c r="A1369" s="21" t="str">
        <f t="shared" si="84"/>
        <v>Catalogo principalOPEN-CSP ACADEMICOca6bd88a-9d22-4ff6-aff5-64ba0257c3bb</v>
      </c>
      <c r="B1369" s="21" t="str">
        <f t="shared" si="85"/>
        <v>ca6bd88a-9d22-4ff6-aff5-64ba0257c3bbOPEN-CSP ACADEMICO</v>
      </c>
      <c r="C1369"/>
      <c r="D1369" s="21" t="s">
        <v>134</v>
      </c>
      <c r="E1369" t="s">
        <v>2869</v>
      </c>
      <c r="F1369" s="21" t="s">
        <v>779</v>
      </c>
      <c r="G1369" s="21" t="s">
        <v>134</v>
      </c>
      <c r="H1369" s="49" t="s">
        <v>136</v>
      </c>
      <c r="I1369" s="21" t="s">
        <v>74</v>
      </c>
      <c r="J1369" t="s">
        <v>2870</v>
      </c>
      <c r="K1369" s="53" t="s">
        <v>29</v>
      </c>
      <c r="L1369" s="52" t="s">
        <v>92</v>
      </c>
      <c r="M1369" s="48" t="s">
        <v>73</v>
      </c>
      <c r="N1369" s="89" t="s">
        <v>74</v>
      </c>
      <c r="O1369" s="90" t="s">
        <v>74</v>
      </c>
      <c r="P1369" s="89" t="s">
        <v>74</v>
      </c>
      <c r="Q1369" s="47" t="str">
        <f t="shared" si="86"/>
        <v>ca6bd88a-9d22-4ff6-aff5-64ba0257c3bb</v>
      </c>
      <c r="R1369" s="64" t="s">
        <v>848</v>
      </c>
      <c r="S1369" s="87">
        <v>7.2</v>
      </c>
      <c r="T1369" s="21">
        <v>1</v>
      </c>
      <c r="U1369" s="62" t="s">
        <v>139</v>
      </c>
      <c r="V1369" s="49">
        <f>SUMIF(ResumenCotizacion!$C:$C,E1369,ResumenCotizacion!$P:$P)</f>
        <v>0</v>
      </c>
      <c r="W1369" s="86">
        <f>IF(H1369="USD",S1369*SolCotizacion!$J$18,S1369)</f>
        <v>26390.952000000001</v>
      </c>
      <c r="X1369" s="3">
        <f>ROUND(W1369/(1-VLOOKUP("Total porcentaje:",ResumenCotizacion!$F:$H,3,0)),2)</f>
        <v>26390.95</v>
      </c>
      <c r="Y1369" s="3">
        <f t="shared" si="87"/>
        <v>0</v>
      </c>
    </row>
    <row r="1370" spans="1:25" ht="14.25" x14ac:dyDescent="0.2">
      <c r="A1370" s="21" t="str">
        <f t="shared" si="84"/>
        <v>Catalogo principalOPEN-CSP ACADEMICO46a4a2ef-7eb1-4e2a-8162-a31e0423c5fc</v>
      </c>
      <c r="B1370" s="21" t="str">
        <f t="shared" si="85"/>
        <v>46a4a2ef-7eb1-4e2a-8162-a31e0423c5fcOPEN-CSP ACADEMICO</v>
      </c>
      <c r="C1370"/>
      <c r="D1370" s="21" t="s">
        <v>134</v>
      </c>
      <c r="E1370" t="s">
        <v>2871</v>
      </c>
      <c r="F1370" s="21" t="s">
        <v>779</v>
      </c>
      <c r="G1370" s="21" t="s">
        <v>134</v>
      </c>
      <c r="H1370" s="49" t="s">
        <v>136</v>
      </c>
      <c r="I1370" s="21" t="s">
        <v>74</v>
      </c>
      <c r="J1370" t="s">
        <v>2872</v>
      </c>
      <c r="K1370" s="53" t="s">
        <v>29</v>
      </c>
      <c r="L1370" s="52" t="s">
        <v>92</v>
      </c>
      <c r="M1370" s="48" t="s">
        <v>73</v>
      </c>
      <c r="N1370" s="89" t="s">
        <v>74</v>
      </c>
      <c r="O1370" s="90" t="s">
        <v>74</v>
      </c>
      <c r="P1370" s="89" t="s">
        <v>74</v>
      </c>
      <c r="Q1370" s="47" t="str">
        <f t="shared" si="86"/>
        <v>46a4a2ef-7eb1-4e2a-8162-a31e0423c5fc</v>
      </c>
      <c r="R1370" s="64" t="s">
        <v>848</v>
      </c>
      <c r="S1370" s="87">
        <v>99</v>
      </c>
      <c r="T1370" s="21">
        <v>1</v>
      </c>
      <c r="U1370" s="62" t="s">
        <v>139</v>
      </c>
      <c r="V1370" s="49">
        <f>SUMIF(ResumenCotizacion!$C:$C,E1370,ResumenCotizacion!$P:$P)</f>
        <v>0</v>
      </c>
      <c r="W1370" s="86">
        <f>IF(H1370="USD",S1370*SolCotizacion!$J$18,S1370)</f>
        <v>362875.58999999997</v>
      </c>
      <c r="X1370" s="3">
        <f>ROUND(W1370/(1-VLOOKUP("Total porcentaje:",ResumenCotizacion!$F:$H,3,0)),2)</f>
        <v>362875.59</v>
      </c>
      <c r="Y1370" s="3">
        <f t="shared" si="87"/>
        <v>0</v>
      </c>
    </row>
    <row r="1371" spans="1:25" ht="14.25" x14ac:dyDescent="0.2">
      <c r="A1371" s="21" t="str">
        <f t="shared" si="84"/>
        <v>Catalogo principalOPEN-CSP ACADEMICO9b3ebef7-4b74-4f78-90df-d726692e537d</v>
      </c>
      <c r="B1371" s="21" t="str">
        <f t="shared" si="85"/>
        <v>9b3ebef7-4b74-4f78-90df-d726692e537dOPEN-CSP ACADEMICO</v>
      </c>
      <c r="C1371"/>
      <c r="D1371" s="21" t="s">
        <v>134</v>
      </c>
      <c r="E1371" t="s">
        <v>2873</v>
      </c>
      <c r="F1371" s="21" t="s">
        <v>779</v>
      </c>
      <c r="G1371" s="21" t="s">
        <v>134</v>
      </c>
      <c r="H1371" s="49" t="s">
        <v>136</v>
      </c>
      <c r="I1371" s="21" t="s">
        <v>74</v>
      </c>
      <c r="J1371" t="s">
        <v>2874</v>
      </c>
      <c r="K1371" s="53" t="s">
        <v>29</v>
      </c>
      <c r="L1371" s="52" t="s">
        <v>92</v>
      </c>
      <c r="M1371" s="48" t="s">
        <v>73</v>
      </c>
      <c r="N1371" s="89" t="s">
        <v>74</v>
      </c>
      <c r="O1371" s="90" t="s">
        <v>74</v>
      </c>
      <c r="P1371" s="89" t="s">
        <v>74</v>
      </c>
      <c r="Q1371" s="47" t="str">
        <f t="shared" si="86"/>
        <v>9b3ebef7-4b74-4f78-90df-d726692e537d</v>
      </c>
      <c r="R1371" s="64" t="s">
        <v>848</v>
      </c>
      <c r="S1371" s="87">
        <v>59.4</v>
      </c>
      <c r="T1371" s="21">
        <v>1</v>
      </c>
      <c r="U1371" s="62" t="s">
        <v>139</v>
      </c>
      <c r="V1371" s="49">
        <f>SUMIF(ResumenCotizacion!$C:$C,E1371,ResumenCotizacion!$P:$P)</f>
        <v>0</v>
      </c>
      <c r="W1371" s="86">
        <f>IF(H1371="USD",S1371*SolCotizacion!$J$18,S1371)</f>
        <v>217725.35399999999</v>
      </c>
      <c r="X1371" s="3">
        <f>ROUND(W1371/(1-VLOOKUP("Total porcentaje:",ResumenCotizacion!$F:$H,3,0)),2)</f>
        <v>217725.35</v>
      </c>
      <c r="Y1371" s="3">
        <f t="shared" si="87"/>
        <v>0</v>
      </c>
    </row>
    <row r="1372" spans="1:25" ht="14.25" x14ac:dyDescent="0.2">
      <c r="A1372" s="21" t="str">
        <f t="shared" si="84"/>
        <v>Catalogo principalOPEN-CSP ACADEMICO0a0e4df8-867f-4f1d-bcc8-7e83808570d7</v>
      </c>
      <c r="B1372" s="21" t="str">
        <f t="shared" si="85"/>
        <v>0a0e4df8-867f-4f1d-bcc8-7e83808570d7OPEN-CSP ACADEMICO</v>
      </c>
      <c r="C1372"/>
      <c r="D1372" s="21" t="s">
        <v>134</v>
      </c>
      <c r="E1372" t="s">
        <v>2875</v>
      </c>
      <c r="F1372" s="21" t="s">
        <v>779</v>
      </c>
      <c r="G1372" s="21" t="s">
        <v>134</v>
      </c>
      <c r="H1372" s="49" t="s">
        <v>136</v>
      </c>
      <c r="I1372" s="21" t="s">
        <v>74</v>
      </c>
      <c r="J1372" t="s">
        <v>2876</v>
      </c>
      <c r="K1372" s="53" t="s">
        <v>29</v>
      </c>
      <c r="L1372" s="52" t="s">
        <v>92</v>
      </c>
      <c r="M1372" s="48" t="s">
        <v>73</v>
      </c>
      <c r="N1372" s="89" t="s">
        <v>74</v>
      </c>
      <c r="O1372" s="90" t="s">
        <v>74</v>
      </c>
      <c r="P1372" s="89" t="s">
        <v>74</v>
      </c>
      <c r="Q1372" s="47" t="str">
        <f t="shared" si="86"/>
        <v>0a0e4df8-867f-4f1d-bcc8-7e83808570d7</v>
      </c>
      <c r="R1372" s="64" t="s">
        <v>848</v>
      </c>
      <c r="S1372" s="87">
        <v>72</v>
      </c>
      <c r="T1372" s="21">
        <v>1</v>
      </c>
      <c r="U1372" s="62" t="s">
        <v>139</v>
      </c>
      <c r="V1372" s="49">
        <f>SUMIF(ResumenCotizacion!$C:$C,E1372,ResumenCotizacion!$P:$P)</f>
        <v>0</v>
      </c>
      <c r="W1372" s="86">
        <f>IF(H1372="USD",S1372*SolCotizacion!$J$18,S1372)</f>
        <v>263909.52</v>
      </c>
      <c r="X1372" s="3">
        <f>ROUND(W1372/(1-VLOOKUP("Total porcentaje:",ResumenCotizacion!$F:$H,3,0)),2)</f>
        <v>263909.52</v>
      </c>
      <c r="Y1372" s="3">
        <f t="shared" si="87"/>
        <v>0</v>
      </c>
    </row>
    <row r="1373" spans="1:25" ht="14.25" x14ac:dyDescent="0.2">
      <c r="A1373" s="21" t="str">
        <f t="shared" si="84"/>
        <v>Catalogo principalOPEN-CSP ACADEMICO8de0ee09-f18f-4a36-9356-9ce332c69598</v>
      </c>
      <c r="B1373" s="21" t="str">
        <f t="shared" si="85"/>
        <v>8de0ee09-f18f-4a36-9356-9ce332c69598OPEN-CSP ACADEMICO</v>
      </c>
      <c r="C1373"/>
      <c r="D1373" s="21" t="s">
        <v>134</v>
      </c>
      <c r="E1373" t="s">
        <v>2877</v>
      </c>
      <c r="F1373" s="21" t="s">
        <v>779</v>
      </c>
      <c r="G1373" s="21" t="s">
        <v>134</v>
      </c>
      <c r="H1373" s="49" t="s">
        <v>136</v>
      </c>
      <c r="I1373" s="21" t="s">
        <v>74</v>
      </c>
      <c r="J1373" t="s">
        <v>2878</v>
      </c>
      <c r="K1373" s="53" t="s">
        <v>29</v>
      </c>
      <c r="L1373" s="52" t="s">
        <v>92</v>
      </c>
      <c r="M1373" s="48" t="s">
        <v>73</v>
      </c>
      <c r="N1373" s="89" t="s">
        <v>74</v>
      </c>
      <c r="O1373" s="90" t="s">
        <v>74</v>
      </c>
      <c r="P1373" s="89" t="s">
        <v>74</v>
      </c>
      <c r="Q1373" s="47" t="str">
        <f t="shared" si="86"/>
        <v>8de0ee09-f18f-4a36-9356-9ce332c69598</v>
      </c>
      <c r="R1373" s="64" t="s">
        <v>848</v>
      </c>
      <c r="S1373" s="87">
        <v>43.2</v>
      </c>
      <c r="T1373" s="21">
        <v>1</v>
      </c>
      <c r="U1373" s="62" t="s">
        <v>139</v>
      </c>
      <c r="V1373" s="49">
        <f>SUMIF(ResumenCotizacion!$C:$C,E1373,ResumenCotizacion!$P:$P)</f>
        <v>0</v>
      </c>
      <c r="W1373" s="86">
        <f>IF(H1373="USD",S1373*SolCotizacion!$J$18,S1373)</f>
        <v>158345.712</v>
      </c>
      <c r="X1373" s="3">
        <f>ROUND(W1373/(1-VLOOKUP("Total porcentaje:",ResumenCotizacion!$F:$H,3,0)),2)</f>
        <v>158345.71</v>
      </c>
      <c r="Y1373" s="3">
        <f t="shared" si="87"/>
        <v>0</v>
      </c>
    </row>
    <row r="1374" spans="1:25" ht="14.25" x14ac:dyDescent="0.2">
      <c r="A1374" s="21" t="str">
        <f t="shared" si="84"/>
        <v>Catalogo principalOPEN-CSP ACADEMICO6f4f8817-ed64-48d8-ba76-68c57d7b3f10</v>
      </c>
      <c r="B1374" s="21" t="str">
        <f t="shared" si="85"/>
        <v>6f4f8817-ed64-48d8-ba76-68c57d7b3f10OPEN-CSP ACADEMICO</v>
      </c>
      <c r="C1374"/>
      <c r="D1374" s="21" t="s">
        <v>134</v>
      </c>
      <c r="E1374" t="s">
        <v>2879</v>
      </c>
      <c r="F1374" s="21" t="s">
        <v>779</v>
      </c>
      <c r="G1374" s="21" t="s">
        <v>134</v>
      </c>
      <c r="H1374" s="49" t="s">
        <v>136</v>
      </c>
      <c r="I1374" s="21" t="s">
        <v>74</v>
      </c>
      <c r="J1374" t="s">
        <v>2880</v>
      </c>
      <c r="K1374" s="53" t="s">
        <v>29</v>
      </c>
      <c r="L1374" s="52" t="s">
        <v>92</v>
      </c>
      <c r="M1374" s="48" t="s">
        <v>73</v>
      </c>
      <c r="N1374" s="89" t="s">
        <v>74</v>
      </c>
      <c r="O1374" s="90" t="s">
        <v>74</v>
      </c>
      <c r="P1374" s="89" t="s">
        <v>74</v>
      </c>
      <c r="Q1374" s="47" t="str">
        <f t="shared" si="86"/>
        <v>6f4f8817-ed64-48d8-ba76-68c57d7b3f10</v>
      </c>
      <c r="R1374" s="64" t="s">
        <v>848</v>
      </c>
      <c r="S1374" s="87">
        <v>35.799999999999997</v>
      </c>
      <c r="T1374" s="21">
        <v>1</v>
      </c>
      <c r="U1374" s="62" t="s">
        <v>139</v>
      </c>
      <c r="V1374" s="49">
        <f>SUMIF(ResumenCotizacion!$C:$C,E1374,ResumenCotizacion!$P:$P)</f>
        <v>0</v>
      </c>
      <c r="W1374" s="86">
        <f>IF(H1374="USD",S1374*SolCotizacion!$J$18,S1374)</f>
        <v>131221.67799999999</v>
      </c>
      <c r="X1374" s="3">
        <f>ROUND(W1374/(1-VLOOKUP("Total porcentaje:",ResumenCotizacion!$F:$H,3,0)),2)</f>
        <v>131221.68</v>
      </c>
      <c r="Y1374" s="3">
        <f t="shared" si="87"/>
        <v>0</v>
      </c>
    </row>
    <row r="1375" spans="1:25" ht="14.25" x14ac:dyDescent="0.2">
      <c r="A1375" s="21" t="str">
        <f t="shared" si="84"/>
        <v>Catalogo principalOPEN-CSP ACADEMICOdf8d55df-7dd7-49a5-9d6a-813b736fb228</v>
      </c>
      <c r="B1375" s="21" t="str">
        <f t="shared" si="85"/>
        <v>df8d55df-7dd7-49a5-9d6a-813b736fb228OPEN-CSP ACADEMICO</v>
      </c>
      <c r="C1375"/>
      <c r="D1375" s="21" t="s">
        <v>134</v>
      </c>
      <c r="E1375" t="s">
        <v>2881</v>
      </c>
      <c r="F1375" s="21" t="s">
        <v>779</v>
      </c>
      <c r="G1375" s="21" t="s">
        <v>134</v>
      </c>
      <c r="H1375" s="49" t="s">
        <v>136</v>
      </c>
      <c r="I1375" s="21" t="s">
        <v>74</v>
      </c>
      <c r="J1375" t="s">
        <v>2882</v>
      </c>
      <c r="K1375" s="53" t="s">
        <v>29</v>
      </c>
      <c r="L1375" s="52" t="s">
        <v>92</v>
      </c>
      <c r="M1375" s="48" t="s">
        <v>73</v>
      </c>
      <c r="N1375" s="89" t="s">
        <v>74</v>
      </c>
      <c r="O1375" s="90" t="s">
        <v>74</v>
      </c>
      <c r="P1375" s="89" t="s">
        <v>74</v>
      </c>
      <c r="Q1375" s="47" t="str">
        <f t="shared" si="86"/>
        <v>df8d55df-7dd7-49a5-9d6a-813b736fb228</v>
      </c>
      <c r="R1375" s="64" t="s">
        <v>848</v>
      </c>
      <c r="S1375" s="87">
        <v>26</v>
      </c>
      <c r="T1375" s="21">
        <v>1</v>
      </c>
      <c r="U1375" s="62" t="s">
        <v>139</v>
      </c>
      <c r="V1375" s="49">
        <f>SUMIF(ResumenCotizacion!$C:$C,E1375,ResumenCotizacion!$P:$P)</f>
        <v>0</v>
      </c>
      <c r="W1375" s="86">
        <f>IF(H1375="USD",S1375*SolCotizacion!$J$18,S1375)</f>
        <v>95300.66</v>
      </c>
      <c r="X1375" s="3">
        <f>ROUND(W1375/(1-VLOOKUP("Total porcentaje:",ResumenCotizacion!$F:$H,3,0)),2)</f>
        <v>95300.66</v>
      </c>
      <c r="Y1375" s="3">
        <f t="shared" si="87"/>
        <v>0</v>
      </c>
    </row>
    <row r="1376" spans="1:25" ht="14.25" x14ac:dyDescent="0.2">
      <c r="A1376" s="21" t="str">
        <f t="shared" si="84"/>
        <v>Catalogo principalOPEN-CSP ACADEMICO64a56854-6883-49ce-96ac-d80120ae8b55</v>
      </c>
      <c r="B1376" s="21" t="str">
        <f t="shared" si="85"/>
        <v>64a56854-6883-49ce-96ac-d80120ae8b55OPEN-CSP ACADEMICO</v>
      </c>
      <c r="C1376"/>
      <c r="D1376" s="21" t="s">
        <v>134</v>
      </c>
      <c r="E1376" t="s">
        <v>2883</v>
      </c>
      <c r="F1376" s="21" t="s">
        <v>779</v>
      </c>
      <c r="G1376" s="21" t="s">
        <v>134</v>
      </c>
      <c r="H1376" s="49" t="s">
        <v>136</v>
      </c>
      <c r="I1376" s="21" t="s">
        <v>74</v>
      </c>
      <c r="J1376" t="s">
        <v>2884</v>
      </c>
      <c r="K1376" s="53" t="s">
        <v>29</v>
      </c>
      <c r="L1376" s="52" t="s">
        <v>92</v>
      </c>
      <c r="M1376" s="48" t="s">
        <v>73</v>
      </c>
      <c r="N1376" s="89" t="s">
        <v>74</v>
      </c>
      <c r="O1376" s="90" t="s">
        <v>74</v>
      </c>
      <c r="P1376" s="89" t="s">
        <v>74</v>
      </c>
      <c r="Q1376" s="47" t="str">
        <f t="shared" si="86"/>
        <v>64a56854-6883-49ce-96ac-d80120ae8b55</v>
      </c>
      <c r="R1376" s="64" t="s">
        <v>848</v>
      </c>
      <c r="S1376" s="87">
        <v>350</v>
      </c>
      <c r="T1376" s="21">
        <v>1</v>
      </c>
      <c r="U1376" s="62" t="s">
        <v>139</v>
      </c>
      <c r="V1376" s="49">
        <f>SUMIF(ResumenCotizacion!$C:$C,E1376,ResumenCotizacion!$P:$P)</f>
        <v>0</v>
      </c>
      <c r="W1376" s="86">
        <f>IF(H1376="USD",S1376*SolCotizacion!$J$18,S1376)</f>
        <v>1282893.5</v>
      </c>
      <c r="X1376" s="3">
        <f>ROUND(W1376/(1-VLOOKUP("Total porcentaje:",ResumenCotizacion!$F:$H,3,0)),2)</f>
        <v>1282893.5</v>
      </c>
      <c r="Y1376" s="3">
        <f t="shared" si="87"/>
        <v>0</v>
      </c>
    </row>
    <row r="1377" spans="1:25" ht="14.25" x14ac:dyDescent="0.2">
      <c r="A1377" s="21" t="str">
        <f t="shared" si="84"/>
        <v>Catalogo principalOPEN-CSP ACADEMICO81606dbf-05c9-437a-96d6-e2f1634c4be5</v>
      </c>
      <c r="B1377" s="21" t="str">
        <f t="shared" si="85"/>
        <v>81606dbf-05c9-437a-96d6-e2f1634c4be5OPEN-CSP ACADEMICO</v>
      </c>
      <c r="C1377"/>
      <c r="D1377" s="21" t="s">
        <v>134</v>
      </c>
      <c r="E1377" t="s">
        <v>2885</v>
      </c>
      <c r="F1377" s="21" t="s">
        <v>779</v>
      </c>
      <c r="G1377" s="21" t="s">
        <v>134</v>
      </c>
      <c r="H1377" s="49" t="s">
        <v>136</v>
      </c>
      <c r="I1377" s="21" t="s">
        <v>74</v>
      </c>
      <c r="J1377" t="s">
        <v>2886</v>
      </c>
      <c r="K1377" s="53" t="s">
        <v>29</v>
      </c>
      <c r="L1377" s="52" t="s">
        <v>92</v>
      </c>
      <c r="M1377" s="48" t="s">
        <v>73</v>
      </c>
      <c r="N1377" s="89" t="s">
        <v>74</v>
      </c>
      <c r="O1377" s="90" t="s">
        <v>74</v>
      </c>
      <c r="P1377" s="89" t="s">
        <v>74</v>
      </c>
      <c r="Q1377" s="47" t="str">
        <f t="shared" si="86"/>
        <v>81606dbf-05c9-437a-96d6-e2f1634c4be5</v>
      </c>
      <c r="R1377" s="64" t="s">
        <v>848</v>
      </c>
      <c r="S1377" s="87">
        <v>350</v>
      </c>
      <c r="T1377" s="21">
        <v>1</v>
      </c>
      <c r="U1377" s="62" t="s">
        <v>139</v>
      </c>
      <c r="V1377" s="49">
        <f>SUMIF(ResumenCotizacion!$C:$C,E1377,ResumenCotizacion!$P:$P)</f>
        <v>0</v>
      </c>
      <c r="W1377" s="86">
        <f>IF(H1377="USD",S1377*SolCotizacion!$J$18,S1377)</f>
        <v>1282893.5</v>
      </c>
      <c r="X1377" s="3">
        <f>ROUND(W1377/(1-VLOOKUP("Total porcentaje:",ResumenCotizacion!$F:$H,3,0)),2)</f>
        <v>1282893.5</v>
      </c>
      <c r="Y1377" s="3">
        <f t="shared" si="87"/>
        <v>0</v>
      </c>
    </row>
    <row r="1378" spans="1:25" ht="14.25" x14ac:dyDescent="0.2">
      <c r="A1378" s="21" t="str">
        <f t="shared" si="84"/>
        <v>Catalogo principalOPEN-CSP ACADEMICO85650874-8839-4ba0-8129-0e6f3246fb78</v>
      </c>
      <c r="B1378" s="21" t="str">
        <f t="shared" si="85"/>
        <v>85650874-8839-4ba0-8129-0e6f3246fb78OPEN-CSP ACADEMICO</v>
      </c>
      <c r="C1378"/>
      <c r="D1378" s="21" t="s">
        <v>134</v>
      </c>
      <c r="E1378" t="s">
        <v>2887</v>
      </c>
      <c r="F1378" s="21" t="s">
        <v>779</v>
      </c>
      <c r="G1378" s="21" t="s">
        <v>134</v>
      </c>
      <c r="H1378" s="49" t="s">
        <v>136</v>
      </c>
      <c r="I1378" s="21" t="s">
        <v>74</v>
      </c>
      <c r="J1378" t="s">
        <v>2888</v>
      </c>
      <c r="K1378" s="53" t="s">
        <v>29</v>
      </c>
      <c r="L1378" s="52" t="s">
        <v>92</v>
      </c>
      <c r="M1378" s="48" t="s">
        <v>73</v>
      </c>
      <c r="N1378" s="89" t="s">
        <v>74</v>
      </c>
      <c r="O1378" s="90" t="s">
        <v>74</v>
      </c>
      <c r="P1378" s="89" t="s">
        <v>74</v>
      </c>
      <c r="Q1378" s="47" t="str">
        <f t="shared" si="86"/>
        <v>85650874-8839-4ba0-8129-0e6f3246fb78</v>
      </c>
      <c r="R1378" s="64" t="s">
        <v>848</v>
      </c>
      <c r="S1378" s="87">
        <v>175</v>
      </c>
      <c r="T1378" s="21">
        <v>1</v>
      </c>
      <c r="U1378" s="62" t="s">
        <v>139</v>
      </c>
      <c r="V1378" s="49">
        <f>SUMIF(ResumenCotizacion!$C:$C,E1378,ResumenCotizacion!$P:$P)</f>
        <v>0</v>
      </c>
      <c r="W1378" s="86">
        <f>IF(H1378="USD",S1378*SolCotizacion!$J$18,S1378)</f>
        <v>641446.75</v>
      </c>
      <c r="X1378" s="3">
        <f>ROUND(W1378/(1-VLOOKUP("Total porcentaje:",ResumenCotizacion!$F:$H,3,0)),2)</f>
        <v>641446.75</v>
      </c>
      <c r="Y1378" s="3">
        <f t="shared" si="87"/>
        <v>0</v>
      </c>
    </row>
    <row r="1379" spans="1:25" ht="14.25" x14ac:dyDescent="0.2">
      <c r="A1379" s="21" t="str">
        <f t="shared" si="84"/>
        <v>Catalogo principalOPEN-CSP ACADEMICOb7a6bf73-4192-4b45-9e82-b1ffd8814890</v>
      </c>
      <c r="B1379" s="21" t="str">
        <f t="shared" si="85"/>
        <v>b7a6bf73-4192-4b45-9e82-b1ffd8814890OPEN-CSP ACADEMICO</v>
      </c>
      <c r="C1379"/>
      <c r="D1379" s="21" t="s">
        <v>134</v>
      </c>
      <c r="E1379" t="s">
        <v>2889</v>
      </c>
      <c r="F1379" s="21" t="s">
        <v>779</v>
      </c>
      <c r="G1379" s="21" t="s">
        <v>134</v>
      </c>
      <c r="H1379" s="49" t="s">
        <v>136</v>
      </c>
      <c r="I1379" s="21" t="s">
        <v>74</v>
      </c>
      <c r="J1379" t="s">
        <v>2890</v>
      </c>
      <c r="K1379" s="53" t="s">
        <v>29</v>
      </c>
      <c r="L1379" s="52" t="s">
        <v>92</v>
      </c>
      <c r="M1379" s="48" t="s">
        <v>73</v>
      </c>
      <c r="N1379" s="89" t="s">
        <v>74</v>
      </c>
      <c r="O1379" s="90" t="s">
        <v>74</v>
      </c>
      <c r="P1379" s="89" t="s">
        <v>74</v>
      </c>
      <c r="Q1379" s="47" t="str">
        <f t="shared" si="86"/>
        <v>b7a6bf73-4192-4b45-9e82-b1ffd8814890</v>
      </c>
      <c r="R1379" s="64" t="s">
        <v>848</v>
      </c>
      <c r="S1379" s="87">
        <v>330</v>
      </c>
      <c r="T1379" s="21">
        <v>1</v>
      </c>
      <c r="U1379" s="62" t="s">
        <v>139</v>
      </c>
      <c r="V1379" s="49">
        <f>SUMIF(ResumenCotizacion!$C:$C,E1379,ResumenCotizacion!$P:$P)</f>
        <v>0</v>
      </c>
      <c r="W1379" s="86">
        <f>IF(H1379="USD",S1379*SolCotizacion!$J$18,S1379)</f>
        <v>1209585.3</v>
      </c>
      <c r="X1379" s="3">
        <f>ROUND(W1379/(1-VLOOKUP("Total porcentaje:",ResumenCotizacion!$F:$H,3,0)),2)</f>
        <v>1209585.3</v>
      </c>
      <c r="Y1379" s="3">
        <f t="shared" si="87"/>
        <v>0</v>
      </c>
    </row>
    <row r="1380" spans="1:25" ht="14.25" x14ac:dyDescent="0.2">
      <c r="A1380" s="21" t="str">
        <f t="shared" si="84"/>
        <v>Catalogo principalOPEN-CSP ACADEMICO8f9819d1-456e-42d0-9396-ed0438d8007f</v>
      </c>
      <c r="B1380" s="21" t="str">
        <f t="shared" si="85"/>
        <v>8f9819d1-456e-42d0-9396-ed0438d8007fOPEN-CSP ACADEMICO</v>
      </c>
      <c r="C1380"/>
      <c r="D1380" s="21" t="s">
        <v>134</v>
      </c>
      <c r="E1380" t="s">
        <v>2891</v>
      </c>
      <c r="F1380" s="21" t="s">
        <v>779</v>
      </c>
      <c r="G1380" s="21" t="s">
        <v>134</v>
      </c>
      <c r="H1380" s="49" t="s">
        <v>136</v>
      </c>
      <c r="I1380" s="21" t="s">
        <v>74</v>
      </c>
      <c r="J1380" t="s">
        <v>2892</v>
      </c>
      <c r="K1380" s="53" t="s">
        <v>29</v>
      </c>
      <c r="L1380" s="52" t="s">
        <v>92</v>
      </c>
      <c r="M1380" s="48" t="s">
        <v>73</v>
      </c>
      <c r="N1380" s="89" t="s">
        <v>74</v>
      </c>
      <c r="O1380" s="90" t="s">
        <v>74</v>
      </c>
      <c r="P1380" s="89" t="s">
        <v>74</v>
      </c>
      <c r="Q1380" s="47" t="str">
        <f t="shared" si="86"/>
        <v>8f9819d1-456e-42d0-9396-ed0438d8007f</v>
      </c>
      <c r="R1380" s="64" t="s">
        <v>848</v>
      </c>
      <c r="S1380" s="87">
        <v>240</v>
      </c>
      <c r="T1380" s="21">
        <v>1</v>
      </c>
      <c r="U1380" s="62" t="s">
        <v>139</v>
      </c>
      <c r="V1380" s="49">
        <f>SUMIF(ResumenCotizacion!$C:$C,E1380,ResumenCotizacion!$P:$P)</f>
        <v>0</v>
      </c>
      <c r="W1380" s="86">
        <f>IF(H1380="USD",S1380*SolCotizacion!$J$18,S1380)</f>
        <v>879698.39999999991</v>
      </c>
      <c r="X1380" s="3">
        <f>ROUND(W1380/(1-VLOOKUP("Total porcentaje:",ResumenCotizacion!$F:$H,3,0)),2)</f>
        <v>879698.4</v>
      </c>
      <c r="Y1380" s="3">
        <f t="shared" si="87"/>
        <v>0</v>
      </c>
    </row>
    <row r="1381" spans="1:25" ht="14.25" x14ac:dyDescent="0.2">
      <c r="A1381" s="21" t="str">
        <f t="shared" si="84"/>
        <v>Catalogo principalOPEN-CSP ACADEMICObbbb2f8c-df19-462c-bdfb-5edc6bd3d514</v>
      </c>
      <c r="B1381" s="21" t="str">
        <f t="shared" si="85"/>
        <v>bbbb2f8c-df19-462c-bdfb-5edc6bd3d514OPEN-CSP ACADEMICO</v>
      </c>
      <c r="C1381"/>
      <c r="D1381" s="21" t="s">
        <v>134</v>
      </c>
      <c r="E1381" t="s">
        <v>2893</v>
      </c>
      <c r="F1381" s="21" t="s">
        <v>779</v>
      </c>
      <c r="G1381" s="21" t="s">
        <v>134</v>
      </c>
      <c r="H1381" s="49" t="s">
        <v>136</v>
      </c>
      <c r="I1381" s="21" t="s">
        <v>74</v>
      </c>
      <c r="J1381" t="s">
        <v>2894</v>
      </c>
      <c r="K1381" s="53" t="s">
        <v>29</v>
      </c>
      <c r="L1381" s="52" t="s">
        <v>92</v>
      </c>
      <c r="M1381" s="48" t="s">
        <v>73</v>
      </c>
      <c r="N1381" s="89" t="s">
        <v>74</v>
      </c>
      <c r="O1381" s="90" t="s">
        <v>74</v>
      </c>
      <c r="P1381" s="89" t="s">
        <v>74</v>
      </c>
      <c r="Q1381" s="47" t="str">
        <f t="shared" si="86"/>
        <v>bbbb2f8c-df19-462c-bdfb-5edc6bd3d514</v>
      </c>
      <c r="R1381" s="64" t="s">
        <v>848</v>
      </c>
      <c r="S1381" s="87">
        <v>137.5</v>
      </c>
      <c r="T1381" s="21">
        <v>1</v>
      </c>
      <c r="U1381" s="62" t="s">
        <v>139</v>
      </c>
      <c r="V1381" s="49">
        <f>SUMIF(ResumenCotizacion!$C:$C,E1381,ResumenCotizacion!$P:$P)</f>
        <v>0</v>
      </c>
      <c r="W1381" s="86">
        <f>IF(H1381="USD",S1381*SolCotizacion!$J$18,S1381)</f>
        <v>503993.875</v>
      </c>
      <c r="X1381" s="3">
        <f>ROUND(W1381/(1-VLOOKUP("Total porcentaje:",ResumenCotizacion!$F:$H,3,0)),2)</f>
        <v>503993.88</v>
      </c>
      <c r="Y1381" s="3">
        <f t="shared" si="87"/>
        <v>0</v>
      </c>
    </row>
    <row r="1382" spans="1:25" ht="14.25" x14ac:dyDescent="0.2">
      <c r="A1382" s="21" t="str">
        <f t="shared" si="84"/>
        <v>Catalogo principalOPEN-CSP ACADEMICOaeee05af-a7de-4880-9e8a-919401c7e6aa</v>
      </c>
      <c r="B1382" s="21" t="str">
        <f t="shared" si="85"/>
        <v>aeee05af-a7de-4880-9e8a-919401c7e6aaOPEN-CSP ACADEMICO</v>
      </c>
      <c r="C1382"/>
      <c r="D1382" s="21" t="s">
        <v>134</v>
      </c>
      <c r="E1382" t="s">
        <v>2895</v>
      </c>
      <c r="F1382" s="21" t="s">
        <v>779</v>
      </c>
      <c r="G1382" s="21" t="s">
        <v>134</v>
      </c>
      <c r="H1382" s="49" t="s">
        <v>136</v>
      </c>
      <c r="I1382" s="21" t="s">
        <v>74</v>
      </c>
      <c r="J1382" t="s">
        <v>2896</v>
      </c>
      <c r="K1382" s="53" t="s">
        <v>29</v>
      </c>
      <c r="L1382" s="52" t="s">
        <v>92</v>
      </c>
      <c r="M1382" s="48" t="s">
        <v>73</v>
      </c>
      <c r="N1382" s="89" t="s">
        <v>74</v>
      </c>
      <c r="O1382" s="90" t="s">
        <v>74</v>
      </c>
      <c r="P1382" s="89" t="s">
        <v>74</v>
      </c>
      <c r="Q1382" s="47" t="str">
        <f t="shared" si="86"/>
        <v>aeee05af-a7de-4880-9e8a-919401c7e6aa</v>
      </c>
      <c r="R1382" s="64" t="s">
        <v>848</v>
      </c>
      <c r="S1382" s="87">
        <v>100</v>
      </c>
      <c r="T1382" s="21">
        <v>1</v>
      </c>
      <c r="U1382" s="62" t="s">
        <v>139</v>
      </c>
      <c r="V1382" s="49">
        <f>SUMIF(ResumenCotizacion!$C:$C,E1382,ResumenCotizacion!$P:$P)</f>
        <v>0</v>
      </c>
      <c r="W1382" s="86">
        <f>IF(H1382="USD",S1382*SolCotizacion!$J$18,S1382)</f>
        <v>366541</v>
      </c>
      <c r="X1382" s="3">
        <f>ROUND(W1382/(1-VLOOKUP("Total porcentaje:",ResumenCotizacion!$F:$H,3,0)),2)</f>
        <v>366541</v>
      </c>
      <c r="Y1382" s="3">
        <f t="shared" si="87"/>
        <v>0</v>
      </c>
    </row>
    <row r="1383" spans="1:25" ht="14.25" x14ac:dyDescent="0.2">
      <c r="A1383" s="21" t="str">
        <f t="shared" si="84"/>
        <v>Catalogo principalOPEN-CSP ACADEMICO316578a0-959b-4c5a-8e4b-e1f0a7c490bd</v>
      </c>
      <c r="B1383" s="21" t="str">
        <f t="shared" si="85"/>
        <v>316578a0-959b-4c5a-8e4b-e1f0a7c490bdOPEN-CSP ACADEMICO</v>
      </c>
      <c r="C1383"/>
      <c r="D1383" s="21" t="s">
        <v>134</v>
      </c>
      <c r="E1383" t="s">
        <v>2897</v>
      </c>
      <c r="F1383" s="21" t="s">
        <v>779</v>
      </c>
      <c r="G1383" s="21" t="s">
        <v>134</v>
      </c>
      <c r="H1383" s="49" t="s">
        <v>136</v>
      </c>
      <c r="I1383" s="21" t="s">
        <v>74</v>
      </c>
      <c r="J1383" t="s">
        <v>2898</v>
      </c>
      <c r="K1383" s="53" t="s">
        <v>29</v>
      </c>
      <c r="L1383" s="52" t="s">
        <v>92</v>
      </c>
      <c r="M1383" s="48" t="s">
        <v>73</v>
      </c>
      <c r="N1383" s="89" t="s">
        <v>74</v>
      </c>
      <c r="O1383" s="90" t="s">
        <v>74</v>
      </c>
      <c r="P1383" s="89" t="s">
        <v>74</v>
      </c>
      <c r="Q1383" s="47" t="str">
        <f t="shared" si="86"/>
        <v>316578a0-959b-4c5a-8e4b-e1f0a7c490bd</v>
      </c>
      <c r="R1383" s="64" t="s">
        <v>848</v>
      </c>
      <c r="S1383" s="87">
        <v>825</v>
      </c>
      <c r="T1383" s="21">
        <v>1</v>
      </c>
      <c r="U1383" s="62" t="s">
        <v>139</v>
      </c>
      <c r="V1383" s="49">
        <f>SUMIF(ResumenCotizacion!$C:$C,E1383,ResumenCotizacion!$P:$P)</f>
        <v>0</v>
      </c>
      <c r="W1383" s="86">
        <f>IF(H1383="USD",S1383*SolCotizacion!$J$18,S1383)</f>
        <v>3023963.25</v>
      </c>
      <c r="X1383" s="3">
        <f>ROUND(W1383/(1-VLOOKUP("Total porcentaje:",ResumenCotizacion!$F:$H,3,0)),2)</f>
        <v>3023963.25</v>
      </c>
      <c r="Y1383" s="3">
        <f t="shared" si="87"/>
        <v>0</v>
      </c>
    </row>
    <row r="1384" spans="1:25" ht="14.25" x14ac:dyDescent="0.2">
      <c r="A1384" s="21" t="str">
        <f t="shared" si="84"/>
        <v>Catalogo principalOPEN-CSP ACADEMICOf7d33505-b6ae-40ba-a711-bafed8fb722b</v>
      </c>
      <c r="B1384" s="21" t="str">
        <f t="shared" si="85"/>
        <v>f7d33505-b6ae-40ba-a711-bafed8fb722bOPEN-CSP ACADEMICO</v>
      </c>
      <c r="C1384"/>
      <c r="D1384" s="21" t="s">
        <v>134</v>
      </c>
      <c r="E1384" t="s">
        <v>2899</v>
      </c>
      <c r="F1384" s="21" t="s">
        <v>779</v>
      </c>
      <c r="G1384" s="21" t="s">
        <v>134</v>
      </c>
      <c r="H1384" s="49" t="s">
        <v>136</v>
      </c>
      <c r="I1384" s="21" t="s">
        <v>74</v>
      </c>
      <c r="J1384" t="s">
        <v>2900</v>
      </c>
      <c r="K1384" s="53" t="s">
        <v>29</v>
      </c>
      <c r="L1384" s="52" t="s">
        <v>92</v>
      </c>
      <c r="M1384" s="48" t="s">
        <v>73</v>
      </c>
      <c r="N1384" s="89" t="s">
        <v>74</v>
      </c>
      <c r="O1384" s="90" t="s">
        <v>74</v>
      </c>
      <c r="P1384" s="89" t="s">
        <v>74</v>
      </c>
      <c r="Q1384" s="47" t="str">
        <f t="shared" si="86"/>
        <v>f7d33505-b6ae-40ba-a711-bafed8fb722b</v>
      </c>
      <c r="R1384" s="64" t="s">
        <v>848</v>
      </c>
      <c r="S1384" s="87">
        <v>600</v>
      </c>
      <c r="T1384" s="21">
        <v>1</v>
      </c>
      <c r="U1384" s="62" t="s">
        <v>139</v>
      </c>
      <c r="V1384" s="49">
        <f>SUMIF(ResumenCotizacion!$C:$C,E1384,ResumenCotizacion!$P:$P)</f>
        <v>0</v>
      </c>
      <c r="W1384" s="86">
        <f>IF(H1384="USD",S1384*SolCotizacion!$J$18,S1384)</f>
        <v>2199246</v>
      </c>
      <c r="X1384" s="3">
        <f>ROUND(W1384/(1-VLOOKUP("Total porcentaje:",ResumenCotizacion!$F:$H,3,0)),2)</f>
        <v>2199246</v>
      </c>
      <c r="Y1384" s="3">
        <f t="shared" si="87"/>
        <v>0</v>
      </c>
    </row>
    <row r="1385" spans="1:25" ht="14.25" x14ac:dyDescent="0.2">
      <c r="A1385" s="21" t="str">
        <f t="shared" si="84"/>
        <v>Catalogo principalOPEN-CSP ACADEMICO23910d1e-bcd9-4125-82a2-ebbe75f21622</v>
      </c>
      <c r="B1385" s="21" t="str">
        <f t="shared" si="85"/>
        <v>23910d1e-bcd9-4125-82a2-ebbe75f21622OPEN-CSP ACADEMICO</v>
      </c>
      <c r="C1385"/>
      <c r="D1385" s="21" t="s">
        <v>134</v>
      </c>
      <c r="E1385" t="s">
        <v>2901</v>
      </c>
      <c r="F1385" s="21" t="s">
        <v>779</v>
      </c>
      <c r="G1385" s="21" t="s">
        <v>134</v>
      </c>
      <c r="H1385" s="49" t="s">
        <v>136</v>
      </c>
      <c r="I1385" s="21" t="s">
        <v>74</v>
      </c>
      <c r="J1385" t="s">
        <v>2902</v>
      </c>
      <c r="K1385" s="53" t="s">
        <v>29</v>
      </c>
      <c r="L1385" s="52" t="s">
        <v>92</v>
      </c>
      <c r="M1385" s="48" t="s">
        <v>73</v>
      </c>
      <c r="N1385" s="89" t="s">
        <v>74</v>
      </c>
      <c r="O1385" s="90" t="s">
        <v>74</v>
      </c>
      <c r="P1385" s="89" t="s">
        <v>74</v>
      </c>
      <c r="Q1385" s="47" t="str">
        <f t="shared" si="86"/>
        <v>23910d1e-bcd9-4125-82a2-ebbe75f21622</v>
      </c>
      <c r="R1385" s="64" t="s">
        <v>848</v>
      </c>
      <c r="S1385" s="87">
        <v>687.5</v>
      </c>
      <c r="T1385" s="21">
        <v>1</v>
      </c>
      <c r="U1385" s="62" t="s">
        <v>139</v>
      </c>
      <c r="V1385" s="49">
        <f>SUMIF(ResumenCotizacion!$C:$C,E1385,ResumenCotizacion!$P:$P)</f>
        <v>0</v>
      </c>
      <c r="W1385" s="86">
        <f>IF(H1385="USD",S1385*SolCotizacion!$J$18,S1385)</f>
        <v>2519969.375</v>
      </c>
      <c r="X1385" s="3">
        <f>ROUND(W1385/(1-VLOOKUP("Total porcentaje:",ResumenCotizacion!$F:$H,3,0)),2)</f>
        <v>2519969.38</v>
      </c>
      <c r="Y1385" s="3">
        <f t="shared" si="87"/>
        <v>0</v>
      </c>
    </row>
    <row r="1386" spans="1:25" ht="14.25" x14ac:dyDescent="0.2">
      <c r="A1386" s="21" t="str">
        <f t="shared" si="84"/>
        <v>Catalogo principalOPEN-CSP ACADEMICOe28ec581-d18a-4c1f-bd3e-75f24082a5b2</v>
      </c>
      <c r="B1386" s="21" t="str">
        <f t="shared" si="85"/>
        <v>e28ec581-d18a-4c1f-bd3e-75f24082a5b2OPEN-CSP ACADEMICO</v>
      </c>
      <c r="C1386"/>
      <c r="D1386" s="21" t="s">
        <v>134</v>
      </c>
      <c r="E1386" t="s">
        <v>2903</v>
      </c>
      <c r="F1386" s="21" t="s">
        <v>779</v>
      </c>
      <c r="G1386" s="21" t="s">
        <v>134</v>
      </c>
      <c r="H1386" s="49" t="s">
        <v>136</v>
      </c>
      <c r="I1386" s="21" t="s">
        <v>74</v>
      </c>
      <c r="J1386" t="s">
        <v>2904</v>
      </c>
      <c r="K1386" s="53" t="s">
        <v>29</v>
      </c>
      <c r="L1386" s="52" t="s">
        <v>92</v>
      </c>
      <c r="M1386" s="48" t="s">
        <v>73</v>
      </c>
      <c r="N1386" s="89" t="s">
        <v>74</v>
      </c>
      <c r="O1386" s="90" t="s">
        <v>74</v>
      </c>
      <c r="P1386" s="89" t="s">
        <v>74</v>
      </c>
      <c r="Q1386" s="47" t="str">
        <f t="shared" si="86"/>
        <v>e28ec581-d18a-4c1f-bd3e-75f24082a5b2</v>
      </c>
      <c r="R1386" s="64" t="s">
        <v>848</v>
      </c>
      <c r="S1386" s="87">
        <v>500</v>
      </c>
      <c r="T1386" s="21">
        <v>1</v>
      </c>
      <c r="U1386" s="62" t="s">
        <v>139</v>
      </c>
      <c r="V1386" s="49">
        <f>SUMIF(ResumenCotizacion!$C:$C,E1386,ResumenCotizacion!$P:$P)</f>
        <v>0</v>
      </c>
      <c r="W1386" s="86">
        <f>IF(H1386="USD",S1386*SolCotizacion!$J$18,S1386)</f>
        <v>1832705</v>
      </c>
      <c r="X1386" s="3">
        <f>ROUND(W1386/(1-VLOOKUP("Total porcentaje:",ResumenCotizacion!$F:$H,3,0)),2)</f>
        <v>1832705</v>
      </c>
      <c r="Y1386" s="3">
        <f t="shared" si="87"/>
        <v>0</v>
      </c>
    </row>
    <row r="1387" spans="1:25" ht="14.25" x14ac:dyDescent="0.2">
      <c r="A1387" s="21" t="str">
        <f t="shared" si="84"/>
        <v>Catalogo principalOPEN-CSP ACADEMICOf4cb7b65-10f3-4131-a9ed-625928db1f66</v>
      </c>
      <c r="B1387" s="21" t="str">
        <f t="shared" si="85"/>
        <v>f4cb7b65-10f3-4131-a9ed-625928db1f66OPEN-CSP ACADEMICO</v>
      </c>
      <c r="C1387"/>
      <c r="D1387" s="21" t="s">
        <v>134</v>
      </c>
      <c r="E1387" t="s">
        <v>2905</v>
      </c>
      <c r="F1387" s="21" t="s">
        <v>779</v>
      </c>
      <c r="G1387" s="21" t="s">
        <v>134</v>
      </c>
      <c r="H1387" s="49" t="s">
        <v>136</v>
      </c>
      <c r="I1387" s="21" t="s">
        <v>74</v>
      </c>
      <c r="J1387" t="s">
        <v>2906</v>
      </c>
      <c r="K1387" s="53" t="s">
        <v>29</v>
      </c>
      <c r="L1387" s="52" t="s">
        <v>92</v>
      </c>
      <c r="M1387" s="48" t="s">
        <v>73</v>
      </c>
      <c r="N1387" s="89" t="s">
        <v>74</v>
      </c>
      <c r="O1387" s="90" t="s">
        <v>74</v>
      </c>
      <c r="P1387" s="89" t="s">
        <v>74</v>
      </c>
      <c r="Q1387" s="47" t="str">
        <f t="shared" si="86"/>
        <v>f4cb7b65-10f3-4131-a9ed-625928db1f66</v>
      </c>
      <c r="R1387" s="64" t="s">
        <v>848</v>
      </c>
      <c r="S1387" s="87">
        <v>412.5</v>
      </c>
      <c r="T1387" s="21">
        <v>1</v>
      </c>
      <c r="U1387" s="62" t="s">
        <v>139</v>
      </c>
      <c r="V1387" s="49">
        <f>SUMIF(ResumenCotizacion!$C:$C,E1387,ResumenCotizacion!$P:$P)</f>
        <v>0</v>
      </c>
      <c r="W1387" s="86">
        <f>IF(H1387="USD",S1387*SolCotizacion!$J$18,S1387)</f>
        <v>1511981.625</v>
      </c>
      <c r="X1387" s="3">
        <f>ROUND(W1387/(1-VLOOKUP("Total porcentaje:",ResumenCotizacion!$F:$H,3,0)),2)</f>
        <v>1511981.63</v>
      </c>
      <c r="Y1387" s="3">
        <f t="shared" si="87"/>
        <v>0</v>
      </c>
    </row>
    <row r="1388" spans="1:25" ht="14.25" x14ac:dyDescent="0.2">
      <c r="A1388" s="21" t="str">
        <f t="shared" si="84"/>
        <v>Catalogo principalOPEN-CSP ACADEMICO6e43db5b-5f2c-4617-b735-0a78e84b7a3e</v>
      </c>
      <c r="B1388" s="21" t="str">
        <f t="shared" si="85"/>
        <v>6e43db5b-5f2c-4617-b735-0a78e84b7a3eOPEN-CSP ACADEMICO</v>
      </c>
      <c r="C1388"/>
      <c r="D1388" s="21" t="s">
        <v>134</v>
      </c>
      <c r="E1388" t="s">
        <v>2907</v>
      </c>
      <c r="F1388" s="21" t="s">
        <v>779</v>
      </c>
      <c r="G1388" s="21" t="s">
        <v>134</v>
      </c>
      <c r="H1388" s="49" t="s">
        <v>136</v>
      </c>
      <c r="I1388" s="21" t="s">
        <v>74</v>
      </c>
      <c r="J1388" t="s">
        <v>2908</v>
      </c>
      <c r="K1388" s="53" t="s">
        <v>29</v>
      </c>
      <c r="L1388" s="52" t="s">
        <v>92</v>
      </c>
      <c r="M1388" s="48" t="s">
        <v>73</v>
      </c>
      <c r="N1388" s="89" t="s">
        <v>74</v>
      </c>
      <c r="O1388" s="90" t="s">
        <v>74</v>
      </c>
      <c r="P1388" s="89" t="s">
        <v>74</v>
      </c>
      <c r="Q1388" s="47" t="str">
        <f t="shared" si="86"/>
        <v>6e43db5b-5f2c-4617-b735-0a78e84b7a3e</v>
      </c>
      <c r="R1388" s="64" t="s">
        <v>848</v>
      </c>
      <c r="S1388" s="87">
        <v>300</v>
      </c>
      <c r="T1388" s="21">
        <v>1</v>
      </c>
      <c r="U1388" s="62" t="s">
        <v>139</v>
      </c>
      <c r="V1388" s="49">
        <f>SUMIF(ResumenCotizacion!$C:$C,E1388,ResumenCotizacion!$P:$P)</f>
        <v>0</v>
      </c>
      <c r="W1388" s="86">
        <f>IF(H1388="USD",S1388*SolCotizacion!$J$18,S1388)</f>
        <v>1099623</v>
      </c>
      <c r="X1388" s="3">
        <f>ROUND(W1388/(1-VLOOKUP("Total porcentaje:",ResumenCotizacion!$F:$H,3,0)),2)</f>
        <v>1099623</v>
      </c>
      <c r="Y1388" s="3">
        <f t="shared" si="87"/>
        <v>0</v>
      </c>
    </row>
    <row r="1389" spans="1:25" ht="14.25" x14ac:dyDescent="0.2">
      <c r="A1389" s="21" t="str">
        <f t="shared" si="84"/>
        <v>Catalogo principalOPEN-CSP ACADEMICO7e0ebe81-fee6-4f09-b901-eb407ef10497</v>
      </c>
      <c r="B1389" s="21" t="str">
        <f t="shared" si="85"/>
        <v>7e0ebe81-fee6-4f09-b901-eb407ef10497OPEN-CSP ACADEMICO</v>
      </c>
      <c r="C1389"/>
      <c r="D1389" s="21" t="s">
        <v>134</v>
      </c>
      <c r="E1389" t="s">
        <v>2909</v>
      </c>
      <c r="F1389" s="21" t="s">
        <v>779</v>
      </c>
      <c r="G1389" s="21" t="s">
        <v>134</v>
      </c>
      <c r="H1389" s="49" t="s">
        <v>136</v>
      </c>
      <c r="I1389" s="21" t="s">
        <v>74</v>
      </c>
      <c r="J1389" t="s">
        <v>2910</v>
      </c>
      <c r="K1389" s="53" t="s">
        <v>29</v>
      </c>
      <c r="L1389" s="52" t="s">
        <v>92</v>
      </c>
      <c r="M1389" s="48" t="s">
        <v>73</v>
      </c>
      <c r="N1389" s="89" t="s">
        <v>74</v>
      </c>
      <c r="O1389" s="90" t="s">
        <v>74</v>
      </c>
      <c r="P1389" s="89" t="s">
        <v>74</v>
      </c>
      <c r="Q1389" s="47" t="str">
        <f t="shared" si="86"/>
        <v>7e0ebe81-fee6-4f09-b901-eb407ef10497</v>
      </c>
      <c r="R1389" s="64" t="s">
        <v>848</v>
      </c>
      <c r="S1389" s="87">
        <v>275</v>
      </c>
      <c r="T1389" s="21">
        <v>1</v>
      </c>
      <c r="U1389" s="62" t="s">
        <v>139</v>
      </c>
      <c r="V1389" s="49">
        <f>SUMIF(ResumenCotizacion!$C:$C,E1389,ResumenCotizacion!$P:$P)</f>
        <v>0</v>
      </c>
      <c r="W1389" s="86">
        <f>IF(H1389="USD",S1389*SolCotizacion!$J$18,S1389)</f>
        <v>1007987.75</v>
      </c>
      <c r="X1389" s="3">
        <f>ROUND(W1389/(1-VLOOKUP("Total porcentaje:",ResumenCotizacion!$F:$H,3,0)),2)</f>
        <v>1007987.75</v>
      </c>
      <c r="Y1389" s="3">
        <f t="shared" si="87"/>
        <v>0</v>
      </c>
    </row>
    <row r="1390" spans="1:25" ht="14.25" x14ac:dyDescent="0.2">
      <c r="A1390" s="21" t="str">
        <f t="shared" si="84"/>
        <v>Catalogo principalOPEN-CSP ACADEMICOc99cc6f6-3fd9-4215-8aa8-bb0b3fd088a0</v>
      </c>
      <c r="B1390" s="21" t="str">
        <f t="shared" si="85"/>
        <v>c99cc6f6-3fd9-4215-8aa8-bb0b3fd088a0OPEN-CSP ACADEMICO</v>
      </c>
      <c r="C1390"/>
      <c r="D1390" s="21" t="s">
        <v>134</v>
      </c>
      <c r="E1390" t="s">
        <v>2911</v>
      </c>
      <c r="F1390" s="21" t="s">
        <v>779</v>
      </c>
      <c r="G1390" s="21" t="s">
        <v>134</v>
      </c>
      <c r="H1390" s="49" t="s">
        <v>136</v>
      </c>
      <c r="I1390" s="21" t="s">
        <v>74</v>
      </c>
      <c r="J1390" t="s">
        <v>2912</v>
      </c>
      <c r="K1390" s="53" t="s">
        <v>29</v>
      </c>
      <c r="L1390" s="52" t="s">
        <v>92</v>
      </c>
      <c r="M1390" s="48" t="s">
        <v>73</v>
      </c>
      <c r="N1390" s="89" t="s">
        <v>74</v>
      </c>
      <c r="O1390" s="90" t="s">
        <v>74</v>
      </c>
      <c r="P1390" s="89" t="s">
        <v>74</v>
      </c>
      <c r="Q1390" s="47" t="str">
        <f t="shared" si="86"/>
        <v>c99cc6f6-3fd9-4215-8aa8-bb0b3fd088a0</v>
      </c>
      <c r="R1390" s="64" t="s">
        <v>848</v>
      </c>
      <c r="S1390" s="87">
        <v>200</v>
      </c>
      <c r="T1390" s="21">
        <v>1</v>
      </c>
      <c r="U1390" s="62" t="s">
        <v>139</v>
      </c>
      <c r="V1390" s="49">
        <f>SUMIF(ResumenCotizacion!$C:$C,E1390,ResumenCotizacion!$P:$P)</f>
        <v>0</v>
      </c>
      <c r="W1390" s="86">
        <f>IF(H1390="USD",S1390*SolCotizacion!$J$18,S1390)</f>
        <v>733082</v>
      </c>
      <c r="X1390" s="3">
        <f>ROUND(W1390/(1-VLOOKUP("Total porcentaje:",ResumenCotizacion!$F:$H,3,0)),2)</f>
        <v>733082</v>
      </c>
      <c r="Y1390" s="3">
        <f t="shared" si="87"/>
        <v>0</v>
      </c>
    </row>
    <row r="1391" spans="1:25" ht="14.25" x14ac:dyDescent="0.2">
      <c r="A1391" s="21" t="str">
        <f t="shared" si="84"/>
        <v>Catalogo principalOPEN-CSP ACADEMICO3b319394-6c41-42a9-b3e1-b75bfe8c5da2</v>
      </c>
      <c r="B1391" s="21" t="str">
        <f t="shared" si="85"/>
        <v>3b319394-6c41-42a9-b3e1-b75bfe8c5da2OPEN-CSP ACADEMICO</v>
      </c>
      <c r="C1391"/>
      <c r="D1391" s="21" t="s">
        <v>134</v>
      </c>
      <c r="E1391" t="s">
        <v>2913</v>
      </c>
      <c r="F1391" s="21" t="s">
        <v>779</v>
      </c>
      <c r="G1391" s="21" t="s">
        <v>134</v>
      </c>
      <c r="H1391" s="49" t="s">
        <v>136</v>
      </c>
      <c r="I1391" s="21" t="s">
        <v>74</v>
      </c>
      <c r="J1391" t="s">
        <v>2914</v>
      </c>
      <c r="K1391" s="53" t="s">
        <v>29</v>
      </c>
      <c r="L1391" s="52" t="s">
        <v>92</v>
      </c>
      <c r="M1391" s="48" t="s">
        <v>73</v>
      </c>
      <c r="N1391" s="89" t="s">
        <v>74</v>
      </c>
      <c r="O1391" s="90" t="s">
        <v>74</v>
      </c>
      <c r="P1391" s="89" t="s">
        <v>74</v>
      </c>
      <c r="Q1391" s="47" t="str">
        <f t="shared" si="86"/>
        <v>3b319394-6c41-42a9-b3e1-b75bfe8c5da2</v>
      </c>
      <c r="R1391" s="64" t="s">
        <v>848</v>
      </c>
      <c r="S1391" s="87">
        <v>412.5</v>
      </c>
      <c r="T1391" s="21">
        <v>1</v>
      </c>
      <c r="U1391" s="62" t="s">
        <v>139</v>
      </c>
      <c r="V1391" s="49">
        <f>SUMIF(ResumenCotizacion!$C:$C,E1391,ResumenCotizacion!$P:$P)</f>
        <v>0</v>
      </c>
      <c r="W1391" s="86">
        <f>IF(H1391="USD",S1391*SolCotizacion!$J$18,S1391)</f>
        <v>1511981.625</v>
      </c>
      <c r="X1391" s="3">
        <f>ROUND(W1391/(1-VLOOKUP("Total porcentaje:",ResumenCotizacion!$F:$H,3,0)),2)</f>
        <v>1511981.63</v>
      </c>
      <c r="Y1391" s="3">
        <f t="shared" si="87"/>
        <v>0</v>
      </c>
    </row>
    <row r="1392" spans="1:25" ht="14.25" x14ac:dyDescent="0.2">
      <c r="A1392" s="21" t="str">
        <f t="shared" si="84"/>
        <v>Catalogo principalOPEN-CSP ACADEMICO643161bc-f76d-4908-9153-7eeab54c7447</v>
      </c>
      <c r="B1392" s="21" t="str">
        <f t="shared" si="85"/>
        <v>643161bc-f76d-4908-9153-7eeab54c7447OPEN-CSP ACADEMICO</v>
      </c>
      <c r="C1392"/>
      <c r="D1392" s="21" t="s">
        <v>134</v>
      </c>
      <c r="E1392" t="s">
        <v>2915</v>
      </c>
      <c r="F1392" s="21" t="s">
        <v>779</v>
      </c>
      <c r="G1392" s="21" t="s">
        <v>134</v>
      </c>
      <c r="H1392" s="49" t="s">
        <v>136</v>
      </c>
      <c r="I1392" s="21" t="s">
        <v>74</v>
      </c>
      <c r="J1392" t="s">
        <v>2916</v>
      </c>
      <c r="K1392" s="53" t="s">
        <v>29</v>
      </c>
      <c r="L1392" s="52" t="s">
        <v>92</v>
      </c>
      <c r="M1392" s="48" t="s">
        <v>73</v>
      </c>
      <c r="N1392" s="89" t="s">
        <v>74</v>
      </c>
      <c r="O1392" s="90" t="s">
        <v>74</v>
      </c>
      <c r="P1392" s="89" t="s">
        <v>74</v>
      </c>
      <c r="Q1392" s="47" t="str">
        <f t="shared" si="86"/>
        <v>643161bc-f76d-4908-9153-7eeab54c7447</v>
      </c>
      <c r="R1392" s="64" t="s">
        <v>848</v>
      </c>
      <c r="S1392" s="87">
        <v>300</v>
      </c>
      <c r="T1392" s="21">
        <v>1</v>
      </c>
      <c r="U1392" s="62" t="s">
        <v>139</v>
      </c>
      <c r="V1392" s="49">
        <f>SUMIF(ResumenCotizacion!$C:$C,E1392,ResumenCotizacion!$P:$P)</f>
        <v>0</v>
      </c>
      <c r="W1392" s="86">
        <f>IF(H1392="USD",S1392*SolCotizacion!$J$18,S1392)</f>
        <v>1099623</v>
      </c>
      <c r="X1392" s="3">
        <f>ROUND(W1392/(1-VLOOKUP("Total porcentaje:",ResumenCotizacion!$F:$H,3,0)),2)</f>
        <v>1099623</v>
      </c>
      <c r="Y1392" s="3">
        <f t="shared" si="87"/>
        <v>0</v>
      </c>
    </row>
    <row r="1393" spans="1:25" ht="14.25" x14ac:dyDescent="0.2">
      <c r="A1393" s="21" t="str">
        <f t="shared" si="84"/>
        <v>Catalogo principalOPEN-CSP ACADEMICO51795973-17c6-41d5-8af3-d3a3d3773230</v>
      </c>
      <c r="B1393" s="21" t="str">
        <f t="shared" si="85"/>
        <v>51795973-17c6-41d5-8af3-d3a3d3773230OPEN-CSP ACADEMICO</v>
      </c>
      <c r="C1393"/>
      <c r="D1393" s="21" t="s">
        <v>134</v>
      </c>
      <c r="E1393" t="s">
        <v>2917</v>
      </c>
      <c r="F1393" s="21" t="s">
        <v>779</v>
      </c>
      <c r="G1393" s="21" t="s">
        <v>134</v>
      </c>
      <c r="H1393" s="49" t="s">
        <v>136</v>
      </c>
      <c r="I1393" s="21" t="s">
        <v>74</v>
      </c>
      <c r="J1393" t="s">
        <v>2918</v>
      </c>
      <c r="K1393" s="53" t="s">
        <v>29</v>
      </c>
      <c r="L1393" s="52" t="s">
        <v>92</v>
      </c>
      <c r="M1393" s="48" t="s">
        <v>73</v>
      </c>
      <c r="N1393" s="89" t="s">
        <v>74</v>
      </c>
      <c r="O1393" s="90" t="s">
        <v>74</v>
      </c>
      <c r="P1393" s="89" t="s">
        <v>74</v>
      </c>
      <c r="Q1393" s="47" t="str">
        <f t="shared" si="86"/>
        <v>51795973-17c6-41d5-8af3-d3a3d3773230</v>
      </c>
      <c r="R1393" s="64" t="s">
        <v>848</v>
      </c>
      <c r="S1393" s="87">
        <v>825</v>
      </c>
      <c r="T1393" s="21">
        <v>1</v>
      </c>
      <c r="U1393" s="62" t="s">
        <v>139</v>
      </c>
      <c r="V1393" s="49">
        <f>SUMIF(ResumenCotizacion!$C:$C,E1393,ResumenCotizacion!$P:$P)</f>
        <v>0</v>
      </c>
      <c r="W1393" s="86">
        <f>IF(H1393="USD",S1393*SolCotizacion!$J$18,S1393)</f>
        <v>3023963.25</v>
      </c>
      <c r="X1393" s="3">
        <f>ROUND(W1393/(1-VLOOKUP("Total porcentaje:",ResumenCotizacion!$F:$H,3,0)),2)</f>
        <v>3023963.25</v>
      </c>
      <c r="Y1393" s="3">
        <f t="shared" si="87"/>
        <v>0</v>
      </c>
    </row>
    <row r="1394" spans="1:25" ht="14.25" x14ac:dyDescent="0.2">
      <c r="A1394" s="21" t="str">
        <f t="shared" si="84"/>
        <v>Catalogo principalOPEN-CSP ACADEMICO00b75335-3cce-4b08-acd6-2b795f922137</v>
      </c>
      <c r="B1394" s="21" t="str">
        <f t="shared" si="85"/>
        <v>00b75335-3cce-4b08-acd6-2b795f922137OPEN-CSP ACADEMICO</v>
      </c>
      <c r="C1394"/>
      <c r="D1394" s="21" t="s">
        <v>134</v>
      </c>
      <c r="E1394" t="s">
        <v>2919</v>
      </c>
      <c r="F1394" s="21" t="s">
        <v>779</v>
      </c>
      <c r="G1394" s="21" t="s">
        <v>134</v>
      </c>
      <c r="H1394" s="49" t="s">
        <v>136</v>
      </c>
      <c r="I1394" s="21" t="s">
        <v>74</v>
      </c>
      <c r="J1394" t="s">
        <v>2920</v>
      </c>
      <c r="K1394" s="53" t="s">
        <v>29</v>
      </c>
      <c r="L1394" s="52" t="s">
        <v>92</v>
      </c>
      <c r="M1394" s="48" t="s">
        <v>73</v>
      </c>
      <c r="N1394" s="89" t="s">
        <v>74</v>
      </c>
      <c r="O1394" s="90" t="s">
        <v>74</v>
      </c>
      <c r="P1394" s="89" t="s">
        <v>74</v>
      </c>
      <c r="Q1394" s="47" t="str">
        <f t="shared" si="86"/>
        <v>00b75335-3cce-4b08-acd6-2b795f922137</v>
      </c>
      <c r="R1394" s="64" t="s">
        <v>848</v>
      </c>
      <c r="S1394" s="87">
        <v>600</v>
      </c>
      <c r="T1394" s="21">
        <v>1</v>
      </c>
      <c r="U1394" s="62" t="s">
        <v>139</v>
      </c>
      <c r="V1394" s="49">
        <f>SUMIF(ResumenCotizacion!$C:$C,E1394,ResumenCotizacion!$P:$P)</f>
        <v>0</v>
      </c>
      <c r="W1394" s="86">
        <f>IF(H1394="USD",S1394*SolCotizacion!$J$18,S1394)</f>
        <v>2199246</v>
      </c>
      <c r="X1394" s="3">
        <f>ROUND(W1394/(1-VLOOKUP("Total porcentaje:",ResumenCotizacion!$F:$H,3,0)),2)</f>
        <v>2199246</v>
      </c>
      <c r="Y1394" s="3">
        <f t="shared" si="87"/>
        <v>0</v>
      </c>
    </row>
    <row r="1395" spans="1:25" ht="14.25" x14ac:dyDescent="0.2">
      <c r="A1395" s="21" t="str">
        <f t="shared" si="84"/>
        <v>Catalogo principalOPEN-CSP ACADEMICO1ec83327-72dd-481c-acc4-87ab518d5a00</v>
      </c>
      <c r="B1395" s="21" t="str">
        <f t="shared" si="85"/>
        <v>1ec83327-72dd-481c-acc4-87ab518d5a00OPEN-CSP ACADEMICO</v>
      </c>
      <c r="C1395"/>
      <c r="D1395" s="21" t="s">
        <v>134</v>
      </c>
      <c r="E1395" t="s">
        <v>2921</v>
      </c>
      <c r="F1395" s="21" t="s">
        <v>779</v>
      </c>
      <c r="G1395" s="21" t="s">
        <v>134</v>
      </c>
      <c r="H1395" s="49" t="s">
        <v>136</v>
      </c>
      <c r="I1395" s="21" t="s">
        <v>74</v>
      </c>
      <c r="J1395" t="s">
        <v>2922</v>
      </c>
      <c r="K1395" s="53" t="s">
        <v>29</v>
      </c>
      <c r="L1395" s="52" t="s">
        <v>92</v>
      </c>
      <c r="M1395" s="48" t="s">
        <v>73</v>
      </c>
      <c r="N1395" s="89" t="s">
        <v>74</v>
      </c>
      <c r="O1395" s="90" t="s">
        <v>74</v>
      </c>
      <c r="P1395" s="89" t="s">
        <v>74</v>
      </c>
      <c r="Q1395" s="47" t="str">
        <f t="shared" si="86"/>
        <v>1ec83327-72dd-481c-acc4-87ab518d5a00</v>
      </c>
      <c r="R1395" s="64" t="s">
        <v>848</v>
      </c>
      <c r="S1395" s="87">
        <v>27.5</v>
      </c>
      <c r="T1395" s="21">
        <v>1</v>
      </c>
      <c r="U1395" s="62" t="s">
        <v>139</v>
      </c>
      <c r="V1395" s="49">
        <f>SUMIF(ResumenCotizacion!$C:$C,E1395,ResumenCotizacion!$P:$P)</f>
        <v>0</v>
      </c>
      <c r="W1395" s="86">
        <f>IF(H1395="USD",S1395*SolCotizacion!$J$18,S1395)</f>
        <v>100798.77499999999</v>
      </c>
      <c r="X1395" s="3">
        <f>ROUND(W1395/(1-VLOOKUP("Total porcentaje:",ResumenCotizacion!$F:$H,3,0)),2)</f>
        <v>100798.78</v>
      </c>
      <c r="Y1395" s="3">
        <f t="shared" si="87"/>
        <v>0</v>
      </c>
    </row>
    <row r="1396" spans="1:25" ht="14.25" x14ac:dyDescent="0.2">
      <c r="A1396" s="21" t="str">
        <f t="shared" si="84"/>
        <v>Catalogo principalOPEN-CSP ACADEMICO25b1159c-51af-41d9-b036-4c21d5d720bb</v>
      </c>
      <c r="B1396" s="21" t="str">
        <f t="shared" si="85"/>
        <v>25b1159c-51af-41d9-b036-4c21d5d720bbOPEN-CSP ACADEMICO</v>
      </c>
      <c r="C1396"/>
      <c r="D1396" s="21" t="s">
        <v>134</v>
      </c>
      <c r="E1396" t="s">
        <v>2923</v>
      </c>
      <c r="F1396" s="21" t="s">
        <v>779</v>
      </c>
      <c r="G1396" s="21" t="s">
        <v>134</v>
      </c>
      <c r="H1396" s="49" t="s">
        <v>136</v>
      </c>
      <c r="I1396" s="21" t="s">
        <v>74</v>
      </c>
      <c r="J1396" t="s">
        <v>2924</v>
      </c>
      <c r="K1396" s="53" t="s">
        <v>29</v>
      </c>
      <c r="L1396" s="52" t="s">
        <v>92</v>
      </c>
      <c r="M1396" s="48" t="s">
        <v>73</v>
      </c>
      <c r="N1396" s="89" t="s">
        <v>74</v>
      </c>
      <c r="O1396" s="90" t="s">
        <v>74</v>
      </c>
      <c r="P1396" s="89" t="s">
        <v>74</v>
      </c>
      <c r="Q1396" s="47" t="str">
        <f t="shared" si="86"/>
        <v>25b1159c-51af-41d9-b036-4c21d5d720bb</v>
      </c>
      <c r="R1396" s="64" t="s">
        <v>848</v>
      </c>
      <c r="S1396" s="87">
        <v>16.5</v>
      </c>
      <c r="T1396" s="21">
        <v>1</v>
      </c>
      <c r="U1396" s="62" t="s">
        <v>139</v>
      </c>
      <c r="V1396" s="49">
        <f>SUMIF(ResumenCotizacion!$C:$C,E1396,ResumenCotizacion!$P:$P)</f>
        <v>0</v>
      </c>
      <c r="W1396" s="86">
        <f>IF(H1396="USD",S1396*SolCotizacion!$J$18,S1396)</f>
        <v>60479.264999999999</v>
      </c>
      <c r="X1396" s="3">
        <f>ROUND(W1396/(1-VLOOKUP("Total porcentaje:",ResumenCotizacion!$F:$H,3,0)),2)</f>
        <v>60479.27</v>
      </c>
      <c r="Y1396" s="3">
        <f t="shared" si="87"/>
        <v>0</v>
      </c>
    </row>
    <row r="1397" spans="1:25" ht="14.25" x14ac:dyDescent="0.2">
      <c r="A1397" s="21" t="str">
        <f t="shared" si="84"/>
        <v>Catalogo principalOPEN-CSP ACADEMICOeca4378b-b97e-4f23-ae73-ef01a63293ed</v>
      </c>
      <c r="B1397" s="21" t="str">
        <f t="shared" si="85"/>
        <v>eca4378b-b97e-4f23-ae73-ef01a63293edOPEN-CSP ACADEMICO</v>
      </c>
      <c r="C1397"/>
      <c r="D1397" s="21" t="s">
        <v>134</v>
      </c>
      <c r="E1397" t="s">
        <v>2925</v>
      </c>
      <c r="F1397" s="21" t="s">
        <v>779</v>
      </c>
      <c r="G1397" s="21" t="s">
        <v>134</v>
      </c>
      <c r="H1397" s="49" t="s">
        <v>136</v>
      </c>
      <c r="I1397" s="21" t="s">
        <v>74</v>
      </c>
      <c r="J1397" t="s">
        <v>2926</v>
      </c>
      <c r="K1397" s="53" t="s">
        <v>29</v>
      </c>
      <c r="L1397" s="52" t="s">
        <v>92</v>
      </c>
      <c r="M1397" s="48" t="s">
        <v>73</v>
      </c>
      <c r="N1397" s="89" t="s">
        <v>74</v>
      </c>
      <c r="O1397" s="90" t="s">
        <v>74</v>
      </c>
      <c r="P1397" s="89" t="s">
        <v>74</v>
      </c>
      <c r="Q1397" s="47" t="str">
        <f t="shared" si="86"/>
        <v>eca4378b-b97e-4f23-ae73-ef01a63293ed</v>
      </c>
      <c r="R1397" s="64" t="s">
        <v>848</v>
      </c>
      <c r="S1397" s="87">
        <v>20</v>
      </c>
      <c r="T1397" s="21">
        <v>1</v>
      </c>
      <c r="U1397" s="62" t="s">
        <v>139</v>
      </c>
      <c r="V1397" s="49">
        <f>SUMIF(ResumenCotizacion!$C:$C,E1397,ResumenCotizacion!$P:$P)</f>
        <v>0</v>
      </c>
      <c r="W1397" s="86">
        <f>IF(H1397="USD",S1397*SolCotizacion!$J$18,S1397)</f>
        <v>73308.2</v>
      </c>
      <c r="X1397" s="3">
        <f>ROUND(W1397/(1-VLOOKUP("Total porcentaje:",ResumenCotizacion!$F:$H,3,0)),2)</f>
        <v>73308.2</v>
      </c>
      <c r="Y1397" s="3">
        <f t="shared" si="87"/>
        <v>0</v>
      </c>
    </row>
    <row r="1398" spans="1:25" ht="14.25" x14ac:dyDescent="0.2">
      <c r="A1398" s="21" t="str">
        <f t="shared" si="84"/>
        <v>Catalogo principalOPEN-CSP ACADEMICO1f3a4274-16bb-44a4-8246-b2cadf7122c1</v>
      </c>
      <c r="B1398" s="21" t="str">
        <f t="shared" si="85"/>
        <v>1f3a4274-16bb-44a4-8246-b2cadf7122c1OPEN-CSP ACADEMICO</v>
      </c>
      <c r="C1398"/>
      <c r="D1398" s="21" t="s">
        <v>134</v>
      </c>
      <c r="E1398" t="s">
        <v>2927</v>
      </c>
      <c r="F1398" s="21" t="s">
        <v>779</v>
      </c>
      <c r="G1398" s="21" t="s">
        <v>134</v>
      </c>
      <c r="H1398" s="49" t="s">
        <v>136</v>
      </c>
      <c r="I1398" s="21" t="s">
        <v>74</v>
      </c>
      <c r="J1398" t="s">
        <v>2928</v>
      </c>
      <c r="K1398" s="53" t="s">
        <v>29</v>
      </c>
      <c r="L1398" s="52" t="s">
        <v>92</v>
      </c>
      <c r="M1398" s="48" t="s">
        <v>73</v>
      </c>
      <c r="N1398" s="89" t="s">
        <v>74</v>
      </c>
      <c r="O1398" s="90" t="s">
        <v>74</v>
      </c>
      <c r="P1398" s="89" t="s">
        <v>74</v>
      </c>
      <c r="Q1398" s="47" t="str">
        <f t="shared" si="86"/>
        <v>1f3a4274-16bb-44a4-8246-b2cadf7122c1</v>
      </c>
      <c r="R1398" s="64" t="s">
        <v>848</v>
      </c>
      <c r="S1398" s="87">
        <v>12</v>
      </c>
      <c r="T1398" s="21">
        <v>1</v>
      </c>
      <c r="U1398" s="62" t="s">
        <v>139</v>
      </c>
      <c r="V1398" s="49">
        <f>SUMIF(ResumenCotizacion!$C:$C,E1398,ResumenCotizacion!$P:$P)</f>
        <v>0</v>
      </c>
      <c r="W1398" s="86">
        <f>IF(H1398="USD",S1398*SolCotizacion!$J$18,S1398)</f>
        <v>43984.92</v>
      </c>
      <c r="X1398" s="3">
        <f>ROUND(W1398/(1-VLOOKUP("Total porcentaje:",ResumenCotizacion!$F:$H,3,0)),2)</f>
        <v>43984.92</v>
      </c>
      <c r="Y1398" s="3">
        <f t="shared" si="87"/>
        <v>0</v>
      </c>
    </row>
    <row r="1399" spans="1:25" ht="14.25" x14ac:dyDescent="0.2">
      <c r="A1399" s="21" t="str">
        <f t="shared" si="84"/>
        <v>Catalogo principalOPEN-CSP ACADEMICOe67fe55c-1e6c-47d7-b8b8-9c7d85c778ff</v>
      </c>
      <c r="B1399" s="21" t="str">
        <f t="shared" si="85"/>
        <v>e67fe55c-1e6c-47d7-b8b8-9c7d85c778ffOPEN-CSP ACADEMICO</v>
      </c>
      <c r="C1399"/>
      <c r="D1399" s="21" t="s">
        <v>134</v>
      </c>
      <c r="E1399" t="s">
        <v>2929</v>
      </c>
      <c r="F1399" s="21" t="s">
        <v>779</v>
      </c>
      <c r="G1399" s="21" t="s">
        <v>134</v>
      </c>
      <c r="H1399" s="49" t="s">
        <v>136</v>
      </c>
      <c r="I1399" s="21" t="s">
        <v>74</v>
      </c>
      <c r="J1399" t="s">
        <v>2930</v>
      </c>
      <c r="K1399" s="53" t="s">
        <v>29</v>
      </c>
      <c r="L1399" s="52" t="s">
        <v>92</v>
      </c>
      <c r="M1399" s="48" t="s">
        <v>73</v>
      </c>
      <c r="N1399" s="89" t="s">
        <v>74</v>
      </c>
      <c r="O1399" s="90" t="s">
        <v>74</v>
      </c>
      <c r="P1399" s="89" t="s">
        <v>74</v>
      </c>
      <c r="Q1399" s="47" t="str">
        <f t="shared" si="86"/>
        <v>e67fe55c-1e6c-47d7-b8b8-9c7d85c778ff</v>
      </c>
      <c r="R1399" s="64" t="s">
        <v>848</v>
      </c>
      <c r="S1399" s="87">
        <v>41.3</v>
      </c>
      <c r="T1399" s="21">
        <v>1</v>
      </c>
      <c r="U1399" s="62" t="s">
        <v>139</v>
      </c>
      <c r="V1399" s="49">
        <f>SUMIF(ResumenCotizacion!$C:$C,E1399,ResumenCotizacion!$P:$P)</f>
        <v>0</v>
      </c>
      <c r="W1399" s="86">
        <f>IF(H1399="USD",S1399*SolCotizacion!$J$18,S1399)</f>
        <v>151381.43299999999</v>
      </c>
      <c r="X1399" s="3">
        <f>ROUND(W1399/(1-VLOOKUP("Total porcentaje:",ResumenCotizacion!$F:$H,3,0)),2)</f>
        <v>151381.43</v>
      </c>
      <c r="Y1399" s="3">
        <f t="shared" si="87"/>
        <v>0</v>
      </c>
    </row>
    <row r="1400" spans="1:25" ht="14.25" x14ac:dyDescent="0.2">
      <c r="A1400" s="21" t="str">
        <f t="shared" si="84"/>
        <v>Catalogo principalOPEN-CSP ACADEMICO6b1fd750-3ebd-45eb-8dcf-98238de9abd5</v>
      </c>
      <c r="B1400" s="21" t="str">
        <f t="shared" si="85"/>
        <v>6b1fd750-3ebd-45eb-8dcf-98238de9abd5OPEN-CSP ACADEMICO</v>
      </c>
      <c r="C1400"/>
      <c r="D1400" s="21" t="s">
        <v>134</v>
      </c>
      <c r="E1400" t="s">
        <v>2931</v>
      </c>
      <c r="F1400" s="21" t="s">
        <v>779</v>
      </c>
      <c r="G1400" s="21" t="s">
        <v>134</v>
      </c>
      <c r="H1400" s="49" t="s">
        <v>136</v>
      </c>
      <c r="I1400" s="21" t="s">
        <v>74</v>
      </c>
      <c r="J1400" t="s">
        <v>2932</v>
      </c>
      <c r="K1400" s="53" t="s">
        <v>29</v>
      </c>
      <c r="L1400" s="52" t="s">
        <v>92</v>
      </c>
      <c r="M1400" s="48" t="s">
        <v>73</v>
      </c>
      <c r="N1400" s="89" t="s">
        <v>74</v>
      </c>
      <c r="O1400" s="90" t="s">
        <v>74</v>
      </c>
      <c r="P1400" s="89" t="s">
        <v>74</v>
      </c>
      <c r="Q1400" s="47" t="str">
        <f t="shared" si="86"/>
        <v>6b1fd750-3ebd-45eb-8dcf-98238de9abd5</v>
      </c>
      <c r="R1400" s="64" t="s">
        <v>848</v>
      </c>
      <c r="S1400" s="87">
        <v>24.8</v>
      </c>
      <c r="T1400" s="21">
        <v>1</v>
      </c>
      <c r="U1400" s="62" t="s">
        <v>139</v>
      </c>
      <c r="V1400" s="49">
        <f>SUMIF(ResumenCotizacion!$C:$C,E1400,ResumenCotizacion!$P:$P)</f>
        <v>0</v>
      </c>
      <c r="W1400" s="86">
        <f>IF(H1400="USD",S1400*SolCotizacion!$J$18,S1400)</f>
        <v>90902.168000000005</v>
      </c>
      <c r="X1400" s="3">
        <f>ROUND(W1400/(1-VLOOKUP("Total porcentaje:",ResumenCotizacion!$F:$H,3,0)),2)</f>
        <v>90902.17</v>
      </c>
      <c r="Y1400" s="3">
        <f t="shared" si="87"/>
        <v>0</v>
      </c>
    </row>
    <row r="1401" spans="1:25" ht="14.25" x14ac:dyDescent="0.2">
      <c r="A1401" s="21" t="str">
        <f t="shared" si="84"/>
        <v>Catalogo principalOPEN-CSP ACADEMICO16fa20c0-cecd-422d-9cb6-dad535d7ee9f</v>
      </c>
      <c r="B1401" s="21" t="str">
        <f t="shared" si="85"/>
        <v>16fa20c0-cecd-422d-9cb6-dad535d7ee9fOPEN-CSP ACADEMICO</v>
      </c>
      <c r="C1401"/>
      <c r="D1401" s="21" t="s">
        <v>134</v>
      </c>
      <c r="E1401" t="s">
        <v>2933</v>
      </c>
      <c r="F1401" s="21" t="s">
        <v>779</v>
      </c>
      <c r="G1401" s="21" t="s">
        <v>134</v>
      </c>
      <c r="H1401" s="49" t="s">
        <v>136</v>
      </c>
      <c r="I1401" s="21" t="s">
        <v>74</v>
      </c>
      <c r="J1401" t="s">
        <v>2934</v>
      </c>
      <c r="K1401" s="53" t="s">
        <v>29</v>
      </c>
      <c r="L1401" s="52" t="s">
        <v>92</v>
      </c>
      <c r="M1401" s="48" t="s">
        <v>73</v>
      </c>
      <c r="N1401" s="89" t="s">
        <v>74</v>
      </c>
      <c r="O1401" s="90" t="s">
        <v>74</v>
      </c>
      <c r="P1401" s="89" t="s">
        <v>74</v>
      </c>
      <c r="Q1401" s="47" t="str">
        <f t="shared" si="86"/>
        <v>16fa20c0-cecd-422d-9cb6-dad535d7ee9f</v>
      </c>
      <c r="R1401" s="64" t="s">
        <v>848</v>
      </c>
      <c r="S1401" s="87">
        <v>30</v>
      </c>
      <c r="T1401" s="21">
        <v>1</v>
      </c>
      <c r="U1401" s="62" t="s">
        <v>139</v>
      </c>
      <c r="V1401" s="49">
        <f>SUMIF(ResumenCotizacion!$C:$C,E1401,ResumenCotizacion!$P:$P)</f>
        <v>0</v>
      </c>
      <c r="W1401" s="86">
        <f>IF(H1401="USD",S1401*SolCotizacion!$J$18,S1401)</f>
        <v>109962.29999999999</v>
      </c>
      <c r="X1401" s="3">
        <f>ROUND(W1401/(1-VLOOKUP("Total porcentaje:",ResumenCotizacion!$F:$H,3,0)),2)</f>
        <v>109962.3</v>
      </c>
      <c r="Y1401" s="3">
        <f t="shared" si="87"/>
        <v>0</v>
      </c>
    </row>
    <row r="1402" spans="1:25" ht="14.25" x14ac:dyDescent="0.2">
      <c r="A1402" s="21" t="str">
        <f t="shared" si="84"/>
        <v>Catalogo principalOPEN-CSP ACADEMICO4c950dd5-d871-4c9d-9e7f-8113e74fd677</v>
      </c>
      <c r="B1402" s="21" t="str">
        <f t="shared" si="85"/>
        <v>4c950dd5-d871-4c9d-9e7f-8113e74fd677OPEN-CSP ACADEMICO</v>
      </c>
      <c r="C1402"/>
      <c r="D1402" s="21" t="s">
        <v>134</v>
      </c>
      <c r="E1402" t="s">
        <v>2935</v>
      </c>
      <c r="F1402" s="21" t="s">
        <v>779</v>
      </c>
      <c r="G1402" s="21" t="s">
        <v>134</v>
      </c>
      <c r="H1402" s="49" t="s">
        <v>136</v>
      </c>
      <c r="I1402" s="21" t="s">
        <v>74</v>
      </c>
      <c r="J1402" t="s">
        <v>2936</v>
      </c>
      <c r="K1402" s="53" t="s">
        <v>29</v>
      </c>
      <c r="L1402" s="52" t="s">
        <v>92</v>
      </c>
      <c r="M1402" s="48" t="s">
        <v>73</v>
      </c>
      <c r="N1402" s="89" t="s">
        <v>74</v>
      </c>
      <c r="O1402" s="90" t="s">
        <v>74</v>
      </c>
      <c r="P1402" s="89" t="s">
        <v>74</v>
      </c>
      <c r="Q1402" s="47" t="str">
        <f t="shared" si="86"/>
        <v>4c950dd5-d871-4c9d-9e7f-8113e74fd677</v>
      </c>
      <c r="R1402" s="64" t="s">
        <v>848</v>
      </c>
      <c r="S1402" s="87">
        <v>18</v>
      </c>
      <c r="T1402" s="21">
        <v>1</v>
      </c>
      <c r="U1402" s="62" t="s">
        <v>139</v>
      </c>
      <c r="V1402" s="49">
        <f>SUMIF(ResumenCotizacion!$C:$C,E1402,ResumenCotizacion!$P:$P)</f>
        <v>0</v>
      </c>
      <c r="W1402" s="86">
        <f>IF(H1402="USD",S1402*SolCotizacion!$J$18,S1402)</f>
        <v>65977.38</v>
      </c>
      <c r="X1402" s="3">
        <f>ROUND(W1402/(1-VLOOKUP("Total porcentaje:",ResumenCotizacion!$F:$H,3,0)),2)</f>
        <v>65977.38</v>
      </c>
      <c r="Y1402" s="3">
        <f t="shared" si="87"/>
        <v>0</v>
      </c>
    </row>
    <row r="1403" spans="1:25" ht="14.25" x14ac:dyDescent="0.2">
      <c r="A1403" s="21" t="str">
        <f t="shared" si="84"/>
        <v>Catalogo principalOPEN-CSP ACADEMICO32147dad-57ec-422c-898a-c8a826ea1454</v>
      </c>
      <c r="B1403" s="21" t="str">
        <f t="shared" si="85"/>
        <v>32147dad-57ec-422c-898a-c8a826ea1454OPEN-CSP ACADEMICO</v>
      </c>
      <c r="C1403"/>
      <c r="D1403" s="21" t="s">
        <v>134</v>
      </c>
      <c r="E1403" t="s">
        <v>2937</v>
      </c>
      <c r="F1403" s="21" t="s">
        <v>779</v>
      </c>
      <c r="G1403" s="21" t="s">
        <v>134</v>
      </c>
      <c r="H1403" s="49" t="s">
        <v>136</v>
      </c>
      <c r="I1403" s="21" t="s">
        <v>74</v>
      </c>
      <c r="J1403" t="s">
        <v>2938</v>
      </c>
      <c r="K1403" s="53" t="s">
        <v>29</v>
      </c>
      <c r="L1403" s="52" t="s">
        <v>92</v>
      </c>
      <c r="M1403" s="48" t="s">
        <v>73</v>
      </c>
      <c r="N1403" s="89" t="s">
        <v>74</v>
      </c>
      <c r="O1403" s="90" t="s">
        <v>74</v>
      </c>
      <c r="P1403" s="89" t="s">
        <v>74</v>
      </c>
      <c r="Q1403" s="47" t="str">
        <f t="shared" si="86"/>
        <v>32147dad-57ec-422c-898a-c8a826ea1454</v>
      </c>
      <c r="R1403" s="64" t="s">
        <v>848</v>
      </c>
      <c r="S1403" s="87">
        <v>2.8</v>
      </c>
      <c r="T1403" s="21">
        <v>1</v>
      </c>
      <c r="U1403" s="62" t="s">
        <v>139</v>
      </c>
      <c r="V1403" s="49">
        <f>SUMIF(ResumenCotizacion!$C:$C,E1403,ResumenCotizacion!$P:$P)</f>
        <v>0</v>
      </c>
      <c r="W1403" s="86">
        <f>IF(H1403="USD",S1403*SolCotizacion!$J$18,S1403)</f>
        <v>10263.147999999999</v>
      </c>
      <c r="X1403" s="3">
        <f>ROUND(W1403/(1-VLOOKUP("Total porcentaje:",ResumenCotizacion!$F:$H,3,0)),2)</f>
        <v>10263.15</v>
      </c>
      <c r="Y1403" s="3">
        <f t="shared" si="87"/>
        <v>0</v>
      </c>
    </row>
    <row r="1404" spans="1:25" ht="14.25" x14ac:dyDescent="0.2">
      <c r="A1404" s="21" t="str">
        <f t="shared" si="84"/>
        <v>Catalogo principalOPEN-CSP ACADEMICOb761739f-daf3-4feb-96cc-98f93dd3e81e</v>
      </c>
      <c r="B1404" s="21" t="str">
        <f t="shared" si="85"/>
        <v>b761739f-daf3-4feb-96cc-98f93dd3e81eOPEN-CSP ACADEMICO</v>
      </c>
      <c r="C1404"/>
      <c r="D1404" s="21" t="s">
        <v>134</v>
      </c>
      <c r="E1404" t="s">
        <v>2939</v>
      </c>
      <c r="F1404" s="21" t="s">
        <v>779</v>
      </c>
      <c r="G1404" s="21" t="s">
        <v>134</v>
      </c>
      <c r="H1404" s="49" t="s">
        <v>136</v>
      </c>
      <c r="I1404" s="21" t="s">
        <v>74</v>
      </c>
      <c r="J1404" t="s">
        <v>2940</v>
      </c>
      <c r="K1404" s="53" t="s">
        <v>29</v>
      </c>
      <c r="L1404" s="52" t="s">
        <v>92</v>
      </c>
      <c r="M1404" s="48" t="s">
        <v>73</v>
      </c>
      <c r="N1404" s="89" t="s">
        <v>74</v>
      </c>
      <c r="O1404" s="90" t="s">
        <v>74</v>
      </c>
      <c r="P1404" s="89" t="s">
        <v>74</v>
      </c>
      <c r="Q1404" s="47" t="str">
        <f t="shared" si="86"/>
        <v>b761739f-daf3-4feb-96cc-98f93dd3e81e</v>
      </c>
      <c r="R1404" s="64" t="s">
        <v>848</v>
      </c>
      <c r="S1404" s="87">
        <v>2</v>
      </c>
      <c r="T1404" s="21">
        <v>1</v>
      </c>
      <c r="U1404" s="62" t="s">
        <v>139</v>
      </c>
      <c r="V1404" s="49">
        <f>SUMIF(ResumenCotizacion!$C:$C,E1404,ResumenCotizacion!$P:$P)</f>
        <v>0</v>
      </c>
      <c r="W1404" s="86">
        <f>IF(H1404="USD",S1404*SolCotizacion!$J$18,S1404)</f>
        <v>7330.82</v>
      </c>
      <c r="X1404" s="3">
        <f>ROUND(W1404/(1-VLOOKUP("Total porcentaje:",ResumenCotizacion!$F:$H,3,0)),2)</f>
        <v>7330.82</v>
      </c>
      <c r="Y1404" s="3">
        <f t="shared" si="87"/>
        <v>0</v>
      </c>
    </row>
    <row r="1405" spans="1:25" ht="14.25" x14ac:dyDescent="0.2">
      <c r="A1405" s="21" t="str">
        <f t="shared" si="84"/>
        <v>Catalogo principalOPEN-CSP ACADEMICO53cd62df-0727-45a0-863b-d67f5a0a4e07</v>
      </c>
      <c r="B1405" s="21" t="str">
        <f t="shared" si="85"/>
        <v>53cd62df-0727-45a0-863b-d67f5a0a4e07OPEN-CSP ACADEMICO</v>
      </c>
      <c r="C1405"/>
      <c r="D1405" s="21" t="s">
        <v>134</v>
      </c>
      <c r="E1405" t="s">
        <v>2941</v>
      </c>
      <c r="F1405" s="21" t="s">
        <v>779</v>
      </c>
      <c r="G1405" s="21" t="s">
        <v>134</v>
      </c>
      <c r="H1405" s="49" t="s">
        <v>136</v>
      </c>
      <c r="I1405" s="21" t="s">
        <v>74</v>
      </c>
      <c r="J1405" t="s">
        <v>2942</v>
      </c>
      <c r="K1405" s="53" t="s">
        <v>29</v>
      </c>
      <c r="L1405" s="52" t="s">
        <v>92</v>
      </c>
      <c r="M1405" s="48" t="s">
        <v>73</v>
      </c>
      <c r="N1405" s="89" t="s">
        <v>74</v>
      </c>
      <c r="O1405" s="90" t="s">
        <v>74</v>
      </c>
      <c r="P1405" s="89" t="s">
        <v>74</v>
      </c>
      <c r="Q1405" s="47" t="str">
        <f t="shared" si="86"/>
        <v>53cd62df-0727-45a0-863b-d67f5a0a4e07</v>
      </c>
      <c r="R1405" s="64" t="s">
        <v>848</v>
      </c>
      <c r="S1405" s="87">
        <v>0.55000000000000004</v>
      </c>
      <c r="T1405" s="21">
        <v>1</v>
      </c>
      <c r="U1405" s="62" t="s">
        <v>139</v>
      </c>
      <c r="V1405" s="49">
        <f>SUMIF(ResumenCotizacion!$C:$C,E1405,ResumenCotizacion!$P:$P)</f>
        <v>0</v>
      </c>
      <c r="W1405" s="86">
        <f>IF(H1405="USD",S1405*SolCotizacion!$J$18,S1405)</f>
        <v>2015.9755</v>
      </c>
      <c r="X1405" s="3">
        <f>ROUND(W1405/(1-VLOOKUP("Total porcentaje:",ResumenCotizacion!$F:$H,3,0)),2)</f>
        <v>2015.98</v>
      </c>
      <c r="Y1405" s="3">
        <f t="shared" si="87"/>
        <v>0</v>
      </c>
    </row>
    <row r="1406" spans="1:25" ht="14.25" x14ac:dyDescent="0.2">
      <c r="A1406" s="21" t="str">
        <f t="shared" si="84"/>
        <v>Catalogo principalOPEN-CSP ACADEMICO455d3132-8cca-458c-883b-973ccac98b69</v>
      </c>
      <c r="B1406" s="21" t="str">
        <f t="shared" si="85"/>
        <v>455d3132-8cca-458c-883b-973ccac98b69OPEN-CSP ACADEMICO</v>
      </c>
      <c r="C1406"/>
      <c r="D1406" s="21" t="s">
        <v>134</v>
      </c>
      <c r="E1406" t="s">
        <v>2943</v>
      </c>
      <c r="F1406" s="21" t="s">
        <v>779</v>
      </c>
      <c r="G1406" s="21" t="s">
        <v>134</v>
      </c>
      <c r="H1406" s="49" t="s">
        <v>136</v>
      </c>
      <c r="I1406" s="21" t="s">
        <v>74</v>
      </c>
      <c r="J1406" t="s">
        <v>2944</v>
      </c>
      <c r="K1406" s="53" t="s">
        <v>29</v>
      </c>
      <c r="L1406" s="52" t="s">
        <v>92</v>
      </c>
      <c r="M1406" s="48" t="s">
        <v>73</v>
      </c>
      <c r="N1406" s="89" t="s">
        <v>74</v>
      </c>
      <c r="O1406" s="90" t="s">
        <v>74</v>
      </c>
      <c r="P1406" s="89" t="s">
        <v>74</v>
      </c>
      <c r="Q1406" s="47" t="str">
        <f t="shared" si="86"/>
        <v>455d3132-8cca-458c-883b-973ccac98b69</v>
      </c>
      <c r="R1406" s="64" t="s">
        <v>848</v>
      </c>
      <c r="S1406" s="87">
        <v>0.4</v>
      </c>
      <c r="T1406" s="21">
        <v>1</v>
      </c>
      <c r="U1406" s="62" t="s">
        <v>139</v>
      </c>
      <c r="V1406" s="49">
        <f>SUMIF(ResumenCotizacion!$C:$C,E1406,ResumenCotizacion!$P:$P)</f>
        <v>0</v>
      </c>
      <c r="W1406" s="86">
        <f>IF(H1406="USD",S1406*SolCotizacion!$J$18,S1406)</f>
        <v>1466.164</v>
      </c>
      <c r="X1406" s="3">
        <f>ROUND(W1406/(1-VLOOKUP("Total porcentaje:",ResumenCotizacion!$F:$H,3,0)),2)</f>
        <v>1466.16</v>
      </c>
      <c r="Y1406" s="3">
        <f t="shared" si="87"/>
        <v>0</v>
      </c>
    </row>
    <row r="1407" spans="1:25" ht="14.25" x14ac:dyDescent="0.2">
      <c r="A1407" s="21" t="str">
        <f t="shared" si="84"/>
        <v>Catalogo principalOPEN-CSP ACADEMICOf2871ea5-b26e-4a13-8d3a-6a1dda820c72</v>
      </c>
      <c r="B1407" s="21" t="str">
        <f t="shared" si="85"/>
        <v>f2871ea5-b26e-4a13-8d3a-6a1dda820c72OPEN-CSP ACADEMICO</v>
      </c>
      <c r="C1407"/>
      <c r="D1407" s="21" t="s">
        <v>134</v>
      </c>
      <c r="E1407" t="s">
        <v>2945</v>
      </c>
      <c r="F1407" s="21" t="s">
        <v>779</v>
      </c>
      <c r="G1407" s="21" t="s">
        <v>134</v>
      </c>
      <c r="H1407" s="49" t="s">
        <v>136</v>
      </c>
      <c r="I1407" s="21" t="s">
        <v>74</v>
      </c>
      <c r="J1407" t="s">
        <v>2946</v>
      </c>
      <c r="K1407" s="53" t="s">
        <v>29</v>
      </c>
      <c r="L1407" s="52" t="s">
        <v>92</v>
      </c>
      <c r="M1407" s="48" t="s">
        <v>73</v>
      </c>
      <c r="N1407" s="89" t="s">
        <v>74</v>
      </c>
      <c r="O1407" s="90" t="s">
        <v>74</v>
      </c>
      <c r="P1407" s="89" t="s">
        <v>74</v>
      </c>
      <c r="Q1407" s="47" t="str">
        <f t="shared" si="86"/>
        <v>f2871ea5-b26e-4a13-8d3a-6a1dda820c72</v>
      </c>
      <c r="R1407" s="64" t="s">
        <v>848</v>
      </c>
      <c r="S1407" s="87">
        <v>742.5</v>
      </c>
      <c r="T1407" s="21">
        <v>1</v>
      </c>
      <c r="U1407" s="62" t="s">
        <v>139</v>
      </c>
      <c r="V1407" s="49">
        <f>SUMIF(ResumenCotizacion!$C:$C,E1407,ResumenCotizacion!$P:$P)</f>
        <v>0</v>
      </c>
      <c r="W1407" s="86">
        <f>IF(H1407="USD",S1407*SolCotizacion!$J$18,S1407)</f>
        <v>2721566.9249999998</v>
      </c>
      <c r="X1407" s="3">
        <f>ROUND(W1407/(1-VLOOKUP("Total porcentaje:",ResumenCotizacion!$F:$H,3,0)),2)</f>
        <v>2721566.93</v>
      </c>
      <c r="Y1407" s="3">
        <f t="shared" si="87"/>
        <v>0</v>
      </c>
    </row>
    <row r="1408" spans="1:25" ht="14.25" x14ac:dyDescent="0.2">
      <c r="A1408" s="21" t="str">
        <f t="shared" si="84"/>
        <v>Catalogo principalOPEN-CSP ACADEMICO76642878-563b-4b30-9c9a-f7049b853743</v>
      </c>
      <c r="B1408" s="21" t="str">
        <f t="shared" si="85"/>
        <v>76642878-563b-4b30-9c9a-f7049b853743OPEN-CSP ACADEMICO</v>
      </c>
      <c r="C1408"/>
      <c r="D1408" s="21" t="s">
        <v>134</v>
      </c>
      <c r="E1408" t="s">
        <v>2947</v>
      </c>
      <c r="F1408" s="21" t="s">
        <v>779</v>
      </c>
      <c r="G1408" s="21" t="s">
        <v>134</v>
      </c>
      <c r="H1408" s="49" t="s">
        <v>136</v>
      </c>
      <c r="I1408" s="21" t="s">
        <v>74</v>
      </c>
      <c r="J1408" t="s">
        <v>2948</v>
      </c>
      <c r="K1408" s="53" t="s">
        <v>29</v>
      </c>
      <c r="L1408" s="52" t="s">
        <v>92</v>
      </c>
      <c r="M1408" s="48" t="s">
        <v>73</v>
      </c>
      <c r="N1408" s="89" t="s">
        <v>74</v>
      </c>
      <c r="O1408" s="90" t="s">
        <v>74</v>
      </c>
      <c r="P1408" s="89" t="s">
        <v>74</v>
      </c>
      <c r="Q1408" s="47" t="str">
        <f t="shared" si="86"/>
        <v>76642878-563b-4b30-9c9a-f7049b853743</v>
      </c>
      <c r="R1408" s="64" t="s">
        <v>848</v>
      </c>
      <c r="S1408" s="87">
        <v>2227.5</v>
      </c>
      <c r="T1408" s="21">
        <v>1</v>
      </c>
      <c r="U1408" s="62" t="s">
        <v>139</v>
      </c>
      <c r="V1408" s="49">
        <f>SUMIF(ResumenCotizacion!$C:$C,E1408,ResumenCotizacion!$P:$P)</f>
        <v>0</v>
      </c>
      <c r="W1408" s="86">
        <f>IF(H1408="USD",S1408*SolCotizacion!$J$18,S1408)</f>
        <v>8164700.7749999994</v>
      </c>
      <c r="X1408" s="3">
        <f>ROUND(W1408/(1-VLOOKUP("Total porcentaje:",ResumenCotizacion!$F:$H,3,0)),2)</f>
        <v>8164700.7800000003</v>
      </c>
      <c r="Y1408" s="3">
        <f t="shared" si="87"/>
        <v>0</v>
      </c>
    </row>
    <row r="1409" spans="1:25" ht="14.25" x14ac:dyDescent="0.2">
      <c r="A1409" s="21" t="str">
        <f t="shared" si="84"/>
        <v>Catalogo principalOPEN-CSP ACADEMICOc7bcf2b6-7558-4013-ac24-5f4db30df525</v>
      </c>
      <c r="B1409" s="21" t="str">
        <f t="shared" si="85"/>
        <v>c7bcf2b6-7558-4013-ac24-5f4db30df525OPEN-CSP ACADEMICO</v>
      </c>
      <c r="C1409"/>
      <c r="D1409" s="21" t="s">
        <v>134</v>
      </c>
      <c r="E1409" t="s">
        <v>2949</v>
      </c>
      <c r="F1409" s="21" t="s">
        <v>779</v>
      </c>
      <c r="G1409" s="21" t="s">
        <v>134</v>
      </c>
      <c r="H1409" s="49" t="s">
        <v>136</v>
      </c>
      <c r="I1409" s="21" t="s">
        <v>74</v>
      </c>
      <c r="J1409" t="s">
        <v>2950</v>
      </c>
      <c r="K1409" s="53" t="s">
        <v>29</v>
      </c>
      <c r="L1409" s="52" t="s">
        <v>92</v>
      </c>
      <c r="M1409" s="48" t="s">
        <v>73</v>
      </c>
      <c r="N1409" s="89" t="s">
        <v>74</v>
      </c>
      <c r="O1409" s="90" t="s">
        <v>74</v>
      </c>
      <c r="P1409" s="89" t="s">
        <v>74</v>
      </c>
      <c r="Q1409" s="47" t="str">
        <f t="shared" si="86"/>
        <v>c7bcf2b6-7558-4013-ac24-5f4db30df525</v>
      </c>
      <c r="R1409" s="64" t="s">
        <v>848</v>
      </c>
      <c r="S1409" s="87">
        <v>4345</v>
      </c>
      <c r="T1409" s="21">
        <v>1</v>
      </c>
      <c r="U1409" s="62" t="s">
        <v>139</v>
      </c>
      <c r="V1409" s="49">
        <f>SUMIF(ResumenCotizacion!$C:$C,E1409,ResumenCotizacion!$P:$P)</f>
        <v>0</v>
      </c>
      <c r="W1409" s="86">
        <f>IF(H1409="USD",S1409*SolCotizacion!$J$18,S1409)</f>
        <v>15926206.449999999</v>
      </c>
      <c r="X1409" s="3">
        <f>ROUND(W1409/(1-VLOOKUP("Total porcentaje:",ResumenCotizacion!$F:$H,3,0)),2)</f>
        <v>15926206.449999999</v>
      </c>
      <c r="Y1409" s="3">
        <f t="shared" si="87"/>
        <v>0</v>
      </c>
    </row>
    <row r="1410" spans="1:25" ht="14.25" x14ac:dyDescent="0.2">
      <c r="A1410" s="21" t="str">
        <f t="shared" ref="A1410:A1473" si="88">D1410&amp;F1410&amp;E1410</f>
        <v>Catalogo principalOPEN-CSP ACADEMICO435f5608-fdf6-4413-a0f1-26b7d2c01cbd</v>
      </c>
      <c r="B1410" s="21" t="str">
        <f t="shared" ref="B1410:B1473" si="89">E1410&amp;F1410</f>
        <v>435f5608-fdf6-4413-a0f1-26b7d2c01cbdOPEN-CSP ACADEMICO</v>
      </c>
      <c r="C1410"/>
      <c r="D1410" s="21" t="s">
        <v>134</v>
      </c>
      <c r="E1410" t="s">
        <v>2951</v>
      </c>
      <c r="F1410" s="21" t="s">
        <v>779</v>
      </c>
      <c r="G1410" s="21" t="s">
        <v>134</v>
      </c>
      <c r="H1410" s="49" t="s">
        <v>136</v>
      </c>
      <c r="I1410" s="21" t="s">
        <v>74</v>
      </c>
      <c r="J1410" t="s">
        <v>2952</v>
      </c>
      <c r="K1410" s="53" t="s">
        <v>29</v>
      </c>
      <c r="L1410" s="52" t="s">
        <v>92</v>
      </c>
      <c r="M1410" s="48" t="s">
        <v>73</v>
      </c>
      <c r="N1410" s="89" t="s">
        <v>74</v>
      </c>
      <c r="O1410" s="90" t="s">
        <v>74</v>
      </c>
      <c r="P1410" s="89" t="s">
        <v>74</v>
      </c>
      <c r="Q1410" s="47" t="str">
        <f t="shared" si="86"/>
        <v>435f5608-fdf6-4413-a0f1-26b7d2c01cbd</v>
      </c>
      <c r="R1410" s="64" t="s">
        <v>848</v>
      </c>
      <c r="S1410" s="87">
        <v>6600</v>
      </c>
      <c r="T1410" s="21">
        <v>1</v>
      </c>
      <c r="U1410" s="62" t="s">
        <v>139</v>
      </c>
      <c r="V1410" s="49">
        <f>SUMIF(ResumenCotizacion!$C:$C,E1410,ResumenCotizacion!$P:$P)</f>
        <v>0</v>
      </c>
      <c r="W1410" s="86">
        <f>IF(H1410="USD",S1410*SolCotizacion!$J$18,S1410)</f>
        <v>24191706</v>
      </c>
      <c r="X1410" s="3">
        <f>ROUND(W1410/(1-VLOOKUP("Total porcentaje:",ResumenCotizacion!$F:$H,3,0)),2)</f>
        <v>24191706</v>
      </c>
      <c r="Y1410" s="3">
        <f t="shared" si="87"/>
        <v>0</v>
      </c>
    </row>
    <row r="1411" spans="1:25" ht="14.25" x14ac:dyDescent="0.2">
      <c r="A1411" s="21" t="str">
        <f t="shared" si="88"/>
        <v>Catalogo principalOPEN-CSP ACADEMICO015f6e33-cb92-4e8a-b3e7-946c20dd2e8a</v>
      </c>
      <c r="B1411" s="21" t="str">
        <f t="shared" si="89"/>
        <v>015f6e33-cb92-4e8a-b3e7-946c20dd2e8aOPEN-CSP ACADEMICO</v>
      </c>
      <c r="C1411"/>
      <c r="D1411" s="21" t="s">
        <v>134</v>
      </c>
      <c r="E1411" t="s">
        <v>2953</v>
      </c>
      <c r="F1411" s="21" t="s">
        <v>779</v>
      </c>
      <c r="G1411" s="21" t="s">
        <v>134</v>
      </c>
      <c r="H1411" s="49" t="s">
        <v>136</v>
      </c>
      <c r="I1411" s="21" t="s">
        <v>74</v>
      </c>
      <c r="J1411" t="s">
        <v>2954</v>
      </c>
      <c r="K1411" s="53" t="s">
        <v>29</v>
      </c>
      <c r="L1411" s="52" t="s">
        <v>92</v>
      </c>
      <c r="M1411" s="48" t="s">
        <v>73</v>
      </c>
      <c r="N1411" s="89" t="s">
        <v>74</v>
      </c>
      <c r="O1411" s="90" t="s">
        <v>74</v>
      </c>
      <c r="P1411" s="89" t="s">
        <v>74</v>
      </c>
      <c r="Q1411" s="47" t="str">
        <f t="shared" ref="Q1411:Q1474" si="90">+E1411</f>
        <v>015f6e33-cb92-4e8a-b3e7-946c20dd2e8a</v>
      </c>
      <c r="R1411" s="64" t="s">
        <v>848</v>
      </c>
      <c r="S1411" s="87">
        <v>0.55000000000000004</v>
      </c>
      <c r="T1411" s="21">
        <v>1</v>
      </c>
      <c r="U1411" s="62" t="s">
        <v>139</v>
      </c>
      <c r="V1411" s="49">
        <f>SUMIF(ResumenCotizacion!$C:$C,E1411,ResumenCotizacion!$P:$P)</f>
        <v>0</v>
      </c>
      <c r="W1411" s="86">
        <f>IF(H1411="USD",S1411*SolCotizacion!$J$18,S1411)</f>
        <v>2015.9755</v>
      </c>
      <c r="X1411" s="3">
        <f>ROUND(W1411/(1-VLOOKUP("Total porcentaje:",ResumenCotizacion!$F:$H,3,0)),2)</f>
        <v>2015.98</v>
      </c>
      <c r="Y1411" s="3">
        <f t="shared" ref="Y1411:Y1474" si="91">V1411*X1411</f>
        <v>0</v>
      </c>
    </row>
    <row r="1412" spans="1:25" ht="14.25" x14ac:dyDescent="0.2">
      <c r="A1412" s="21" t="str">
        <f t="shared" si="88"/>
        <v>Catalogo principalOPEN-CSP ACADEMICO6365af7b-d7fa-4f7b-8755-946daf8573fd</v>
      </c>
      <c r="B1412" s="21" t="str">
        <f t="shared" si="89"/>
        <v>6365af7b-d7fa-4f7b-8755-946daf8573fdOPEN-CSP ACADEMICO</v>
      </c>
      <c r="C1412"/>
      <c r="D1412" s="21" t="s">
        <v>134</v>
      </c>
      <c r="E1412" t="s">
        <v>2955</v>
      </c>
      <c r="F1412" s="21" t="s">
        <v>779</v>
      </c>
      <c r="G1412" s="21" t="s">
        <v>134</v>
      </c>
      <c r="H1412" s="49" t="s">
        <v>136</v>
      </c>
      <c r="I1412" s="21" t="s">
        <v>74</v>
      </c>
      <c r="J1412" t="s">
        <v>2956</v>
      </c>
      <c r="K1412" s="53" t="s">
        <v>29</v>
      </c>
      <c r="L1412" s="52" t="s">
        <v>92</v>
      </c>
      <c r="M1412" s="48" t="s">
        <v>73</v>
      </c>
      <c r="N1412" s="89" t="s">
        <v>74</v>
      </c>
      <c r="O1412" s="90" t="s">
        <v>74</v>
      </c>
      <c r="P1412" s="89" t="s">
        <v>74</v>
      </c>
      <c r="Q1412" s="47" t="str">
        <f t="shared" si="90"/>
        <v>6365af7b-d7fa-4f7b-8755-946daf8573fd</v>
      </c>
      <c r="R1412" s="64" t="s">
        <v>848</v>
      </c>
      <c r="S1412" s="87">
        <v>0.4</v>
      </c>
      <c r="T1412" s="21">
        <v>1</v>
      </c>
      <c r="U1412" s="62" t="s">
        <v>139</v>
      </c>
      <c r="V1412" s="49">
        <f>SUMIF(ResumenCotizacion!$C:$C,E1412,ResumenCotizacion!$P:$P)</f>
        <v>0</v>
      </c>
      <c r="W1412" s="86">
        <f>IF(H1412="USD",S1412*SolCotizacion!$J$18,S1412)</f>
        <v>1466.164</v>
      </c>
      <c r="X1412" s="3">
        <f>ROUND(W1412/(1-VLOOKUP("Total porcentaje:",ResumenCotizacion!$F:$H,3,0)),2)</f>
        <v>1466.16</v>
      </c>
      <c r="Y1412" s="3">
        <f t="shared" si="91"/>
        <v>0</v>
      </c>
    </row>
    <row r="1413" spans="1:25" ht="14.25" x14ac:dyDescent="0.2">
      <c r="A1413" s="21" t="str">
        <f t="shared" si="88"/>
        <v>Catalogo principalOPEN-CSP ACADEMICOa6d9afb1-9782-4db7-a2c7-ef0642b7c096</v>
      </c>
      <c r="B1413" s="21" t="str">
        <f t="shared" si="89"/>
        <v>a6d9afb1-9782-4db7-a2c7-ef0642b7c096OPEN-CSP ACADEMICO</v>
      </c>
      <c r="C1413"/>
      <c r="D1413" s="21" t="s">
        <v>134</v>
      </c>
      <c r="E1413" t="s">
        <v>2957</v>
      </c>
      <c r="F1413" s="21" t="s">
        <v>779</v>
      </c>
      <c r="G1413" s="21" t="s">
        <v>134</v>
      </c>
      <c r="H1413" s="49" t="s">
        <v>136</v>
      </c>
      <c r="I1413" s="21" t="s">
        <v>74</v>
      </c>
      <c r="J1413" t="s">
        <v>2958</v>
      </c>
      <c r="K1413" s="53" t="s">
        <v>29</v>
      </c>
      <c r="L1413" s="52" t="s">
        <v>92</v>
      </c>
      <c r="M1413" s="48" t="s">
        <v>73</v>
      </c>
      <c r="N1413" s="89" t="s">
        <v>74</v>
      </c>
      <c r="O1413" s="90" t="s">
        <v>74</v>
      </c>
      <c r="P1413" s="89" t="s">
        <v>74</v>
      </c>
      <c r="Q1413" s="47" t="str">
        <f t="shared" si="90"/>
        <v>a6d9afb1-9782-4db7-a2c7-ef0642b7c096</v>
      </c>
      <c r="R1413" s="64" t="s">
        <v>848</v>
      </c>
      <c r="S1413" s="87">
        <v>2.8</v>
      </c>
      <c r="T1413" s="21">
        <v>1</v>
      </c>
      <c r="U1413" s="62" t="s">
        <v>139</v>
      </c>
      <c r="V1413" s="49">
        <f>SUMIF(ResumenCotizacion!$C:$C,E1413,ResumenCotizacion!$P:$P)</f>
        <v>0</v>
      </c>
      <c r="W1413" s="86">
        <f>IF(H1413="USD",S1413*SolCotizacion!$J$18,S1413)</f>
        <v>10263.147999999999</v>
      </c>
      <c r="X1413" s="3">
        <f>ROUND(W1413/(1-VLOOKUP("Total porcentaje:",ResumenCotizacion!$F:$H,3,0)),2)</f>
        <v>10263.15</v>
      </c>
      <c r="Y1413" s="3">
        <f t="shared" si="91"/>
        <v>0</v>
      </c>
    </row>
    <row r="1414" spans="1:25" ht="14.25" x14ac:dyDescent="0.2">
      <c r="A1414" s="21" t="str">
        <f t="shared" si="88"/>
        <v>Catalogo principalOPEN-CSP ACADEMICOf934020a-7e3c-4703-8ecb-a193011bb38e</v>
      </c>
      <c r="B1414" s="21" t="str">
        <f t="shared" si="89"/>
        <v>f934020a-7e3c-4703-8ecb-a193011bb38eOPEN-CSP ACADEMICO</v>
      </c>
      <c r="C1414"/>
      <c r="D1414" s="21" t="s">
        <v>134</v>
      </c>
      <c r="E1414" t="s">
        <v>2959</v>
      </c>
      <c r="F1414" s="21" t="s">
        <v>779</v>
      </c>
      <c r="G1414" s="21" t="s">
        <v>134</v>
      </c>
      <c r="H1414" s="49" t="s">
        <v>136</v>
      </c>
      <c r="I1414" s="21" t="s">
        <v>74</v>
      </c>
      <c r="J1414" t="s">
        <v>2960</v>
      </c>
      <c r="K1414" s="53" t="s">
        <v>29</v>
      </c>
      <c r="L1414" s="52" t="s">
        <v>92</v>
      </c>
      <c r="M1414" s="48" t="s">
        <v>73</v>
      </c>
      <c r="N1414" s="89" t="s">
        <v>74</v>
      </c>
      <c r="O1414" s="90" t="s">
        <v>74</v>
      </c>
      <c r="P1414" s="89" t="s">
        <v>74</v>
      </c>
      <c r="Q1414" s="47" t="str">
        <f t="shared" si="90"/>
        <v>f934020a-7e3c-4703-8ecb-a193011bb38e</v>
      </c>
      <c r="R1414" s="64" t="s">
        <v>848</v>
      </c>
      <c r="S1414" s="87">
        <v>2</v>
      </c>
      <c r="T1414" s="21">
        <v>1</v>
      </c>
      <c r="U1414" s="62" t="s">
        <v>139</v>
      </c>
      <c r="V1414" s="49">
        <f>SUMIF(ResumenCotizacion!$C:$C,E1414,ResumenCotizacion!$P:$P)</f>
        <v>0</v>
      </c>
      <c r="W1414" s="86">
        <f>IF(H1414="USD",S1414*SolCotizacion!$J$18,S1414)</f>
        <v>7330.82</v>
      </c>
      <c r="X1414" s="3">
        <f>ROUND(W1414/(1-VLOOKUP("Total porcentaje:",ResumenCotizacion!$F:$H,3,0)),2)</f>
        <v>7330.82</v>
      </c>
      <c r="Y1414" s="3">
        <f t="shared" si="91"/>
        <v>0</v>
      </c>
    </row>
    <row r="1415" spans="1:25" ht="14.25" x14ac:dyDescent="0.2">
      <c r="A1415" s="21" t="str">
        <f t="shared" si="88"/>
        <v>Catalogo principalOPEN-CSP ACADEMICOb8bf0a36-80d1-4fbf-8cf7-1176221651aa</v>
      </c>
      <c r="B1415" s="21" t="str">
        <f t="shared" si="89"/>
        <v>b8bf0a36-80d1-4fbf-8cf7-1176221651aaOPEN-CSP ACADEMICO</v>
      </c>
      <c r="C1415"/>
      <c r="D1415" s="21" t="s">
        <v>134</v>
      </c>
      <c r="E1415" t="s">
        <v>2961</v>
      </c>
      <c r="F1415" s="21" t="s">
        <v>779</v>
      </c>
      <c r="G1415" s="21" t="s">
        <v>134</v>
      </c>
      <c r="H1415" s="49" t="s">
        <v>136</v>
      </c>
      <c r="I1415" s="21" t="s">
        <v>74</v>
      </c>
      <c r="J1415" t="s">
        <v>2962</v>
      </c>
      <c r="K1415" s="53" t="s">
        <v>29</v>
      </c>
      <c r="L1415" s="52" t="s">
        <v>92</v>
      </c>
      <c r="M1415" s="48" t="s">
        <v>73</v>
      </c>
      <c r="N1415" s="89" t="s">
        <v>74</v>
      </c>
      <c r="O1415" s="90" t="s">
        <v>74</v>
      </c>
      <c r="P1415" s="89" t="s">
        <v>74</v>
      </c>
      <c r="Q1415" s="47" t="str">
        <f t="shared" si="90"/>
        <v>b8bf0a36-80d1-4fbf-8cf7-1176221651aa</v>
      </c>
      <c r="R1415" s="64" t="s">
        <v>848</v>
      </c>
      <c r="S1415" s="87">
        <v>233.8</v>
      </c>
      <c r="T1415" s="21">
        <v>1</v>
      </c>
      <c r="U1415" s="62" t="s">
        <v>139</v>
      </c>
      <c r="V1415" s="49">
        <f>SUMIF(ResumenCotizacion!$C:$C,E1415,ResumenCotizacion!$P:$P)</f>
        <v>0</v>
      </c>
      <c r="W1415" s="86">
        <f>IF(H1415="USD",S1415*SolCotizacion!$J$18,S1415)</f>
        <v>856972.85800000001</v>
      </c>
      <c r="X1415" s="3">
        <f>ROUND(W1415/(1-VLOOKUP("Total porcentaje:",ResumenCotizacion!$F:$H,3,0)),2)</f>
        <v>856972.86</v>
      </c>
      <c r="Y1415" s="3">
        <f t="shared" si="91"/>
        <v>0</v>
      </c>
    </row>
    <row r="1416" spans="1:25" ht="14.25" x14ac:dyDescent="0.2">
      <c r="A1416" s="21" t="str">
        <f t="shared" si="88"/>
        <v>Catalogo principalOPEN-CSP ACADEMICO347756ec-46d1-43e6-baab-39a6b185239d</v>
      </c>
      <c r="B1416" s="21" t="str">
        <f t="shared" si="89"/>
        <v>347756ec-46d1-43e6-baab-39a6b185239dOPEN-CSP ACADEMICO</v>
      </c>
      <c r="C1416"/>
      <c r="D1416" s="21" t="s">
        <v>134</v>
      </c>
      <c r="E1416" t="s">
        <v>2963</v>
      </c>
      <c r="F1416" s="21" t="s">
        <v>779</v>
      </c>
      <c r="G1416" s="21" t="s">
        <v>134</v>
      </c>
      <c r="H1416" s="49" t="s">
        <v>136</v>
      </c>
      <c r="I1416" s="21" t="s">
        <v>74</v>
      </c>
      <c r="J1416" t="s">
        <v>2964</v>
      </c>
      <c r="K1416" s="53" t="s">
        <v>29</v>
      </c>
      <c r="L1416" s="52" t="s">
        <v>92</v>
      </c>
      <c r="M1416" s="48" t="s">
        <v>73</v>
      </c>
      <c r="N1416" s="89" t="s">
        <v>74</v>
      </c>
      <c r="O1416" s="90" t="s">
        <v>74</v>
      </c>
      <c r="P1416" s="89" t="s">
        <v>74</v>
      </c>
      <c r="Q1416" s="47" t="str">
        <f t="shared" si="90"/>
        <v>347756ec-46d1-43e6-baab-39a6b185239d</v>
      </c>
      <c r="R1416" s="64" t="s">
        <v>848</v>
      </c>
      <c r="S1416" s="87">
        <v>742.5</v>
      </c>
      <c r="T1416" s="21">
        <v>1</v>
      </c>
      <c r="U1416" s="62" t="s">
        <v>139</v>
      </c>
      <c r="V1416" s="49">
        <f>SUMIF(ResumenCotizacion!$C:$C,E1416,ResumenCotizacion!$P:$P)</f>
        <v>0</v>
      </c>
      <c r="W1416" s="86">
        <f>IF(H1416="USD",S1416*SolCotizacion!$J$18,S1416)</f>
        <v>2721566.9249999998</v>
      </c>
      <c r="X1416" s="3">
        <f>ROUND(W1416/(1-VLOOKUP("Total porcentaje:",ResumenCotizacion!$F:$H,3,0)),2)</f>
        <v>2721566.93</v>
      </c>
      <c r="Y1416" s="3">
        <f t="shared" si="91"/>
        <v>0</v>
      </c>
    </row>
    <row r="1417" spans="1:25" ht="14.25" x14ac:dyDescent="0.2">
      <c r="A1417" s="21" t="str">
        <f t="shared" si="88"/>
        <v>Catalogo principalOPEN-CSP ACADEMICOad535433-e845-4d9d-ac9e-859bf6c7667f</v>
      </c>
      <c r="B1417" s="21" t="str">
        <f t="shared" si="89"/>
        <v>ad535433-e845-4d9d-ac9e-859bf6c7667fOPEN-CSP ACADEMICO</v>
      </c>
      <c r="C1417"/>
      <c r="D1417" s="21" t="s">
        <v>134</v>
      </c>
      <c r="E1417" t="s">
        <v>2965</v>
      </c>
      <c r="F1417" s="21" t="s">
        <v>779</v>
      </c>
      <c r="G1417" s="21" t="s">
        <v>134</v>
      </c>
      <c r="H1417" s="49" t="s">
        <v>136</v>
      </c>
      <c r="I1417" s="21" t="s">
        <v>74</v>
      </c>
      <c r="J1417" t="s">
        <v>2966</v>
      </c>
      <c r="K1417" s="53" t="s">
        <v>29</v>
      </c>
      <c r="L1417" s="52" t="s">
        <v>92</v>
      </c>
      <c r="M1417" s="48" t="s">
        <v>73</v>
      </c>
      <c r="N1417" s="89" t="s">
        <v>74</v>
      </c>
      <c r="O1417" s="90" t="s">
        <v>74</v>
      </c>
      <c r="P1417" s="89" t="s">
        <v>74</v>
      </c>
      <c r="Q1417" s="47" t="str">
        <f t="shared" si="90"/>
        <v>ad535433-e845-4d9d-ac9e-859bf6c7667f</v>
      </c>
      <c r="R1417" s="64" t="s">
        <v>848</v>
      </c>
      <c r="S1417" s="87">
        <v>2227.5</v>
      </c>
      <c r="T1417" s="21">
        <v>1</v>
      </c>
      <c r="U1417" s="62" t="s">
        <v>139</v>
      </c>
      <c r="V1417" s="49">
        <f>SUMIF(ResumenCotizacion!$C:$C,E1417,ResumenCotizacion!$P:$P)</f>
        <v>0</v>
      </c>
      <c r="W1417" s="86">
        <f>IF(H1417="USD",S1417*SolCotizacion!$J$18,S1417)</f>
        <v>8164700.7749999994</v>
      </c>
      <c r="X1417" s="3">
        <f>ROUND(W1417/(1-VLOOKUP("Total porcentaje:",ResumenCotizacion!$F:$H,3,0)),2)</f>
        <v>8164700.7800000003</v>
      </c>
      <c r="Y1417" s="3">
        <f t="shared" si="91"/>
        <v>0</v>
      </c>
    </row>
    <row r="1418" spans="1:25" ht="14.25" x14ac:dyDescent="0.2">
      <c r="A1418" s="21" t="str">
        <f t="shared" si="88"/>
        <v>Catalogo principalOPEN-CSP ACADEMICO01c354cc-970f-4a64-9da1-582042a12896</v>
      </c>
      <c r="B1418" s="21" t="str">
        <f t="shared" si="89"/>
        <v>01c354cc-970f-4a64-9da1-582042a12896OPEN-CSP ACADEMICO</v>
      </c>
      <c r="C1418"/>
      <c r="D1418" s="21" t="s">
        <v>134</v>
      </c>
      <c r="E1418" t="s">
        <v>2967</v>
      </c>
      <c r="F1418" s="21" t="s">
        <v>779</v>
      </c>
      <c r="G1418" s="21" t="s">
        <v>134</v>
      </c>
      <c r="H1418" s="49" t="s">
        <v>136</v>
      </c>
      <c r="I1418" s="21" t="s">
        <v>74</v>
      </c>
      <c r="J1418" t="s">
        <v>2968</v>
      </c>
      <c r="K1418" s="53" t="s">
        <v>29</v>
      </c>
      <c r="L1418" s="52" t="s">
        <v>92</v>
      </c>
      <c r="M1418" s="48" t="s">
        <v>73</v>
      </c>
      <c r="N1418" s="89" t="s">
        <v>74</v>
      </c>
      <c r="O1418" s="90" t="s">
        <v>74</v>
      </c>
      <c r="P1418" s="89" t="s">
        <v>74</v>
      </c>
      <c r="Q1418" s="47" t="str">
        <f t="shared" si="90"/>
        <v>01c354cc-970f-4a64-9da1-582042a12896</v>
      </c>
      <c r="R1418" s="64" t="s">
        <v>848</v>
      </c>
      <c r="S1418" s="87">
        <v>4345</v>
      </c>
      <c r="T1418" s="21">
        <v>1</v>
      </c>
      <c r="U1418" s="62" t="s">
        <v>139</v>
      </c>
      <c r="V1418" s="49">
        <f>SUMIF(ResumenCotizacion!$C:$C,E1418,ResumenCotizacion!$P:$P)</f>
        <v>0</v>
      </c>
      <c r="W1418" s="86">
        <f>IF(H1418="USD",S1418*SolCotizacion!$J$18,S1418)</f>
        <v>15926206.449999999</v>
      </c>
      <c r="X1418" s="3">
        <f>ROUND(W1418/(1-VLOOKUP("Total porcentaje:",ResumenCotizacion!$F:$H,3,0)),2)</f>
        <v>15926206.449999999</v>
      </c>
      <c r="Y1418" s="3">
        <f t="shared" si="91"/>
        <v>0</v>
      </c>
    </row>
    <row r="1419" spans="1:25" ht="14.25" x14ac:dyDescent="0.2">
      <c r="A1419" s="21" t="str">
        <f t="shared" si="88"/>
        <v>Catalogo principalOPEN-CSP ACADEMICObb3ce8c3-b9b4-4170-a929-4c5b0b138dc0</v>
      </c>
      <c r="B1419" s="21" t="str">
        <f t="shared" si="89"/>
        <v>bb3ce8c3-b9b4-4170-a929-4c5b0b138dc0OPEN-CSP ACADEMICO</v>
      </c>
      <c r="C1419"/>
      <c r="D1419" s="21" t="s">
        <v>134</v>
      </c>
      <c r="E1419" t="s">
        <v>2969</v>
      </c>
      <c r="F1419" s="21" t="s">
        <v>779</v>
      </c>
      <c r="G1419" s="21" t="s">
        <v>134</v>
      </c>
      <c r="H1419" s="49" t="s">
        <v>136</v>
      </c>
      <c r="I1419" s="21" t="s">
        <v>74</v>
      </c>
      <c r="J1419" t="s">
        <v>2970</v>
      </c>
      <c r="K1419" s="53" t="s">
        <v>29</v>
      </c>
      <c r="L1419" s="52" t="s">
        <v>92</v>
      </c>
      <c r="M1419" s="48" t="s">
        <v>73</v>
      </c>
      <c r="N1419" s="89" t="s">
        <v>74</v>
      </c>
      <c r="O1419" s="90" t="s">
        <v>74</v>
      </c>
      <c r="P1419" s="89" t="s">
        <v>74</v>
      </c>
      <c r="Q1419" s="47" t="str">
        <f t="shared" si="90"/>
        <v>bb3ce8c3-b9b4-4170-a929-4c5b0b138dc0</v>
      </c>
      <c r="R1419" s="64" t="s">
        <v>848</v>
      </c>
      <c r="S1419" s="87">
        <v>6600</v>
      </c>
      <c r="T1419" s="21">
        <v>1</v>
      </c>
      <c r="U1419" s="62" t="s">
        <v>139</v>
      </c>
      <c r="V1419" s="49">
        <f>SUMIF(ResumenCotizacion!$C:$C,E1419,ResumenCotizacion!$P:$P)</f>
        <v>0</v>
      </c>
      <c r="W1419" s="86">
        <f>IF(H1419="USD",S1419*SolCotizacion!$J$18,S1419)</f>
        <v>24191706</v>
      </c>
      <c r="X1419" s="3">
        <f>ROUND(W1419/(1-VLOOKUP("Total porcentaje:",ResumenCotizacion!$F:$H,3,0)),2)</f>
        <v>24191706</v>
      </c>
      <c r="Y1419" s="3">
        <f t="shared" si="91"/>
        <v>0</v>
      </c>
    </row>
    <row r="1420" spans="1:25" ht="14.25" x14ac:dyDescent="0.2">
      <c r="A1420" s="21" t="str">
        <f t="shared" si="88"/>
        <v>Catalogo principalOPEN-CSP ACADEMICOdeb36286-e996-4b13-9c73-6394989e502c</v>
      </c>
      <c r="B1420" s="21" t="str">
        <f t="shared" si="89"/>
        <v>deb36286-e996-4b13-9c73-6394989e502cOPEN-CSP ACADEMICO</v>
      </c>
      <c r="C1420"/>
      <c r="D1420" s="21" t="s">
        <v>134</v>
      </c>
      <c r="E1420" t="s">
        <v>2971</v>
      </c>
      <c r="F1420" s="21" t="s">
        <v>779</v>
      </c>
      <c r="G1420" s="21" t="s">
        <v>134</v>
      </c>
      <c r="H1420" s="49" t="s">
        <v>136</v>
      </c>
      <c r="I1420" s="21" t="s">
        <v>74</v>
      </c>
      <c r="J1420" t="s">
        <v>2972</v>
      </c>
      <c r="K1420" s="53" t="s">
        <v>29</v>
      </c>
      <c r="L1420" s="52" t="s">
        <v>92</v>
      </c>
      <c r="M1420" s="48" t="s">
        <v>73</v>
      </c>
      <c r="N1420" s="89" t="s">
        <v>74</v>
      </c>
      <c r="O1420" s="90" t="s">
        <v>74</v>
      </c>
      <c r="P1420" s="89" t="s">
        <v>74</v>
      </c>
      <c r="Q1420" s="47" t="str">
        <f t="shared" si="90"/>
        <v>deb36286-e996-4b13-9c73-6394989e502c</v>
      </c>
      <c r="R1420" s="64" t="s">
        <v>848</v>
      </c>
      <c r="S1420" s="87">
        <v>11</v>
      </c>
      <c r="T1420" s="21">
        <v>1</v>
      </c>
      <c r="U1420" s="62" t="s">
        <v>139</v>
      </c>
      <c r="V1420" s="49">
        <f>SUMIF(ResumenCotizacion!$C:$C,E1420,ResumenCotizacion!$P:$P)</f>
        <v>0</v>
      </c>
      <c r="W1420" s="86">
        <f>IF(H1420="USD",S1420*SolCotizacion!$J$18,S1420)</f>
        <v>40319.509999999995</v>
      </c>
      <c r="X1420" s="3">
        <f>ROUND(W1420/(1-VLOOKUP("Total porcentaje:",ResumenCotizacion!$F:$H,3,0)),2)</f>
        <v>40319.51</v>
      </c>
      <c r="Y1420" s="3">
        <f t="shared" si="91"/>
        <v>0</v>
      </c>
    </row>
    <row r="1421" spans="1:25" ht="14.25" x14ac:dyDescent="0.2">
      <c r="A1421" s="21" t="str">
        <f t="shared" si="88"/>
        <v>Catalogo principalOPEN-CSP ACADEMICO811466cf-81e6-4d7b-9ff8-652819453fb6</v>
      </c>
      <c r="B1421" s="21" t="str">
        <f t="shared" si="89"/>
        <v>811466cf-81e6-4d7b-9ff8-652819453fb6OPEN-CSP ACADEMICO</v>
      </c>
      <c r="C1421"/>
      <c r="D1421" s="21" t="s">
        <v>134</v>
      </c>
      <c r="E1421" t="s">
        <v>2973</v>
      </c>
      <c r="F1421" s="21" t="s">
        <v>779</v>
      </c>
      <c r="G1421" s="21" t="s">
        <v>134</v>
      </c>
      <c r="H1421" s="49" t="s">
        <v>136</v>
      </c>
      <c r="I1421" s="21" t="s">
        <v>74</v>
      </c>
      <c r="J1421" t="s">
        <v>2974</v>
      </c>
      <c r="K1421" s="53" t="s">
        <v>29</v>
      </c>
      <c r="L1421" s="52" t="s">
        <v>92</v>
      </c>
      <c r="M1421" s="48" t="s">
        <v>73</v>
      </c>
      <c r="N1421" s="89" t="s">
        <v>74</v>
      </c>
      <c r="O1421" s="90" t="s">
        <v>74</v>
      </c>
      <c r="P1421" s="89" t="s">
        <v>74</v>
      </c>
      <c r="Q1421" s="47" t="str">
        <f t="shared" si="90"/>
        <v>811466cf-81e6-4d7b-9ff8-652819453fb6</v>
      </c>
      <c r="R1421" s="64" t="s">
        <v>848</v>
      </c>
      <c r="S1421" s="87">
        <v>8</v>
      </c>
      <c r="T1421" s="21">
        <v>1</v>
      </c>
      <c r="U1421" s="62" t="s">
        <v>139</v>
      </c>
      <c r="V1421" s="49">
        <f>SUMIF(ResumenCotizacion!$C:$C,E1421,ResumenCotizacion!$P:$P)</f>
        <v>0</v>
      </c>
      <c r="W1421" s="86">
        <f>IF(H1421="USD",S1421*SolCotizacion!$J$18,S1421)</f>
        <v>29323.279999999999</v>
      </c>
      <c r="X1421" s="3">
        <f>ROUND(W1421/(1-VLOOKUP("Total porcentaje:",ResumenCotizacion!$F:$H,3,0)),2)</f>
        <v>29323.279999999999</v>
      </c>
      <c r="Y1421" s="3">
        <f t="shared" si="91"/>
        <v>0</v>
      </c>
    </row>
    <row r="1422" spans="1:25" ht="14.25" x14ac:dyDescent="0.2">
      <c r="A1422" s="21" t="str">
        <f t="shared" si="88"/>
        <v>Catalogo principalOPEN-CSP ACADEMICOc3e6d9c3-5eff-4a1d-9369-dda3f11a7713</v>
      </c>
      <c r="B1422" s="21" t="str">
        <f t="shared" si="89"/>
        <v>c3e6d9c3-5eff-4a1d-9369-dda3f11a7713OPEN-CSP ACADEMICO</v>
      </c>
      <c r="C1422"/>
      <c r="D1422" s="21" t="s">
        <v>134</v>
      </c>
      <c r="E1422" t="s">
        <v>2975</v>
      </c>
      <c r="F1422" s="21" t="s">
        <v>779</v>
      </c>
      <c r="G1422" s="21" t="s">
        <v>134</v>
      </c>
      <c r="H1422" s="49" t="s">
        <v>136</v>
      </c>
      <c r="I1422" s="21" t="s">
        <v>74</v>
      </c>
      <c r="J1422" t="s">
        <v>2976</v>
      </c>
      <c r="K1422" s="53" t="s">
        <v>29</v>
      </c>
      <c r="L1422" s="52" t="s">
        <v>92</v>
      </c>
      <c r="M1422" s="48" t="s">
        <v>73</v>
      </c>
      <c r="N1422" s="89" t="s">
        <v>74</v>
      </c>
      <c r="O1422" s="90" t="s">
        <v>74</v>
      </c>
      <c r="P1422" s="89" t="s">
        <v>74</v>
      </c>
      <c r="Q1422" s="47" t="str">
        <f t="shared" si="90"/>
        <v>c3e6d9c3-5eff-4a1d-9369-dda3f11a7713</v>
      </c>
      <c r="R1422" s="64" t="s">
        <v>848</v>
      </c>
      <c r="S1422" s="87">
        <v>35.799999999999997</v>
      </c>
      <c r="T1422" s="21">
        <v>1</v>
      </c>
      <c r="U1422" s="62" t="s">
        <v>139</v>
      </c>
      <c r="V1422" s="49">
        <f>SUMIF(ResumenCotizacion!$C:$C,E1422,ResumenCotizacion!$P:$P)</f>
        <v>0</v>
      </c>
      <c r="W1422" s="86">
        <f>IF(H1422="USD",S1422*SolCotizacion!$J$18,S1422)</f>
        <v>131221.67799999999</v>
      </c>
      <c r="X1422" s="3">
        <f>ROUND(W1422/(1-VLOOKUP("Total porcentaje:",ResumenCotizacion!$F:$H,3,0)),2)</f>
        <v>131221.68</v>
      </c>
      <c r="Y1422" s="3">
        <f t="shared" si="91"/>
        <v>0</v>
      </c>
    </row>
    <row r="1423" spans="1:25" ht="14.25" x14ac:dyDescent="0.2">
      <c r="A1423" s="21" t="str">
        <f t="shared" si="88"/>
        <v>Catalogo principalOPEN-CSP ACADEMICOce6ebefa-cbed-4c61-9aa3-f88057bf1fe3</v>
      </c>
      <c r="B1423" s="21" t="str">
        <f t="shared" si="89"/>
        <v>ce6ebefa-cbed-4c61-9aa3-f88057bf1fe3OPEN-CSP ACADEMICO</v>
      </c>
      <c r="C1423"/>
      <c r="D1423" s="21" t="s">
        <v>134</v>
      </c>
      <c r="E1423" t="s">
        <v>2977</v>
      </c>
      <c r="F1423" s="21" t="s">
        <v>779</v>
      </c>
      <c r="G1423" s="21" t="s">
        <v>134</v>
      </c>
      <c r="H1423" s="49" t="s">
        <v>136</v>
      </c>
      <c r="I1423" s="21" t="s">
        <v>74</v>
      </c>
      <c r="J1423" t="s">
        <v>2978</v>
      </c>
      <c r="K1423" s="53" t="s">
        <v>29</v>
      </c>
      <c r="L1423" s="52" t="s">
        <v>92</v>
      </c>
      <c r="M1423" s="48" t="s">
        <v>73</v>
      </c>
      <c r="N1423" s="89" t="s">
        <v>74</v>
      </c>
      <c r="O1423" s="90" t="s">
        <v>74</v>
      </c>
      <c r="P1423" s="89" t="s">
        <v>74</v>
      </c>
      <c r="Q1423" s="47" t="str">
        <f t="shared" si="90"/>
        <v>ce6ebefa-cbed-4c61-9aa3-f88057bf1fe3</v>
      </c>
      <c r="R1423" s="64" t="s">
        <v>848</v>
      </c>
      <c r="S1423" s="87">
        <v>26</v>
      </c>
      <c r="T1423" s="21">
        <v>1</v>
      </c>
      <c r="U1423" s="62" t="s">
        <v>139</v>
      </c>
      <c r="V1423" s="49">
        <f>SUMIF(ResumenCotizacion!$C:$C,E1423,ResumenCotizacion!$P:$P)</f>
        <v>0</v>
      </c>
      <c r="W1423" s="86">
        <f>IF(H1423="USD",S1423*SolCotizacion!$J$18,S1423)</f>
        <v>95300.66</v>
      </c>
      <c r="X1423" s="3">
        <f>ROUND(W1423/(1-VLOOKUP("Total porcentaje:",ResumenCotizacion!$F:$H,3,0)),2)</f>
        <v>95300.66</v>
      </c>
      <c r="Y1423" s="3">
        <f t="shared" si="91"/>
        <v>0</v>
      </c>
    </row>
    <row r="1424" spans="1:25" ht="14.25" x14ac:dyDescent="0.2">
      <c r="A1424" s="21" t="str">
        <f t="shared" si="88"/>
        <v>Catalogo principalOPEN-CSP ACADEMICO6df75c54-9475-468e-b0b5-359519116126</v>
      </c>
      <c r="B1424" s="21" t="str">
        <f t="shared" si="89"/>
        <v>6df75c54-9475-468e-b0b5-359519116126OPEN-CSP ACADEMICO</v>
      </c>
      <c r="C1424"/>
      <c r="D1424" s="21" t="s">
        <v>134</v>
      </c>
      <c r="E1424" t="s">
        <v>2979</v>
      </c>
      <c r="F1424" s="21" t="s">
        <v>779</v>
      </c>
      <c r="G1424" s="21" t="s">
        <v>134</v>
      </c>
      <c r="H1424" s="49" t="s">
        <v>136</v>
      </c>
      <c r="I1424" s="21" t="s">
        <v>74</v>
      </c>
      <c r="J1424" t="s">
        <v>2980</v>
      </c>
      <c r="K1424" s="53" t="s">
        <v>29</v>
      </c>
      <c r="L1424" s="52" t="s">
        <v>92</v>
      </c>
      <c r="M1424" s="48" t="s">
        <v>73</v>
      </c>
      <c r="N1424" s="89" t="s">
        <v>74</v>
      </c>
      <c r="O1424" s="90" t="s">
        <v>74</v>
      </c>
      <c r="P1424" s="89" t="s">
        <v>74</v>
      </c>
      <c r="Q1424" s="47" t="str">
        <f t="shared" si="90"/>
        <v>6df75c54-9475-468e-b0b5-359519116126</v>
      </c>
      <c r="R1424" s="64" t="s">
        <v>848</v>
      </c>
      <c r="S1424" s="87">
        <v>11</v>
      </c>
      <c r="T1424" s="21">
        <v>1</v>
      </c>
      <c r="U1424" s="62" t="s">
        <v>139</v>
      </c>
      <c r="V1424" s="49">
        <f>SUMIF(ResumenCotizacion!$C:$C,E1424,ResumenCotizacion!$P:$P)</f>
        <v>0</v>
      </c>
      <c r="W1424" s="86">
        <f>IF(H1424="USD",S1424*SolCotizacion!$J$18,S1424)</f>
        <v>40319.509999999995</v>
      </c>
      <c r="X1424" s="3">
        <f>ROUND(W1424/(1-VLOOKUP("Total porcentaje:",ResumenCotizacion!$F:$H,3,0)),2)</f>
        <v>40319.51</v>
      </c>
      <c r="Y1424" s="3">
        <f t="shared" si="91"/>
        <v>0</v>
      </c>
    </row>
    <row r="1425" spans="1:25" ht="14.25" x14ac:dyDescent="0.2">
      <c r="A1425" s="21" t="str">
        <f t="shared" si="88"/>
        <v>Catalogo principalOPEN-CSP ACADEMICO28f5de73-cbe3-4723-a40c-3269fb803132</v>
      </c>
      <c r="B1425" s="21" t="str">
        <f t="shared" si="89"/>
        <v>28f5de73-cbe3-4723-a40c-3269fb803132OPEN-CSP ACADEMICO</v>
      </c>
      <c r="C1425"/>
      <c r="D1425" s="21" t="s">
        <v>134</v>
      </c>
      <c r="E1425" t="s">
        <v>2981</v>
      </c>
      <c r="F1425" s="21" t="s">
        <v>779</v>
      </c>
      <c r="G1425" s="21" t="s">
        <v>134</v>
      </c>
      <c r="H1425" s="49" t="s">
        <v>136</v>
      </c>
      <c r="I1425" s="21" t="s">
        <v>74</v>
      </c>
      <c r="J1425" t="s">
        <v>2982</v>
      </c>
      <c r="K1425" s="53" t="s">
        <v>29</v>
      </c>
      <c r="L1425" s="52" t="s">
        <v>92</v>
      </c>
      <c r="M1425" s="48" t="s">
        <v>73</v>
      </c>
      <c r="N1425" s="89" t="s">
        <v>74</v>
      </c>
      <c r="O1425" s="90" t="s">
        <v>74</v>
      </c>
      <c r="P1425" s="89" t="s">
        <v>74</v>
      </c>
      <c r="Q1425" s="47" t="str">
        <f t="shared" si="90"/>
        <v>28f5de73-cbe3-4723-a40c-3269fb803132</v>
      </c>
      <c r="R1425" s="64" t="s">
        <v>848</v>
      </c>
      <c r="S1425" s="87">
        <v>6.6</v>
      </c>
      <c r="T1425" s="21">
        <v>1</v>
      </c>
      <c r="U1425" s="62" t="s">
        <v>139</v>
      </c>
      <c r="V1425" s="49">
        <f>SUMIF(ResumenCotizacion!$C:$C,E1425,ResumenCotizacion!$P:$P)</f>
        <v>0</v>
      </c>
      <c r="W1425" s="86">
        <f>IF(H1425="USD",S1425*SolCotizacion!$J$18,S1425)</f>
        <v>24191.705999999998</v>
      </c>
      <c r="X1425" s="3">
        <f>ROUND(W1425/(1-VLOOKUP("Total porcentaje:",ResumenCotizacion!$F:$H,3,0)),2)</f>
        <v>24191.71</v>
      </c>
      <c r="Y1425" s="3">
        <f t="shared" si="91"/>
        <v>0</v>
      </c>
    </row>
    <row r="1426" spans="1:25" ht="14.25" x14ac:dyDescent="0.2">
      <c r="A1426" s="21" t="str">
        <f t="shared" si="88"/>
        <v>Catalogo principalOPEN-CSP ACADEMICOa8960b8b-3fe5-4349-8ffd-b119696c771f</v>
      </c>
      <c r="B1426" s="21" t="str">
        <f t="shared" si="89"/>
        <v>a8960b8b-3fe5-4349-8ffd-b119696c771fOPEN-CSP ACADEMICO</v>
      </c>
      <c r="C1426"/>
      <c r="D1426" s="21" t="s">
        <v>134</v>
      </c>
      <c r="E1426" t="s">
        <v>2983</v>
      </c>
      <c r="F1426" s="21" t="s">
        <v>779</v>
      </c>
      <c r="G1426" s="21" t="s">
        <v>134</v>
      </c>
      <c r="H1426" s="49" t="s">
        <v>136</v>
      </c>
      <c r="I1426" s="21" t="s">
        <v>74</v>
      </c>
      <c r="J1426" t="s">
        <v>2984</v>
      </c>
      <c r="K1426" s="53" t="s">
        <v>29</v>
      </c>
      <c r="L1426" s="52" t="s">
        <v>92</v>
      </c>
      <c r="M1426" s="48" t="s">
        <v>73</v>
      </c>
      <c r="N1426" s="89" t="s">
        <v>74</v>
      </c>
      <c r="O1426" s="90" t="s">
        <v>74</v>
      </c>
      <c r="P1426" s="89" t="s">
        <v>74</v>
      </c>
      <c r="Q1426" s="47" t="str">
        <f t="shared" si="90"/>
        <v>a8960b8b-3fe5-4349-8ffd-b119696c771f</v>
      </c>
      <c r="R1426" s="64" t="s">
        <v>848</v>
      </c>
      <c r="S1426" s="87">
        <v>8</v>
      </c>
      <c r="T1426" s="21">
        <v>1</v>
      </c>
      <c r="U1426" s="62" t="s">
        <v>139</v>
      </c>
      <c r="V1426" s="49">
        <f>SUMIF(ResumenCotizacion!$C:$C,E1426,ResumenCotizacion!$P:$P)</f>
        <v>0</v>
      </c>
      <c r="W1426" s="86">
        <f>IF(H1426="USD",S1426*SolCotizacion!$J$18,S1426)</f>
        <v>29323.279999999999</v>
      </c>
      <c r="X1426" s="3">
        <f>ROUND(W1426/(1-VLOOKUP("Total porcentaje:",ResumenCotizacion!$F:$H,3,0)),2)</f>
        <v>29323.279999999999</v>
      </c>
      <c r="Y1426" s="3">
        <f t="shared" si="91"/>
        <v>0</v>
      </c>
    </row>
    <row r="1427" spans="1:25" ht="14.25" x14ac:dyDescent="0.2">
      <c r="A1427" s="21" t="str">
        <f t="shared" si="88"/>
        <v>Catalogo principalOPEN-CSP ACADEMICO79d86b88-1fdd-43bd-a6cb-0ba268e44613</v>
      </c>
      <c r="B1427" s="21" t="str">
        <f t="shared" si="89"/>
        <v>79d86b88-1fdd-43bd-a6cb-0ba268e44613OPEN-CSP ACADEMICO</v>
      </c>
      <c r="C1427"/>
      <c r="D1427" s="21" t="s">
        <v>134</v>
      </c>
      <c r="E1427" t="s">
        <v>2985</v>
      </c>
      <c r="F1427" s="21" t="s">
        <v>779</v>
      </c>
      <c r="G1427" s="21" t="s">
        <v>134</v>
      </c>
      <c r="H1427" s="49" t="s">
        <v>136</v>
      </c>
      <c r="I1427" s="21" t="s">
        <v>74</v>
      </c>
      <c r="J1427" t="s">
        <v>2986</v>
      </c>
      <c r="K1427" s="53" t="s">
        <v>29</v>
      </c>
      <c r="L1427" s="52" t="s">
        <v>92</v>
      </c>
      <c r="M1427" s="48" t="s">
        <v>73</v>
      </c>
      <c r="N1427" s="89" t="s">
        <v>74</v>
      </c>
      <c r="O1427" s="90" t="s">
        <v>74</v>
      </c>
      <c r="P1427" s="89" t="s">
        <v>74</v>
      </c>
      <c r="Q1427" s="47" t="str">
        <f t="shared" si="90"/>
        <v>79d86b88-1fdd-43bd-a6cb-0ba268e44613</v>
      </c>
      <c r="R1427" s="64" t="s">
        <v>848</v>
      </c>
      <c r="S1427" s="87">
        <v>4.8</v>
      </c>
      <c r="T1427" s="21">
        <v>1</v>
      </c>
      <c r="U1427" s="62" t="s">
        <v>139</v>
      </c>
      <c r="V1427" s="49">
        <f>SUMIF(ResumenCotizacion!$C:$C,E1427,ResumenCotizacion!$P:$P)</f>
        <v>0</v>
      </c>
      <c r="W1427" s="86">
        <f>IF(H1427="USD",S1427*SolCotizacion!$J$18,S1427)</f>
        <v>17593.967999999997</v>
      </c>
      <c r="X1427" s="3">
        <f>ROUND(W1427/(1-VLOOKUP("Total porcentaje:",ResumenCotizacion!$F:$H,3,0)),2)</f>
        <v>17593.97</v>
      </c>
      <c r="Y1427" s="3">
        <f t="shared" si="91"/>
        <v>0</v>
      </c>
    </row>
    <row r="1428" spans="1:25" ht="14.25" x14ac:dyDescent="0.2">
      <c r="A1428" s="21" t="str">
        <f t="shared" si="88"/>
        <v>Catalogo principalOPEN-CSP ACADEMICO512f56e6-9f94-4345-8a5b-fb74420c7857</v>
      </c>
      <c r="B1428" s="21" t="str">
        <f t="shared" si="89"/>
        <v>512f56e6-9f94-4345-8a5b-fb74420c7857OPEN-CSP ACADEMICO</v>
      </c>
      <c r="C1428"/>
      <c r="D1428" s="21" t="s">
        <v>134</v>
      </c>
      <c r="E1428" t="s">
        <v>2987</v>
      </c>
      <c r="F1428" s="21" t="s">
        <v>779</v>
      </c>
      <c r="G1428" s="21" t="s">
        <v>134</v>
      </c>
      <c r="H1428" s="49" t="s">
        <v>136</v>
      </c>
      <c r="I1428" s="21" t="s">
        <v>74</v>
      </c>
      <c r="J1428" t="s">
        <v>2988</v>
      </c>
      <c r="K1428" s="53" t="s">
        <v>29</v>
      </c>
      <c r="L1428" s="52" t="s">
        <v>92</v>
      </c>
      <c r="M1428" s="48" t="s">
        <v>73</v>
      </c>
      <c r="N1428" s="89" t="s">
        <v>74</v>
      </c>
      <c r="O1428" s="90" t="s">
        <v>74</v>
      </c>
      <c r="P1428" s="89" t="s">
        <v>74</v>
      </c>
      <c r="Q1428" s="47" t="str">
        <f t="shared" si="90"/>
        <v>512f56e6-9f94-4345-8a5b-fb74420c7857</v>
      </c>
      <c r="R1428" s="64" t="s">
        <v>848</v>
      </c>
      <c r="S1428" s="87">
        <v>52.3</v>
      </c>
      <c r="T1428" s="21">
        <v>1</v>
      </c>
      <c r="U1428" s="62" t="s">
        <v>139</v>
      </c>
      <c r="V1428" s="49">
        <f>SUMIF(ResumenCotizacion!$C:$C,E1428,ResumenCotizacion!$P:$P)</f>
        <v>0</v>
      </c>
      <c r="W1428" s="86">
        <f>IF(H1428="USD",S1428*SolCotizacion!$J$18,S1428)</f>
        <v>191700.94299999997</v>
      </c>
      <c r="X1428" s="3">
        <f>ROUND(W1428/(1-VLOOKUP("Total porcentaje:",ResumenCotizacion!$F:$H,3,0)),2)</f>
        <v>191700.94</v>
      </c>
      <c r="Y1428" s="3">
        <f t="shared" si="91"/>
        <v>0</v>
      </c>
    </row>
    <row r="1429" spans="1:25" ht="14.25" x14ac:dyDescent="0.2">
      <c r="A1429" s="21" t="str">
        <f t="shared" si="88"/>
        <v>Catalogo principalOPEN-CSP ACADEMICOc0fadb1c-9940-4405-9c28-2ed7405cb01b</v>
      </c>
      <c r="B1429" s="21" t="str">
        <f t="shared" si="89"/>
        <v>c0fadb1c-9940-4405-9c28-2ed7405cb01bOPEN-CSP ACADEMICO</v>
      </c>
      <c r="C1429"/>
      <c r="D1429" s="21" t="s">
        <v>134</v>
      </c>
      <c r="E1429" t="s">
        <v>2989</v>
      </c>
      <c r="F1429" s="21" t="s">
        <v>779</v>
      </c>
      <c r="G1429" s="21" t="s">
        <v>134</v>
      </c>
      <c r="H1429" s="49" t="s">
        <v>136</v>
      </c>
      <c r="I1429" s="21" t="s">
        <v>74</v>
      </c>
      <c r="J1429" t="s">
        <v>2990</v>
      </c>
      <c r="K1429" s="53" t="s">
        <v>29</v>
      </c>
      <c r="L1429" s="52" t="s">
        <v>92</v>
      </c>
      <c r="M1429" s="48" t="s">
        <v>73</v>
      </c>
      <c r="N1429" s="89" t="s">
        <v>74</v>
      </c>
      <c r="O1429" s="90" t="s">
        <v>74</v>
      </c>
      <c r="P1429" s="89" t="s">
        <v>74</v>
      </c>
      <c r="Q1429" s="47" t="str">
        <f t="shared" si="90"/>
        <v>c0fadb1c-9940-4405-9c28-2ed7405cb01b</v>
      </c>
      <c r="R1429" s="64" t="s">
        <v>848</v>
      </c>
      <c r="S1429" s="87">
        <v>79.7</v>
      </c>
      <c r="T1429" s="21">
        <v>1</v>
      </c>
      <c r="U1429" s="62" t="s">
        <v>139</v>
      </c>
      <c r="V1429" s="49">
        <f>SUMIF(ResumenCotizacion!$C:$C,E1429,ResumenCotizacion!$P:$P)</f>
        <v>0</v>
      </c>
      <c r="W1429" s="86">
        <f>IF(H1429="USD",S1429*SolCotizacion!$J$18,S1429)</f>
        <v>292133.17700000003</v>
      </c>
      <c r="X1429" s="3">
        <f>ROUND(W1429/(1-VLOOKUP("Total porcentaje:",ResumenCotizacion!$F:$H,3,0)),2)</f>
        <v>292133.18</v>
      </c>
      <c r="Y1429" s="3">
        <f t="shared" si="91"/>
        <v>0</v>
      </c>
    </row>
    <row r="1430" spans="1:25" ht="14.25" x14ac:dyDescent="0.2">
      <c r="A1430" s="21" t="str">
        <f t="shared" si="88"/>
        <v>Catalogo principalOPEN-CSP ACADEMICO9e5d1d49-4896-45ff-9759-14bb2bf05ad5</v>
      </c>
      <c r="B1430" s="21" t="str">
        <f t="shared" si="89"/>
        <v>9e5d1d49-4896-45ff-9759-14bb2bf05ad5OPEN-CSP ACADEMICO</v>
      </c>
      <c r="C1430"/>
      <c r="D1430" s="21" t="s">
        <v>134</v>
      </c>
      <c r="E1430" t="s">
        <v>2991</v>
      </c>
      <c r="F1430" s="21" t="s">
        <v>779</v>
      </c>
      <c r="G1430" s="21" t="s">
        <v>134</v>
      </c>
      <c r="H1430" s="49" t="s">
        <v>136</v>
      </c>
      <c r="I1430" s="21" t="s">
        <v>74</v>
      </c>
      <c r="J1430" t="s">
        <v>2992</v>
      </c>
      <c r="K1430" s="53" t="s">
        <v>29</v>
      </c>
      <c r="L1430" s="52" t="s">
        <v>92</v>
      </c>
      <c r="M1430" s="48" t="s">
        <v>73</v>
      </c>
      <c r="N1430" s="89" t="s">
        <v>74</v>
      </c>
      <c r="O1430" s="90" t="s">
        <v>74</v>
      </c>
      <c r="P1430" s="89" t="s">
        <v>74</v>
      </c>
      <c r="Q1430" s="47" t="str">
        <f t="shared" si="90"/>
        <v>9e5d1d49-4896-45ff-9759-14bb2bf05ad5</v>
      </c>
      <c r="R1430" s="64" t="s">
        <v>848</v>
      </c>
      <c r="S1430" s="87">
        <v>31.4</v>
      </c>
      <c r="T1430" s="21">
        <v>1</v>
      </c>
      <c r="U1430" s="62" t="s">
        <v>139</v>
      </c>
      <c r="V1430" s="49">
        <f>SUMIF(ResumenCotizacion!$C:$C,E1430,ResumenCotizacion!$P:$P)</f>
        <v>0</v>
      </c>
      <c r="W1430" s="86">
        <f>IF(H1430="USD",S1430*SolCotizacion!$J$18,S1430)</f>
        <v>115093.874</v>
      </c>
      <c r="X1430" s="3">
        <f>ROUND(W1430/(1-VLOOKUP("Total porcentaje:",ResumenCotizacion!$F:$H,3,0)),2)</f>
        <v>115093.87</v>
      </c>
      <c r="Y1430" s="3">
        <f t="shared" si="91"/>
        <v>0</v>
      </c>
    </row>
    <row r="1431" spans="1:25" ht="14.25" x14ac:dyDescent="0.2">
      <c r="A1431" s="21" t="str">
        <f t="shared" si="88"/>
        <v>Catalogo principalOPEN-CSP ACADEMICO82fd9a89-80aa-4870-a145-ea50564b1a2c</v>
      </c>
      <c r="B1431" s="21" t="str">
        <f t="shared" si="89"/>
        <v>82fd9a89-80aa-4870-a145-ea50564b1a2cOPEN-CSP ACADEMICO</v>
      </c>
      <c r="C1431"/>
      <c r="D1431" s="21" t="s">
        <v>134</v>
      </c>
      <c r="E1431" t="s">
        <v>2993</v>
      </c>
      <c r="F1431" s="21" t="s">
        <v>779</v>
      </c>
      <c r="G1431" s="21" t="s">
        <v>134</v>
      </c>
      <c r="H1431" s="49" t="s">
        <v>136</v>
      </c>
      <c r="I1431" s="21" t="s">
        <v>74</v>
      </c>
      <c r="J1431" t="s">
        <v>2994</v>
      </c>
      <c r="K1431" s="53" t="s">
        <v>29</v>
      </c>
      <c r="L1431" s="52" t="s">
        <v>92</v>
      </c>
      <c r="M1431" s="48" t="s">
        <v>73</v>
      </c>
      <c r="N1431" s="89" t="s">
        <v>74</v>
      </c>
      <c r="O1431" s="90" t="s">
        <v>74</v>
      </c>
      <c r="P1431" s="89" t="s">
        <v>74</v>
      </c>
      <c r="Q1431" s="47" t="str">
        <f t="shared" si="90"/>
        <v>82fd9a89-80aa-4870-a145-ea50564b1a2c</v>
      </c>
      <c r="R1431" s="64" t="s">
        <v>848</v>
      </c>
      <c r="S1431" s="87">
        <v>38</v>
      </c>
      <c r="T1431" s="21">
        <v>1</v>
      </c>
      <c r="U1431" s="62" t="s">
        <v>139</v>
      </c>
      <c r="V1431" s="49">
        <f>SUMIF(ResumenCotizacion!$C:$C,E1431,ResumenCotizacion!$P:$P)</f>
        <v>0</v>
      </c>
      <c r="W1431" s="86">
        <f>IF(H1431="USD",S1431*SolCotizacion!$J$18,S1431)</f>
        <v>139285.57999999999</v>
      </c>
      <c r="X1431" s="3">
        <f>ROUND(W1431/(1-VLOOKUP("Total porcentaje:",ResumenCotizacion!$F:$H,3,0)),2)</f>
        <v>139285.57999999999</v>
      </c>
      <c r="Y1431" s="3">
        <f t="shared" si="91"/>
        <v>0</v>
      </c>
    </row>
    <row r="1432" spans="1:25" ht="14.25" x14ac:dyDescent="0.2">
      <c r="A1432" s="21" t="str">
        <f t="shared" si="88"/>
        <v>Catalogo principalOPEN-CSP ACADEMICOf776b4da-d4e3-4f0c-b1d2-d78ebd410a03</v>
      </c>
      <c r="B1432" s="21" t="str">
        <f t="shared" si="89"/>
        <v>f776b4da-d4e3-4f0c-b1d2-d78ebd410a03OPEN-CSP ACADEMICO</v>
      </c>
      <c r="C1432"/>
      <c r="D1432" s="21" t="s">
        <v>134</v>
      </c>
      <c r="E1432" t="s">
        <v>2995</v>
      </c>
      <c r="F1432" s="21" t="s">
        <v>779</v>
      </c>
      <c r="G1432" s="21" t="s">
        <v>134</v>
      </c>
      <c r="H1432" s="49" t="s">
        <v>136</v>
      </c>
      <c r="I1432" s="21" t="s">
        <v>74</v>
      </c>
      <c r="J1432" t="s">
        <v>2996</v>
      </c>
      <c r="K1432" s="53" t="s">
        <v>29</v>
      </c>
      <c r="L1432" s="52" t="s">
        <v>92</v>
      </c>
      <c r="M1432" s="48" t="s">
        <v>73</v>
      </c>
      <c r="N1432" s="89" t="s">
        <v>74</v>
      </c>
      <c r="O1432" s="90" t="s">
        <v>74</v>
      </c>
      <c r="P1432" s="89" t="s">
        <v>74</v>
      </c>
      <c r="Q1432" s="47" t="str">
        <f t="shared" si="90"/>
        <v>f776b4da-d4e3-4f0c-b1d2-d78ebd410a03</v>
      </c>
      <c r="R1432" s="64" t="s">
        <v>848</v>
      </c>
      <c r="S1432" s="87">
        <v>38</v>
      </c>
      <c r="T1432" s="21">
        <v>1</v>
      </c>
      <c r="U1432" s="62" t="s">
        <v>139</v>
      </c>
      <c r="V1432" s="49">
        <f>SUMIF(ResumenCotizacion!$C:$C,E1432,ResumenCotizacion!$P:$P)</f>
        <v>0</v>
      </c>
      <c r="W1432" s="86">
        <f>IF(H1432="USD",S1432*SolCotizacion!$J$18,S1432)</f>
        <v>139285.57999999999</v>
      </c>
      <c r="X1432" s="3">
        <f>ROUND(W1432/(1-VLOOKUP("Total porcentaje:",ResumenCotizacion!$F:$H,3,0)),2)</f>
        <v>139285.57999999999</v>
      </c>
      <c r="Y1432" s="3">
        <f t="shared" si="91"/>
        <v>0</v>
      </c>
    </row>
    <row r="1433" spans="1:25" ht="14.25" x14ac:dyDescent="0.2">
      <c r="A1433" s="21" t="str">
        <f t="shared" si="88"/>
        <v>Catalogo principalOPEN-CSP ACADEMICO6cd61c10-b4db-43cc-b7a0-85e90b861c07</v>
      </c>
      <c r="B1433" s="21" t="str">
        <f t="shared" si="89"/>
        <v>6cd61c10-b4db-43cc-b7a0-85e90b861c07OPEN-CSP ACADEMICO</v>
      </c>
      <c r="C1433"/>
      <c r="D1433" s="21" t="s">
        <v>134</v>
      </c>
      <c r="E1433" t="s">
        <v>2997</v>
      </c>
      <c r="F1433" s="21" t="s">
        <v>779</v>
      </c>
      <c r="G1433" s="21" t="s">
        <v>134</v>
      </c>
      <c r="H1433" s="49" t="s">
        <v>136</v>
      </c>
      <c r="I1433" s="21" t="s">
        <v>74</v>
      </c>
      <c r="J1433" t="s">
        <v>2998</v>
      </c>
      <c r="K1433" s="53" t="s">
        <v>29</v>
      </c>
      <c r="L1433" s="52" t="s">
        <v>92</v>
      </c>
      <c r="M1433" s="48" t="s">
        <v>73</v>
      </c>
      <c r="N1433" s="89" t="s">
        <v>74</v>
      </c>
      <c r="O1433" s="90" t="s">
        <v>74</v>
      </c>
      <c r="P1433" s="89" t="s">
        <v>74</v>
      </c>
      <c r="Q1433" s="47" t="str">
        <f t="shared" si="90"/>
        <v>6cd61c10-b4db-43cc-b7a0-85e90b861c07</v>
      </c>
      <c r="R1433" s="64" t="s">
        <v>848</v>
      </c>
      <c r="S1433" s="87">
        <v>22.8</v>
      </c>
      <c r="T1433" s="21">
        <v>1</v>
      </c>
      <c r="U1433" s="62" t="s">
        <v>139</v>
      </c>
      <c r="V1433" s="49">
        <f>SUMIF(ResumenCotizacion!$C:$C,E1433,ResumenCotizacion!$P:$P)</f>
        <v>0</v>
      </c>
      <c r="W1433" s="86">
        <f>IF(H1433="USD",S1433*SolCotizacion!$J$18,S1433)</f>
        <v>83571.347999999998</v>
      </c>
      <c r="X1433" s="3">
        <f>ROUND(W1433/(1-VLOOKUP("Total porcentaje:",ResumenCotizacion!$F:$H,3,0)),2)</f>
        <v>83571.350000000006</v>
      </c>
      <c r="Y1433" s="3">
        <f t="shared" si="91"/>
        <v>0</v>
      </c>
    </row>
    <row r="1434" spans="1:25" ht="14.25" x14ac:dyDescent="0.2">
      <c r="A1434" s="21" t="str">
        <f t="shared" si="88"/>
        <v>Catalogo principalOPEN-CSP ACADEMICO43be9290-a2ef-4943-9c62-4de8cfe367bf</v>
      </c>
      <c r="B1434" s="21" t="str">
        <f t="shared" si="89"/>
        <v>43be9290-a2ef-4943-9c62-4de8cfe367bfOPEN-CSP ACADEMICO</v>
      </c>
      <c r="C1434"/>
      <c r="D1434" s="21" t="s">
        <v>134</v>
      </c>
      <c r="E1434" t="s">
        <v>2999</v>
      </c>
      <c r="F1434" s="21" t="s">
        <v>779</v>
      </c>
      <c r="G1434" s="21" t="s">
        <v>134</v>
      </c>
      <c r="H1434" s="49" t="s">
        <v>136</v>
      </c>
      <c r="I1434" s="21" t="s">
        <v>74</v>
      </c>
      <c r="J1434" t="s">
        <v>3000</v>
      </c>
      <c r="K1434" s="53" t="s">
        <v>29</v>
      </c>
      <c r="L1434" s="52" t="s">
        <v>92</v>
      </c>
      <c r="M1434" s="48" t="s">
        <v>73</v>
      </c>
      <c r="N1434" s="89" t="s">
        <v>74</v>
      </c>
      <c r="O1434" s="90" t="s">
        <v>74</v>
      </c>
      <c r="P1434" s="89" t="s">
        <v>74</v>
      </c>
      <c r="Q1434" s="47" t="str">
        <f t="shared" si="90"/>
        <v>43be9290-a2ef-4943-9c62-4de8cfe367bf</v>
      </c>
      <c r="R1434" s="64" t="s">
        <v>848</v>
      </c>
      <c r="S1434" s="87">
        <v>27.5</v>
      </c>
      <c r="T1434" s="21">
        <v>1</v>
      </c>
      <c r="U1434" s="62" t="s">
        <v>139</v>
      </c>
      <c r="V1434" s="49">
        <f>SUMIF(ResumenCotizacion!$C:$C,E1434,ResumenCotizacion!$P:$P)</f>
        <v>0</v>
      </c>
      <c r="W1434" s="86">
        <f>IF(H1434="USD",S1434*SolCotizacion!$J$18,S1434)</f>
        <v>100798.77499999999</v>
      </c>
      <c r="X1434" s="3">
        <f>ROUND(W1434/(1-VLOOKUP("Total porcentaje:",ResumenCotizacion!$F:$H,3,0)),2)</f>
        <v>100798.78</v>
      </c>
      <c r="Y1434" s="3">
        <f t="shared" si="91"/>
        <v>0</v>
      </c>
    </row>
    <row r="1435" spans="1:25" ht="14.25" x14ac:dyDescent="0.2">
      <c r="A1435" s="21" t="str">
        <f t="shared" si="88"/>
        <v>Catalogo principalOPEN-CSP ACADEMICO7a2e775e-6a7b-40f3-a21b-1b3c2e2493f4</v>
      </c>
      <c r="B1435" s="21" t="str">
        <f t="shared" si="89"/>
        <v>7a2e775e-6a7b-40f3-a21b-1b3c2e2493f4OPEN-CSP ACADEMICO</v>
      </c>
      <c r="C1435"/>
      <c r="D1435" s="21" t="s">
        <v>134</v>
      </c>
      <c r="E1435" t="s">
        <v>3001</v>
      </c>
      <c r="F1435" s="21" t="s">
        <v>779</v>
      </c>
      <c r="G1435" s="21" t="s">
        <v>134</v>
      </c>
      <c r="H1435" s="49" t="s">
        <v>136</v>
      </c>
      <c r="I1435" s="21" t="s">
        <v>74</v>
      </c>
      <c r="J1435" t="s">
        <v>3002</v>
      </c>
      <c r="K1435" s="53" t="s">
        <v>29</v>
      </c>
      <c r="L1435" s="52" t="s">
        <v>92</v>
      </c>
      <c r="M1435" s="48" t="s">
        <v>73</v>
      </c>
      <c r="N1435" s="89" t="s">
        <v>74</v>
      </c>
      <c r="O1435" s="90" t="s">
        <v>74</v>
      </c>
      <c r="P1435" s="89" t="s">
        <v>74</v>
      </c>
      <c r="Q1435" s="47" t="str">
        <f t="shared" si="90"/>
        <v>7a2e775e-6a7b-40f3-a21b-1b3c2e2493f4</v>
      </c>
      <c r="R1435" s="64" t="s">
        <v>848</v>
      </c>
      <c r="S1435" s="87">
        <v>20</v>
      </c>
      <c r="T1435" s="21">
        <v>1</v>
      </c>
      <c r="U1435" s="62" t="s">
        <v>139</v>
      </c>
      <c r="V1435" s="49">
        <f>SUMIF(ResumenCotizacion!$C:$C,E1435,ResumenCotizacion!$P:$P)</f>
        <v>0</v>
      </c>
      <c r="W1435" s="86">
        <f>IF(H1435="USD",S1435*SolCotizacion!$J$18,S1435)</f>
        <v>73308.2</v>
      </c>
      <c r="X1435" s="3">
        <f>ROUND(W1435/(1-VLOOKUP("Total porcentaje:",ResumenCotizacion!$F:$H,3,0)),2)</f>
        <v>73308.2</v>
      </c>
      <c r="Y1435" s="3">
        <f t="shared" si="91"/>
        <v>0</v>
      </c>
    </row>
    <row r="1436" spans="1:25" ht="14.25" x14ac:dyDescent="0.2">
      <c r="A1436" s="21" t="str">
        <f t="shared" si="88"/>
        <v>Catalogo principalOPEN-CSP ACADEMICO76e6cf04-8975-40eb-8ed6-37f5db93e9a4</v>
      </c>
      <c r="B1436" s="21" t="str">
        <f t="shared" si="89"/>
        <v>76e6cf04-8975-40eb-8ed6-37f5db93e9a4OPEN-CSP ACADEMICO</v>
      </c>
      <c r="C1436"/>
      <c r="D1436" s="21" t="s">
        <v>134</v>
      </c>
      <c r="E1436" t="s">
        <v>3003</v>
      </c>
      <c r="F1436" s="21" t="s">
        <v>779</v>
      </c>
      <c r="G1436" s="21" t="s">
        <v>134</v>
      </c>
      <c r="H1436" s="49" t="s">
        <v>136</v>
      </c>
      <c r="I1436" s="21" t="s">
        <v>74</v>
      </c>
      <c r="J1436" t="s">
        <v>3004</v>
      </c>
      <c r="K1436" s="53" t="s">
        <v>29</v>
      </c>
      <c r="L1436" s="52" t="s">
        <v>92</v>
      </c>
      <c r="M1436" s="48" t="s">
        <v>73</v>
      </c>
      <c r="N1436" s="89" t="s">
        <v>74</v>
      </c>
      <c r="O1436" s="90" t="s">
        <v>74</v>
      </c>
      <c r="P1436" s="89" t="s">
        <v>74</v>
      </c>
      <c r="Q1436" s="47" t="str">
        <f t="shared" si="90"/>
        <v>76e6cf04-8975-40eb-8ed6-37f5db93e9a4</v>
      </c>
      <c r="R1436" s="64" t="s">
        <v>848</v>
      </c>
      <c r="S1436" s="87">
        <v>11</v>
      </c>
      <c r="T1436" s="21">
        <v>1</v>
      </c>
      <c r="U1436" s="62" t="s">
        <v>139</v>
      </c>
      <c r="V1436" s="49">
        <f>SUMIF(ResumenCotizacion!$C:$C,E1436,ResumenCotizacion!$P:$P)</f>
        <v>0</v>
      </c>
      <c r="W1436" s="86">
        <f>IF(H1436="USD",S1436*SolCotizacion!$J$18,S1436)</f>
        <v>40319.509999999995</v>
      </c>
      <c r="X1436" s="3">
        <f>ROUND(W1436/(1-VLOOKUP("Total porcentaje:",ResumenCotizacion!$F:$H,3,0)),2)</f>
        <v>40319.51</v>
      </c>
      <c r="Y1436" s="3">
        <f t="shared" si="91"/>
        <v>0</v>
      </c>
    </row>
    <row r="1437" spans="1:25" ht="14.25" x14ac:dyDescent="0.2">
      <c r="A1437" s="21" t="str">
        <f t="shared" si="88"/>
        <v>Catalogo principalOPEN-CSP ACADEMICOc16ea121-f022-4aa8-aec6-323a4022d5bb</v>
      </c>
      <c r="B1437" s="21" t="str">
        <f t="shared" si="89"/>
        <v>c16ea121-f022-4aa8-aec6-323a4022d5bbOPEN-CSP ACADEMICO</v>
      </c>
      <c r="C1437"/>
      <c r="D1437" s="21" t="s">
        <v>134</v>
      </c>
      <c r="E1437" t="s">
        <v>3005</v>
      </c>
      <c r="F1437" s="21" t="s">
        <v>779</v>
      </c>
      <c r="G1437" s="21" t="s">
        <v>134</v>
      </c>
      <c r="H1437" s="49" t="s">
        <v>136</v>
      </c>
      <c r="I1437" s="21" t="s">
        <v>74</v>
      </c>
      <c r="J1437" t="s">
        <v>3006</v>
      </c>
      <c r="K1437" s="53" t="s">
        <v>29</v>
      </c>
      <c r="L1437" s="52" t="s">
        <v>92</v>
      </c>
      <c r="M1437" s="48" t="s">
        <v>73</v>
      </c>
      <c r="N1437" s="89" t="s">
        <v>74</v>
      </c>
      <c r="O1437" s="90" t="s">
        <v>74</v>
      </c>
      <c r="P1437" s="89" t="s">
        <v>74</v>
      </c>
      <c r="Q1437" s="47" t="str">
        <f t="shared" si="90"/>
        <v>c16ea121-f022-4aa8-aec6-323a4022d5bb</v>
      </c>
      <c r="R1437" s="64" t="s">
        <v>848</v>
      </c>
      <c r="S1437" s="87">
        <v>6.6</v>
      </c>
      <c r="T1437" s="21">
        <v>1</v>
      </c>
      <c r="U1437" s="62" t="s">
        <v>139</v>
      </c>
      <c r="V1437" s="49">
        <f>SUMIF(ResumenCotizacion!$C:$C,E1437,ResumenCotizacion!$P:$P)</f>
        <v>0</v>
      </c>
      <c r="W1437" s="86">
        <f>IF(H1437="USD",S1437*SolCotizacion!$J$18,S1437)</f>
        <v>24191.705999999998</v>
      </c>
      <c r="X1437" s="3">
        <f>ROUND(W1437/(1-VLOOKUP("Total porcentaje:",ResumenCotizacion!$F:$H,3,0)),2)</f>
        <v>24191.71</v>
      </c>
      <c r="Y1437" s="3">
        <f t="shared" si="91"/>
        <v>0</v>
      </c>
    </row>
    <row r="1438" spans="1:25" ht="14.25" x14ac:dyDescent="0.2">
      <c r="A1438" s="21" t="str">
        <f t="shared" si="88"/>
        <v>Catalogo principalOPEN-CSP ACADEMICOe51963b6-7926-455b-8fb0-c651251d7199</v>
      </c>
      <c r="B1438" s="21" t="str">
        <f t="shared" si="89"/>
        <v>e51963b6-7926-455b-8fb0-c651251d7199OPEN-CSP ACADEMICO</v>
      </c>
      <c r="C1438"/>
      <c r="D1438" s="21" t="s">
        <v>134</v>
      </c>
      <c r="E1438" t="s">
        <v>3007</v>
      </c>
      <c r="F1438" s="21" t="s">
        <v>779</v>
      </c>
      <c r="G1438" s="21" t="s">
        <v>134</v>
      </c>
      <c r="H1438" s="49" t="s">
        <v>136</v>
      </c>
      <c r="I1438" s="21" t="s">
        <v>74</v>
      </c>
      <c r="J1438" t="s">
        <v>3008</v>
      </c>
      <c r="K1438" s="53" t="s">
        <v>29</v>
      </c>
      <c r="L1438" s="52" t="s">
        <v>92</v>
      </c>
      <c r="M1438" s="48" t="s">
        <v>73</v>
      </c>
      <c r="N1438" s="89" t="s">
        <v>74</v>
      </c>
      <c r="O1438" s="90" t="s">
        <v>74</v>
      </c>
      <c r="P1438" s="89" t="s">
        <v>74</v>
      </c>
      <c r="Q1438" s="47" t="str">
        <f t="shared" si="90"/>
        <v>e51963b6-7926-455b-8fb0-c651251d7199</v>
      </c>
      <c r="R1438" s="64" t="s">
        <v>848</v>
      </c>
      <c r="S1438" s="87">
        <v>8</v>
      </c>
      <c r="T1438" s="21">
        <v>1</v>
      </c>
      <c r="U1438" s="62" t="s">
        <v>139</v>
      </c>
      <c r="V1438" s="49">
        <f>SUMIF(ResumenCotizacion!$C:$C,E1438,ResumenCotizacion!$P:$P)</f>
        <v>0</v>
      </c>
      <c r="W1438" s="86">
        <f>IF(H1438="USD",S1438*SolCotizacion!$J$18,S1438)</f>
        <v>29323.279999999999</v>
      </c>
      <c r="X1438" s="3">
        <f>ROUND(W1438/(1-VLOOKUP("Total porcentaje:",ResumenCotizacion!$F:$H,3,0)),2)</f>
        <v>29323.279999999999</v>
      </c>
      <c r="Y1438" s="3">
        <f t="shared" si="91"/>
        <v>0</v>
      </c>
    </row>
    <row r="1439" spans="1:25" ht="14.25" x14ac:dyDescent="0.2">
      <c r="A1439" s="21" t="str">
        <f t="shared" si="88"/>
        <v>Catalogo principalOPEN-CSP ACADEMICOcf0c24ae-afc2-498c-a3ea-a6af9c1d4298</v>
      </c>
      <c r="B1439" s="21" t="str">
        <f t="shared" si="89"/>
        <v>cf0c24ae-afc2-498c-a3ea-a6af9c1d4298OPEN-CSP ACADEMICO</v>
      </c>
      <c r="C1439"/>
      <c r="D1439" s="21" t="s">
        <v>134</v>
      </c>
      <c r="E1439" t="s">
        <v>3009</v>
      </c>
      <c r="F1439" s="21" t="s">
        <v>779</v>
      </c>
      <c r="G1439" s="21" t="s">
        <v>134</v>
      </c>
      <c r="H1439" s="49" t="s">
        <v>136</v>
      </c>
      <c r="I1439" s="21" t="s">
        <v>74</v>
      </c>
      <c r="J1439" t="s">
        <v>3010</v>
      </c>
      <c r="K1439" s="53" t="s">
        <v>29</v>
      </c>
      <c r="L1439" s="52" t="s">
        <v>92</v>
      </c>
      <c r="M1439" s="48" t="s">
        <v>73</v>
      </c>
      <c r="N1439" s="89" t="s">
        <v>74</v>
      </c>
      <c r="O1439" s="90" t="s">
        <v>74</v>
      </c>
      <c r="P1439" s="89" t="s">
        <v>74</v>
      </c>
      <c r="Q1439" s="47" t="str">
        <f t="shared" si="90"/>
        <v>cf0c24ae-afc2-498c-a3ea-a6af9c1d4298</v>
      </c>
      <c r="R1439" s="64" t="s">
        <v>848</v>
      </c>
      <c r="S1439" s="87">
        <v>4.8</v>
      </c>
      <c r="T1439" s="21">
        <v>1</v>
      </c>
      <c r="U1439" s="62" t="s">
        <v>139</v>
      </c>
      <c r="V1439" s="49">
        <f>SUMIF(ResumenCotizacion!$C:$C,E1439,ResumenCotizacion!$P:$P)</f>
        <v>0</v>
      </c>
      <c r="W1439" s="86">
        <f>IF(H1439="USD",S1439*SolCotizacion!$J$18,S1439)</f>
        <v>17593.967999999997</v>
      </c>
      <c r="X1439" s="3">
        <f>ROUND(W1439/(1-VLOOKUP("Total porcentaje:",ResumenCotizacion!$F:$H,3,0)),2)</f>
        <v>17593.97</v>
      </c>
      <c r="Y1439" s="3">
        <f t="shared" si="91"/>
        <v>0</v>
      </c>
    </row>
    <row r="1440" spans="1:25" ht="14.25" x14ac:dyDescent="0.2">
      <c r="A1440" s="21" t="str">
        <f t="shared" si="88"/>
        <v>Catalogo principalOPEN-CSP ACADEMICO45cf3a0b-260f-45d9-ae91-b82217e03612</v>
      </c>
      <c r="B1440" s="21" t="str">
        <f t="shared" si="89"/>
        <v>45cf3a0b-260f-45d9-ae91-b82217e03612OPEN-CSP ACADEMICO</v>
      </c>
      <c r="C1440"/>
      <c r="D1440" s="21" t="s">
        <v>134</v>
      </c>
      <c r="E1440" t="s">
        <v>3011</v>
      </c>
      <c r="F1440" s="21" t="s">
        <v>779</v>
      </c>
      <c r="G1440" s="21" t="s">
        <v>134</v>
      </c>
      <c r="H1440" s="49" t="s">
        <v>136</v>
      </c>
      <c r="I1440" s="21" t="s">
        <v>74</v>
      </c>
      <c r="J1440" t="s">
        <v>3012</v>
      </c>
      <c r="K1440" s="53" t="s">
        <v>29</v>
      </c>
      <c r="L1440" s="52" t="s">
        <v>92</v>
      </c>
      <c r="M1440" s="48" t="s">
        <v>73</v>
      </c>
      <c r="N1440" s="89" t="s">
        <v>74</v>
      </c>
      <c r="O1440" s="90" t="s">
        <v>74</v>
      </c>
      <c r="P1440" s="89" t="s">
        <v>74</v>
      </c>
      <c r="Q1440" s="47" t="str">
        <f t="shared" si="90"/>
        <v>45cf3a0b-260f-45d9-ae91-b82217e03612</v>
      </c>
      <c r="R1440" s="64" t="s">
        <v>848</v>
      </c>
      <c r="S1440" s="87">
        <v>35.799999999999997</v>
      </c>
      <c r="T1440" s="21">
        <v>1</v>
      </c>
      <c r="U1440" s="62" t="s">
        <v>139</v>
      </c>
      <c r="V1440" s="49">
        <f>SUMIF(ResumenCotizacion!$C:$C,E1440,ResumenCotizacion!$P:$P)</f>
        <v>0</v>
      </c>
      <c r="W1440" s="86">
        <f>IF(H1440="USD",S1440*SolCotizacion!$J$18,S1440)</f>
        <v>131221.67799999999</v>
      </c>
      <c r="X1440" s="3">
        <f>ROUND(W1440/(1-VLOOKUP("Total porcentaje:",ResumenCotizacion!$F:$H,3,0)),2)</f>
        <v>131221.68</v>
      </c>
      <c r="Y1440" s="3">
        <f t="shared" si="91"/>
        <v>0</v>
      </c>
    </row>
    <row r="1441" spans="1:25" ht="14.25" x14ac:dyDescent="0.2">
      <c r="A1441" s="21" t="str">
        <f t="shared" si="88"/>
        <v>Catalogo principalOPEN-CSP ACADEMICOcc879452-32bf-4ac0-b8c1-cd16e72b02c7</v>
      </c>
      <c r="B1441" s="21" t="str">
        <f t="shared" si="89"/>
        <v>cc879452-32bf-4ac0-b8c1-cd16e72b02c7OPEN-CSP ACADEMICO</v>
      </c>
      <c r="C1441"/>
      <c r="D1441" s="21" t="s">
        <v>134</v>
      </c>
      <c r="E1441" t="s">
        <v>3013</v>
      </c>
      <c r="F1441" s="21" t="s">
        <v>779</v>
      </c>
      <c r="G1441" s="21" t="s">
        <v>134</v>
      </c>
      <c r="H1441" s="49" t="s">
        <v>136</v>
      </c>
      <c r="I1441" s="21" t="s">
        <v>74</v>
      </c>
      <c r="J1441" t="s">
        <v>3014</v>
      </c>
      <c r="K1441" s="53" t="s">
        <v>29</v>
      </c>
      <c r="L1441" s="52" t="s">
        <v>92</v>
      </c>
      <c r="M1441" s="48" t="s">
        <v>73</v>
      </c>
      <c r="N1441" s="89" t="s">
        <v>74</v>
      </c>
      <c r="O1441" s="90" t="s">
        <v>74</v>
      </c>
      <c r="P1441" s="89" t="s">
        <v>74</v>
      </c>
      <c r="Q1441" s="47" t="str">
        <f t="shared" si="90"/>
        <v>cc879452-32bf-4ac0-b8c1-cd16e72b02c7</v>
      </c>
      <c r="R1441" s="64" t="s">
        <v>848</v>
      </c>
      <c r="S1441" s="87">
        <v>21.5</v>
      </c>
      <c r="T1441" s="21">
        <v>1</v>
      </c>
      <c r="U1441" s="62" t="s">
        <v>139</v>
      </c>
      <c r="V1441" s="49">
        <f>SUMIF(ResumenCotizacion!$C:$C,E1441,ResumenCotizacion!$P:$P)</f>
        <v>0</v>
      </c>
      <c r="W1441" s="86">
        <f>IF(H1441="USD",S1441*SolCotizacion!$J$18,S1441)</f>
        <v>78806.315000000002</v>
      </c>
      <c r="X1441" s="3">
        <f>ROUND(W1441/(1-VLOOKUP("Total porcentaje:",ResumenCotizacion!$F:$H,3,0)),2)</f>
        <v>78806.320000000007</v>
      </c>
      <c r="Y1441" s="3">
        <f t="shared" si="91"/>
        <v>0</v>
      </c>
    </row>
    <row r="1442" spans="1:25" ht="14.25" x14ac:dyDescent="0.2">
      <c r="A1442" s="21" t="str">
        <f t="shared" si="88"/>
        <v>Catalogo principalOPEN-CSP ACADEMICO8bc28c55-52ea-474a-b732-968a1d6056c8</v>
      </c>
      <c r="B1442" s="21" t="str">
        <f t="shared" si="89"/>
        <v>8bc28c55-52ea-474a-b732-968a1d6056c8OPEN-CSP ACADEMICO</v>
      </c>
      <c r="C1442"/>
      <c r="D1442" s="21" t="s">
        <v>134</v>
      </c>
      <c r="E1442" t="s">
        <v>3015</v>
      </c>
      <c r="F1442" s="21" t="s">
        <v>779</v>
      </c>
      <c r="G1442" s="21" t="s">
        <v>134</v>
      </c>
      <c r="H1442" s="49" t="s">
        <v>136</v>
      </c>
      <c r="I1442" s="21" t="s">
        <v>74</v>
      </c>
      <c r="J1442" t="s">
        <v>3016</v>
      </c>
      <c r="K1442" s="53" t="s">
        <v>29</v>
      </c>
      <c r="L1442" s="52" t="s">
        <v>92</v>
      </c>
      <c r="M1442" s="48" t="s">
        <v>73</v>
      </c>
      <c r="N1442" s="89" t="s">
        <v>74</v>
      </c>
      <c r="O1442" s="90" t="s">
        <v>74</v>
      </c>
      <c r="P1442" s="89" t="s">
        <v>74</v>
      </c>
      <c r="Q1442" s="47" t="str">
        <f t="shared" si="90"/>
        <v>8bc28c55-52ea-474a-b732-968a1d6056c8</v>
      </c>
      <c r="R1442" s="64" t="s">
        <v>848</v>
      </c>
      <c r="S1442" s="87">
        <v>26</v>
      </c>
      <c r="T1442" s="21">
        <v>1</v>
      </c>
      <c r="U1442" s="62" t="s">
        <v>139</v>
      </c>
      <c r="V1442" s="49">
        <f>SUMIF(ResumenCotizacion!$C:$C,E1442,ResumenCotizacion!$P:$P)</f>
        <v>0</v>
      </c>
      <c r="W1442" s="86">
        <f>IF(H1442="USD",S1442*SolCotizacion!$J$18,S1442)</f>
        <v>95300.66</v>
      </c>
      <c r="X1442" s="3">
        <f>ROUND(W1442/(1-VLOOKUP("Total porcentaje:",ResumenCotizacion!$F:$H,3,0)),2)</f>
        <v>95300.66</v>
      </c>
      <c r="Y1442" s="3">
        <f t="shared" si="91"/>
        <v>0</v>
      </c>
    </row>
    <row r="1443" spans="1:25" ht="14.25" x14ac:dyDescent="0.2">
      <c r="A1443" s="21" t="str">
        <f t="shared" si="88"/>
        <v>Catalogo principalOPEN-CSP ACADEMICO226c3fe7-fc69-49d1-9651-200bd6a4766a</v>
      </c>
      <c r="B1443" s="21" t="str">
        <f t="shared" si="89"/>
        <v>226c3fe7-fc69-49d1-9651-200bd6a4766aOPEN-CSP ACADEMICO</v>
      </c>
      <c r="C1443"/>
      <c r="D1443" s="21" t="s">
        <v>134</v>
      </c>
      <c r="E1443" t="s">
        <v>3017</v>
      </c>
      <c r="F1443" s="21" t="s">
        <v>779</v>
      </c>
      <c r="G1443" s="21" t="s">
        <v>134</v>
      </c>
      <c r="H1443" s="49" t="s">
        <v>136</v>
      </c>
      <c r="I1443" s="21" t="s">
        <v>74</v>
      </c>
      <c r="J1443" t="s">
        <v>3018</v>
      </c>
      <c r="K1443" s="53" t="s">
        <v>29</v>
      </c>
      <c r="L1443" s="52" t="s">
        <v>92</v>
      </c>
      <c r="M1443" s="48" t="s">
        <v>73</v>
      </c>
      <c r="N1443" s="89" t="s">
        <v>74</v>
      </c>
      <c r="O1443" s="90" t="s">
        <v>74</v>
      </c>
      <c r="P1443" s="89" t="s">
        <v>74</v>
      </c>
      <c r="Q1443" s="47" t="str">
        <f t="shared" si="90"/>
        <v>226c3fe7-fc69-49d1-9651-200bd6a4766a</v>
      </c>
      <c r="R1443" s="64" t="s">
        <v>848</v>
      </c>
      <c r="S1443" s="87">
        <v>15.6</v>
      </c>
      <c r="T1443" s="21">
        <v>1</v>
      </c>
      <c r="U1443" s="62" t="s">
        <v>139</v>
      </c>
      <c r="V1443" s="49">
        <f>SUMIF(ResumenCotizacion!$C:$C,E1443,ResumenCotizacion!$P:$P)</f>
        <v>0</v>
      </c>
      <c r="W1443" s="86">
        <f>IF(H1443="USD",S1443*SolCotizacion!$J$18,S1443)</f>
        <v>57180.395999999993</v>
      </c>
      <c r="X1443" s="3">
        <f>ROUND(W1443/(1-VLOOKUP("Total porcentaje:",ResumenCotizacion!$F:$H,3,0)),2)</f>
        <v>57180.4</v>
      </c>
      <c r="Y1443" s="3">
        <f t="shared" si="91"/>
        <v>0</v>
      </c>
    </row>
    <row r="1444" spans="1:25" ht="14.25" x14ac:dyDescent="0.2">
      <c r="A1444" s="21" t="str">
        <f t="shared" si="88"/>
        <v>Catalogo principalOPEN-CSP ACADEMICO30765aac-4582-4089-bffa-d8f43183f91f</v>
      </c>
      <c r="B1444" s="21" t="str">
        <f t="shared" si="89"/>
        <v>30765aac-4582-4089-bffa-d8f43183f91fOPEN-CSP ACADEMICO</v>
      </c>
      <c r="C1444"/>
      <c r="D1444" s="21" t="s">
        <v>134</v>
      </c>
      <c r="E1444" t="s">
        <v>3019</v>
      </c>
      <c r="F1444" s="21" t="s">
        <v>779</v>
      </c>
      <c r="G1444" s="21" t="s">
        <v>134</v>
      </c>
      <c r="H1444" s="49" t="s">
        <v>136</v>
      </c>
      <c r="I1444" s="21" t="s">
        <v>74</v>
      </c>
      <c r="J1444" t="s">
        <v>3020</v>
      </c>
      <c r="K1444" s="53" t="s">
        <v>29</v>
      </c>
      <c r="L1444" s="52" t="s">
        <v>92</v>
      </c>
      <c r="M1444" s="48" t="s">
        <v>73</v>
      </c>
      <c r="N1444" s="89" t="s">
        <v>74</v>
      </c>
      <c r="O1444" s="90" t="s">
        <v>74</v>
      </c>
      <c r="P1444" s="89" t="s">
        <v>74</v>
      </c>
      <c r="Q1444" s="47" t="str">
        <f t="shared" si="90"/>
        <v>30765aac-4582-4089-bffa-d8f43183f91f</v>
      </c>
      <c r="R1444" s="64" t="s">
        <v>848</v>
      </c>
      <c r="S1444" s="87">
        <v>16.5</v>
      </c>
      <c r="T1444" s="21">
        <v>1</v>
      </c>
      <c r="U1444" s="62" t="s">
        <v>139</v>
      </c>
      <c r="V1444" s="49">
        <f>SUMIF(ResumenCotizacion!$C:$C,E1444,ResumenCotizacion!$P:$P)</f>
        <v>0</v>
      </c>
      <c r="W1444" s="86">
        <f>IF(H1444="USD",S1444*SolCotizacion!$J$18,S1444)</f>
        <v>60479.264999999999</v>
      </c>
      <c r="X1444" s="3">
        <f>ROUND(W1444/(1-VLOOKUP("Total porcentaje:",ResumenCotizacion!$F:$H,3,0)),2)</f>
        <v>60479.27</v>
      </c>
      <c r="Y1444" s="3">
        <f t="shared" si="91"/>
        <v>0</v>
      </c>
    </row>
    <row r="1445" spans="1:25" ht="14.25" x14ac:dyDescent="0.2">
      <c r="A1445" s="21" t="str">
        <f t="shared" si="88"/>
        <v>Catalogo principalOPEN-CSP ACADEMICOe38dd548-3fe8-49aa-8f64-1aa742c50464</v>
      </c>
      <c r="B1445" s="21" t="str">
        <f t="shared" si="89"/>
        <v>e38dd548-3fe8-49aa-8f64-1aa742c50464OPEN-CSP ACADEMICO</v>
      </c>
      <c r="C1445"/>
      <c r="D1445" s="21" t="s">
        <v>134</v>
      </c>
      <c r="E1445" t="s">
        <v>3021</v>
      </c>
      <c r="F1445" s="21" t="s">
        <v>779</v>
      </c>
      <c r="G1445" s="21" t="s">
        <v>134</v>
      </c>
      <c r="H1445" s="49" t="s">
        <v>136</v>
      </c>
      <c r="I1445" s="21" t="s">
        <v>74</v>
      </c>
      <c r="J1445" t="s">
        <v>3022</v>
      </c>
      <c r="K1445" s="53" t="s">
        <v>29</v>
      </c>
      <c r="L1445" s="52" t="s">
        <v>92</v>
      </c>
      <c r="M1445" s="48" t="s">
        <v>73</v>
      </c>
      <c r="N1445" s="89" t="s">
        <v>74</v>
      </c>
      <c r="O1445" s="90" t="s">
        <v>74</v>
      </c>
      <c r="P1445" s="89" t="s">
        <v>74</v>
      </c>
      <c r="Q1445" s="47" t="str">
        <f t="shared" si="90"/>
        <v>e38dd548-3fe8-49aa-8f64-1aa742c50464</v>
      </c>
      <c r="R1445" s="64" t="s">
        <v>848</v>
      </c>
      <c r="S1445" s="87">
        <v>8.3000000000000007</v>
      </c>
      <c r="T1445" s="21">
        <v>1</v>
      </c>
      <c r="U1445" s="62" t="s">
        <v>139</v>
      </c>
      <c r="V1445" s="49">
        <f>SUMIF(ResumenCotizacion!$C:$C,E1445,ResumenCotizacion!$P:$P)</f>
        <v>0</v>
      </c>
      <c r="W1445" s="86">
        <f>IF(H1445="USD",S1445*SolCotizacion!$J$18,S1445)</f>
        <v>30422.903000000002</v>
      </c>
      <c r="X1445" s="3">
        <f>ROUND(W1445/(1-VLOOKUP("Total porcentaje:",ResumenCotizacion!$F:$H,3,0)),2)</f>
        <v>30422.9</v>
      </c>
      <c r="Y1445" s="3">
        <f t="shared" si="91"/>
        <v>0</v>
      </c>
    </row>
    <row r="1446" spans="1:25" ht="14.25" x14ac:dyDescent="0.2">
      <c r="A1446" s="21" t="str">
        <f t="shared" si="88"/>
        <v>Catalogo principalOPEN-CSP ACADEMICOb6345364-6e7c-4ea9-a9f1-0abeadbf804d</v>
      </c>
      <c r="B1446" s="21" t="str">
        <f t="shared" si="89"/>
        <v>b6345364-6e7c-4ea9-a9f1-0abeadbf804dOPEN-CSP ACADEMICO</v>
      </c>
      <c r="C1446"/>
      <c r="D1446" s="21" t="s">
        <v>134</v>
      </c>
      <c r="E1446" t="s">
        <v>3023</v>
      </c>
      <c r="F1446" s="21" t="s">
        <v>779</v>
      </c>
      <c r="G1446" s="21" t="s">
        <v>134</v>
      </c>
      <c r="H1446" s="49" t="s">
        <v>136</v>
      </c>
      <c r="I1446" s="21" t="s">
        <v>74</v>
      </c>
      <c r="J1446" t="s">
        <v>3024</v>
      </c>
      <c r="K1446" s="53" t="s">
        <v>29</v>
      </c>
      <c r="L1446" s="52" t="s">
        <v>92</v>
      </c>
      <c r="M1446" s="48" t="s">
        <v>73</v>
      </c>
      <c r="N1446" s="89" t="s">
        <v>74</v>
      </c>
      <c r="O1446" s="90" t="s">
        <v>74</v>
      </c>
      <c r="P1446" s="89" t="s">
        <v>74</v>
      </c>
      <c r="Q1446" s="47" t="str">
        <f t="shared" si="90"/>
        <v>b6345364-6e7c-4ea9-a9f1-0abeadbf804d</v>
      </c>
      <c r="R1446" s="64" t="s">
        <v>848</v>
      </c>
      <c r="S1446" s="87">
        <v>9.9</v>
      </c>
      <c r="T1446" s="21">
        <v>1</v>
      </c>
      <c r="U1446" s="62" t="s">
        <v>139</v>
      </c>
      <c r="V1446" s="49">
        <f>SUMIF(ResumenCotizacion!$C:$C,E1446,ResumenCotizacion!$P:$P)</f>
        <v>0</v>
      </c>
      <c r="W1446" s="86">
        <f>IF(H1446="USD",S1446*SolCotizacion!$J$18,S1446)</f>
        <v>36287.559000000001</v>
      </c>
      <c r="X1446" s="3">
        <f>ROUND(W1446/(1-VLOOKUP("Total porcentaje:",ResumenCotizacion!$F:$H,3,0)),2)</f>
        <v>36287.56</v>
      </c>
      <c r="Y1446" s="3">
        <f t="shared" si="91"/>
        <v>0</v>
      </c>
    </row>
    <row r="1447" spans="1:25" ht="14.25" x14ac:dyDescent="0.2">
      <c r="A1447" s="21" t="str">
        <f t="shared" si="88"/>
        <v>Catalogo principalOPEN-CSP ACADEMICO779dfffe-1a99-49b3-b2c0-2aee50492e59</v>
      </c>
      <c r="B1447" s="21" t="str">
        <f t="shared" si="89"/>
        <v>779dfffe-1a99-49b3-b2c0-2aee50492e59OPEN-CSP ACADEMICO</v>
      </c>
      <c r="C1447"/>
      <c r="D1447" s="21" t="s">
        <v>134</v>
      </c>
      <c r="E1447" t="s">
        <v>3025</v>
      </c>
      <c r="F1447" s="21" t="s">
        <v>779</v>
      </c>
      <c r="G1447" s="21" t="s">
        <v>134</v>
      </c>
      <c r="H1447" s="49" t="s">
        <v>136</v>
      </c>
      <c r="I1447" s="21" t="s">
        <v>74</v>
      </c>
      <c r="J1447" t="s">
        <v>3026</v>
      </c>
      <c r="K1447" s="53" t="s">
        <v>29</v>
      </c>
      <c r="L1447" s="52" t="s">
        <v>92</v>
      </c>
      <c r="M1447" s="48" t="s">
        <v>73</v>
      </c>
      <c r="N1447" s="89" t="s">
        <v>74</v>
      </c>
      <c r="O1447" s="90" t="s">
        <v>74</v>
      </c>
      <c r="P1447" s="89" t="s">
        <v>74</v>
      </c>
      <c r="Q1447" s="47" t="str">
        <f t="shared" si="90"/>
        <v>779dfffe-1a99-49b3-b2c0-2aee50492e59</v>
      </c>
      <c r="R1447" s="64" t="s">
        <v>848</v>
      </c>
      <c r="S1447" s="87">
        <v>12</v>
      </c>
      <c r="T1447" s="21">
        <v>1</v>
      </c>
      <c r="U1447" s="62" t="s">
        <v>139</v>
      </c>
      <c r="V1447" s="49">
        <f>SUMIF(ResumenCotizacion!$C:$C,E1447,ResumenCotizacion!$P:$P)</f>
        <v>0</v>
      </c>
      <c r="W1447" s="86">
        <f>IF(H1447="USD",S1447*SolCotizacion!$J$18,S1447)</f>
        <v>43984.92</v>
      </c>
      <c r="X1447" s="3">
        <f>ROUND(W1447/(1-VLOOKUP("Total porcentaje:",ResumenCotizacion!$F:$H,3,0)),2)</f>
        <v>43984.92</v>
      </c>
      <c r="Y1447" s="3">
        <f t="shared" si="91"/>
        <v>0</v>
      </c>
    </row>
    <row r="1448" spans="1:25" ht="14.25" x14ac:dyDescent="0.2">
      <c r="A1448" s="21" t="str">
        <f t="shared" si="88"/>
        <v>Catalogo principalOPEN-CSP ACADEMICO24e78956-210c-439f-9038-c411c0ac2586</v>
      </c>
      <c r="B1448" s="21" t="str">
        <f t="shared" si="89"/>
        <v>24e78956-210c-439f-9038-c411c0ac2586OPEN-CSP ACADEMICO</v>
      </c>
      <c r="C1448"/>
      <c r="D1448" s="21" t="s">
        <v>134</v>
      </c>
      <c r="E1448" t="s">
        <v>3027</v>
      </c>
      <c r="F1448" s="21" t="s">
        <v>779</v>
      </c>
      <c r="G1448" s="21" t="s">
        <v>134</v>
      </c>
      <c r="H1448" s="49" t="s">
        <v>136</v>
      </c>
      <c r="I1448" s="21" t="s">
        <v>74</v>
      </c>
      <c r="J1448" t="s">
        <v>3028</v>
      </c>
      <c r="K1448" s="53" t="s">
        <v>29</v>
      </c>
      <c r="L1448" s="52" t="s">
        <v>92</v>
      </c>
      <c r="M1448" s="48" t="s">
        <v>73</v>
      </c>
      <c r="N1448" s="89" t="s">
        <v>74</v>
      </c>
      <c r="O1448" s="90" t="s">
        <v>74</v>
      </c>
      <c r="P1448" s="89" t="s">
        <v>74</v>
      </c>
      <c r="Q1448" s="47" t="str">
        <f t="shared" si="90"/>
        <v>24e78956-210c-439f-9038-c411c0ac2586</v>
      </c>
      <c r="R1448" s="64" t="s">
        <v>848</v>
      </c>
      <c r="S1448" s="87">
        <v>6</v>
      </c>
      <c r="T1448" s="21">
        <v>1</v>
      </c>
      <c r="U1448" s="62" t="s">
        <v>139</v>
      </c>
      <c r="V1448" s="49">
        <f>SUMIF(ResumenCotizacion!$C:$C,E1448,ResumenCotizacion!$P:$P)</f>
        <v>0</v>
      </c>
      <c r="W1448" s="86">
        <f>IF(H1448="USD",S1448*SolCotizacion!$J$18,S1448)</f>
        <v>21992.46</v>
      </c>
      <c r="X1448" s="3">
        <f>ROUND(W1448/(1-VLOOKUP("Total porcentaje:",ResumenCotizacion!$F:$H,3,0)),2)</f>
        <v>21992.46</v>
      </c>
      <c r="Y1448" s="3">
        <f t="shared" si="91"/>
        <v>0</v>
      </c>
    </row>
    <row r="1449" spans="1:25" ht="14.25" x14ac:dyDescent="0.2">
      <c r="A1449" s="21" t="str">
        <f t="shared" si="88"/>
        <v>Catalogo principalOPEN-CSP ACADEMICOe66651f2-77d5-47bc-a253-80800f7072a9</v>
      </c>
      <c r="B1449" s="21" t="str">
        <f t="shared" si="89"/>
        <v>e66651f2-77d5-47bc-a253-80800f7072a9OPEN-CSP ACADEMICO</v>
      </c>
      <c r="C1449"/>
      <c r="D1449" s="21" t="s">
        <v>134</v>
      </c>
      <c r="E1449" t="s">
        <v>3029</v>
      </c>
      <c r="F1449" s="21" t="s">
        <v>779</v>
      </c>
      <c r="G1449" s="21" t="s">
        <v>134</v>
      </c>
      <c r="H1449" s="49" t="s">
        <v>136</v>
      </c>
      <c r="I1449" s="21" t="s">
        <v>74</v>
      </c>
      <c r="J1449" t="s">
        <v>3030</v>
      </c>
      <c r="K1449" s="53" t="s">
        <v>29</v>
      </c>
      <c r="L1449" s="52" t="s">
        <v>92</v>
      </c>
      <c r="M1449" s="48" t="s">
        <v>73</v>
      </c>
      <c r="N1449" s="89" t="s">
        <v>74</v>
      </c>
      <c r="O1449" s="90" t="s">
        <v>74</v>
      </c>
      <c r="P1449" s="89" t="s">
        <v>74</v>
      </c>
      <c r="Q1449" s="47" t="str">
        <f t="shared" si="90"/>
        <v>e66651f2-77d5-47bc-a253-80800f7072a9</v>
      </c>
      <c r="R1449" s="64" t="s">
        <v>848</v>
      </c>
      <c r="S1449" s="87">
        <v>7.2</v>
      </c>
      <c r="T1449" s="21">
        <v>1</v>
      </c>
      <c r="U1449" s="62" t="s">
        <v>139</v>
      </c>
      <c r="V1449" s="49">
        <f>SUMIF(ResumenCotizacion!$C:$C,E1449,ResumenCotizacion!$P:$P)</f>
        <v>0</v>
      </c>
      <c r="W1449" s="86">
        <f>IF(H1449="USD",S1449*SolCotizacion!$J$18,S1449)</f>
        <v>26390.952000000001</v>
      </c>
      <c r="X1449" s="3">
        <f>ROUND(W1449/(1-VLOOKUP("Total porcentaje:",ResumenCotizacion!$F:$H,3,0)),2)</f>
        <v>26390.95</v>
      </c>
      <c r="Y1449" s="3">
        <f t="shared" si="91"/>
        <v>0</v>
      </c>
    </row>
    <row r="1450" spans="1:25" ht="14.25" x14ac:dyDescent="0.2">
      <c r="A1450" s="21" t="str">
        <f t="shared" si="88"/>
        <v>Catalogo principalOPEN-CSP ACADEMICOb63c9f45-fcce-41dc-ab62-519c2262efb7</v>
      </c>
      <c r="B1450" s="21" t="str">
        <f t="shared" si="89"/>
        <v>b63c9f45-fcce-41dc-ab62-519c2262efb7OPEN-CSP ACADEMICO</v>
      </c>
      <c r="C1450"/>
      <c r="D1450" s="21" t="s">
        <v>134</v>
      </c>
      <c r="E1450" t="s">
        <v>3031</v>
      </c>
      <c r="F1450" s="21" t="s">
        <v>779</v>
      </c>
      <c r="G1450" s="21" t="s">
        <v>134</v>
      </c>
      <c r="H1450" s="49" t="s">
        <v>136</v>
      </c>
      <c r="I1450" s="21" t="s">
        <v>74</v>
      </c>
      <c r="J1450" t="s">
        <v>3032</v>
      </c>
      <c r="K1450" s="53" t="s">
        <v>29</v>
      </c>
      <c r="L1450" s="52" t="s">
        <v>92</v>
      </c>
      <c r="M1450" s="48" t="s">
        <v>73</v>
      </c>
      <c r="N1450" s="89" t="s">
        <v>74</v>
      </c>
      <c r="O1450" s="90" t="s">
        <v>74</v>
      </c>
      <c r="P1450" s="89" t="s">
        <v>74</v>
      </c>
      <c r="Q1450" s="47" t="str">
        <f t="shared" si="90"/>
        <v>b63c9f45-fcce-41dc-ab62-519c2262efb7</v>
      </c>
      <c r="R1450" s="64" t="s">
        <v>848</v>
      </c>
      <c r="S1450" s="87">
        <v>99</v>
      </c>
      <c r="T1450" s="21">
        <v>1</v>
      </c>
      <c r="U1450" s="62" t="s">
        <v>139</v>
      </c>
      <c r="V1450" s="49">
        <f>SUMIF(ResumenCotizacion!$C:$C,E1450,ResumenCotizacion!$P:$P)</f>
        <v>0</v>
      </c>
      <c r="W1450" s="86">
        <f>IF(H1450="USD",S1450*SolCotizacion!$J$18,S1450)</f>
        <v>362875.58999999997</v>
      </c>
      <c r="X1450" s="3">
        <f>ROUND(W1450/(1-VLOOKUP("Total porcentaje:",ResumenCotizacion!$F:$H,3,0)),2)</f>
        <v>362875.59</v>
      </c>
      <c r="Y1450" s="3">
        <f t="shared" si="91"/>
        <v>0</v>
      </c>
    </row>
    <row r="1451" spans="1:25" ht="14.25" x14ac:dyDescent="0.2">
      <c r="A1451" s="21" t="str">
        <f t="shared" si="88"/>
        <v>Catalogo principalOPEN-CSP ACADEMICO6ec90401-d0e3-4b6f-9452-a2cf673a80cc</v>
      </c>
      <c r="B1451" s="21" t="str">
        <f t="shared" si="89"/>
        <v>6ec90401-d0e3-4b6f-9452-a2cf673a80ccOPEN-CSP ACADEMICO</v>
      </c>
      <c r="C1451"/>
      <c r="D1451" s="21" t="s">
        <v>134</v>
      </c>
      <c r="E1451" t="s">
        <v>3033</v>
      </c>
      <c r="F1451" s="21" t="s">
        <v>779</v>
      </c>
      <c r="G1451" s="21" t="s">
        <v>134</v>
      </c>
      <c r="H1451" s="49" t="s">
        <v>136</v>
      </c>
      <c r="I1451" s="21" t="s">
        <v>74</v>
      </c>
      <c r="J1451" t="s">
        <v>3034</v>
      </c>
      <c r="K1451" s="53" t="s">
        <v>29</v>
      </c>
      <c r="L1451" s="52" t="s">
        <v>92</v>
      </c>
      <c r="M1451" s="48" t="s">
        <v>73</v>
      </c>
      <c r="N1451" s="89" t="s">
        <v>74</v>
      </c>
      <c r="O1451" s="90" t="s">
        <v>74</v>
      </c>
      <c r="P1451" s="89" t="s">
        <v>74</v>
      </c>
      <c r="Q1451" s="47" t="str">
        <f t="shared" si="90"/>
        <v>6ec90401-d0e3-4b6f-9452-a2cf673a80cc</v>
      </c>
      <c r="R1451" s="64" t="s">
        <v>848</v>
      </c>
      <c r="S1451" s="87">
        <v>59.4</v>
      </c>
      <c r="T1451" s="21">
        <v>1</v>
      </c>
      <c r="U1451" s="62" t="s">
        <v>139</v>
      </c>
      <c r="V1451" s="49">
        <f>SUMIF(ResumenCotizacion!$C:$C,E1451,ResumenCotizacion!$P:$P)</f>
        <v>0</v>
      </c>
      <c r="W1451" s="86">
        <f>IF(H1451="USD",S1451*SolCotizacion!$J$18,S1451)</f>
        <v>217725.35399999999</v>
      </c>
      <c r="X1451" s="3">
        <f>ROUND(W1451/(1-VLOOKUP("Total porcentaje:",ResumenCotizacion!$F:$H,3,0)),2)</f>
        <v>217725.35</v>
      </c>
      <c r="Y1451" s="3">
        <f t="shared" si="91"/>
        <v>0</v>
      </c>
    </row>
    <row r="1452" spans="1:25" ht="14.25" x14ac:dyDescent="0.2">
      <c r="A1452" s="21" t="str">
        <f t="shared" si="88"/>
        <v>Catalogo principalOPEN-CSP ACADEMICO23f296d4-8ac5-470a-8dab-87afc211661b</v>
      </c>
      <c r="B1452" s="21" t="str">
        <f t="shared" si="89"/>
        <v>23f296d4-8ac5-470a-8dab-87afc211661bOPEN-CSP ACADEMICO</v>
      </c>
      <c r="C1452"/>
      <c r="D1452" s="21" t="s">
        <v>134</v>
      </c>
      <c r="E1452" t="s">
        <v>3035</v>
      </c>
      <c r="F1452" s="21" t="s">
        <v>779</v>
      </c>
      <c r="G1452" s="21" t="s">
        <v>134</v>
      </c>
      <c r="H1452" s="49" t="s">
        <v>136</v>
      </c>
      <c r="I1452" s="21" t="s">
        <v>74</v>
      </c>
      <c r="J1452" t="s">
        <v>3036</v>
      </c>
      <c r="K1452" s="53" t="s">
        <v>29</v>
      </c>
      <c r="L1452" s="52" t="s">
        <v>92</v>
      </c>
      <c r="M1452" s="48" t="s">
        <v>73</v>
      </c>
      <c r="N1452" s="89" t="s">
        <v>74</v>
      </c>
      <c r="O1452" s="90" t="s">
        <v>74</v>
      </c>
      <c r="P1452" s="89" t="s">
        <v>74</v>
      </c>
      <c r="Q1452" s="47" t="str">
        <f t="shared" si="90"/>
        <v>23f296d4-8ac5-470a-8dab-87afc211661b</v>
      </c>
      <c r="R1452" s="64" t="s">
        <v>848</v>
      </c>
      <c r="S1452" s="87">
        <v>4.4000000000000004</v>
      </c>
      <c r="T1452" s="21">
        <v>1</v>
      </c>
      <c r="U1452" s="62" t="s">
        <v>139</v>
      </c>
      <c r="V1452" s="49">
        <f>SUMIF(ResumenCotizacion!$C:$C,E1452,ResumenCotizacion!$P:$P)</f>
        <v>0</v>
      </c>
      <c r="W1452" s="86">
        <f>IF(H1452="USD",S1452*SolCotizacion!$J$18,S1452)</f>
        <v>16127.804</v>
      </c>
      <c r="X1452" s="3">
        <f>ROUND(W1452/(1-VLOOKUP("Total porcentaje:",ResumenCotizacion!$F:$H,3,0)),2)</f>
        <v>16127.8</v>
      </c>
      <c r="Y1452" s="3">
        <f t="shared" si="91"/>
        <v>0</v>
      </c>
    </row>
    <row r="1453" spans="1:25" ht="14.25" x14ac:dyDescent="0.2">
      <c r="A1453" s="21" t="str">
        <f t="shared" si="88"/>
        <v>Catalogo principalOPEN-CSP ACADEMICO0e3e1cdd-ec8a-4a37-95d4-7a4c29096dca</v>
      </c>
      <c r="B1453" s="21" t="str">
        <f t="shared" si="89"/>
        <v>0e3e1cdd-ec8a-4a37-95d4-7a4c29096dcaOPEN-CSP ACADEMICO</v>
      </c>
      <c r="C1453"/>
      <c r="D1453" s="21" t="s">
        <v>134</v>
      </c>
      <c r="E1453" t="s">
        <v>3037</v>
      </c>
      <c r="F1453" s="21" t="s">
        <v>779</v>
      </c>
      <c r="G1453" s="21" t="s">
        <v>134</v>
      </c>
      <c r="H1453" s="49" t="s">
        <v>136</v>
      </c>
      <c r="I1453" s="21" t="s">
        <v>74</v>
      </c>
      <c r="J1453" t="s">
        <v>3038</v>
      </c>
      <c r="K1453" s="53" t="s">
        <v>29</v>
      </c>
      <c r="L1453" s="52" t="s">
        <v>92</v>
      </c>
      <c r="M1453" s="48" t="s">
        <v>73</v>
      </c>
      <c r="N1453" s="89" t="s">
        <v>74</v>
      </c>
      <c r="O1453" s="90" t="s">
        <v>74</v>
      </c>
      <c r="P1453" s="89" t="s">
        <v>74</v>
      </c>
      <c r="Q1453" s="47" t="str">
        <f t="shared" si="90"/>
        <v>0e3e1cdd-ec8a-4a37-95d4-7a4c29096dca</v>
      </c>
      <c r="R1453" s="64" t="s">
        <v>848</v>
      </c>
      <c r="S1453" s="87">
        <v>2.6</v>
      </c>
      <c r="T1453" s="21">
        <v>1</v>
      </c>
      <c r="U1453" s="62" t="s">
        <v>139</v>
      </c>
      <c r="V1453" s="49">
        <f>SUMIF(ResumenCotizacion!$C:$C,E1453,ResumenCotizacion!$P:$P)</f>
        <v>0</v>
      </c>
      <c r="W1453" s="86">
        <f>IF(H1453="USD",S1453*SolCotizacion!$J$18,S1453)</f>
        <v>9530.0660000000007</v>
      </c>
      <c r="X1453" s="3">
        <f>ROUND(W1453/(1-VLOOKUP("Total porcentaje:",ResumenCotizacion!$F:$H,3,0)),2)</f>
        <v>9530.07</v>
      </c>
      <c r="Y1453" s="3">
        <f t="shared" si="91"/>
        <v>0</v>
      </c>
    </row>
    <row r="1454" spans="1:25" ht="14.25" x14ac:dyDescent="0.2">
      <c r="A1454" s="21" t="str">
        <f t="shared" si="88"/>
        <v>Catalogo principalOPEN-CSP ACADEMICO346d6b11-83f6-4a2e-bf2d-7cbfc1b64d85</v>
      </c>
      <c r="B1454" s="21" t="str">
        <f t="shared" si="89"/>
        <v>346d6b11-83f6-4a2e-bf2d-7cbfc1b64d85OPEN-CSP ACADEMICO</v>
      </c>
      <c r="C1454"/>
      <c r="D1454" s="21" t="s">
        <v>134</v>
      </c>
      <c r="E1454" t="s">
        <v>3039</v>
      </c>
      <c r="F1454" s="21" t="s">
        <v>779</v>
      </c>
      <c r="G1454" s="21" t="s">
        <v>134</v>
      </c>
      <c r="H1454" s="49" t="s">
        <v>136</v>
      </c>
      <c r="I1454" s="21" t="s">
        <v>74</v>
      </c>
      <c r="J1454" t="s">
        <v>3040</v>
      </c>
      <c r="K1454" s="53" t="s">
        <v>29</v>
      </c>
      <c r="L1454" s="52" t="s">
        <v>92</v>
      </c>
      <c r="M1454" s="48" t="s">
        <v>73</v>
      </c>
      <c r="N1454" s="89" t="s">
        <v>74</v>
      </c>
      <c r="O1454" s="90" t="s">
        <v>74</v>
      </c>
      <c r="P1454" s="89" t="s">
        <v>74</v>
      </c>
      <c r="Q1454" s="47" t="str">
        <f t="shared" si="90"/>
        <v>346d6b11-83f6-4a2e-bf2d-7cbfc1b64d85</v>
      </c>
      <c r="R1454" s="64" t="s">
        <v>848</v>
      </c>
      <c r="S1454" s="87">
        <v>3.2</v>
      </c>
      <c r="T1454" s="21">
        <v>1</v>
      </c>
      <c r="U1454" s="62" t="s">
        <v>139</v>
      </c>
      <c r="V1454" s="49">
        <f>SUMIF(ResumenCotizacion!$C:$C,E1454,ResumenCotizacion!$P:$P)</f>
        <v>0</v>
      </c>
      <c r="W1454" s="86">
        <f>IF(H1454="USD",S1454*SolCotizacion!$J$18,S1454)</f>
        <v>11729.312</v>
      </c>
      <c r="X1454" s="3">
        <f>ROUND(W1454/(1-VLOOKUP("Total porcentaje:",ResumenCotizacion!$F:$H,3,0)),2)</f>
        <v>11729.31</v>
      </c>
      <c r="Y1454" s="3">
        <f t="shared" si="91"/>
        <v>0</v>
      </c>
    </row>
    <row r="1455" spans="1:25" ht="14.25" x14ac:dyDescent="0.2">
      <c r="A1455" s="21" t="str">
        <f t="shared" si="88"/>
        <v>Catalogo principalOPEN-CSP ACADEMICO125d8c0d-2bf2-4caf-93bd-92542aa43d19</v>
      </c>
      <c r="B1455" s="21" t="str">
        <f t="shared" si="89"/>
        <v>125d8c0d-2bf2-4caf-93bd-92542aa43d19OPEN-CSP ACADEMICO</v>
      </c>
      <c r="C1455"/>
      <c r="D1455" s="21" t="s">
        <v>134</v>
      </c>
      <c r="E1455" t="s">
        <v>3041</v>
      </c>
      <c r="F1455" s="21" t="s">
        <v>779</v>
      </c>
      <c r="G1455" s="21" t="s">
        <v>134</v>
      </c>
      <c r="H1455" s="49" t="s">
        <v>136</v>
      </c>
      <c r="I1455" s="21" t="s">
        <v>74</v>
      </c>
      <c r="J1455" t="s">
        <v>3042</v>
      </c>
      <c r="K1455" s="53" t="s">
        <v>29</v>
      </c>
      <c r="L1455" s="52" t="s">
        <v>92</v>
      </c>
      <c r="M1455" s="48" t="s">
        <v>73</v>
      </c>
      <c r="N1455" s="89" t="s">
        <v>74</v>
      </c>
      <c r="O1455" s="90" t="s">
        <v>74</v>
      </c>
      <c r="P1455" s="89" t="s">
        <v>74</v>
      </c>
      <c r="Q1455" s="47" t="str">
        <f t="shared" si="90"/>
        <v>125d8c0d-2bf2-4caf-93bd-92542aa43d19</v>
      </c>
      <c r="R1455" s="64" t="s">
        <v>848</v>
      </c>
      <c r="S1455" s="87">
        <v>1.92</v>
      </c>
      <c r="T1455" s="21">
        <v>1</v>
      </c>
      <c r="U1455" s="62" t="s">
        <v>139</v>
      </c>
      <c r="V1455" s="49">
        <f>SUMIF(ResumenCotizacion!$C:$C,E1455,ResumenCotizacion!$P:$P)</f>
        <v>0</v>
      </c>
      <c r="W1455" s="86">
        <f>IF(H1455="USD",S1455*SolCotizacion!$J$18,S1455)</f>
        <v>7037.587199999999</v>
      </c>
      <c r="X1455" s="3">
        <f>ROUND(W1455/(1-VLOOKUP("Total porcentaje:",ResumenCotizacion!$F:$H,3,0)),2)</f>
        <v>7037.59</v>
      </c>
      <c r="Y1455" s="3">
        <f t="shared" si="91"/>
        <v>0</v>
      </c>
    </row>
    <row r="1456" spans="1:25" ht="14.25" x14ac:dyDescent="0.2">
      <c r="A1456" s="21" t="str">
        <f t="shared" si="88"/>
        <v>Catalogo principalOPEN-CSP ACADEMICO093e3350-b541-4e57-922b-6d2e707c454b</v>
      </c>
      <c r="B1456" s="21" t="str">
        <f t="shared" si="89"/>
        <v>093e3350-b541-4e57-922b-6d2e707c454bOPEN-CSP ACADEMICO</v>
      </c>
      <c r="C1456"/>
      <c r="D1456" s="21" t="s">
        <v>134</v>
      </c>
      <c r="E1456" t="s">
        <v>3043</v>
      </c>
      <c r="F1456" s="21" t="s">
        <v>779</v>
      </c>
      <c r="G1456" s="21" t="s">
        <v>134</v>
      </c>
      <c r="H1456" s="49" t="s">
        <v>136</v>
      </c>
      <c r="I1456" s="21" t="s">
        <v>74</v>
      </c>
      <c r="J1456" t="s">
        <v>3044</v>
      </c>
      <c r="K1456" s="53" t="s">
        <v>29</v>
      </c>
      <c r="L1456" s="52" t="s">
        <v>92</v>
      </c>
      <c r="M1456" s="48" t="s">
        <v>73</v>
      </c>
      <c r="N1456" s="89" t="s">
        <v>74</v>
      </c>
      <c r="O1456" s="90" t="s">
        <v>74</v>
      </c>
      <c r="P1456" s="89" t="s">
        <v>74</v>
      </c>
      <c r="Q1456" s="47" t="str">
        <f t="shared" si="90"/>
        <v>093e3350-b541-4e57-922b-6d2e707c454b</v>
      </c>
      <c r="R1456" s="64" t="s">
        <v>848</v>
      </c>
      <c r="S1456" s="87">
        <v>28</v>
      </c>
      <c r="T1456" s="21">
        <v>1</v>
      </c>
      <c r="U1456" s="62" t="s">
        <v>139</v>
      </c>
      <c r="V1456" s="49">
        <f>SUMIF(ResumenCotizacion!$C:$C,E1456,ResumenCotizacion!$P:$P)</f>
        <v>0</v>
      </c>
      <c r="W1456" s="86">
        <f>IF(H1456="USD",S1456*SolCotizacion!$J$18,S1456)</f>
        <v>102631.48</v>
      </c>
      <c r="X1456" s="3">
        <f>ROUND(W1456/(1-VLOOKUP("Total porcentaje:",ResumenCotizacion!$F:$H,3,0)),2)</f>
        <v>102631.48</v>
      </c>
      <c r="Y1456" s="3">
        <f t="shared" si="91"/>
        <v>0</v>
      </c>
    </row>
    <row r="1457" spans="1:25" ht="14.25" x14ac:dyDescent="0.2">
      <c r="A1457" s="21" t="str">
        <f t="shared" si="88"/>
        <v>Catalogo principalOPEN-CSP ACADEMICOda270e3a-6a20-43a8-81d2-2ca319f89f8a</v>
      </c>
      <c r="B1457" s="21" t="str">
        <f t="shared" si="89"/>
        <v>da270e3a-6a20-43a8-81d2-2ca319f89f8aOPEN-CSP ACADEMICO</v>
      </c>
      <c r="C1457"/>
      <c r="D1457" s="21" t="s">
        <v>134</v>
      </c>
      <c r="E1457" t="s">
        <v>3045</v>
      </c>
      <c r="F1457" s="21" t="s">
        <v>779</v>
      </c>
      <c r="G1457" s="21" t="s">
        <v>134</v>
      </c>
      <c r="H1457" s="49" t="s">
        <v>136</v>
      </c>
      <c r="I1457" s="21" t="s">
        <v>74</v>
      </c>
      <c r="J1457" t="s">
        <v>3046</v>
      </c>
      <c r="K1457" s="53" t="s">
        <v>29</v>
      </c>
      <c r="L1457" s="52" t="s">
        <v>92</v>
      </c>
      <c r="M1457" s="48" t="s">
        <v>73</v>
      </c>
      <c r="N1457" s="89" t="s">
        <v>74</v>
      </c>
      <c r="O1457" s="90" t="s">
        <v>74</v>
      </c>
      <c r="P1457" s="89" t="s">
        <v>74</v>
      </c>
      <c r="Q1457" s="47" t="str">
        <f t="shared" si="90"/>
        <v>da270e3a-6a20-43a8-81d2-2ca319f89f8a</v>
      </c>
      <c r="R1457" s="64" t="s">
        <v>848</v>
      </c>
      <c r="S1457" s="87">
        <v>1.4</v>
      </c>
      <c r="T1457" s="21">
        <v>1</v>
      </c>
      <c r="U1457" s="62" t="s">
        <v>139</v>
      </c>
      <c r="V1457" s="49">
        <f>SUMIF(ResumenCotizacion!$C:$C,E1457,ResumenCotizacion!$P:$P)</f>
        <v>0</v>
      </c>
      <c r="W1457" s="86">
        <f>IF(H1457="USD",S1457*SolCotizacion!$J$18,S1457)</f>
        <v>5131.5739999999996</v>
      </c>
      <c r="X1457" s="3">
        <f>ROUND(W1457/(1-VLOOKUP("Total porcentaje:",ResumenCotizacion!$F:$H,3,0)),2)</f>
        <v>5131.57</v>
      </c>
      <c r="Y1457" s="3">
        <f t="shared" si="91"/>
        <v>0</v>
      </c>
    </row>
    <row r="1458" spans="1:25" ht="14.25" x14ac:dyDescent="0.2">
      <c r="A1458" s="21" t="str">
        <f t="shared" si="88"/>
        <v>Catalogo principalOPEN-CSP ACADEMICO5c5e5b36-beb4-4192-8bd4-27a8a644443c</v>
      </c>
      <c r="B1458" s="21" t="str">
        <f t="shared" si="89"/>
        <v>5c5e5b36-beb4-4192-8bd4-27a8a644443cOPEN-CSP ACADEMICO</v>
      </c>
      <c r="C1458"/>
      <c r="D1458" s="21" t="s">
        <v>134</v>
      </c>
      <c r="E1458" t="s">
        <v>3047</v>
      </c>
      <c r="F1458" s="21" t="s">
        <v>779</v>
      </c>
      <c r="G1458" s="21" t="s">
        <v>134</v>
      </c>
      <c r="H1458" s="49" t="s">
        <v>136</v>
      </c>
      <c r="I1458" s="21" t="s">
        <v>74</v>
      </c>
      <c r="J1458" t="s">
        <v>3048</v>
      </c>
      <c r="K1458" s="53" t="s">
        <v>29</v>
      </c>
      <c r="L1458" s="52" t="s">
        <v>92</v>
      </c>
      <c r="M1458" s="48" t="s">
        <v>73</v>
      </c>
      <c r="N1458" s="89" t="s">
        <v>74</v>
      </c>
      <c r="O1458" s="90" t="s">
        <v>74</v>
      </c>
      <c r="P1458" s="89" t="s">
        <v>74</v>
      </c>
      <c r="Q1458" s="47" t="str">
        <f t="shared" si="90"/>
        <v>5c5e5b36-beb4-4192-8bd4-27a8a644443c</v>
      </c>
      <c r="R1458" s="64" t="s">
        <v>848</v>
      </c>
      <c r="S1458" s="87">
        <v>350</v>
      </c>
      <c r="T1458" s="21">
        <v>1</v>
      </c>
      <c r="U1458" s="62" t="s">
        <v>139</v>
      </c>
      <c r="V1458" s="49">
        <f>SUMIF(ResumenCotizacion!$C:$C,E1458,ResumenCotizacion!$P:$P)</f>
        <v>0</v>
      </c>
      <c r="W1458" s="86">
        <f>IF(H1458="USD",S1458*SolCotizacion!$J$18,S1458)</f>
        <v>1282893.5</v>
      </c>
      <c r="X1458" s="3">
        <f>ROUND(W1458/(1-VLOOKUP("Total porcentaje:",ResumenCotizacion!$F:$H,3,0)),2)</f>
        <v>1282893.5</v>
      </c>
      <c r="Y1458" s="3">
        <f t="shared" si="91"/>
        <v>0</v>
      </c>
    </row>
    <row r="1459" spans="1:25" ht="14.25" x14ac:dyDescent="0.2">
      <c r="A1459" s="21" t="str">
        <f t="shared" si="88"/>
        <v>Catalogo principalOPEN-CSP ACADEMICO4c3cb91a-d6b2-4560-a013-831d73308589</v>
      </c>
      <c r="B1459" s="21" t="str">
        <f t="shared" si="89"/>
        <v>4c3cb91a-d6b2-4560-a013-831d73308589OPEN-CSP ACADEMICO</v>
      </c>
      <c r="C1459"/>
      <c r="D1459" s="21" t="s">
        <v>134</v>
      </c>
      <c r="E1459" t="s">
        <v>3049</v>
      </c>
      <c r="F1459" s="21" t="s">
        <v>779</v>
      </c>
      <c r="G1459" s="21" t="s">
        <v>134</v>
      </c>
      <c r="H1459" s="49" t="s">
        <v>136</v>
      </c>
      <c r="I1459" s="21" t="s">
        <v>74</v>
      </c>
      <c r="J1459" t="s">
        <v>3050</v>
      </c>
      <c r="K1459" s="53" t="s">
        <v>29</v>
      </c>
      <c r="L1459" s="52" t="s">
        <v>92</v>
      </c>
      <c r="M1459" s="48" t="s">
        <v>73</v>
      </c>
      <c r="N1459" s="89" t="s">
        <v>74</v>
      </c>
      <c r="O1459" s="90" t="s">
        <v>74</v>
      </c>
      <c r="P1459" s="89" t="s">
        <v>74</v>
      </c>
      <c r="Q1459" s="47" t="str">
        <f t="shared" si="90"/>
        <v>4c3cb91a-d6b2-4560-a013-831d73308589</v>
      </c>
      <c r="R1459" s="64" t="s">
        <v>848</v>
      </c>
      <c r="S1459" s="87">
        <v>100</v>
      </c>
      <c r="T1459" s="21">
        <v>1</v>
      </c>
      <c r="U1459" s="62" t="s">
        <v>139</v>
      </c>
      <c r="V1459" s="49">
        <f>SUMIF(ResumenCotizacion!$C:$C,E1459,ResumenCotizacion!$P:$P)</f>
        <v>0</v>
      </c>
      <c r="W1459" s="86">
        <f>IF(H1459="USD",S1459*SolCotizacion!$J$18,S1459)</f>
        <v>366541</v>
      </c>
      <c r="X1459" s="3">
        <f>ROUND(W1459/(1-VLOOKUP("Total porcentaje:",ResumenCotizacion!$F:$H,3,0)),2)</f>
        <v>366541</v>
      </c>
      <c r="Y1459" s="3">
        <f t="shared" si="91"/>
        <v>0</v>
      </c>
    </row>
    <row r="1460" spans="1:25" ht="14.25" x14ac:dyDescent="0.2">
      <c r="A1460" s="21" t="str">
        <f t="shared" si="88"/>
        <v>Catalogo principalOPEN-CSP ACADEMICO48fdfbfd-2eac-4918-a5c9-d953b6fdb46e</v>
      </c>
      <c r="B1460" s="21" t="str">
        <f t="shared" si="89"/>
        <v>48fdfbfd-2eac-4918-a5c9-d953b6fdb46eOPEN-CSP ACADEMICO</v>
      </c>
      <c r="C1460"/>
      <c r="D1460" s="21" t="s">
        <v>134</v>
      </c>
      <c r="E1460" t="s">
        <v>3051</v>
      </c>
      <c r="F1460" s="21" t="s">
        <v>779</v>
      </c>
      <c r="G1460" s="21" t="s">
        <v>134</v>
      </c>
      <c r="H1460" s="49" t="s">
        <v>136</v>
      </c>
      <c r="I1460" s="21" t="s">
        <v>74</v>
      </c>
      <c r="J1460" t="s">
        <v>3052</v>
      </c>
      <c r="K1460" s="53" t="s">
        <v>29</v>
      </c>
      <c r="L1460" s="52" t="s">
        <v>92</v>
      </c>
      <c r="M1460" s="48" t="s">
        <v>73</v>
      </c>
      <c r="N1460" s="89" t="s">
        <v>74</v>
      </c>
      <c r="O1460" s="90" t="s">
        <v>74</v>
      </c>
      <c r="P1460" s="89" t="s">
        <v>74</v>
      </c>
      <c r="Q1460" s="47" t="str">
        <f t="shared" si="90"/>
        <v>48fdfbfd-2eac-4918-a5c9-d953b6fdb46e</v>
      </c>
      <c r="R1460" s="64" t="s">
        <v>848</v>
      </c>
      <c r="S1460" s="87">
        <v>20</v>
      </c>
      <c r="T1460" s="21">
        <v>1</v>
      </c>
      <c r="U1460" s="62" t="s">
        <v>139</v>
      </c>
      <c r="V1460" s="49">
        <f>SUMIF(ResumenCotizacion!$C:$C,E1460,ResumenCotizacion!$P:$P)</f>
        <v>0</v>
      </c>
      <c r="W1460" s="86">
        <f>IF(H1460="USD",S1460*SolCotizacion!$J$18,S1460)</f>
        <v>73308.2</v>
      </c>
      <c r="X1460" s="3">
        <f>ROUND(W1460/(1-VLOOKUP("Total porcentaje:",ResumenCotizacion!$F:$H,3,0)),2)</f>
        <v>73308.2</v>
      </c>
      <c r="Y1460" s="3">
        <f t="shared" si="91"/>
        <v>0</v>
      </c>
    </row>
    <row r="1461" spans="1:25" ht="14.25" x14ac:dyDescent="0.2">
      <c r="A1461" s="21" t="str">
        <f t="shared" si="88"/>
        <v>Catalogo principalOPEN-CSP ACADEMICO8ed01462-bbca-4eeb-861d-8f70a014430e</v>
      </c>
      <c r="B1461" s="21" t="str">
        <f t="shared" si="89"/>
        <v>8ed01462-bbca-4eeb-861d-8f70a014430eOPEN-CSP ACADEMICO</v>
      </c>
      <c r="C1461"/>
      <c r="D1461" s="21" t="s">
        <v>134</v>
      </c>
      <c r="E1461" t="s">
        <v>3053</v>
      </c>
      <c r="F1461" s="21" t="s">
        <v>779</v>
      </c>
      <c r="G1461" s="21" t="s">
        <v>134</v>
      </c>
      <c r="H1461" s="49" t="s">
        <v>136</v>
      </c>
      <c r="I1461" s="21" t="s">
        <v>74</v>
      </c>
      <c r="J1461" t="s">
        <v>3054</v>
      </c>
      <c r="K1461" s="53" t="s">
        <v>29</v>
      </c>
      <c r="L1461" s="52" t="s">
        <v>92</v>
      </c>
      <c r="M1461" s="48" t="s">
        <v>73</v>
      </c>
      <c r="N1461" s="89" t="s">
        <v>74</v>
      </c>
      <c r="O1461" s="90" t="s">
        <v>74</v>
      </c>
      <c r="P1461" s="89" t="s">
        <v>74</v>
      </c>
      <c r="Q1461" s="47" t="str">
        <f t="shared" si="90"/>
        <v>8ed01462-bbca-4eeb-861d-8f70a014430e</v>
      </c>
      <c r="R1461" s="64" t="s">
        <v>848</v>
      </c>
      <c r="S1461" s="87">
        <v>40</v>
      </c>
      <c r="T1461" s="21">
        <v>1</v>
      </c>
      <c r="U1461" s="62" t="s">
        <v>139</v>
      </c>
      <c r="V1461" s="49">
        <f>SUMIF(ResumenCotizacion!$C:$C,E1461,ResumenCotizacion!$P:$P)</f>
        <v>0</v>
      </c>
      <c r="W1461" s="86">
        <f>IF(H1461="USD",S1461*SolCotizacion!$J$18,S1461)</f>
        <v>146616.4</v>
      </c>
      <c r="X1461" s="3">
        <f>ROUND(W1461/(1-VLOOKUP("Total porcentaje:",ResumenCotizacion!$F:$H,3,0)),2)</f>
        <v>146616.4</v>
      </c>
      <c r="Y1461" s="3">
        <f t="shared" si="91"/>
        <v>0</v>
      </c>
    </row>
    <row r="1462" spans="1:25" ht="14.25" x14ac:dyDescent="0.2">
      <c r="A1462" s="21" t="str">
        <f t="shared" si="88"/>
        <v>Catalogo principalOPEN-CSP ACADEMICO6328d88f-c4d3-4bae-8f39-2abe1c91a57b</v>
      </c>
      <c r="B1462" s="21" t="str">
        <f t="shared" si="89"/>
        <v>6328d88f-c4d3-4bae-8f39-2abe1c91a57bOPEN-CSP ACADEMICO</v>
      </c>
      <c r="C1462"/>
      <c r="D1462" s="21" t="s">
        <v>134</v>
      </c>
      <c r="E1462" t="s">
        <v>3055</v>
      </c>
      <c r="F1462" s="21" t="s">
        <v>779</v>
      </c>
      <c r="G1462" s="21" t="s">
        <v>134</v>
      </c>
      <c r="H1462" s="49" t="s">
        <v>136</v>
      </c>
      <c r="I1462" s="21" t="s">
        <v>74</v>
      </c>
      <c r="J1462" t="s">
        <v>3056</v>
      </c>
      <c r="K1462" s="53" t="s">
        <v>29</v>
      </c>
      <c r="L1462" s="52" t="s">
        <v>92</v>
      </c>
      <c r="M1462" s="48" t="s">
        <v>73</v>
      </c>
      <c r="N1462" s="89" t="s">
        <v>74</v>
      </c>
      <c r="O1462" s="90" t="s">
        <v>74</v>
      </c>
      <c r="P1462" s="89" t="s">
        <v>74</v>
      </c>
      <c r="Q1462" s="47" t="str">
        <f t="shared" si="90"/>
        <v>6328d88f-c4d3-4bae-8f39-2abe1c91a57b</v>
      </c>
      <c r="R1462" s="64" t="s">
        <v>848</v>
      </c>
      <c r="S1462" s="87">
        <v>605</v>
      </c>
      <c r="T1462" s="21">
        <v>1</v>
      </c>
      <c r="U1462" s="62" t="s">
        <v>139</v>
      </c>
      <c r="V1462" s="49">
        <f>SUMIF(ResumenCotizacion!$C:$C,E1462,ResumenCotizacion!$P:$P)</f>
        <v>0</v>
      </c>
      <c r="W1462" s="86">
        <f>IF(H1462="USD",S1462*SolCotizacion!$J$18,S1462)</f>
        <v>2217573.0499999998</v>
      </c>
      <c r="X1462" s="3">
        <f>ROUND(W1462/(1-VLOOKUP("Total porcentaje:",ResumenCotizacion!$F:$H,3,0)),2)</f>
        <v>2217573.0499999998</v>
      </c>
      <c r="Y1462" s="3">
        <f t="shared" si="91"/>
        <v>0</v>
      </c>
    </row>
    <row r="1463" spans="1:25" ht="14.25" x14ac:dyDescent="0.2">
      <c r="A1463" s="21" t="str">
        <f t="shared" si="88"/>
        <v>Catalogo principalOPEN-CSP ACADEMICOc4ffb9fe-f5cc-413f-a8bb-8568d2590f04</v>
      </c>
      <c r="B1463" s="21" t="str">
        <f t="shared" si="89"/>
        <v>c4ffb9fe-f5cc-413f-a8bb-8568d2590f04OPEN-CSP ACADEMICO</v>
      </c>
      <c r="C1463"/>
      <c r="D1463" s="21" t="s">
        <v>134</v>
      </c>
      <c r="E1463" t="s">
        <v>3057</v>
      </c>
      <c r="F1463" s="21" t="s">
        <v>779</v>
      </c>
      <c r="G1463" s="21" t="s">
        <v>3058</v>
      </c>
      <c r="H1463" s="49" t="s">
        <v>136</v>
      </c>
      <c r="I1463" s="21" t="s">
        <v>74</v>
      </c>
      <c r="J1463" t="s">
        <v>3059</v>
      </c>
      <c r="K1463" s="53" t="s">
        <v>29</v>
      </c>
      <c r="L1463" s="52" t="s">
        <v>92</v>
      </c>
      <c r="M1463" s="48" t="s">
        <v>73</v>
      </c>
      <c r="N1463" s="89" t="s">
        <v>74</v>
      </c>
      <c r="O1463" s="90" t="s">
        <v>74</v>
      </c>
      <c r="P1463" s="89" t="s">
        <v>74</v>
      </c>
      <c r="Q1463" s="47" t="str">
        <f t="shared" si="90"/>
        <v>c4ffb9fe-f5cc-413f-a8bb-8568d2590f04</v>
      </c>
      <c r="R1463" s="64" t="s">
        <v>848</v>
      </c>
      <c r="S1463" s="87">
        <v>170</v>
      </c>
      <c r="T1463" s="21"/>
      <c r="U1463" s="62" t="s">
        <v>139</v>
      </c>
      <c r="V1463" s="49">
        <f>SUMIF(ResumenCotizacion!$C:$C,E1463,ResumenCotizacion!$P:$P)</f>
        <v>0</v>
      </c>
      <c r="W1463" s="86">
        <f>IF(H1463="USD",S1463*SolCotizacion!$J$18,S1463)</f>
        <v>623119.69999999995</v>
      </c>
      <c r="X1463" s="3">
        <f>ROUND(W1463/(1-VLOOKUP("Total porcentaje:",ResumenCotizacion!$F:$H,3,0)),2)</f>
        <v>623119.69999999995</v>
      </c>
      <c r="Y1463" s="3">
        <f t="shared" si="91"/>
        <v>0</v>
      </c>
    </row>
    <row r="1464" spans="1:25" ht="14.25" x14ac:dyDescent="0.2">
      <c r="A1464" s="21" t="str">
        <f t="shared" si="88"/>
        <v>Catalogo principalOPEN-CSP ACADEMICO14c02bb6-b226-4951-8c9a-f12bbfb0aaf3</v>
      </c>
      <c r="B1464" s="21" t="str">
        <f t="shared" si="89"/>
        <v>14c02bb6-b226-4951-8c9a-f12bbfb0aaf3OPEN-CSP ACADEMICO</v>
      </c>
      <c r="C1464"/>
      <c r="D1464" s="21" t="s">
        <v>134</v>
      </c>
      <c r="E1464" t="s">
        <v>3060</v>
      </c>
      <c r="F1464" s="21" t="s">
        <v>779</v>
      </c>
      <c r="G1464" s="21" t="s">
        <v>3058</v>
      </c>
      <c r="H1464" s="49" t="s">
        <v>136</v>
      </c>
      <c r="I1464" s="21" t="s">
        <v>74</v>
      </c>
      <c r="J1464" t="s">
        <v>3061</v>
      </c>
      <c r="K1464" s="53" t="s">
        <v>29</v>
      </c>
      <c r="L1464" s="52" t="s">
        <v>92</v>
      </c>
      <c r="M1464" s="48" t="s">
        <v>73</v>
      </c>
      <c r="N1464" s="89" t="s">
        <v>74</v>
      </c>
      <c r="O1464" s="90" t="s">
        <v>74</v>
      </c>
      <c r="P1464" s="89" t="s">
        <v>74</v>
      </c>
      <c r="Q1464" s="47" t="str">
        <f t="shared" si="90"/>
        <v>14c02bb6-b226-4951-8c9a-f12bbfb0aaf3</v>
      </c>
      <c r="R1464" s="64" t="s">
        <v>848</v>
      </c>
      <c r="S1464" s="87">
        <v>275</v>
      </c>
      <c r="T1464" s="21"/>
      <c r="U1464" s="62" t="s">
        <v>139</v>
      </c>
      <c r="V1464" s="49">
        <f>SUMIF(ResumenCotizacion!$C:$C,E1464,ResumenCotizacion!$P:$P)</f>
        <v>0</v>
      </c>
      <c r="W1464" s="86">
        <f>IF(H1464="USD",S1464*SolCotizacion!$J$18,S1464)</f>
        <v>1007987.75</v>
      </c>
      <c r="X1464" s="3">
        <f>ROUND(W1464/(1-VLOOKUP("Total porcentaje:",ResumenCotizacion!$F:$H,3,0)),2)</f>
        <v>1007987.75</v>
      </c>
      <c r="Y1464" s="3">
        <f t="shared" si="91"/>
        <v>0</v>
      </c>
    </row>
    <row r="1465" spans="1:25" ht="14.25" x14ac:dyDescent="0.2">
      <c r="A1465" s="21" t="str">
        <f t="shared" si="88"/>
        <v>Catalogo principalOPEN-CSP ACADEMICO3dad9f29-0543-42e4-9bff-21c8010f3a41</v>
      </c>
      <c r="B1465" s="21" t="str">
        <f t="shared" si="89"/>
        <v>3dad9f29-0543-42e4-9bff-21c8010f3a41OPEN-CSP ACADEMICO</v>
      </c>
      <c r="C1465"/>
      <c r="D1465" s="21" t="s">
        <v>134</v>
      </c>
      <c r="E1465" t="s">
        <v>3062</v>
      </c>
      <c r="F1465" s="21" t="s">
        <v>779</v>
      </c>
      <c r="G1465" s="21" t="s">
        <v>3058</v>
      </c>
      <c r="H1465" s="49" t="s">
        <v>136</v>
      </c>
      <c r="I1465" s="21" t="s">
        <v>74</v>
      </c>
      <c r="J1465" t="s">
        <v>3063</v>
      </c>
      <c r="K1465" s="53" t="s">
        <v>29</v>
      </c>
      <c r="L1465" s="52" t="s">
        <v>92</v>
      </c>
      <c r="M1465" s="48" t="s">
        <v>73</v>
      </c>
      <c r="N1465" s="89" t="s">
        <v>74</v>
      </c>
      <c r="O1465" s="90" t="s">
        <v>74</v>
      </c>
      <c r="P1465" s="89" t="s">
        <v>74</v>
      </c>
      <c r="Q1465" s="47" t="str">
        <f t="shared" si="90"/>
        <v>3dad9f29-0543-42e4-9bff-21c8010f3a41</v>
      </c>
      <c r="R1465" s="64" t="s">
        <v>848</v>
      </c>
      <c r="S1465" s="87">
        <v>16.5</v>
      </c>
      <c r="T1465" s="21"/>
      <c r="U1465" s="62" t="s">
        <v>139</v>
      </c>
      <c r="V1465" s="49">
        <f>SUMIF(ResumenCotizacion!$C:$C,E1465,ResumenCotizacion!$P:$P)</f>
        <v>0</v>
      </c>
      <c r="W1465" s="86">
        <f>IF(H1465="USD",S1465*SolCotizacion!$J$18,S1465)</f>
        <v>60479.264999999999</v>
      </c>
      <c r="X1465" s="3">
        <f>ROUND(W1465/(1-VLOOKUP("Total porcentaje:",ResumenCotizacion!$F:$H,3,0)),2)</f>
        <v>60479.27</v>
      </c>
      <c r="Y1465" s="3">
        <f t="shared" si="91"/>
        <v>0</v>
      </c>
    </row>
    <row r="1466" spans="1:25" ht="14.25" x14ac:dyDescent="0.2">
      <c r="A1466" s="21" t="str">
        <f t="shared" si="88"/>
        <v>Catalogo principalOPEN-CSP ACADEMICOe21a7987-2d79-4ace-89eb-4d1f69d226fe</v>
      </c>
      <c r="B1466" s="21" t="str">
        <f t="shared" si="89"/>
        <v>e21a7987-2d79-4ace-89eb-4d1f69d226feOPEN-CSP ACADEMICO</v>
      </c>
      <c r="C1466"/>
      <c r="D1466" s="21" t="s">
        <v>134</v>
      </c>
      <c r="E1466" t="s">
        <v>3064</v>
      </c>
      <c r="F1466" s="21" t="s">
        <v>779</v>
      </c>
      <c r="G1466" s="21" t="s">
        <v>3058</v>
      </c>
      <c r="H1466" s="49" t="s">
        <v>136</v>
      </c>
      <c r="I1466" s="21" t="s">
        <v>74</v>
      </c>
      <c r="J1466" t="s">
        <v>3065</v>
      </c>
      <c r="K1466" s="53" t="s">
        <v>29</v>
      </c>
      <c r="L1466" s="52" t="s">
        <v>92</v>
      </c>
      <c r="M1466" s="48" t="s">
        <v>73</v>
      </c>
      <c r="N1466" s="89" t="s">
        <v>74</v>
      </c>
      <c r="O1466" s="90" t="s">
        <v>74</v>
      </c>
      <c r="P1466" s="89" t="s">
        <v>74</v>
      </c>
      <c r="Q1466" s="47" t="str">
        <f t="shared" si="90"/>
        <v>e21a7987-2d79-4ace-89eb-4d1f69d226fe</v>
      </c>
      <c r="R1466" s="64" t="s">
        <v>848</v>
      </c>
      <c r="S1466" s="87">
        <v>16.5</v>
      </c>
      <c r="T1466" s="21"/>
      <c r="U1466" s="62" t="s">
        <v>139</v>
      </c>
      <c r="V1466" s="49">
        <f>SUMIF(ResumenCotizacion!$C:$C,E1466,ResumenCotizacion!$P:$P)</f>
        <v>0</v>
      </c>
      <c r="W1466" s="86">
        <f>IF(H1466="USD",S1466*SolCotizacion!$J$18,S1466)</f>
        <v>60479.264999999999</v>
      </c>
      <c r="X1466" s="3">
        <f>ROUND(W1466/(1-VLOOKUP("Total porcentaje:",ResumenCotizacion!$F:$H,3,0)),2)</f>
        <v>60479.27</v>
      </c>
      <c r="Y1466" s="3">
        <f t="shared" si="91"/>
        <v>0</v>
      </c>
    </row>
    <row r="1467" spans="1:25" ht="14.25" x14ac:dyDescent="0.2">
      <c r="A1467" s="21" t="str">
        <f t="shared" si="88"/>
        <v>Catalogo principalOPEN-CSP ACADEMICO707902b1-54b5-4dd3-910c-0ca4376cba8a</v>
      </c>
      <c r="B1467" s="21" t="str">
        <f t="shared" si="89"/>
        <v>707902b1-54b5-4dd3-910c-0ca4376cba8aOPEN-CSP ACADEMICO</v>
      </c>
      <c r="C1467"/>
      <c r="D1467" s="21" t="s">
        <v>134</v>
      </c>
      <c r="E1467" t="s">
        <v>3066</v>
      </c>
      <c r="F1467" s="21" t="s">
        <v>779</v>
      </c>
      <c r="G1467" s="21" t="s">
        <v>3058</v>
      </c>
      <c r="H1467" s="49" t="s">
        <v>136</v>
      </c>
      <c r="I1467" s="21" t="s">
        <v>74</v>
      </c>
      <c r="J1467" t="s">
        <v>3067</v>
      </c>
      <c r="K1467" s="53" t="s">
        <v>29</v>
      </c>
      <c r="L1467" s="52" t="s">
        <v>92</v>
      </c>
      <c r="M1467" s="48" t="s">
        <v>73</v>
      </c>
      <c r="N1467" s="89" t="s">
        <v>74</v>
      </c>
      <c r="O1467" s="90" t="s">
        <v>74</v>
      </c>
      <c r="P1467" s="89" t="s">
        <v>74</v>
      </c>
      <c r="Q1467" s="47" t="str">
        <f t="shared" si="90"/>
        <v>707902b1-54b5-4dd3-910c-0ca4376cba8a</v>
      </c>
      <c r="R1467" s="64" t="s">
        <v>848</v>
      </c>
      <c r="S1467" s="87">
        <v>12</v>
      </c>
      <c r="T1467" s="21"/>
      <c r="U1467" s="62" t="s">
        <v>139</v>
      </c>
      <c r="V1467" s="49">
        <f>SUMIF(ResumenCotizacion!$C:$C,E1467,ResumenCotizacion!$P:$P)</f>
        <v>0</v>
      </c>
      <c r="W1467" s="86">
        <f>IF(H1467="USD",S1467*SolCotizacion!$J$18,S1467)</f>
        <v>43984.92</v>
      </c>
      <c r="X1467" s="3">
        <f>ROUND(W1467/(1-VLOOKUP("Total porcentaje:",ResumenCotizacion!$F:$H,3,0)),2)</f>
        <v>43984.92</v>
      </c>
      <c r="Y1467" s="3">
        <f t="shared" si="91"/>
        <v>0</v>
      </c>
    </row>
    <row r="1468" spans="1:25" ht="14.25" x14ac:dyDescent="0.2">
      <c r="A1468" s="21" t="str">
        <f t="shared" si="88"/>
        <v>Catalogo principalOPEN-CSP ACADEMICOa3b23d24-a1bc-4b9a-be03-3c71297d3738</v>
      </c>
      <c r="B1468" s="21" t="str">
        <f t="shared" si="89"/>
        <v>a3b23d24-a1bc-4b9a-be03-3c71297d3738OPEN-CSP ACADEMICO</v>
      </c>
      <c r="C1468"/>
      <c r="D1468" s="21" t="s">
        <v>134</v>
      </c>
      <c r="E1468" t="s">
        <v>3068</v>
      </c>
      <c r="F1468" s="21" t="s">
        <v>779</v>
      </c>
      <c r="G1468" s="21" t="s">
        <v>3058</v>
      </c>
      <c r="H1468" s="49" t="s">
        <v>136</v>
      </c>
      <c r="I1468" s="21" t="s">
        <v>74</v>
      </c>
      <c r="J1468" t="s">
        <v>3069</v>
      </c>
      <c r="K1468" s="53" t="s">
        <v>29</v>
      </c>
      <c r="L1468" s="52" t="s">
        <v>92</v>
      </c>
      <c r="M1468" s="48" t="s">
        <v>73</v>
      </c>
      <c r="N1468" s="89" t="s">
        <v>74</v>
      </c>
      <c r="O1468" s="90" t="s">
        <v>74</v>
      </c>
      <c r="P1468" s="89" t="s">
        <v>74</v>
      </c>
      <c r="Q1468" s="47" t="str">
        <f t="shared" si="90"/>
        <v>a3b23d24-a1bc-4b9a-be03-3c71297d3738</v>
      </c>
      <c r="R1468" s="64" t="s">
        <v>848</v>
      </c>
      <c r="S1468" s="87">
        <v>12</v>
      </c>
      <c r="T1468" s="21"/>
      <c r="U1468" s="62" t="s">
        <v>139</v>
      </c>
      <c r="V1468" s="49">
        <f>SUMIF(ResumenCotizacion!$C:$C,E1468,ResumenCotizacion!$P:$P)</f>
        <v>0</v>
      </c>
      <c r="W1468" s="86">
        <f>IF(H1468="USD",S1468*SolCotizacion!$J$18,S1468)</f>
        <v>43984.92</v>
      </c>
      <c r="X1468" s="3">
        <f>ROUND(W1468/(1-VLOOKUP("Total porcentaje:",ResumenCotizacion!$F:$H,3,0)),2)</f>
        <v>43984.92</v>
      </c>
      <c r="Y1468" s="3">
        <f t="shared" si="91"/>
        <v>0</v>
      </c>
    </row>
    <row r="1469" spans="1:25" ht="14.25" x14ac:dyDescent="0.2">
      <c r="A1469" s="21" t="str">
        <f t="shared" si="88"/>
        <v>Catalogo principalOPEN-CSP ACADEMICO36f7ab3f-3165-472f-97f9-e7fd1649d92a</v>
      </c>
      <c r="B1469" s="21" t="str">
        <f t="shared" si="89"/>
        <v>36f7ab3f-3165-472f-97f9-e7fd1649d92aOPEN-CSP ACADEMICO</v>
      </c>
      <c r="C1469"/>
      <c r="D1469" s="21" t="s">
        <v>134</v>
      </c>
      <c r="E1469" t="s">
        <v>3070</v>
      </c>
      <c r="F1469" s="21" t="s">
        <v>779</v>
      </c>
      <c r="G1469" s="21" t="s">
        <v>3058</v>
      </c>
      <c r="H1469" s="49" t="s">
        <v>136</v>
      </c>
      <c r="I1469" s="21" t="s">
        <v>74</v>
      </c>
      <c r="J1469" t="s">
        <v>3071</v>
      </c>
      <c r="K1469" s="53" t="s">
        <v>29</v>
      </c>
      <c r="L1469" s="52" t="s">
        <v>92</v>
      </c>
      <c r="M1469" s="48" t="s">
        <v>73</v>
      </c>
      <c r="N1469" s="89" t="s">
        <v>74</v>
      </c>
      <c r="O1469" s="90" t="s">
        <v>74</v>
      </c>
      <c r="P1469" s="89" t="s">
        <v>74</v>
      </c>
      <c r="Q1469" s="47" t="str">
        <f t="shared" si="90"/>
        <v>36f7ab3f-3165-472f-97f9-e7fd1649d92a</v>
      </c>
      <c r="R1469" s="64" t="s">
        <v>848</v>
      </c>
      <c r="S1469" s="87">
        <v>66</v>
      </c>
      <c r="T1469" s="21"/>
      <c r="U1469" s="62" t="s">
        <v>139</v>
      </c>
      <c r="V1469" s="49">
        <f>SUMIF(ResumenCotizacion!$C:$C,E1469,ResumenCotizacion!$P:$P)</f>
        <v>0</v>
      </c>
      <c r="W1469" s="86">
        <f>IF(H1469="USD",S1469*SolCotizacion!$J$18,S1469)</f>
        <v>241917.06</v>
      </c>
      <c r="X1469" s="3">
        <f>ROUND(W1469/(1-VLOOKUP("Total porcentaje:",ResumenCotizacion!$F:$H,3,0)),2)</f>
        <v>241917.06</v>
      </c>
      <c r="Y1469" s="3">
        <f t="shared" si="91"/>
        <v>0</v>
      </c>
    </row>
    <row r="1470" spans="1:25" ht="14.25" x14ac:dyDescent="0.2">
      <c r="A1470" s="21" t="str">
        <f t="shared" si="88"/>
        <v>Catalogo principalOPEN-CSP ACADEMICOab2f1304-51e9-4066-b274-ac0cd33d24c2</v>
      </c>
      <c r="B1470" s="21" t="str">
        <f t="shared" si="89"/>
        <v>ab2f1304-51e9-4066-b274-ac0cd33d24c2OPEN-CSP ACADEMICO</v>
      </c>
      <c r="C1470"/>
      <c r="D1470" s="21" t="s">
        <v>134</v>
      </c>
      <c r="E1470" t="s">
        <v>3072</v>
      </c>
      <c r="F1470" s="21" t="s">
        <v>779</v>
      </c>
      <c r="G1470" s="21" t="s">
        <v>3058</v>
      </c>
      <c r="H1470" s="49" t="s">
        <v>136</v>
      </c>
      <c r="I1470" s="21" t="s">
        <v>74</v>
      </c>
      <c r="J1470" t="s">
        <v>3073</v>
      </c>
      <c r="K1470" s="53" t="s">
        <v>29</v>
      </c>
      <c r="L1470" s="52" t="s">
        <v>92</v>
      </c>
      <c r="M1470" s="48" t="s">
        <v>73</v>
      </c>
      <c r="N1470" s="89" t="s">
        <v>74</v>
      </c>
      <c r="O1470" s="90" t="s">
        <v>74</v>
      </c>
      <c r="P1470" s="89" t="s">
        <v>74</v>
      </c>
      <c r="Q1470" s="47" t="str">
        <f t="shared" si="90"/>
        <v>ab2f1304-51e9-4066-b274-ac0cd33d24c2</v>
      </c>
      <c r="R1470" s="64" t="s">
        <v>848</v>
      </c>
      <c r="S1470" s="87">
        <v>66</v>
      </c>
      <c r="T1470" s="21"/>
      <c r="U1470" s="62" t="s">
        <v>139</v>
      </c>
      <c r="V1470" s="49">
        <f>SUMIF(ResumenCotizacion!$C:$C,E1470,ResumenCotizacion!$P:$P)</f>
        <v>0</v>
      </c>
      <c r="W1470" s="86">
        <f>IF(H1470="USD",S1470*SolCotizacion!$J$18,S1470)</f>
        <v>241917.06</v>
      </c>
      <c r="X1470" s="3">
        <f>ROUND(W1470/(1-VLOOKUP("Total porcentaje:",ResumenCotizacion!$F:$H,3,0)),2)</f>
        <v>241917.06</v>
      </c>
      <c r="Y1470" s="3">
        <f t="shared" si="91"/>
        <v>0</v>
      </c>
    </row>
    <row r="1471" spans="1:25" ht="14.25" x14ac:dyDescent="0.2">
      <c r="A1471" s="21" t="str">
        <f t="shared" si="88"/>
        <v>Catalogo principalOPEN-CSP ACADEMICO33076cdc-516d-48df-a23c-5954f7d924e7</v>
      </c>
      <c r="B1471" s="21" t="str">
        <f t="shared" si="89"/>
        <v>33076cdc-516d-48df-a23c-5954f7d924e7OPEN-CSP ACADEMICO</v>
      </c>
      <c r="C1471"/>
      <c r="D1471" s="21" t="s">
        <v>134</v>
      </c>
      <c r="E1471" t="s">
        <v>3074</v>
      </c>
      <c r="F1471" s="21" t="s">
        <v>779</v>
      </c>
      <c r="G1471" s="21" t="s">
        <v>3058</v>
      </c>
      <c r="H1471" s="49" t="s">
        <v>136</v>
      </c>
      <c r="I1471" s="21" t="s">
        <v>74</v>
      </c>
      <c r="J1471" t="s">
        <v>3075</v>
      </c>
      <c r="K1471" s="53" t="s">
        <v>29</v>
      </c>
      <c r="L1471" s="52" t="s">
        <v>92</v>
      </c>
      <c r="M1471" s="48" t="s">
        <v>73</v>
      </c>
      <c r="N1471" s="89" t="s">
        <v>74</v>
      </c>
      <c r="O1471" s="90" t="s">
        <v>74</v>
      </c>
      <c r="P1471" s="89" t="s">
        <v>74</v>
      </c>
      <c r="Q1471" s="47" t="str">
        <f t="shared" si="90"/>
        <v>33076cdc-516d-48df-a23c-5954f7d924e7</v>
      </c>
      <c r="R1471" s="64" t="s">
        <v>848</v>
      </c>
      <c r="S1471" s="87">
        <v>48</v>
      </c>
      <c r="T1471" s="21"/>
      <c r="U1471" s="62" t="s">
        <v>139</v>
      </c>
      <c r="V1471" s="49">
        <f>SUMIF(ResumenCotizacion!$C:$C,E1471,ResumenCotizacion!$P:$P)</f>
        <v>0</v>
      </c>
      <c r="W1471" s="86">
        <f>IF(H1471="USD",S1471*SolCotizacion!$J$18,S1471)</f>
        <v>175939.68</v>
      </c>
      <c r="X1471" s="3">
        <f>ROUND(W1471/(1-VLOOKUP("Total porcentaje:",ResumenCotizacion!$F:$H,3,0)),2)</f>
        <v>175939.68</v>
      </c>
      <c r="Y1471" s="3">
        <f t="shared" si="91"/>
        <v>0</v>
      </c>
    </row>
    <row r="1472" spans="1:25" ht="14.25" x14ac:dyDescent="0.2">
      <c r="A1472" s="21" t="str">
        <f t="shared" si="88"/>
        <v>Catalogo principalOPEN-CSP ACADEMICO69907188-cc89-4dd8-807e-8f0695c7c594</v>
      </c>
      <c r="B1472" s="21" t="str">
        <f t="shared" si="89"/>
        <v>69907188-cc89-4dd8-807e-8f0695c7c594OPEN-CSP ACADEMICO</v>
      </c>
      <c r="C1472"/>
      <c r="D1472" s="21" t="s">
        <v>134</v>
      </c>
      <c r="E1472" t="s">
        <v>3076</v>
      </c>
      <c r="F1472" s="21" t="s">
        <v>779</v>
      </c>
      <c r="G1472" s="21" t="s">
        <v>3058</v>
      </c>
      <c r="H1472" s="49" t="s">
        <v>136</v>
      </c>
      <c r="I1472" s="21" t="s">
        <v>74</v>
      </c>
      <c r="J1472" t="s">
        <v>3077</v>
      </c>
      <c r="K1472" s="53" t="s">
        <v>29</v>
      </c>
      <c r="L1472" s="52" t="s">
        <v>92</v>
      </c>
      <c r="M1472" s="48" t="s">
        <v>73</v>
      </c>
      <c r="N1472" s="89" t="s">
        <v>74</v>
      </c>
      <c r="O1472" s="90" t="s">
        <v>74</v>
      </c>
      <c r="P1472" s="89" t="s">
        <v>74</v>
      </c>
      <c r="Q1472" s="47" t="str">
        <f t="shared" si="90"/>
        <v>69907188-cc89-4dd8-807e-8f0695c7c594</v>
      </c>
      <c r="R1472" s="64" t="s">
        <v>848</v>
      </c>
      <c r="S1472" s="87">
        <v>48</v>
      </c>
      <c r="T1472" s="21"/>
      <c r="U1472" s="62" t="s">
        <v>139</v>
      </c>
      <c r="V1472" s="49">
        <f>SUMIF(ResumenCotizacion!$C:$C,E1472,ResumenCotizacion!$P:$P)</f>
        <v>0</v>
      </c>
      <c r="W1472" s="86">
        <f>IF(H1472="USD",S1472*SolCotizacion!$J$18,S1472)</f>
        <v>175939.68</v>
      </c>
      <c r="X1472" s="3">
        <f>ROUND(W1472/(1-VLOOKUP("Total porcentaje:",ResumenCotizacion!$F:$H,3,0)),2)</f>
        <v>175939.68</v>
      </c>
      <c r="Y1472" s="3">
        <f t="shared" si="91"/>
        <v>0</v>
      </c>
    </row>
    <row r="1473" spans="1:25" ht="14.25" x14ac:dyDescent="0.2">
      <c r="A1473" s="21" t="str">
        <f t="shared" si="88"/>
        <v>Catalogo principalOPEN-CSP ACADEMICOfc15a221-ef98-4862-aae1-cbd07fdbac44</v>
      </c>
      <c r="B1473" s="21" t="str">
        <f t="shared" si="89"/>
        <v>fc15a221-ef98-4862-aae1-cbd07fdbac44OPEN-CSP ACADEMICO</v>
      </c>
      <c r="C1473"/>
      <c r="D1473" s="21" t="s">
        <v>134</v>
      </c>
      <c r="E1473" t="s">
        <v>3078</v>
      </c>
      <c r="F1473" s="21" t="s">
        <v>779</v>
      </c>
      <c r="G1473" s="21" t="s">
        <v>3058</v>
      </c>
      <c r="H1473" s="49" t="s">
        <v>136</v>
      </c>
      <c r="I1473" s="21" t="s">
        <v>74</v>
      </c>
      <c r="J1473" t="s">
        <v>3079</v>
      </c>
      <c r="K1473" s="53" t="s">
        <v>29</v>
      </c>
      <c r="L1473" s="52" t="s">
        <v>92</v>
      </c>
      <c r="M1473" s="48" t="s">
        <v>73</v>
      </c>
      <c r="N1473" s="89" t="s">
        <v>74</v>
      </c>
      <c r="O1473" s="90" t="s">
        <v>74</v>
      </c>
      <c r="P1473" s="89" t="s">
        <v>74</v>
      </c>
      <c r="Q1473" s="47" t="str">
        <f t="shared" si="90"/>
        <v>fc15a221-ef98-4862-aae1-cbd07fdbac44</v>
      </c>
      <c r="R1473" s="64" t="s">
        <v>848</v>
      </c>
      <c r="S1473" s="87">
        <v>320</v>
      </c>
      <c r="T1473" s="21"/>
      <c r="U1473" s="62" t="s">
        <v>139</v>
      </c>
      <c r="V1473" s="49">
        <f>SUMIF(ResumenCotizacion!$C:$C,E1473,ResumenCotizacion!$P:$P)</f>
        <v>0</v>
      </c>
      <c r="W1473" s="86">
        <f>IF(H1473="USD",S1473*SolCotizacion!$J$18,S1473)</f>
        <v>1172931.2</v>
      </c>
      <c r="X1473" s="3">
        <f>ROUND(W1473/(1-VLOOKUP("Total porcentaje:",ResumenCotizacion!$F:$H,3,0)),2)</f>
        <v>1172931.2</v>
      </c>
      <c r="Y1473" s="3">
        <f t="shared" si="91"/>
        <v>0</v>
      </c>
    </row>
    <row r="1474" spans="1:25" ht="14.25" x14ac:dyDescent="0.2">
      <c r="A1474" s="21" t="str">
        <f t="shared" ref="A1474:A1537" si="92">D1474&amp;F1474&amp;E1474</f>
        <v>Catalogo principalOPEN-CSP ACADEMICO0e0eb210-86e7-4038-9905-4fd5bf71c4bd</v>
      </c>
      <c r="B1474" s="21" t="str">
        <f t="shared" ref="B1474:B1537" si="93">E1474&amp;F1474</f>
        <v>0e0eb210-86e7-4038-9905-4fd5bf71c4bdOPEN-CSP ACADEMICO</v>
      </c>
      <c r="C1474"/>
      <c r="D1474" s="21" t="s">
        <v>134</v>
      </c>
      <c r="E1474" t="s">
        <v>3080</v>
      </c>
      <c r="F1474" s="21" t="s">
        <v>779</v>
      </c>
      <c r="G1474" s="21" t="s">
        <v>3058</v>
      </c>
      <c r="H1474" s="49" t="s">
        <v>136</v>
      </c>
      <c r="I1474" s="21" t="s">
        <v>74</v>
      </c>
      <c r="J1474" t="s">
        <v>3081</v>
      </c>
      <c r="K1474" s="53" t="s">
        <v>29</v>
      </c>
      <c r="L1474" s="52" t="s">
        <v>92</v>
      </c>
      <c r="M1474" s="48" t="s">
        <v>73</v>
      </c>
      <c r="N1474" s="89" t="s">
        <v>74</v>
      </c>
      <c r="O1474" s="90" t="s">
        <v>74</v>
      </c>
      <c r="P1474" s="89" t="s">
        <v>74</v>
      </c>
      <c r="Q1474" s="47" t="str">
        <f t="shared" si="90"/>
        <v>0e0eb210-86e7-4038-9905-4fd5bf71c4bd</v>
      </c>
      <c r="R1474" s="64" t="s">
        <v>848</v>
      </c>
      <c r="S1474" s="87">
        <v>200</v>
      </c>
      <c r="T1474" s="21"/>
      <c r="U1474" s="62" t="s">
        <v>139</v>
      </c>
      <c r="V1474" s="49">
        <f>SUMIF(ResumenCotizacion!$C:$C,E1474,ResumenCotizacion!$P:$P)</f>
        <v>0</v>
      </c>
      <c r="W1474" s="86">
        <f>IF(H1474="USD",S1474*SolCotizacion!$J$18,S1474)</f>
        <v>733082</v>
      </c>
      <c r="X1474" s="3">
        <f>ROUND(W1474/(1-VLOOKUP("Total porcentaje:",ResumenCotizacion!$F:$H,3,0)),2)</f>
        <v>733082</v>
      </c>
      <c r="Y1474" s="3">
        <f t="shared" si="91"/>
        <v>0</v>
      </c>
    </row>
    <row r="1475" spans="1:25" ht="14.25" x14ac:dyDescent="0.2">
      <c r="A1475" s="21" t="str">
        <f t="shared" si="92"/>
        <v>Catalogo principalOPEN-CSP ACADEMICOd606281d-739b-435f-8569-bdb47c1f5ce6</v>
      </c>
      <c r="B1475" s="21" t="str">
        <f t="shared" si="93"/>
        <v>d606281d-739b-435f-8569-bdb47c1f5ce6OPEN-CSP ACADEMICO</v>
      </c>
      <c r="C1475"/>
      <c r="D1475" s="21" t="s">
        <v>134</v>
      </c>
      <c r="E1475" t="s">
        <v>3082</v>
      </c>
      <c r="F1475" s="21" t="s">
        <v>779</v>
      </c>
      <c r="G1475" s="21" t="s">
        <v>3058</v>
      </c>
      <c r="H1475" s="49" t="s">
        <v>136</v>
      </c>
      <c r="I1475" s="21" t="s">
        <v>74</v>
      </c>
      <c r="J1475" t="s">
        <v>3083</v>
      </c>
      <c r="K1475" s="53" t="s">
        <v>29</v>
      </c>
      <c r="L1475" s="52" t="s">
        <v>92</v>
      </c>
      <c r="M1475" s="48" t="s">
        <v>73</v>
      </c>
      <c r="N1475" s="89" t="s">
        <v>74</v>
      </c>
      <c r="O1475" s="90" t="s">
        <v>74</v>
      </c>
      <c r="P1475" s="89" t="s">
        <v>74</v>
      </c>
      <c r="Q1475" s="47" t="str">
        <f t="shared" ref="Q1475:Q1538" si="94">+E1475</f>
        <v>d606281d-739b-435f-8569-bdb47c1f5ce6</v>
      </c>
      <c r="R1475" s="64" t="s">
        <v>848</v>
      </c>
      <c r="S1475" s="87">
        <v>200</v>
      </c>
      <c r="T1475" s="21"/>
      <c r="U1475" s="62" t="s">
        <v>139</v>
      </c>
      <c r="V1475" s="49">
        <f>SUMIF(ResumenCotizacion!$C:$C,E1475,ResumenCotizacion!$P:$P)</f>
        <v>0</v>
      </c>
      <c r="W1475" s="86">
        <f>IF(H1475="USD",S1475*SolCotizacion!$J$18,S1475)</f>
        <v>733082</v>
      </c>
      <c r="X1475" s="3">
        <f>ROUND(W1475/(1-VLOOKUP("Total porcentaje:",ResumenCotizacion!$F:$H,3,0)),2)</f>
        <v>733082</v>
      </c>
      <c r="Y1475" s="3">
        <f t="shared" ref="Y1475:Y1538" si="95">V1475*X1475</f>
        <v>0</v>
      </c>
    </row>
    <row r="1476" spans="1:25" ht="14.25" x14ac:dyDescent="0.2">
      <c r="A1476" s="21" t="str">
        <f t="shared" si="92"/>
        <v>Catalogo principalOPEN-CSP ACADEMICOb3ef7432-5581-4b45-95bf-3a51b0d7f296</v>
      </c>
      <c r="B1476" s="21" t="str">
        <f t="shared" si="93"/>
        <v>b3ef7432-5581-4b45-95bf-3a51b0d7f296OPEN-CSP ACADEMICO</v>
      </c>
      <c r="C1476"/>
      <c r="D1476" s="21" t="s">
        <v>134</v>
      </c>
      <c r="E1476" t="s">
        <v>3084</v>
      </c>
      <c r="F1476" s="21" t="s">
        <v>779</v>
      </c>
      <c r="G1476" s="21" t="s">
        <v>3058</v>
      </c>
      <c r="H1476" s="49" t="s">
        <v>136</v>
      </c>
      <c r="I1476" s="21" t="s">
        <v>74</v>
      </c>
      <c r="J1476" t="s">
        <v>3085</v>
      </c>
      <c r="K1476" s="53" t="s">
        <v>29</v>
      </c>
      <c r="L1476" s="52" t="s">
        <v>92</v>
      </c>
      <c r="M1476" s="48" t="s">
        <v>73</v>
      </c>
      <c r="N1476" s="89" t="s">
        <v>74</v>
      </c>
      <c r="O1476" s="90" t="s">
        <v>74</v>
      </c>
      <c r="P1476" s="89" t="s">
        <v>74</v>
      </c>
      <c r="Q1476" s="47" t="str">
        <f t="shared" si="94"/>
        <v>b3ef7432-5581-4b45-95bf-3a51b0d7f296</v>
      </c>
      <c r="R1476" s="64" t="s">
        <v>848</v>
      </c>
      <c r="S1476" s="87">
        <v>0</v>
      </c>
      <c r="T1476" s="21"/>
      <c r="U1476" s="62" t="s">
        <v>139</v>
      </c>
      <c r="V1476" s="49">
        <f>SUMIF(ResumenCotizacion!$C:$C,E1476,ResumenCotizacion!$P:$P)</f>
        <v>0</v>
      </c>
      <c r="W1476" s="86">
        <f>IF(H1476="USD",S1476*SolCotizacion!$J$18,S1476)</f>
        <v>0</v>
      </c>
      <c r="X1476" s="3">
        <f>ROUND(W1476/(1-VLOOKUP("Total porcentaje:",ResumenCotizacion!$F:$H,3,0)),2)</f>
        <v>0</v>
      </c>
      <c r="Y1476" s="3">
        <f t="shared" si="95"/>
        <v>0</v>
      </c>
    </row>
    <row r="1477" spans="1:25" ht="14.25" x14ac:dyDescent="0.2">
      <c r="A1477" s="21" t="str">
        <f t="shared" si="92"/>
        <v>Catalogo principalOPEN-CSP ACADEMICO77abd8d3-fc66-424b-8626-8d216d4ea52b</v>
      </c>
      <c r="B1477" s="21" t="str">
        <f t="shared" si="93"/>
        <v>77abd8d3-fc66-424b-8626-8d216d4ea52bOPEN-CSP ACADEMICO</v>
      </c>
      <c r="C1477"/>
      <c r="D1477" s="21" t="s">
        <v>134</v>
      </c>
      <c r="E1477" t="s">
        <v>3086</v>
      </c>
      <c r="F1477" s="21" t="s">
        <v>779</v>
      </c>
      <c r="G1477" s="21" t="s">
        <v>3058</v>
      </c>
      <c r="H1477" s="49" t="s">
        <v>136</v>
      </c>
      <c r="I1477" s="21" t="s">
        <v>74</v>
      </c>
      <c r="J1477" t="s">
        <v>3087</v>
      </c>
      <c r="K1477" s="53" t="s">
        <v>29</v>
      </c>
      <c r="L1477" s="52" t="s">
        <v>92</v>
      </c>
      <c r="M1477" s="48" t="s">
        <v>73</v>
      </c>
      <c r="N1477" s="89" t="s">
        <v>74</v>
      </c>
      <c r="O1477" s="90" t="s">
        <v>74</v>
      </c>
      <c r="P1477" s="89" t="s">
        <v>74</v>
      </c>
      <c r="Q1477" s="47" t="str">
        <f t="shared" si="94"/>
        <v>77abd8d3-fc66-424b-8626-8d216d4ea52b</v>
      </c>
      <c r="R1477" s="64" t="s">
        <v>848</v>
      </c>
      <c r="S1477" s="87">
        <v>0</v>
      </c>
      <c r="T1477" s="21"/>
      <c r="U1477" s="62" t="s">
        <v>139</v>
      </c>
      <c r="V1477" s="49">
        <f>SUMIF(ResumenCotizacion!$C:$C,E1477,ResumenCotizacion!$P:$P)</f>
        <v>0</v>
      </c>
      <c r="W1477" s="86">
        <f>IF(H1477="USD",S1477*SolCotizacion!$J$18,S1477)</f>
        <v>0</v>
      </c>
      <c r="X1477" s="3">
        <f>ROUND(W1477/(1-VLOOKUP("Total porcentaje:",ResumenCotizacion!$F:$H,3,0)),2)</f>
        <v>0</v>
      </c>
      <c r="Y1477" s="3">
        <f t="shared" si="95"/>
        <v>0</v>
      </c>
    </row>
    <row r="1478" spans="1:25" ht="14.25" x14ac:dyDescent="0.2">
      <c r="A1478" s="21" t="str">
        <f t="shared" si="92"/>
        <v>Catalogo principalOPEN-CSP ACADEMICO4a8f9036-791e-4ce4-a788-6c5af859fd82</v>
      </c>
      <c r="B1478" s="21" t="str">
        <f t="shared" si="93"/>
        <v>4a8f9036-791e-4ce4-a788-6c5af859fd82OPEN-CSP ACADEMICO</v>
      </c>
      <c r="C1478"/>
      <c r="D1478" s="21" t="s">
        <v>134</v>
      </c>
      <c r="E1478" t="s">
        <v>3088</v>
      </c>
      <c r="F1478" s="21" t="s">
        <v>779</v>
      </c>
      <c r="G1478" s="21" t="s">
        <v>3058</v>
      </c>
      <c r="H1478" s="49" t="s">
        <v>136</v>
      </c>
      <c r="I1478" s="21" t="s">
        <v>74</v>
      </c>
      <c r="J1478" t="s">
        <v>3089</v>
      </c>
      <c r="K1478" s="53" t="s">
        <v>29</v>
      </c>
      <c r="L1478" s="52" t="s">
        <v>92</v>
      </c>
      <c r="M1478" s="48" t="s">
        <v>73</v>
      </c>
      <c r="N1478" s="89" t="s">
        <v>74</v>
      </c>
      <c r="O1478" s="90" t="s">
        <v>74</v>
      </c>
      <c r="P1478" s="89" t="s">
        <v>74</v>
      </c>
      <c r="Q1478" s="47" t="str">
        <f t="shared" si="94"/>
        <v>4a8f9036-791e-4ce4-a788-6c5af859fd82</v>
      </c>
      <c r="R1478" s="64" t="s">
        <v>848</v>
      </c>
      <c r="S1478" s="87">
        <v>1</v>
      </c>
      <c r="T1478" s="21"/>
      <c r="U1478" s="62" t="s">
        <v>139</v>
      </c>
      <c r="V1478" s="49">
        <f>SUMIF(ResumenCotizacion!$C:$C,E1478,ResumenCotizacion!$P:$P)</f>
        <v>0</v>
      </c>
      <c r="W1478" s="86">
        <f>IF(H1478="USD",S1478*SolCotizacion!$J$18,S1478)</f>
        <v>3665.41</v>
      </c>
      <c r="X1478" s="3">
        <f>ROUND(W1478/(1-VLOOKUP("Total porcentaje:",ResumenCotizacion!$F:$H,3,0)),2)</f>
        <v>3665.41</v>
      </c>
      <c r="Y1478" s="3">
        <f t="shared" si="95"/>
        <v>0</v>
      </c>
    </row>
    <row r="1479" spans="1:25" ht="14.25" x14ac:dyDescent="0.2">
      <c r="A1479" s="21" t="str">
        <f t="shared" si="92"/>
        <v>Catalogo principalOPEN-CSP ACADEMICO64c933a0-f4f1-44aa-827e-de5e9d65de55</v>
      </c>
      <c r="B1479" s="21" t="str">
        <f t="shared" si="93"/>
        <v>64c933a0-f4f1-44aa-827e-de5e9d65de55OPEN-CSP ACADEMICO</v>
      </c>
      <c r="C1479"/>
      <c r="D1479" s="21" t="s">
        <v>134</v>
      </c>
      <c r="E1479" t="s">
        <v>3090</v>
      </c>
      <c r="F1479" s="21" t="s">
        <v>779</v>
      </c>
      <c r="G1479" s="21" t="s">
        <v>3058</v>
      </c>
      <c r="H1479" s="49" t="s">
        <v>136</v>
      </c>
      <c r="I1479" s="21" t="s">
        <v>74</v>
      </c>
      <c r="J1479" t="s">
        <v>3091</v>
      </c>
      <c r="K1479" s="53" t="s">
        <v>29</v>
      </c>
      <c r="L1479" s="52" t="s">
        <v>92</v>
      </c>
      <c r="M1479" s="48" t="s">
        <v>73</v>
      </c>
      <c r="N1479" s="89" t="s">
        <v>74</v>
      </c>
      <c r="O1479" s="90" t="s">
        <v>74</v>
      </c>
      <c r="P1479" s="89" t="s">
        <v>74</v>
      </c>
      <c r="Q1479" s="47" t="str">
        <f t="shared" si="94"/>
        <v>64c933a0-f4f1-44aa-827e-de5e9d65de55</v>
      </c>
      <c r="R1479" s="64" t="s">
        <v>848</v>
      </c>
      <c r="S1479" s="87">
        <v>0.75</v>
      </c>
      <c r="T1479" s="21"/>
      <c r="U1479" s="62" t="s">
        <v>139</v>
      </c>
      <c r="V1479" s="49">
        <f>SUMIF(ResumenCotizacion!$C:$C,E1479,ResumenCotizacion!$P:$P)</f>
        <v>0</v>
      </c>
      <c r="W1479" s="86">
        <f>IF(H1479="USD",S1479*SolCotizacion!$J$18,S1479)</f>
        <v>2749.0574999999999</v>
      </c>
      <c r="X1479" s="3">
        <f>ROUND(W1479/(1-VLOOKUP("Total porcentaje:",ResumenCotizacion!$F:$H,3,0)),2)</f>
        <v>2749.06</v>
      </c>
      <c r="Y1479" s="3">
        <f t="shared" si="95"/>
        <v>0</v>
      </c>
    </row>
    <row r="1480" spans="1:25" ht="14.25" x14ac:dyDescent="0.2">
      <c r="A1480" s="21" t="str">
        <f t="shared" si="92"/>
        <v>Catalogo principalOPEN-CSP ACADEMICO397eca6f-6a37-4c46-bdcd-bd65fa6ac743</v>
      </c>
      <c r="B1480" s="21" t="str">
        <f t="shared" si="93"/>
        <v>397eca6f-6a37-4c46-bdcd-bd65fa6ac743OPEN-CSP ACADEMICO</v>
      </c>
      <c r="C1480"/>
      <c r="D1480" s="21" t="s">
        <v>134</v>
      </c>
      <c r="E1480" t="s">
        <v>3092</v>
      </c>
      <c r="F1480" s="21" t="s">
        <v>779</v>
      </c>
      <c r="G1480" s="21" t="s">
        <v>3058</v>
      </c>
      <c r="H1480" s="49" t="s">
        <v>136</v>
      </c>
      <c r="I1480" s="21" t="s">
        <v>74</v>
      </c>
      <c r="J1480" t="s">
        <v>3093</v>
      </c>
      <c r="K1480" s="53" t="s">
        <v>29</v>
      </c>
      <c r="L1480" s="52" t="s">
        <v>92</v>
      </c>
      <c r="M1480" s="48" t="s">
        <v>73</v>
      </c>
      <c r="N1480" s="89" t="s">
        <v>74</v>
      </c>
      <c r="O1480" s="90" t="s">
        <v>74</v>
      </c>
      <c r="P1480" s="89" t="s">
        <v>74</v>
      </c>
      <c r="Q1480" s="47" t="str">
        <f t="shared" si="94"/>
        <v>397eca6f-6a37-4c46-bdcd-bd65fa6ac743</v>
      </c>
      <c r="R1480" s="64" t="s">
        <v>848</v>
      </c>
      <c r="S1480" s="87">
        <v>50</v>
      </c>
      <c r="T1480" s="21"/>
      <c r="U1480" s="62" t="s">
        <v>139</v>
      </c>
      <c r="V1480" s="49">
        <f>SUMIF(ResumenCotizacion!$C:$C,E1480,ResumenCotizacion!$P:$P)</f>
        <v>0</v>
      </c>
      <c r="W1480" s="86">
        <f>IF(H1480="USD",S1480*SolCotizacion!$J$18,S1480)</f>
        <v>183270.5</v>
      </c>
      <c r="X1480" s="3">
        <f>ROUND(W1480/(1-VLOOKUP("Total porcentaje:",ResumenCotizacion!$F:$H,3,0)),2)</f>
        <v>183270.5</v>
      </c>
      <c r="Y1480" s="3">
        <f t="shared" si="95"/>
        <v>0</v>
      </c>
    </row>
    <row r="1481" spans="1:25" ht="14.25" x14ac:dyDescent="0.2">
      <c r="A1481" s="21" t="str">
        <f t="shared" si="92"/>
        <v>Catalogo principalOPEN-CSP ACADEMICO336922b1-9c4c-4d28-8ec7-7fca9864a8be</v>
      </c>
      <c r="B1481" s="21" t="str">
        <f t="shared" si="93"/>
        <v>336922b1-9c4c-4d28-8ec7-7fca9864a8beOPEN-CSP ACADEMICO</v>
      </c>
      <c r="C1481"/>
      <c r="D1481" s="21" t="s">
        <v>134</v>
      </c>
      <c r="E1481" t="s">
        <v>3094</v>
      </c>
      <c r="F1481" s="21" t="s">
        <v>779</v>
      </c>
      <c r="G1481" s="21" t="s">
        <v>3058</v>
      </c>
      <c r="H1481" s="49" t="s">
        <v>136</v>
      </c>
      <c r="I1481" s="21" t="s">
        <v>74</v>
      </c>
      <c r="J1481" t="s">
        <v>3095</v>
      </c>
      <c r="K1481" s="53" t="s">
        <v>29</v>
      </c>
      <c r="L1481" s="52" t="s">
        <v>92</v>
      </c>
      <c r="M1481" s="48" t="s">
        <v>73</v>
      </c>
      <c r="N1481" s="89" t="s">
        <v>74</v>
      </c>
      <c r="O1481" s="90" t="s">
        <v>74</v>
      </c>
      <c r="P1481" s="89" t="s">
        <v>74</v>
      </c>
      <c r="Q1481" s="47" t="str">
        <f t="shared" si="94"/>
        <v>336922b1-9c4c-4d28-8ec7-7fca9864a8be</v>
      </c>
      <c r="R1481" s="64" t="s">
        <v>848</v>
      </c>
      <c r="S1481" s="87">
        <v>50</v>
      </c>
      <c r="T1481" s="21"/>
      <c r="U1481" s="62" t="s">
        <v>139</v>
      </c>
      <c r="V1481" s="49">
        <f>SUMIF(ResumenCotizacion!$C:$C,E1481,ResumenCotizacion!$P:$P)</f>
        <v>0</v>
      </c>
      <c r="W1481" s="86">
        <f>IF(H1481="USD",S1481*SolCotizacion!$J$18,S1481)</f>
        <v>183270.5</v>
      </c>
      <c r="X1481" s="3">
        <f>ROUND(W1481/(1-VLOOKUP("Total porcentaje:",ResumenCotizacion!$F:$H,3,0)),2)</f>
        <v>183270.5</v>
      </c>
      <c r="Y1481" s="3">
        <f t="shared" si="95"/>
        <v>0</v>
      </c>
    </row>
    <row r="1482" spans="1:25" ht="14.25" x14ac:dyDescent="0.2">
      <c r="A1482" s="21" t="str">
        <f t="shared" si="92"/>
        <v>Catalogo principalOPEN-CSP ACADEMICOe23c9019-8bec-4604-8a12-0233503e3b37</v>
      </c>
      <c r="B1482" s="21" t="str">
        <f t="shared" si="93"/>
        <v>e23c9019-8bec-4604-8a12-0233503e3b37OPEN-CSP ACADEMICO</v>
      </c>
      <c r="C1482"/>
      <c r="D1482" s="21" t="s">
        <v>134</v>
      </c>
      <c r="E1482" t="s">
        <v>3096</v>
      </c>
      <c r="F1482" s="21" t="s">
        <v>779</v>
      </c>
      <c r="G1482" s="21" t="s">
        <v>134</v>
      </c>
      <c r="H1482" s="49" t="s">
        <v>136</v>
      </c>
      <c r="I1482" s="21" t="s">
        <v>74</v>
      </c>
      <c r="J1482" t="s">
        <v>3097</v>
      </c>
      <c r="K1482" s="53" t="s">
        <v>29</v>
      </c>
      <c r="L1482" s="52" t="s">
        <v>92</v>
      </c>
      <c r="M1482" s="48" t="s">
        <v>73</v>
      </c>
      <c r="N1482" s="89" t="s">
        <v>74</v>
      </c>
      <c r="O1482" s="90" t="s">
        <v>74</v>
      </c>
      <c r="P1482" s="89" t="s">
        <v>74</v>
      </c>
      <c r="Q1482" s="47" t="str">
        <f t="shared" si="94"/>
        <v>e23c9019-8bec-4604-8a12-0233503e3b37</v>
      </c>
      <c r="R1482" s="64" t="s">
        <v>848</v>
      </c>
      <c r="S1482" s="87">
        <v>0</v>
      </c>
      <c r="T1482" s="21">
        <v>1</v>
      </c>
      <c r="U1482" s="62" t="s">
        <v>139</v>
      </c>
      <c r="V1482" s="49">
        <f>SUMIF(ResumenCotizacion!$C:$C,E1482,ResumenCotizacion!$P:$P)</f>
        <v>0</v>
      </c>
      <c r="W1482" s="86">
        <f>IF(H1482="USD",S1482*SolCotizacion!$J$18,S1482)</f>
        <v>0</v>
      </c>
      <c r="X1482" s="3">
        <f>ROUND(W1482/(1-VLOOKUP("Total porcentaje:",ResumenCotizacion!$F:$H,3,0)),2)</f>
        <v>0</v>
      </c>
      <c r="Y1482" s="3">
        <f t="shared" si="95"/>
        <v>0</v>
      </c>
    </row>
    <row r="1483" spans="1:25" ht="14.25" x14ac:dyDescent="0.2">
      <c r="A1483" s="21" t="str">
        <f t="shared" si="92"/>
        <v>Catalogo principalOPEN-CSP ACADEMICO0428d817-bbde-4568-b7c6-04e3cff36246</v>
      </c>
      <c r="B1483" s="21" t="str">
        <f t="shared" si="93"/>
        <v>0428d817-bbde-4568-b7c6-04e3cff36246OPEN-CSP ACADEMICO</v>
      </c>
      <c r="C1483"/>
      <c r="D1483" s="21" t="s">
        <v>134</v>
      </c>
      <c r="E1483" t="s">
        <v>3098</v>
      </c>
      <c r="F1483" s="21" t="s">
        <v>779</v>
      </c>
      <c r="G1483" s="21" t="s">
        <v>134</v>
      </c>
      <c r="H1483" s="49" t="s">
        <v>136</v>
      </c>
      <c r="I1483" s="21" t="s">
        <v>74</v>
      </c>
      <c r="J1483" t="s">
        <v>3099</v>
      </c>
      <c r="K1483" s="53" t="s">
        <v>29</v>
      </c>
      <c r="L1483" s="52" t="s">
        <v>92</v>
      </c>
      <c r="M1483" s="48" t="s">
        <v>73</v>
      </c>
      <c r="N1483" s="89" t="s">
        <v>74</v>
      </c>
      <c r="O1483" s="90" t="s">
        <v>74</v>
      </c>
      <c r="P1483" s="89" t="s">
        <v>74</v>
      </c>
      <c r="Q1483" s="47" t="str">
        <f t="shared" si="94"/>
        <v>0428d817-bbde-4568-b7c6-04e3cff36246</v>
      </c>
      <c r="R1483" s="64" t="s">
        <v>848</v>
      </c>
      <c r="S1483" s="87">
        <v>1.76</v>
      </c>
      <c r="T1483" s="21">
        <v>1</v>
      </c>
      <c r="U1483" s="62" t="s">
        <v>139</v>
      </c>
      <c r="V1483" s="49">
        <f>SUMIF(ResumenCotizacion!$C:$C,E1483,ResumenCotizacion!$P:$P)</f>
        <v>0</v>
      </c>
      <c r="W1483" s="86">
        <f>IF(H1483="USD",S1483*SolCotizacion!$J$18,S1483)</f>
        <v>6451.1215999999995</v>
      </c>
      <c r="X1483" s="3">
        <f>ROUND(W1483/(1-VLOOKUP("Total porcentaje:",ResumenCotizacion!$F:$H,3,0)),2)</f>
        <v>6451.12</v>
      </c>
      <c r="Y1483" s="3">
        <f t="shared" si="95"/>
        <v>0</v>
      </c>
    </row>
    <row r="1484" spans="1:25" ht="14.25" x14ac:dyDescent="0.2">
      <c r="A1484" s="21" t="str">
        <f t="shared" si="92"/>
        <v>Catalogo principalOPEN-CSP ACADEMICO5bb4000e-15e2-4910-8ff9-276f95027038</v>
      </c>
      <c r="B1484" s="21" t="str">
        <f t="shared" si="93"/>
        <v>5bb4000e-15e2-4910-8ff9-276f95027038OPEN-CSP ACADEMICO</v>
      </c>
      <c r="C1484"/>
      <c r="D1484" s="21" t="s">
        <v>134</v>
      </c>
      <c r="E1484" t="s">
        <v>3100</v>
      </c>
      <c r="F1484" s="21" t="s">
        <v>779</v>
      </c>
      <c r="G1484" s="21" t="s">
        <v>134</v>
      </c>
      <c r="H1484" s="49" t="s">
        <v>136</v>
      </c>
      <c r="I1484" s="21" t="s">
        <v>74</v>
      </c>
      <c r="J1484" t="s">
        <v>3101</v>
      </c>
      <c r="K1484" s="53" t="s">
        <v>29</v>
      </c>
      <c r="L1484" s="52" t="s">
        <v>92</v>
      </c>
      <c r="M1484" s="48" t="s">
        <v>73</v>
      </c>
      <c r="N1484" s="89" t="s">
        <v>74</v>
      </c>
      <c r="O1484" s="90" t="s">
        <v>74</v>
      </c>
      <c r="P1484" s="89" t="s">
        <v>74</v>
      </c>
      <c r="Q1484" s="47" t="str">
        <f t="shared" si="94"/>
        <v>5bb4000e-15e2-4910-8ff9-276f95027038</v>
      </c>
      <c r="R1484" s="64" t="s">
        <v>848</v>
      </c>
      <c r="S1484" s="87">
        <v>1.76</v>
      </c>
      <c r="T1484" s="21">
        <v>1</v>
      </c>
      <c r="U1484" s="62" t="s">
        <v>139</v>
      </c>
      <c r="V1484" s="49">
        <f>SUMIF(ResumenCotizacion!$C:$C,E1484,ResumenCotizacion!$P:$P)</f>
        <v>0</v>
      </c>
      <c r="W1484" s="86">
        <f>IF(H1484="USD",S1484*SolCotizacion!$J$18,S1484)</f>
        <v>6451.1215999999995</v>
      </c>
      <c r="X1484" s="3">
        <f>ROUND(W1484/(1-VLOOKUP("Total porcentaje:",ResumenCotizacion!$F:$H,3,0)),2)</f>
        <v>6451.12</v>
      </c>
      <c r="Y1484" s="3">
        <f t="shared" si="95"/>
        <v>0</v>
      </c>
    </row>
    <row r="1485" spans="1:25" ht="14.25" x14ac:dyDescent="0.2">
      <c r="A1485" s="21" t="str">
        <f t="shared" si="92"/>
        <v>Catalogo principalOPEN-CSP ACADEMICObac4634f-7b41-40f1-968f-22fa6596ddd5</v>
      </c>
      <c r="B1485" s="21" t="str">
        <f t="shared" si="93"/>
        <v>bac4634f-7b41-40f1-968f-22fa6596ddd5OPEN-CSP ACADEMICO</v>
      </c>
      <c r="C1485"/>
      <c r="D1485" s="21" t="s">
        <v>134</v>
      </c>
      <c r="E1485" t="s">
        <v>3102</v>
      </c>
      <c r="F1485" s="21" t="s">
        <v>779</v>
      </c>
      <c r="G1485" s="21" t="s">
        <v>134</v>
      </c>
      <c r="H1485" s="49" t="s">
        <v>136</v>
      </c>
      <c r="I1485" s="21" t="s">
        <v>74</v>
      </c>
      <c r="J1485" t="s">
        <v>3103</v>
      </c>
      <c r="K1485" s="53" t="s">
        <v>29</v>
      </c>
      <c r="L1485" s="52" t="s">
        <v>92</v>
      </c>
      <c r="M1485" s="48" t="s">
        <v>73</v>
      </c>
      <c r="N1485" s="89" t="s">
        <v>74</v>
      </c>
      <c r="O1485" s="90" t="s">
        <v>74</v>
      </c>
      <c r="P1485" s="89" t="s">
        <v>74</v>
      </c>
      <c r="Q1485" s="47" t="str">
        <f t="shared" si="94"/>
        <v>bac4634f-7b41-40f1-968f-22fa6596ddd5</v>
      </c>
      <c r="R1485" s="64" t="s">
        <v>848</v>
      </c>
      <c r="S1485" s="87">
        <v>0</v>
      </c>
      <c r="T1485" s="21">
        <v>1</v>
      </c>
      <c r="U1485" s="62" t="s">
        <v>139</v>
      </c>
      <c r="V1485" s="49">
        <f>SUMIF(ResumenCotizacion!$C:$C,E1485,ResumenCotizacion!$P:$P)</f>
        <v>0</v>
      </c>
      <c r="W1485" s="86">
        <f>IF(H1485="USD",S1485*SolCotizacion!$J$18,S1485)</f>
        <v>0</v>
      </c>
      <c r="X1485" s="3">
        <f>ROUND(W1485/(1-VLOOKUP("Total porcentaje:",ResumenCotizacion!$F:$H,3,0)),2)</f>
        <v>0</v>
      </c>
      <c r="Y1485" s="3">
        <f t="shared" si="95"/>
        <v>0</v>
      </c>
    </row>
    <row r="1486" spans="1:25" ht="14.25" x14ac:dyDescent="0.2">
      <c r="A1486" s="21" t="str">
        <f t="shared" si="92"/>
        <v>Catalogo principalOPEN-CSP ACADEMICOe4392c9b-a8ec-40d9-aca5-083365b7a56f</v>
      </c>
      <c r="B1486" s="21" t="str">
        <f t="shared" si="93"/>
        <v>e4392c9b-a8ec-40d9-aca5-083365b7a56fOPEN-CSP ACADEMICO</v>
      </c>
      <c r="C1486"/>
      <c r="D1486" s="21" t="s">
        <v>134</v>
      </c>
      <c r="E1486" t="s">
        <v>3104</v>
      </c>
      <c r="F1486" s="21" t="s">
        <v>779</v>
      </c>
      <c r="G1486" s="21" t="s">
        <v>134</v>
      </c>
      <c r="H1486" s="49" t="s">
        <v>136</v>
      </c>
      <c r="I1486" s="21" t="s">
        <v>74</v>
      </c>
      <c r="J1486" t="s">
        <v>3105</v>
      </c>
      <c r="K1486" s="53" t="s">
        <v>29</v>
      </c>
      <c r="L1486" s="52" t="s">
        <v>92</v>
      </c>
      <c r="M1486" s="48" t="s">
        <v>73</v>
      </c>
      <c r="N1486" s="89" t="s">
        <v>74</v>
      </c>
      <c r="O1486" s="90" t="s">
        <v>74</v>
      </c>
      <c r="P1486" s="89" t="s">
        <v>74</v>
      </c>
      <c r="Q1486" s="47" t="str">
        <f t="shared" si="94"/>
        <v>e4392c9b-a8ec-40d9-aca5-083365b7a56f</v>
      </c>
      <c r="R1486" s="64" t="s">
        <v>848</v>
      </c>
      <c r="S1486" s="87">
        <v>3</v>
      </c>
      <c r="T1486" s="21">
        <v>1</v>
      </c>
      <c r="U1486" s="62" t="s">
        <v>139</v>
      </c>
      <c r="V1486" s="49">
        <f>SUMIF(ResumenCotizacion!$C:$C,E1486,ResumenCotizacion!$P:$P)</f>
        <v>0</v>
      </c>
      <c r="W1486" s="86">
        <f>IF(H1486="USD",S1486*SolCotizacion!$J$18,S1486)</f>
        <v>10996.23</v>
      </c>
      <c r="X1486" s="3">
        <f>ROUND(W1486/(1-VLOOKUP("Total porcentaje:",ResumenCotizacion!$F:$H,3,0)),2)</f>
        <v>10996.23</v>
      </c>
      <c r="Y1486" s="3">
        <f t="shared" si="95"/>
        <v>0</v>
      </c>
    </row>
    <row r="1487" spans="1:25" ht="14.25" x14ac:dyDescent="0.2">
      <c r="A1487" s="21" t="str">
        <f t="shared" si="92"/>
        <v>Catalogo principalOPEN-CSP ACADEMICO2a563bb7-8418-4da1-9008-a8764b0765bf</v>
      </c>
      <c r="B1487" s="21" t="str">
        <f t="shared" si="93"/>
        <v>2a563bb7-8418-4da1-9008-a8764b0765bfOPEN-CSP ACADEMICO</v>
      </c>
      <c r="C1487"/>
      <c r="D1487" s="21" t="s">
        <v>134</v>
      </c>
      <c r="E1487" t="s">
        <v>3106</v>
      </c>
      <c r="F1487" s="21" t="s">
        <v>779</v>
      </c>
      <c r="G1487" s="21" t="s">
        <v>134</v>
      </c>
      <c r="H1487" s="49" t="s">
        <v>136</v>
      </c>
      <c r="I1487" s="21" t="s">
        <v>74</v>
      </c>
      <c r="J1487" t="s">
        <v>3107</v>
      </c>
      <c r="K1487" s="53" t="s">
        <v>29</v>
      </c>
      <c r="L1487" s="52" t="s">
        <v>92</v>
      </c>
      <c r="M1487" s="48" t="s">
        <v>73</v>
      </c>
      <c r="N1487" s="89" t="s">
        <v>74</v>
      </c>
      <c r="O1487" s="90" t="s">
        <v>74</v>
      </c>
      <c r="P1487" s="89" t="s">
        <v>74</v>
      </c>
      <c r="Q1487" s="47" t="str">
        <f t="shared" si="94"/>
        <v>2a563bb7-8418-4da1-9008-a8764b0765bf</v>
      </c>
      <c r="R1487" s="64" t="s">
        <v>848</v>
      </c>
      <c r="S1487" s="87">
        <v>3</v>
      </c>
      <c r="T1487" s="21">
        <v>1</v>
      </c>
      <c r="U1487" s="62" t="s">
        <v>139</v>
      </c>
      <c r="V1487" s="49">
        <f>SUMIF(ResumenCotizacion!$C:$C,E1487,ResumenCotizacion!$P:$P)</f>
        <v>0</v>
      </c>
      <c r="W1487" s="86">
        <f>IF(H1487="USD",S1487*SolCotizacion!$J$18,S1487)</f>
        <v>10996.23</v>
      </c>
      <c r="X1487" s="3">
        <f>ROUND(W1487/(1-VLOOKUP("Total porcentaje:",ResumenCotizacion!$F:$H,3,0)),2)</f>
        <v>10996.23</v>
      </c>
      <c r="Y1487" s="3">
        <f t="shared" si="95"/>
        <v>0</v>
      </c>
    </row>
    <row r="1488" spans="1:25" ht="14.25" x14ac:dyDescent="0.2">
      <c r="A1488" s="21" t="str">
        <f t="shared" si="92"/>
        <v>Catalogo principalOPEN-CSP ACADEMICOb49d90ee-f039-496f-aae7-db91a654e6d7</v>
      </c>
      <c r="B1488" s="21" t="str">
        <f t="shared" si="93"/>
        <v>b49d90ee-f039-496f-aae7-db91a654e6d7OPEN-CSP ACADEMICO</v>
      </c>
      <c r="C1488"/>
      <c r="D1488" s="21" t="s">
        <v>134</v>
      </c>
      <c r="E1488" t="s">
        <v>3108</v>
      </c>
      <c r="F1488" s="21" t="s">
        <v>779</v>
      </c>
      <c r="G1488" s="21" t="s">
        <v>134</v>
      </c>
      <c r="H1488" s="49" t="s">
        <v>136</v>
      </c>
      <c r="I1488" s="21" t="s">
        <v>74</v>
      </c>
      <c r="J1488" t="s">
        <v>3109</v>
      </c>
      <c r="K1488" s="53" t="s">
        <v>29</v>
      </c>
      <c r="L1488" s="52" t="s">
        <v>92</v>
      </c>
      <c r="M1488" s="48" t="s">
        <v>73</v>
      </c>
      <c r="N1488" s="89" t="s">
        <v>74</v>
      </c>
      <c r="O1488" s="90" t="s">
        <v>74</v>
      </c>
      <c r="P1488" s="89" t="s">
        <v>74</v>
      </c>
      <c r="Q1488" s="47" t="str">
        <f t="shared" si="94"/>
        <v>b49d90ee-f039-496f-aae7-db91a654e6d7</v>
      </c>
      <c r="R1488" s="64" t="s">
        <v>848</v>
      </c>
      <c r="S1488" s="87">
        <v>0</v>
      </c>
      <c r="T1488" s="21">
        <v>1</v>
      </c>
      <c r="U1488" s="62" t="s">
        <v>139</v>
      </c>
      <c r="V1488" s="49">
        <f>SUMIF(ResumenCotizacion!$C:$C,E1488,ResumenCotizacion!$P:$P)</f>
        <v>0</v>
      </c>
      <c r="W1488" s="86">
        <f>IF(H1488="USD",S1488*SolCotizacion!$J$18,S1488)</f>
        <v>0</v>
      </c>
      <c r="X1488" s="3">
        <f>ROUND(W1488/(1-VLOOKUP("Total porcentaje:",ResumenCotizacion!$F:$H,3,0)),2)</f>
        <v>0</v>
      </c>
      <c r="Y1488" s="3">
        <f t="shared" si="95"/>
        <v>0</v>
      </c>
    </row>
    <row r="1489" spans="1:25" ht="14.25" x14ac:dyDescent="0.2">
      <c r="A1489" s="21" t="str">
        <f t="shared" si="92"/>
        <v>Catalogo principalOPEN-CSP ACADEMICOdcaed43c-2699-4fde-9b72-8d68e2b9bbae</v>
      </c>
      <c r="B1489" s="21" t="str">
        <f t="shared" si="93"/>
        <v>dcaed43c-2699-4fde-9b72-8d68e2b9bbaeOPEN-CSP ACADEMICO</v>
      </c>
      <c r="C1489"/>
      <c r="D1489" s="21" t="s">
        <v>134</v>
      </c>
      <c r="E1489" t="s">
        <v>3110</v>
      </c>
      <c r="F1489" s="21" t="s">
        <v>779</v>
      </c>
      <c r="G1489" s="21" t="s">
        <v>134</v>
      </c>
      <c r="H1489" s="49" t="s">
        <v>136</v>
      </c>
      <c r="I1489" s="21" t="s">
        <v>74</v>
      </c>
      <c r="J1489" t="s">
        <v>3111</v>
      </c>
      <c r="K1489" s="53" t="s">
        <v>29</v>
      </c>
      <c r="L1489" s="52" t="s">
        <v>92</v>
      </c>
      <c r="M1489" s="48" t="s">
        <v>73</v>
      </c>
      <c r="N1489" s="89" t="s">
        <v>74</v>
      </c>
      <c r="O1489" s="90" t="s">
        <v>74</v>
      </c>
      <c r="P1489" s="89" t="s">
        <v>74</v>
      </c>
      <c r="Q1489" s="47" t="str">
        <f t="shared" si="94"/>
        <v>dcaed43c-2699-4fde-9b72-8d68e2b9bbae</v>
      </c>
      <c r="R1489" s="64" t="s">
        <v>848</v>
      </c>
      <c r="S1489" s="87">
        <v>55</v>
      </c>
      <c r="T1489" s="21">
        <v>1</v>
      </c>
      <c r="U1489" s="62" t="s">
        <v>139</v>
      </c>
      <c r="V1489" s="49">
        <f>SUMIF(ResumenCotizacion!$C:$C,E1489,ResumenCotizacion!$P:$P)</f>
        <v>0</v>
      </c>
      <c r="W1489" s="86">
        <f>IF(H1489="USD",S1489*SolCotizacion!$J$18,S1489)</f>
        <v>201597.55</v>
      </c>
      <c r="X1489" s="3">
        <f>ROUND(W1489/(1-VLOOKUP("Total porcentaje:",ResumenCotizacion!$F:$H,3,0)),2)</f>
        <v>201597.55</v>
      </c>
      <c r="Y1489" s="3">
        <f t="shared" si="95"/>
        <v>0</v>
      </c>
    </row>
    <row r="1490" spans="1:25" ht="14.25" x14ac:dyDescent="0.2">
      <c r="A1490" s="21" t="str">
        <f t="shared" si="92"/>
        <v>Catalogo principalOPEN-CSP ACADEMICOed2b2876-acd0-4658-9f0c-a466762d2b43</v>
      </c>
      <c r="B1490" s="21" t="str">
        <f t="shared" si="93"/>
        <v>ed2b2876-acd0-4658-9f0c-a466762d2b43OPEN-CSP ACADEMICO</v>
      </c>
      <c r="C1490"/>
      <c r="D1490" s="21" t="s">
        <v>134</v>
      </c>
      <c r="E1490" t="s">
        <v>3112</v>
      </c>
      <c r="F1490" s="21" t="s">
        <v>779</v>
      </c>
      <c r="G1490" s="21" t="s">
        <v>134</v>
      </c>
      <c r="H1490" s="49" t="s">
        <v>136</v>
      </c>
      <c r="I1490" s="21" t="s">
        <v>74</v>
      </c>
      <c r="J1490" t="s">
        <v>3113</v>
      </c>
      <c r="K1490" s="53" t="s">
        <v>29</v>
      </c>
      <c r="L1490" s="52" t="s">
        <v>92</v>
      </c>
      <c r="M1490" s="48" t="s">
        <v>73</v>
      </c>
      <c r="N1490" s="89" t="s">
        <v>74</v>
      </c>
      <c r="O1490" s="90" t="s">
        <v>74</v>
      </c>
      <c r="P1490" s="89" t="s">
        <v>74</v>
      </c>
      <c r="Q1490" s="47" t="str">
        <f t="shared" si="94"/>
        <v>ed2b2876-acd0-4658-9f0c-a466762d2b43</v>
      </c>
      <c r="R1490" s="64" t="s">
        <v>848</v>
      </c>
      <c r="S1490" s="87">
        <v>15</v>
      </c>
      <c r="T1490" s="21">
        <v>1</v>
      </c>
      <c r="U1490" s="62" t="s">
        <v>139</v>
      </c>
      <c r="V1490" s="49">
        <f>SUMIF(ResumenCotizacion!$C:$C,E1490,ResumenCotizacion!$P:$P)</f>
        <v>0</v>
      </c>
      <c r="W1490" s="86">
        <f>IF(H1490="USD",S1490*SolCotizacion!$J$18,S1490)</f>
        <v>54981.149999999994</v>
      </c>
      <c r="X1490" s="3">
        <f>ROUND(W1490/(1-VLOOKUP("Total porcentaje:",ResumenCotizacion!$F:$H,3,0)),2)</f>
        <v>54981.15</v>
      </c>
      <c r="Y1490" s="3">
        <f t="shared" si="95"/>
        <v>0</v>
      </c>
    </row>
    <row r="1491" spans="1:25" ht="14.25" x14ac:dyDescent="0.2">
      <c r="A1491" s="21" t="str">
        <f t="shared" si="92"/>
        <v>Catalogo principalOPEN-CSP ACADEMICO78c16119-ba39-4932-9d8b-6a2beceb7249</v>
      </c>
      <c r="B1491" s="21" t="str">
        <f t="shared" si="93"/>
        <v>78c16119-ba39-4932-9d8b-6a2beceb7249OPEN-CSP ACADEMICO</v>
      </c>
      <c r="C1491"/>
      <c r="D1491" s="21" t="s">
        <v>134</v>
      </c>
      <c r="E1491" t="s">
        <v>3114</v>
      </c>
      <c r="F1491" s="21" t="s">
        <v>779</v>
      </c>
      <c r="G1491" s="21" t="s">
        <v>134</v>
      </c>
      <c r="H1491" s="49" t="s">
        <v>136</v>
      </c>
      <c r="I1491" s="21" t="s">
        <v>74</v>
      </c>
      <c r="J1491" t="s">
        <v>3115</v>
      </c>
      <c r="K1491" s="53" t="s">
        <v>29</v>
      </c>
      <c r="L1491" s="52" t="s">
        <v>92</v>
      </c>
      <c r="M1491" s="48" t="s">
        <v>73</v>
      </c>
      <c r="N1491" s="89" t="s">
        <v>74</v>
      </c>
      <c r="O1491" s="90" t="s">
        <v>74</v>
      </c>
      <c r="P1491" s="89" t="s">
        <v>74</v>
      </c>
      <c r="Q1491" s="47" t="str">
        <f t="shared" si="94"/>
        <v>78c16119-ba39-4932-9d8b-6a2beceb7249</v>
      </c>
      <c r="R1491" s="64" t="s">
        <v>848</v>
      </c>
      <c r="S1491" s="87">
        <v>15</v>
      </c>
      <c r="T1491" s="21">
        <v>1</v>
      </c>
      <c r="U1491" s="62" t="s">
        <v>139</v>
      </c>
      <c r="V1491" s="49">
        <f>SUMIF(ResumenCotizacion!$C:$C,E1491,ResumenCotizacion!$P:$P)</f>
        <v>0</v>
      </c>
      <c r="W1491" s="86">
        <f>IF(H1491="USD",S1491*SolCotizacion!$J$18,S1491)</f>
        <v>54981.149999999994</v>
      </c>
      <c r="X1491" s="3">
        <f>ROUND(W1491/(1-VLOOKUP("Total porcentaje:",ResumenCotizacion!$F:$H,3,0)),2)</f>
        <v>54981.15</v>
      </c>
      <c r="Y1491" s="3">
        <f t="shared" si="95"/>
        <v>0</v>
      </c>
    </row>
    <row r="1492" spans="1:25" ht="14.25" x14ac:dyDescent="0.2">
      <c r="A1492" s="21" t="str">
        <f t="shared" si="92"/>
        <v>Catalogo principalOPEN-CSP ACADEMICO9c584cf1-8326-4ff4-8a23-0a833ddbcab0</v>
      </c>
      <c r="B1492" s="21" t="str">
        <f t="shared" si="93"/>
        <v>9c584cf1-8326-4ff4-8a23-0a833ddbcab0OPEN-CSP ACADEMICO</v>
      </c>
      <c r="C1492"/>
      <c r="D1492" s="21" t="s">
        <v>134</v>
      </c>
      <c r="E1492" t="s">
        <v>3116</v>
      </c>
      <c r="F1492" s="21" t="s">
        <v>779</v>
      </c>
      <c r="G1492" s="21" t="s">
        <v>134</v>
      </c>
      <c r="H1492" s="49" t="s">
        <v>136</v>
      </c>
      <c r="I1492" s="21" t="s">
        <v>74</v>
      </c>
      <c r="J1492" t="s">
        <v>3117</v>
      </c>
      <c r="K1492" s="53" t="s">
        <v>29</v>
      </c>
      <c r="L1492" s="52" t="s">
        <v>92</v>
      </c>
      <c r="M1492" s="48" t="s">
        <v>73</v>
      </c>
      <c r="N1492" s="89" t="s">
        <v>74</v>
      </c>
      <c r="O1492" s="90" t="s">
        <v>74</v>
      </c>
      <c r="P1492" s="89" t="s">
        <v>74</v>
      </c>
      <c r="Q1492" s="47" t="str">
        <f t="shared" si="94"/>
        <v>9c584cf1-8326-4ff4-8a23-0a833ddbcab0</v>
      </c>
      <c r="R1492" s="64" t="s">
        <v>848</v>
      </c>
      <c r="S1492" s="87">
        <v>5.75</v>
      </c>
      <c r="T1492" s="21">
        <v>1</v>
      </c>
      <c r="U1492" s="62" t="s">
        <v>139</v>
      </c>
      <c r="V1492" s="49">
        <f>SUMIF(ResumenCotizacion!$C:$C,E1492,ResumenCotizacion!$P:$P)</f>
        <v>0</v>
      </c>
      <c r="W1492" s="86">
        <f>IF(H1492="USD",S1492*SolCotizacion!$J$18,S1492)</f>
        <v>21076.107499999998</v>
      </c>
      <c r="X1492" s="3">
        <f>ROUND(W1492/(1-VLOOKUP("Total porcentaje:",ResumenCotizacion!$F:$H,3,0)),2)</f>
        <v>21076.11</v>
      </c>
      <c r="Y1492" s="3">
        <f t="shared" si="95"/>
        <v>0</v>
      </c>
    </row>
    <row r="1493" spans="1:25" ht="14.25" x14ac:dyDescent="0.2">
      <c r="A1493" s="21" t="str">
        <f t="shared" si="92"/>
        <v>Catalogo principalOPEN-CSP ACADEMICOdd3b57a3-5183-4ff8-9e3c-321f4298b58d</v>
      </c>
      <c r="B1493" s="21" t="str">
        <f t="shared" si="93"/>
        <v>dd3b57a3-5183-4ff8-9e3c-321f4298b58dOPEN-CSP ACADEMICO</v>
      </c>
      <c r="C1493"/>
      <c r="D1493" s="21" t="s">
        <v>134</v>
      </c>
      <c r="E1493" t="s">
        <v>3118</v>
      </c>
      <c r="F1493" s="21" t="s">
        <v>779</v>
      </c>
      <c r="G1493" s="21" t="s">
        <v>134</v>
      </c>
      <c r="H1493" s="49" t="s">
        <v>136</v>
      </c>
      <c r="I1493" s="21" t="s">
        <v>74</v>
      </c>
      <c r="J1493" t="s">
        <v>3119</v>
      </c>
      <c r="K1493" s="53" t="s">
        <v>29</v>
      </c>
      <c r="L1493" s="52" t="s">
        <v>92</v>
      </c>
      <c r="M1493" s="48" t="s">
        <v>73</v>
      </c>
      <c r="N1493" s="89" t="s">
        <v>74</v>
      </c>
      <c r="O1493" s="90" t="s">
        <v>74</v>
      </c>
      <c r="P1493" s="89" t="s">
        <v>74</v>
      </c>
      <c r="Q1493" s="47" t="str">
        <f t="shared" si="94"/>
        <v>dd3b57a3-5183-4ff8-9e3c-321f4298b58d</v>
      </c>
      <c r="R1493" s="64" t="s">
        <v>848</v>
      </c>
      <c r="S1493" s="87">
        <v>4.25</v>
      </c>
      <c r="T1493" s="21">
        <v>1</v>
      </c>
      <c r="U1493" s="62" t="s">
        <v>139</v>
      </c>
      <c r="V1493" s="49">
        <f>SUMIF(ResumenCotizacion!$C:$C,E1493,ResumenCotizacion!$P:$P)</f>
        <v>0</v>
      </c>
      <c r="W1493" s="86">
        <f>IF(H1493="USD",S1493*SolCotizacion!$J$18,S1493)</f>
        <v>15577.9925</v>
      </c>
      <c r="X1493" s="3">
        <f>ROUND(W1493/(1-VLOOKUP("Total porcentaje:",ResumenCotizacion!$F:$H,3,0)),2)</f>
        <v>15577.99</v>
      </c>
      <c r="Y1493" s="3">
        <f t="shared" si="95"/>
        <v>0</v>
      </c>
    </row>
    <row r="1494" spans="1:25" ht="14.25" x14ac:dyDescent="0.2">
      <c r="A1494" s="21" t="str">
        <f t="shared" si="92"/>
        <v>Catalogo principalOPEN-CSP ACADEMICO10d1f071-0c98-4254-8ca3-5bf13d771e3d</v>
      </c>
      <c r="B1494" s="21" t="str">
        <f t="shared" si="93"/>
        <v>10d1f071-0c98-4254-8ca3-5bf13d771e3dOPEN-CSP ACADEMICO</v>
      </c>
      <c r="C1494"/>
      <c r="D1494" s="21" t="s">
        <v>134</v>
      </c>
      <c r="E1494" t="s">
        <v>3120</v>
      </c>
      <c r="F1494" s="21" t="s">
        <v>779</v>
      </c>
      <c r="G1494" s="21" t="s">
        <v>134</v>
      </c>
      <c r="H1494" s="49" t="s">
        <v>136</v>
      </c>
      <c r="I1494" s="21" t="s">
        <v>74</v>
      </c>
      <c r="J1494" t="s">
        <v>3121</v>
      </c>
      <c r="K1494" s="53" t="s">
        <v>29</v>
      </c>
      <c r="L1494" s="52" t="s">
        <v>92</v>
      </c>
      <c r="M1494" s="48" t="s">
        <v>73</v>
      </c>
      <c r="N1494" s="89" t="s">
        <v>74</v>
      </c>
      <c r="O1494" s="90" t="s">
        <v>74</v>
      </c>
      <c r="P1494" s="89" t="s">
        <v>74</v>
      </c>
      <c r="Q1494" s="47" t="str">
        <f t="shared" si="94"/>
        <v>10d1f071-0c98-4254-8ca3-5bf13d771e3d</v>
      </c>
      <c r="R1494" s="64" t="s">
        <v>848</v>
      </c>
      <c r="S1494" s="87">
        <v>0</v>
      </c>
      <c r="T1494" s="21">
        <v>1</v>
      </c>
      <c r="U1494" s="62" t="s">
        <v>139</v>
      </c>
      <c r="V1494" s="49">
        <f>SUMIF(ResumenCotizacion!$C:$C,E1494,ResumenCotizacion!$P:$P)</f>
        <v>0</v>
      </c>
      <c r="W1494" s="86">
        <f>IF(H1494="USD",S1494*SolCotizacion!$J$18,S1494)</f>
        <v>0</v>
      </c>
      <c r="X1494" s="3">
        <f>ROUND(W1494/(1-VLOOKUP("Total porcentaje:",ResumenCotizacion!$F:$H,3,0)),2)</f>
        <v>0</v>
      </c>
      <c r="Y1494" s="3">
        <f t="shared" si="95"/>
        <v>0</v>
      </c>
    </row>
    <row r="1495" spans="1:25" ht="14.25" x14ac:dyDescent="0.2">
      <c r="A1495" s="21" t="str">
        <f t="shared" si="92"/>
        <v>Catalogo principalOPEN-CSP ACADEMICO9f8f1756-f56f-421e-901a-e80e857cadb8</v>
      </c>
      <c r="B1495" s="21" t="str">
        <f t="shared" si="93"/>
        <v>9f8f1756-f56f-421e-901a-e80e857cadb8OPEN-CSP ACADEMICO</v>
      </c>
      <c r="C1495"/>
      <c r="D1495" s="21" t="s">
        <v>134</v>
      </c>
      <c r="E1495" t="s">
        <v>3122</v>
      </c>
      <c r="F1495" s="21" t="s">
        <v>779</v>
      </c>
      <c r="G1495" s="21" t="s">
        <v>134</v>
      </c>
      <c r="H1495" s="49" t="s">
        <v>136</v>
      </c>
      <c r="I1495" s="21" t="s">
        <v>74</v>
      </c>
      <c r="J1495" t="s">
        <v>3123</v>
      </c>
      <c r="K1495" s="53" t="s">
        <v>29</v>
      </c>
      <c r="L1495" s="52" t="s">
        <v>92</v>
      </c>
      <c r="M1495" s="48" t="s">
        <v>73</v>
      </c>
      <c r="N1495" s="89" t="s">
        <v>74</v>
      </c>
      <c r="O1495" s="90" t="s">
        <v>74</v>
      </c>
      <c r="P1495" s="89" t="s">
        <v>74</v>
      </c>
      <c r="Q1495" s="47" t="str">
        <f t="shared" si="94"/>
        <v>9f8f1756-f56f-421e-901a-e80e857cadb8</v>
      </c>
      <c r="R1495" s="64" t="s">
        <v>848</v>
      </c>
      <c r="S1495" s="87">
        <v>2.8</v>
      </c>
      <c r="T1495" s="21">
        <v>1</v>
      </c>
      <c r="U1495" s="62" t="s">
        <v>139</v>
      </c>
      <c r="V1495" s="49">
        <f>SUMIF(ResumenCotizacion!$C:$C,E1495,ResumenCotizacion!$P:$P)</f>
        <v>0</v>
      </c>
      <c r="W1495" s="86">
        <f>IF(H1495="USD",S1495*SolCotizacion!$J$18,S1495)</f>
        <v>10263.147999999999</v>
      </c>
      <c r="X1495" s="3">
        <f>ROUND(W1495/(1-VLOOKUP("Total porcentaje:",ResumenCotizacion!$F:$H,3,0)),2)</f>
        <v>10263.15</v>
      </c>
      <c r="Y1495" s="3">
        <f t="shared" si="95"/>
        <v>0</v>
      </c>
    </row>
    <row r="1496" spans="1:25" ht="14.25" x14ac:dyDescent="0.2">
      <c r="A1496" s="21" t="str">
        <f t="shared" si="92"/>
        <v>Catalogo principalOPEN-CSP ACADEMICOf0f9f37a-539f-4f44-aef6-e37070149499</v>
      </c>
      <c r="B1496" s="21" t="str">
        <f t="shared" si="93"/>
        <v>f0f9f37a-539f-4f44-aef6-e37070149499OPEN-CSP ACADEMICO</v>
      </c>
      <c r="C1496"/>
      <c r="D1496" s="21" t="s">
        <v>134</v>
      </c>
      <c r="E1496" t="s">
        <v>3124</v>
      </c>
      <c r="F1496" s="21" t="s">
        <v>779</v>
      </c>
      <c r="G1496" s="21" t="s">
        <v>134</v>
      </c>
      <c r="H1496" s="49" t="s">
        <v>136</v>
      </c>
      <c r="I1496" s="21" t="s">
        <v>74</v>
      </c>
      <c r="J1496" t="s">
        <v>3125</v>
      </c>
      <c r="K1496" s="53" t="s">
        <v>29</v>
      </c>
      <c r="L1496" s="52" t="s">
        <v>92</v>
      </c>
      <c r="M1496" s="48" t="s">
        <v>73</v>
      </c>
      <c r="N1496" s="89" t="s">
        <v>74</v>
      </c>
      <c r="O1496" s="90" t="s">
        <v>74</v>
      </c>
      <c r="P1496" s="89" t="s">
        <v>74</v>
      </c>
      <c r="Q1496" s="47" t="str">
        <f t="shared" si="94"/>
        <v>f0f9f37a-539f-4f44-aef6-e37070149499</v>
      </c>
      <c r="R1496" s="64" t="s">
        <v>848</v>
      </c>
      <c r="S1496" s="87">
        <v>2.2999999999999998</v>
      </c>
      <c r="T1496" s="21">
        <v>1</v>
      </c>
      <c r="U1496" s="62" t="s">
        <v>139</v>
      </c>
      <c r="V1496" s="49">
        <f>SUMIF(ResumenCotizacion!$C:$C,E1496,ResumenCotizacion!$P:$P)</f>
        <v>0</v>
      </c>
      <c r="W1496" s="86">
        <f>IF(H1496="USD",S1496*SolCotizacion!$J$18,S1496)</f>
        <v>8430.4429999999993</v>
      </c>
      <c r="X1496" s="3">
        <f>ROUND(W1496/(1-VLOOKUP("Total porcentaje:",ResumenCotizacion!$F:$H,3,0)),2)</f>
        <v>8430.44</v>
      </c>
      <c r="Y1496" s="3">
        <f t="shared" si="95"/>
        <v>0</v>
      </c>
    </row>
    <row r="1497" spans="1:25" ht="14.25" x14ac:dyDescent="0.2">
      <c r="A1497" s="21" t="str">
        <f t="shared" si="92"/>
        <v>Catalogo principalOPEN-CSP ACADEMICO2a8fd82d-e805-4af8-a156-3befc8316892</v>
      </c>
      <c r="B1497" s="21" t="str">
        <f t="shared" si="93"/>
        <v>2a8fd82d-e805-4af8-a156-3befc8316892OPEN-CSP ACADEMICO</v>
      </c>
      <c r="C1497"/>
      <c r="D1497" s="21" t="s">
        <v>134</v>
      </c>
      <c r="E1497" t="s">
        <v>3126</v>
      </c>
      <c r="F1497" s="21" t="s">
        <v>779</v>
      </c>
      <c r="G1497" s="21" t="s">
        <v>134</v>
      </c>
      <c r="H1497" s="49" t="s">
        <v>136</v>
      </c>
      <c r="I1497" s="21" t="s">
        <v>74</v>
      </c>
      <c r="J1497" t="s">
        <v>3127</v>
      </c>
      <c r="K1497" s="53" t="s">
        <v>29</v>
      </c>
      <c r="L1497" s="52" t="s">
        <v>92</v>
      </c>
      <c r="M1497" s="48" t="s">
        <v>73</v>
      </c>
      <c r="N1497" s="89" t="s">
        <v>74</v>
      </c>
      <c r="O1497" s="90" t="s">
        <v>74</v>
      </c>
      <c r="P1497" s="89" t="s">
        <v>74</v>
      </c>
      <c r="Q1497" s="47" t="str">
        <f t="shared" si="94"/>
        <v>2a8fd82d-e805-4af8-a156-3befc8316892</v>
      </c>
      <c r="R1497" s="64" t="s">
        <v>848</v>
      </c>
      <c r="S1497" s="87">
        <v>10.75</v>
      </c>
      <c r="T1497" s="21">
        <v>1</v>
      </c>
      <c r="U1497" s="62" t="s">
        <v>139</v>
      </c>
      <c r="V1497" s="49">
        <f>SUMIF(ResumenCotizacion!$C:$C,E1497,ResumenCotizacion!$P:$P)</f>
        <v>0</v>
      </c>
      <c r="W1497" s="86">
        <f>IF(H1497="USD",S1497*SolCotizacion!$J$18,S1497)</f>
        <v>39403.157500000001</v>
      </c>
      <c r="X1497" s="3">
        <f>ROUND(W1497/(1-VLOOKUP("Total porcentaje:",ResumenCotizacion!$F:$H,3,0)),2)</f>
        <v>39403.160000000003</v>
      </c>
      <c r="Y1497" s="3">
        <f t="shared" si="95"/>
        <v>0</v>
      </c>
    </row>
    <row r="1498" spans="1:25" ht="14.25" x14ac:dyDescent="0.2">
      <c r="A1498" s="21" t="str">
        <f t="shared" si="92"/>
        <v>Catalogo principalOPEN-CSP ACADEMICOe315e15c-cae6-430b-bc3f-e43acb481abc</v>
      </c>
      <c r="B1498" s="21" t="str">
        <f t="shared" si="93"/>
        <v>e315e15c-cae6-430b-bc3f-e43acb481abcOPEN-CSP ACADEMICO</v>
      </c>
      <c r="C1498"/>
      <c r="D1498" s="21" t="s">
        <v>134</v>
      </c>
      <c r="E1498" t="s">
        <v>3128</v>
      </c>
      <c r="F1498" s="21" t="s">
        <v>779</v>
      </c>
      <c r="G1498" s="21" t="s">
        <v>134</v>
      </c>
      <c r="H1498" s="49" t="s">
        <v>136</v>
      </c>
      <c r="I1498" s="21" t="s">
        <v>74</v>
      </c>
      <c r="J1498" t="s">
        <v>3129</v>
      </c>
      <c r="K1498" s="53" t="s">
        <v>29</v>
      </c>
      <c r="L1498" s="52" t="s">
        <v>92</v>
      </c>
      <c r="M1498" s="48" t="s">
        <v>73</v>
      </c>
      <c r="N1498" s="89" t="s">
        <v>74</v>
      </c>
      <c r="O1498" s="90" t="s">
        <v>74</v>
      </c>
      <c r="P1498" s="89" t="s">
        <v>74</v>
      </c>
      <c r="Q1498" s="47" t="str">
        <f t="shared" si="94"/>
        <v>e315e15c-cae6-430b-bc3f-e43acb481abc</v>
      </c>
      <c r="R1498" s="64" t="s">
        <v>848</v>
      </c>
      <c r="S1498" s="87">
        <v>8</v>
      </c>
      <c r="T1498" s="21">
        <v>1</v>
      </c>
      <c r="U1498" s="62" t="s">
        <v>139</v>
      </c>
      <c r="V1498" s="49">
        <f>SUMIF(ResumenCotizacion!$C:$C,E1498,ResumenCotizacion!$P:$P)</f>
        <v>0</v>
      </c>
      <c r="W1498" s="86">
        <f>IF(H1498="USD",S1498*SolCotizacion!$J$18,S1498)</f>
        <v>29323.279999999999</v>
      </c>
      <c r="X1498" s="3">
        <f>ROUND(W1498/(1-VLOOKUP("Total porcentaje:",ResumenCotizacion!$F:$H,3,0)),2)</f>
        <v>29323.279999999999</v>
      </c>
      <c r="Y1498" s="3">
        <f t="shared" si="95"/>
        <v>0</v>
      </c>
    </row>
    <row r="1499" spans="1:25" ht="14.25" x14ac:dyDescent="0.2">
      <c r="A1499" s="21" t="str">
        <f t="shared" si="92"/>
        <v>Catalogo principalOPEN-CSP ACADEMICO02e65727-4a55-440a-ae7d-f3ccc6ae0eb7</v>
      </c>
      <c r="B1499" s="21" t="str">
        <f t="shared" si="93"/>
        <v>02e65727-4a55-440a-ae7d-f3ccc6ae0eb7OPEN-CSP ACADEMICO</v>
      </c>
      <c r="C1499"/>
      <c r="D1499" s="21" t="s">
        <v>134</v>
      </c>
      <c r="E1499" t="s">
        <v>3130</v>
      </c>
      <c r="F1499" s="21" t="s">
        <v>779</v>
      </c>
      <c r="G1499" s="21" t="s">
        <v>134</v>
      </c>
      <c r="H1499" s="49" t="s">
        <v>136</v>
      </c>
      <c r="I1499" s="21" t="s">
        <v>74</v>
      </c>
      <c r="J1499" t="s">
        <v>3131</v>
      </c>
      <c r="K1499" s="53" t="s">
        <v>29</v>
      </c>
      <c r="L1499" s="52" t="s">
        <v>92</v>
      </c>
      <c r="M1499" s="48" t="s">
        <v>73</v>
      </c>
      <c r="N1499" s="89" t="s">
        <v>74</v>
      </c>
      <c r="O1499" s="90" t="s">
        <v>74</v>
      </c>
      <c r="P1499" s="89" t="s">
        <v>74</v>
      </c>
      <c r="Q1499" s="47" t="str">
        <f t="shared" si="94"/>
        <v>02e65727-4a55-440a-ae7d-f3ccc6ae0eb7</v>
      </c>
      <c r="R1499" s="64" t="s">
        <v>848</v>
      </c>
      <c r="S1499" s="87">
        <v>0</v>
      </c>
      <c r="T1499" s="21">
        <v>1</v>
      </c>
      <c r="U1499" s="62" t="s">
        <v>139</v>
      </c>
      <c r="V1499" s="49">
        <f>SUMIF(ResumenCotizacion!$C:$C,E1499,ResumenCotizacion!$P:$P)</f>
        <v>0</v>
      </c>
      <c r="W1499" s="86">
        <f>IF(H1499="USD",S1499*SolCotizacion!$J$18,S1499)</f>
        <v>0</v>
      </c>
      <c r="X1499" s="3">
        <f>ROUND(W1499/(1-VLOOKUP("Total porcentaje:",ResumenCotizacion!$F:$H,3,0)),2)</f>
        <v>0</v>
      </c>
      <c r="Y1499" s="3">
        <f t="shared" si="95"/>
        <v>0</v>
      </c>
    </row>
    <row r="1500" spans="1:25" ht="14.25" x14ac:dyDescent="0.2">
      <c r="A1500" s="21" t="str">
        <f t="shared" si="92"/>
        <v>Catalogo principalOPEN-CSP ACADEMICO75882cce-8629-4026-846a-a981682cb3de</v>
      </c>
      <c r="B1500" s="21" t="str">
        <f t="shared" si="93"/>
        <v>75882cce-8629-4026-846a-a981682cb3deOPEN-CSP ACADEMICO</v>
      </c>
      <c r="C1500"/>
      <c r="D1500" s="21" t="s">
        <v>134</v>
      </c>
      <c r="E1500" t="s">
        <v>3132</v>
      </c>
      <c r="F1500" s="21" t="s">
        <v>779</v>
      </c>
      <c r="G1500" s="21" t="s">
        <v>134</v>
      </c>
      <c r="H1500" s="49" t="s">
        <v>136</v>
      </c>
      <c r="I1500" s="21" t="s">
        <v>74</v>
      </c>
      <c r="J1500" t="s">
        <v>3133</v>
      </c>
      <c r="K1500" s="53" t="s">
        <v>29</v>
      </c>
      <c r="L1500" s="52" t="s">
        <v>92</v>
      </c>
      <c r="M1500" s="48" t="s">
        <v>73</v>
      </c>
      <c r="N1500" s="89" t="s">
        <v>74</v>
      </c>
      <c r="O1500" s="90" t="s">
        <v>74</v>
      </c>
      <c r="P1500" s="89" t="s">
        <v>74</v>
      </c>
      <c r="Q1500" s="47" t="str">
        <f t="shared" si="94"/>
        <v>75882cce-8629-4026-846a-a981682cb3de</v>
      </c>
      <c r="R1500" s="64" t="s">
        <v>848</v>
      </c>
      <c r="S1500" s="87">
        <v>3.3</v>
      </c>
      <c r="T1500" s="21">
        <v>1</v>
      </c>
      <c r="U1500" s="62" t="s">
        <v>139</v>
      </c>
      <c r="V1500" s="49">
        <f>SUMIF(ResumenCotizacion!$C:$C,E1500,ResumenCotizacion!$P:$P)</f>
        <v>0</v>
      </c>
      <c r="W1500" s="86">
        <f>IF(H1500="USD",S1500*SolCotizacion!$J$18,S1500)</f>
        <v>12095.852999999999</v>
      </c>
      <c r="X1500" s="3">
        <f>ROUND(W1500/(1-VLOOKUP("Total porcentaje:",ResumenCotizacion!$F:$H,3,0)),2)</f>
        <v>12095.85</v>
      </c>
      <c r="Y1500" s="3">
        <f t="shared" si="95"/>
        <v>0</v>
      </c>
    </row>
    <row r="1501" spans="1:25" ht="14.25" x14ac:dyDescent="0.2">
      <c r="A1501" s="21" t="str">
        <f t="shared" si="92"/>
        <v>Catalogo principalOPEN-CSP ACADEMICOd6d9fb41-4766-46f9-8dae-4176f78edad5</v>
      </c>
      <c r="B1501" s="21" t="str">
        <f t="shared" si="93"/>
        <v>d6d9fb41-4766-46f9-8dae-4176f78edad5OPEN-CSP ACADEMICO</v>
      </c>
      <c r="C1501"/>
      <c r="D1501" s="21" t="s">
        <v>134</v>
      </c>
      <c r="E1501" t="s">
        <v>3134</v>
      </c>
      <c r="F1501" s="21" t="s">
        <v>779</v>
      </c>
      <c r="G1501" s="21" t="s">
        <v>134</v>
      </c>
      <c r="H1501" s="49" t="s">
        <v>136</v>
      </c>
      <c r="I1501" s="21" t="s">
        <v>74</v>
      </c>
      <c r="J1501" t="s">
        <v>3135</v>
      </c>
      <c r="K1501" s="53" t="s">
        <v>29</v>
      </c>
      <c r="L1501" s="52" t="s">
        <v>92</v>
      </c>
      <c r="M1501" s="48" t="s">
        <v>73</v>
      </c>
      <c r="N1501" s="89" t="s">
        <v>74</v>
      </c>
      <c r="O1501" s="90" t="s">
        <v>74</v>
      </c>
      <c r="P1501" s="89" t="s">
        <v>74</v>
      </c>
      <c r="Q1501" s="47" t="str">
        <f t="shared" si="94"/>
        <v>d6d9fb41-4766-46f9-8dae-4176f78edad5</v>
      </c>
      <c r="R1501" s="64" t="s">
        <v>848</v>
      </c>
      <c r="S1501" s="87">
        <v>0</v>
      </c>
      <c r="T1501" s="21">
        <v>1</v>
      </c>
      <c r="U1501" s="62" t="s">
        <v>139</v>
      </c>
      <c r="V1501" s="49">
        <f>SUMIF(ResumenCotizacion!$C:$C,E1501,ResumenCotizacion!$P:$P)</f>
        <v>0</v>
      </c>
      <c r="W1501" s="86">
        <f>IF(H1501="USD",S1501*SolCotizacion!$J$18,S1501)</f>
        <v>0</v>
      </c>
      <c r="X1501" s="3">
        <f>ROUND(W1501/(1-VLOOKUP("Total porcentaje:",ResumenCotizacion!$F:$H,3,0)),2)</f>
        <v>0</v>
      </c>
      <c r="Y1501" s="3">
        <f t="shared" si="95"/>
        <v>0</v>
      </c>
    </row>
    <row r="1502" spans="1:25" ht="14.25" x14ac:dyDescent="0.2">
      <c r="A1502" s="21" t="str">
        <f t="shared" si="92"/>
        <v>Catalogo principalOPEN-CSP ACADEMICO4688b9b7-2fcf-47bd-a519-3ff492e5a05b</v>
      </c>
      <c r="B1502" s="21" t="str">
        <f t="shared" si="93"/>
        <v>4688b9b7-2fcf-47bd-a519-3ff492e5a05bOPEN-CSP ACADEMICO</v>
      </c>
      <c r="C1502"/>
      <c r="D1502" s="21" t="s">
        <v>134</v>
      </c>
      <c r="E1502" t="s">
        <v>3136</v>
      </c>
      <c r="F1502" s="21" t="s">
        <v>779</v>
      </c>
      <c r="G1502" s="21" t="s">
        <v>134</v>
      </c>
      <c r="H1502" s="49" t="s">
        <v>136</v>
      </c>
      <c r="I1502" s="21" t="s">
        <v>74</v>
      </c>
      <c r="J1502" t="s">
        <v>3137</v>
      </c>
      <c r="K1502" s="53" t="s">
        <v>29</v>
      </c>
      <c r="L1502" s="52" t="s">
        <v>92</v>
      </c>
      <c r="M1502" s="48" t="s">
        <v>73</v>
      </c>
      <c r="N1502" s="89" t="s">
        <v>74</v>
      </c>
      <c r="O1502" s="90" t="s">
        <v>74</v>
      </c>
      <c r="P1502" s="89" t="s">
        <v>74</v>
      </c>
      <c r="Q1502" s="47" t="str">
        <f t="shared" si="94"/>
        <v>4688b9b7-2fcf-47bd-a519-3ff492e5a05b</v>
      </c>
      <c r="R1502" s="64" t="s">
        <v>848</v>
      </c>
      <c r="S1502" s="87">
        <v>2.8</v>
      </c>
      <c r="T1502" s="21">
        <v>1</v>
      </c>
      <c r="U1502" s="62" t="s">
        <v>139</v>
      </c>
      <c r="V1502" s="49">
        <f>SUMIF(ResumenCotizacion!$C:$C,E1502,ResumenCotizacion!$P:$P)</f>
        <v>0</v>
      </c>
      <c r="W1502" s="86">
        <f>IF(H1502="USD",S1502*SolCotizacion!$J$18,S1502)</f>
        <v>10263.147999999999</v>
      </c>
      <c r="X1502" s="3">
        <f>ROUND(W1502/(1-VLOOKUP("Total porcentaje:",ResumenCotizacion!$F:$H,3,0)),2)</f>
        <v>10263.15</v>
      </c>
      <c r="Y1502" s="3">
        <f t="shared" si="95"/>
        <v>0</v>
      </c>
    </row>
    <row r="1503" spans="1:25" ht="14.25" x14ac:dyDescent="0.2">
      <c r="A1503" s="21" t="str">
        <f t="shared" si="92"/>
        <v>Catalogo principalOPEN-CSP ACADEMICO061391db-34bc-4aca-bf89-bb7c28aca20b</v>
      </c>
      <c r="B1503" s="21" t="str">
        <f t="shared" si="93"/>
        <v>061391db-34bc-4aca-bf89-bb7c28aca20bOPEN-CSP ACADEMICO</v>
      </c>
      <c r="C1503"/>
      <c r="D1503" s="21" t="s">
        <v>134</v>
      </c>
      <c r="E1503" t="s">
        <v>3138</v>
      </c>
      <c r="F1503" s="21" t="s">
        <v>779</v>
      </c>
      <c r="G1503" s="21" t="s">
        <v>134</v>
      </c>
      <c r="H1503" s="49" t="s">
        <v>136</v>
      </c>
      <c r="I1503" s="21" t="s">
        <v>74</v>
      </c>
      <c r="J1503" t="s">
        <v>3139</v>
      </c>
      <c r="K1503" s="53" t="s">
        <v>29</v>
      </c>
      <c r="L1503" s="52" t="s">
        <v>92</v>
      </c>
      <c r="M1503" s="48" t="s">
        <v>73</v>
      </c>
      <c r="N1503" s="89" t="s">
        <v>74</v>
      </c>
      <c r="O1503" s="90" t="s">
        <v>74</v>
      </c>
      <c r="P1503" s="89" t="s">
        <v>74</v>
      </c>
      <c r="Q1503" s="47" t="str">
        <f t="shared" si="94"/>
        <v>061391db-34bc-4aca-bf89-bb7c28aca20b</v>
      </c>
      <c r="R1503" s="64" t="s">
        <v>848</v>
      </c>
      <c r="S1503" s="87">
        <v>1.5</v>
      </c>
      <c r="T1503" s="21">
        <v>1</v>
      </c>
      <c r="U1503" s="62" t="s">
        <v>139</v>
      </c>
      <c r="V1503" s="49">
        <f>SUMIF(ResumenCotizacion!$C:$C,E1503,ResumenCotizacion!$P:$P)</f>
        <v>0</v>
      </c>
      <c r="W1503" s="86">
        <f>IF(H1503="USD",S1503*SolCotizacion!$J$18,S1503)</f>
        <v>5498.1149999999998</v>
      </c>
      <c r="X1503" s="3">
        <f>ROUND(W1503/(1-VLOOKUP("Total porcentaje:",ResumenCotizacion!$F:$H,3,0)),2)</f>
        <v>5498.12</v>
      </c>
      <c r="Y1503" s="3">
        <f t="shared" si="95"/>
        <v>0</v>
      </c>
    </row>
    <row r="1504" spans="1:25" ht="14.25" x14ac:dyDescent="0.2">
      <c r="A1504" s="21" t="str">
        <f t="shared" si="92"/>
        <v>Catalogo principalOPEN-CSP ACADEMICO468e089f-8e8d-41f8-a688-8a91d875269a</v>
      </c>
      <c r="B1504" s="21" t="str">
        <f t="shared" si="93"/>
        <v>468e089f-8e8d-41f8-a688-8a91d875269aOPEN-CSP ACADEMICO</v>
      </c>
      <c r="C1504"/>
      <c r="D1504" s="21" t="s">
        <v>134</v>
      </c>
      <c r="E1504" t="s">
        <v>3140</v>
      </c>
      <c r="F1504" s="21" t="s">
        <v>779</v>
      </c>
      <c r="G1504" s="21" t="s">
        <v>134</v>
      </c>
      <c r="H1504" s="49" t="s">
        <v>136</v>
      </c>
      <c r="I1504" s="21" t="s">
        <v>74</v>
      </c>
      <c r="J1504" t="s">
        <v>3141</v>
      </c>
      <c r="K1504" s="53" t="s">
        <v>29</v>
      </c>
      <c r="L1504" s="52" t="s">
        <v>92</v>
      </c>
      <c r="M1504" s="48" t="s">
        <v>73</v>
      </c>
      <c r="N1504" s="89" t="s">
        <v>74</v>
      </c>
      <c r="O1504" s="90" t="s">
        <v>74</v>
      </c>
      <c r="P1504" s="89" t="s">
        <v>74</v>
      </c>
      <c r="Q1504" s="47" t="str">
        <f t="shared" si="94"/>
        <v>468e089f-8e8d-41f8-a688-8a91d875269a</v>
      </c>
      <c r="R1504" s="64" t="s">
        <v>848</v>
      </c>
      <c r="S1504" s="87">
        <v>1.1299999999999999</v>
      </c>
      <c r="T1504" s="21">
        <v>1</v>
      </c>
      <c r="U1504" s="62" t="s">
        <v>139</v>
      </c>
      <c r="V1504" s="49">
        <f>SUMIF(ResumenCotizacion!$C:$C,E1504,ResumenCotizacion!$P:$P)</f>
        <v>0</v>
      </c>
      <c r="W1504" s="86">
        <f>IF(H1504="USD",S1504*SolCotizacion!$J$18,S1504)</f>
        <v>4141.9132999999993</v>
      </c>
      <c r="X1504" s="3">
        <f>ROUND(W1504/(1-VLOOKUP("Total porcentaje:",ResumenCotizacion!$F:$H,3,0)),2)</f>
        <v>4141.91</v>
      </c>
      <c r="Y1504" s="3">
        <f t="shared" si="95"/>
        <v>0</v>
      </c>
    </row>
    <row r="1505" spans="1:25" ht="14.25" x14ac:dyDescent="0.2">
      <c r="A1505" s="21" t="str">
        <f t="shared" si="92"/>
        <v>Catalogo principalOPEN-CSP ACADEMICO492b8a14-381c-4536-bf63-bd5785c14734</v>
      </c>
      <c r="B1505" s="21" t="str">
        <f t="shared" si="93"/>
        <v>492b8a14-381c-4536-bf63-bd5785c14734OPEN-CSP ACADEMICO</v>
      </c>
      <c r="C1505"/>
      <c r="D1505" s="21" t="s">
        <v>134</v>
      </c>
      <c r="E1505" t="s">
        <v>3142</v>
      </c>
      <c r="F1505" s="21" t="s">
        <v>779</v>
      </c>
      <c r="G1505" s="21" t="s">
        <v>134</v>
      </c>
      <c r="H1505" s="49" t="s">
        <v>136</v>
      </c>
      <c r="I1505" s="21" t="s">
        <v>74</v>
      </c>
      <c r="J1505" t="s">
        <v>3143</v>
      </c>
      <c r="K1505" s="53" t="s">
        <v>29</v>
      </c>
      <c r="L1505" s="52" t="s">
        <v>92</v>
      </c>
      <c r="M1505" s="48" t="s">
        <v>73</v>
      </c>
      <c r="N1505" s="89" t="s">
        <v>74</v>
      </c>
      <c r="O1505" s="90" t="s">
        <v>74</v>
      </c>
      <c r="P1505" s="89" t="s">
        <v>74</v>
      </c>
      <c r="Q1505" s="47" t="str">
        <f t="shared" si="94"/>
        <v>492b8a14-381c-4536-bf63-bd5785c14734</v>
      </c>
      <c r="R1505" s="64" t="s">
        <v>848</v>
      </c>
      <c r="S1505" s="87">
        <v>24</v>
      </c>
      <c r="T1505" s="21">
        <v>1</v>
      </c>
      <c r="U1505" s="62" t="s">
        <v>139</v>
      </c>
      <c r="V1505" s="49">
        <f>SUMIF(ResumenCotizacion!$C:$C,E1505,ResumenCotizacion!$P:$P)</f>
        <v>0</v>
      </c>
      <c r="W1505" s="86">
        <f>IF(H1505="USD",S1505*SolCotizacion!$J$18,S1505)</f>
        <v>87969.84</v>
      </c>
      <c r="X1505" s="3">
        <f>ROUND(W1505/(1-VLOOKUP("Total porcentaje:",ResumenCotizacion!$F:$H,3,0)),2)</f>
        <v>87969.84</v>
      </c>
      <c r="Y1505" s="3">
        <f t="shared" si="95"/>
        <v>0</v>
      </c>
    </row>
    <row r="1506" spans="1:25" ht="14.25" x14ac:dyDescent="0.2">
      <c r="A1506" s="21" t="str">
        <f t="shared" si="92"/>
        <v>Catalogo principalOPEN-CSP ACADEMICO64ed3fb4-9f46-4e8a-b287-7a3662245c37</v>
      </c>
      <c r="B1506" s="21" t="str">
        <f t="shared" si="93"/>
        <v>64ed3fb4-9f46-4e8a-b287-7a3662245c37OPEN-CSP ACADEMICO</v>
      </c>
      <c r="C1506"/>
      <c r="D1506" s="21" t="s">
        <v>134</v>
      </c>
      <c r="E1506" t="s">
        <v>3144</v>
      </c>
      <c r="F1506" s="21" t="s">
        <v>779</v>
      </c>
      <c r="G1506" s="21" t="s">
        <v>134</v>
      </c>
      <c r="H1506" s="49" t="s">
        <v>136</v>
      </c>
      <c r="I1506" s="21" t="s">
        <v>74</v>
      </c>
      <c r="J1506" t="s">
        <v>3145</v>
      </c>
      <c r="K1506" s="53" t="s">
        <v>29</v>
      </c>
      <c r="L1506" s="52" t="s">
        <v>92</v>
      </c>
      <c r="M1506" s="48" t="s">
        <v>73</v>
      </c>
      <c r="N1506" s="89" t="s">
        <v>74</v>
      </c>
      <c r="O1506" s="90" t="s">
        <v>74</v>
      </c>
      <c r="P1506" s="89" t="s">
        <v>74</v>
      </c>
      <c r="Q1506" s="47" t="str">
        <f t="shared" si="94"/>
        <v>64ed3fb4-9f46-4e8a-b287-7a3662245c37</v>
      </c>
      <c r="R1506" s="64" t="s">
        <v>848</v>
      </c>
      <c r="S1506" s="87">
        <v>24</v>
      </c>
      <c r="T1506" s="21">
        <v>1</v>
      </c>
      <c r="U1506" s="62" t="s">
        <v>139</v>
      </c>
      <c r="V1506" s="49">
        <f>SUMIF(ResumenCotizacion!$C:$C,E1506,ResumenCotizacion!$P:$P)</f>
        <v>0</v>
      </c>
      <c r="W1506" s="86">
        <f>IF(H1506="USD",S1506*SolCotizacion!$J$18,S1506)</f>
        <v>87969.84</v>
      </c>
      <c r="X1506" s="3">
        <f>ROUND(W1506/(1-VLOOKUP("Total porcentaje:",ResumenCotizacion!$F:$H,3,0)),2)</f>
        <v>87969.84</v>
      </c>
      <c r="Y1506" s="3">
        <f t="shared" si="95"/>
        <v>0</v>
      </c>
    </row>
    <row r="1507" spans="1:25" ht="14.25" x14ac:dyDescent="0.2">
      <c r="A1507" s="21" t="str">
        <f t="shared" si="92"/>
        <v>Catalogo principalOPEN-CSP ACADEMICO80fc6c74-cc94-478d-97b0-8455593a5987</v>
      </c>
      <c r="B1507" s="21" t="str">
        <f t="shared" si="93"/>
        <v>80fc6c74-cc94-478d-97b0-8455593a5987OPEN-CSP ACADEMICO</v>
      </c>
      <c r="C1507"/>
      <c r="D1507" s="21" t="s">
        <v>134</v>
      </c>
      <c r="E1507" t="s">
        <v>3146</v>
      </c>
      <c r="F1507" s="21" t="s">
        <v>779</v>
      </c>
      <c r="G1507" s="21" t="s">
        <v>134</v>
      </c>
      <c r="H1507" s="49" t="s">
        <v>136</v>
      </c>
      <c r="I1507" s="21" t="s">
        <v>74</v>
      </c>
      <c r="J1507" t="s">
        <v>3147</v>
      </c>
      <c r="K1507" s="53" t="s">
        <v>29</v>
      </c>
      <c r="L1507" s="52" t="s">
        <v>92</v>
      </c>
      <c r="M1507" s="48" t="s">
        <v>73</v>
      </c>
      <c r="N1507" s="89" t="s">
        <v>74</v>
      </c>
      <c r="O1507" s="90" t="s">
        <v>74</v>
      </c>
      <c r="P1507" s="89" t="s">
        <v>74</v>
      </c>
      <c r="Q1507" s="47" t="str">
        <f t="shared" si="94"/>
        <v>80fc6c74-cc94-478d-97b0-8455593a5987</v>
      </c>
      <c r="R1507" s="64" t="s">
        <v>848</v>
      </c>
      <c r="S1507" s="87">
        <v>6</v>
      </c>
      <c r="T1507" s="21">
        <v>1</v>
      </c>
      <c r="U1507" s="62" t="s">
        <v>139</v>
      </c>
      <c r="V1507" s="49">
        <f>SUMIF(ResumenCotizacion!$C:$C,E1507,ResumenCotizacion!$P:$P)</f>
        <v>0</v>
      </c>
      <c r="W1507" s="86">
        <f>IF(H1507="USD",S1507*SolCotizacion!$J$18,S1507)</f>
        <v>21992.46</v>
      </c>
      <c r="X1507" s="3">
        <f>ROUND(W1507/(1-VLOOKUP("Total porcentaje:",ResumenCotizacion!$F:$H,3,0)),2)</f>
        <v>21992.46</v>
      </c>
      <c r="Y1507" s="3">
        <f t="shared" si="95"/>
        <v>0</v>
      </c>
    </row>
    <row r="1508" spans="1:25" ht="14.25" x14ac:dyDescent="0.2">
      <c r="A1508" s="21" t="str">
        <f t="shared" si="92"/>
        <v>Catalogo principalOPEN-CSP ACADEMICO353d7f89-2e6f-4deb-9145-80f281a782ab</v>
      </c>
      <c r="B1508" s="21" t="str">
        <f t="shared" si="93"/>
        <v>353d7f89-2e6f-4deb-9145-80f281a782abOPEN-CSP ACADEMICO</v>
      </c>
      <c r="C1508"/>
      <c r="D1508" s="21" t="s">
        <v>134</v>
      </c>
      <c r="E1508" t="s">
        <v>3148</v>
      </c>
      <c r="F1508" s="21" t="s">
        <v>779</v>
      </c>
      <c r="G1508" s="21" t="s">
        <v>134</v>
      </c>
      <c r="H1508" s="49" t="s">
        <v>136</v>
      </c>
      <c r="I1508" s="21" t="s">
        <v>74</v>
      </c>
      <c r="J1508" t="s">
        <v>3149</v>
      </c>
      <c r="K1508" s="53" t="s">
        <v>29</v>
      </c>
      <c r="L1508" s="52" t="s">
        <v>92</v>
      </c>
      <c r="M1508" s="48" t="s">
        <v>73</v>
      </c>
      <c r="N1508" s="89" t="s">
        <v>74</v>
      </c>
      <c r="O1508" s="90" t="s">
        <v>74</v>
      </c>
      <c r="P1508" s="89" t="s">
        <v>74</v>
      </c>
      <c r="Q1508" s="47" t="str">
        <f t="shared" si="94"/>
        <v>353d7f89-2e6f-4deb-9145-80f281a782ab</v>
      </c>
      <c r="R1508" s="64" t="s">
        <v>848</v>
      </c>
      <c r="S1508" s="87">
        <v>6</v>
      </c>
      <c r="T1508" s="21">
        <v>1</v>
      </c>
      <c r="U1508" s="62" t="s">
        <v>139</v>
      </c>
      <c r="V1508" s="49">
        <f>SUMIF(ResumenCotizacion!$C:$C,E1508,ResumenCotizacion!$P:$P)</f>
        <v>0</v>
      </c>
      <c r="W1508" s="86">
        <f>IF(H1508="USD",S1508*SolCotizacion!$J$18,S1508)</f>
        <v>21992.46</v>
      </c>
      <c r="X1508" s="3">
        <f>ROUND(W1508/(1-VLOOKUP("Total porcentaje:",ResumenCotizacion!$F:$H,3,0)),2)</f>
        <v>21992.46</v>
      </c>
      <c r="Y1508" s="3">
        <f t="shared" si="95"/>
        <v>0</v>
      </c>
    </row>
    <row r="1509" spans="1:25" ht="14.25" x14ac:dyDescent="0.2">
      <c r="A1509" s="21" t="str">
        <f t="shared" si="92"/>
        <v>Catalogo principalOPEN-CSP ACADEMICO5e8853ed-611c-4f9c-af21-540ba351a636</v>
      </c>
      <c r="B1509" s="21" t="str">
        <f t="shared" si="93"/>
        <v>5e8853ed-611c-4f9c-af21-540ba351a636OPEN-CSP ACADEMICO</v>
      </c>
      <c r="C1509"/>
      <c r="D1509" s="21" t="s">
        <v>134</v>
      </c>
      <c r="E1509" t="s">
        <v>3150</v>
      </c>
      <c r="F1509" s="21" t="s">
        <v>779</v>
      </c>
      <c r="G1509" s="21" t="s">
        <v>134</v>
      </c>
      <c r="H1509" s="49" t="s">
        <v>136</v>
      </c>
      <c r="I1509" s="21" t="s">
        <v>74</v>
      </c>
      <c r="J1509" t="s">
        <v>3151</v>
      </c>
      <c r="K1509" s="53" t="s">
        <v>29</v>
      </c>
      <c r="L1509" s="52" t="s">
        <v>92</v>
      </c>
      <c r="M1509" s="48" t="s">
        <v>73</v>
      </c>
      <c r="N1509" s="89" t="s">
        <v>74</v>
      </c>
      <c r="O1509" s="90" t="s">
        <v>74</v>
      </c>
      <c r="P1509" s="89" t="s">
        <v>74</v>
      </c>
      <c r="Q1509" s="47" t="str">
        <f t="shared" si="94"/>
        <v>5e8853ed-611c-4f9c-af21-540ba351a636</v>
      </c>
      <c r="R1509" s="64" t="s">
        <v>848</v>
      </c>
      <c r="S1509" s="87">
        <v>12</v>
      </c>
      <c r="T1509" s="21">
        <v>1</v>
      </c>
      <c r="U1509" s="62" t="s">
        <v>139</v>
      </c>
      <c r="V1509" s="49">
        <f>SUMIF(ResumenCotizacion!$C:$C,E1509,ResumenCotizacion!$P:$P)</f>
        <v>0</v>
      </c>
      <c r="W1509" s="86">
        <f>IF(H1509="USD",S1509*SolCotizacion!$J$18,S1509)</f>
        <v>43984.92</v>
      </c>
      <c r="X1509" s="3">
        <f>ROUND(W1509/(1-VLOOKUP("Total porcentaje:",ResumenCotizacion!$F:$H,3,0)),2)</f>
        <v>43984.92</v>
      </c>
      <c r="Y1509" s="3">
        <f t="shared" si="95"/>
        <v>0</v>
      </c>
    </row>
    <row r="1510" spans="1:25" ht="14.25" x14ac:dyDescent="0.2">
      <c r="A1510" s="21" t="str">
        <f t="shared" si="92"/>
        <v>Catalogo principalOPEN-CSP ACADEMICOda2034e1-c147-4aae-afab-9c15acf16ea5</v>
      </c>
      <c r="B1510" s="21" t="str">
        <f t="shared" si="93"/>
        <v>da2034e1-c147-4aae-afab-9c15acf16ea5OPEN-CSP ACADEMICO</v>
      </c>
      <c r="C1510"/>
      <c r="D1510" s="21" t="s">
        <v>134</v>
      </c>
      <c r="E1510" t="s">
        <v>3152</v>
      </c>
      <c r="F1510" s="21" t="s">
        <v>779</v>
      </c>
      <c r="G1510" s="21" t="s">
        <v>134</v>
      </c>
      <c r="H1510" s="49" t="s">
        <v>136</v>
      </c>
      <c r="I1510" s="21" t="s">
        <v>74</v>
      </c>
      <c r="J1510" t="s">
        <v>3153</v>
      </c>
      <c r="K1510" s="53" t="s">
        <v>29</v>
      </c>
      <c r="L1510" s="52" t="s">
        <v>92</v>
      </c>
      <c r="M1510" s="48" t="s">
        <v>73</v>
      </c>
      <c r="N1510" s="89" t="s">
        <v>74</v>
      </c>
      <c r="O1510" s="90" t="s">
        <v>74</v>
      </c>
      <c r="P1510" s="89" t="s">
        <v>74</v>
      </c>
      <c r="Q1510" s="47" t="str">
        <f t="shared" si="94"/>
        <v>da2034e1-c147-4aae-afab-9c15acf16ea5</v>
      </c>
      <c r="R1510" s="64" t="s">
        <v>848</v>
      </c>
      <c r="S1510" s="87">
        <v>12</v>
      </c>
      <c r="T1510" s="21">
        <v>1</v>
      </c>
      <c r="U1510" s="62" t="s">
        <v>139</v>
      </c>
      <c r="V1510" s="49">
        <f>SUMIF(ResumenCotizacion!$C:$C,E1510,ResumenCotizacion!$P:$P)</f>
        <v>0</v>
      </c>
      <c r="W1510" s="86">
        <f>IF(H1510="USD",S1510*SolCotizacion!$J$18,S1510)</f>
        <v>43984.92</v>
      </c>
      <c r="X1510" s="3">
        <f>ROUND(W1510/(1-VLOOKUP("Total porcentaje:",ResumenCotizacion!$F:$H,3,0)),2)</f>
        <v>43984.92</v>
      </c>
      <c r="Y1510" s="3">
        <f t="shared" si="95"/>
        <v>0</v>
      </c>
    </row>
    <row r="1511" spans="1:25" ht="14.25" x14ac:dyDescent="0.2">
      <c r="A1511" s="21" t="str">
        <f t="shared" si="92"/>
        <v>Catalogo principalOPEN-CSP ACADEMICO373b99e9-51cd-437b-be03-1988a02f025a</v>
      </c>
      <c r="B1511" s="21" t="str">
        <f t="shared" si="93"/>
        <v>373b99e9-51cd-437b-be03-1988a02f025aOPEN-CSP ACADEMICO</v>
      </c>
      <c r="C1511"/>
      <c r="D1511" s="21" t="s">
        <v>134</v>
      </c>
      <c r="E1511" t="s">
        <v>3154</v>
      </c>
      <c r="F1511" s="21" t="s">
        <v>779</v>
      </c>
      <c r="G1511" s="21" t="s">
        <v>134</v>
      </c>
      <c r="H1511" s="49" t="s">
        <v>136</v>
      </c>
      <c r="I1511" s="21" t="s">
        <v>74</v>
      </c>
      <c r="J1511" t="s">
        <v>3155</v>
      </c>
      <c r="K1511" s="53" t="s">
        <v>29</v>
      </c>
      <c r="L1511" s="52" t="s">
        <v>92</v>
      </c>
      <c r="M1511" s="48" t="s">
        <v>73</v>
      </c>
      <c r="N1511" s="89" t="s">
        <v>74</v>
      </c>
      <c r="O1511" s="90" t="s">
        <v>74</v>
      </c>
      <c r="P1511" s="89" t="s">
        <v>74</v>
      </c>
      <c r="Q1511" s="47" t="str">
        <f t="shared" si="94"/>
        <v>373b99e9-51cd-437b-be03-1988a02f025a</v>
      </c>
      <c r="R1511" s="64" t="s">
        <v>848</v>
      </c>
      <c r="S1511" s="87">
        <v>0</v>
      </c>
      <c r="T1511" s="21">
        <v>1</v>
      </c>
      <c r="U1511" s="62" t="s">
        <v>139</v>
      </c>
      <c r="V1511" s="49">
        <f>SUMIF(ResumenCotizacion!$C:$C,E1511,ResumenCotizacion!$P:$P)</f>
        <v>0</v>
      </c>
      <c r="W1511" s="86">
        <f>IF(H1511="USD",S1511*SolCotizacion!$J$18,S1511)</f>
        <v>0</v>
      </c>
      <c r="X1511" s="3">
        <f>ROUND(W1511/(1-VLOOKUP("Total porcentaje:",ResumenCotizacion!$F:$H,3,0)),2)</f>
        <v>0</v>
      </c>
      <c r="Y1511" s="3">
        <f t="shared" si="95"/>
        <v>0</v>
      </c>
    </row>
    <row r="1512" spans="1:25" ht="14.25" x14ac:dyDescent="0.2">
      <c r="A1512" s="21" t="str">
        <f t="shared" si="92"/>
        <v>Catalogo principalOPEN-CSP ACADEMICOf5907f82-b2b8-4637-a827-8460f82e5f67</v>
      </c>
      <c r="B1512" s="21" t="str">
        <f t="shared" si="93"/>
        <v>f5907f82-b2b8-4637-a827-8460f82e5f67OPEN-CSP ACADEMICO</v>
      </c>
      <c r="C1512"/>
      <c r="D1512" s="21" t="s">
        <v>134</v>
      </c>
      <c r="E1512" t="s">
        <v>3156</v>
      </c>
      <c r="F1512" s="21" t="s">
        <v>779</v>
      </c>
      <c r="G1512" s="21" t="s">
        <v>134</v>
      </c>
      <c r="H1512" s="49" t="s">
        <v>136</v>
      </c>
      <c r="I1512" s="21" t="s">
        <v>74</v>
      </c>
      <c r="J1512" t="s">
        <v>3157</v>
      </c>
      <c r="K1512" s="53" t="s">
        <v>29</v>
      </c>
      <c r="L1512" s="52" t="s">
        <v>92</v>
      </c>
      <c r="M1512" s="48" t="s">
        <v>73</v>
      </c>
      <c r="N1512" s="89" t="s">
        <v>74</v>
      </c>
      <c r="O1512" s="90" t="s">
        <v>74</v>
      </c>
      <c r="P1512" s="89" t="s">
        <v>74</v>
      </c>
      <c r="Q1512" s="47" t="str">
        <f t="shared" si="94"/>
        <v>f5907f82-b2b8-4637-a827-8460f82e5f67</v>
      </c>
      <c r="R1512" s="64" t="s">
        <v>848</v>
      </c>
      <c r="S1512" s="87">
        <v>0</v>
      </c>
      <c r="T1512" s="21">
        <v>1</v>
      </c>
      <c r="U1512" s="62" t="s">
        <v>139</v>
      </c>
      <c r="V1512" s="49">
        <f>SUMIF(ResumenCotizacion!$C:$C,E1512,ResumenCotizacion!$P:$P)</f>
        <v>0</v>
      </c>
      <c r="W1512" s="86">
        <f>IF(H1512="USD",S1512*SolCotizacion!$J$18,S1512)</f>
        <v>0</v>
      </c>
      <c r="X1512" s="3">
        <f>ROUND(W1512/(1-VLOOKUP("Total porcentaje:",ResumenCotizacion!$F:$H,3,0)),2)</f>
        <v>0</v>
      </c>
      <c r="Y1512" s="3">
        <f t="shared" si="95"/>
        <v>0</v>
      </c>
    </row>
    <row r="1513" spans="1:25" ht="14.25" x14ac:dyDescent="0.2">
      <c r="A1513" s="21" t="str">
        <f t="shared" si="92"/>
        <v>Catalogo principalOPEN-CSP ACADEMICO331e4150-94df-4517-8d5c-9346deea7665</v>
      </c>
      <c r="B1513" s="21" t="str">
        <f t="shared" si="93"/>
        <v>331e4150-94df-4517-8d5c-9346deea7665OPEN-CSP ACADEMICO</v>
      </c>
      <c r="C1513"/>
      <c r="D1513" s="21" t="s">
        <v>134</v>
      </c>
      <c r="E1513" t="s">
        <v>3158</v>
      </c>
      <c r="F1513" s="21" t="s">
        <v>779</v>
      </c>
      <c r="G1513" s="21" t="s">
        <v>134</v>
      </c>
      <c r="H1513" s="49" t="s">
        <v>136</v>
      </c>
      <c r="I1513" s="21" t="s">
        <v>74</v>
      </c>
      <c r="J1513" t="s">
        <v>3159</v>
      </c>
      <c r="K1513" s="53" t="s">
        <v>29</v>
      </c>
      <c r="L1513" s="52" t="s">
        <v>92</v>
      </c>
      <c r="M1513" s="48" t="s">
        <v>73</v>
      </c>
      <c r="N1513" s="89" t="s">
        <v>74</v>
      </c>
      <c r="O1513" s="90" t="s">
        <v>74</v>
      </c>
      <c r="P1513" s="89" t="s">
        <v>74</v>
      </c>
      <c r="Q1513" s="47" t="str">
        <f t="shared" si="94"/>
        <v>331e4150-94df-4517-8d5c-9346deea7665</v>
      </c>
      <c r="R1513" s="64" t="s">
        <v>848</v>
      </c>
      <c r="S1513" s="87">
        <v>3</v>
      </c>
      <c r="T1513" s="21">
        <v>1</v>
      </c>
      <c r="U1513" s="62" t="s">
        <v>139</v>
      </c>
      <c r="V1513" s="49">
        <f>SUMIF(ResumenCotizacion!$C:$C,E1513,ResumenCotizacion!$P:$P)</f>
        <v>0</v>
      </c>
      <c r="W1513" s="86">
        <f>IF(H1513="USD",S1513*SolCotizacion!$J$18,S1513)</f>
        <v>10996.23</v>
      </c>
      <c r="X1513" s="3">
        <f>ROUND(W1513/(1-VLOOKUP("Total porcentaje:",ResumenCotizacion!$F:$H,3,0)),2)</f>
        <v>10996.23</v>
      </c>
      <c r="Y1513" s="3">
        <f t="shared" si="95"/>
        <v>0</v>
      </c>
    </row>
    <row r="1514" spans="1:25" ht="14.25" x14ac:dyDescent="0.2">
      <c r="A1514" s="21" t="str">
        <f t="shared" si="92"/>
        <v>Catalogo principalOPEN-CSP ACADEMICO40d1eb22-daeb-4e72-80e9-566375a83b55</v>
      </c>
      <c r="B1514" s="21" t="str">
        <f t="shared" si="93"/>
        <v>40d1eb22-daeb-4e72-80e9-566375a83b55OPEN-CSP ACADEMICO</v>
      </c>
      <c r="C1514"/>
      <c r="D1514" s="21" t="s">
        <v>134</v>
      </c>
      <c r="E1514" t="s">
        <v>3160</v>
      </c>
      <c r="F1514" s="21" t="s">
        <v>779</v>
      </c>
      <c r="G1514" s="21" t="s">
        <v>134</v>
      </c>
      <c r="H1514" s="49" t="s">
        <v>136</v>
      </c>
      <c r="I1514" s="21" t="s">
        <v>74</v>
      </c>
      <c r="J1514" t="s">
        <v>3161</v>
      </c>
      <c r="K1514" s="53" t="s">
        <v>29</v>
      </c>
      <c r="L1514" s="52" t="s">
        <v>92</v>
      </c>
      <c r="M1514" s="48" t="s">
        <v>73</v>
      </c>
      <c r="N1514" s="89" t="s">
        <v>74</v>
      </c>
      <c r="O1514" s="90" t="s">
        <v>74</v>
      </c>
      <c r="P1514" s="89" t="s">
        <v>74</v>
      </c>
      <c r="Q1514" s="47" t="str">
        <f t="shared" si="94"/>
        <v>40d1eb22-daeb-4e72-80e9-566375a83b55</v>
      </c>
      <c r="R1514" s="64" t="s">
        <v>848</v>
      </c>
      <c r="S1514" s="87">
        <v>2.25</v>
      </c>
      <c r="T1514" s="21">
        <v>1</v>
      </c>
      <c r="U1514" s="62" t="s">
        <v>139</v>
      </c>
      <c r="V1514" s="49">
        <f>SUMIF(ResumenCotizacion!$C:$C,E1514,ResumenCotizacion!$P:$P)</f>
        <v>0</v>
      </c>
      <c r="W1514" s="86">
        <f>IF(H1514="USD",S1514*SolCotizacion!$J$18,S1514)</f>
        <v>8247.1725000000006</v>
      </c>
      <c r="X1514" s="3">
        <f>ROUND(W1514/(1-VLOOKUP("Total porcentaje:",ResumenCotizacion!$F:$H,3,0)),2)</f>
        <v>8247.17</v>
      </c>
      <c r="Y1514" s="3">
        <f t="shared" si="95"/>
        <v>0</v>
      </c>
    </row>
    <row r="1515" spans="1:25" ht="14.25" x14ac:dyDescent="0.2">
      <c r="A1515" s="21" t="str">
        <f t="shared" si="92"/>
        <v>Catalogo principalOPEN-CSP ACADEMICOd5caf83f-045d-4b7d-987c-dd79d5397cb3</v>
      </c>
      <c r="B1515" s="21" t="str">
        <f t="shared" si="93"/>
        <v>d5caf83f-045d-4b7d-987c-dd79d5397cb3OPEN-CSP ACADEMICO</v>
      </c>
      <c r="C1515"/>
      <c r="D1515" s="21" t="s">
        <v>134</v>
      </c>
      <c r="E1515" t="s">
        <v>3162</v>
      </c>
      <c r="F1515" s="21" t="s">
        <v>779</v>
      </c>
      <c r="G1515" s="21" t="s">
        <v>134</v>
      </c>
      <c r="H1515" s="49" t="s">
        <v>136</v>
      </c>
      <c r="I1515" s="21" t="s">
        <v>74</v>
      </c>
      <c r="J1515" t="s">
        <v>3163</v>
      </c>
      <c r="K1515" s="53" t="s">
        <v>29</v>
      </c>
      <c r="L1515" s="52" t="s">
        <v>92</v>
      </c>
      <c r="M1515" s="48" t="s">
        <v>73</v>
      </c>
      <c r="N1515" s="89" t="s">
        <v>74</v>
      </c>
      <c r="O1515" s="90" t="s">
        <v>74</v>
      </c>
      <c r="P1515" s="89" t="s">
        <v>74</v>
      </c>
      <c r="Q1515" s="47" t="str">
        <f t="shared" si="94"/>
        <v>d5caf83f-045d-4b7d-987c-dd79d5397cb3</v>
      </c>
      <c r="R1515" s="64" t="s">
        <v>848</v>
      </c>
      <c r="S1515" s="87">
        <v>0.7</v>
      </c>
      <c r="T1515" s="21">
        <v>1</v>
      </c>
      <c r="U1515" s="62" t="s">
        <v>139</v>
      </c>
      <c r="V1515" s="49">
        <f>SUMIF(ResumenCotizacion!$C:$C,E1515,ResumenCotizacion!$P:$P)</f>
        <v>0</v>
      </c>
      <c r="W1515" s="86">
        <f>IF(H1515="USD",S1515*SolCotizacion!$J$18,S1515)</f>
        <v>2565.7869999999998</v>
      </c>
      <c r="X1515" s="3">
        <f>ROUND(W1515/(1-VLOOKUP("Total porcentaje:",ResumenCotizacion!$F:$H,3,0)),2)</f>
        <v>2565.79</v>
      </c>
      <c r="Y1515" s="3">
        <f t="shared" si="95"/>
        <v>0</v>
      </c>
    </row>
    <row r="1516" spans="1:25" ht="14.25" x14ac:dyDescent="0.2">
      <c r="A1516" s="21" t="str">
        <f t="shared" si="92"/>
        <v>Catalogo principalOPEN-CSP ACADEMICO392f9987-0583-4225-8338-f3c015404c4c</v>
      </c>
      <c r="B1516" s="21" t="str">
        <f t="shared" si="93"/>
        <v>392f9987-0583-4225-8338-f3c015404c4cOPEN-CSP ACADEMICO</v>
      </c>
      <c r="C1516"/>
      <c r="D1516" s="21" t="s">
        <v>134</v>
      </c>
      <c r="E1516" t="s">
        <v>3164</v>
      </c>
      <c r="F1516" s="21" t="s">
        <v>779</v>
      </c>
      <c r="G1516" s="21" t="s">
        <v>134</v>
      </c>
      <c r="H1516" s="49" t="s">
        <v>136</v>
      </c>
      <c r="I1516" s="21" t="s">
        <v>74</v>
      </c>
      <c r="J1516" t="s">
        <v>3165</v>
      </c>
      <c r="K1516" s="53" t="s">
        <v>29</v>
      </c>
      <c r="L1516" s="52" t="s">
        <v>92</v>
      </c>
      <c r="M1516" s="48" t="s">
        <v>73</v>
      </c>
      <c r="N1516" s="89" t="s">
        <v>74</v>
      </c>
      <c r="O1516" s="90" t="s">
        <v>74</v>
      </c>
      <c r="P1516" s="89" t="s">
        <v>74</v>
      </c>
      <c r="Q1516" s="47" t="str">
        <f t="shared" si="94"/>
        <v>392f9987-0583-4225-8338-f3c015404c4c</v>
      </c>
      <c r="R1516" s="64" t="s">
        <v>848</v>
      </c>
      <c r="S1516" s="87">
        <v>0.7</v>
      </c>
      <c r="T1516" s="21">
        <v>1</v>
      </c>
      <c r="U1516" s="62" t="s">
        <v>139</v>
      </c>
      <c r="V1516" s="49">
        <f>SUMIF(ResumenCotizacion!$C:$C,E1516,ResumenCotizacion!$P:$P)</f>
        <v>0</v>
      </c>
      <c r="W1516" s="86">
        <f>IF(H1516="USD",S1516*SolCotizacion!$J$18,S1516)</f>
        <v>2565.7869999999998</v>
      </c>
      <c r="X1516" s="3">
        <f>ROUND(W1516/(1-VLOOKUP("Total porcentaje:",ResumenCotizacion!$F:$H,3,0)),2)</f>
        <v>2565.79</v>
      </c>
      <c r="Y1516" s="3">
        <f t="shared" si="95"/>
        <v>0</v>
      </c>
    </row>
    <row r="1517" spans="1:25" ht="14.25" x14ac:dyDescent="0.2">
      <c r="A1517" s="21" t="str">
        <f t="shared" si="92"/>
        <v>Catalogo principalOPEN-CSP ACADEMICO249eaae1-50df-42d0-8d69-ca66d53248b6</v>
      </c>
      <c r="B1517" s="21" t="str">
        <f t="shared" si="93"/>
        <v>249eaae1-50df-42d0-8d69-ca66d53248b6OPEN-CSP ACADEMICO</v>
      </c>
      <c r="C1517"/>
      <c r="D1517" s="21" t="s">
        <v>134</v>
      </c>
      <c r="E1517" t="s">
        <v>3166</v>
      </c>
      <c r="F1517" s="21" t="s">
        <v>779</v>
      </c>
      <c r="G1517" s="21" t="s">
        <v>134</v>
      </c>
      <c r="H1517" s="49" t="s">
        <v>136</v>
      </c>
      <c r="I1517" s="21" t="s">
        <v>74</v>
      </c>
      <c r="J1517" t="s">
        <v>3167</v>
      </c>
      <c r="K1517" s="53" t="s">
        <v>29</v>
      </c>
      <c r="L1517" s="52" t="s">
        <v>92</v>
      </c>
      <c r="M1517" s="48" t="s">
        <v>73</v>
      </c>
      <c r="N1517" s="89" t="s">
        <v>74</v>
      </c>
      <c r="O1517" s="90" t="s">
        <v>74</v>
      </c>
      <c r="P1517" s="89" t="s">
        <v>74</v>
      </c>
      <c r="Q1517" s="47" t="str">
        <f t="shared" si="94"/>
        <v>249eaae1-50df-42d0-8d69-ca66d53248b6</v>
      </c>
      <c r="R1517" s="64" t="s">
        <v>848</v>
      </c>
      <c r="S1517" s="87">
        <v>0.68</v>
      </c>
      <c r="T1517" s="21">
        <v>1</v>
      </c>
      <c r="U1517" s="62" t="s">
        <v>139</v>
      </c>
      <c r="V1517" s="49">
        <f>SUMIF(ResumenCotizacion!$C:$C,E1517,ResumenCotizacion!$P:$P)</f>
        <v>0</v>
      </c>
      <c r="W1517" s="86">
        <f>IF(H1517="USD",S1517*SolCotizacion!$J$18,S1517)</f>
        <v>2492.4787999999999</v>
      </c>
      <c r="X1517" s="3">
        <f>ROUND(W1517/(1-VLOOKUP("Total porcentaje:",ResumenCotizacion!$F:$H,3,0)),2)</f>
        <v>2492.48</v>
      </c>
      <c r="Y1517" s="3">
        <f t="shared" si="95"/>
        <v>0</v>
      </c>
    </row>
    <row r="1518" spans="1:25" ht="14.25" x14ac:dyDescent="0.2">
      <c r="A1518" s="21" t="str">
        <f t="shared" si="92"/>
        <v>Catalogo principalOPEN-CSP ACADEMICOeb93319f-34eb-45fd-92bf-6c4bdf63120d</v>
      </c>
      <c r="B1518" s="21" t="str">
        <f t="shared" si="93"/>
        <v>eb93319f-34eb-45fd-92bf-6c4bdf63120dOPEN-CSP ACADEMICO</v>
      </c>
      <c r="C1518"/>
      <c r="D1518" s="21" t="s">
        <v>134</v>
      </c>
      <c r="E1518" t="s">
        <v>3168</v>
      </c>
      <c r="F1518" s="21" t="s">
        <v>779</v>
      </c>
      <c r="G1518" s="21" t="s">
        <v>134</v>
      </c>
      <c r="H1518" s="49" t="s">
        <v>136</v>
      </c>
      <c r="I1518" s="21" t="s">
        <v>74</v>
      </c>
      <c r="J1518" t="s">
        <v>3169</v>
      </c>
      <c r="K1518" s="53" t="s">
        <v>29</v>
      </c>
      <c r="L1518" s="52" t="s">
        <v>92</v>
      </c>
      <c r="M1518" s="48" t="s">
        <v>73</v>
      </c>
      <c r="N1518" s="89" t="s">
        <v>74</v>
      </c>
      <c r="O1518" s="90" t="s">
        <v>74</v>
      </c>
      <c r="P1518" s="89" t="s">
        <v>74</v>
      </c>
      <c r="Q1518" s="47" t="str">
        <f t="shared" si="94"/>
        <v>eb93319f-34eb-45fd-92bf-6c4bdf63120d</v>
      </c>
      <c r="R1518" s="64" t="s">
        <v>848</v>
      </c>
      <c r="S1518" s="87">
        <v>0.68</v>
      </c>
      <c r="T1518" s="21">
        <v>1</v>
      </c>
      <c r="U1518" s="62" t="s">
        <v>139</v>
      </c>
      <c r="V1518" s="49">
        <f>SUMIF(ResumenCotizacion!$C:$C,E1518,ResumenCotizacion!$P:$P)</f>
        <v>0</v>
      </c>
      <c r="W1518" s="86">
        <f>IF(H1518="USD",S1518*SolCotizacion!$J$18,S1518)</f>
        <v>2492.4787999999999</v>
      </c>
      <c r="X1518" s="3">
        <f>ROUND(W1518/(1-VLOOKUP("Total porcentaje:",ResumenCotizacion!$F:$H,3,0)),2)</f>
        <v>2492.48</v>
      </c>
      <c r="Y1518" s="3">
        <f t="shared" si="95"/>
        <v>0</v>
      </c>
    </row>
    <row r="1519" spans="1:25" ht="14.25" x14ac:dyDescent="0.2">
      <c r="A1519" s="21" t="str">
        <f t="shared" si="92"/>
        <v>Catalogo principalOPEN-CSP ACADEMICO786817ae-58ed-4668-994c-c30fa07e18f5</v>
      </c>
      <c r="B1519" s="21" t="str">
        <f t="shared" si="93"/>
        <v>786817ae-58ed-4668-994c-c30fa07e18f5OPEN-CSP ACADEMICO</v>
      </c>
      <c r="C1519"/>
      <c r="D1519" s="21" t="s">
        <v>134</v>
      </c>
      <c r="E1519" t="s">
        <v>3170</v>
      </c>
      <c r="F1519" s="21" t="s">
        <v>779</v>
      </c>
      <c r="G1519" s="21" t="s">
        <v>134</v>
      </c>
      <c r="H1519" s="49" t="s">
        <v>136</v>
      </c>
      <c r="I1519" s="21" t="s">
        <v>74</v>
      </c>
      <c r="J1519" t="s">
        <v>3171</v>
      </c>
      <c r="K1519" s="53" t="s">
        <v>29</v>
      </c>
      <c r="L1519" s="52" t="s">
        <v>92</v>
      </c>
      <c r="M1519" s="48" t="s">
        <v>73</v>
      </c>
      <c r="N1519" s="89" t="s">
        <v>74</v>
      </c>
      <c r="O1519" s="90" t="s">
        <v>74</v>
      </c>
      <c r="P1519" s="89" t="s">
        <v>74</v>
      </c>
      <c r="Q1519" s="47" t="str">
        <f t="shared" si="94"/>
        <v>786817ae-58ed-4668-994c-c30fa07e18f5</v>
      </c>
      <c r="R1519" s="64" t="s">
        <v>848</v>
      </c>
      <c r="S1519" s="87">
        <v>0</v>
      </c>
      <c r="T1519" s="21">
        <v>1</v>
      </c>
      <c r="U1519" s="62" t="s">
        <v>139</v>
      </c>
      <c r="V1519" s="49">
        <f>SUMIF(ResumenCotizacion!$C:$C,E1519,ResumenCotizacion!$P:$P)</f>
        <v>0</v>
      </c>
      <c r="W1519" s="86">
        <f>IF(H1519="USD",S1519*SolCotizacion!$J$18,S1519)</f>
        <v>0</v>
      </c>
      <c r="X1519" s="3">
        <f>ROUND(W1519/(1-VLOOKUP("Total porcentaje:",ResumenCotizacion!$F:$H,3,0)),2)</f>
        <v>0</v>
      </c>
      <c r="Y1519" s="3">
        <f t="shared" si="95"/>
        <v>0</v>
      </c>
    </row>
    <row r="1520" spans="1:25" ht="14.25" x14ac:dyDescent="0.2">
      <c r="A1520" s="21" t="str">
        <f t="shared" si="92"/>
        <v>Catalogo principalOPEN-CSP ACADEMICO2eb59242-162a-40ac-bb17-5b658bf8a9c1</v>
      </c>
      <c r="B1520" s="21" t="str">
        <f t="shared" si="93"/>
        <v>2eb59242-162a-40ac-bb17-5b658bf8a9c1OPEN-CSP ACADEMICO</v>
      </c>
      <c r="C1520"/>
      <c r="D1520" s="21" t="s">
        <v>134</v>
      </c>
      <c r="E1520" t="s">
        <v>3172</v>
      </c>
      <c r="F1520" s="21" t="s">
        <v>779</v>
      </c>
      <c r="G1520" s="21" t="s">
        <v>134</v>
      </c>
      <c r="H1520" s="49" t="s">
        <v>136</v>
      </c>
      <c r="I1520" s="21" t="s">
        <v>74</v>
      </c>
      <c r="J1520" t="s">
        <v>3173</v>
      </c>
      <c r="K1520" s="53" t="s">
        <v>29</v>
      </c>
      <c r="L1520" s="52" t="s">
        <v>92</v>
      </c>
      <c r="M1520" s="48" t="s">
        <v>73</v>
      </c>
      <c r="N1520" s="89" t="s">
        <v>74</v>
      </c>
      <c r="O1520" s="90" t="s">
        <v>74</v>
      </c>
      <c r="P1520" s="89" t="s">
        <v>74</v>
      </c>
      <c r="Q1520" s="47" t="str">
        <f t="shared" si="94"/>
        <v>2eb59242-162a-40ac-bb17-5b658bf8a9c1</v>
      </c>
      <c r="R1520" s="64" t="s">
        <v>848</v>
      </c>
      <c r="S1520" s="87">
        <v>1.5</v>
      </c>
      <c r="T1520" s="21">
        <v>1</v>
      </c>
      <c r="U1520" s="62" t="s">
        <v>139</v>
      </c>
      <c r="V1520" s="49">
        <f>SUMIF(ResumenCotizacion!$C:$C,E1520,ResumenCotizacion!$P:$P)</f>
        <v>0</v>
      </c>
      <c r="W1520" s="86">
        <f>IF(H1520="USD",S1520*SolCotizacion!$J$18,S1520)</f>
        <v>5498.1149999999998</v>
      </c>
      <c r="X1520" s="3">
        <f>ROUND(W1520/(1-VLOOKUP("Total porcentaje:",ResumenCotizacion!$F:$H,3,0)),2)</f>
        <v>5498.12</v>
      </c>
      <c r="Y1520" s="3">
        <f t="shared" si="95"/>
        <v>0</v>
      </c>
    </row>
    <row r="1521" spans="1:25" ht="14.25" x14ac:dyDescent="0.2">
      <c r="A1521" s="21" t="str">
        <f t="shared" si="92"/>
        <v>Catalogo principalOPEN-CSP ACADEMICO262a0187-2979-4c1e-909c-4c3094238264</v>
      </c>
      <c r="B1521" s="21" t="str">
        <f t="shared" si="93"/>
        <v>262a0187-2979-4c1e-909c-4c3094238264OPEN-CSP ACADEMICO</v>
      </c>
      <c r="C1521"/>
      <c r="D1521" s="21" t="s">
        <v>134</v>
      </c>
      <c r="E1521" t="s">
        <v>3174</v>
      </c>
      <c r="F1521" s="21" t="s">
        <v>779</v>
      </c>
      <c r="G1521" s="21" t="s">
        <v>134</v>
      </c>
      <c r="H1521" s="49" t="s">
        <v>136</v>
      </c>
      <c r="I1521" s="21" t="s">
        <v>74</v>
      </c>
      <c r="J1521" t="s">
        <v>3175</v>
      </c>
      <c r="K1521" s="53" t="s">
        <v>29</v>
      </c>
      <c r="L1521" s="52" t="s">
        <v>92</v>
      </c>
      <c r="M1521" s="48" t="s">
        <v>73</v>
      </c>
      <c r="N1521" s="89" t="s">
        <v>74</v>
      </c>
      <c r="O1521" s="90" t="s">
        <v>74</v>
      </c>
      <c r="P1521" s="89" t="s">
        <v>74</v>
      </c>
      <c r="Q1521" s="47" t="str">
        <f t="shared" si="94"/>
        <v>262a0187-2979-4c1e-909c-4c3094238264</v>
      </c>
      <c r="R1521" s="64" t="s">
        <v>848</v>
      </c>
      <c r="S1521" s="87">
        <v>1.1200000000000001</v>
      </c>
      <c r="T1521" s="21">
        <v>1</v>
      </c>
      <c r="U1521" s="62" t="s">
        <v>139</v>
      </c>
      <c r="V1521" s="49">
        <f>SUMIF(ResumenCotizacion!$C:$C,E1521,ResumenCotizacion!$P:$P)</f>
        <v>0</v>
      </c>
      <c r="W1521" s="86">
        <f>IF(H1521="USD",S1521*SolCotizacion!$J$18,S1521)</f>
        <v>4105.2592000000004</v>
      </c>
      <c r="X1521" s="3">
        <f>ROUND(W1521/(1-VLOOKUP("Total porcentaje:",ResumenCotizacion!$F:$H,3,0)),2)</f>
        <v>4105.26</v>
      </c>
      <c r="Y1521" s="3">
        <f t="shared" si="95"/>
        <v>0</v>
      </c>
    </row>
    <row r="1522" spans="1:25" ht="14.25" x14ac:dyDescent="0.2">
      <c r="A1522" s="21" t="str">
        <f t="shared" si="92"/>
        <v>Catalogo principalOPEN-CSP ACADEMICOcbb7a0ff-cbc5-425f-8051-a1b1f981a924</v>
      </c>
      <c r="B1522" s="21" t="str">
        <f t="shared" si="93"/>
        <v>cbb7a0ff-cbc5-425f-8051-a1b1f981a924OPEN-CSP ACADEMICO</v>
      </c>
      <c r="C1522"/>
      <c r="D1522" s="21" t="s">
        <v>134</v>
      </c>
      <c r="E1522" t="s">
        <v>3176</v>
      </c>
      <c r="F1522" s="21" t="s">
        <v>779</v>
      </c>
      <c r="G1522" s="21" t="s">
        <v>134</v>
      </c>
      <c r="H1522" s="49" t="s">
        <v>136</v>
      </c>
      <c r="I1522" s="21" t="s">
        <v>74</v>
      </c>
      <c r="J1522" t="s">
        <v>3177</v>
      </c>
      <c r="K1522" s="53" t="s">
        <v>29</v>
      </c>
      <c r="L1522" s="52" t="s">
        <v>92</v>
      </c>
      <c r="M1522" s="48" t="s">
        <v>73</v>
      </c>
      <c r="N1522" s="89" t="s">
        <v>74</v>
      </c>
      <c r="O1522" s="90" t="s">
        <v>74</v>
      </c>
      <c r="P1522" s="89" t="s">
        <v>74</v>
      </c>
      <c r="Q1522" s="47" t="str">
        <f t="shared" si="94"/>
        <v>cbb7a0ff-cbc5-425f-8051-a1b1f981a924</v>
      </c>
      <c r="R1522" s="64" t="s">
        <v>848</v>
      </c>
      <c r="S1522" s="87">
        <v>0.5</v>
      </c>
      <c r="T1522" s="21">
        <v>1</v>
      </c>
      <c r="U1522" s="62" t="s">
        <v>139</v>
      </c>
      <c r="V1522" s="49">
        <f>SUMIF(ResumenCotizacion!$C:$C,E1522,ResumenCotizacion!$P:$P)</f>
        <v>0</v>
      </c>
      <c r="W1522" s="86">
        <f>IF(H1522="USD",S1522*SolCotizacion!$J$18,S1522)</f>
        <v>1832.7049999999999</v>
      </c>
      <c r="X1522" s="3">
        <f>ROUND(W1522/(1-VLOOKUP("Total porcentaje:",ResumenCotizacion!$F:$H,3,0)),2)</f>
        <v>1832.71</v>
      </c>
      <c r="Y1522" s="3">
        <f t="shared" si="95"/>
        <v>0</v>
      </c>
    </row>
    <row r="1523" spans="1:25" ht="14.25" x14ac:dyDescent="0.2">
      <c r="A1523" s="21" t="str">
        <f t="shared" si="92"/>
        <v>Catalogo principalOPEN-CSP ACADEMICO46f7b110-8370-4f99-a713-94a970160a65</v>
      </c>
      <c r="B1523" s="21" t="str">
        <f t="shared" si="93"/>
        <v>46f7b110-8370-4f99-a713-94a970160a65OPEN-CSP ACADEMICO</v>
      </c>
      <c r="C1523"/>
      <c r="D1523" s="21" t="s">
        <v>134</v>
      </c>
      <c r="E1523" t="s">
        <v>3178</v>
      </c>
      <c r="F1523" s="21" t="s">
        <v>779</v>
      </c>
      <c r="G1523" s="21" t="s">
        <v>134</v>
      </c>
      <c r="H1523" s="49" t="s">
        <v>136</v>
      </c>
      <c r="I1523" s="21" t="s">
        <v>74</v>
      </c>
      <c r="J1523" t="s">
        <v>3179</v>
      </c>
      <c r="K1523" s="53" t="s">
        <v>29</v>
      </c>
      <c r="L1523" s="52" t="s">
        <v>92</v>
      </c>
      <c r="M1523" s="48" t="s">
        <v>73</v>
      </c>
      <c r="N1523" s="89" t="s">
        <v>74</v>
      </c>
      <c r="O1523" s="90" t="s">
        <v>74</v>
      </c>
      <c r="P1523" s="89" t="s">
        <v>74</v>
      </c>
      <c r="Q1523" s="47" t="str">
        <f t="shared" si="94"/>
        <v>46f7b110-8370-4f99-a713-94a970160a65</v>
      </c>
      <c r="R1523" s="64" t="s">
        <v>848</v>
      </c>
      <c r="S1523" s="87">
        <v>0.38</v>
      </c>
      <c r="T1523" s="21">
        <v>1</v>
      </c>
      <c r="U1523" s="62" t="s">
        <v>139</v>
      </c>
      <c r="V1523" s="49">
        <f>SUMIF(ResumenCotizacion!$C:$C,E1523,ResumenCotizacion!$P:$P)</f>
        <v>0</v>
      </c>
      <c r="W1523" s="86">
        <f>IF(H1523="USD",S1523*SolCotizacion!$J$18,S1523)</f>
        <v>1392.8558</v>
      </c>
      <c r="X1523" s="3">
        <f>ROUND(W1523/(1-VLOOKUP("Total porcentaje:",ResumenCotizacion!$F:$H,3,0)),2)</f>
        <v>1392.86</v>
      </c>
      <c r="Y1523" s="3">
        <f t="shared" si="95"/>
        <v>0</v>
      </c>
    </row>
    <row r="1524" spans="1:25" ht="14.25" x14ac:dyDescent="0.2">
      <c r="A1524" s="21" t="str">
        <f t="shared" si="92"/>
        <v>Catalogo principalOPEN-CSP ACADEMICOae0515cb-3fdf-4148-903f-146223f9d1fe</v>
      </c>
      <c r="B1524" s="21" t="str">
        <f t="shared" si="93"/>
        <v>ae0515cb-3fdf-4148-903f-146223f9d1feOPEN-CSP ACADEMICO</v>
      </c>
      <c r="C1524"/>
      <c r="D1524" s="21" t="s">
        <v>134</v>
      </c>
      <c r="E1524" t="s">
        <v>3180</v>
      </c>
      <c r="F1524" s="21" t="s">
        <v>779</v>
      </c>
      <c r="G1524" s="21" t="s">
        <v>134</v>
      </c>
      <c r="H1524" s="49" t="s">
        <v>136</v>
      </c>
      <c r="I1524" s="21" t="s">
        <v>74</v>
      </c>
      <c r="J1524" t="s">
        <v>3181</v>
      </c>
      <c r="K1524" s="53" t="s">
        <v>29</v>
      </c>
      <c r="L1524" s="52" t="s">
        <v>92</v>
      </c>
      <c r="M1524" s="48" t="s">
        <v>73</v>
      </c>
      <c r="N1524" s="89" t="s">
        <v>74</v>
      </c>
      <c r="O1524" s="90" t="s">
        <v>74</v>
      </c>
      <c r="P1524" s="89" t="s">
        <v>74</v>
      </c>
      <c r="Q1524" s="47" t="str">
        <f t="shared" si="94"/>
        <v>ae0515cb-3fdf-4148-903f-146223f9d1fe</v>
      </c>
      <c r="R1524" s="64" t="s">
        <v>848</v>
      </c>
      <c r="S1524" s="87">
        <v>25</v>
      </c>
      <c r="T1524" s="21">
        <v>1</v>
      </c>
      <c r="U1524" s="62" t="s">
        <v>139</v>
      </c>
      <c r="V1524" s="49">
        <f>SUMIF(ResumenCotizacion!$C:$C,E1524,ResumenCotizacion!$P:$P)</f>
        <v>0</v>
      </c>
      <c r="W1524" s="86">
        <f>IF(H1524="USD",S1524*SolCotizacion!$J$18,S1524)</f>
        <v>91635.25</v>
      </c>
      <c r="X1524" s="3">
        <f>ROUND(W1524/(1-VLOOKUP("Total porcentaje:",ResumenCotizacion!$F:$H,3,0)),2)</f>
        <v>91635.25</v>
      </c>
      <c r="Y1524" s="3">
        <f t="shared" si="95"/>
        <v>0</v>
      </c>
    </row>
    <row r="1525" spans="1:25" ht="14.25" x14ac:dyDescent="0.2">
      <c r="A1525" s="21" t="str">
        <f t="shared" si="92"/>
        <v>Catalogo principalOPEN-CSP ACADEMICO0a590a70-13fa-4cf4-996e-7c7da8055491</v>
      </c>
      <c r="B1525" s="21" t="str">
        <f t="shared" si="93"/>
        <v>0a590a70-13fa-4cf4-996e-7c7da8055491OPEN-CSP ACADEMICO</v>
      </c>
      <c r="C1525"/>
      <c r="D1525" s="21" t="s">
        <v>134</v>
      </c>
      <c r="E1525" t="s">
        <v>3182</v>
      </c>
      <c r="F1525" s="21" t="s">
        <v>779</v>
      </c>
      <c r="G1525" s="21" t="s">
        <v>134</v>
      </c>
      <c r="H1525" s="49" t="s">
        <v>136</v>
      </c>
      <c r="I1525" s="21" t="s">
        <v>74</v>
      </c>
      <c r="J1525" t="s">
        <v>3183</v>
      </c>
      <c r="K1525" s="53" t="s">
        <v>29</v>
      </c>
      <c r="L1525" s="52" t="s">
        <v>92</v>
      </c>
      <c r="M1525" s="48" t="s">
        <v>73</v>
      </c>
      <c r="N1525" s="89" t="s">
        <v>74</v>
      </c>
      <c r="O1525" s="90" t="s">
        <v>74</v>
      </c>
      <c r="P1525" s="89" t="s">
        <v>74</v>
      </c>
      <c r="Q1525" s="47" t="str">
        <f t="shared" si="94"/>
        <v>0a590a70-13fa-4cf4-996e-7c7da8055491</v>
      </c>
      <c r="R1525" s="64" t="s">
        <v>848</v>
      </c>
      <c r="S1525" s="87">
        <v>15</v>
      </c>
      <c r="T1525" s="21">
        <v>1</v>
      </c>
      <c r="U1525" s="62" t="s">
        <v>139</v>
      </c>
      <c r="V1525" s="49">
        <f>SUMIF(ResumenCotizacion!$C:$C,E1525,ResumenCotizacion!$P:$P)</f>
        <v>0</v>
      </c>
      <c r="W1525" s="86">
        <f>IF(H1525="USD",S1525*SolCotizacion!$J$18,S1525)</f>
        <v>54981.149999999994</v>
      </c>
      <c r="X1525" s="3">
        <f>ROUND(W1525/(1-VLOOKUP("Total porcentaje:",ResumenCotizacion!$F:$H,3,0)),2)</f>
        <v>54981.15</v>
      </c>
      <c r="Y1525" s="3">
        <f t="shared" si="95"/>
        <v>0</v>
      </c>
    </row>
    <row r="1526" spans="1:25" ht="14.25" x14ac:dyDescent="0.2">
      <c r="A1526" s="21" t="str">
        <f t="shared" si="92"/>
        <v>Catalogo principalOPEN-CSP ACADEMICOee10cbd2-7a12-45de-be11-0c2c7c6eeeb1</v>
      </c>
      <c r="B1526" s="21" t="str">
        <f t="shared" si="93"/>
        <v>ee10cbd2-7a12-45de-be11-0c2c7c6eeeb1OPEN-CSP ACADEMICO</v>
      </c>
      <c r="C1526"/>
      <c r="D1526" s="21" t="s">
        <v>134</v>
      </c>
      <c r="E1526" t="s">
        <v>3184</v>
      </c>
      <c r="F1526" s="21" t="s">
        <v>779</v>
      </c>
      <c r="G1526" s="21" t="s">
        <v>134</v>
      </c>
      <c r="H1526" s="49" t="s">
        <v>136</v>
      </c>
      <c r="I1526" s="21" t="s">
        <v>74</v>
      </c>
      <c r="J1526" t="s">
        <v>3185</v>
      </c>
      <c r="K1526" s="53" t="s">
        <v>29</v>
      </c>
      <c r="L1526" s="52" t="s">
        <v>92</v>
      </c>
      <c r="M1526" s="48" t="s">
        <v>73</v>
      </c>
      <c r="N1526" s="89" t="s">
        <v>74</v>
      </c>
      <c r="O1526" s="90" t="s">
        <v>74</v>
      </c>
      <c r="P1526" s="89" t="s">
        <v>74</v>
      </c>
      <c r="Q1526" s="47" t="str">
        <f t="shared" si="94"/>
        <v>ee10cbd2-7a12-45de-be11-0c2c7c6eeeb1</v>
      </c>
      <c r="R1526" s="64" t="s">
        <v>848</v>
      </c>
      <c r="S1526" s="87">
        <v>0.43</v>
      </c>
      <c r="T1526" s="21">
        <v>1</v>
      </c>
      <c r="U1526" s="62" t="s">
        <v>139</v>
      </c>
      <c r="V1526" s="49">
        <f>SUMIF(ResumenCotizacion!$C:$C,E1526,ResumenCotizacion!$P:$P)</f>
        <v>0</v>
      </c>
      <c r="W1526" s="86">
        <f>IF(H1526="USD",S1526*SolCotizacion!$J$18,S1526)</f>
        <v>1576.1262999999999</v>
      </c>
      <c r="X1526" s="3">
        <f>ROUND(W1526/(1-VLOOKUP("Total porcentaje:",ResumenCotizacion!$F:$H,3,0)),2)</f>
        <v>1576.13</v>
      </c>
      <c r="Y1526" s="3">
        <f t="shared" si="95"/>
        <v>0</v>
      </c>
    </row>
    <row r="1527" spans="1:25" ht="14.25" x14ac:dyDescent="0.2">
      <c r="A1527" s="21" t="str">
        <f t="shared" si="92"/>
        <v>Catalogo principalOPEN-CSP ACADEMICO512e27aa-19d1-4c38-b2cb-5813375c8201</v>
      </c>
      <c r="B1527" s="21" t="str">
        <f t="shared" si="93"/>
        <v>512e27aa-19d1-4c38-b2cb-5813375c8201OPEN-CSP ACADEMICO</v>
      </c>
      <c r="C1527"/>
      <c r="D1527" s="21" t="s">
        <v>134</v>
      </c>
      <c r="E1527" t="s">
        <v>3186</v>
      </c>
      <c r="F1527" s="21" t="s">
        <v>779</v>
      </c>
      <c r="G1527" s="21" t="s">
        <v>134</v>
      </c>
      <c r="H1527" s="49" t="s">
        <v>136</v>
      </c>
      <c r="I1527" s="21" t="s">
        <v>74</v>
      </c>
      <c r="J1527" t="s">
        <v>3187</v>
      </c>
      <c r="K1527" s="53" t="s">
        <v>29</v>
      </c>
      <c r="L1527" s="52" t="s">
        <v>92</v>
      </c>
      <c r="M1527" s="48" t="s">
        <v>73</v>
      </c>
      <c r="N1527" s="89" t="s">
        <v>74</v>
      </c>
      <c r="O1527" s="90" t="s">
        <v>74</v>
      </c>
      <c r="P1527" s="89" t="s">
        <v>74</v>
      </c>
      <c r="Q1527" s="47" t="str">
        <f t="shared" si="94"/>
        <v>512e27aa-19d1-4c38-b2cb-5813375c8201</v>
      </c>
      <c r="R1527" s="64" t="s">
        <v>848</v>
      </c>
      <c r="S1527" s="87">
        <v>0</v>
      </c>
      <c r="T1527" s="21">
        <v>1</v>
      </c>
      <c r="U1527" s="62" t="s">
        <v>139</v>
      </c>
      <c r="V1527" s="49">
        <f>SUMIF(ResumenCotizacion!$C:$C,E1527,ResumenCotizacion!$P:$P)</f>
        <v>0</v>
      </c>
      <c r="W1527" s="86">
        <f>IF(H1527="USD",S1527*SolCotizacion!$J$18,S1527)</f>
        <v>0</v>
      </c>
      <c r="X1527" s="3">
        <f>ROUND(W1527/(1-VLOOKUP("Total porcentaje:",ResumenCotizacion!$F:$H,3,0)),2)</f>
        <v>0</v>
      </c>
      <c r="Y1527" s="3">
        <f t="shared" si="95"/>
        <v>0</v>
      </c>
    </row>
    <row r="1528" spans="1:25" ht="14.25" x14ac:dyDescent="0.2">
      <c r="A1528" s="21" t="str">
        <f t="shared" si="92"/>
        <v>Catalogo principalOPEN-CSP ACADEMICOc60e9cc5-7339-479e-8003-285f6bd195c7</v>
      </c>
      <c r="B1528" s="21" t="str">
        <f t="shared" si="93"/>
        <v>c60e9cc5-7339-479e-8003-285f6bd195c7OPEN-CSP ACADEMICO</v>
      </c>
      <c r="C1528"/>
      <c r="D1528" s="21" t="s">
        <v>134</v>
      </c>
      <c r="E1528" t="s">
        <v>3188</v>
      </c>
      <c r="F1528" s="21" t="s">
        <v>779</v>
      </c>
      <c r="G1528" s="21" t="s">
        <v>134</v>
      </c>
      <c r="H1528" s="49" t="s">
        <v>136</v>
      </c>
      <c r="I1528" s="21" t="s">
        <v>74</v>
      </c>
      <c r="J1528" t="s">
        <v>3189</v>
      </c>
      <c r="K1528" s="53" t="s">
        <v>29</v>
      </c>
      <c r="L1528" s="52" t="s">
        <v>92</v>
      </c>
      <c r="M1528" s="48" t="s">
        <v>73</v>
      </c>
      <c r="N1528" s="89" t="s">
        <v>74</v>
      </c>
      <c r="O1528" s="90" t="s">
        <v>74</v>
      </c>
      <c r="P1528" s="89" t="s">
        <v>74</v>
      </c>
      <c r="Q1528" s="47" t="str">
        <f t="shared" si="94"/>
        <v>c60e9cc5-7339-479e-8003-285f6bd195c7</v>
      </c>
      <c r="R1528" s="64" t="s">
        <v>848</v>
      </c>
      <c r="S1528" s="87">
        <v>0</v>
      </c>
      <c r="T1528" s="21">
        <v>1</v>
      </c>
      <c r="U1528" s="62" t="s">
        <v>139</v>
      </c>
      <c r="V1528" s="49">
        <f>SUMIF(ResumenCotizacion!$C:$C,E1528,ResumenCotizacion!$P:$P)</f>
        <v>0</v>
      </c>
      <c r="W1528" s="86">
        <f>IF(H1528="USD",S1528*SolCotizacion!$J$18,S1528)</f>
        <v>0</v>
      </c>
      <c r="X1528" s="3">
        <f>ROUND(W1528/(1-VLOOKUP("Total porcentaje:",ResumenCotizacion!$F:$H,3,0)),2)</f>
        <v>0</v>
      </c>
      <c r="Y1528" s="3">
        <f t="shared" si="95"/>
        <v>0</v>
      </c>
    </row>
    <row r="1529" spans="1:25" ht="14.25" x14ac:dyDescent="0.2">
      <c r="A1529" s="21" t="str">
        <f t="shared" si="92"/>
        <v>Catalogo principalOPEN-CSP ACADEMICO7eb5101b-b893-4d63-92ca-72df3c71fafc</v>
      </c>
      <c r="B1529" s="21" t="str">
        <f t="shared" si="93"/>
        <v>7eb5101b-b893-4d63-92ca-72df3c71fafcOPEN-CSP ACADEMICO</v>
      </c>
      <c r="C1529"/>
      <c r="D1529" s="21" t="s">
        <v>134</v>
      </c>
      <c r="E1529" t="s">
        <v>3190</v>
      </c>
      <c r="F1529" s="21" t="s">
        <v>779</v>
      </c>
      <c r="G1529" s="21" t="s">
        <v>134</v>
      </c>
      <c r="H1529" s="49" t="s">
        <v>136</v>
      </c>
      <c r="I1529" s="21" t="s">
        <v>74</v>
      </c>
      <c r="J1529" t="s">
        <v>3191</v>
      </c>
      <c r="K1529" s="53" t="s">
        <v>29</v>
      </c>
      <c r="L1529" s="52" t="s">
        <v>92</v>
      </c>
      <c r="M1529" s="48" t="s">
        <v>73</v>
      </c>
      <c r="N1529" s="89" t="s">
        <v>74</v>
      </c>
      <c r="O1529" s="90" t="s">
        <v>74</v>
      </c>
      <c r="P1529" s="89" t="s">
        <v>74</v>
      </c>
      <c r="Q1529" s="47" t="str">
        <f t="shared" si="94"/>
        <v>7eb5101b-b893-4d63-92ca-72df3c71fafc</v>
      </c>
      <c r="R1529" s="64" t="s">
        <v>848</v>
      </c>
      <c r="S1529" s="87">
        <v>3.25</v>
      </c>
      <c r="T1529" s="21">
        <v>1</v>
      </c>
      <c r="U1529" s="62" t="s">
        <v>139</v>
      </c>
      <c r="V1529" s="49">
        <f>SUMIF(ResumenCotizacion!$C:$C,E1529,ResumenCotizacion!$P:$P)</f>
        <v>0</v>
      </c>
      <c r="W1529" s="86">
        <f>IF(H1529="USD",S1529*SolCotizacion!$J$18,S1529)</f>
        <v>11912.5825</v>
      </c>
      <c r="X1529" s="3">
        <f>ROUND(W1529/(1-VLOOKUP("Total porcentaje:",ResumenCotizacion!$F:$H,3,0)),2)</f>
        <v>11912.58</v>
      </c>
      <c r="Y1529" s="3">
        <f t="shared" si="95"/>
        <v>0</v>
      </c>
    </row>
    <row r="1530" spans="1:25" ht="14.25" x14ac:dyDescent="0.2">
      <c r="A1530" s="21" t="str">
        <f t="shared" si="92"/>
        <v>Catalogo principalOPEN-CSP ACADEMICO1b6263c0-b8fd-4706-98db-89d2ace5c1bf</v>
      </c>
      <c r="B1530" s="21" t="str">
        <f t="shared" si="93"/>
        <v>1b6263c0-b8fd-4706-98db-89d2ace5c1bfOPEN-CSP ACADEMICO</v>
      </c>
      <c r="C1530"/>
      <c r="D1530" s="21" t="s">
        <v>134</v>
      </c>
      <c r="E1530" t="s">
        <v>3192</v>
      </c>
      <c r="F1530" s="21" t="s">
        <v>779</v>
      </c>
      <c r="G1530" s="21" t="s">
        <v>134</v>
      </c>
      <c r="H1530" s="49" t="s">
        <v>136</v>
      </c>
      <c r="I1530" s="21" t="s">
        <v>74</v>
      </c>
      <c r="J1530" t="s">
        <v>3193</v>
      </c>
      <c r="K1530" s="53" t="s">
        <v>29</v>
      </c>
      <c r="L1530" s="52" t="s">
        <v>92</v>
      </c>
      <c r="M1530" s="48" t="s">
        <v>73</v>
      </c>
      <c r="N1530" s="89" t="s">
        <v>74</v>
      </c>
      <c r="O1530" s="90" t="s">
        <v>74</v>
      </c>
      <c r="P1530" s="89" t="s">
        <v>74</v>
      </c>
      <c r="Q1530" s="47" t="str">
        <f t="shared" si="94"/>
        <v>1b6263c0-b8fd-4706-98db-89d2ace5c1bf</v>
      </c>
      <c r="R1530" s="64" t="s">
        <v>848</v>
      </c>
      <c r="S1530" s="87">
        <v>2.5</v>
      </c>
      <c r="T1530" s="21">
        <v>1</v>
      </c>
      <c r="U1530" s="62" t="s">
        <v>139</v>
      </c>
      <c r="V1530" s="49">
        <f>SUMIF(ResumenCotizacion!$C:$C,E1530,ResumenCotizacion!$P:$P)</f>
        <v>0</v>
      </c>
      <c r="W1530" s="86">
        <f>IF(H1530="USD",S1530*SolCotizacion!$J$18,S1530)</f>
        <v>9163.5249999999996</v>
      </c>
      <c r="X1530" s="3">
        <f>ROUND(W1530/(1-VLOOKUP("Total porcentaje:",ResumenCotizacion!$F:$H,3,0)),2)</f>
        <v>9163.5300000000007</v>
      </c>
      <c r="Y1530" s="3">
        <f t="shared" si="95"/>
        <v>0</v>
      </c>
    </row>
    <row r="1531" spans="1:25" ht="14.25" x14ac:dyDescent="0.2">
      <c r="A1531" s="21" t="str">
        <f t="shared" si="92"/>
        <v>Catalogo principalOPEN-CSP ACADEMICO4ac3982a-b9a0-43bb-9639-4585284702be</v>
      </c>
      <c r="B1531" s="21" t="str">
        <f t="shared" si="93"/>
        <v>4ac3982a-b9a0-43bb-9639-4585284702beOPEN-CSP ACADEMICO</v>
      </c>
      <c r="C1531"/>
      <c r="D1531" s="21" t="s">
        <v>134</v>
      </c>
      <c r="E1531" t="s">
        <v>3194</v>
      </c>
      <c r="F1531" s="21" t="s">
        <v>779</v>
      </c>
      <c r="G1531" s="21" t="s">
        <v>134</v>
      </c>
      <c r="H1531" s="49" t="s">
        <v>136</v>
      </c>
      <c r="I1531" s="21" t="s">
        <v>74</v>
      </c>
      <c r="J1531" t="s">
        <v>3195</v>
      </c>
      <c r="K1531" s="53" t="s">
        <v>29</v>
      </c>
      <c r="L1531" s="52" t="s">
        <v>92</v>
      </c>
      <c r="M1531" s="48" t="s">
        <v>73</v>
      </c>
      <c r="N1531" s="89" t="s">
        <v>74</v>
      </c>
      <c r="O1531" s="90" t="s">
        <v>74</v>
      </c>
      <c r="P1531" s="89" t="s">
        <v>74</v>
      </c>
      <c r="Q1531" s="47" t="str">
        <f t="shared" si="94"/>
        <v>4ac3982a-b9a0-43bb-9639-4585284702be</v>
      </c>
      <c r="R1531" s="64" t="s">
        <v>848</v>
      </c>
      <c r="S1531" s="87">
        <v>0</v>
      </c>
      <c r="T1531" s="21">
        <v>1</v>
      </c>
      <c r="U1531" s="62" t="s">
        <v>139</v>
      </c>
      <c r="V1531" s="49">
        <f>SUMIF(ResumenCotizacion!$C:$C,E1531,ResumenCotizacion!$P:$P)</f>
        <v>0</v>
      </c>
      <c r="W1531" s="86">
        <f>IF(H1531="USD",S1531*SolCotizacion!$J$18,S1531)</f>
        <v>0</v>
      </c>
      <c r="X1531" s="3">
        <f>ROUND(W1531/(1-VLOOKUP("Total porcentaje:",ResumenCotizacion!$F:$H,3,0)),2)</f>
        <v>0</v>
      </c>
      <c r="Y1531" s="3">
        <f t="shared" si="95"/>
        <v>0</v>
      </c>
    </row>
    <row r="1532" spans="1:25" ht="14.25" x14ac:dyDescent="0.2">
      <c r="A1532" s="21" t="str">
        <f t="shared" si="92"/>
        <v>Catalogo principalOPEN-CSP ACADEMICO8c484fd0-1f3f-44fb-b6d2-26ca107273f6</v>
      </c>
      <c r="B1532" s="21" t="str">
        <f t="shared" si="93"/>
        <v>8c484fd0-1f3f-44fb-b6d2-26ca107273f6OPEN-CSP ACADEMICO</v>
      </c>
      <c r="C1532"/>
      <c r="D1532" s="21" t="s">
        <v>134</v>
      </c>
      <c r="E1532" t="s">
        <v>3196</v>
      </c>
      <c r="F1532" s="21" t="s">
        <v>779</v>
      </c>
      <c r="G1532" s="21" t="s">
        <v>134</v>
      </c>
      <c r="H1532" s="49" t="s">
        <v>136</v>
      </c>
      <c r="I1532" s="21" t="s">
        <v>74</v>
      </c>
      <c r="J1532" t="s">
        <v>3197</v>
      </c>
      <c r="K1532" s="53" t="s">
        <v>29</v>
      </c>
      <c r="L1532" s="52" t="s">
        <v>92</v>
      </c>
      <c r="M1532" s="48" t="s">
        <v>73</v>
      </c>
      <c r="N1532" s="89" t="s">
        <v>74</v>
      </c>
      <c r="O1532" s="90" t="s">
        <v>74</v>
      </c>
      <c r="P1532" s="89" t="s">
        <v>74</v>
      </c>
      <c r="Q1532" s="47" t="str">
        <f t="shared" si="94"/>
        <v>8c484fd0-1f3f-44fb-b6d2-26ca107273f6</v>
      </c>
      <c r="R1532" s="64" t="s">
        <v>848</v>
      </c>
      <c r="S1532" s="87">
        <v>8</v>
      </c>
      <c r="T1532" s="21">
        <v>1</v>
      </c>
      <c r="U1532" s="62" t="s">
        <v>139</v>
      </c>
      <c r="V1532" s="49">
        <f>SUMIF(ResumenCotizacion!$C:$C,E1532,ResumenCotizacion!$P:$P)</f>
        <v>0</v>
      </c>
      <c r="W1532" s="86">
        <f>IF(H1532="USD",S1532*SolCotizacion!$J$18,S1532)</f>
        <v>29323.279999999999</v>
      </c>
      <c r="X1532" s="3">
        <f>ROUND(W1532/(1-VLOOKUP("Total porcentaje:",ResumenCotizacion!$F:$H,3,0)),2)</f>
        <v>29323.279999999999</v>
      </c>
      <c r="Y1532" s="3">
        <f t="shared" si="95"/>
        <v>0</v>
      </c>
    </row>
    <row r="1533" spans="1:25" ht="14.25" x14ac:dyDescent="0.2">
      <c r="A1533" s="21" t="str">
        <f t="shared" si="92"/>
        <v>Catalogo principalOPEN-CSP ACADEMICO3891169e-2323-45f7-95c2-4497cda23d1c</v>
      </c>
      <c r="B1533" s="21" t="str">
        <f t="shared" si="93"/>
        <v>3891169e-2323-45f7-95c2-4497cda23d1cOPEN-CSP ACADEMICO</v>
      </c>
      <c r="C1533"/>
      <c r="D1533" s="21" t="s">
        <v>134</v>
      </c>
      <c r="E1533" t="s">
        <v>3198</v>
      </c>
      <c r="F1533" s="21" t="s">
        <v>779</v>
      </c>
      <c r="G1533" s="21" t="s">
        <v>134</v>
      </c>
      <c r="H1533" s="49" t="s">
        <v>136</v>
      </c>
      <c r="I1533" s="21" t="s">
        <v>74</v>
      </c>
      <c r="J1533" t="s">
        <v>3199</v>
      </c>
      <c r="K1533" s="53" t="s">
        <v>29</v>
      </c>
      <c r="L1533" s="52" t="s">
        <v>92</v>
      </c>
      <c r="M1533" s="48" t="s">
        <v>73</v>
      </c>
      <c r="N1533" s="89" t="s">
        <v>74</v>
      </c>
      <c r="O1533" s="90" t="s">
        <v>74</v>
      </c>
      <c r="P1533" s="89" t="s">
        <v>74</v>
      </c>
      <c r="Q1533" s="47" t="str">
        <f t="shared" si="94"/>
        <v>3891169e-2323-45f7-95c2-4497cda23d1c</v>
      </c>
      <c r="R1533" s="64" t="s">
        <v>848</v>
      </c>
      <c r="S1533" s="87">
        <v>6</v>
      </c>
      <c r="T1533" s="21">
        <v>1</v>
      </c>
      <c r="U1533" s="62" t="s">
        <v>139</v>
      </c>
      <c r="V1533" s="49">
        <f>SUMIF(ResumenCotizacion!$C:$C,E1533,ResumenCotizacion!$P:$P)</f>
        <v>0</v>
      </c>
      <c r="W1533" s="86">
        <f>IF(H1533="USD",S1533*SolCotizacion!$J$18,S1533)</f>
        <v>21992.46</v>
      </c>
      <c r="X1533" s="3">
        <f>ROUND(W1533/(1-VLOOKUP("Total porcentaje:",ResumenCotizacion!$F:$H,3,0)),2)</f>
        <v>21992.46</v>
      </c>
      <c r="Y1533" s="3">
        <f t="shared" si="95"/>
        <v>0</v>
      </c>
    </row>
    <row r="1534" spans="1:25" ht="14.25" x14ac:dyDescent="0.2">
      <c r="A1534" s="21" t="str">
        <f t="shared" si="92"/>
        <v>Catalogo principalOPEN-CSP ACADEMICOafa66641-7d3c-4e28-88ac-56c9c0d9f676</v>
      </c>
      <c r="B1534" s="21" t="str">
        <f t="shared" si="93"/>
        <v>afa66641-7d3c-4e28-88ac-56c9c0d9f676OPEN-CSP ACADEMICO</v>
      </c>
      <c r="C1534"/>
      <c r="D1534" s="21" t="s">
        <v>134</v>
      </c>
      <c r="E1534" t="s">
        <v>3200</v>
      </c>
      <c r="F1534" s="21" t="s">
        <v>779</v>
      </c>
      <c r="G1534" s="21" t="s">
        <v>134</v>
      </c>
      <c r="H1534" s="49" t="s">
        <v>136</v>
      </c>
      <c r="I1534" s="21" t="s">
        <v>74</v>
      </c>
      <c r="J1534" t="s">
        <v>3201</v>
      </c>
      <c r="K1534" s="53" t="s">
        <v>29</v>
      </c>
      <c r="L1534" s="52" t="s">
        <v>92</v>
      </c>
      <c r="M1534" s="48" t="s">
        <v>73</v>
      </c>
      <c r="N1534" s="89" t="s">
        <v>74</v>
      </c>
      <c r="O1534" s="90" t="s">
        <v>74</v>
      </c>
      <c r="P1534" s="89" t="s">
        <v>74</v>
      </c>
      <c r="Q1534" s="47" t="str">
        <f t="shared" si="94"/>
        <v>afa66641-7d3c-4e28-88ac-56c9c0d9f676</v>
      </c>
      <c r="R1534" s="64" t="s">
        <v>848</v>
      </c>
      <c r="S1534" s="87">
        <v>0</v>
      </c>
      <c r="T1534" s="21">
        <v>1</v>
      </c>
      <c r="U1534" s="62" t="s">
        <v>139</v>
      </c>
      <c r="V1534" s="49">
        <f>SUMIF(ResumenCotizacion!$C:$C,E1534,ResumenCotizacion!$P:$P)</f>
        <v>0</v>
      </c>
      <c r="W1534" s="86">
        <f>IF(H1534="USD",S1534*SolCotizacion!$J$18,S1534)</f>
        <v>0</v>
      </c>
      <c r="X1534" s="3">
        <f>ROUND(W1534/(1-VLOOKUP("Total porcentaje:",ResumenCotizacion!$F:$H,3,0)),2)</f>
        <v>0</v>
      </c>
      <c r="Y1534" s="3">
        <f t="shared" si="95"/>
        <v>0</v>
      </c>
    </row>
    <row r="1535" spans="1:25" ht="14.25" x14ac:dyDescent="0.2">
      <c r="A1535" s="21" t="str">
        <f t="shared" si="92"/>
        <v>Catalogo principalOPEN-CSP ACADEMICOa9d8546b-4e19-4d08-b8e2-6814f2c2d8b1</v>
      </c>
      <c r="B1535" s="21" t="str">
        <f t="shared" si="93"/>
        <v>a9d8546b-4e19-4d08-b8e2-6814f2c2d8b1OPEN-CSP ACADEMICO</v>
      </c>
      <c r="C1535"/>
      <c r="D1535" s="21" t="s">
        <v>134</v>
      </c>
      <c r="E1535" t="s">
        <v>3202</v>
      </c>
      <c r="F1535" s="21" t="s">
        <v>779</v>
      </c>
      <c r="G1535" s="21" t="s">
        <v>134</v>
      </c>
      <c r="H1535" s="49" t="s">
        <v>136</v>
      </c>
      <c r="I1535" s="21" t="s">
        <v>74</v>
      </c>
      <c r="J1535" t="s">
        <v>3203</v>
      </c>
      <c r="K1535" s="53" t="s">
        <v>29</v>
      </c>
      <c r="L1535" s="52" t="s">
        <v>92</v>
      </c>
      <c r="M1535" s="48" t="s">
        <v>73</v>
      </c>
      <c r="N1535" s="89" t="s">
        <v>74</v>
      </c>
      <c r="O1535" s="90" t="s">
        <v>74</v>
      </c>
      <c r="P1535" s="89" t="s">
        <v>74</v>
      </c>
      <c r="Q1535" s="47" t="str">
        <f t="shared" si="94"/>
        <v>a9d8546b-4e19-4d08-b8e2-6814f2c2d8b1</v>
      </c>
      <c r="R1535" s="64" t="s">
        <v>848</v>
      </c>
      <c r="S1535" s="87">
        <v>1.4</v>
      </c>
      <c r="T1535" s="21">
        <v>1</v>
      </c>
      <c r="U1535" s="62" t="s">
        <v>139</v>
      </c>
      <c r="V1535" s="49">
        <f>SUMIF(ResumenCotizacion!$C:$C,E1535,ResumenCotizacion!$P:$P)</f>
        <v>0</v>
      </c>
      <c r="W1535" s="86">
        <f>IF(H1535="USD",S1535*SolCotizacion!$J$18,S1535)</f>
        <v>5131.5739999999996</v>
      </c>
      <c r="X1535" s="3">
        <f>ROUND(W1535/(1-VLOOKUP("Total porcentaje:",ResumenCotizacion!$F:$H,3,0)),2)</f>
        <v>5131.57</v>
      </c>
      <c r="Y1535" s="3">
        <f t="shared" si="95"/>
        <v>0</v>
      </c>
    </row>
    <row r="1536" spans="1:25" ht="14.25" x14ac:dyDescent="0.2">
      <c r="A1536" s="21" t="str">
        <f t="shared" si="92"/>
        <v>Catalogo principalOPEN-CSP ACADEMICO8723dbc7-4782-464f-95d8-7ffe5be9c752</v>
      </c>
      <c r="B1536" s="21" t="str">
        <f t="shared" si="93"/>
        <v>8723dbc7-4782-464f-95d8-7ffe5be9c752OPEN-CSP ACADEMICO</v>
      </c>
      <c r="C1536"/>
      <c r="D1536" s="21" t="s">
        <v>134</v>
      </c>
      <c r="E1536" t="s">
        <v>3204</v>
      </c>
      <c r="F1536" s="21" t="s">
        <v>779</v>
      </c>
      <c r="G1536" s="21" t="s">
        <v>134</v>
      </c>
      <c r="H1536" s="49" t="s">
        <v>136</v>
      </c>
      <c r="I1536" s="21" t="s">
        <v>74</v>
      </c>
      <c r="J1536" t="s">
        <v>3205</v>
      </c>
      <c r="K1536" s="53" t="s">
        <v>29</v>
      </c>
      <c r="L1536" s="52" t="s">
        <v>92</v>
      </c>
      <c r="M1536" s="48" t="s">
        <v>73</v>
      </c>
      <c r="N1536" s="89" t="s">
        <v>74</v>
      </c>
      <c r="O1536" s="90" t="s">
        <v>74</v>
      </c>
      <c r="P1536" s="89" t="s">
        <v>74</v>
      </c>
      <c r="Q1536" s="47" t="str">
        <f t="shared" si="94"/>
        <v>8723dbc7-4782-464f-95d8-7ffe5be9c752</v>
      </c>
      <c r="R1536" s="64" t="s">
        <v>848</v>
      </c>
      <c r="S1536" s="87">
        <v>0.7</v>
      </c>
      <c r="T1536" s="21">
        <v>1</v>
      </c>
      <c r="U1536" s="62" t="s">
        <v>139</v>
      </c>
      <c r="V1536" s="49">
        <f>SUMIF(ResumenCotizacion!$C:$C,E1536,ResumenCotizacion!$P:$P)</f>
        <v>0</v>
      </c>
      <c r="W1536" s="86">
        <f>IF(H1536="USD",S1536*SolCotizacion!$J$18,S1536)</f>
        <v>2565.7869999999998</v>
      </c>
      <c r="X1536" s="3">
        <f>ROUND(W1536/(1-VLOOKUP("Total porcentaje:",ResumenCotizacion!$F:$H,3,0)),2)</f>
        <v>2565.79</v>
      </c>
      <c r="Y1536" s="3">
        <f t="shared" si="95"/>
        <v>0</v>
      </c>
    </row>
    <row r="1537" spans="1:25" ht="14.25" x14ac:dyDescent="0.2">
      <c r="A1537" s="21" t="str">
        <f t="shared" si="92"/>
        <v>Catalogo principalOPEN-CSP ACADEMICOf1b34991-6b4b-4e77-9126-a42d75eb72c6</v>
      </c>
      <c r="B1537" s="21" t="str">
        <f t="shared" si="93"/>
        <v>f1b34991-6b4b-4e77-9126-a42d75eb72c6OPEN-CSP ACADEMICO</v>
      </c>
      <c r="C1537"/>
      <c r="D1537" s="21" t="s">
        <v>134</v>
      </c>
      <c r="E1537" t="s">
        <v>3206</v>
      </c>
      <c r="F1537" s="21" t="s">
        <v>779</v>
      </c>
      <c r="G1537" s="21" t="s">
        <v>134</v>
      </c>
      <c r="H1537" s="49" t="s">
        <v>136</v>
      </c>
      <c r="I1537" s="21" t="s">
        <v>74</v>
      </c>
      <c r="J1537" t="s">
        <v>3207</v>
      </c>
      <c r="K1537" s="53" t="s">
        <v>29</v>
      </c>
      <c r="L1537" s="52" t="s">
        <v>92</v>
      </c>
      <c r="M1537" s="48" t="s">
        <v>73</v>
      </c>
      <c r="N1537" s="89" t="s">
        <v>74</v>
      </c>
      <c r="O1537" s="90" t="s">
        <v>74</v>
      </c>
      <c r="P1537" s="89" t="s">
        <v>74</v>
      </c>
      <c r="Q1537" s="47" t="str">
        <f t="shared" si="94"/>
        <v>f1b34991-6b4b-4e77-9126-a42d75eb72c6</v>
      </c>
      <c r="R1537" s="64" t="s">
        <v>848</v>
      </c>
      <c r="S1537" s="87">
        <v>0</v>
      </c>
      <c r="T1537" s="21">
        <v>1</v>
      </c>
      <c r="U1537" s="62" t="s">
        <v>139</v>
      </c>
      <c r="V1537" s="49">
        <f>SUMIF(ResumenCotizacion!$C:$C,E1537,ResumenCotizacion!$P:$P)</f>
        <v>0</v>
      </c>
      <c r="W1537" s="86">
        <f>IF(H1537="USD",S1537*SolCotizacion!$J$18,S1537)</f>
        <v>0</v>
      </c>
      <c r="X1537" s="3">
        <f>ROUND(W1537/(1-VLOOKUP("Total porcentaje:",ResumenCotizacion!$F:$H,3,0)),2)</f>
        <v>0</v>
      </c>
      <c r="Y1537" s="3">
        <f t="shared" si="95"/>
        <v>0</v>
      </c>
    </row>
    <row r="1538" spans="1:25" ht="14.25" x14ac:dyDescent="0.2">
      <c r="A1538" s="21" t="str">
        <f t="shared" ref="A1538:A1601" si="96">D1538&amp;F1538&amp;E1538</f>
        <v>Catalogo principalOPEN-CSP ACADEMICOf8aa0b4e-0799-4149-8dbc-b6105b5b4209</v>
      </c>
      <c r="B1538" s="21" t="str">
        <f t="shared" ref="B1538:B1601" si="97">E1538&amp;F1538</f>
        <v>f8aa0b4e-0799-4149-8dbc-b6105b5b4209OPEN-CSP ACADEMICO</v>
      </c>
      <c r="C1538"/>
      <c r="D1538" s="21" t="s">
        <v>134</v>
      </c>
      <c r="E1538" t="s">
        <v>3208</v>
      </c>
      <c r="F1538" s="21" t="s">
        <v>779</v>
      </c>
      <c r="G1538" s="21" t="s">
        <v>134</v>
      </c>
      <c r="H1538" s="49" t="s">
        <v>136</v>
      </c>
      <c r="I1538" s="21" t="s">
        <v>74</v>
      </c>
      <c r="J1538" t="s">
        <v>3209</v>
      </c>
      <c r="K1538" s="53" t="s">
        <v>29</v>
      </c>
      <c r="L1538" s="52" t="s">
        <v>92</v>
      </c>
      <c r="M1538" s="48" t="s">
        <v>73</v>
      </c>
      <c r="N1538" s="89" t="s">
        <v>74</v>
      </c>
      <c r="O1538" s="90" t="s">
        <v>74</v>
      </c>
      <c r="P1538" s="89" t="s">
        <v>74</v>
      </c>
      <c r="Q1538" s="47" t="str">
        <f t="shared" si="94"/>
        <v>f8aa0b4e-0799-4149-8dbc-b6105b5b4209</v>
      </c>
      <c r="R1538" s="64" t="s">
        <v>848</v>
      </c>
      <c r="S1538" s="87">
        <v>2.2000000000000002</v>
      </c>
      <c r="T1538" s="21">
        <v>1</v>
      </c>
      <c r="U1538" s="62" t="s">
        <v>139</v>
      </c>
      <c r="V1538" s="49">
        <f>SUMIF(ResumenCotizacion!$C:$C,E1538,ResumenCotizacion!$P:$P)</f>
        <v>0</v>
      </c>
      <c r="W1538" s="86">
        <f>IF(H1538="USD",S1538*SolCotizacion!$J$18,S1538)</f>
        <v>8063.902</v>
      </c>
      <c r="X1538" s="3">
        <f>ROUND(W1538/(1-VLOOKUP("Total porcentaje:",ResumenCotizacion!$F:$H,3,0)),2)</f>
        <v>8063.9</v>
      </c>
      <c r="Y1538" s="3">
        <f t="shared" si="95"/>
        <v>0</v>
      </c>
    </row>
    <row r="1539" spans="1:25" ht="14.25" x14ac:dyDescent="0.2">
      <c r="A1539" s="21" t="str">
        <f t="shared" si="96"/>
        <v>Catalogo principalOPEN-CSP ACADEMICO5fd2b092-f47a-44c2-a79f-b3208bba335b</v>
      </c>
      <c r="B1539" s="21" t="str">
        <f t="shared" si="97"/>
        <v>5fd2b092-f47a-44c2-a79f-b3208bba335bOPEN-CSP ACADEMICO</v>
      </c>
      <c r="C1539"/>
      <c r="D1539" s="21" t="s">
        <v>134</v>
      </c>
      <c r="E1539" t="s">
        <v>3210</v>
      </c>
      <c r="F1539" s="21" t="s">
        <v>779</v>
      </c>
      <c r="G1539" s="21" t="s">
        <v>134</v>
      </c>
      <c r="H1539" s="49" t="s">
        <v>136</v>
      </c>
      <c r="I1539" s="21" t="s">
        <v>74</v>
      </c>
      <c r="J1539" t="s">
        <v>3211</v>
      </c>
      <c r="K1539" s="53" t="s">
        <v>29</v>
      </c>
      <c r="L1539" s="52" t="s">
        <v>92</v>
      </c>
      <c r="M1539" s="48" t="s">
        <v>73</v>
      </c>
      <c r="N1539" s="89" t="s">
        <v>74</v>
      </c>
      <c r="O1539" s="90" t="s">
        <v>74</v>
      </c>
      <c r="P1539" s="89" t="s">
        <v>74</v>
      </c>
      <c r="Q1539" s="47" t="str">
        <f t="shared" ref="Q1539:Q1602" si="98">+E1539</f>
        <v>5fd2b092-f47a-44c2-a79f-b3208bba335b</v>
      </c>
      <c r="R1539" s="64" t="s">
        <v>848</v>
      </c>
      <c r="S1539" s="87">
        <v>1.5</v>
      </c>
      <c r="T1539" s="21">
        <v>1</v>
      </c>
      <c r="U1539" s="62" t="s">
        <v>139</v>
      </c>
      <c r="V1539" s="49">
        <f>SUMIF(ResumenCotizacion!$C:$C,E1539,ResumenCotizacion!$P:$P)</f>
        <v>0</v>
      </c>
      <c r="W1539" s="86">
        <f>IF(H1539="USD",S1539*SolCotizacion!$J$18,S1539)</f>
        <v>5498.1149999999998</v>
      </c>
      <c r="X1539" s="3">
        <f>ROUND(W1539/(1-VLOOKUP("Total porcentaje:",ResumenCotizacion!$F:$H,3,0)),2)</f>
        <v>5498.12</v>
      </c>
      <c r="Y1539" s="3">
        <f t="shared" ref="Y1539:Y1602" si="99">V1539*X1539</f>
        <v>0</v>
      </c>
    </row>
    <row r="1540" spans="1:25" ht="14.25" x14ac:dyDescent="0.2">
      <c r="A1540" s="21" t="str">
        <f t="shared" si="96"/>
        <v>Catalogo principalOPEN-CSP ACADEMICO9c460dc3-4470-4ea6-afbd-27769b2ebef4</v>
      </c>
      <c r="B1540" s="21" t="str">
        <f t="shared" si="97"/>
        <v>9c460dc3-4470-4ea6-afbd-27769b2ebef4OPEN-CSP ACADEMICO</v>
      </c>
      <c r="C1540"/>
      <c r="D1540" s="21" t="s">
        <v>134</v>
      </c>
      <c r="E1540" t="s">
        <v>3212</v>
      </c>
      <c r="F1540" s="21" t="s">
        <v>779</v>
      </c>
      <c r="G1540" s="21" t="s">
        <v>134</v>
      </c>
      <c r="H1540" s="49" t="s">
        <v>136</v>
      </c>
      <c r="I1540" s="21" t="s">
        <v>74</v>
      </c>
      <c r="J1540" t="s">
        <v>3213</v>
      </c>
      <c r="K1540" s="53" t="s">
        <v>29</v>
      </c>
      <c r="L1540" s="52" t="s">
        <v>92</v>
      </c>
      <c r="M1540" s="48" t="s">
        <v>73</v>
      </c>
      <c r="N1540" s="89" t="s">
        <v>74</v>
      </c>
      <c r="O1540" s="90" t="s">
        <v>74</v>
      </c>
      <c r="P1540" s="89" t="s">
        <v>74</v>
      </c>
      <c r="Q1540" s="47" t="str">
        <f t="shared" si="98"/>
        <v>9c460dc3-4470-4ea6-afbd-27769b2ebef4</v>
      </c>
      <c r="R1540" s="64" t="s">
        <v>848</v>
      </c>
      <c r="S1540" s="87">
        <v>0.2</v>
      </c>
      <c r="T1540" s="21">
        <v>1</v>
      </c>
      <c r="U1540" s="62" t="s">
        <v>139</v>
      </c>
      <c r="V1540" s="49">
        <f>SUMIF(ResumenCotizacion!$C:$C,E1540,ResumenCotizacion!$P:$P)</f>
        <v>0</v>
      </c>
      <c r="W1540" s="86">
        <f>IF(H1540="USD",S1540*SolCotizacion!$J$18,S1540)</f>
        <v>733.08199999999999</v>
      </c>
      <c r="X1540" s="3">
        <f>ROUND(W1540/(1-VLOOKUP("Total porcentaje:",ResumenCotizacion!$F:$H,3,0)),2)</f>
        <v>733.08</v>
      </c>
      <c r="Y1540" s="3">
        <f t="shared" si="99"/>
        <v>0</v>
      </c>
    </row>
    <row r="1541" spans="1:25" ht="14.25" x14ac:dyDescent="0.2">
      <c r="A1541" s="21" t="str">
        <f t="shared" si="96"/>
        <v>Catalogo principalOPEN-CSP ACADEMICO35eb491f-5484-496e-978b-f349eed3c699</v>
      </c>
      <c r="B1541" s="21" t="str">
        <f t="shared" si="97"/>
        <v>35eb491f-5484-496e-978b-f349eed3c699OPEN-CSP ACADEMICO</v>
      </c>
      <c r="C1541"/>
      <c r="D1541" s="21" t="s">
        <v>134</v>
      </c>
      <c r="E1541" t="s">
        <v>3214</v>
      </c>
      <c r="F1541" s="21" t="s">
        <v>779</v>
      </c>
      <c r="G1541" s="21" t="s">
        <v>134</v>
      </c>
      <c r="H1541" s="49" t="s">
        <v>136</v>
      </c>
      <c r="I1541" s="21" t="s">
        <v>74</v>
      </c>
      <c r="J1541" t="s">
        <v>3215</v>
      </c>
      <c r="K1541" s="53" t="s">
        <v>29</v>
      </c>
      <c r="L1541" s="52" t="s">
        <v>92</v>
      </c>
      <c r="M1541" s="48" t="s">
        <v>73</v>
      </c>
      <c r="N1541" s="89" t="s">
        <v>74</v>
      </c>
      <c r="O1541" s="90" t="s">
        <v>74</v>
      </c>
      <c r="P1541" s="89" t="s">
        <v>74</v>
      </c>
      <c r="Q1541" s="47" t="str">
        <f t="shared" si="98"/>
        <v>35eb491f-5484-496e-978b-f349eed3c699</v>
      </c>
      <c r="R1541" s="64" t="s">
        <v>848</v>
      </c>
      <c r="S1541" s="87">
        <v>2.25</v>
      </c>
      <c r="T1541" s="21">
        <v>1</v>
      </c>
      <c r="U1541" s="62" t="s">
        <v>139</v>
      </c>
      <c r="V1541" s="49">
        <f>SUMIF(ResumenCotizacion!$C:$C,E1541,ResumenCotizacion!$P:$P)</f>
        <v>0</v>
      </c>
      <c r="W1541" s="86">
        <f>IF(H1541="USD",S1541*SolCotizacion!$J$18,S1541)</f>
        <v>8247.1725000000006</v>
      </c>
      <c r="X1541" s="3">
        <f>ROUND(W1541/(1-VLOOKUP("Total porcentaje:",ResumenCotizacion!$F:$H,3,0)),2)</f>
        <v>8247.17</v>
      </c>
      <c r="Y1541" s="3">
        <f t="shared" si="99"/>
        <v>0</v>
      </c>
    </row>
    <row r="1542" spans="1:25" ht="14.25" x14ac:dyDescent="0.2">
      <c r="A1542" s="21" t="str">
        <f t="shared" si="96"/>
        <v>Catalogo principalOPEN-CSP ACADEMICO5699c6f3-cc7a-4212-9042-8f85ce30f4e0</v>
      </c>
      <c r="B1542" s="21" t="str">
        <f t="shared" si="97"/>
        <v>5699c6f3-cc7a-4212-9042-8f85ce30f4e0OPEN-CSP ACADEMICO</v>
      </c>
      <c r="C1542"/>
      <c r="D1542" s="21" t="s">
        <v>134</v>
      </c>
      <c r="E1542" t="s">
        <v>3216</v>
      </c>
      <c r="F1542" s="21" t="s">
        <v>779</v>
      </c>
      <c r="G1542" s="21" t="s">
        <v>134</v>
      </c>
      <c r="H1542" s="49" t="s">
        <v>136</v>
      </c>
      <c r="I1542" s="21" t="s">
        <v>74</v>
      </c>
      <c r="J1542" t="s">
        <v>3217</v>
      </c>
      <c r="K1542" s="53" t="s">
        <v>29</v>
      </c>
      <c r="L1542" s="52" t="s">
        <v>92</v>
      </c>
      <c r="M1542" s="48" t="s">
        <v>73</v>
      </c>
      <c r="N1542" s="89" t="s">
        <v>74</v>
      </c>
      <c r="O1542" s="90" t="s">
        <v>74</v>
      </c>
      <c r="P1542" s="89" t="s">
        <v>74</v>
      </c>
      <c r="Q1542" s="47" t="str">
        <f t="shared" si="98"/>
        <v>5699c6f3-cc7a-4212-9042-8f85ce30f4e0</v>
      </c>
      <c r="R1542" s="64" t="s">
        <v>848</v>
      </c>
      <c r="S1542" s="87">
        <v>1.75</v>
      </c>
      <c r="T1542" s="21">
        <v>1</v>
      </c>
      <c r="U1542" s="62" t="s">
        <v>139</v>
      </c>
      <c r="V1542" s="49">
        <f>SUMIF(ResumenCotizacion!$C:$C,E1542,ResumenCotizacion!$P:$P)</f>
        <v>0</v>
      </c>
      <c r="W1542" s="86">
        <f>IF(H1542="USD",S1542*SolCotizacion!$J$18,S1542)</f>
        <v>6414.4674999999997</v>
      </c>
      <c r="X1542" s="3">
        <f>ROUND(W1542/(1-VLOOKUP("Total porcentaje:",ResumenCotizacion!$F:$H,3,0)),2)</f>
        <v>6414.47</v>
      </c>
      <c r="Y1542" s="3">
        <f t="shared" si="99"/>
        <v>0</v>
      </c>
    </row>
    <row r="1543" spans="1:25" ht="14.25" x14ac:dyDescent="0.2">
      <c r="A1543" s="21" t="str">
        <f t="shared" si="96"/>
        <v>Catalogo principalOPEN-CSP ACADEMICO5c25bdb6-b261-4dc2-a60f-a062be73d031</v>
      </c>
      <c r="B1543" s="21" t="str">
        <f t="shared" si="97"/>
        <v>5c25bdb6-b261-4dc2-a60f-a062be73d031OPEN-CSP ACADEMICO</v>
      </c>
      <c r="C1543"/>
      <c r="D1543" s="21" t="s">
        <v>134</v>
      </c>
      <c r="E1543" t="s">
        <v>3218</v>
      </c>
      <c r="F1543" s="21" t="s">
        <v>779</v>
      </c>
      <c r="G1543" s="21" t="s">
        <v>134</v>
      </c>
      <c r="H1543" s="49" t="s">
        <v>136</v>
      </c>
      <c r="I1543" s="21" t="s">
        <v>74</v>
      </c>
      <c r="J1543" t="s">
        <v>3219</v>
      </c>
      <c r="K1543" s="53" t="s">
        <v>29</v>
      </c>
      <c r="L1543" s="52" t="s">
        <v>92</v>
      </c>
      <c r="M1543" s="48" t="s">
        <v>73</v>
      </c>
      <c r="N1543" s="89" t="s">
        <v>74</v>
      </c>
      <c r="O1543" s="90" t="s">
        <v>74</v>
      </c>
      <c r="P1543" s="89" t="s">
        <v>74</v>
      </c>
      <c r="Q1543" s="47" t="str">
        <f t="shared" si="98"/>
        <v>5c25bdb6-b261-4dc2-a60f-a062be73d031</v>
      </c>
      <c r="R1543" s="64" t="s">
        <v>848</v>
      </c>
      <c r="S1543" s="87">
        <v>0</v>
      </c>
      <c r="T1543" s="21">
        <v>1</v>
      </c>
      <c r="U1543" s="62" t="s">
        <v>139</v>
      </c>
      <c r="V1543" s="49">
        <f>SUMIF(ResumenCotizacion!$C:$C,E1543,ResumenCotizacion!$P:$P)</f>
        <v>0</v>
      </c>
      <c r="W1543" s="86">
        <f>IF(H1543="USD",S1543*SolCotizacion!$J$18,S1543)</f>
        <v>0</v>
      </c>
      <c r="X1543" s="3">
        <f>ROUND(W1543/(1-VLOOKUP("Total porcentaje:",ResumenCotizacion!$F:$H,3,0)),2)</f>
        <v>0</v>
      </c>
      <c r="Y1543" s="3">
        <f t="shared" si="99"/>
        <v>0</v>
      </c>
    </row>
    <row r="1544" spans="1:25" ht="14.25" x14ac:dyDescent="0.2">
      <c r="A1544" s="21" t="str">
        <f t="shared" si="96"/>
        <v>Catalogo principalOPEN-CSP ACADEMICOba78b3f1-4142-41df-a7d9-b8450370f711</v>
      </c>
      <c r="B1544" s="21" t="str">
        <f t="shared" si="97"/>
        <v>ba78b3f1-4142-41df-a7d9-b8450370f711OPEN-CSP ACADEMICO</v>
      </c>
      <c r="C1544"/>
      <c r="D1544" s="21" t="s">
        <v>134</v>
      </c>
      <c r="E1544" t="s">
        <v>3220</v>
      </c>
      <c r="F1544" s="21" t="s">
        <v>779</v>
      </c>
      <c r="G1544" s="21" t="s">
        <v>134</v>
      </c>
      <c r="H1544" s="49" t="s">
        <v>136</v>
      </c>
      <c r="I1544" s="21" t="s">
        <v>74</v>
      </c>
      <c r="J1544" t="s">
        <v>3221</v>
      </c>
      <c r="K1544" s="53" t="s">
        <v>29</v>
      </c>
      <c r="L1544" s="52" t="s">
        <v>92</v>
      </c>
      <c r="M1544" s="48" t="s">
        <v>73</v>
      </c>
      <c r="N1544" s="89" t="s">
        <v>74</v>
      </c>
      <c r="O1544" s="90" t="s">
        <v>74</v>
      </c>
      <c r="P1544" s="89" t="s">
        <v>74</v>
      </c>
      <c r="Q1544" s="47" t="str">
        <f t="shared" si="98"/>
        <v>ba78b3f1-4142-41df-a7d9-b8450370f711</v>
      </c>
      <c r="R1544" s="64" t="s">
        <v>848</v>
      </c>
      <c r="S1544" s="87">
        <v>5.5</v>
      </c>
      <c r="T1544" s="21">
        <v>1</v>
      </c>
      <c r="U1544" s="62" t="s">
        <v>139</v>
      </c>
      <c r="V1544" s="49">
        <f>SUMIF(ResumenCotizacion!$C:$C,E1544,ResumenCotizacion!$P:$P)</f>
        <v>0</v>
      </c>
      <c r="W1544" s="86">
        <f>IF(H1544="USD",S1544*SolCotizacion!$J$18,S1544)</f>
        <v>20159.754999999997</v>
      </c>
      <c r="X1544" s="3">
        <f>ROUND(W1544/(1-VLOOKUP("Total porcentaje:",ResumenCotizacion!$F:$H,3,0)),2)</f>
        <v>20159.759999999998</v>
      </c>
      <c r="Y1544" s="3">
        <f t="shared" si="99"/>
        <v>0</v>
      </c>
    </row>
    <row r="1545" spans="1:25" ht="14.25" x14ac:dyDescent="0.2">
      <c r="A1545" s="21" t="str">
        <f t="shared" si="96"/>
        <v>Catalogo principalOPEN-CSP ACADEMICOe1f379e8-cf22-4a7d-97fd-dcf9d62fc132</v>
      </c>
      <c r="B1545" s="21" t="str">
        <f t="shared" si="97"/>
        <v>e1f379e8-cf22-4a7d-97fd-dcf9d62fc132OPEN-CSP ACADEMICO</v>
      </c>
      <c r="C1545"/>
      <c r="D1545" s="21" t="s">
        <v>134</v>
      </c>
      <c r="E1545" t="s">
        <v>3222</v>
      </c>
      <c r="F1545" s="21" t="s">
        <v>779</v>
      </c>
      <c r="G1545" s="21" t="s">
        <v>134</v>
      </c>
      <c r="H1545" s="49" t="s">
        <v>136</v>
      </c>
      <c r="I1545" s="21" t="s">
        <v>74</v>
      </c>
      <c r="J1545" t="s">
        <v>3223</v>
      </c>
      <c r="K1545" s="53" t="s">
        <v>29</v>
      </c>
      <c r="L1545" s="52" t="s">
        <v>92</v>
      </c>
      <c r="M1545" s="48" t="s">
        <v>73</v>
      </c>
      <c r="N1545" s="89" t="s">
        <v>74</v>
      </c>
      <c r="O1545" s="90" t="s">
        <v>74</v>
      </c>
      <c r="P1545" s="89" t="s">
        <v>74</v>
      </c>
      <c r="Q1545" s="47" t="str">
        <f t="shared" si="98"/>
        <v>e1f379e8-cf22-4a7d-97fd-dcf9d62fc132</v>
      </c>
      <c r="R1545" s="64" t="s">
        <v>848</v>
      </c>
      <c r="S1545" s="87">
        <v>4</v>
      </c>
      <c r="T1545" s="21">
        <v>1</v>
      </c>
      <c r="U1545" s="62" t="s">
        <v>139</v>
      </c>
      <c r="V1545" s="49">
        <f>SUMIF(ResumenCotizacion!$C:$C,E1545,ResumenCotizacion!$P:$P)</f>
        <v>0</v>
      </c>
      <c r="W1545" s="86">
        <f>IF(H1545="USD",S1545*SolCotizacion!$J$18,S1545)</f>
        <v>14661.64</v>
      </c>
      <c r="X1545" s="3">
        <f>ROUND(W1545/(1-VLOOKUP("Total porcentaje:",ResumenCotizacion!$F:$H,3,0)),2)</f>
        <v>14661.64</v>
      </c>
      <c r="Y1545" s="3">
        <f t="shared" si="99"/>
        <v>0</v>
      </c>
    </row>
    <row r="1546" spans="1:25" ht="14.25" x14ac:dyDescent="0.2">
      <c r="A1546" s="21" t="str">
        <f t="shared" si="96"/>
        <v>Catalogo principalOPEN-CSP ACADEMICObb94a81e-661e-430c-8a7e-41fe0df940ae</v>
      </c>
      <c r="B1546" s="21" t="str">
        <f t="shared" si="97"/>
        <v>bb94a81e-661e-430c-8a7e-41fe0df940aeOPEN-CSP ACADEMICO</v>
      </c>
      <c r="C1546"/>
      <c r="D1546" s="21" t="s">
        <v>134</v>
      </c>
      <c r="E1546" t="s">
        <v>3224</v>
      </c>
      <c r="F1546" s="21" t="s">
        <v>779</v>
      </c>
      <c r="G1546" s="21" t="s">
        <v>134</v>
      </c>
      <c r="H1546" s="49" t="s">
        <v>136</v>
      </c>
      <c r="I1546" s="21" t="s">
        <v>74</v>
      </c>
      <c r="J1546" t="s">
        <v>3225</v>
      </c>
      <c r="K1546" s="53" t="s">
        <v>29</v>
      </c>
      <c r="L1546" s="52" t="s">
        <v>92</v>
      </c>
      <c r="M1546" s="48" t="s">
        <v>73</v>
      </c>
      <c r="N1546" s="89" t="s">
        <v>74</v>
      </c>
      <c r="O1546" s="90" t="s">
        <v>74</v>
      </c>
      <c r="P1546" s="89" t="s">
        <v>74</v>
      </c>
      <c r="Q1546" s="47" t="str">
        <f t="shared" si="98"/>
        <v>bb94a81e-661e-430c-8a7e-41fe0df940ae</v>
      </c>
      <c r="R1546" s="64" t="s">
        <v>848</v>
      </c>
      <c r="S1546" s="87">
        <v>22</v>
      </c>
      <c r="T1546" s="21">
        <v>1</v>
      </c>
      <c r="U1546" s="62" t="s">
        <v>139</v>
      </c>
      <c r="V1546" s="49">
        <f>SUMIF(ResumenCotizacion!$C:$C,E1546,ResumenCotizacion!$P:$P)</f>
        <v>0</v>
      </c>
      <c r="W1546" s="86">
        <f>IF(H1546="USD",S1546*SolCotizacion!$J$18,S1546)</f>
        <v>80639.01999999999</v>
      </c>
      <c r="X1546" s="3">
        <f>ROUND(W1546/(1-VLOOKUP("Total porcentaje:",ResumenCotizacion!$F:$H,3,0)),2)</f>
        <v>80639.02</v>
      </c>
      <c r="Y1546" s="3">
        <f t="shared" si="99"/>
        <v>0</v>
      </c>
    </row>
    <row r="1547" spans="1:25" ht="14.25" x14ac:dyDescent="0.2">
      <c r="A1547" s="21" t="str">
        <f t="shared" si="96"/>
        <v>Catalogo principalOPEN-CSP ACADEMICOab638b5e-e058-4ce7-a174-5bbc76504512</v>
      </c>
      <c r="B1547" s="21" t="str">
        <f t="shared" si="97"/>
        <v>ab638b5e-e058-4ce7-a174-5bbc76504512OPEN-CSP ACADEMICO</v>
      </c>
      <c r="C1547"/>
      <c r="D1547" s="21" t="s">
        <v>134</v>
      </c>
      <c r="E1547" t="s">
        <v>3226</v>
      </c>
      <c r="F1547" s="21" t="s">
        <v>779</v>
      </c>
      <c r="G1547" s="21" t="s">
        <v>134</v>
      </c>
      <c r="H1547" s="49" t="s">
        <v>136</v>
      </c>
      <c r="I1547" s="21" t="s">
        <v>74</v>
      </c>
      <c r="J1547" t="s">
        <v>3227</v>
      </c>
      <c r="K1547" s="53" t="s">
        <v>29</v>
      </c>
      <c r="L1547" s="52" t="s">
        <v>92</v>
      </c>
      <c r="M1547" s="48" t="s">
        <v>73</v>
      </c>
      <c r="N1547" s="89" t="s">
        <v>74</v>
      </c>
      <c r="O1547" s="90" t="s">
        <v>74</v>
      </c>
      <c r="P1547" s="89" t="s">
        <v>74</v>
      </c>
      <c r="Q1547" s="47" t="str">
        <f t="shared" si="98"/>
        <v>ab638b5e-e058-4ce7-a174-5bbc76504512</v>
      </c>
      <c r="R1547" s="64" t="s">
        <v>848</v>
      </c>
      <c r="S1547" s="87">
        <v>16</v>
      </c>
      <c r="T1547" s="21">
        <v>1</v>
      </c>
      <c r="U1547" s="62" t="s">
        <v>139</v>
      </c>
      <c r="V1547" s="49">
        <f>SUMIF(ResumenCotizacion!$C:$C,E1547,ResumenCotizacion!$P:$P)</f>
        <v>0</v>
      </c>
      <c r="W1547" s="86">
        <f>IF(H1547="USD",S1547*SolCotizacion!$J$18,S1547)</f>
        <v>58646.559999999998</v>
      </c>
      <c r="X1547" s="3">
        <f>ROUND(W1547/(1-VLOOKUP("Total porcentaje:",ResumenCotizacion!$F:$H,3,0)),2)</f>
        <v>58646.559999999998</v>
      </c>
      <c r="Y1547" s="3">
        <f t="shared" si="99"/>
        <v>0</v>
      </c>
    </row>
    <row r="1548" spans="1:25" ht="14.25" x14ac:dyDescent="0.2">
      <c r="A1548" s="21" t="str">
        <f t="shared" si="96"/>
        <v>Catalogo principalOPEN-CSP ACADEMICObecdef92-fad2-4a26-9895-b2d12a586218</v>
      </c>
      <c r="B1548" s="21" t="str">
        <f t="shared" si="97"/>
        <v>becdef92-fad2-4a26-9895-b2d12a586218OPEN-CSP ACADEMICO</v>
      </c>
      <c r="C1548"/>
      <c r="D1548" s="21" t="s">
        <v>134</v>
      </c>
      <c r="E1548" t="s">
        <v>3228</v>
      </c>
      <c r="F1548" s="21" t="s">
        <v>779</v>
      </c>
      <c r="G1548" s="21" t="s">
        <v>134</v>
      </c>
      <c r="H1548" s="49" t="s">
        <v>136</v>
      </c>
      <c r="I1548" s="21" t="s">
        <v>74</v>
      </c>
      <c r="J1548" t="s">
        <v>3229</v>
      </c>
      <c r="K1548" s="53" t="s">
        <v>29</v>
      </c>
      <c r="L1548" s="52" t="s">
        <v>92</v>
      </c>
      <c r="M1548" s="48" t="s">
        <v>73</v>
      </c>
      <c r="N1548" s="89" t="s">
        <v>74</v>
      </c>
      <c r="O1548" s="90" t="s">
        <v>74</v>
      </c>
      <c r="P1548" s="89" t="s">
        <v>74</v>
      </c>
      <c r="Q1548" s="47" t="str">
        <f t="shared" si="98"/>
        <v>becdef92-fad2-4a26-9895-b2d12a586218</v>
      </c>
      <c r="R1548" s="64" t="s">
        <v>848</v>
      </c>
      <c r="S1548" s="87">
        <v>140</v>
      </c>
      <c r="T1548" s="21">
        <v>1</v>
      </c>
      <c r="U1548" s="62" t="s">
        <v>139</v>
      </c>
      <c r="V1548" s="49">
        <f>SUMIF(ResumenCotizacion!$C:$C,E1548,ResumenCotizacion!$P:$P)</f>
        <v>0</v>
      </c>
      <c r="W1548" s="86">
        <f>IF(H1548="USD",S1548*SolCotizacion!$J$18,S1548)</f>
        <v>513157.39999999997</v>
      </c>
      <c r="X1548" s="3">
        <f>ROUND(W1548/(1-VLOOKUP("Total porcentaje:",ResumenCotizacion!$F:$H,3,0)),2)</f>
        <v>513157.4</v>
      </c>
      <c r="Y1548" s="3">
        <f t="shared" si="99"/>
        <v>0</v>
      </c>
    </row>
    <row r="1549" spans="1:25" ht="14.25" x14ac:dyDescent="0.2">
      <c r="A1549" s="21" t="str">
        <f t="shared" si="96"/>
        <v>Catalogo principalOPEN-CSP ACADEMICO14630cc6-93cd-41db-9412-ad528bd7b4d1</v>
      </c>
      <c r="B1549" s="21" t="str">
        <f t="shared" si="97"/>
        <v>14630cc6-93cd-41db-9412-ad528bd7b4d1OPEN-CSP ACADEMICO</v>
      </c>
      <c r="C1549"/>
      <c r="D1549" s="21" t="s">
        <v>134</v>
      </c>
      <c r="E1549" t="s">
        <v>3230</v>
      </c>
      <c r="F1549" s="21" t="s">
        <v>779</v>
      </c>
      <c r="G1549" s="21" t="s">
        <v>134</v>
      </c>
      <c r="H1549" s="49" t="s">
        <v>136</v>
      </c>
      <c r="I1549" s="21" t="s">
        <v>74</v>
      </c>
      <c r="J1549" t="s">
        <v>3231</v>
      </c>
      <c r="K1549" s="53" t="s">
        <v>29</v>
      </c>
      <c r="L1549" s="52" t="s">
        <v>92</v>
      </c>
      <c r="M1549" s="48" t="s">
        <v>73</v>
      </c>
      <c r="N1549" s="89" t="s">
        <v>74</v>
      </c>
      <c r="O1549" s="90" t="s">
        <v>74</v>
      </c>
      <c r="P1549" s="89" t="s">
        <v>74</v>
      </c>
      <c r="Q1549" s="47" t="str">
        <f t="shared" si="98"/>
        <v>14630cc6-93cd-41db-9412-ad528bd7b4d1</v>
      </c>
      <c r="R1549" s="64" t="s">
        <v>848</v>
      </c>
      <c r="S1549" s="87">
        <v>70</v>
      </c>
      <c r="T1549" s="21">
        <v>1</v>
      </c>
      <c r="U1549" s="62" t="s">
        <v>139</v>
      </c>
      <c r="V1549" s="49">
        <f>SUMIF(ResumenCotizacion!$C:$C,E1549,ResumenCotizacion!$P:$P)</f>
        <v>0</v>
      </c>
      <c r="W1549" s="86">
        <f>IF(H1549="USD",S1549*SolCotizacion!$J$18,S1549)</f>
        <v>256578.69999999998</v>
      </c>
      <c r="X1549" s="3">
        <f>ROUND(W1549/(1-VLOOKUP("Total porcentaje:",ResumenCotizacion!$F:$H,3,0)),2)</f>
        <v>256578.7</v>
      </c>
      <c r="Y1549" s="3">
        <f t="shared" si="99"/>
        <v>0</v>
      </c>
    </row>
    <row r="1550" spans="1:25" ht="14.25" x14ac:dyDescent="0.2">
      <c r="A1550" s="21" t="str">
        <f t="shared" si="96"/>
        <v>Catalogo principalOPEN-CSP ACADEMICOdea59872-beae-4433-af84-5a95d89db997</v>
      </c>
      <c r="B1550" s="21" t="str">
        <f t="shared" si="97"/>
        <v>dea59872-beae-4433-af84-5a95d89db997OPEN-CSP ACADEMICO</v>
      </c>
      <c r="C1550"/>
      <c r="D1550" s="21" t="s">
        <v>134</v>
      </c>
      <c r="E1550" t="s">
        <v>3232</v>
      </c>
      <c r="F1550" s="21" t="s">
        <v>779</v>
      </c>
      <c r="G1550" s="21" t="s">
        <v>134</v>
      </c>
      <c r="H1550" s="49" t="s">
        <v>136</v>
      </c>
      <c r="I1550" s="21" t="s">
        <v>74</v>
      </c>
      <c r="J1550" t="s">
        <v>3233</v>
      </c>
      <c r="K1550" s="53" t="s">
        <v>29</v>
      </c>
      <c r="L1550" s="52" t="s">
        <v>92</v>
      </c>
      <c r="M1550" s="48" t="s">
        <v>73</v>
      </c>
      <c r="N1550" s="89" t="s">
        <v>74</v>
      </c>
      <c r="O1550" s="90" t="s">
        <v>74</v>
      </c>
      <c r="P1550" s="89" t="s">
        <v>74</v>
      </c>
      <c r="Q1550" s="47" t="str">
        <f t="shared" si="98"/>
        <v>dea59872-beae-4433-af84-5a95d89db997</v>
      </c>
      <c r="R1550" s="64" t="s">
        <v>848</v>
      </c>
      <c r="S1550" s="87">
        <v>49</v>
      </c>
      <c r="T1550" s="21">
        <v>1</v>
      </c>
      <c r="U1550" s="62" t="s">
        <v>139</v>
      </c>
      <c r="V1550" s="49">
        <f>SUMIF(ResumenCotizacion!$C:$C,E1550,ResumenCotizacion!$P:$P)</f>
        <v>0</v>
      </c>
      <c r="W1550" s="86">
        <f>IF(H1550="USD",S1550*SolCotizacion!$J$18,S1550)</f>
        <v>179605.09</v>
      </c>
      <c r="X1550" s="3">
        <f>ROUND(W1550/(1-VLOOKUP("Total porcentaje:",ResumenCotizacion!$F:$H,3,0)),2)</f>
        <v>179605.09</v>
      </c>
      <c r="Y1550" s="3">
        <f t="shared" si="99"/>
        <v>0</v>
      </c>
    </row>
    <row r="1551" spans="1:25" ht="14.25" x14ac:dyDescent="0.2">
      <c r="A1551" s="21" t="str">
        <f t="shared" si="96"/>
        <v>Catalogo principalOPEN-CSP ACADEMICO08dcbd7c-464b-4ca5-9c83-33ae62661fdf</v>
      </c>
      <c r="B1551" s="21" t="str">
        <f t="shared" si="97"/>
        <v>08dcbd7c-464b-4ca5-9c83-33ae62661fdfOPEN-CSP ACADEMICO</v>
      </c>
      <c r="C1551"/>
      <c r="D1551" s="21" t="s">
        <v>134</v>
      </c>
      <c r="E1551" t="s">
        <v>3234</v>
      </c>
      <c r="F1551" s="21" t="s">
        <v>779</v>
      </c>
      <c r="G1551" s="21" t="s">
        <v>134</v>
      </c>
      <c r="H1551" s="49" t="s">
        <v>136</v>
      </c>
      <c r="I1551" s="21" t="s">
        <v>74</v>
      </c>
      <c r="J1551" t="s">
        <v>3235</v>
      </c>
      <c r="K1551" s="53" t="s">
        <v>29</v>
      </c>
      <c r="L1551" s="52" t="s">
        <v>92</v>
      </c>
      <c r="M1551" s="48" t="s">
        <v>73</v>
      </c>
      <c r="N1551" s="89" t="s">
        <v>74</v>
      </c>
      <c r="O1551" s="90" t="s">
        <v>74</v>
      </c>
      <c r="P1551" s="89" t="s">
        <v>74</v>
      </c>
      <c r="Q1551" s="47" t="str">
        <f t="shared" si="98"/>
        <v>08dcbd7c-464b-4ca5-9c83-33ae62661fdf</v>
      </c>
      <c r="R1551" s="64" t="s">
        <v>848</v>
      </c>
      <c r="S1551" s="87">
        <v>70</v>
      </c>
      <c r="T1551" s="21">
        <v>1</v>
      </c>
      <c r="U1551" s="62" t="s">
        <v>139</v>
      </c>
      <c r="V1551" s="49">
        <f>SUMIF(ResumenCotizacion!$C:$C,E1551,ResumenCotizacion!$P:$P)</f>
        <v>0</v>
      </c>
      <c r="W1551" s="86">
        <f>IF(H1551="USD",S1551*SolCotizacion!$J$18,S1551)</f>
        <v>256578.69999999998</v>
      </c>
      <c r="X1551" s="3">
        <f>ROUND(W1551/(1-VLOOKUP("Total porcentaje:",ResumenCotizacion!$F:$H,3,0)),2)</f>
        <v>256578.7</v>
      </c>
      <c r="Y1551" s="3">
        <f t="shared" si="99"/>
        <v>0</v>
      </c>
    </row>
    <row r="1552" spans="1:25" ht="14.25" x14ac:dyDescent="0.2">
      <c r="A1552" s="21" t="str">
        <f t="shared" si="96"/>
        <v>Catalogo principalOPEN-CSP ACADEMICO62f8b708-d323-4108-aaeb-3ef5fbd4b14a</v>
      </c>
      <c r="B1552" s="21" t="str">
        <f t="shared" si="97"/>
        <v>62f8b708-d323-4108-aaeb-3ef5fbd4b14aOPEN-CSP ACADEMICO</v>
      </c>
      <c r="C1552"/>
      <c r="D1552" s="21" t="s">
        <v>134</v>
      </c>
      <c r="E1552" t="s">
        <v>3236</v>
      </c>
      <c r="F1552" s="21" t="s">
        <v>779</v>
      </c>
      <c r="G1552" s="21" t="s">
        <v>134</v>
      </c>
      <c r="H1552" s="49" t="s">
        <v>136</v>
      </c>
      <c r="I1552" s="21" t="s">
        <v>74</v>
      </c>
      <c r="J1552" t="s">
        <v>3237</v>
      </c>
      <c r="K1552" s="53" t="s">
        <v>29</v>
      </c>
      <c r="L1552" s="52" t="s">
        <v>92</v>
      </c>
      <c r="M1552" s="48" t="s">
        <v>73</v>
      </c>
      <c r="N1552" s="89" t="s">
        <v>74</v>
      </c>
      <c r="O1552" s="90" t="s">
        <v>74</v>
      </c>
      <c r="P1552" s="89" t="s">
        <v>74</v>
      </c>
      <c r="Q1552" s="47" t="str">
        <f t="shared" si="98"/>
        <v>62f8b708-d323-4108-aaeb-3ef5fbd4b14a</v>
      </c>
      <c r="R1552" s="64" t="s">
        <v>848</v>
      </c>
      <c r="S1552" s="87">
        <v>55</v>
      </c>
      <c r="T1552" s="21">
        <v>1</v>
      </c>
      <c r="U1552" s="62" t="s">
        <v>139</v>
      </c>
      <c r="V1552" s="49">
        <f>SUMIF(ResumenCotizacion!$C:$C,E1552,ResumenCotizacion!$P:$P)</f>
        <v>0</v>
      </c>
      <c r="W1552" s="86">
        <f>IF(H1552="USD",S1552*SolCotizacion!$J$18,S1552)</f>
        <v>201597.55</v>
      </c>
      <c r="X1552" s="3">
        <f>ROUND(W1552/(1-VLOOKUP("Total porcentaje:",ResumenCotizacion!$F:$H,3,0)),2)</f>
        <v>201597.55</v>
      </c>
      <c r="Y1552" s="3">
        <f t="shared" si="99"/>
        <v>0</v>
      </c>
    </row>
    <row r="1553" spans="1:25" ht="14.25" x14ac:dyDescent="0.2">
      <c r="A1553" s="21" t="str">
        <f t="shared" si="96"/>
        <v>Catalogo principalOPEN-CSP ACADEMICO4904821b-aa19-41c1-9674-1d20fe980eb9</v>
      </c>
      <c r="B1553" s="21" t="str">
        <f t="shared" si="97"/>
        <v>4904821b-aa19-41c1-9674-1d20fe980eb9OPEN-CSP ACADEMICO</v>
      </c>
      <c r="C1553"/>
      <c r="D1553" s="21" t="s">
        <v>134</v>
      </c>
      <c r="E1553" t="s">
        <v>3238</v>
      </c>
      <c r="F1553" s="21" t="s">
        <v>779</v>
      </c>
      <c r="G1553" s="21" t="s">
        <v>134</v>
      </c>
      <c r="H1553" s="49" t="s">
        <v>136</v>
      </c>
      <c r="I1553" s="21" t="s">
        <v>74</v>
      </c>
      <c r="J1553" t="s">
        <v>3239</v>
      </c>
      <c r="K1553" s="53" t="s">
        <v>29</v>
      </c>
      <c r="L1553" s="52" t="s">
        <v>92</v>
      </c>
      <c r="M1553" s="48" t="s">
        <v>73</v>
      </c>
      <c r="N1553" s="89" t="s">
        <v>74</v>
      </c>
      <c r="O1553" s="90" t="s">
        <v>74</v>
      </c>
      <c r="P1553" s="89" t="s">
        <v>74</v>
      </c>
      <c r="Q1553" s="47" t="str">
        <f t="shared" si="98"/>
        <v>4904821b-aa19-41c1-9674-1d20fe980eb9</v>
      </c>
      <c r="R1553" s="64" t="s">
        <v>848</v>
      </c>
      <c r="S1553" s="87">
        <v>8.3000000000000007</v>
      </c>
      <c r="T1553" s="21">
        <v>1</v>
      </c>
      <c r="U1553" s="62" t="s">
        <v>139</v>
      </c>
      <c r="V1553" s="49">
        <f>SUMIF(ResumenCotizacion!$C:$C,E1553,ResumenCotizacion!$P:$P)</f>
        <v>0</v>
      </c>
      <c r="W1553" s="86">
        <f>IF(H1553="USD",S1553*SolCotizacion!$J$18,S1553)</f>
        <v>30422.903000000002</v>
      </c>
      <c r="X1553" s="3">
        <f>ROUND(W1553/(1-VLOOKUP("Total porcentaje:",ResumenCotizacion!$F:$H,3,0)),2)</f>
        <v>30422.9</v>
      </c>
      <c r="Y1553" s="3">
        <f t="shared" si="99"/>
        <v>0</v>
      </c>
    </row>
    <row r="1554" spans="1:25" ht="14.25" x14ac:dyDescent="0.2">
      <c r="A1554" s="21" t="str">
        <f t="shared" si="96"/>
        <v>Catalogo principalOPEN-CSP ACADEMICOb5926275-371c-43b9-bac8-45a408a0f0dd</v>
      </c>
      <c r="B1554" s="21" t="str">
        <f t="shared" si="97"/>
        <v>b5926275-371c-43b9-bac8-45a408a0f0ddOPEN-CSP ACADEMICO</v>
      </c>
      <c r="C1554"/>
      <c r="D1554" s="21" t="s">
        <v>134</v>
      </c>
      <c r="E1554" t="s">
        <v>3240</v>
      </c>
      <c r="F1554" s="21" t="s">
        <v>779</v>
      </c>
      <c r="G1554" s="21" t="s">
        <v>134</v>
      </c>
      <c r="H1554" s="49" t="s">
        <v>136</v>
      </c>
      <c r="I1554" s="21" t="s">
        <v>74</v>
      </c>
      <c r="J1554" t="s">
        <v>3241</v>
      </c>
      <c r="K1554" s="53" t="s">
        <v>29</v>
      </c>
      <c r="L1554" s="52" t="s">
        <v>92</v>
      </c>
      <c r="M1554" s="48" t="s">
        <v>73</v>
      </c>
      <c r="N1554" s="89" t="s">
        <v>74</v>
      </c>
      <c r="O1554" s="90" t="s">
        <v>74</v>
      </c>
      <c r="P1554" s="89" t="s">
        <v>74</v>
      </c>
      <c r="Q1554" s="47" t="str">
        <f t="shared" si="98"/>
        <v>b5926275-371c-43b9-bac8-45a408a0f0dd</v>
      </c>
      <c r="R1554" s="64" t="s">
        <v>848</v>
      </c>
      <c r="S1554" s="87">
        <v>6</v>
      </c>
      <c r="T1554" s="21">
        <v>1</v>
      </c>
      <c r="U1554" s="62" t="s">
        <v>139</v>
      </c>
      <c r="V1554" s="49">
        <f>SUMIF(ResumenCotizacion!$C:$C,E1554,ResumenCotizacion!$P:$P)</f>
        <v>0</v>
      </c>
      <c r="W1554" s="86">
        <f>IF(H1554="USD",S1554*SolCotizacion!$J$18,S1554)</f>
        <v>21992.46</v>
      </c>
      <c r="X1554" s="3">
        <f>ROUND(W1554/(1-VLOOKUP("Total porcentaje:",ResumenCotizacion!$F:$H,3,0)),2)</f>
        <v>21992.46</v>
      </c>
      <c r="Y1554" s="3">
        <f t="shared" si="99"/>
        <v>0</v>
      </c>
    </row>
    <row r="1555" spans="1:25" ht="14.25" x14ac:dyDescent="0.2">
      <c r="A1555" s="21" t="str">
        <f t="shared" si="96"/>
        <v>Catalogo principalOPEN-CSP ACADEMICO4ebcded4-77ce-43c2-a282-644390ba79c7</v>
      </c>
      <c r="B1555" s="21" t="str">
        <f t="shared" si="97"/>
        <v>4ebcded4-77ce-43c2-a282-644390ba79c7OPEN-CSP ACADEMICO</v>
      </c>
      <c r="C1555"/>
      <c r="D1555" s="21" t="s">
        <v>134</v>
      </c>
      <c r="E1555" t="s">
        <v>3242</v>
      </c>
      <c r="F1555" s="21" t="s">
        <v>779</v>
      </c>
      <c r="G1555" s="21" t="s">
        <v>134</v>
      </c>
      <c r="H1555" s="49" t="s">
        <v>136</v>
      </c>
      <c r="I1555" s="21" t="s">
        <v>74</v>
      </c>
      <c r="J1555" t="s">
        <v>3243</v>
      </c>
      <c r="K1555" s="53" t="s">
        <v>29</v>
      </c>
      <c r="L1555" s="52" t="s">
        <v>92</v>
      </c>
      <c r="M1555" s="48" t="s">
        <v>73</v>
      </c>
      <c r="N1555" s="89" t="s">
        <v>74</v>
      </c>
      <c r="O1555" s="90" t="s">
        <v>74</v>
      </c>
      <c r="P1555" s="89" t="s">
        <v>74</v>
      </c>
      <c r="Q1555" s="47" t="str">
        <f t="shared" si="98"/>
        <v>4ebcded4-77ce-43c2-a282-644390ba79c7</v>
      </c>
      <c r="R1555" s="64" t="s">
        <v>848</v>
      </c>
      <c r="S1555" s="87">
        <v>1998</v>
      </c>
      <c r="T1555" s="21">
        <v>1</v>
      </c>
      <c r="U1555" s="62" t="s">
        <v>139</v>
      </c>
      <c r="V1555" s="49">
        <f>SUMIF(ResumenCotizacion!$C:$C,E1555,ResumenCotizacion!$P:$P)</f>
        <v>0</v>
      </c>
      <c r="W1555" s="86">
        <f>IF(H1555="USD",S1555*SolCotizacion!$J$18,S1555)</f>
        <v>7323489.1799999997</v>
      </c>
      <c r="X1555" s="3">
        <f>ROUND(W1555/(1-VLOOKUP("Total porcentaje:",ResumenCotizacion!$F:$H,3,0)),2)</f>
        <v>7323489.1799999997</v>
      </c>
      <c r="Y1555" s="3">
        <f t="shared" si="99"/>
        <v>0</v>
      </c>
    </row>
    <row r="1556" spans="1:25" ht="14.25" x14ac:dyDescent="0.2">
      <c r="A1556" s="21" t="str">
        <f t="shared" si="96"/>
        <v>Catalogo principalOPEN-CSP ACADEMICO3d42385f-10bd-4230-bee1-2189565224b8</v>
      </c>
      <c r="B1556" s="21" t="str">
        <f t="shared" si="97"/>
        <v>3d42385f-10bd-4230-bee1-2189565224b8OPEN-CSP ACADEMICO</v>
      </c>
      <c r="C1556"/>
      <c r="D1556" s="21" t="s">
        <v>134</v>
      </c>
      <c r="E1556" t="s">
        <v>3244</v>
      </c>
      <c r="F1556" s="21" t="s">
        <v>779</v>
      </c>
      <c r="G1556" s="21" t="s">
        <v>134</v>
      </c>
      <c r="H1556" s="49" t="s">
        <v>136</v>
      </c>
      <c r="I1556" s="21" t="s">
        <v>74</v>
      </c>
      <c r="J1556" t="s">
        <v>3245</v>
      </c>
      <c r="K1556" s="53" t="s">
        <v>29</v>
      </c>
      <c r="L1556" s="52" t="s">
        <v>92</v>
      </c>
      <c r="M1556" s="48" t="s">
        <v>73</v>
      </c>
      <c r="N1556" s="89" t="s">
        <v>74</v>
      </c>
      <c r="O1556" s="90" t="s">
        <v>74</v>
      </c>
      <c r="P1556" s="89" t="s">
        <v>74</v>
      </c>
      <c r="Q1556" s="47" t="str">
        <f t="shared" si="98"/>
        <v>3d42385f-10bd-4230-bee1-2189565224b8</v>
      </c>
      <c r="R1556" s="64" t="s">
        <v>848</v>
      </c>
      <c r="S1556" s="87">
        <v>1998</v>
      </c>
      <c r="T1556" s="21">
        <v>1</v>
      </c>
      <c r="U1556" s="62" t="s">
        <v>139</v>
      </c>
      <c r="V1556" s="49">
        <f>SUMIF(ResumenCotizacion!$C:$C,E1556,ResumenCotizacion!$P:$P)</f>
        <v>0</v>
      </c>
      <c r="W1556" s="86">
        <f>IF(H1556="USD",S1556*SolCotizacion!$J$18,S1556)</f>
        <v>7323489.1799999997</v>
      </c>
      <c r="X1556" s="3">
        <f>ROUND(W1556/(1-VLOOKUP("Total porcentaje:",ResumenCotizacion!$F:$H,3,0)),2)</f>
        <v>7323489.1799999997</v>
      </c>
      <c r="Y1556" s="3">
        <f t="shared" si="99"/>
        <v>0</v>
      </c>
    </row>
    <row r="1557" spans="1:25" ht="14.25" x14ac:dyDescent="0.2">
      <c r="A1557" s="21" t="str">
        <f t="shared" si="96"/>
        <v>Catalogo principalOPEN-CSP ACADEMICO457b704a-5f90-49e0-be43-1b2124b2dd02</v>
      </c>
      <c r="B1557" s="21" t="str">
        <f t="shared" si="97"/>
        <v>457b704a-5f90-49e0-be43-1b2124b2dd02OPEN-CSP ACADEMICO</v>
      </c>
      <c r="C1557"/>
      <c r="D1557" s="21" t="s">
        <v>134</v>
      </c>
      <c r="E1557" t="s">
        <v>3246</v>
      </c>
      <c r="F1557" s="21" t="s">
        <v>779</v>
      </c>
      <c r="G1557" s="21" t="s">
        <v>134</v>
      </c>
      <c r="H1557" s="49" t="s">
        <v>136</v>
      </c>
      <c r="I1557" s="21" t="s">
        <v>74</v>
      </c>
      <c r="J1557" t="s">
        <v>3247</v>
      </c>
      <c r="K1557" s="53" t="s">
        <v>29</v>
      </c>
      <c r="L1557" s="52" t="s">
        <v>92</v>
      </c>
      <c r="M1557" s="48" t="s">
        <v>73</v>
      </c>
      <c r="N1557" s="89" t="s">
        <v>74</v>
      </c>
      <c r="O1557" s="90" t="s">
        <v>74</v>
      </c>
      <c r="P1557" s="89" t="s">
        <v>74</v>
      </c>
      <c r="Q1557" s="47" t="str">
        <f t="shared" si="98"/>
        <v>457b704a-5f90-49e0-be43-1b2124b2dd02</v>
      </c>
      <c r="R1557" s="64" t="s">
        <v>848</v>
      </c>
      <c r="S1557" s="87">
        <v>3998</v>
      </c>
      <c r="T1557" s="21">
        <v>1</v>
      </c>
      <c r="U1557" s="62" t="s">
        <v>139</v>
      </c>
      <c r="V1557" s="49">
        <f>SUMIF(ResumenCotizacion!$C:$C,E1557,ResumenCotizacion!$P:$P)</f>
        <v>0</v>
      </c>
      <c r="W1557" s="86">
        <f>IF(H1557="USD",S1557*SolCotizacion!$J$18,S1557)</f>
        <v>14654309.18</v>
      </c>
      <c r="X1557" s="3">
        <f>ROUND(W1557/(1-VLOOKUP("Total porcentaje:",ResumenCotizacion!$F:$H,3,0)),2)</f>
        <v>14654309.18</v>
      </c>
      <c r="Y1557" s="3">
        <f t="shared" si="99"/>
        <v>0</v>
      </c>
    </row>
    <row r="1558" spans="1:25" ht="14.25" x14ac:dyDescent="0.2">
      <c r="A1558" s="21" t="str">
        <f t="shared" si="96"/>
        <v>Catalogo principalOPEN-CSP ACADEMICOcd7967ef-4c48-484c-a539-7dc876d61e88</v>
      </c>
      <c r="B1558" s="21" t="str">
        <f t="shared" si="97"/>
        <v>cd7967ef-4c48-484c-a539-7dc876d61e88OPEN-CSP ACADEMICO</v>
      </c>
      <c r="C1558"/>
      <c r="D1558" s="21" t="s">
        <v>134</v>
      </c>
      <c r="E1558" t="s">
        <v>3248</v>
      </c>
      <c r="F1558" s="21" t="s">
        <v>779</v>
      </c>
      <c r="G1558" s="21" t="s">
        <v>134</v>
      </c>
      <c r="H1558" s="49" t="s">
        <v>136</v>
      </c>
      <c r="I1558" s="21" t="s">
        <v>74</v>
      </c>
      <c r="J1558" t="s">
        <v>3249</v>
      </c>
      <c r="K1558" s="53" t="s">
        <v>29</v>
      </c>
      <c r="L1558" s="52" t="s">
        <v>92</v>
      </c>
      <c r="M1558" s="48" t="s">
        <v>73</v>
      </c>
      <c r="N1558" s="89" t="s">
        <v>74</v>
      </c>
      <c r="O1558" s="90" t="s">
        <v>74</v>
      </c>
      <c r="P1558" s="89" t="s">
        <v>74</v>
      </c>
      <c r="Q1558" s="47" t="str">
        <f t="shared" si="98"/>
        <v>cd7967ef-4c48-484c-a539-7dc876d61e88</v>
      </c>
      <c r="R1558" s="64" t="s">
        <v>848</v>
      </c>
      <c r="S1558" s="87">
        <v>3998</v>
      </c>
      <c r="T1558" s="21">
        <v>1</v>
      </c>
      <c r="U1558" s="62" t="s">
        <v>139</v>
      </c>
      <c r="V1558" s="49">
        <f>SUMIF(ResumenCotizacion!$C:$C,E1558,ResumenCotizacion!$P:$P)</f>
        <v>0</v>
      </c>
      <c r="W1558" s="86">
        <f>IF(H1558="USD",S1558*SolCotizacion!$J$18,S1558)</f>
        <v>14654309.18</v>
      </c>
      <c r="X1558" s="3">
        <f>ROUND(W1558/(1-VLOOKUP("Total porcentaje:",ResumenCotizacion!$F:$H,3,0)),2)</f>
        <v>14654309.18</v>
      </c>
      <c r="Y1558" s="3">
        <f t="shared" si="99"/>
        <v>0</v>
      </c>
    </row>
    <row r="1559" spans="1:25" ht="14.25" x14ac:dyDescent="0.2">
      <c r="A1559" s="21" t="str">
        <f t="shared" si="96"/>
        <v>Catalogo principalOPEN-CSP ACADEMICOcfe79d8a-1948-4b68-b867-e53b771aaea0</v>
      </c>
      <c r="B1559" s="21" t="str">
        <f t="shared" si="97"/>
        <v>cfe79d8a-1948-4b68-b867-e53b771aaea0OPEN-CSP ACADEMICO</v>
      </c>
      <c r="C1559"/>
      <c r="D1559" s="21" t="s">
        <v>134</v>
      </c>
      <c r="E1559" t="s">
        <v>3250</v>
      </c>
      <c r="F1559" s="21" t="s">
        <v>779</v>
      </c>
      <c r="G1559" s="21" t="s">
        <v>134</v>
      </c>
      <c r="H1559" s="49" t="s">
        <v>136</v>
      </c>
      <c r="I1559" s="21" t="s">
        <v>74</v>
      </c>
      <c r="J1559" t="s">
        <v>3251</v>
      </c>
      <c r="K1559" s="53" t="s">
        <v>29</v>
      </c>
      <c r="L1559" s="52" t="s">
        <v>92</v>
      </c>
      <c r="M1559" s="48" t="s">
        <v>73</v>
      </c>
      <c r="N1559" s="89" t="s">
        <v>74</v>
      </c>
      <c r="O1559" s="90" t="s">
        <v>74</v>
      </c>
      <c r="P1559" s="89" t="s">
        <v>74</v>
      </c>
      <c r="Q1559" s="47" t="str">
        <f t="shared" si="98"/>
        <v>cfe79d8a-1948-4b68-b867-e53b771aaea0</v>
      </c>
      <c r="R1559" s="64" t="s">
        <v>848</v>
      </c>
      <c r="S1559" s="87">
        <v>7998</v>
      </c>
      <c r="T1559" s="21">
        <v>1</v>
      </c>
      <c r="U1559" s="62" t="s">
        <v>139</v>
      </c>
      <c r="V1559" s="49">
        <f>SUMIF(ResumenCotizacion!$C:$C,E1559,ResumenCotizacion!$P:$P)</f>
        <v>0</v>
      </c>
      <c r="W1559" s="86">
        <f>IF(H1559="USD",S1559*SolCotizacion!$J$18,S1559)</f>
        <v>29315949.18</v>
      </c>
      <c r="X1559" s="3">
        <f>ROUND(W1559/(1-VLOOKUP("Total porcentaje:",ResumenCotizacion!$F:$H,3,0)),2)</f>
        <v>29315949.18</v>
      </c>
      <c r="Y1559" s="3">
        <f t="shared" si="99"/>
        <v>0</v>
      </c>
    </row>
    <row r="1560" spans="1:25" ht="14.25" x14ac:dyDescent="0.2">
      <c r="A1560" s="21" t="str">
        <f t="shared" si="96"/>
        <v>Catalogo principalOPEN-CSP ACADEMICOf17c5ab1-86b4-4d0d-9807-478c24576384</v>
      </c>
      <c r="B1560" s="21" t="str">
        <f t="shared" si="97"/>
        <v>f17c5ab1-86b4-4d0d-9807-478c24576384OPEN-CSP ACADEMICO</v>
      </c>
      <c r="C1560"/>
      <c r="D1560" s="21" t="s">
        <v>134</v>
      </c>
      <c r="E1560" t="s">
        <v>3252</v>
      </c>
      <c r="F1560" s="21" t="s">
        <v>779</v>
      </c>
      <c r="G1560" s="21" t="s">
        <v>134</v>
      </c>
      <c r="H1560" s="49" t="s">
        <v>136</v>
      </c>
      <c r="I1560" s="21" t="s">
        <v>74</v>
      </c>
      <c r="J1560" t="s">
        <v>3253</v>
      </c>
      <c r="K1560" s="53" t="s">
        <v>29</v>
      </c>
      <c r="L1560" s="52" t="s">
        <v>92</v>
      </c>
      <c r="M1560" s="48" t="s">
        <v>73</v>
      </c>
      <c r="N1560" s="89" t="s">
        <v>74</v>
      </c>
      <c r="O1560" s="90" t="s">
        <v>74</v>
      </c>
      <c r="P1560" s="89" t="s">
        <v>74</v>
      </c>
      <c r="Q1560" s="47" t="str">
        <f t="shared" si="98"/>
        <v>f17c5ab1-86b4-4d0d-9807-478c24576384</v>
      </c>
      <c r="R1560" s="64" t="s">
        <v>848</v>
      </c>
      <c r="S1560" s="87">
        <v>7998</v>
      </c>
      <c r="T1560" s="21">
        <v>1</v>
      </c>
      <c r="U1560" s="62" t="s">
        <v>139</v>
      </c>
      <c r="V1560" s="49">
        <f>SUMIF(ResumenCotizacion!$C:$C,E1560,ResumenCotizacion!$P:$P)</f>
        <v>0</v>
      </c>
      <c r="W1560" s="86">
        <f>IF(H1560="USD",S1560*SolCotizacion!$J$18,S1560)</f>
        <v>29315949.18</v>
      </c>
      <c r="X1560" s="3">
        <f>ROUND(W1560/(1-VLOOKUP("Total porcentaje:",ResumenCotizacion!$F:$H,3,0)),2)</f>
        <v>29315949.18</v>
      </c>
      <c r="Y1560" s="3">
        <f t="shared" si="99"/>
        <v>0</v>
      </c>
    </row>
    <row r="1561" spans="1:25" ht="14.25" x14ac:dyDescent="0.2">
      <c r="A1561" s="21" t="str">
        <f t="shared" si="96"/>
        <v>Catalogo principalOPEN-CSP ACADEMICO98fa9c4d-ef56-4480-86cb-b10d49effa73</v>
      </c>
      <c r="B1561" s="21" t="str">
        <f t="shared" si="97"/>
        <v>98fa9c4d-ef56-4480-86cb-b10d49effa73OPEN-CSP ACADEMICO</v>
      </c>
      <c r="C1561"/>
      <c r="D1561" s="21" t="s">
        <v>134</v>
      </c>
      <c r="E1561" t="s">
        <v>3254</v>
      </c>
      <c r="F1561" s="21" t="s">
        <v>779</v>
      </c>
      <c r="G1561" s="21" t="s">
        <v>134</v>
      </c>
      <c r="H1561" s="49" t="s">
        <v>136</v>
      </c>
      <c r="I1561" s="21" t="s">
        <v>74</v>
      </c>
      <c r="J1561" t="s">
        <v>3255</v>
      </c>
      <c r="K1561" s="53" t="s">
        <v>29</v>
      </c>
      <c r="L1561" s="52" t="s">
        <v>92</v>
      </c>
      <c r="M1561" s="48" t="s">
        <v>73</v>
      </c>
      <c r="N1561" s="89" t="s">
        <v>74</v>
      </c>
      <c r="O1561" s="90" t="s">
        <v>74</v>
      </c>
      <c r="P1561" s="89" t="s">
        <v>74</v>
      </c>
      <c r="Q1561" s="47" t="str">
        <f t="shared" si="98"/>
        <v>98fa9c4d-ef56-4480-86cb-b10d49effa73</v>
      </c>
      <c r="R1561" s="64" t="s">
        <v>848</v>
      </c>
      <c r="S1561" s="87">
        <v>2.25</v>
      </c>
      <c r="T1561" s="21">
        <v>1</v>
      </c>
      <c r="U1561" s="62" t="s">
        <v>139</v>
      </c>
      <c r="V1561" s="49">
        <f>SUMIF(ResumenCotizacion!$C:$C,E1561,ResumenCotizacion!$P:$P)</f>
        <v>0</v>
      </c>
      <c r="W1561" s="86">
        <f>IF(H1561="USD",S1561*SolCotizacion!$J$18,S1561)</f>
        <v>8247.1725000000006</v>
      </c>
      <c r="X1561" s="3">
        <f>ROUND(W1561/(1-VLOOKUP("Total porcentaje:",ResumenCotizacion!$F:$H,3,0)),2)</f>
        <v>8247.17</v>
      </c>
      <c r="Y1561" s="3">
        <f t="shared" si="99"/>
        <v>0</v>
      </c>
    </row>
    <row r="1562" spans="1:25" ht="14.25" x14ac:dyDescent="0.2">
      <c r="A1562" s="21" t="str">
        <f t="shared" si="96"/>
        <v>Catalogo principalOPEN-CSP ACADEMICO15a38d13-62c6-48a0-a752-aea1627cb00b</v>
      </c>
      <c r="B1562" s="21" t="str">
        <f t="shared" si="97"/>
        <v>15a38d13-62c6-48a0-a752-aea1627cb00bOPEN-CSP ACADEMICO</v>
      </c>
      <c r="C1562"/>
      <c r="D1562" s="21" t="s">
        <v>134</v>
      </c>
      <c r="E1562" t="s">
        <v>3256</v>
      </c>
      <c r="F1562" s="21" t="s">
        <v>779</v>
      </c>
      <c r="G1562" s="21" t="s">
        <v>134</v>
      </c>
      <c r="H1562" s="49" t="s">
        <v>136</v>
      </c>
      <c r="I1562" s="21" t="s">
        <v>74</v>
      </c>
      <c r="J1562" t="s">
        <v>3257</v>
      </c>
      <c r="K1562" s="53" t="s">
        <v>29</v>
      </c>
      <c r="L1562" s="52" t="s">
        <v>92</v>
      </c>
      <c r="M1562" s="48" t="s">
        <v>73</v>
      </c>
      <c r="N1562" s="89" t="s">
        <v>74</v>
      </c>
      <c r="O1562" s="90" t="s">
        <v>74</v>
      </c>
      <c r="P1562" s="89" t="s">
        <v>74</v>
      </c>
      <c r="Q1562" s="47" t="str">
        <f t="shared" si="98"/>
        <v>15a38d13-62c6-48a0-a752-aea1627cb00b</v>
      </c>
      <c r="R1562" s="64" t="s">
        <v>848</v>
      </c>
      <c r="S1562" s="87">
        <v>1.25</v>
      </c>
      <c r="T1562" s="21">
        <v>1</v>
      </c>
      <c r="U1562" s="62" t="s">
        <v>139</v>
      </c>
      <c r="V1562" s="49">
        <f>SUMIF(ResumenCotizacion!$C:$C,E1562,ResumenCotizacion!$P:$P)</f>
        <v>0</v>
      </c>
      <c r="W1562" s="86">
        <f>IF(H1562="USD",S1562*SolCotizacion!$J$18,S1562)</f>
        <v>4581.7624999999998</v>
      </c>
      <c r="X1562" s="3">
        <f>ROUND(W1562/(1-VLOOKUP("Total porcentaje:",ResumenCotizacion!$F:$H,3,0)),2)</f>
        <v>4581.76</v>
      </c>
      <c r="Y1562" s="3">
        <f t="shared" si="99"/>
        <v>0</v>
      </c>
    </row>
    <row r="1563" spans="1:25" ht="14.25" x14ac:dyDescent="0.2">
      <c r="A1563" s="21" t="str">
        <f t="shared" si="96"/>
        <v>Catalogo principalOPEN-CSP ACADEMICOf2769835-068a-44ba-b1d1-63752bf26a7b</v>
      </c>
      <c r="B1563" s="21" t="str">
        <f t="shared" si="97"/>
        <v>f2769835-068a-44ba-b1d1-63752bf26a7bOPEN-CSP ACADEMICO</v>
      </c>
      <c r="C1563"/>
      <c r="D1563" s="21" t="s">
        <v>134</v>
      </c>
      <c r="E1563" t="s">
        <v>3258</v>
      </c>
      <c r="F1563" s="21" t="s">
        <v>779</v>
      </c>
      <c r="G1563" s="21" t="s">
        <v>134</v>
      </c>
      <c r="H1563" s="49" t="s">
        <v>136</v>
      </c>
      <c r="I1563" s="21" t="s">
        <v>74</v>
      </c>
      <c r="J1563" t="s">
        <v>3259</v>
      </c>
      <c r="K1563" s="53" t="s">
        <v>29</v>
      </c>
      <c r="L1563" s="52" t="s">
        <v>92</v>
      </c>
      <c r="M1563" s="48" t="s">
        <v>73</v>
      </c>
      <c r="N1563" s="89" t="s">
        <v>74</v>
      </c>
      <c r="O1563" s="90" t="s">
        <v>74</v>
      </c>
      <c r="P1563" s="89" t="s">
        <v>74</v>
      </c>
      <c r="Q1563" s="47" t="str">
        <f t="shared" si="98"/>
        <v>f2769835-068a-44ba-b1d1-63752bf26a7b</v>
      </c>
      <c r="R1563" s="64" t="s">
        <v>848</v>
      </c>
      <c r="S1563" s="87">
        <v>550</v>
      </c>
      <c r="T1563" s="21">
        <v>1</v>
      </c>
      <c r="U1563" s="62" t="s">
        <v>139</v>
      </c>
      <c r="V1563" s="49">
        <f>SUMIF(ResumenCotizacion!$C:$C,E1563,ResumenCotizacion!$P:$P)</f>
        <v>0</v>
      </c>
      <c r="W1563" s="86">
        <f>IF(H1563="USD",S1563*SolCotizacion!$J$18,S1563)</f>
        <v>2015975.5</v>
      </c>
      <c r="X1563" s="3">
        <f>ROUND(W1563/(1-VLOOKUP("Total porcentaje:",ResumenCotizacion!$F:$H,3,0)),2)</f>
        <v>2015975.5</v>
      </c>
      <c r="Y1563" s="3">
        <f t="shared" si="99"/>
        <v>0</v>
      </c>
    </row>
    <row r="1564" spans="1:25" ht="14.25" x14ac:dyDescent="0.2">
      <c r="A1564" s="21" t="str">
        <f t="shared" si="96"/>
        <v>Catalogo principalOPEN-CSP ACADEMICO157ce909-2b07-4c98-9d99-5e13b46c1ffd</v>
      </c>
      <c r="B1564" s="21" t="str">
        <f t="shared" si="97"/>
        <v>157ce909-2b07-4c98-9d99-5e13b46c1ffdOPEN-CSP ACADEMICO</v>
      </c>
      <c r="C1564"/>
      <c r="D1564" s="21" t="s">
        <v>134</v>
      </c>
      <c r="E1564" t="s">
        <v>3260</v>
      </c>
      <c r="F1564" s="21" t="s">
        <v>779</v>
      </c>
      <c r="G1564" s="21" t="s">
        <v>134</v>
      </c>
      <c r="H1564" s="49" t="s">
        <v>136</v>
      </c>
      <c r="I1564" s="21" t="s">
        <v>74</v>
      </c>
      <c r="J1564" t="s">
        <v>3261</v>
      </c>
      <c r="K1564" s="53" t="s">
        <v>29</v>
      </c>
      <c r="L1564" s="52" t="s">
        <v>92</v>
      </c>
      <c r="M1564" s="48" t="s">
        <v>73</v>
      </c>
      <c r="N1564" s="89" t="s">
        <v>74</v>
      </c>
      <c r="O1564" s="90" t="s">
        <v>74</v>
      </c>
      <c r="P1564" s="89" t="s">
        <v>74</v>
      </c>
      <c r="Q1564" s="47" t="str">
        <f t="shared" si="98"/>
        <v>157ce909-2b07-4c98-9d99-5e13b46c1ffd</v>
      </c>
      <c r="R1564" s="64" t="s">
        <v>848</v>
      </c>
      <c r="S1564" s="87">
        <v>0</v>
      </c>
      <c r="T1564" s="21">
        <v>1</v>
      </c>
      <c r="U1564" s="62" t="s">
        <v>139</v>
      </c>
      <c r="V1564" s="49">
        <f>SUMIF(ResumenCotizacion!$C:$C,E1564,ResumenCotizacion!$P:$P)</f>
        <v>0</v>
      </c>
      <c r="W1564" s="86">
        <f>IF(H1564="USD",S1564*SolCotizacion!$J$18,S1564)</f>
        <v>0</v>
      </c>
      <c r="X1564" s="3">
        <f>ROUND(W1564/(1-VLOOKUP("Total porcentaje:",ResumenCotizacion!$F:$H,3,0)),2)</f>
        <v>0</v>
      </c>
      <c r="Y1564" s="3">
        <f t="shared" si="99"/>
        <v>0</v>
      </c>
    </row>
    <row r="1565" spans="1:25" ht="14.25" x14ac:dyDescent="0.2">
      <c r="A1565" s="21" t="str">
        <f t="shared" si="96"/>
        <v>Catalogo principalOPEN-CSP ACADEMICOc13042ec-74ee-438a-80e7-c9ff71406c9c</v>
      </c>
      <c r="B1565" s="21" t="str">
        <f t="shared" si="97"/>
        <v>c13042ec-74ee-438a-80e7-c9ff71406c9cOPEN-CSP ACADEMICO</v>
      </c>
      <c r="C1565"/>
      <c r="D1565" s="21" t="s">
        <v>134</v>
      </c>
      <c r="E1565" t="s">
        <v>3262</v>
      </c>
      <c r="F1565" s="21" t="s">
        <v>779</v>
      </c>
      <c r="G1565" s="21" t="s">
        <v>134</v>
      </c>
      <c r="H1565" s="49" t="s">
        <v>136</v>
      </c>
      <c r="I1565" s="21" t="s">
        <v>74</v>
      </c>
      <c r="J1565" t="s">
        <v>3263</v>
      </c>
      <c r="K1565" s="53" t="s">
        <v>29</v>
      </c>
      <c r="L1565" s="52" t="s">
        <v>92</v>
      </c>
      <c r="M1565" s="48" t="s">
        <v>73</v>
      </c>
      <c r="N1565" s="89" t="s">
        <v>74</v>
      </c>
      <c r="O1565" s="90" t="s">
        <v>74</v>
      </c>
      <c r="P1565" s="89" t="s">
        <v>74</v>
      </c>
      <c r="Q1565" s="47" t="str">
        <f t="shared" si="98"/>
        <v>c13042ec-74ee-438a-80e7-c9ff71406c9c</v>
      </c>
      <c r="R1565" s="64" t="s">
        <v>848</v>
      </c>
      <c r="S1565" s="87">
        <v>35</v>
      </c>
      <c r="T1565" s="21">
        <v>1</v>
      </c>
      <c r="U1565" s="62" t="s">
        <v>139</v>
      </c>
      <c r="V1565" s="49">
        <f>SUMIF(ResumenCotizacion!$C:$C,E1565,ResumenCotizacion!$P:$P)</f>
        <v>0</v>
      </c>
      <c r="W1565" s="86">
        <f>IF(H1565="USD",S1565*SolCotizacion!$J$18,S1565)</f>
        <v>128289.34999999999</v>
      </c>
      <c r="X1565" s="3">
        <f>ROUND(W1565/(1-VLOOKUP("Total porcentaje:",ResumenCotizacion!$F:$H,3,0)),2)</f>
        <v>128289.35</v>
      </c>
      <c r="Y1565" s="3">
        <f t="shared" si="99"/>
        <v>0</v>
      </c>
    </row>
    <row r="1566" spans="1:25" ht="14.25" x14ac:dyDescent="0.2">
      <c r="A1566" s="21" t="str">
        <f t="shared" si="96"/>
        <v>Catalogo principalOPEN-CSP ACADEMICOc3b23a21-76e2-46e7-ae4f-60e1bdb96bea</v>
      </c>
      <c r="B1566" s="21" t="str">
        <f t="shared" si="97"/>
        <v>c3b23a21-76e2-46e7-ae4f-60e1bdb96beaOPEN-CSP ACADEMICO</v>
      </c>
      <c r="C1566"/>
      <c r="D1566" s="21" t="s">
        <v>134</v>
      </c>
      <c r="E1566" t="s">
        <v>3264</v>
      </c>
      <c r="F1566" s="21" t="s">
        <v>779</v>
      </c>
      <c r="G1566" s="21" t="s">
        <v>134</v>
      </c>
      <c r="H1566" s="49" t="s">
        <v>136</v>
      </c>
      <c r="I1566" s="21" t="s">
        <v>74</v>
      </c>
      <c r="J1566" t="s">
        <v>3265</v>
      </c>
      <c r="K1566" s="53" t="s">
        <v>29</v>
      </c>
      <c r="L1566" s="52" t="s">
        <v>92</v>
      </c>
      <c r="M1566" s="48" t="s">
        <v>73</v>
      </c>
      <c r="N1566" s="89" t="s">
        <v>74</v>
      </c>
      <c r="O1566" s="90" t="s">
        <v>74</v>
      </c>
      <c r="P1566" s="89" t="s">
        <v>74</v>
      </c>
      <c r="Q1566" s="47" t="str">
        <f t="shared" si="98"/>
        <v>c3b23a21-76e2-46e7-ae4f-60e1bdb96bea</v>
      </c>
      <c r="R1566" s="64" t="s">
        <v>848</v>
      </c>
      <c r="S1566" s="87">
        <v>5</v>
      </c>
      <c r="T1566" s="21">
        <v>1</v>
      </c>
      <c r="U1566" s="62" t="s">
        <v>139</v>
      </c>
      <c r="V1566" s="49">
        <f>SUMIF(ResumenCotizacion!$C:$C,E1566,ResumenCotizacion!$P:$P)</f>
        <v>0</v>
      </c>
      <c r="W1566" s="86">
        <f>IF(H1566="USD",S1566*SolCotizacion!$J$18,S1566)</f>
        <v>18327.05</v>
      </c>
      <c r="X1566" s="3">
        <f>ROUND(W1566/(1-VLOOKUP("Total porcentaje:",ResumenCotizacion!$F:$H,3,0)),2)</f>
        <v>18327.05</v>
      </c>
      <c r="Y1566" s="3">
        <f t="shared" si="99"/>
        <v>0</v>
      </c>
    </row>
    <row r="1567" spans="1:25" ht="14.25" x14ac:dyDescent="0.2">
      <c r="A1567" s="21" t="str">
        <f t="shared" si="96"/>
        <v>Catalogo principalOPEN-CSP ACADEMICO1835808d-06a2-42c5-9f09-82c2e7ed5c72</v>
      </c>
      <c r="B1567" s="21" t="str">
        <f t="shared" si="97"/>
        <v>1835808d-06a2-42c5-9f09-82c2e7ed5c72OPEN-CSP ACADEMICO</v>
      </c>
      <c r="C1567"/>
      <c r="D1567" s="21" t="s">
        <v>134</v>
      </c>
      <c r="E1567" t="s">
        <v>3266</v>
      </c>
      <c r="F1567" s="21" t="s">
        <v>779</v>
      </c>
      <c r="G1567" s="21" t="s">
        <v>134</v>
      </c>
      <c r="H1567" s="49" t="s">
        <v>136</v>
      </c>
      <c r="I1567" s="21" t="s">
        <v>74</v>
      </c>
      <c r="J1567" t="s">
        <v>3267</v>
      </c>
      <c r="K1567" s="53" t="s">
        <v>29</v>
      </c>
      <c r="L1567" s="52" t="s">
        <v>92</v>
      </c>
      <c r="M1567" s="48" t="s">
        <v>73</v>
      </c>
      <c r="N1567" s="89" t="s">
        <v>74</v>
      </c>
      <c r="O1567" s="90" t="s">
        <v>74</v>
      </c>
      <c r="P1567" s="89" t="s">
        <v>74</v>
      </c>
      <c r="Q1567" s="47" t="str">
        <f t="shared" si="98"/>
        <v>1835808d-06a2-42c5-9f09-82c2e7ed5c72</v>
      </c>
      <c r="R1567" s="64" t="s">
        <v>848</v>
      </c>
      <c r="S1567" s="87">
        <v>3.6</v>
      </c>
      <c r="T1567" s="21">
        <v>1</v>
      </c>
      <c r="U1567" s="62" t="s">
        <v>139</v>
      </c>
      <c r="V1567" s="49">
        <f>SUMIF(ResumenCotizacion!$C:$C,E1567,ResumenCotizacion!$P:$P)</f>
        <v>0</v>
      </c>
      <c r="W1567" s="86">
        <f>IF(H1567="USD",S1567*SolCotizacion!$J$18,S1567)</f>
        <v>13195.476000000001</v>
      </c>
      <c r="X1567" s="3">
        <f>ROUND(W1567/(1-VLOOKUP("Total porcentaje:",ResumenCotizacion!$F:$H,3,0)),2)</f>
        <v>13195.48</v>
      </c>
      <c r="Y1567" s="3">
        <f t="shared" si="99"/>
        <v>0</v>
      </c>
    </row>
    <row r="1568" spans="1:25" ht="14.25" x14ac:dyDescent="0.2">
      <c r="A1568" s="21" t="str">
        <f t="shared" si="96"/>
        <v>Catalogo principalOPEN-CSP ACADEMICO30c8f784-8eb9-46e6-bf69-a8fae07022e4</v>
      </c>
      <c r="B1568" s="21" t="str">
        <f t="shared" si="97"/>
        <v>30c8f784-8eb9-46e6-bf69-a8fae07022e4OPEN-CSP ACADEMICO</v>
      </c>
      <c r="C1568"/>
      <c r="D1568" s="21" t="s">
        <v>134</v>
      </c>
      <c r="E1568" t="s">
        <v>3268</v>
      </c>
      <c r="F1568" s="21" t="s">
        <v>779</v>
      </c>
      <c r="G1568" s="21" t="s">
        <v>134</v>
      </c>
      <c r="H1568" s="49" t="s">
        <v>136</v>
      </c>
      <c r="I1568" s="21" t="s">
        <v>74</v>
      </c>
      <c r="J1568" t="s">
        <v>3269</v>
      </c>
      <c r="K1568" s="53" t="s">
        <v>29</v>
      </c>
      <c r="L1568" s="52" t="s">
        <v>92</v>
      </c>
      <c r="M1568" s="48" t="s">
        <v>73</v>
      </c>
      <c r="N1568" s="89" t="s">
        <v>74</v>
      </c>
      <c r="O1568" s="90" t="s">
        <v>74</v>
      </c>
      <c r="P1568" s="89" t="s">
        <v>74</v>
      </c>
      <c r="Q1568" s="47" t="str">
        <f t="shared" si="98"/>
        <v>30c8f784-8eb9-46e6-bf69-a8fae07022e4</v>
      </c>
      <c r="R1568" s="64" t="s">
        <v>848</v>
      </c>
      <c r="S1568" s="87">
        <v>0</v>
      </c>
      <c r="T1568" s="21">
        <v>1</v>
      </c>
      <c r="U1568" s="62" t="s">
        <v>139</v>
      </c>
      <c r="V1568" s="49">
        <f>SUMIF(ResumenCotizacion!$C:$C,E1568,ResumenCotizacion!$P:$P)</f>
        <v>0</v>
      </c>
      <c r="W1568" s="86">
        <f>IF(H1568="USD",S1568*SolCotizacion!$J$18,S1568)</f>
        <v>0</v>
      </c>
      <c r="X1568" s="3">
        <f>ROUND(W1568/(1-VLOOKUP("Total porcentaje:",ResumenCotizacion!$F:$H,3,0)),2)</f>
        <v>0</v>
      </c>
      <c r="Y1568" s="3">
        <f t="shared" si="99"/>
        <v>0</v>
      </c>
    </row>
    <row r="1569" spans="1:25" ht="14.25" x14ac:dyDescent="0.2">
      <c r="A1569" s="21" t="str">
        <f t="shared" si="96"/>
        <v>Catalogo principalOPEN-CSP ACADEMICOec0a7046-93d5-40e0-bc61-bcb0276c14e4</v>
      </c>
      <c r="B1569" s="21" t="str">
        <f t="shared" si="97"/>
        <v>ec0a7046-93d5-40e0-bc61-bcb0276c14e4OPEN-CSP ACADEMICO</v>
      </c>
      <c r="C1569"/>
      <c r="D1569" s="21" t="s">
        <v>134</v>
      </c>
      <c r="E1569" t="s">
        <v>3270</v>
      </c>
      <c r="F1569" s="21" t="s">
        <v>779</v>
      </c>
      <c r="G1569" s="21" t="s">
        <v>134</v>
      </c>
      <c r="H1569" s="49" t="s">
        <v>136</v>
      </c>
      <c r="I1569" s="21" t="s">
        <v>74</v>
      </c>
      <c r="J1569" t="s">
        <v>3271</v>
      </c>
      <c r="K1569" s="53" t="s">
        <v>29</v>
      </c>
      <c r="L1569" s="52" t="s">
        <v>92</v>
      </c>
      <c r="M1569" s="48" t="s">
        <v>73</v>
      </c>
      <c r="N1569" s="89" t="s">
        <v>74</v>
      </c>
      <c r="O1569" s="90" t="s">
        <v>74</v>
      </c>
      <c r="P1569" s="89" t="s">
        <v>74</v>
      </c>
      <c r="Q1569" s="47" t="str">
        <f t="shared" si="98"/>
        <v>ec0a7046-93d5-40e0-bc61-bcb0276c14e4</v>
      </c>
      <c r="R1569" s="64" t="s">
        <v>848</v>
      </c>
      <c r="S1569" s="87">
        <v>0</v>
      </c>
      <c r="T1569" s="21">
        <v>1</v>
      </c>
      <c r="U1569" s="62" t="s">
        <v>139</v>
      </c>
      <c r="V1569" s="49">
        <f>SUMIF(ResumenCotizacion!$C:$C,E1569,ResumenCotizacion!$P:$P)</f>
        <v>0</v>
      </c>
      <c r="W1569" s="86">
        <f>IF(H1569="USD",S1569*SolCotizacion!$J$18,S1569)</f>
        <v>0</v>
      </c>
      <c r="X1569" s="3">
        <f>ROUND(W1569/(1-VLOOKUP("Total porcentaje:",ResumenCotizacion!$F:$H,3,0)),2)</f>
        <v>0</v>
      </c>
      <c r="Y1569" s="3">
        <f t="shared" si="99"/>
        <v>0</v>
      </c>
    </row>
    <row r="1570" spans="1:25" ht="14.25" x14ac:dyDescent="0.2">
      <c r="A1570" s="21" t="str">
        <f t="shared" si="96"/>
        <v>Catalogo principalOPEN-CSP ACADEMICOa3a8a723-99a2-4129-bc40-046e6768f7a3</v>
      </c>
      <c r="B1570" s="21" t="str">
        <f t="shared" si="97"/>
        <v>a3a8a723-99a2-4129-bc40-046e6768f7a3OPEN-CSP ACADEMICO</v>
      </c>
      <c r="C1570"/>
      <c r="D1570" s="21" t="s">
        <v>134</v>
      </c>
      <c r="E1570" t="s">
        <v>3272</v>
      </c>
      <c r="F1570" s="21" t="s">
        <v>779</v>
      </c>
      <c r="G1570" s="21" t="s">
        <v>134</v>
      </c>
      <c r="H1570" s="49" t="s">
        <v>136</v>
      </c>
      <c r="I1570" s="21" t="s">
        <v>74</v>
      </c>
      <c r="J1570" t="s">
        <v>3273</v>
      </c>
      <c r="K1570" s="53" t="s">
        <v>29</v>
      </c>
      <c r="L1570" s="52" t="s">
        <v>92</v>
      </c>
      <c r="M1570" s="48" t="s">
        <v>73</v>
      </c>
      <c r="N1570" s="89" t="s">
        <v>74</v>
      </c>
      <c r="O1570" s="90" t="s">
        <v>74</v>
      </c>
      <c r="P1570" s="89" t="s">
        <v>74</v>
      </c>
      <c r="Q1570" s="47" t="str">
        <f t="shared" si="98"/>
        <v>a3a8a723-99a2-4129-bc40-046e6768f7a3</v>
      </c>
      <c r="R1570" s="64" t="s">
        <v>848</v>
      </c>
      <c r="S1570" s="87">
        <v>6</v>
      </c>
      <c r="T1570" s="21">
        <v>1</v>
      </c>
      <c r="U1570" s="62" t="s">
        <v>139</v>
      </c>
      <c r="V1570" s="49">
        <f>SUMIF(ResumenCotizacion!$C:$C,E1570,ResumenCotizacion!$P:$P)</f>
        <v>0</v>
      </c>
      <c r="W1570" s="86">
        <f>IF(H1570="USD",S1570*SolCotizacion!$J$18,S1570)</f>
        <v>21992.46</v>
      </c>
      <c r="X1570" s="3">
        <f>ROUND(W1570/(1-VLOOKUP("Total porcentaje:",ResumenCotizacion!$F:$H,3,0)),2)</f>
        <v>21992.46</v>
      </c>
      <c r="Y1570" s="3">
        <f t="shared" si="99"/>
        <v>0</v>
      </c>
    </row>
    <row r="1571" spans="1:25" ht="14.25" x14ac:dyDescent="0.2">
      <c r="A1571" s="21" t="str">
        <f t="shared" si="96"/>
        <v>Catalogo principalOPEN-CSP ACADEMICO7754c541-7881-4f61-a3fb-fd2cf6840143</v>
      </c>
      <c r="B1571" s="21" t="str">
        <f t="shared" si="97"/>
        <v>7754c541-7881-4f61-a3fb-fd2cf6840143OPEN-CSP ACADEMICO</v>
      </c>
      <c r="C1571"/>
      <c r="D1571" s="21" t="s">
        <v>134</v>
      </c>
      <c r="E1571" t="s">
        <v>3274</v>
      </c>
      <c r="F1571" s="21" t="s">
        <v>779</v>
      </c>
      <c r="G1571" s="21" t="s">
        <v>134</v>
      </c>
      <c r="H1571" s="49" t="s">
        <v>136</v>
      </c>
      <c r="I1571" s="21" t="s">
        <v>74</v>
      </c>
      <c r="J1571" t="s">
        <v>3275</v>
      </c>
      <c r="K1571" s="53" t="s">
        <v>29</v>
      </c>
      <c r="L1571" s="52" t="s">
        <v>92</v>
      </c>
      <c r="M1571" s="48" t="s">
        <v>73</v>
      </c>
      <c r="N1571" s="89" t="s">
        <v>74</v>
      </c>
      <c r="O1571" s="90" t="s">
        <v>74</v>
      </c>
      <c r="P1571" s="89" t="s">
        <v>74</v>
      </c>
      <c r="Q1571" s="47" t="str">
        <f t="shared" si="98"/>
        <v>7754c541-7881-4f61-a3fb-fd2cf6840143</v>
      </c>
      <c r="R1571" s="64" t="s">
        <v>848</v>
      </c>
      <c r="S1571" s="87">
        <v>4.5</v>
      </c>
      <c r="T1571" s="21">
        <v>1</v>
      </c>
      <c r="U1571" s="62" t="s">
        <v>139</v>
      </c>
      <c r="V1571" s="49">
        <f>SUMIF(ResumenCotizacion!$C:$C,E1571,ResumenCotizacion!$P:$P)</f>
        <v>0</v>
      </c>
      <c r="W1571" s="86">
        <f>IF(H1571="USD",S1571*SolCotizacion!$J$18,S1571)</f>
        <v>16494.345000000001</v>
      </c>
      <c r="X1571" s="3">
        <f>ROUND(W1571/(1-VLOOKUP("Total porcentaje:",ResumenCotizacion!$F:$H,3,0)),2)</f>
        <v>16494.349999999999</v>
      </c>
      <c r="Y1571" s="3">
        <f t="shared" si="99"/>
        <v>0</v>
      </c>
    </row>
    <row r="1572" spans="1:25" ht="14.25" x14ac:dyDescent="0.2">
      <c r="A1572" s="21" t="str">
        <f t="shared" si="96"/>
        <v>Catalogo principalOPEN-CSP ACADEMICOab1dfb9d-a3a3-465a-b460-1593c005803a</v>
      </c>
      <c r="B1572" s="21" t="str">
        <f t="shared" si="97"/>
        <v>ab1dfb9d-a3a3-465a-b460-1593c005803aOPEN-CSP ACADEMICO</v>
      </c>
      <c r="C1572"/>
      <c r="D1572" s="21" t="s">
        <v>134</v>
      </c>
      <c r="E1572" t="s">
        <v>3276</v>
      </c>
      <c r="F1572" s="21" t="s">
        <v>779</v>
      </c>
      <c r="G1572" s="21" t="s">
        <v>134</v>
      </c>
      <c r="H1572" s="49" t="s">
        <v>136</v>
      </c>
      <c r="I1572" s="21" t="s">
        <v>74</v>
      </c>
      <c r="J1572" t="s">
        <v>3277</v>
      </c>
      <c r="K1572" s="53" t="s">
        <v>29</v>
      </c>
      <c r="L1572" s="52" t="s">
        <v>92</v>
      </c>
      <c r="M1572" s="48" t="s">
        <v>73</v>
      </c>
      <c r="N1572" s="89" t="s">
        <v>74</v>
      </c>
      <c r="O1572" s="90" t="s">
        <v>74</v>
      </c>
      <c r="P1572" s="89" t="s">
        <v>74</v>
      </c>
      <c r="Q1572" s="47" t="str">
        <f t="shared" si="98"/>
        <v>ab1dfb9d-a3a3-465a-b460-1593c005803a</v>
      </c>
      <c r="R1572" s="64" t="s">
        <v>848</v>
      </c>
      <c r="S1572" s="87">
        <v>11</v>
      </c>
      <c r="T1572" s="21">
        <v>1</v>
      </c>
      <c r="U1572" s="62" t="s">
        <v>139</v>
      </c>
      <c r="V1572" s="49">
        <f>SUMIF(ResumenCotizacion!$C:$C,E1572,ResumenCotizacion!$P:$P)</f>
        <v>0</v>
      </c>
      <c r="W1572" s="86">
        <f>IF(H1572="USD",S1572*SolCotizacion!$J$18,S1572)</f>
        <v>40319.509999999995</v>
      </c>
      <c r="X1572" s="3">
        <f>ROUND(W1572/(1-VLOOKUP("Total porcentaje:",ResumenCotizacion!$F:$H,3,0)),2)</f>
        <v>40319.51</v>
      </c>
      <c r="Y1572" s="3">
        <f t="shared" si="99"/>
        <v>0</v>
      </c>
    </row>
    <row r="1573" spans="1:25" ht="14.25" x14ac:dyDescent="0.2">
      <c r="A1573" s="21" t="str">
        <f t="shared" si="96"/>
        <v>Catalogo principalOPEN-CSP ACADEMICOf02bef2c-7ee2-41ec-af7f-1f409396c052</v>
      </c>
      <c r="B1573" s="21" t="str">
        <f t="shared" si="97"/>
        <v>f02bef2c-7ee2-41ec-af7f-1f409396c052OPEN-CSP ACADEMICO</v>
      </c>
      <c r="C1573"/>
      <c r="D1573" s="21" t="s">
        <v>134</v>
      </c>
      <c r="E1573" t="s">
        <v>3278</v>
      </c>
      <c r="F1573" s="21" t="s">
        <v>779</v>
      </c>
      <c r="G1573" s="21" t="s">
        <v>134</v>
      </c>
      <c r="H1573" s="49" t="s">
        <v>136</v>
      </c>
      <c r="I1573" s="21" t="s">
        <v>74</v>
      </c>
      <c r="J1573" t="s">
        <v>3279</v>
      </c>
      <c r="K1573" s="53" t="s">
        <v>29</v>
      </c>
      <c r="L1573" s="52" t="s">
        <v>92</v>
      </c>
      <c r="M1573" s="48" t="s">
        <v>73</v>
      </c>
      <c r="N1573" s="89" t="s">
        <v>74</v>
      </c>
      <c r="O1573" s="90" t="s">
        <v>74</v>
      </c>
      <c r="P1573" s="89" t="s">
        <v>74</v>
      </c>
      <c r="Q1573" s="47" t="str">
        <f t="shared" si="98"/>
        <v>f02bef2c-7ee2-41ec-af7f-1f409396c052</v>
      </c>
      <c r="R1573" s="64" t="s">
        <v>848</v>
      </c>
      <c r="S1573" s="87">
        <v>8.5</v>
      </c>
      <c r="T1573" s="21">
        <v>1</v>
      </c>
      <c r="U1573" s="62" t="s">
        <v>139</v>
      </c>
      <c r="V1573" s="49">
        <f>SUMIF(ResumenCotizacion!$C:$C,E1573,ResumenCotizacion!$P:$P)</f>
        <v>0</v>
      </c>
      <c r="W1573" s="86">
        <f>IF(H1573="USD",S1573*SolCotizacion!$J$18,S1573)</f>
        <v>31155.985000000001</v>
      </c>
      <c r="X1573" s="3">
        <f>ROUND(W1573/(1-VLOOKUP("Total porcentaje:",ResumenCotizacion!$F:$H,3,0)),2)</f>
        <v>31155.99</v>
      </c>
      <c r="Y1573" s="3">
        <f t="shared" si="99"/>
        <v>0</v>
      </c>
    </row>
    <row r="1574" spans="1:25" ht="14.25" x14ac:dyDescent="0.2">
      <c r="A1574" s="21" t="str">
        <f t="shared" si="96"/>
        <v>Catalogo principalOPEN-CSP ACADEMICO8637b090-a710-44e8-96ec-230e0c7f1e19</v>
      </c>
      <c r="B1574" s="21" t="str">
        <f t="shared" si="97"/>
        <v>8637b090-a710-44e8-96ec-230e0c7f1e19OPEN-CSP ACADEMICO</v>
      </c>
      <c r="C1574"/>
      <c r="D1574" s="21" t="s">
        <v>134</v>
      </c>
      <c r="E1574" t="s">
        <v>3280</v>
      </c>
      <c r="F1574" s="21" t="s">
        <v>779</v>
      </c>
      <c r="G1574" s="21" t="s">
        <v>134</v>
      </c>
      <c r="H1574" s="49" t="s">
        <v>136</v>
      </c>
      <c r="I1574" s="21" t="s">
        <v>74</v>
      </c>
      <c r="J1574" t="s">
        <v>3281</v>
      </c>
      <c r="K1574" s="53" t="s">
        <v>29</v>
      </c>
      <c r="L1574" s="52" t="s">
        <v>92</v>
      </c>
      <c r="M1574" s="48" t="s">
        <v>73</v>
      </c>
      <c r="N1574" s="89" t="s">
        <v>74</v>
      </c>
      <c r="O1574" s="90" t="s">
        <v>74</v>
      </c>
      <c r="P1574" s="89" t="s">
        <v>74</v>
      </c>
      <c r="Q1574" s="47" t="str">
        <f t="shared" si="98"/>
        <v>8637b090-a710-44e8-96ec-230e0c7f1e19</v>
      </c>
      <c r="R1574" s="64" t="s">
        <v>848</v>
      </c>
      <c r="S1574" s="87">
        <v>1.5</v>
      </c>
      <c r="T1574" s="21">
        <v>1</v>
      </c>
      <c r="U1574" s="62" t="s">
        <v>139</v>
      </c>
      <c r="V1574" s="49">
        <f>SUMIF(ResumenCotizacion!$C:$C,E1574,ResumenCotizacion!$P:$P)</f>
        <v>0</v>
      </c>
      <c r="W1574" s="86">
        <f>IF(H1574="USD",S1574*SolCotizacion!$J$18,S1574)</f>
        <v>5498.1149999999998</v>
      </c>
      <c r="X1574" s="3">
        <f>ROUND(W1574/(1-VLOOKUP("Total porcentaje:",ResumenCotizacion!$F:$H,3,0)),2)</f>
        <v>5498.12</v>
      </c>
      <c r="Y1574" s="3">
        <f t="shared" si="99"/>
        <v>0</v>
      </c>
    </row>
    <row r="1575" spans="1:25" ht="14.25" x14ac:dyDescent="0.2">
      <c r="A1575" s="21" t="str">
        <f t="shared" si="96"/>
        <v>Catalogo principalOPEN-CSP ACADEMICO17853361-4de9-487f-b897-ac65b9e508a3</v>
      </c>
      <c r="B1575" s="21" t="str">
        <f t="shared" si="97"/>
        <v>17853361-4de9-487f-b897-ac65b9e508a3OPEN-CSP ACADEMICO</v>
      </c>
      <c r="C1575"/>
      <c r="D1575" s="21" t="s">
        <v>134</v>
      </c>
      <c r="E1575" t="s">
        <v>3282</v>
      </c>
      <c r="F1575" s="21" t="s">
        <v>779</v>
      </c>
      <c r="G1575" s="21" t="s">
        <v>134</v>
      </c>
      <c r="H1575" s="49" t="s">
        <v>136</v>
      </c>
      <c r="I1575" s="21" t="s">
        <v>74</v>
      </c>
      <c r="J1575" t="s">
        <v>3283</v>
      </c>
      <c r="K1575" s="53" t="s">
        <v>29</v>
      </c>
      <c r="L1575" s="52" t="s">
        <v>92</v>
      </c>
      <c r="M1575" s="48" t="s">
        <v>73</v>
      </c>
      <c r="N1575" s="89" t="s">
        <v>74</v>
      </c>
      <c r="O1575" s="90" t="s">
        <v>74</v>
      </c>
      <c r="P1575" s="89" t="s">
        <v>74</v>
      </c>
      <c r="Q1575" s="47" t="str">
        <f t="shared" si="98"/>
        <v>17853361-4de9-487f-b897-ac65b9e508a3</v>
      </c>
      <c r="R1575" s="64" t="s">
        <v>848</v>
      </c>
      <c r="S1575" s="87">
        <v>0.5</v>
      </c>
      <c r="T1575" s="21">
        <v>1</v>
      </c>
      <c r="U1575" s="62" t="s">
        <v>139</v>
      </c>
      <c r="V1575" s="49">
        <f>SUMIF(ResumenCotizacion!$C:$C,E1575,ResumenCotizacion!$P:$P)</f>
        <v>0</v>
      </c>
      <c r="W1575" s="86">
        <f>IF(H1575="USD",S1575*SolCotizacion!$J$18,S1575)</f>
        <v>1832.7049999999999</v>
      </c>
      <c r="X1575" s="3">
        <f>ROUND(W1575/(1-VLOOKUP("Total porcentaje:",ResumenCotizacion!$F:$H,3,0)),2)</f>
        <v>1832.71</v>
      </c>
      <c r="Y1575" s="3">
        <f t="shared" si="99"/>
        <v>0</v>
      </c>
    </row>
    <row r="1576" spans="1:25" ht="14.25" x14ac:dyDescent="0.2">
      <c r="A1576" s="21" t="str">
        <f t="shared" si="96"/>
        <v>Catalogo principalOPEN-CSP ACADEMICO06312e72-b89a-42ad-bd9a-b13c72b16526</v>
      </c>
      <c r="B1576" s="21" t="str">
        <f t="shared" si="97"/>
        <v>06312e72-b89a-42ad-bd9a-b13c72b16526OPEN-CSP ACADEMICO</v>
      </c>
      <c r="C1576"/>
      <c r="D1576" s="21" t="s">
        <v>134</v>
      </c>
      <c r="E1576" t="s">
        <v>3284</v>
      </c>
      <c r="F1576" s="21" t="s">
        <v>779</v>
      </c>
      <c r="G1576" s="21" t="s">
        <v>134</v>
      </c>
      <c r="H1576" s="49" t="s">
        <v>136</v>
      </c>
      <c r="I1576" s="21" t="s">
        <v>74</v>
      </c>
      <c r="J1576" t="s">
        <v>3285</v>
      </c>
      <c r="K1576" s="53" t="s">
        <v>29</v>
      </c>
      <c r="L1576" s="52" t="s">
        <v>92</v>
      </c>
      <c r="M1576" s="48" t="s">
        <v>73</v>
      </c>
      <c r="N1576" s="89" t="s">
        <v>74</v>
      </c>
      <c r="O1576" s="90" t="s">
        <v>74</v>
      </c>
      <c r="P1576" s="89" t="s">
        <v>74</v>
      </c>
      <c r="Q1576" s="47" t="str">
        <f t="shared" si="98"/>
        <v>06312e72-b89a-42ad-bd9a-b13c72b16526</v>
      </c>
      <c r="R1576" s="64" t="s">
        <v>848</v>
      </c>
      <c r="S1576" s="87">
        <v>1</v>
      </c>
      <c r="T1576" s="21">
        <v>1</v>
      </c>
      <c r="U1576" s="62" t="s">
        <v>139</v>
      </c>
      <c r="V1576" s="49">
        <f>SUMIF(ResumenCotizacion!$C:$C,E1576,ResumenCotizacion!$P:$P)</f>
        <v>0</v>
      </c>
      <c r="W1576" s="86">
        <f>IF(H1576="USD",S1576*SolCotizacion!$J$18,S1576)</f>
        <v>3665.41</v>
      </c>
      <c r="X1576" s="3">
        <f>ROUND(W1576/(1-VLOOKUP("Total porcentaje:",ResumenCotizacion!$F:$H,3,0)),2)</f>
        <v>3665.41</v>
      </c>
      <c r="Y1576" s="3">
        <f t="shared" si="99"/>
        <v>0</v>
      </c>
    </row>
    <row r="1577" spans="1:25" ht="14.25" x14ac:dyDescent="0.2">
      <c r="A1577" s="21" t="str">
        <f t="shared" si="96"/>
        <v>Catalogo principalOPEN-CSP ACADEMICO7c1c021e-87d7-454f-bed7-27590555409b</v>
      </c>
      <c r="B1577" s="21" t="str">
        <f t="shared" si="97"/>
        <v>7c1c021e-87d7-454f-bed7-27590555409bOPEN-CSP ACADEMICO</v>
      </c>
      <c r="C1577"/>
      <c r="D1577" s="21" t="s">
        <v>134</v>
      </c>
      <c r="E1577" t="s">
        <v>3286</v>
      </c>
      <c r="F1577" s="21" t="s">
        <v>779</v>
      </c>
      <c r="G1577" s="21" t="s">
        <v>134</v>
      </c>
      <c r="H1577" s="49" t="s">
        <v>136</v>
      </c>
      <c r="I1577" s="21" t="s">
        <v>74</v>
      </c>
      <c r="J1577" t="s">
        <v>3287</v>
      </c>
      <c r="K1577" s="53" t="s">
        <v>29</v>
      </c>
      <c r="L1577" s="52" t="s">
        <v>92</v>
      </c>
      <c r="M1577" s="48" t="s">
        <v>73</v>
      </c>
      <c r="N1577" s="89" t="s">
        <v>74</v>
      </c>
      <c r="O1577" s="90" t="s">
        <v>74</v>
      </c>
      <c r="P1577" s="89" t="s">
        <v>74</v>
      </c>
      <c r="Q1577" s="47" t="str">
        <f t="shared" si="98"/>
        <v>7c1c021e-87d7-454f-bed7-27590555409b</v>
      </c>
      <c r="R1577" s="64" t="s">
        <v>848</v>
      </c>
      <c r="S1577" s="87">
        <v>0.75</v>
      </c>
      <c r="T1577" s="21">
        <v>1</v>
      </c>
      <c r="U1577" s="62" t="s">
        <v>139</v>
      </c>
      <c r="V1577" s="49">
        <f>SUMIF(ResumenCotizacion!$C:$C,E1577,ResumenCotizacion!$P:$P)</f>
        <v>0</v>
      </c>
      <c r="W1577" s="86">
        <f>IF(H1577="USD",S1577*SolCotizacion!$J$18,S1577)</f>
        <v>2749.0574999999999</v>
      </c>
      <c r="X1577" s="3">
        <f>ROUND(W1577/(1-VLOOKUP("Total porcentaje:",ResumenCotizacion!$F:$H,3,0)),2)</f>
        <v>2749.06</v>
      </c>
      <c r="Y1577" s="3">
        <f t="shared" si="99"/>
        <v>0</v>
      </c>
    </row>
    <row r="1578" spans="1:25" ht="14.25" x14ac:dyDescent="0.2">
      <c r="A1578" s="21" t="str">
        <f t="shared" si="96"/>
        <v>Catalogo principalOPEN-CSP ACADEMICO0198ee56-db84-4f71-a798-f5a497ce20d6</v>
      </c>
      <c r="B1578" s="21" t="str">
        <f t="shared" si="97"/>
        <v>0198ee56-db84-4f71-a798-f5a497ce20d6OPEN-CSP ACADEMICO</v>
      </c>
      <c r="C1578"/>
      <c r="D1578" s="21" t="s">
        <v>134</v>
      </c>
      <c r="E1578" t="s">
        <v>3288</v>
      </c>
      <c r="F1578" s="21" t="s">
        <v>779</v>
      </c>
      <c r="G1578" s="21" t="s">
        <v>134</v>
      </c>
      <c r="H1578" s="49" t="s">
        <v>136</v>
      </c>
      <c r="I1578" s="21" t="s">
        <v>74</v>
      </c>
      <c r="J1578" t="s">
        <v>3289</v>
      </c>
      <c r="K1578" s="53" t="s">
        <v>29</v>
      </c>
      <c r="L1578" s="52" t="s">
        <v>92</v>
      </c>
      <c r="M1578" s="48" t="s">
        <v>73</v>
      </c>
      <c r="N1578" s="89" t="s">
        <v>74</v>
      </c>
      <c r="O1578" s="90" t="s">
        <v>74</v>
      </c>
      <c r="P1578" s="89" t="s">
        <v>74</v>
      </c>
      <c r="Q1578" s="47" t="str">
        <f t="shared" si="98"/>
        <v>0198ee56-db84-4f71-a798-f5a497ce20d6</v>
      </c>
      <c r="R1578" s="64" t="s">
        <v>848</v>
      </c>
      <c r="S1578" s="87">
        <v>2.2000000000000002</v>
      </c>
      <c r="T1578" s="21">
        <v>1</v>
      </c>
      <c r="U1578" s="62" t="s">
        <v>139</v>
      </c>
      <c r="V1578" s="49">
        <f>SUMIF(ResumenCotizacion!$C:$C,E1578,ResumenCotizacion!$P:$P)</f>
        <v>0</v>
      </c>
      <c r="W1578" s="86">
        <f>IF(H1578="USD",S1578*SolCotizacion!$J$18,S1578)</f>
        <v>8063.902</v>
      </c>
      <c r="X1578" s="3">
        <f>ROUND(W1578/(1-VLOOKUP("Total porcentaje:",ResumenCotizacion!$F:$H,3,0)),2)</f>
        <v>8063.9</v>
      </c>
      <c r="Y1578" s="3">
        <f t="shared" si="99"/>
        <v>0</v>
      </c>
    </row>
    <row r="1579" spans="1:25" ht="14.25" x14ac:dyDescent="0.2">
      <c r="A1579" s="21" t="str">
        <f t="shared" si="96"/>
        <v>Catalogo principalOPEN-CSP ACADEMICO37b24fc8-36d6-48ff-b7cd-19734aac6095</v>
      </c>
      <c r="B1579" s="21" t="str">
        <f t="shared" si="97"/>
        <v>37b24fc8-36d6-48ff-b7cd-19734aac6095OPEN-CSP ACADEMICO</v>
      </c>
      <c r="C1579"/>
      <c r="D1579" s="21" t="s">
        <v>134</v>
      </c>
      <c r="E1579" t="s">
        <v>3290</v>
      </c>
      <c r="F1579" s="21" t="s">
        <v>779</v>
      </c>
      <c r="G1579" s="21" t="s">
        <v>134</v>
      </c>
      <c r="H1579" s="49" t="s">
        <v>136</v>
      </c>
      <c r="I1579" s="21" t="s">
        <v>74</v>
      </c>
      <c r="J1579" t="s">
        <v>3291</v>
      </c>
      <c r="K1579" s="53" t="s">
        <v>29</v>
      </c>
      <c r="L1579" s="52" t="s">
        <v>92</v>
      </c>
      <c r="M1579" s="48" t="s">
        <v>73</v>
      </c>
      <c r="N1579" s="89" t="s">
        <v>74</v>
      </c>
      <c r="O1579" s="90" t="s">
        <v>74</v>
      </c>
      <c r="P1579" s="89" t="s">
        <v>74</v>
      </c>
      <c r="Q1579" s="47" t="str">
        <f t="shared" si="98"/>
        <v>37b24fc8-36d6-48ff-b7cd-19734aac6095</v>
      </c>
      <c r="R1579" s="64" t="s">
        <v>848</v>
      </c>
      <c r="S1579" s="87">
        <v>1.7</v>
      </c>
      <c r="T1579" s="21">
        <v>1</v>
      </c>
      <c r="U1579" s="62" t="s">
        <v>139</v>
      </c>
      <c r="V1579" s="49">
        <f>SUMIF(ResumenCotizacion!$C:$C,E1579,ResumenCotizacion!$P:$P)</f>
        <v>0</v>
      </c>
      <c r="W1579" s="86">
        <f>IF(H1579="USD",S1579*SolCotizacion!$J$18,S1579)</f>
        <v>6231.1969999999992</v>
      </c>
      <c r="X1579" s="3">
        <f>ROUND(W1579/(1-VLOOKUP("Total porcentaje:",ResumenCotizacion!$F:$H,3,0)),2)</f>
        <v>6231.2</v>
      </c>
      <c r="Y1579" s="3">
        <f t="shared" si="99"/>
        <v>0</v>
      </c>
    </row>
    <row r="1580" spans="1:25" ht="14.25" x14ac:dyDescent="0.2">
      <c r="A1580" s="21" t="str">
        <f t="shared" si="96"/>
        <v>Catalogo principalOPEN-CSP ACADEMICObec91cbf-3677-41e3-afb8-bf98db7b9bd4</v>
      </c>
      <c r="B1580" s="21" t="str">
        <f t="shared" si="97"/>
        <v>bec91cbf-3677-41e3-afb8-bf98db7b9bd4OPEN-CSP ACADEMICO</v>
      </c>
      <c r="C1580"/>
      <c r="D1580" s="21" t="s">
        <v>134</v>
      </c>
      <c r="E1580" t="s">
        <v>3292</v>
      </c>
      <c r="F1580" s="21" t="s">
        <v>779</v>
      </c>
      <c r="G1580" s="21" t="s">
        <v>134</v>
      </c>
      <c r="H1580" s="49" t="s">
        <v>136</v>
      </c>
      <c r="I1580" s="21" t="s">
        <v>74</v>
      </c>
      <c r="J1580" t="s">
        <v>3293</v>
      </c>
      <c r="K1580" s="53" t="s">
        <v>29</v>
      </c>
      <c r="L1580" s="52" t="s">
        <v>92</v>
      </c>
      <c r="M1580" s="48" t="s">
        <v>73</v>
      </c>
      <c r="N1580" s="89" t="s">
        <v>74</v>
      </c>
      <c r="O1580" s="90" t="s">
        <v>74</v>
      </c>
      <c r="P1580" s="89" t="s">
        <v>74</v>
      </c>
      <c r="Q1580" s="47" t="str">
        <f t="shared" si="98"/>
        <v>bec91cbf-3677-41e3-afb8-bf98db7b9bd4</v>
      </c>
      <c r="R1580" s="64" t="s">
        <v>848</v>
      </c>
      <c r="S1580" s="87">
        <v>2.2000000000000002</v>
      </c>
      <c r="T1580" s="21">
        <v>1</v>
      </c>
      <c r="U1580" s="62" t="s">
        <v>139</v>
      </c>
      <c r="V1580" s="49">
        <f>SUMIF(ResumenCotizacion!$C:$C,E1580,ResumenCotizacion!$P:$P)</f>
        <v>0</v>
      </c>
      <c r="W1580" s="86">
        <f>IF(H1580="USD",S1580*SolCotizacion!$J$18,S1580)</f>
        <v>8063.902</v>
      </c>
      <c r="X1580" s="3">
        <f>ROUND(W1580/(1-VLOOKUP("Total porcentaje:",ResumenCotizacion!$F:$H,3,0)),2)</f>
        <v>8063.9</v>
      </c>
      <c r="Y1580" s="3">
        <f t="shared" si="99"/>
        <v>0</v>
      </c>
    </row>
    <row r="1581" spans="1:25" ht="14.25" x14ac:dyDescent="0.2">
      <c r="A1581" s="21" t="str">
        <f t="shared" si="96"/>
        <v>Catalogo principalOPEN-CSP ACADEMICO10a0470d-fbd4-4a4c-9075-89af0c24414d</v>
      </c>
      <c r="B1581" s="21" t="str">
        <f t="shared" si="97"/>
        <v>10a0470d-fbd4-4a4c-9075-89af0c24414dOPEN-CSP ACADEMICO</v>
      </c>
      <c r="C1581"/>
      <c r="D1581" s="21" t="s">
        <v>134</v>
      </c>
      <c r="E1581" t="s">
        <v>3294</v>
      </c>
      <c r="F1581" s="21" t="s">
        <v>779</v>
      </c>
      <c r="G1581" s="21" t="s">
        <v>134</v>
      </c>
      <c r="H1581" s="49" t="s">
        <v>136</v>
      </c>
      <c r="I1581" s="21" t="s">
        <v>74</v>
      </c>
      <c r="J1581" t="s">
        <v>3295</v>
      </c>
      <c r="K1581" s="53" t="s">
        <v>29</v>
      </c>
      <c r="L1581" s="52" t="s">
        <v>92</v>
      </c>
      <c r="M1581" s="48" t="s">
        <v>73</v>
      </c>
      <c r="N1581" s="89" t="s">
        <v>74</v>
      </c>
      <c r="O1581" s="90" t="s">
        <v>74</v>
      </c>
      <c r="P1581" s="89" t="s">
        <v>74</v>
      </c>
      <c r="Q1581" s="47" t="str">
        <f t="shared" si="98"/>
        <v>10a0470d-fbd4-4a4c-9075-89af0c24414d</v>
      </c>
      <c r="R1581" s="64" t="s">
        <v>848</v>
      </c>
      <c r="S1581" s="87">
        <v>1.6</v>
      </c>
      <c r="T1581" s="21">
        <v>1</v>
      </c>
      <c r="U1581" s="62" t="s">
        <v>139</v>
      </c>
      <c r="V1581" s="49">
        <f>SUMIF(ResumenCotizacion!$C:$C,E1581,ResumenCotizacion!$P:$P)</f>
        <v>0</v>
      </c>
      <c r="W1581" s="86">
        <f>IF(H1581="USD",S1581*SolCotizacion!$J$18,S1581)</f>
        <v>5864.6559999999999</v>
      </c>
      <c r="X1581" s="3">
        <f>ROUND(W1581/(1-VLOOKUP("Total porcentaje:",ResumenCotizacion!$F:$H,3,0)),2)</f>
        <v>5864.66</v>
      </c>
      <c r="Y1581" s="3">
        <f t="shared" si="99"/>
        <v>0</v>
      </c>
    </row>
    <row r="1582" spans="1:25" ht="14.25" x14ac:dyDescent="0.2">
      <c r="A1582" s="21" t="str">
        <f t="shared" si="96"/>
        <v>Catalogo principalOPEN-CSP ACADEMICO8cdbe291-86ee-47ca-8199-dfc107f8a282</v>
      </c>
      <c r="B1582" s="21" t="str">
        <f t="shared" si="97"/>
        <v>8cdbe291-86ee-47ca-8199-dfc107f8a282OPEN-CSP ACADEMICO</v>
      </c>
      <c r="C1582"/>
      <c r="D1582" s="21" t="s">
        <v>134</v>
      </c>
      <c r="E1582" t="s">
        <v>3296</v>
      </c>
      <c r="F1582" s="21" t="s">
        <v>779</v>
      </c>
      <c r="G1582" s="21" t="s">
        <v>134</v>
      </c>
      <c r="H1582" s="49" t="s">
        <v>136</v>
      </c>
      <c r="I1582" s="21" t="s">
        <v>74</v>
      </c>
      <c r="J1582" t="s">
        <v>3297</v>
      </c>
      <c r="K1582" s="53" t="s">
        <v>29</v>
      </c>
      <c r="L1582" s="52" t="s">
        <v>92</v>
      </c>
      <c r="M1582" s="48" t="s">
        <v>73</v>
      </c>
      <c r="N1582" s="89" t="s">
        <v>74</v>
      </c>
      <c r="O1582" s="90" t="s">
        <v>74</v>
      </c>
      <c r="P1582" s="89" t="s">
        <v>74</v>
      </c>
      <c r="Q1582" s="47" t="str">
        <f t="shared" si="98"/>
        <v>8cdbe291-86ee-47ca-8199-dfc107f8a282</v>
      </c>
      <c r="R1582" s="64" t="s">
        <v>848</v>
      </c>
      <c r="S1582" s="87">
        <v>0</v>
      </c>
      <c r="T1582" s="21">
        <v>1</v>
      </c>
      <c r="U1582" s="62" t="s">
        <v>139</v>
      </c>
      <c r="V1582" s="49">
        <f>SUMIF(ResumenCotizacion!$C:$C,E1582,ResumenCotizacion!$P:$P)</f>
        <v>0</v>
      </c>
      <c r="W1582" s="86">
        <f>IF(H1582="USD",S1582*SolCotizacion!$J$18,S1582)</f>
        <v>0</v>
      </c>
      <c r="X1582" s="3">
        <f>ROUND(W1582/(1-VLOOKUP("Total porcentaje:",ResumenCotizacion!$F:$H,3,0)),2)</f>
        <v>0</v>
      </c>
      <c r="Y1582" s="3">
        <f t="shared" si="99"/>
        <v>0</v>
      </c>
    </row>
    <row r="1583" spans="1:25" ht="14.25" x14ac:dyDescent="0.2">
      <c r="A1583" s="21" t="str">
        <f t="shared" si="96"/>
        <v>Catalogo principalOPEN-CSP ACADEMICOeaf7db4c-b6af-403d-a865-ea289b4fa306</v>
      </c>
      <c r="B1583" s="21" t="str">
        <f t="shared" si="97"/>
        <v>eaf7db4c-b6af-403d-a865-ea289b4fa306OPEN-CSP ACADEMICO</v>
      </c>
      <c r="C1583"/>
      <c r="D1583" s="21" t="s">
        <v>134</v>
      </c>
      <c r="E1583" t="s">
        <v>3298</v>
      </c>
      <c r="F1583" s="21" t="s">
        <v>779</v>
      </c>
      <c r="G1583" s="21" t="s">
        <v>134</v>
      </c>
      <c r="H1583" s="49" t="s">
        <v>136</v>
      </c>
      <c r="I1583" s="21" t="s">
        <v>74</v>
      </c>
      <c r="J1583" t="s">
        <v>3299</v>
      </c>
      <c r="K1583" s="53" t="s">
        <v>29</v>
      </c>
      <c r="L1583" s="52" t="s">
        <v>92</v>
      </c>
      <c r="M1583" s="48" t="s">
        <v>73</v>
      </c>
      <c r="N1583" s="89" t="s">
        <v>74</v>
      </c>
      <c r="O1583" s="90" t="s">
        <v>74</v>
      </c>
      <c r="P1583" s="89" t="s">
        <v>74</v>
      </c>
      <c r="Q1583" s="47" t="str">
        <f t="shared" si="98"/>
        <v>eaf7db4c-b6af-403d-a865-ea289b4fa306</v>
      </c>
      <c r="R1583" s="64" t="s">
        <v>848</v>
      </c>
      <c r="S1583" s="87">
        <v>6.3</v>
      </c>
      <c r="T1583" s="21">
        <v>1</v>
      </c>
      <c r="U1583" s="62" t="s">
        <v>139</v>
      </c>
      <c r="V1583" s="49">
        <f>SUMIF(ResumenCotizacion!$C:$C,E1583,ResumenCotizacion!$P:$P)</f>
        <v>0</v>
      </c>
      <c r="W1583" s="86">
        <f>IF(H1583="USD",S1583*SolCotizacion!$J$18,S1583)</f>
        <v>23092.082999999999</v>
      </c>
      <c r="X1583" s="3">
        <f>ROUND(W1583/(1-VLOOKUP("Total porcentaje:",ResumenCotizacion!$F:$H,3,0)),2)</f>
        <v>23092.080000000002</v>
      </c>
      <c r="Y1583" s="3">
        <f t="shared" si="99"/>
        <v>0</v>
      </c>
    </row>
    <row r="1584" spans="1:25" ht="14.25" x14ac:dyDescent="0.2">
      <c r="A1584" s="21" t="str">
        <f t="shared" si="96"/>
        <v>Catalogo principalOPEN-CSP ACADEMICO4cf9ea2f-7e2e-43fc-8513-190127fc3573</v>
      </c>
      <c r="B1584" s="21" t="str">
        <f t="shared" si="97"/>
        <v>4cf9ea2f-7e2e-43fc-8513-190127fc3573OPEN-CSP ACADEMICO</v>
      </c>
      <c r="C1584"/>
      <c r="D1584" s="21" t="s">
        <v>134</v>
      </c>
      <c r="E1584" t="s">
        <v>3300</v>
      </c>
      <c r="F1584" s="21" t="s">
        <v>779</v>
      </c>
      <c r="G1584" s="21" t="s">
        <v>134</v>
      </c>
      <c r="H1584" s="49" t="s">
        <v>136</v>
      </c>
      <c r="I1584" s="21" t="s">
        <v>74</v>
      </c>
      <c r="J1584" t="s">
        <v>3301</v>
      </c>
      <c r="K1584" s="53" t="s">
        <v>29</v>
      </c>
      <c r="L1584" s="52" t="s">
        <v>92</v>
      </c>
      <c r="M1584" s="48" t="s">
        <v>73</v>
      </c>
      <c r="N1584" s="89" t="s">
        <v>74</v>
      </c>
      <c r="O1584" s="90" t="s">
        <v>74</v>
      </c>
      <c r="P1584" s="89" t="s">
        <v>74</v>
      </c>
      <c r="Q1584" s="47" t="str">
        <f t="shared" si="98"/>
        <v>4cf9ea2f-7e2e-43fc-8513-190127fc3573</v>
      </c>
      <c r="R1584" s="64" t="s">
        <v>848</v>
      </c>
      <c r="S1584" s="87">
        <v>0</v>
      </c>
      <c r="T1584" s="21">
        <v>1</v>
      </c>
      <c r="U1584" s="62" t="s">
        <v>139</v>
      </c>
      <c r="V1584" s="49">
        <f>SUMIF(ResumenCotizacion!$C:$C,E1584,ResumenCotizacion!$P:$P)</f>
        <v>0</v>
      </c>
      <c r="W1584" s="86">
        <f>IF(H1584="USD",S1584*SolCotizacion!$J$18,S1584)</f>
        <v>0</v>
      </c>
      <c r="X1584" s="3">
        <f>ROUND(W1584/(1-VLOOKUP("Total porcentaje:",ResumenCotizacion!$F:$H,3,0)),2)</f>
        <v>0</v>
      </c>
      <c r="Y1584" s="3">
        <f t="shared" si="99"/>
        <v>0</v>
      </c>
    </row>
    <row r="1585" spans="1:25" ht="14.25" x14ac:dyDescent="0.2">
      <c r="A1585" s="21" t="str">
        <f t="shared" si="96"/>
        <v>Catalogo principalOPEN-CSP ACADEMICO989e13aa-09c2-4e61-8b9f-0d52bb7ca53d</v>
      </c>
      <c r="B1585" s="21" t="str">
        <f t="shared" si="97"/>
        <v>989e13aa-09c2-4e61-8b9f-0d52bb7ca53dOPEN-CSP ACADEMICO</v>
      </c>
      <c r="C1585"/>
      <c r="D1585" s="21" t="s">
        <v>134</v>
      </c>
      <c r="E1585" t="s">
        <v>3302</v>
      </c>
      <c r="F1585" s="21" t="s">
        <v>779</v>
      </c>
      <c r="G1585" s="21" t="s">
        <v>134</v>
      </c>
      <c r="H1585" s="49" t="s">
        <v>136</v>
      </c>
      <c r="I1585" s="21" t="s">
        <v>74</v>
      </c>
      <c r="J1585" t="s">
        <v>3303</v>
      </c>
      <c r="K1585" s="53" t="s">
        <v>29</v>
      </c>
      <c r="L1585" s="52" t="s">
        <v>92</v>
      </c>
      <c r="M1585" s="48" t="s">
        <v>73</v>
      </c>
      <c r="N1585" s="89" t="s">
        <v>74</v>
      </c>
      <c r="O1585" s="90" t="s">
        <v>74</v>
      </c>
      <c r="P1585" s="89" t="s">
        <v>74</v>
      </c>
      <c r="Q1585" s="47" t="str">
        <f t="shared" si="98"/>
        <v>989e13aa-09c2-4e61-8b9f-0d52bb7ca53d</v>
      </c>
      <c r="R1585" s="64" t="s">
        <v>848</v>
      </c>
      <c r="S1585" s="87">
        <v>5.7</v>
      </c>
      <c r="T1585" s="21">
        <v>1</v>
      </c>
      <c r="U1585" s="62" t="s">
        <v>139</v>
      </c>
      <c r="V1585" s="49">
        <f>SUMIF(ResumenCotizacion!$C:$C,E1585,ResumenCotizacion!$P:$P)</f>
        <v>0</v>
      </c>
      <c r="W1585" s="86">
        <f>IF(H1585="USD",S1585*SolCotizacion!$J$18,S1585)</f>
        <v>20892.837</v>
      </c>
      <c r="X1585" s="3">
        <f>ROUND(W1585/(1-VLOOKUP("Total porcentaje:",ResumenCotizacion!$F:$H,3,0)),2)</f>
        <v>20892.84</v>
      </c>
      <c r="Y1585" s="3">
        <f t="shared" si="99"/>
        <v>0</v>
      </c>
    </row>
    <row r="1586" spans="1:25" ht="14.25" x14ac:dyDescent="0.2">
      <c r="A1586" s="21" t="str">
        <f t="shared" si="96"/>
        <v>Catalogo principalOPEN-CSP ACADEMICOee10cbd2-7a12-45de-be11-0c2c7c6eeeb1</v>
      </c>
      <c r="B1586" s="21" t="str">
        <f t="shared" si="97"/>
        <v>ee10cbd2-7a12-45de-be11-0c2c7c6eeeb1OPEN-CSP ACADEMICO</v>
      </c>
      <c r="C1586"/>
      <c r="D1586" s="21" t="s">
        <v>134</v>
      </c>
      <c r="E1586" t="s">
        <v>3184</v>
      </c>
      <c r="F1586" s="21" t="s">
        <v>779</v>
      </c>
      <c r="G1586" s="21" t="s">
        <v>134</v>
      </c>
      <c r="H1586" s="49" t="s">
        <v>136</v>
      </c>
      <c r="I1586" s="21" t="s">
        <v>74</v>
      </c>
      <c r="J1586" t="s">
        <v>3185</v>
      </c>
      <c r="K1586" s="53" t="s">
        <v>29</v>
      </c>
      <c r="L1586" s="52" t="s">
        <v>92</v>
      </c>
      <c r="M1586" s="48" t="s">
        <v>73</v>
      </c>
      <c r="N1586" s="89" t="s">
        <v>74</v>
      </c>
      <c r="O1586" s="90" t="s">
        <v>74</v>
      </c>
      <c r="P1586" s="89" t="s">
        <v>74</v>
      </c>
      <c r="Q1586" s="47" t="str">
        <f t="shared" si="98"/>
        <v>ee10cbd2-7a12-45de-be11-0c2c7c6eeeb1</v>
      </c>
      <c r="R1586" s="64" t="s">
        <v>848</v>
      </c>
      <c r="S1586" s="87">
        <v>0.43</v>
      </c>
      <c r="T1586" s="21">
        <v>1</v>
      </c>
      <c r="U1586" s="62" t="s">
        <v>139</v>
      </c>
      <c r="V1586" s="49">
        <f>SUMIF(ResumenCotizacion!$C:$C,E1586,ResumenCotizacion!$P:$P)</f>
        <v>0</v>
      </c>
      <c r="W1586" s="86">
        <f>IF(H1586="USD",S1586*SolCotizacion!$J$18,S1586)</f>
        <v>1576.1262999999999</v>
      </c>
      <c r="X1586" s="3">
        <f>ROUND(W1586/(1-VLOOKUP("Total porcentaje:",ResumenCotizacion!$F:$H,3,0)),2)</f>
        <v>1576.13</v>
      </c>
      <c r="Y1586" s="3">
        <f t="shared" si="99"/>
        <v>0</v>
      </c>
    </row>
    <row r="1587" spans="1:25" ht="14.25" x14ac:dyDescent="0.2">
      <c r="A1587" s="21" t="str">
        <f t="shared" si="96"/>
        <v>Catalogo principalOPEN-CSP GOBIERNO350158a2-f253-4ea3-988e-eef9d1b828cf</v>
      </c>
      <c r="B1587" s="21" t="str">
        <f t="shared" si="97"/>
        <v>350158a2-f253-4ea3-988e-eef9d1b828cfOPEN-CSP GOBIERNO</v>
      </c>
      <c r="C1587"/>
      <c r="D1587" s="21" t="s">
        <v>134</v>
      </c>
      <c r="E1587" t="s">
        <v>3304</v>
      </c>
      <c r="F1587" s="21" t="s">
        <v>18</v>
      </c>
      <c r="G1587" s="21" t="s">
        <v>134</v>
      </c>
      <c r="H1587" s="49" t="s">
        <v>136</v>
      </c>
      <c r="I1587" s="21" t="s">
        <v>74</v>
      </c>
      <c r="J1587" t="s">
        <v>3305</v>
      </c>
      <c r="K1587" s="53" t="s">
        <v>29</v>
      </c>
      <c r="L1587" s="52" t="s">
        <v>92</v>
      </c>
      <c r="M1587" s="48" t="s">
        <v>73</v>
      </c>
      <c r="N1587" s="89" t="s">
        <v>74</v>
      </c>
      <c r="O1587" s="90" t="s">
        <v>74</v>
      </c>
      <c r="P1587" s="89" t="s">
        <v>74</v>
      </c>
      <c r="Q1587" s="47" t="str">
        <f t="shared" si="98"/>
        <v>350158a2-f253-4ea3-988e-eef9d1b828cf</v>
      </c>
      <c r="R1587" s="64" t="s">
        <v>848</v>
      </c>
      <c r="S1587" s="87">
        <v>5.2</v>
      </c>
      <c r="T1587" s="21">
        <v>1</v>
      </c>
      <c r="U1587" s="62" t="s">
        <v>139</v>
      </c>
      <c r="V1587" s="49">
        <f>SUMIF(ResumenCotizacion!$C:$C,E1587,ResumenCotizacion!$P:$P)</f>
        <v>0</v>
      </c>
      <c r="W1587" s="86">
        <f>IF(H1587="USD",S1587*SolCotizacion!$J$18,S1587)</f>
        <v>19060.132000000001</v>
      </c>
      <c r="X1587" s="3">
        <f>ROUND(W1587/(1-VLOOKUP("Total porcentaje:",ResumenCotizacion!$F:$H,3,0)),2)</f>
        <v>19060.13</v>
      </c>
      <c r="Y1587" s="3">
        <f t="shared" si="99"/>
        <v>0</v>
      </c>
    </row>
    <row r="1588" spans="1:25" ht="14.25" x14ac:dyDescent="0.2">
      <c r="A1588" s="21" t="str">
        <f t="shared" si="96"/>
        <v>Catalogo principalOPEN-CSP GOBIERNOe2dcab13-1365-417a-b624-4901e2b252f5</v>
      </c>
      <c r="B1588" s="21" t="str">
        <f t="shared" si="97"/>
        <v>e2dcab13-1365-417a-b624-4901e2b252f5OPEN-CSP GOBIERNO</v>
      </c>
      <c r="C1588"/>
      <c r="D1588" s="21" t="s">
        <v>134</v>
      </c>
      <c r="E1588" t="s">
        <v>3306</v>
      </c>
      <c r="F1588" s="21" t="s">
        <v>18</v>
      </c>
      <c r="G1588" s="21" t="s">
        <v>134</v>
      </c>
      <c r="H1588" s="49" t="s">
        <v>136</v>
      </c>
      <c r="I1588" s="21" t="s">
        <v>74</v>
      </c>
      <c r="J1588" t="s">
        <v>3307</v>
      </c>
      <c r="K1588" s="53" t="s">
        <v>29</v>
      </c>
      <c r="L1588" s="52" t="s">
        <v>92</v>
      </c>
      <c r="M1588" s="48" t="s">
        <v>73</v>
      </c>
      <c r="N1588" s="89" t="s">
        <v>74</v>
      </c>
      <c r="O1588" s="90" t="s">
        <v>74</v>
      </c>
      <c r="P1588" s="89" t="s">
        <v>74</v>
      </c>
      <c r="Q1588" s="47" t="str">
        <f t="shared" si="98"/>
        <v>e2dcab13-1365-417a-b624-4901e2b252f5</v>
      </c>
      <c r="R1588" s="64" t="s">
        <v>848</v>
      </c>
      <c r="S1588" s="87">
        <v>5.2</v>
      </c>
      <c r="T1588" s="21">
        <v>1</v>
      </c>
      <c r="U1588" s="62" t="s">
        <v>139</v>
      </c>
      <c r="V1588" s="49">
        <f>SUMIF(ResumenCotizacion!$C:$C,E1588,ResumenCotizacion!$P:$P)</f>
        <v>0</v>
      </c>
      <c r="W1588" s="86">
        <f>IF(H1588="USD",S1588*SolCotizacion!$J$18,S1588)</f>
        <v>19060.132000000001</v>
      </c>
      <c r="X1588" s="3">
        <f>ROUND(W1588/(1-VLOOKUP("Total porcentaje:",ResumenCotizacion!$F:$H,3,0)),2)</f>
        <v>19060.13</v>
      </c>
      <c r="Y1588" s="3">
        <f t="shared" si="99"/>
        <v>0</v>
      </c>
    </row>
    <row r="1589" spans="1:25" ht="14.25" x14ac:dyDescent="0.2">
      <c r="A1589" s="21" t="str">
        <f t="shared" si="96"/>
        <v>Catalogo principalOPEN-CSP ACADEMICO1a7a1bcc-c7bf-4c6b-b55d-d79a6e3bb3ee</v>
      </c>
      <c r="B1589" s="21" t="str">
        <f t="shared" si="97"/>
        <v>1a7a1bcc-c7bf-4c6b-b55d-d79a6e3bb3eeOPEN-CSP ACADEMICO</v>
      </c>
      <c r="C1589"/>
      <c r="D1589" s="21" t="s">
        <v>134</v>
      </c>
      <c r="E1589" t="s">
        <v>3308</v>
      </c>
      <c r="F1589" s="21" t="s">
        <v>779</v>
      </c>
      <c r="G1589" s="21" t="s">
        <v>134</v>
      </c>
      <c r="H1589" s="49" t="s">
        <v>136</v>
      </c>
      <c r="I1589" s="21" t="s">
        <v>74</v>
      </c>
      <c r="J1589" t="s">
        <v>3309</v>
      </c>
      <c r="K1589" s="53" t="s">
        <v>29</v>
      </c>
      <c r="L1589" s="52" t="s">
        <v>92</v>
      </c>
      <c r="M1589" s="48" t="s">
        <v>73</v>
      </c>
      <c r="N1589" s="89" t="s">
        <v>74</v>
      </c>
      <c r="O1589" s="90" t="s">
        <v>74</v>
      </c>
      <c r="P1589" s="89" t="s">
        <v>74</v>
      </c>
      <c r="Q1589" s="47" t="str">
        <f t="shared" si="98"/>
        <v>1a7a1bcc-c7bf-4c6b-b55d-d79a6e3bb3ee</v>
      </c>
      <c r="R1589" s="64" t="s">
        <v>848</v>
      </c>
      <c r="S1589" s="87">
        <v>2.5</v>
      </c>
      <c r="T1589" s="21">
        <v>1</v>
      </c>
      <c r="U1589" s="62" t="s">
        <v>139</v>
      </c>
      <c r="V1589" s="49">
        <f>SUMIF(ResumenCotizacion!$C:$C,E1589,ResumenCotizacion!$P:$P)</f>
        <v>0</v>
      </c>
      <c r="W1589" s="86">
        <f>IF(H1589="USD",S1589*SolCotizacion!$J$18,S1589)</f>
        <v>9163.5249999999996</v>
      </c>
      <c r="X1589" s="3">
        <f>ROUND(W1589/(1-VLOOKUP("Total porcentaje:",ResumenCotizacion!$F:$H,3,0)),2)</f>
        <v>9163.5300000000007</v>
      </c>
      <c r="Y1589" s="3">
        <f t="shared" si="99"/>
        <v>0</v>
      </c>
    </row>
    <row r="1590" spans="1:25" ht="14.25" x14ac:dyDescent="0.2">
      <c r="A1590" s="21" t="str">
        <f t="shared" si="96"/>
        <v>Catalogo principalOPEN-CSP GOBIERNO6EM-00009</v>
      </c>
      <c r="B1590" s="21" t="str">
        <f t="shared" si="97"/>
        <v>6EM-00009OPEN-CSP GOBIERNO</v>
      </c>
      <c r="C1590"/>
      <c r="D1590" s="21" t="s">
        <v>134</v>
      </c>
      <c r="E1590" t="s">
        <v>3310</v>
      </c>
      <c r="F1590" s="21" t="s">
        <v>18</v>
      </c>
      <c r="G1590" s="21" t="s">
        <v>134</v>
      </c>
      <c r="H1590" s="49" t="s">
        <v>136</v>
      </c>
      <c r="I1590" s="21" t="s">
        <v>74</v>
      </c>
      <c r="J1590" t="s">
        <v>3311</v>
      </c>
      <c r="K1590" s="53" t="s">
        <v>29</v>
      </c>
      <c r="L1590" s="52" t="s">
        <v>92</v>
      </c>
      <c r="M1590" s="48" t="s">
        <v>73</v>
      </c>
      <c r="N1590" s="89" t="s">
        <v>74</v>
      </c>
      <c r="O1590" s="90" t="s">
        <v>74</v>
      </c>
      <c r="P1590" s="89" t="s">
        <v>74</v>
      </c>
      <c r="Q1590" s="47" t="str">
        <f t="shared" si="98"/>
        <v>6EM-00009</v>
      </c>
      <c r="R1590" s="64" t="s">
        <v>75</v>
      </c>
      <c r="S1590" s="87">
        <v>108</v>
      </c>
      <c r="T1590" s="21">
        <v>1</v>
      </c>
      <c r="U1590" s="62" t="s">
        <v>139</v>
      </c>
      <c r="V1590" s="49">
        <f>SUMIF(ResumenCotizacion!$C:$C,E1590,ResumenCotizacion!$P:$P)</f>
        <v>0</v>
      </c>
      <c r="W1590" s="86">
        <f>IF(H1590="USD",S1590*SolCotizacion!$J$18,S1590)</f>
        <v>395864.27999999997</v>
      </c>
      <c r="X1590" s="3">
        <f>ROUND(W1590/(1-VLOOKUP("Total porcentaje:",ResumenCotizacion!$F:$H,3,0)),2)</f>
        <v>395864.28</v>
      </c>
      <c r="Y1590" s="3">
        <f t="shared" si="99"/>
        <v>0</v>
      </c>
    </row>
    <row r="1591" spans="1:25" ht="14.25" x14ac:dyDescent="0.2">
      <c r="A1591" s="21" t="str">
        <f t="shared" si="96"/>
        <v>Catalogo principalOPEN-CSP GOBIERNOGN9-00006</v>
      </c>
      <c r="B1591" s="21" t="str">
        <f t="shared" si="97"/>
        <v>GN9-00006OPEN-CSP GOBIERNO</v>
      </c>
      <c r="C1591"/>
      <c r="D1591" s="21" t="s">
        <v>134</v>
      </c>
      <c r="E1591" t="s">
        <v>3312</v>
      </c>
      <c r="F1591" s="21" t="s">
        <v>18</v>
      </c>
      <c r="G1591" s="21" t="s">
        <v>134</v>
      </c>
      <c r="H1591" s="49" t="s">
        <v>136</v>
      </c>
      <c r="I1591" s="21" t="s">
        <v>74</v>
      </c>
      <c r="J1591" t="s">
        <v>3313</v>
      </c>
      <c r="K1591" s="53" t="s">
        <v>29</v>
      </c>
      <c r="L1591" s="52" t="s">
        <v>92</v>
      </c>
      <c r="M1591" s="48" t="s">
        <v>73</v>
      </c>
      <c r="N1591" s="89" t="s">
        <v>74</v>
      </c>
      <c r="O1591" s="90" t="s">
        <v>74</v>
      </c>
      <c r="P1591" s="89" t="s">
        <v>74</v>
      </c>
      <c r="Q1591" s="47" t="str">
        <f t="shared" si="98"/>
        <v>GN9-00006</v>
      </c>
      <c r="R1591" s="64" t="s">
        <v>75</v>
      </c>
      <c r="S1591" s="87">
        <v>72</v>
      </c>
      <c r="T1591" s="21">
        <v>1</v>
      </c>
      <c r="U1591" s="62" t="s">
        <v>139</v>
      </c>
      <c r="V1591" s="49">
        <f>SUMIF(ResumenCotizacion!$C:$C,E1591,ResumenCotizacion!$P:$P)</f>
        <v>0</v>
      </c>
      <c r="W1591" s="86">
        <f>IF(H1591="USD",S1591*SolCotizacion!$J$18,S1591)</f>
        <v>263909.52</v>
      </c>
      <c r="X1591" s="3">
        <f>ROUND(W1591/(1-VLOOKUP("Total porcentaje:",ResumenCotizacion!$F:$H,3,0)),2)</f>
        <v>263909.52</v>
      </c>
      <c r="Y1591" s="3">
        <f t="shared" si="99"/>
        <v>0</v>
      </c>
    </row>
    <row r="1592" spans="1:25" ht="14.25" x14ac:dyDescent="0.2">
      <c r="A1592" s="21" t="str">
        <f t="shared" si="96"/>
        <v>Catalogo principalOPEN-CSP GOBIERNOHHP-00006</v>
      </c>
      <c r="B1592" s="21" t="str">
        <f t="shared" si="97"/>
        <v>HHP-00006OPEN-CSP GOBIERNO</v>
      </c>
      <c r="C1592"/>
      <c r="D1592" s="21" t="s">
        <v>134</v>
      </c>
      <c r="E1592" t="s">
        <v>3314</v>
      </c>
      <c r="F1592" s="21" t="s">
        <v>18</v>
      </c>
      <c r="G1592" s="21" t="s">
        <v>134</v>
      </c>
      <c r="H1592" s="49" t="s">
        <v>136</v>
      </c>
      <c r="I1592" s="21" t="s">
        <v>74</v>
      </c>
      <c r="J1592" t="s">
        <v>3315</v>
      </c>
      <c r="K1592" s="53" t="s">
        <v>29</v>
      </c>
      <c r="L1592" s="52" t="s">
        <v>92</v>
      </c>
      <c r="M1592" s="48" t="s">
        <v>73</v>
      </c>
      <c r="N1592" s="89" t="s">
        <v>74</v>
      </c>
      <c r="O1592" s="90" t="s">
        <v>74</v>
      </c>
      <c r="P1592" s="89" t="s">
        <v>74</v>
      </c>
      <c r="Q1592" s="47" t="str">
        <f t="shared" si="98"/>
        <v>HHP-00006</v>
      </c>
      <c r="R1592" s="64" t="s">
        <v>75</v>
      </c>
      <c r="S1592" s="87">
        <v>66</v>
      </c>
      <c r="T1592" s="21">
        <v>1</v>
      </c>
      <c r="U1592" s="62" t="s">
        <v>139</v>
      </c>
      <c r="V1592" s="49">
        <f>SUMIF(ResumenCotizacion!$C:$C,E1592,ResumenCotizacion!$P:$P)</f>
        <v>0</v>
      </c>
      <c r="W1592" s="86">
        <f>IF(H1592="USD",S1592*SolCotizacion!$J$18,S1592)</f>
        <v>241917.06</v>
      </c>
      <c r="X1592" s="3">
        <f>ROUND(W1592/(1-VLOOKUP("Total porcentaje:",ResumenCotizacion!$F:$H,3,0)),2)</f>
        <v>241917.06</v>
      </c>
      <c r="Y1592" s="3">
        <f t="shared" si="99"/>
        <v>0</v>
      </c>
    </row>
    <row r="1593" spans="1:25" ht="14.25" x14ac:dyDescent="0.2">
      <c r="A1593" s="21" t="str">
        <f t="shared" si="96"/>
        <v>Catalogo principalOPEN-CSP GOBIERNOHHS-00006</v>
      </c>
      <c r="B1593" s="21" t="str">
        <f t="shared" si="97"/>
        <v>HHS-00006OPEN-CSP GOBIERNO</v>
      </c>
      <c r="C1593"/>
      <c r="D1593" s="21" t="s">
        <v>134</v>
      </c>
      <c r="E1593" t="s">
        <v>3316</v>
      </c>
      <c r="F1593" s="21" t="s">
        <v>18</v>
      </c>
      <c r="G1593" s="21" t="s">
        <v>3317</v>
      </c>
      <c r="H1593" s="49" t="s">
        <v>136</v>
      </c>
      <c r="I1593" s="21" t="s">
        <v>74</v>
      </c>
      <c r="J1593" t="s">
        <v>3318</v>
      </c>
      <c r="K1593" s="53" t="s">
        <v>74</v>
      </c>
      <c r="L1593" s="52" t="s">
        <v>74</v>
      </c>
      <c r="M1593" s="48" t="s">
        <v>73</v>
      </c>
      <c r="N1593" s="89" t="s">
        <v>74</v>
      </c>
      <c r="O1593" s="90" t="s">
        <v>74</v>
      </c>
      <c r="P1593" s="89" t="s">
        <v>74</v>
      </c>
      <c r="Q1593" s="47" t="str">
        <f t="shared" si="98"/>
        <v>HHS-00006</v>
      </c>
      <c r="R1593" s="64" t="s">
        <v>75</v>
      </c>
      <c r="S1593" s="87">
        <v>27.7</v>
      </c>
      <c r="T1593" s="21" t="s">
        <v>139</v>
      </c>
      <c r="U1593" s="62" t="s">
        <v>139</v>
      </c>
      <c r="V1593" s="49">
        <f>SUMIF(ResumenCotizacion!$C:$C,E1593,ResumenCotizacion!$P:$P)</f>
        <v>0</v>
      </c>
      <c r="W1593" s="86">
        <f>IF(H1593="USD",S1593*SolCotizacion!$J$18,S1593)</f>
        <v>101531.85699999999</v>
      </c>
      <c r="X1593" s="3">
        <f>ROUND(W1593/(1-VLOOKUP("Total porcentaje:",ResumenCotizacion!$F:$H,3,0)),2)</f>
        <v>101531.86</v>
      </c>
      <c r="Y1593" s="3">
        <f t="shared" si="99"/>
        <v>0</v>
      </c>
    </row>
    <row r="1594" spans="1:25" ht="14.25" x14ac:dyDescent="0.2">
      <c r="A1594" s="21" t="str">
        <f t="shared" si="96"/>
        <v>Catalogo principalOPEN-CSP GOBIERNO16c9f982-a827-4003-a88e-e75df1927f27</v>
      </c>
      <c r="B1594" s="21" t="str">
        <f t="shared" si="97"/>
        <v>16c9f982-a827-4003-a88e-e75df1927f27OPEN-CSP GOBIERNO</v>
      </c>
      <c r="C1594"/>
      <c r="D1594" s="21" t="s">
        <v>134</v>
      </c>
      <c r="E1594" t="s">
        <v>3319</v>
      </c>
      <c r="F1594" s="21" t="s">
        <v>18</v>
      </c>
      <c r="G1594" s="21" t="s">
        <v>134</v>
      </c>
      <c r="H1594" s="49" t="s">
        <v>136</v>
      </c>
      <c r="I1594" s="21" t="s">
        <v>74</v>
      </c>
      <c r="J1594" t="s">
        <v>3320</v>
      </c>
      <c r="K1594" s="53" t="s">
        <v>29</v>
      </c>
      <c r="L1594" s="52" t="s">
        <v>92</v>
      </c>
      <c r="M1594" s="48" t="s">
        <v>73</v>
      </c>
      <c r="N1594" s="89" t="s">
        <v>74</v>
      </c>
      <c r="O1594" s="90" t="s">
        <v>74</v>
      </c>
      <c r="P1594" s="89" t="s">
        <v>74</v>
      </c>
      <c r="Q1594" s="47" t="str">
        <f t="shared" si="98"/>
        <v>16c9f982-a827-4003-a88e-e75df1927f27</v>
      </c>
      <c r="R1594" s="64" t="s">
        <v>848</v>
      </c>
      <c r="S1594" s="87">
        <v>6</v>
      </c>
      <c r="T1594" s="21">
        <v>1</v>
      </c>
      <c r="U1594" s="62" t="s">
        <v>139</v>
      </c>
      <c r="V1594" s="49">
        <f>SUMIF(ResumenCotizacion!$C:$C,E1594,ResumenCotizacion!$P:$P)</f>
        <v>0</v>
      </c>
      <c r="W1594" s="86">
        <f>IF(H1594="USD",S1594*SolCotizacion!$J$18,S1594)</f>
        <v>21992.46</v>
      </c>
      <c r="X1594" s="3">
        <f>ROUND(W1594/(1-VLOOKUP("Total porcentaje:",ResumenCotizacion!$F:$H,3,0)),2)</f>
        <v>21992.46</v>
      </c>
      <c r="Y1594" s="3">
        <f t="shared" si="99"/>
        <v>0</v>
      </c>
    </row>
    <row r="1595" spans="1:25" ht="14.25" x14ac:dyDescent="0.2">
      <c r="A1595" s="21" t="str">
        <f t="shared" si="96"/>
        <v>Catalogo principalOPEN-CSP GOBIERNOe59159fc-6f67-4599-b3cb-17ff4020f643</v>
      </c>
      <c r="B1595" s="21" t="str">
        <f t="shared" si="97"/>
        <v>e59159fc-6f67-4599-b3cb-17ff4020f643OPEN-CSP GOBIERNO</v>
      </c>
      <c r="C1595"/>
      <c r="D1595" s="21" t="s">
        <v>134</v>
      </c>
      <c r="E1595" t="s">
        <v>3321</v>
      </c>
      <c r="F1595" s="21" t="s">
        <v>18</v>
      </c>
      <c r="G1595" s="21" t="s">
        <v>134</v>
      </c>
      <c r="H1595" s="49" t="s">
        <v>136</v>
      </c>
      <c r="I1595" s="21" t="s">
        <v>74</v>
      </c>
      <c r="J1595" t="s">
        <v>3322</v>
      </c>
      <c r="K1595" s="53" t="s">
        <v>29</v>
      </c>
      <c r="L1595" s="52" t="s">
        <v>92</v>
      </c>
      <c r="M1595" s="48" t="s">
        <v>73</v>
      </c>
      <c r="N1595" s="89" t="s">
        <v>74</v>
      </c>
      <c r="O1595" s="90" t="s">
        <v>74</v>
      </c>
      <c r="P1595" s="89" t="s">
        <v>74</v>
      </c>
      <c r="Q1595" s="47" t="str">
        <f t="shared" si="98"/>
        <v>e59159fc-6f67-4599-b3cb-17ff4020f643</v>
      </c>
      <c r="R1595" s="64" t="s">
        <v>848</v>
      </c>
      <c r="S1595" s="87">
        <v>9</v>
      </c>
      <c r="T1595" s="21">
        <v>1</v>
      </c>
      <c r="U1595" s="62" t="s">
        <v>139</v>
      </c>
      <c r="V1595" s="49">
        <f>SUMIF(ResumenCotizacion!$C:$C,E1595,ResumenCotizacion!$P:$P)</f>
        <v>0</v>
      </c>
      <c r="W1595" s="86">
        <f>IF(H1595="USD",S1595*SolCotizacion!$J$18,S1595)</f>
        <v>32988.69</v>
      </c>
      <c r="X1595" s="3">
        <f>ROUND(W1595/(1-VLOOKUP("Total porcentaje:",ResumenCotizacion!$F:$H,3,0)),2)</f>
        <v>32988.69</v>
      </c>
      <c r="Y1595" s="3">
        <f t="shared" si="99"/>
        <v>0</v>
      </c>
    </row>
    <row r="1596" spans="1:25" ht="14.25" x14ac:dyDescent="0.2">
      <c r="A1596" s="21" t="str">
        <f t="shared" si="96"/>
        <v>Catalogo principalOPEN-CSP GOBIERNOa19a625a-6780-4f8f-9a86-85979b7f82d0</v>
      </c>
      <c r="B1596" s="21" t="str">
        <f t="shared" si="97"/>
        <v>a19a625a-6780-4f8f-9a86-85979b7f82d0OPEN-CSP GOBIERNO</v>
      </c>
      <c r="C1596"/>
      <c r="D1596" s="21" t="s">
        <v>134</v>
      </c>
      <c r="E1596" t="s">
        <v>3323</v>
      </c>
      <c r="F1596" s="21" t="s">
        <v>18</v>
      </c>
      <c r="G1596" s="21" t="s">
        <v>134</v>
      </c>
      <c r="H1596" s="49" t="s">
        <v>136</v>
      </c>
      <c r="I1596" s="21" t="s">
        <v>74</v>
      </c>
      <c r="J1596" t="s">
        <v>3324</v>
      </c>
      <c r="K1596" s="53" t="s">
        <v>29</v>
      </c>
      <c r="L1596" s="52" t="s">
        <v>92</v>
      </c>
      <c r="M1596" s="48" t="s">
        <v>73</v>
      </c>
      <c r="N1596" s="89" t="s">
        <v>74</v>
      </c>
      <c r="O1596" s="90" t="s">
        <v>74</v>
      </c>
      <c r="P1596" s="89" t="s">
        <v>74</v>
      </c>
      <c r="Q1596" s="47" t="str">
        <f t="shared" si="98"/>
        <v>a19a625a-6780-4f8f-9a86-85979b7f82d0</v>
      </c>
      <c r="R1596" s="64" t="s">
        <v>848</v>
      </c>
      <c r="S1596" s="87">
        <v>5.5</v>
      </c>
      <c r="T1596" s="21">
        <v>1</v>
      </c>
      <c r="U1596" s="62" t="s">
        <v>139</v>
      </c>
      <c r="V1596" s="49">
        <f>SUMIF(ResumenCotizacion!$C:$C,E1596,ResumenCotizacion!$P:$P)</f>
        <v>0</v>
      </c>
      <c r="W1596" s="86">
        <f>IF(H1596="USD",S1596*SolCotizacion!$J$18,S1596)</f>
        <v>20159.754999999997</v>
      </c>
      <c r="X1596" s="3">
        <f>ROUND(W1596/(1-VLOOKUP("Total porcentaje:",ResumenCotizacion!$F:$H,3,0)),2)</f>
        <v>20159.759999999998</v>
      </c>
      <c r="Y1596" s="3">
        <f t="shared" si="99"/>
        <v>0</v>
      </c>
    </row>
    <row r="1597" spans="1:25" ht="14.25" x14ac:dyDescent="0.2">
      <c r="A1597" s="21" t="str">
        <f t="shared" si="96"/>
        <v>Catalogo principalOPEN-CSP ACADEMICO3VU-00071</v>
      </c>
      <c r="B1597" s="21" t="str">
        <f t="shared" si="97"/>
        <v>3VU-00071OPEN-CSP ACADEMICO</v>
      </c>
      <c r="C1597"/>
      <c r="D1597" s="21" t="s">
        <v>134</v>
      </c>
      <c r="E1597" t="s">
        <v>3325</v>
      </c>
      <c r="F1597" s="21" t="s">
        <v>779</v>
      </c>
      <c r="G1597" s="21" t="s">
        <v>134</v>
      </c>
      <c r="H1597" s="49" t="s">
        <v>136</v>
      </c>
      <c r="I1597" s="21" t="s">
        <v>74</v>
      </c>
      <c r="J1597" t="s">
        <v>3326</v>
      </c>
      <c r="K1597" s="53" t="s">
        <v>29</v>
      </c>
      <c r="L1597" s="52" t="s">
        <v>92</v>
      </c>
      <c r="M1597" s="48" t="s">
        <v>73</v>
      </c>
      <c r="N1597" s="89" t="s">
        <v>74</v>
      </c>
      <c r="O1597" s="90" t="s">
        <v>74</v>
      </c>
      <c r="P1597" s="89" t="s">
        <v>74</v>
      </c>
      <c r="Q1597" s="47" t="str">
        <f t="shared" si="98"/>
        <v>3VU-00071</v>
      </c>
      <c r="R1597" s="64" t="s">
        <v>138</v>
      </c>
      <c r="S1597" s="87">
        <v>400.3</v>
      </c>
      <c r="T1597" s="21">
        <v>1</v>
      </c>
      <c r="U1597" s="62" t="s">
        <v>139</v>
      </c>
      <c r="V1597" s="49">
        <f>SUMIF(ResumenCotizacion!$C:$C,E1597,ResumenCotizacion!$P:$P)</f>
        <v>0</v>
      </c>
      <c r="W1597" s="86">
        <f>IF(H1597="USD",S1597*SolCotizacion!$J$18,S1597)</f>
        <v>1467263.6229999999</v>
      </c>
      <c r="X1597" s="3">
        <f>ROUND(W1597/(1-VLOOKUP("Total porcentaje:",ResumenCotizacion!$F:$H,3,0)),2)</f>
        <v>1467263.62</v>
      </c>
      <c r="Y1597" s="3">
        <f t="shared" si="99"/>
        <v>0</v>
      </c>
    </row>
    <row r="1598" spans="1:25" ht="14.25" x14ac:dyDescent="0.2">
      <c r="A1598" s="21" t="str">
        <f t="shared" si="96"/>
        <v>Catalogo principalOPEN-CSP ACADEMICO3VU-00073</v>
      </c>
      <c r="B1598" s="21" t="str">
        <f t="shared" si="97"/>
        <v>3VU-00073OPEN-CSP ACADEMICO</v>
      </c>
      <c r="C1598"/>
      <c r="D1598" s="21" t="s">
        <v>134</v>
      </c>
      <c r="E1598" t="s">
        <v>3327</v>
      </c>
      <c r="F1598" s="21" t="s">
        <v>779</v>
      </c>
      <c r="G1598" s="21" t="s">
        <v>134</v>
      </c>
      <c r="H1598" s="49" t="s">
        <v>136</v>
      </c>
      <c r="I1598" s="21" t="s">
        <v>74</v>
      </c>
      <c r="J1598" t="s">
        <v>3328</v>
      </c>
      <c r="K1598" s="53" t="s">
        <v>29</v>
      </c>
      <c r="L1598" s="52" t="s">
        <v>92</v>
      </c>
      <c r="M1598" s="48" t="s">
        <v>73</v>
      </c>
      <c r="N1598" s="89" t="s">
        <v>74</v>
      </c>
      <c r="O1598" s="90" t="s">
        <v>74</v>
      </c>
      <c r="P1598" s="89" t="s">
        <v>74</v>
      </c>
      <c r="Q1598" s="47" t="str">
        <f t="shared" si="98"/>
        <v>3VU-00073</v>
      </c>
      <c r="R1598" s="64" t="s">
        <v>138</v>
      </c>
      <c r="S1598" s="87">
        <v>400.3</v>
      </c>
      <c r="T1598" s="21">
        <v>1</v>
      </c>
      <c r="U1598" s="62" t="s">
        <v>139</v>
      </c>
      <c r="V1598" s="49">
        <f>SUMIF(ResumenCotizacion!$C:$C,E1598,ResumenCotizacion!$P:$P)</f>
        <v>0</v>
      </c>
      <c r="W1598" s="86">
        <f>IF(H1598="USD",S1598*SolCotizacion!$J$18,S1598)</f>
        <v>1467263.6229999999</v>
      </c>
      <c r="X1598" s="3">
        <f>ROUND(W1598/(1-VLOOKUP("Total porcentaje:",ResumenCotizacion!$F:$H,3,0)),2)</f>
        <v>1467263.62</v>
      </c>
      <c r="Y1598" s="3">
        <f t="shared" si="99"/>
        <v>0</v>
      </c>
    </row>
    <row r="1599" spans="1:25" ht="14.25" x14ac:dyDescent="0.2">
      <c r="A1599" s="21" t="str">
        <f t="shared" si="96"/>
        <v>Catalogo principalOPEN-CSP ACADEMICO9EA-00058</v>
      </c>
      <c r="B1599" s="21" t="str">
        <f t="shared" si="97"/>
        <v>9EA-00058OPEN-CSP ACADEMICO</v>
      </c>
      <c r="C1599"/>
      <c r="D1599" s="21" t="s">
        <v>134</v>
      </c>
      <c r="E1599" t="s">
        <v>3329</v>
      </c>
      <c r="F1599" s="21" t="s">
        <v>779</v>
      </c>
      <c r="G1599" s="21" t="s">
        <v>134</v>
      </c>
      <c r="H1599" s="49" t="s">
        <v>136</v>
      </c>
      <c r="I1599" s="21" t="s">
        <v>74</v>
      </c>
      <c r="J1599" t="s">
        <v>3330</v>
      </c>
      <c r="K1599" s="53" t="s">
        <v>29</v>
      </c>
      <c r="L1599" s="52" t="s">
        <v>92</v>
      </c>
      <c r="M1599" s="48" t="s">
        <v>73</v>
      </c>
      <c r="N1599" s="89" t="s">
        <v>74</v>
      </c>
      <c r="O1599" s="90" t="s">
        <v>74</v>
      </c>
      <c r="P1599" s="89" t="s">
        <v>74</v>
      </c>
      <c r="Q1599" s="47" t="str">
        <f t="shared" si="98"/>
        <v>9EA-00058</v>
      </c>
      <c r="R1599" s="64" t="s">
        <v>138</v>
      </c>
      <c r="S1599" s="87">
        <v>319.02</v>
      </c>
      <c r="T1599" s="21">
        <v>1</v>
      </c>
      <c r="U1599" s="62" t="s">
        <v>139</v>
      </c>
      <c r="V1599" s="49">
        <f>SUMIF(ResumenCotizacion!$C:$C,E1599,ResumenCotizacion!$P:$P)</f>
        <v>0</v>
      </c>
      <c r="W1599" s="86">
        <f>IF(H1599="USD",S1599*SolCotizacion!$J$18,S1599)</f>
        <v>1169339.0981999999</v>
      </c>
      <c r="X1599" s="3">
        <f>ROUND(W1599/(1-VLOOKUP("Total porcentaje:",ResumenCotizacion!$F:$H,3,0)),2)</f>
        <v>1169339.1000000001</v>
      </c>
      <c r="Y1599" s="3">
        <f t="shared" si="99"/>
        <v>0</v>
      </c>
    </row>
    <row r="1600" spans="1:25" ht="14.25" x14ac:dyDescent="0.2">
      <c r="A1600" s="21" t="str">
        <f t="shared" si="96"/>
        <v>Catalogo principalOPEN-CSP ACADEMICO9EA-00060</v>
      </c>
      <c r="B1600" s="21" t="str">
        <f t="shared" si="97"/>
        <v>9EA-00060OPEN-CSP ACADEMICO</v>
      </c>
      <c r="C1600"/>
      <c r="D1600" s="21" t="s">
        <v>134</v>
      </c>
      <c r="E1600" t="s">
        <v>3331</v>
      </c>
      <c r="F1600" s="21" t="s">
        <v>779</v>
      </c>
      <c r="G1600" s="21" t="s">
        <v>134</v>
      </c>
      <c r="H1600" s="49" t="s">
        <v>136</v>
      </c>
      <c r="I1600" s="21" t="s">
        <v>74</v>
      </c>
      <c r="J1600" t="s">
        <v>3332</v>
      </c>
      <c r="K1600" s="53" t="s">
        <v>29</v>
      </c>
      <c r="L1600" s="52" t="s">
        <v>92</v>
      </c>
      <c r="M1600" s="48" t="s">
        <v>73</v>
      </c>
      <c r="N1600" s="89" t="s">
        <v>74</v>
      </c>
      <c r="O1600" s="90" t="s">
        <v>74</v>
      </c>
      <c r="P1600" s="89" t="s">
        <v>74</v>
      </c>
      <c r="Q1600" s="47" t="str">
        <f t="shared" si="98"/>
        <v>9EA-00060</v>
      </c>
      <c r="R1600" s="64" t="s">
        <v>138</v>
      </c>
      <c r="S1600" s="87">
        <v>106.39</v>
      </c>
      <c r="T1600" s="21">
        <v>1</v>
      </c>
      <c r="U1600" s="62" t="s">
        <v>139</v>
      </c>
      <c r="V1600" s="49">
        <f>SUMIF(ResumenCotizacion!$C:$C,E1600,ResumenCotizacion!$P:$P)</f>
        <v>0</v>
      </c>
      <c r="W1600" s="86">
        <f>IF(H1600="USD",S1600*SolCotizacion!$J$18,S1600)</f>
        <v>389962.96989999997</v>
      </c>
      <c r="X1600" s="3">
        <f>ROUND(W1600/(1-VLOOKUP("Total porcentaje:",ResumenCotizacion!$F:$H,3,0)),2)</f>
        <v>389962.97</v>
      </c>
      <c r="Y1600" s="3">
        <f t="shared" si="99"/>
        <v>0</v>
      </c>
    </row>
    <row r="1601" spans="1:25" ht="14.25" x14ac:dyDescent="0.2">
      <c r="A1601" s="21" t="str">
        <f t="shared" si="96"/>
        <v>Catalogo principalOPEN-CSP ACADEMICO9EA-01023</v>
      </c>
      <c r="B1601" s="21" t="str">
        <f t="shared" si="97"/>
        <v>9EA-01023OPEN-CSP ACADEMICO</v>
      </c>
      <c r="C1601"/>
      <c r="D1601" s="21" t="s">
        <v>134</v>
      </c>
      <c r="E1601" t="s">
        <v>3333</v>
      </c>
      <c r="F1601" s="21" t="s">
        <v>779</v>
      </c>
      <c r="G1601" s="21" t="s">
        <v>134</v>
      </c>
      <c r="H1601" s="49" t="s">
        <v>136</v>
      </c>
      <c r="I1601" s="21" t="s">
        <v>74</v>
      </c>
      <c r="J1601" t="s">
        <v>3334</v>
      </c>
      <c r="K1601" s="53" t="s">
        <v>29</v>
      </c>
      <c r="L1601" s="52" t="s">
        <v>92</v>
      </c>
      <c r="M1601" s="48" t="s">
        <v>73</v>
      </c>
      <c r="N1601" s="89" t="s">
        <v>74</v>
      </c>
      <c r="O1601" s="90" t="s">
        <v>74</v>
      </c>
      <c r="P1601" s="89" t="s">
        <v>74</v>
      </c>
      <c r="Q1601" s="47" t="str">
        <f t="shared" si="98"/>
        <v>9EA-01023</v>
      </c>
      <c r="R1601" s="64" t="s">
        <v>138</v>
      </c>
      <c r="S1601" s="87">
        <v>1700.56</v>
      </c>
      <c r="T1601" s="21">
        <v>1</v>
      </c>
      <c r="U1601" s="62" t="s">
        <v>139</v>
      </c>
      <c r="V1601" s="49">
        <f>SUMIF(ResumenCotizacion!$C:$C,E1601,ResumenCotizacion!$P:$P)</f>
        <v>0</v>
      </c>
      <c r="W1601" s="86">
        <f>IF(H1601="USD",S1601*SolCotizacion!$J$18,S1601)</f>
        <v>6233249.6295999996</v>
      </c>
      <c r="X1601" s="3">
        <f>ROUND(W1601/(1-VLOOKUP("Total porcentaje:",ResumenCotizacion!$F:$H,3,0)),2)</f>
        <v>6233249.6299999999</v>
      </c>
      <c r="Y1601" s="3">
        <f t="shared" si="99"/>
        <v>0</v>
      </c>
    </row>
    <row r="1602" spans="1:25" ht="14.25" x14ac:dyDescent="0.2">
      <c r="A1602" s="21" t="str">
        <f t="shared" ref="A1602:A1665" si="100">D1602&amp;F1602&amp;E1602</f>
        <v>Catalogo principalOPEN-CSP ACADEMICO9EA-01025</v>
      </c>
      <c r="B1602" s="21" t="str">
        <f t="shared" ref="B1602:B1665" si="101">E1602&amp;F1602</f>
        <v>9EA-01025OPEN-CSP ACADEMICO</v>
      </c>
      <c r="C1602"/>
      <c r="D1602" s="21" t="s">
        <v>134</v>
      </c>
      <c r="E1602" t="s">
        <v>3335</v>
      </c>
      <c r="F1602" s="21" t="s">
        <v>779</v>
      </c>
      <c r="G1602" s="21" t="s">
        <v>134</v>
      </c>
      <c r="H1602" s="49" t="s">
        <v>136</v>
      </c>
      <c r="I1602" s="21" t="s">
        <v>74</v>
      </c>
      <c r="J1602" t="s">
        <v>3336</v>
      </c>
      <c r="K1602" s="53" t="s">
        <v>29</v>
      </c>
      <c r="L1602" s="52" t="s">
        <v>92</v>
      </c>
      <c r="M1602" s="48" t="s">
        <v>73</v>
      </c>
      <c r="N1602" s="89" t="s">
        <v>74</v>
      </c>
      <c r="O1602" s="90" t="s">
        <v>74</v>
      </c>
      <c r="P1602" s="89" t="s">
        <v>74</v>
      </c>
      <c r="Q1602" s="47" t="str">
        <f t="shared" si="98"/>
        <v>9EA-01025</v>
      </c>
      <c r="R1602" s="64" t="s">
        <v>138</v>
      </c>
      <c r="S1602" s="87">
        <v>212.63</v>
      </c>
      <c r="T1602" s="21">
        <v>1</v>
      </c>
      <c r="U1602" s="62" t="s">
        <v>139</v>
      </c>
      <c r="V1602" s="49">
        <f>SUMIF(ResumenCotizacion!$C:$C,E1602,ResumenCotizacion!$P:$P)</f>
        <v>0</v>
      </c>
      <c r="W1602" s="86">
        <f>IF(H1602="USD",S1602*SolCotizacion!$J$18,S1602)</f>
        <v>779376.12829999998</v>
      </c>
      <c r="X1602" s="3">
        <f>ROUND(W1602/(1-VLOOKUP("Total porcentaje:",ResumenCotizacion!$F:$H,3,0)),2)</f>
        <v>779376.13</v>
      </c>
      <c r="Y1602" s="3">
        <f t="shared" si="99"/>
        <v>0</v>
      </c>
    </row>
    <row r="1603" spans="1:25" ht="14.25" x14ac:dyDescent="0.2">
      <c r="A1603" s="21" t="str">
        <f t="shared" si="100"/>
        <v>Catalogo principalOPEN-CSP ACADEMICO9EM-00054</v>
      </c>
      <c r="B1603" s="21" t="str">
        <f t="shared" si="101"/>
        <v>9EM-00054OPEN-CSP ACADEMICO</v>
      </c>
      <c r="C1603"/>
      <c r="D1603" s="21" t="s">
        <v>134</v>
      </c>
      <c r="E1603" t="s">
        <v>3337</v>
      </c>
      <c r="F1603" s="21" t="s">
        <v>779</v>
      </c>
      <c r="G1603" s="21" t="s">
        <v>134</v>
      </c>
      <c r="H1603" s="49" t="s">
        <v>136</v>
      </c>
      <c r="I1603" s="21" t="s">
        <v>74</v>
      </c>
      <c r="J1603" t="s">
        <v>3338</v>
      </c>
      <c r="K1603" s="53" t="s">
        <v>29</v>
      </c>
      <c r="L1603" s="52" t="s">
        <v>92</v>
      </c>
      <c r="M1603" s="48" t="s">
        <v>73</v>
      </c>
      <c r="N1603" s="89" t="s">
        <v>74</v>
      </c>
      <c r="O1603" s="90" t="s">
        <v>74</v>
      </c>
      <c r="P1603" s="89" t="s">
        <v>74</v>
      </c>
      <c r="Q1603" s="47" t="str">
        <f t="shared" ref="Q1603:Q1666" si="102">+E1603</f>
        <v>9EM-00054</v>
      </c>
      <c r="R1603" s="64" t="s">
        <v>138</v>
      </c>
      <c r="S1603" s="87">
        <v>50.86</v>
      </c>
      <c r="T1603" s="21">
        <v>1</v>
      </c>
      <c r="U1603" s="62" t="s">
        <v>139</v>
      </c>
      <c r="V1603" s="49">
        <f>SUMIF(ResumenCotizacion!$C:$C,E1603,ResumenCotizacion!$P:$P)</f>
        <v>0</v>
      </c>
      <c r="W1603" s="86">
        <f>IF(H1603="USD",S1603*SolCotizacion!$J$18,S1603)</f>
        <v>186422.75259999998</v>
      </c>
      <c r="X1603" s="3">
        <f>ROUND(W1603/(1-VLOOKUP("Total porcentaje:",ResumenCotizacion!$F:$H,3,0)),2)</f>
        <v>186422.75</v>
      </c>
      <c r="Y1603" s="3">
        <f t="shared" ref="Y1603:Y1666" si="103">V1603*X1603</f>
        <v>0</v>
      </c>
    </row>
    <row r="1604" spans="1:25" ht="14.25" x14ac:dyDescent="0.2">
      <c r="A1604" s="21" t="str">
        <f t="shared" si="100"/>
        <v>Catalogo principalOPEN-CSP ACADEMICO9EM-00056</v>
      </c>
      <c r="B1604" s="21" t="str">
        <f t="shared" si="101"/>
        <v>9EM-00056OPEN-CSP ACADEMICO</v>
      </c>
      <c r="C1604"/>
      <c r="D1604" s="21" t="s">
        <v>134</v>
      </c>
      <c r="E1604" t="s">
        <v>3339</v>
      </c>
      <c r="F1604" s="21" t="s">
        <v>779</v>
      </c>
      <c r="G1604" s="21" t="s">
        <v>134</v>
      </c>
      <c r="H1604" s="49" t="s">
        <v>136</v>
      </c>
      <c r="I1604" s="21" t="s">
        <v>74</v>
      </c>
      <c r="J1604" t="s">
        <v>3340</v>
      </c>
      <c r="K1604" s="53" t="s">
        <v>29</v>
      </c>
      <c r="L1604" s="52" t="s">
        <v>92</v>
      </c>
      <c r="M1604" s="48" t="s">
        <v>73</v>
      </c>
      <c r="N1604" s="89" t="s">
        <v>74</v>
      </c>
      <c r="O1604" s="90" t="s">
        <v>74</v>
      </c>
      <c r="P1604" s="89" t="s">
        <v>74</v>
      </c>
      <c r="Q1604" s="47" t="str">
        <f t="shared" si="102"/>
        <v>9EM-00056</v>
      </c>
      <c r="R1604" s="64" t="s">
        <v>138</v>
      </c>
      <c r="S1604" s="87">
        <v>16.850000000000001</v>
      </c>
      <c r="T1604" s="21">
        <v>1</v>
      </c>
      <c r="U1604" s="62" t="s">
        <v>139</v>
      </c>
      <c r="V1604" s="49">
        <f>SUMIF(ResumenCotizacion!$C:$C,E1604,ResumenCotizacion!$P:$P)</f>
        <v>0</v>
      </c>
      <c r="W1604" s="86">
        <f>IF(H1604="USD",S1604*SolCotizacion!$J$18,S1604)</f>
        <v>61762.158500000005</v>
      </c>
      <c r="X1604" s="3">
        <f>ROUND(W1604/(1-VLOOKUP("Total porcentaje:",ResumenCotizacion!$F:$H,3,0)),2)</f>
        <v>61762.16</v>
      </c>
      <c r="Y1604" s="3">
        <f t="shared" si="103"/>
        <v>0</v>
      </c>
    </row>
    <row r="1605" spans="1:25" ht="14.25" x14ac:dyDescent="0.2">
      <c r="A1605" s="21" t="str">
        <f t="shared" si="100"/>
        <v>Catalogo principalOPEN-CSP ACADEMICO9EM-00631</v>
      </c>
      <c r="B1605" s="21" t="str">
        <f t="shared" si="101"/>
        <v>9EM-00631OPEN-CSP ACADEMICO</v>
      </c>
      <c r="C1605"/>
      <c r="D1605" s="21" t="s">
        <v>134</v>
      </c>
      <c r="E1605" t="s">
        <v>3341</v>
      </c>
      <c r="F1605" s="21" t="s">
        <v>779</v>
      </c>
      <c r="G1605" s="21" t="s">
        <v>134</v>
      </c>
      <c r="H1605" s="49" t="s">
        <v>136</v>
      </c>
      <c r="I1605" s="21" t="s">
        <v>74</v>
      </c>
      <c r="J1605" t="s">
        <v>3342</v>
      </c>
      <c r="K1605" s="53" t="s">
        <v>29</v>
      </c>
      <c r="L1605" s="52" t="s">
        <v>92</v>
      </c>
      <c r="M1605" s="48" t="s">
        <v>73</v>
      </c>
      <c r="N1605" s="89" t="s">
        <v>74</v>
      </c>
      <c r="O1605" s="90" t="s">
        <v>74</v>
      </c>
      <c r="P1605" s="89" t="s">
        <v>74</v>
      </c>
      <c r="Q1605" s="47" t="str">
        <f t="shared" si="102"/>
        <v>9EM-00631</v>
      </c>
      <c r="R1605" s="64" t="s">
        <v>138</v>
      </c>
      <c r="S1605" s="87">
        <v>268.48</v>
      </c>
      <c r="T1605" s="21">
        <v>1</v>
      </c>
      <c r="U1605" s="62" t="s">
        <v>139</v>
      </c>
      <c r="V1605" s="49">
        <f>SUMIF(ResumenCotizacion!$C:$C,E1605,ResumenCotizacion!$P:$P)</f>
        <v>0</v>
      </c>
      <c r="W1605" s="86">
        <f>IF(H1605="USD",S1605*SolCotizacion!$J$18,S1605)</f>
        <v>984089.27679999999</v>
      </c>
      <c r="X1605" s="3">
        <f>ROUND(W1605/(1-VLOOKUP("Total porcentaje:",ResumenCotizacion!$F:$H,3,0)),2)</f>
        <v>984089.28</v>
      </c>
      <c r="Y1605" s="3">
        <f t="shared" si="103"/>
        <v>0</v>
      </c>
    </row>
    <row r="1606" spans="1:25" ht="14.25" x14ac:dyDescent="0.2">
      <c r="A1606" s="21" t="str">
        <f t="shared" si="100"/>
        <v>Catalogo principalOPEN-CSP ACADEMICO9EM-00633</v>
      </c>
      <c r="B1606" s="21" t="str">
        <f t="shared" si="101"/>
        <v>9EM-00633OPEN-CSP ACADEMICO</v>
      </c>
      <c r="C1606"/>
      <c r="D1606" s="21" t="s">
        <v>134</v>
      </c>
      <c r="E1606" t="s">
        <v>3343</v>
      </c>
      <c r="F1606" s="21" t="s">
        <v>779</v>
      </c>
      <c r="G1606" s="21" t="s">
        <v>134</v>
      </c>
      <c r="H1606" s="49" t="s">
        <v>136</v>
      </c>
      <c r="I1606" s="21" t="s">
        <v>74</v>
      </c>
      <c r="J1606" t="s">
        <v>3344</v>
      </c>
      <c r="K1606" s="53" t="s">
        <v>29</v>
      </c>
      <c r="L1606" s="52" t="s">
        <v>92</v>
      </c>
      <c r="M1606" s="48" t="s">
        <v>73</v>
      </c>
      <c r="N1606" s="89" t="s">
        <v>74</v>
      </c>
      <c r="O1606" s="90" t="s">
        <v>74</v>
      </c>
      <c r="P1606" s="89" t="s">
        <v>74</v>
      </c>
      <c r="Q1606" s="47" t="str">
        <f t="shared" si="102"/>
        <v>9EM-00633</v>
      </c>
      <c r="R1606" s="64" t="s">
        <v>138</v>
      </c>
      <c r="S1606" s="87">
        <v>34.01</v>
      </c>
      <c r="T1606" s="21">
        <v>1</v>
      </c>
      <c r="U1606" s="62" t="s">
        <v>139</v>
      </c>
      <c r="V1606" s="49">
        <f>SUMIF(ResumenCotizacion!$C:$C,E1606,ResumenCotizacion!$P:$P)</f>
        <v>0</v>
      </c>
      <c r="W1606" s="86">
        <f>IF(H1606="USD",S1606*SolCotizacion!$J$18,S1606)</f>
        <v>124660.59409999999</v>
      </c>
      <c r="X1606" s="3">
        <f>ROUND(W1606/(1-VLOOKUP("Total porcentaje:",ResumenCotizacion!$F:$H,3,0)),2)</f>
        <v>124660.59</v>
      </c>
      <c r="Y1606" s="3">
        <f t="shared" si="103"/>
        <v>0</v>
      </c>
    </row>
    <row r="1607" spans="1:25" ht="14.25" x14ac:dyDescent="0.2">
      <c r="A1607" s="21" t="str">
        <f t="shared" si="100"/>
        <v>Catalogo principalOPEN-CSP ACADEMICO2567ee5c-23ab-4488-9e7b-08b54521a6f4</v>
      </c>
      <c r="B1607" s="21" t="str">
        <f t="shared" si="101"/>
        <v>2567ee5c-23ab-4488-9e7b-08b54521a6f4OPEN-CSP ACADEMICO</v>
      </c>
      <c r="C1607"/>
      <c r="D1607" s="21" t="s">
        <v>134</v>
      </c>
      <c r="E1607" t="s">
        <v>3345</v>
      </c>
      <c r="F1607" s="21" t="s">
        <v>779</v>
      </c>
      <c r="G1607" s="21" t="s">
        <v>134</v>
      </c>
      <c r="H1607" s="49" t="s">
        <v>136</v>
      </c>
      <c r="I1607" s="21" t="s">
        <v>74</v>
      </c>
      <c r="J1607" t="s">
        <v>3346</v>
      </c>
      <c r="K1607" s="53" t="s">
        <v>29</v>
      </c>
      <c r="L1607" s="52" t="s">
        <v>92</v>
      </c>
      <c r="M1607" s="48" t="s">
        <v>73</v>
      </c>
      <c r="N1607" s="89" t="s">
        <v>74</v>
      </c>
      <c r="O1607" s="90" t="s">
        <v>74</v>
      </c>
      <c r="P1607" s="89" t="s">
        <v>74</v>
      </c>
      <c r="Q1607" s="47" t="str">
        <f t="shared" si="102"/>
        <v>2567ee5c-23ab-4488-9e7b-08b54521a6f4</v>
      </c>
      <c r="R1607" s="64" t="s">
        <v>848</v>
      </c>
      <c r="S1607" s="87">
        <v>22</v>
      </c>
      <c r="T1607" s="21">
        <v>1</v>
      </c>
      <c r="U1607" s="62" t="s">
        <v>139</v>
      </c>
      <c r="V1607" s="49">
        <f>SUMIF(ResumenCotizacion!$C:$C,E1607,ResumenCotizacion!$P:$P)</f>
        <v>0</v>
      </c>
      <c r="W1607" s="86">
        <f>IF(H1607="USD",S1607*SolCotizacion!$J$18,S1607)</f>
        <v>80639.01999999999</v>
      </c>
      <c r="X1607" s="3">
        <f>ROUND(W1607/(1-VLOOKUP("Total porcentaje:",ResumenCotizacion!$F:$H,3,0)),2)</f>
        <v>80639.02</v>
      </c>
      <c r="Y1607" s="3">
        <f t="shared" si="103"/>
        <v>0</v>
      </c>
    </row>
    <row r="1608" spans="1:25" ht="14.25" x14ac:dyDescent="0.2">
      <c r="A1608" s="21" t="str">
        <f t="shared" si="100"/>
        <v>Catalogo principalOPEN-CSP ACADEMICO91f39f68-ccc4-4c88-8cde-c4cfb54899b0</v>
      </c>
      <c r="B1608" s="21" t="str">
        <f t="shared" si="101"/>
        <v>91f39f68-ccc4-4c88-8cde-c4cfb54899b0OPEN-CSP ACADEMICO</v>
      </c>
      <c r="C1608"/>
      <c r="D1608" s="21" t="s">
        <v>134</v>
      </c>
      <c r="E1608" t="s">
        <v>3347</v>
      </c>
      <c r="F1608" s="21" t="s">
        <v>779</v>
      </c>
      <c r="G1608" s="21" t="s">
        <v>134</v>
      </c>
      <c r="H1608" s="49" t="s">
        <v>136</v>
      </c>
      <c r="I1608" s="21" t="s">
        <v>74</v>
      </c>
      <c r="J1608" t="s">
        <v>3348</v>
      </c>
      <c r="K1608" s="53" t="s">
        <v>29</v>
      </c>
      <c r="L1608" s="52" t="s">
        <v>92</v>
      </c>
      <c r="M1608" s="48" t="s">
        <v>73</v>
      </c>
      <c r="N1608" s="89" t="s">
        <v>74</v>
      </c>
      <c r="O1608" s="90" t="s">
        <v>74</v>
      </c>
      <c r="P1608" s="89" t="s">
        <v>74</v>
      </c>
      <c r="Q1608" s="47" t="str">
        <f t="shared" si="102"/>
        <v>91f39f68-ccc4-4c88-8cde-c4cfb54899b0</v>
      </c>
      <c r="R1608" s="64" t="s">
        <v>848</v>
      </c>
      <c r="S1608" s="87">
        <v>16</v>
      </c>
      <c r="T1608" s="21">
        <v>1</v>
      </c>
      <c r="U1608" s="62" t="s">
        <v>139</v>
      </c>
      <c r="V1608" s="49">
        <f>SUMIF(ResumenCotizacion!$C:$C,E1608,ResumenCotizacion!$P:$P)</f>
        <v>0</v>
      </c>
      <c r="W1608" s="86">
        <f>IF(H1608="USD",S1608*SolCotizacion!$J$18,S1608)</f>
        <v>58646.559999999998</v>
      </c>
      <c r="X1608" s="3">
        <f>ROUND(W1608/(1-VLOOKUP("Total porcentaje:",ResumenCotizacion!$F:$H,3,0)),2)</f>
        <v>58646.559999999998</v>
      </c>
      <c r="Y1608" s="3">
        <f t="shared" si="103"/>
        <v>0</v>
      </c>
    </row>
    <row r="1609" spans="1:25" ht="14.25" x14ac:dyDescent="0.2">
      <c r="A1609" s="21" t="str">
        <f t="shared" si="100"/>
        <v>Catalogo principalOPEN-CSP ACADEMICO9d9aa164-1ac8-4d6c-9f1e-cb6173673f95</v>
      </c>
      <c r="B1609" s="21" t="str">
        <f t="shared" si="101"/>
        <v>9d9aa164-1ac8-4d6c-9f1e-cb6173673f95OPEN-CSP ACADEMICO</v>
      </c>
      <c r="C1609"/>
      <c r="D1609" s="21" t="s">
        <v>134</v>
      </c>
      <c r="E1609" t="s">
        <v>3349</v>
      </c>
      <c r="F1609" s="21" t="s">
        <v>779</v>
      </c>
      <c r="G1609" s="21" t="s">
        <v>134</v>
      </c>
      <c r="H1609" s="49" t="s">
        <v>136</v>
      </c>
      <c r="I1609" s="21" t="s">
        <v>74</v>
      </c>
      <c r="J1609" t="s">
        <v>3350</v>
      </c>
      <c r="K1609" s="53" t="s">
        <v>29</v>
      </c>
      <c r="L1609" s="52" t="s">
        <v>92</v>
      </c>
      <c r="M1609" s="48" t="s">
        <v>73</v>
      </c>
      <c r="N1609" s="89" t="s">
        <v>74</v>
      </c>
      <c r="O1609" s="90" t="s">
        <v>74</v>
      </c>
      <c r="P1609" s="89" t="s">
        <v>74</v>
      </c>
      <c r="Q1609" s="47" t="str">
        <f t="shared" si="102"/>
        <v>9d9aa164-1ac8-4d6c-9f1e-cb6173673f95</v>
      </c>
      <c r="R1609" s="64" t="s">
        <v>848</v>
      </c>
      <c r="S1609" s="87">
        <v>2100</v>
      </c>
      <c r="T1609" s="21">
        <v>1</v>
      </c>
      <c r="U1609" s="62" t="s">
        <v>139</v>
      </c>
      <c r="V1609" s="49">
        <f>SUMIF(ResumenCotizacion!$C:$C,E1609,ResumenCotizacion!$P:$P)</f>
        <v>0</v>
      </c>
      <c r="W1609" s="86">
        <f>IF(H1609="USD",S1609*SolCotizacion!$J$18,S1609)</f>
        <v>7697361</v>
      </c>
      <c r="X1609" s="3">
        <f>ROUND(W1609/(1-VLOOKUP("Total porcentaje:",ResumenCotizacion!$F:$H,3,0)),2)</f>
        <v>7697361</v>
      </c>
      <c r="Y1609" s="3">
        <f t="shared" si="103"/>
        <v>0</v>
      </c>
    </row>
    <row r="1610" spans="1:25" ht="14.25" x14ac:dyDescent="0.2">
      <c r="A1610" s="21" t="str">
        <f t="shared" si="100"/>
        <v>Catalogo principalOPEN-CSP ACADEMICO9097d4af-cbd2-4e04-a8f7-c99dc2967a90</v>
      </c>
      <c r="B1610" s="21" t="str">
        <f t="shared" si="101"/>
        <v>9097d4af-cbd2-4e04-a8f7-c99dc2967a90OPEN-CSP ACADEMICO</v>
      </c>
      <c r="C1610"/>
      <c r="D1610" s="21" t="s">
        <v>134</v>
      </c>
      <c r="E1610" t="s">
        <v>3351</v>
      </c>
      <c r="F1610" s="21" t="s">
        <v>779</v>
      </c>
      <c r="G1610" s="21" t="s">
        <v>134</v>
      </c>
      <c r="H1610" s="49" t="s">
        <v>136</v>
      </c>
      <c r="I1610" s="21" t="s">
        <v>74</v>
      </c>
      <c r="J1610" t="s">
        <v>3352</v>
      </c>
      <c r="K1610" s="53" t="s">
        <v>29</v>
      </c>
      <c r="L1610" s="52" t="s">
        <v>92</v>
      </c>
      <c r="M1610" s="48" t="s">
        <v>73</v>
      </c>
      <c r="N1610" s="89" t="s">
        <v>74</v>
      </c>
      <c r="O1610" s="90" t="s">
        <v>74</v>
      </c>
      <c r="P1610" s="89" t="s">
        <v>74</v>
      </c>
      <c r="Q1610" s="47" t="str">
        <f t="shared" si="102"/>
        <v>9097d4af-cbd2-4e04-a8f7-c99dc2967a90</v>
      </c>
      <c r="R1610" s="64" t="s">
        <v>848</v>
      </c>
      <c r="S1610" s="87">
        <v>137.5</v>
      </c>
      <c r="T1610" s="21">
        <v>1</v>
      </c>
      <c r="U1610" s="62" t="s">
        <v>139</v>
      </c>
      <c r="V1610" s="49">
        <f>SUMIF(ResumenCotizacion!$C:$C,E1610,ResumenCotizacion!$P:$P)</f>
        <v>0</v>
      </c>
      <c r="W1610" s="86">
        <f>IF(H1610="USD",S1610*SolCotizacion!$J$18,S1610)</f>
        <v>503993.875</v>
      </c>
      <c r="X1610" s="3">
        <f>ROUND(W1610/(1-VLOOKUP("Total porcentaje:",ResumenCotizacion!$F:$H,3,0)),2)</f>
        <v>503993.88</v>
      </c>
      <c r="Y1610" s="3">
        <f t="shared" si="103"/>
        <v>0</v>
      </c>
    </row>
    <row r="1611" spans="1:25" ht="14.25" x14ac:dyDescent="0.2">
      <c r="A1611" s="21" t="str">
        <f t="shared" si="100"/>
        <v>Catalogo principalOPEN-CSP ACADEMICO8bfbe09a-5257-4996-a42d-e5bd3877acf2</v>
      </c>
      <c r="B1611" s="21" t="str">
        <f t="shared" si="101"/>
        <v>8bfbe09a-5257-4996-a42d-e5bd3877acf2OPEN-CSP ACADEMICO</v>
      </c>
      <c r="C1611"/>
      <c r="D1611" s="21" t="s">
        <v>134</v>
      </c>
      <c r="E1611" t="s">
        <v>3353</v>
      </c>
      <c r="F1611" s="21" t="s">
        <v>779</v>
      </c>
      <c r="G1611" s="21" t="s">
        <v>134</v>
      </c>
      <c r="H1611" s="49" t="s">
        <v>136</v>
      </c>
      <c r="I1611" s="21" t="s">
        <v>74</v>
      </c>
      <c r="J1611" t="s">
        <v>3354</v>
      </c>
      <c r="K1611" s="53" t="s">
        <v>29</v>
      </c>
      <c r="L1611" s="52" t="s">
        <v>92</v>
      </c>
      <c r="M1611" s="48" t="s">
        <v>73</v>
      </c>
      <c r="N1611" s="89" t="s">
        <v>74</v>
      </c>
      <c r="O1611" s="90" t="s">
        <v>74</v>
      </c>
      <c r="P1611" s="89" t="s">
        <v>74</v>
      </c>
      <c r="Q1611" s="47" t="str">
        <f t="shared" si="102"/>
        <v>8bfbe09a-5257-4996-a42d-e5bd3877acf2</v>
      </c>
      <c r="R1611" s="64" t="s">
        <v>848</v>
      </c>
      <c r="S1611" s="87">
        <v>100</v>
      </c>
      <c r="T1611" s="21">
        <v>1</v>
      </c>
      <c r="U1611" s="62" t="s">
        <v>139</v>
      </c>
      <c r="V1611" s="49">
        <f>SUMIF(ResumenCotizacion!$C:$C,E1611,ResumenCotizacion!$P:$P)</f>
        <v>0</v>
      </c>
      <c r="W1611" s="86">
        <f>IF(H1611="USD",S1611*SolCotizacion!$J$18,S1611)</f>
        <v>366541</v>
      </c>
      <c r="X1611" s="3">
        <f>ROUND(W1611/(1-VLOOKUP("Total porcentaje:",ResumenCotizacion!$F:$H,3,0)),2)</f>
        <v>366541</v>
      </c>
      <c r="Y1611" s="3">
        <f t="shared" si="103"/>
        <v>0</v>
      </c>
    </row>
    <row r="1612" spans="1:25" ht="14.25" x14ac:dyDescent="0.2">
      <c r="A1612" s="21" t="str">
        <f t="shared" si="100"/>
        <v>Catalogo principalOPEN-CSP ACADEMICOf420fd9d-5bca-4b4f-bb1c-85d6766552ae</v>
      </c>
      <c r="B1612" s="21" t="str">
        <f t="shared" si="101"/>
        <v>f420fd9d-5bca-4b4f-bb1c-85d6766552aeOPEN-CSP ACADEMICO</v>
      </c>
      <c r="C1612"/>
      <c r="D1612" s="21" t="s">
        <v>134</v>
      </c>
      <c r="E1612" t="s">
        <v>3355</v>
      </c>
      <c r="F1612" s="21" t="s">
        <v>779</v>
      </c>
      <c r="G1612" s="21" t="s">
        <v>134</v>
      </c>
      <c r="H1612" s="49" t="s">
        <v>136</v>
      </c>
      <c r="I1612" s="21" t="s">
        <v>74</v>
      </c>
      <c r="J1612" t="s">
        <v>3356</v>
      </c>
      <c r="K1612" s="53" t="s">
        <v>29</v>
      </c>
      <c r="L1612" s="52" t="s">
        <v>92</v>
      </c>
      <c r="M1612" s="48" t="s">
        <v>73</v>
      </c>
      <c r="N1612" s="89" t="s">
        <v>74</v>
      </c>
      <c r="O1612" s="90" t="s">
        <v>74</v>
      </c>
      <c r="P1612" s="89" t="s">
        <v>74</v>
      </c>
      <c r="Q1612" s="47" t="str">
        <f t="shared" si="102"/>
        <v>f420fd9d-5bca-4b4f-bb1c-85d6766552ae</v>
      </c>
      <c r="R1612" s="64" t="s">
        <v>848</v>
      </c>
      <c r="S1612" s="87">
        <v>825</v>
      </c>
      <c r="T1612" s="21">
        <v>1</v>
      </c>
      <c r="U1612" s="62" t="s">
        <v>139</v>
      </c>
      <c r="V1612" s="49">
        <f>SUMIF(ResumenCotizacion!$C:$C,E1612,ResumenCotizacion!$P:$P)</f>
        <v>0</v>
      </c>
      <c r="W1612" s="86">
        <f>IF(H1612="USD",S1612*SolCotizacion!$J$18,S1612)</f>
        <v>3023963.25</v>
      </c>
      <c r="X1612" s="3">
        <f>ROUND(W1612/(1-VLOOKUP("Total porcentaje:",ResumenCotizacion!$F:$H,3,0)),2)</f>
        <v>3023963.25</v>
      </c>
      <c r="Y1612" s="3">
        <f t="shared" si="103"/>
        <v>0</v>
      </c>
    </row>
    <row r="1613" spans="1:25" ht="14.25" x14ac:dyDescent="0.2">
      <c r="A1613" s="21" t="str">
        <f t="shared" si="100"/>
        <v>Catalogo principalOPEN-CSP ACADEMICO3626a879-c1b2-451d-8c14-12470812bbfe</v>
      </c>
      <c r="B1613" s="21" t="str">
        <f t="shared" si="101"/>
        <v>3626a879-c1b2-451d-8c14-12470812bbfeOPEN-CSP ACADEMICO</v>
      </c>
      <c r="C1613"/>
      <c r="D1613" s="21" t="s">
        <v>134</v>
      </c>
      <c r="E1613" t="s">
        <v>3357</v>
      </c>
      <c r="F1613" s="21" t="s">
        <v>779</v>
      </c>
      <c r="G1613" s="21" t="s">
        <v>134</v>
      </c>
      <c r="H1613" s="49" t="s">
        <v>136</v>
      </c>
      <c r="I1613" s="21" t="s">
        <v>74</v>
      </c>
      <c r="J1613" t="s">
        <v>3358</v>
      </c>
      <c r="K1613" s="53" t="s">
        <v>29</v>
      </c>
      <c r="L1613" s="52" t="s">
        <v>92</v>
      </c>
      <c r="M1613" s="48" t="s">
        <v>73</v>
      </c>
      <c r="N1613" s="89" t="s">
        <v>74</v>
      </c>
      <c r="O1613" s="90" t="s">
        <v>74</v>
      </c>
      <c r="P1613" s="89" t="s">
        <v>74</v>
      </c>
      <c r="Q1613" s="47" t="str">
        <f t="shared" si="102"/>
        <v>3626a879-c1b2-451d-8c14-12470812bbfe</v>
      </c>
      <c r="R1613" s="64" t="s">
        <v>848</v>
      </c>
      <c r="S1613" s="87">
        <v>600</v>
      </c>
      <c r="T1613" s="21">
        <v>1</v>
      </c>
      <c r="U1613" s="62" t="s">
        <v>139</v>
      </c>
      <c r="V1613" s="49">
        <f>SUMIF(ResumenCotizacion!$C:$C,E1613,ResumenCotizacion!$P:$P)</f>
        <v>0</v>
      </c>
      <c r="W1613" s="86">
        <f>IF(H1613="USD",S1613*SolCotizacion!$J$18,S1613)</f>
        <v>2199246</v>
      </c>
      <c r="X1613" s="3">
        <f>ROUND(W1613/(1-VLOOKUP("Total porcentaje:",ResumenCotizacion!$F:$H,3,0)),2)</f>
        <v>2199246</v>
      </c>
      <c r="Y1613" s="3">
        <f t="shared" si="103"/>
        <v>0</v>
      </c>
    </row>
    <row r="1614" spans="1:25" ht="14.25" x14ac:dyDescent="0.2">
      <c r="A1614" s="21" t="str">
        <f t="shared" si="100"/>
        <v>Catalogo principalOPEN-CSP ACADEMICO865d13d6-cc8a-4a59-ae93-667cf226199e</v>
      </c>
      <c r="B1614" s="21" t="str">
        <f t="shared" si="101"/>
        <v>865d13d6-cc8a-4a59-ae93-667cf226199eOPEN-CSP ACADEMICO</v>
      </c>
      <c r="C1614"/>
      <c r="D1614" s="21" t="s">
        <v>134</v>
      </c>
      <c r="E1614" t="s">
        <v>3359</v>
      </c>
      <c r="F1614" s="21" t="s">
        <v>779</v>
      </c>
      <c r="G1614" s="21" t="s">
        <v>134</v>
      </c>
      <c r="H1614" s="49" t="s">
        <v>136</v>
      </c>
      <c r="I1614" s="21" t="s">
        <v>74</v>
      </c>
      <c r="J1614" t="s">
        <v>3360</v>
      </c>
      <c r="K1614" s="53" t="s">
        <v>29</v>
      </c>
      <c r="L1614" s="52" t="s">
        <v>92</v>
      </c>
      <c r="M1614" s="48" t="s">
        <v>73</v>
      </c>
      <c r="N1614" s="89" t="s">
        <v>74</v>
      </c>
      <c r="O1614" s="90" t="s">
        <v>74</v>
      </c>
      <c r="P1614" s="89" t="s">
        <v>74</v>
      </c>
      <c r="Q1614" s="47" t="str">
        <f t="shared" si="102"/>
        <v>865d13d6-cc8a-4a59-ae93-667cf226199e</v>
      </c>
      <c r="R1614" s="64" t="s">
        <v>848</v>
      </c>
      <c r="S1614" s="87">
        <v>72</v>
      </c>
      <c r="T1614" s="21">
        <v>1</v>
      </c>
      <c r="U1614" s="62" t="s">
        <v>139</v>
      </c>
      <c r="V1614" s="49">
        <f>SUMIF(ResumenCotizacion!$C:$C,E1614,ResumenCotizacion!$P:$P)</f>
        <v>0</v>
      </c>
      <c r="W1614" s="86">
        <f>IF(H1614="USD",S1614*SolCotizacion!$J$18,S1614)</f>
        <v>263909.52</v>
      </c>
      <c r="X1614" s="3">
        <f>ROUND(W1614/(1-VLOOKUP("Total porcentaje:",ResumenCotizacion!$F:$H,3,0)),2)</f>
        <v>263909.52</v>
      </c>
      <c r="Y1614" s="3">
        <f t="shared" si="103"/>
        <v>0</v>
      </c>
    </row>
    <row r="1615" spans="1:25" ht="14.25" x14ac:dyDescent="0.2">
      <c r="A1615" s="21" t="str">
        <f t="shared" si="100"/>
        <v>Catalogo principalOPEN-CSP ACADEMICO24289c55-50e7-43b8-904d-2f2c65aba63d</v>
      </c>
      <c r="B1615" s="21" t="str">
        <f t="shared" si="101"/>
        <v>24289c55-50e7-43b8-904d-2f2c65aba63dOPEN-CSP ACADEMICO</v>
      </c>
      <c r="C1615"/>
      <c r="D1615" s="21" t="s">
        <v>134</v>
      </c>
      <c r="E1615" t="s">
        <v>3361</v>
      </c>
      <c r="F1615" s="21" t="s">
        <v>779</v>
      </c>
      <c r="G1615" s="21" t="s">
        <v>134</v>
      </c>
      <c r="H1615" s="49" t="s">
        <v>136</v>
      </c>
      <c r="I1615" s="21" t="s">
        <v>74</v>
      </c>
      <c r="J1615" t="s">
        <v>3362</v>
      </c>
      <c r="K1615" s="53" t="s">
        <v>29</v>
      </c>
      <c r="L1615" s="52" t="s">
        <v>92</v>
      </c>
      <c r="M1615" s="48" t="s">
        <v>73</v>
      </c>
      <c r="N1615" s="89" t="s">
        <v>74</v>
      </c>
      <c r="O1615" s="90" t="s">
        <v>74</v>
      </c>
      <c r="P1615" s="89" t="s">
        <v>74</v>
      </c>
      <c r="Q1615" s="47" t="str">
        <f t="shared" si="102"/>
        <v>24289c55-50e7-43b8-904d-2f2c65aba63d</v>
      </c>
      <c r="R1615" s="64" t="s">
        <v>848</v>
      </c>
      <c r="S1615" s="87">
        <v>43.2</v>
      </c>
      <c r="T1615" s="21">
        <v>1</v>
      </c>
      <c r="U1615" s="62" t="s">
        <v>139</v>
      </c>
      <c r="V1615" s="49">
        <f>SUMIF(ResumenCotizacion!$C:$C,E1615,ResumenCotizacion!$P:$P)</f>
        <v>0</v>
      </c>
      <c r="W1615" s="86">
        <f>IF(H1615="USD",S1615*SolCotizacion!$J$18,S1615)</f>
        <v>158345.712</v>
      </c>
      <c r="X1615" s="3">
        <f>ROUND(W1615/(1-VLOOKUP("Total porcentaje:",ResumenCotizacion!$F:$H,3,0)),2)</f>
        <v>158345.71</v>
      </c>
      <c r="Y1615" s="3">
        <f t="shared" si="103"/>
        <v>0</v>
      </c>
    </row>
    <row r="1616" spans="1:25" ht="14.25" x14ac:dyDescent="0.2">
      <c r="A1616" s="21" t="str">
        <f t="shared" si="100"/>
        <v>Catalogo principalOPEN-CSP ACADEMICO5d7c0030-c2e9-4a8c-bed3-5a6dbf1e4449</v>
      </c>
      <c r="B1616" s="21" t="str">
        <f t="shared" si="101"/>
        <v>5d7c0030-c2e9-4a8c-bed3-5a6dbf1e4449OPEN-CSP ACADEMICO</v>
      </c>
      <c r="C1616"/>
      <c r="D1616" s="21" t="s">
        <v>134</v>
      </c>
      <c r="E1616" t="s">
        <v>3363</v>
      </c>
      <c r="F1616" s="21" t="s">
        <v>779</v>
      </c>
      <c r="G1616" s="21" t="s">
        <v>134</v>
      </c>
      <c r="H1616" s="49" t="s">
        <v>136</v>
      </c>
      <c r="I1616" s="21" t="s">
        <v>74</v>
      </c>
      <c r="J1616" t="s">
        <v>3364</v>
      </c>
      <c r="K1616" s="53" t="s">
        <v>29</v>
      </c>
      <c r="L1616" s="52" t="s">
        <v>92</v>
      </c>
      <c r="M1616" s="48" t="s">
        <v>73</v>
      </c>
      <c r="N1616" s="89" t="s">
        <v>74</v>
      </c>
      <c r="O1616" s="90" t="s">
        <v>74</v>
      </c>
      <c r="P1616" s="89" t="s">
        <v>74</v>
      </c>
      <c r="Q1616" s="47" t="str">
        <f t="shared" si="102"/>
        <v>5d7c0030-c2e9-4a8c-bed3-5a6dbf1e4449</v>
      </c>
      <c r="R1616" s="64" t="s">
        <v>848</v>
      </c>
      <c r="S1616" s="87">
        <v>1.7</v>
      </c>
      <c r="T1616" s="21">
        <v>1</v>
      </c>
      <c r="U1616" s="62" t="s">
        <v>139</v>
      </c>
      <c r="V1616" s="49">
        <f>SUMIF(ResumenCotizacion!$C:$C,E1616,ResumenCotizacion!$P:$P)</f>
        <v>0</v>
      </c>
      <c r="W1616" s="86">
        <f>IF(H1616="USD",S1616*SolCotizacion!$J$18,S1616)</f>
        <v>6231.1969999999992</v>
      </c>
      <c r="X1616" s="3">
        <f>ROUND(W1616/(1-VLOOKUP("Total porcentaje:",ResumenCotizacion!$F:$H,3,0)),2)</f>
        <v>6231.2</v>
      </c>
      <c r="Y1616" s="3">
        <f t="shared" si="103"/>
        <v>0</v>
      </c>
    </row>
    <row r="1617" spans="1:25" ht="14.25" x14ac:dyDescent="0.2">
      <c r="A1617" s="21" t="str">
        <f t="shared" si="100"/>
        <v>Catalogo principalOPEN-CSP ACADEMICO6c6e2e9c-2156-4f7c-9c78-f94393b750fe</v>
      </c>
      <c r="B1617" s="21" t="str">
        <f t="shared" si="101"/>
        <v>6c6e2e9c-2156-4f7c-9c78-f94393b750feOPEN-CSP ACADEMICO</v>
      </c>
      <c r="C1617"/>
      <c r="D1617" s="21" t="s">
        <v>134</v>
      </c>
      <c r="E1617" t="s">
        <v>3365</v>
      </c>
      <c r="F1617" s="21" t="s">
        <v>779</v>
      </c>
      <c r="G1617" s="21" t="s">
        <v>134</v>
      </c>
      <c r="H1617" s="49" t="s">
        <v>136</v>
      </c>
      <c r="I1617" s="21" t="s">
        <v>74</v>
      </c>
      <c r="J1617" t="s">
        <v>3366</v>
      </c>
      <c r="K1617" s="53" t="s">
        <v>29</v>
      </c>
      <c r="L1617" s="52" t="s">
        <v>92</v>
      </c>
      <c r="M1617" s="48" t="s">
        <v>73</v>
      </c>
      <c r="N1617" s="89" t="s">
        <v>74</v>
      </c>
      <c r="O1617" s="90" t="s">
        <v>74</v>
      </c>
      <c r="P1617" s="89" t="s">
        <v>74</v>
      </c>
      <c r="Q1617" s="47" t="str">
        <f t="shared" si="102"/>
        <v>6c6e2e9c-2156-4f7c-9c78-f94393b750fe</v>
      </c>
      <c r="R1617" s="64" t="s">
        <v>848</v>
      </c>
      <c r="S1617" s="87">
        <v>1.4</v>
      </c>
      <c r="T1617" s="21">
        <v>1</v>
      </c>
      <c r="U1617" s="62" t="s">
        <v>139</v>
      </c>
      <c r="V1617" s="49">
        <f>SUMIF(ResumenCotizacion!$C:$C,E1617,ResumenCotizacion!$P:$P)</f>
        <v>0</v>
      </c>
      <c r="W1617" s="86">
        <f>IF(H1617="USD",S1617*SolCotizacion!$J$18,S1617)</f>
        <v>5131.5739999999996</v>
      </c>
      <c r="X1617" s="3">
        <f>ROUND(W1617/(1-VLOOKUP("Total porcentaje:",ResumenCotizacion!$F:$H,3,0)),2)</f>
        <v>5131.57</v>
      </c>
      <c r="Y1617" s="3">
        <f t="shared" si="103"/>
        <v>0</v>
      </c>
    </row>
    <row r="1618" spans="1:25" ht="14.25" x14ac:dyDescent="0.2">
      <c r="A1618" s="21" t="str">
        <f t="shared" si="100"/>
        <v>Catalogo principalOPEN-CSP ACADEMICO0514821c-f7d8-41fc-8c94-59e59d3d6034</v>
      </c>
      <c r="B1618" s="21" t="str">
        <f t="shared" si="101"/>
        <v>0514821c-f7d8-41fc-8c94-59e59d3d6034OPEN-CSP ACADEMICO</v>
      </c>
      <c r="C1618"/>
      <c r="D1618" s="21" t="s">
        <v>134</v>
      </c>
      <c r="E1618" t="s">
        <v>3367</v>
      </c>
      <c r="F1618" s="21" t="s">
        <v>779</v>
      </c>
      <c r="G1618" s="21" t="s">
        <v>134</v>
      </c>
      <c r="H1618" s="49" t="s">
        <v>136</v>
      </c>
      <c r="I1618" s="21" t="s">
        <v>74</v>
      </c>
      <c r="J1618" t="s">
        <v>3368</v>
      </c>
      <c r="K1618" s="53" t="s">
        <v>29</v>
      </c>
      <c r="L1618" s="52" t="s">
        <v>92</v>
      </c>
      <c r="M1618" s="48" t="s">
        <v>73</v>
      </c>
      <c r="N1618" s="89" t="s">
        <v>74</v>
      </c>
      <c r="O1618" s="90" t="s">
        <v>74</v>
      </c>
      <c r="P1618" s="89" t="s">
        <v>74</v>
      </c>
      <c r="Q1618" s="47" t="str">
        <f t="shared" si="102"/>
        <v>0514821c-f7d8-41fc-8c94-59e59d3d6034</v>
      </c>
      <c r="R1618" s="64" t="s">
        <v>848</v>
      </c>
      <c r="S1618" s="87">
        <v>2</v>
      </c>
      <c r="T1618" s="21">
        <v>1</v>
      </c>
      <c r="U1618" s="62" t="s">
        <v>139</v>
      </c>
      <c r="V1618" s="49">
        <f>SUMIF(ResumenCotizacion!$C:$C,E1618,ResumenCotizacion!$P:$P)</f>
        <v>0</v>
      </c>
      <c r="W1618" s="86">
        <f>IF(H1618="USD",S1618*SolCotizacion!$J$18,S1618)</f>
        <v>7330.82</v>
      </c>
      <c r="X1618" s="3">
        <f>ROUND(W1618/(1-VLOOKUP("Total porcentaje:",ResumenCotizacion!$F:$H,3,0)),2)</f>
        <v>7330.82</v>
      </c>
      <c r="Y1618" s="3">
        <f t="shared" si="103"/>
        <v>0</v>
      </c>
    </row>
    <row r="1619" spans="1:25" ht="14.25" x14ac:dyDescent="0.2">
      <c r="A1619" s="21" t="str">
        <f t="shared" si="100"/>
        <v>Catalogo principalOPEN-CSP ACADEMICOa91941ff-79a2-4476-a064-c5a6922e0bbd</v>
      </c>
      <c r="B1619" s="21" t="str">
        <f t="shared" si="101"/>
        <v>a91941ff-79a2-4476-a064-c5a6922e0bbdOPEN-CSP ACADEMICO</v>
      </c>
      <c r="C1619"/>
      <c r="D1619" s="21" t="s">
        <v>134</v>
      </c>
      <c r="E1619" t="s">
        <v>3369</v>
      </c>
      <c r="F1619" s="21" t="s">
        <v>779</v>
      </c>
      <c r="G1619" s="21" t="s">
        <v>134</v>
      </c>
      <c r="H1619" s="49" t="s">
        <v>136</v>
      </c>
      <c r="I1619" s="21" t="s">
        <v>74</v>
      </c>
      <c r="J1619" t="s">
        <v>3370</v>
      </c>
      <c r="K1619" s="53" t="s">
        <v>29</v>
      </c>
      <c r="L1619" s="52" t="s">
        <v>92</v>
      </c>
      <c r="M1619" s="48" t="s">
        <v>73</v>
      </c>
      <c r="N1619" s="89" t="s">
        <v>74</v>
      </c>
      <c r="O1619" s="90" t="s">
        <v>74</v>
      </c>
      <c r="P1619" s="89" t="s">
        <v>74</v>
      </c>
      <c r="Q1619" s="47" t="str">
        <f t="shared" si="102"/>
        <v>a91941ff-79a2-4476-a064-c5a6922e0bbd</v>
      </c>
      <c r="R1619" s="64" t="s">
        <v>848</v>
      </c>
      <c r="S1619" s="87">
        <v>1.6</v>
      </c>
      <c r="T1619" s="21">
        <v>1</v>
      </c>
      <c r="U1619" s="62" t="s">
        <v>139</v>
      </c>
      <c r="V1619" s="49">
        <f>SUMIF(ResumenCotizacion!$C:$C,E1619,ResumenCotizacion!$P:$P)</f>
        <v>0</v>
      </c>
      <c r="W1619" s="86">
        <f>IF(H1619="USD",S1619*SolCotizacion!$J$18,S1619)</f>
        <v>5864.6559999999999</v>
      </c>
      <c r="X1619" s="3">
        <f>ROUND(W1619/(1-VLOOKUP("Total porcentaje:",ResumenCotizacion!$F:$H,3,0)),2)</f>
        <v>5864.66</v>
      </c>
      <c r="Y1619" s="3">
        <f t="shared" si="103"/>
        <v>0</v>
      </c>
    </row>
    <row r="1620" spans="1:25" ht="14.25" x14ac:dyDescent="0.2">
      <c r="A1620" s="21" t="str">
        <f t="shared" si="100"/>
        <v>Catalogo principalOPEN-CSP ACADEMICO2ed867d7-fd08-474f-8353-502b500d1c9b</v>
      </c>
      <c r="B1620" s="21" t="str">
        <f t="shared" si="101"/>
        <v>2ed867d7-fd08-474f-8353-502b500d1c9bOPEN-CSP ACADEMICO</v>
      </c>
      <c r="C1620"/>
      <c r="D1620" s="21" t="s">
        <v>134</v>
      </c>
      <c r="E1620" t="s">
        <v>3371</v>
      </c>
      <c r="F1620" s="21" t="s">
        <v>779</v>
      </c>
      <c r="G1620" s="21" t="s">
        <v>134</v>
      </c>
      <c r="H1620" s="49" t="s">
        <v>136</v>
      </c>
      <c r="I1620" s="21" t="s">
        <v>74</v>
      </c>
      <c r="J1620" t="s">
        <v>3372</v>
      </c>
      <c r="K1620" s="53" t="s">
        <v>29</v>
      </c>
      <c r="L1620" s="52" t="s">
        <v>92</v>
      </c>
      <c r="M1620" s="48" t="s">
        <v>73</v>
      </c>
      <c r="N1620" s="89" t="s">
        <v>74</v>
      </c>
      <c r="O1620" s="90" t="s">
        <v>74</v>
      </c>
      <c r="P1620" s="89" t="s">
        <v>74</v>
      </c>
      <c r="Q1620" s="47" t="str">
        <f t="shared" si="102"/>
        <v>2ed867d7-fd08-474f-8353-502b500d1c9b</v>
      </c>
      <c r="R1620" s="64" t="s">
        <v>848</v>
      </c>
      <c r="S1620" s="87">
        <v>1.7</v>
      </c>
      <c r="T1620" s="21">
        <v>1</v>
      </c>
      <c r="U1620" s="62" t="s">
        <v>139</v>
      </c>
      <c r="V1620" s="49">
        <f>SUMIF(ResumenCotizacion!$C:$C,E1620,ResumenCotizacion!$P:$P)</f>
        <v>0</v>
      </c>
      <c r="W1620" s="86">
        <f>IF(H1620="USD",S1620*SolCotizacion!$J$18,S1620)</f>
        <v>6231.1969999999992</v>
      </c>
      <c r="X1620" s="3">
        <f>ROUND(W1620/(1-VLOOKUP("Total porcentaje:",ResumenCotizacion!$F:$H,3,0)),2)</f>
        <v>6231.2</v>
      </c>
      <c r="Y1620" s="3">
        <f t="shared" si="103"/>
        <v>0</v>
      </c>
    </row>
    <row r="1621" spans="1:25" ht="14.25" x14ac:dyDescent="0.2">
      <c r="A1621" s="21" t="str">
        <f t="shared" si="100"/>
        <v>Catalogo principalOPEN-CSP ACADEMICO2ba72571-c0f0-4373-b999-d08cc1bb5edd</v>
      </c>
      <c r="B1621" s="21" t="str">
        <f t="shared" si="101"/>
        <v>2ba72571-c0f0-4373-b999-d08cc1bb5eddOPEN-CSP ACADEMICO</v>
      </c>
      <c r="C1621"/>
      <c r="D1621" s="21" t="s">
        <v>134</v>
      </c>
      <c r="E1621" t="s">
        <v>3373</v>
      </c>
      <c r="F1621" s="21" t="s">
        <v>779</v>
      </c>
      <c r="G1621" s="21" t="s">
        <v>134</v>
      </c>
      <c r="H1621" s="49" t="s">
        <v>136</v>
      </c>
      <c r="I1621" s="21" t="s">
        <v>74</v>
      </c>
      <c r="J1621" t="s">
        <v>3374</v>
      </c>
      <c r="K1621" s="53" t="s">
        <v>29</v>
      </c>
      <c r="L1621" s="52" t="s">
        <v>92</v>
      </c>
      <c r="M1621" s="48" t="s">
        <v>73</v>
      </c>
      <c r="N1621" s="89" t="s">
        <v>74</v>
      </c>
      <c r="O1621" s="90" t="s">
        <v>74</v>
      </c>
      <c r="P1621" s="89" t="s">
        <v>74</v>
      </c>
      <c r="Q1621" s="47" t="str">
        <f t="shared" si="102"/>
        <v>2ba72571-c0f0-4373-b999-d08cc1bb5edd</v>
      </c>
      <c r="R1621" s="64" t="s">
        <v>848</v>
      </c>
      <c r="S1621" s="87">
        <v>1.4</v>
      </c>
      <c r="T1621" s="21">
        <v>1</v>
      </c>
      <c r="U1621" s="62" t="s">
        <v>139</v>
      </c>
      <c r="V1621" s="49">
        <f>SUMIF(ResumenCotizacion!$C:$C,E1621,ResumenCotizacion!$P:$P)</f>
        <v>0</v>
      </c>
      <c r="W1621" s="86">
        <f>IF(H1621="USD",S1621*SolCotizacion!$J$18,S1621)</f>
        <v>5131.5739999999996</v>
      </c>
      <c r="X1621" s="3">
        <f>ROUND(W1621/(1-VLOOKUP("Total porcentaje:",ResumenCotizacion!$F:$H,3,0)),2)</f>
        <v>5131.57</v>
      </c>
      <c r="Y1621" s="3">
        <f t="shared" si="103"/>
        <v>0</v>
      </c>
    </row>
    <row r="1622" spans="1:25" ht="14.25" x14ac:dyDescent="0.2">
      <c r="A1622" s="21" t="str">
        <f t="shared" si="100"/>
        <v>Catalogo principalOPEN-CSP ACADEMICOe127fe33-1c13-43cd-9b34-b47a816b5dc7</v>
      </c>
      <c r="B1622" s="21" t="str">
        <f t="shared" si="101"/>
        <v>e127fe33-1c13-43cd-9b34-b47a816b5dc7OPEN-CSP ACADEMICO</v>
      </c>
      <c r="C1622"/>
      <c r="D1622" s="21" t="s">
        <v>134</v>
      </c>
      <c r="E1622" t="s">
        <v>3375</v>
      </c>
      <c r="F1622" s="21" t="s">
        <v>779</v>
      </c>
      <c r="G1622" s="21" t="s">
        <v>134</v>
      </c>
      <c r="H1622" s="49" t="s">
        <v>136</v>
      </c>
      <c r="I1622" s="21" t="s">
        <v>74</v>
      </c>
      <c r="J1622" t="s">
        <v>3376</v>
      </c>
      <c r="K1622" s="53" t="s">
        <v>29</v>
      </c>
      <c r="L1622" s="52" t="s">
        <v>92</v>
      </c>
      <c r="M1622" s="48" t="s">
        <v>73</v>
      </c>
      <c r="N1622" s="89" t="s">
        <v>74</v>
      </c>
      <c r="O1622" s="90" t="s">
        <v>74</v>
      </c>
      <c r="P1622" s="89" t="s">
        <v>74</v>
      </c>
      <c r="Q1622" s="47" t="str">
        <f t="shared" si="102"/>
        <v>e127fe33-1c13-43cd-9b34-b47a816b5dc7</v>
      </c>
      <c r="R1622" s="64" t="s">
        <v>848</v>
      </c>
      <c r="S1622" s="87">
        <v>22</v>
      </c>
      <c r="T1622" s="21">
        <v>1</v>
      </c>
      <c r="U1622" s="62" t="s">
        <v>139</v>
      </c>
      <c r="V1622" s="49">
        <f>SUMIF(ResumenCotizacion!$C:$C,E1622,ResumenCotizacion!$P:$P)</f>
        <v>0</v>
      </c>
      <c r="W1622" s="86">
        <f>IF(H1622="USD",S1622*SolCotizacion!$J$18,S1622)</f>
        <v>80639.01999999999</v>
      </c>
      <c r="X1622" s="3">
        <f>ROUND(W1622/(1-VLOOKUP("Total porcentaje:",ResumenCotizacion!$F:$H,3,0)),2)</f>
        <v>80639.02</v>
      </c>
      <c r="Y1622" s="3">
        <f t="shared" si="103"/>
        <v>0</v>
      </c>
    </row>
    <row r="1623" spans="1:25" ht="14.25" x14ac:dyDescent="0.2">
      <c r="A1623" s="21" t="str">
        <f t="shared" si="100"/>
        <v>Catalogo principalOPEN-CSP ACADEMICOb5e34602-473b-4e11-9ce2-ee0728d3880e</v>
      </c>
      <c r="B1623" s="21" t="str">
        <f t="shared" si="101"/>
        <v>b5e34602-473b-4e11-9ce2-ee0728d3880eOPEN-CSP ACADEMICO</v>
      </c>
      <c r="C1623"/>
      <c r="D1623" s="21" t="s">
        <v>134</v>
      </c>
      <c r="E1623" t="s">
        <v>3377</v>
      </c>
      <c r="F1623" s="21" t="s">
        <v>779</v>
      </c>
      <c r="G1623" s="21" t="s">
        <v>134</v>
      </c>
      <c r="H1623" s="49" t="s">
        <v>136</v>
      </c>
      <c r="I1623" s="21" t="s">
        <v>74</v>
      </c>
      <c r="J1623" t="s">
        <v>3378</v>
      </c>
      <c r="K1623" s="53" t="s">
        <v>29</v>
      </c>
      <c r="L1623" s="52" t="s">
        <v>92</v>
      </c>
      <c r="M1623" s="48" t="s">
        <v>73</v>
      </c>
      <c r="N1623" s="89" t="s">
        <v>74</v>
      </c>
      <c r="O1623" s="90" t="s">
        <v>74</v>
      </c>
      <c r="P1623" s="89" t="s">
        <v>74</v>
      </c>
      <c r="Q1623" s="47" t="str">
        <f t="shared" si="102"/>
        <v>b5e34602-473b-4e11-9ce2-ee0728d3880e</v>
      </c>
      <c r="R1623" s="64" t="s">
        <v>848</v>
      </c>
      <c r="S1623" s="87">
        <v>16</v>
      </c>
      <c r="T1623" s="21">
        <v>1</v>
      </c>
      <c r="U1623" s="62" t="s">
        <v>139</v>
      </c>
      <c r="V1623" s="49">
        <f>SUMIF(ResumenCotizacion!$C:$C,E1623,ResumenCotizacion!$P:$P)</f>
        <v>0</v>
      </c>
      <c r="W1623" s="86">
        <f>IF(H1623="USD",S1623*SolCotizacion!$J$18,S1623)</f>
        <v>58646.559999999998</v>
      </c>
      <c r="X1623" s="3">
        <f>ROUND(W1623/(1-VLOOKUP("Total porcentaje:",ResumenCotizacion!$F:$H,3,0)),2)</f>
        <v>58646.559999999998</v>
      </c>
      <c r="Y1623" s="3">
        <f t="shared" si="103"/>
        <v>0</v>
      </c>
    </row>
    <row r="1624" spans="1:25" ht="14.25" x14ac:dyDescent="0.2">
      <c r="A1624" s="21" t="str">
        <f t="shared" si="100"/>
        <v>Catalogo principalOPEN-CSP GOBIERNO808e03a8-e655-4471-8384-a2d021f1ea0c</v>
      </c>
      <c r="B1624" s="21" t="str">
        <f t="shared" si="101"/>
        <v>808e03a8-e655-4471-8384-a2d021f1ea0cOPEN-CSP GOBIERNO</v>
      </c>
      <c r="C1624"/>
      <c r="D1624" s="21" t="s">
        <v>134</v>
      </c>
      <c r="E1624" t="s">
        <v>3379</v>
      </c>
      <c r="F1624" s="21" t="s">
        <v>18</v>
      </c>
      <c r="G1624" s="21" t="s">
        <v>134</v>
      </c>
      <c r="H1624" s="49" t="s">
        <v>136</v>
      </c>
      <c r="I1624" s="21" t="s">
        <v>74</v>
      </c>
      <c r="J1624" t="s">
        <v>3380</v>
      </c>
      <c r="K1624" s="53" t="s">
        <v>29</v>
      </c>
      <c r="L1624" s="52" t="s">
        <v>92</v>
      </c>
      <c r="M1624" s="48" t="s">
        <v>73</v>
      </c>
      <c r="N1624" s="89" t="s">
        <v>74</v>
      </c>
      <c r="O1624" s="90" t="s">
        <v>74</v>
      </c>
      <c r="P1624" s="89" t="s">
        <v>74</v>
      </c>
      <c r="Q1624" s="47" t="str">
        <f t="shared" si="102"/>
        <v>808e03a8-e655-4471-8384-a2d021f1ea0c</v>
      </c>
      <c r="R1624" s="64" t="s">
        <v>848</v>
      </c>
      <c r="S1624" s="87">
        <v>40</v>
      </c>
      <c r="T1624" s="21">
        <v>1</v>
      </c>
      <c r="U1624" s="62" t="s">
        <v>139</v>
      </c>
      <c r="V1624" s="49">
        <f>SUMIF(ResumenCotizacion!$C:$C,E1624,ResumenCotizacion!$P:$P)</f>
        <v>0</v>
      </c>
      <c r="W1624" s="86">
        <f>IF(H1624="USD",S1624*SolCotizacion!$J$18,S1624)</f>
        <v>146616.4</v>
      </c>
      <c r="X1624" s="3">
        <f>ROUND(W1624/(1-VLOOKUP("Total porcentaje:",ResumenCotizacion!$F:$H,3,0)),2)</f>
        <v>146616.4</v>
      </c>
      <c r="Y1624" s="3">
        <f t="shared" si="103"/>
        <v>0</v>
      </c>
    </row>
    <row r="1625" spans="1:25" ht="14.25" x14ac:dyDescent="0.2">
      <c r="A1625" s="21" t="str">
        <f t="shared" si="100"/>
        <v>Catalogo principalOPEN-CSP GOBIERNOc3135f36-2fc3-4548-8c78-85efde24d69e</v>
      </c>
      <c r="B1625" s="21" t="str">
        <f t="shared" si="101"/>
        <v>c3135f36-2fc3-4548-8c78-85efde24d69eOPEN-CSP GOBIERNO</v>
      </c>
      <c r="C1625"/>
      <c r="D1625" s="21" t="s">
        <v>134</v>
      </c>
      <c r="E1625" t="s">
        <v>3381</v>
      </c>
      <c r="F1625" s="21" t="s">
        <v>18</v>
      </c>
      <c r="G1625" s="21" t="s">
        <v>134</v>
      </c>
      <c r="H1625" s="49" t="s">
        <v>136</v>
      </c>
      <c r="I1625" s="21" t="s">
        <v>74</v>
      </c>
      <c r="J1625" t="s">
        <v>3382</v>
      </c>
      <c r="K1625" s="53" t="s">
        <v>29</v>
      </c>
      <c r="L1625" s="52" t="s">
        <v>92</v>
      </c>
      <c r="M1625" s="48" t="s">
        <v>73</v>
      </c>
      <c r="N1625" s="89" t="s">
        <v>74</v>
      </c>
      <c r="O1625" s="90" t="s">
        <v>74</v>
      </c>
      <c r="P1625" s="89" t="s">
        <v>74</v>
      </c>
      <c r="Q1625" s="47" t="str">
        <f t="shared" si="102"/>
        <v>c3135f36-2fc3-4548-8c78-85efde24d69e</v>
      </c>
      <c r="R1625" s="64" t="s">
        <v>848</v>
      </c>
      <c r="S1625" s="87">
        <v>250</v>
      </c>
      <c r="T1625" s="21">
        <v>1</v>
      </c>
      <c r="U1625" s="62" t="s">
        <v>139</v>
      </c>
      <c r="V1625" s="49">
        <f>SUMIF(ResumenCotizacion!$C:$C,E1625,ResumenCotizacion!$P:$P)</f>
        <v>0</v>
      </c>
      <c r="W1625" s="86">
        <f>IF(H1625="USD",S1625*SolCotizacion!$J$18,S1625)</f>
        <v>916352.5</v>
      </c>
      <c r="X1625" s="3">
        <f>ROUND(W1625/(1-VLOOKUP("Total porcentaje:",ResumenCotizacion!$F:$H,3,0)),2)</f>
        <v>916352.5</v>
      </c>
      <c r="Y1625" s="3">
        <f t="shared" si="103"/>
        <v>0</v>
      </c>
    </row>
    <row r="1626" spans="1:25" ht="14.25" x14ac:dyDescent="0.2">
      <c r="A1626" s="21" t="str">
        <f t="shared" si="100"/>
        <v>Catalogo principalOPEN-CSP GOBIERNO72f7ac4e-8c8e-4d9a-8e16-d04156cd8c97</v>
      </c>
      <c r="B1626" s="21" t="str">
        <f t="shared" si="101"/>
        <v>72f7ac4e-8c8e-4d9a-8e16-d04156cd8c97OPEN-CSP GOBIERNO</v>
      </c>
      <c r="C1626"/>
      <c r="D1626" s="21" t="s">
        <v>134</v>
      </c>
      <c r="E1626" t="s">
        <v>3383</v>
      </c>
      <c r="F1626" s="21" t="s">
        <v>18</v>
      </c>
      <c r="G1626" s="21" t="s">
        <v>134</v>
      </c>
      <c r="H1626" s="49" t="s">
        <v>136</v>
      </c>
      <c r="I1626" s="21" t="s">
        <v>74</v>
      </c>
      <c r="J1626" t="s">
        <v>3384</v>
      </c>
      <c r="K1626" s="53" t="s">
        <v>29</v>
      </c>
      <c r="L1626" s="52" t="s">
        <v>92</v>
      </c>
      <c r="M1626" s="48" t="s">
        <v>73</v>
      </c>
      <c r="N1626" s="89" t="s">
        <v>74</v>
      </c>
      <c r="O1626" s="90" t="s">
        <v>74</v>
      </c>
      <c r="P1626" s="89" t="s">
        <v>74</v>
      </c>
      <c r="Q1626" s="47" t="str">
        <f t="shared" si="102"/>
        <v>72f7ac4e-8c8e-4d9a-8e16-d04156cd8c97</v>
      </c>
      <c r="R1626" s="91" t="s">
        <v>848</v>
      </c>
      <c r="S1626" s="93">
        <v>1500</v>
      </c>
      <c r="T1626" s="21">
        <v>1</v>
      </c>
      <c r="U1626" s="62" t="s">
        <v>139</v>
      </c>
      <c r="V1626" s="49">
        <f>SUMIF(ResumenCotizacion!$C:$C,E1626,ResumenCotizacion!$P:$P)</f>
        <v>0</v>
      </c>
      <c r="W1626" s="86">
        <f>IF(H1626="USD",S1626*SolCotizacion!$J$18,S1626)</f>
        <v>5498115</v>
      </c>
      <c r="X1626" s="3">
        <f>ROUND(W1626/(1-VLOOKUP("Total porcentaje:",ResumenCotizacion!$F:$H,3,0)),2)</f>
        <v>5498115</v>
      </c>
      <c r="Y1626" s="3">
        <f t="shared" si="103"/>
        <v>0</v>
      </c>
    </row>
    <row r="1627" spans="1:25" ht="14.25" x14ac:dyDescent="0.2">
      <c r="A1627" s="21" t="str">
        <f t="shared" si="100"/>
        <v>Catalogo principalOPEN-CSP GOBIERNO9f9f2c7b-c961-402b-9421-8e3c9207eeb3</v>
      </c>
      <c r="B1627" s="21" t="str">
        <f t="shared" si="101"/>
        <v>9f9f2c7b-c961-402b-9421-8e3c9207eeb3OPEN-CSP GOBIERNO</v>
      </c>
      <c r="C1627"/>
      <c r="D1627" s="21" t="s">
        <v>134</v>
      </c>
      <c r="E1627" t="s">
        <v>3385</v>
      </c>
      <c r="F1627" s="21" t="s">
        <v>18</v>
      </c>
      <c r="G1627" s="21" t="s">
        <v>134</v>
      </c>
      <c r="H1627" s="49" t="s">
        <v>136</v>
      </c>
      <c r="I1627" s="21" t="s">
        <v>74</v>
      </c>
      <c r="J1627" t="s">
        <v>3386</v>
      </c>
      <c r="K1627" s="53" t="s">
        <v>29</v>
      </c>
      <c r="L1627" s="52" t="s">
        <v>92</v>
      </c>
      <c r="M1627" s="48" t="s">
        <v>73</v>
      </c>
      <c r="N1627" s="89" t="s">
        <v>74</v>
      </c>
      <c r="O1627" s="90" t="s">
        <v>74</v>
      </c>
      <c r="P1627" s="89" t="s">
        <v>74</v>
      </c>
      <c r="Q1627" s="47" t="str">
        <f t="shared" si="102"/>
        <v>9f9f2c7b-c961-402b-9421-8e3c9207eeb3</v>
      </c>
      <c r="R1627" s="91" t="s">
        <v>848</v>
      </c>
      <c r="S1627" s="93">
        <v>20</v>
      </c>
      <c r="T1627" s="21">
        <v>1</v>
      </c>
      <c r="U1627" s="62" t="s">
        <v>139</v>
      </c>
      <c r="V1627" s="49">
        <f>SUMIF(ResumenCotizacion!$C:$C,E1627,ResumenCotizacion!$P:$P)</f>
        <v>0</v>
      </c>
      <c r="W1627" s="86">
        <f>IF(H1627="USD",S1627*SolCotizacion!$J$18,S1627)</f>
        <v>73308.2</v>
      </c>
      <c r="X1627" s="3">
        <f>ROUND(W1627/(1-VLOOKUP("Total porcentaje:",ResumenCotizacion!$F:$H,3,0)),2)</f>
        <v>73308.2</v>
      </c>
      <c r="Y1627" s="3">
        <f t="shared" si="103"/>
        <v>0</v>
      </c>
    </row>
    <row r="1628" spans="1:25" ht="14.25" x14ac:dyDescent="0.2">
      <c r="A1628" s="21" t="str">
        <f t="shared" si="100"/>
        <v>Catalogo principalOPEN-CSP GOBIERNOcc69a07c-8c51-457f-bb2a-f21a62d6bede</v>
      </c>
      <c r="B1628" s="21" t="str">
        <f t="shared" si="101"/>
        <v>cc69a07c-8c51-457f-bb2a-f21a62d6bedeOPEN-CSP GOBIERNO</v>
      </c>
      <c r="C1628"/>
      <c r="D1628" s="21" t="s">
        <v>134</v>
      </c>
      <c r="E1628" t="s">
        <v>3387</v>
      </c>
      <c r="F1628" s="21" t="s">
        <v>18</v>
      </c>
      <c r="G1628" s="21" t="s">
        <v>134</v>
      </c>
      <c r="H1628" s="49" t="s">
        <v>136</v>
      </c>
      <c r="I1628" s="21" t="s">
        <v>74</v>
      </c>
      <c r="J1628" t="s">
        <v>3388</v>
      </c>
      <c r="K1628" s="53" t="s">
        <v>29</v>
      </c>
      <c r="L1628" s="52" t="s">
        <v>92</v>
      </c>
      <c r="M1628" s="48" t="s">
        <v>73</v>
      </c>
      <c r="N1628" s="89" t="s">
        <v>74</v>
      </c>
      <c r="O1628" s="90" t="s">
        <v>74</v>
      </c>
      <c r="P1628" s="89" t="s">
        <v>74</v>
      </c>
      <c r="Q1628" s="47" t="str">
        <f t="shared" si="102"/>
        <v>cc69a07c-8c51-457f-bb2a-f21a62d6bede</v>
      </c>
      <c r="R1628" s="91" t="s">
        <v>848</v>
      </c>
      <c r="S1628" s="93">
        <v>12</v>
      </c>
      <c r="T1628" s="21">
        <v>1</v>
      </c>
      <c r="U1628" s="62" t="s">
        <v>139</v>
      </c>
      <c r="V1628" s="49">
        <f>SUMIF(ResumenCotizacion!$C:$C,E1628,ResumenCotizacion!$P:$P)</f>
        <v>0</v>
      </c>
      <c r="W1628" s="86">
        <f>IF(H1628="USD",S1628*SolCotizacion!$J$18,S1628)</f>
        <v>43984.92</v>
      </c>
      <c r="X1628" s="3">
        <f>ROUND(W1628/(1-VLOOKUP("Total porcentaje:",ResumenCotizacion!$F:$H,3,0)),2)</f>
        <v>43984.92</v>
      </c>
      <c r="Y1628" s="3">
        <f t="shared" si="103"/>
        <v>0</v>
      </c>
    </row>
    <row r="1629" spans="1:25" ht="14.25" x14ac:dyDescent="0.2">
      <c r="A1629" s="21" t="str">
        <f t="shared" si="100"/>
        <v>Catalogo principalOPEN-CSP GOBIERNO39d77d0f-eb8f-4ebc-b618-692e1cc59c8f</v>
      </c>
      <c r="B1629" s="21" t="str">
        <f t="shared" si="101"/>
        <v>39d77d0f-eb8f-4ebc-b618-692e1cc59c8fOPEN-CSP GOBIERNO</v>
      </c>
      <c r="C1629"/>
      <c r="D1629" s="21" t="s">
        <v>134</v>
      </c>
      <c r="E1629" t="s">
        <v>3389</v>
      </c>
      <c r="F1629" s="21" t="s">
        <v>18</v>
      </c>
      <c r="G1629" s="21" t="s">
        <v>134</v>
      </c>
      <c r="H1629" s="49" t="s">
        <v>136</v>
      </c>
      <c r="I1629" s="21" t="s">
        <v>74</v>
      </c>
      <c r="J1629" t="s">
        <v>3390</v>
      </c>
      <c r="K1629" s="53" t="s">
        <v>29</v>
      </c>
      <c r="L1629" s="52" t="s">
        <v>92</v>
      </c>
      <c r="M1629" s="48" t="s">
        <v>73</v>
      </c>
      <c r="N1629" s="89" t="s">
        <v>74</v>
      </c>
      <c r="O1629" s="90" t="s">
        <v>74</v>
      </c>
      <c r="P1629" s="89" t="s">
        <v>74</v>
      </c>
      <c r="Q1629" s="47" t="str">
        <f t="shared" si="102"/>
        <v>39d77d0f-eb8f-4ebc-b618-692e1cc59c8f</v>
      </c>
      <c r="R1629" s="91" t="s">
        <v>848</v>
      </c>
      <c r="S1629" s="93">
        <v>12</v>
      </c>
      <c r="T1629" s="21">
        <v>1</v>
      </c>
      <c r="U1629" s="62" t="s">
        <v>139</v>
      </c>
      <c r="V1629" s="49">
        <f>SUMIF(ResumenCotizacion!$C:$C,E1629,ResumenCotizacion!$P:$P)</f>
        <v>0</v>
      </c>
      <c r="W1629" s="86">
        <f>IF(H1629="USD",S1629*SolCotizacion!$J$18,S1629)</f>
        <v>43984.92</v>
      </c>
      <c r="X1629" s="3">
        <f>ROUND(W1629/(1-VLOOKUP("Total porcentaje:",ResumenCotizacion!$F:$H,3,0)),2)</f>
        <v>43984.92</v>
      </c>
      <c r="Y1629" s="3">
        <f t="shared" si="103"/>
        <v>0</v>
      </c>
    </row>
    <row r="1630" spans="1:25" ht="14.25" x14ac:dyDescent="0.2">
      <c r="A1630" s="21" t="str">
        <f t="shared" si="100"/>
        <v>Catalogo principalOPEN-CSP GOBIERNOb8c46a9e-5585-4c81-bfd8-5e7480b27680</v>
      </c>
      <c r="B1630" s="21" t="str">
        <f t="shared" si="101"/>
        <v>b8c46a9e-5585-4c81-bfd8-5e7480b27680OPEN-CSP GOBIERNO</v>
      </c>
      <c r="C1630"/>
      <c r="D1630" s="21" t="s">
        <v>134</v>
      </c>
      <c r="E1630" t="s">
        <v>3391</v>
      </c>
      <c r="F1630" s="21" t="s">
        <v>18</v>
      </c>
      <c r="G1630" s="21" t="s">
        <v>134</v>
      </c>
      <c r="H1630" s="49" t="s">
        <v>136</v>
      </c>
      <c r="I1630" s="21" t="s">
        <v>74</v>
      </c>
      <c r="J1630" t="s">
        <v>3392</v>
      </c>
      <c r="K1630" s="53" t="s">
        <v>29</v>
      </c>
      <c r="L1630" s="52" t="s">
        <v>92</v>
      </c>
      <c r="M1630" s="48" t="s">
        <v>73</v>
      </c>
      <c r="N1630" s="89" t="s">
        <v>74</v>
      </c>
      <c r="O1630" s="90" t="s">
        <v>74</v>
      </c>
      <c r="P1630" s="89" t="s">
        <v>74</v>
      </c>
      <c r="Q1630" s="47" t="str">
        <f t="shared" si="102"/>
        <v>b8c46a9e-5585-4c81-bfd8-5e7480b27680</v>
      </c>
      <c r="R1630" s="91" t="s">
        <v>848</v>
      </c>
      <c r="S1630" s="93">
        <v>6</v>
      </c>
      <c r="T1630" s="21">
        <v>1</v>
      </c>
      <c r="U1630" s="62" t="s">
        <v>139</v>
      </c>
      <c r="V1630" s="49">
        <f>SUMIF(ResumenCotizacion!$C:$C,E1630,ResumenCotizacion!$P:$P)</f>
        <v>0</v>
      </c>
      <c r="W1630" s="86">
        <f>IF(H1630="USD",S1630*SolCotizacion!$J$18,S1630)</f>
        <v>21992.46</v>
      </c>
      <c r="X1630" s="3">
        <f>ROUND(W1630/(1-VLOOKUP("Total porcentaje:",ResumenCotizacion!$F:$H,3,0)),2)</f>
        <v>21992.46</v>
      </c>
      <c r="Y1630" s="3">
        <f t="shared" si="103"/>
        <v>0</v>
      </c>
    </row>
    <row r="1631" spans="1:25" ht="14.25" x14ac:dyDescent="0.2">
      <c r="A1631" s="21" t="str">
        <f t="shared" si="100"/>
        <v>Catalogo principalOPEN-CSP GOBIERNO98b687f9-7590-48e9-835a-596d9b666cfb</v>
      </c>
      <c r="B1631" s="21" t="str">
        <f t="shared" si="101"/>
        <v>98b687f9-7590-48e9-835a-596d9b666cfbOPEN-CSP GOBIERNO</v>
      </c>
      <c r="C1631"/>
      <c r="D1631" s="21" t="s">
        <v>134</v>
      </c>
      <c r="E1631" t="s">
        <v>3393</v>
      </c>
      <c r="F1631" s="21" t="s">
        <v>18</v>
      </c>
      <c r="G1631" s="21" t="s">
        <v>134</v>
      </c>
      <c r="H1631" s="49" t="s">
        <v>136</v>
      </c>
      <c r="I1631" s="21" t="s">
        <v>74</v>
      </c>
      <c r="J1631" t="s">
        <v>3394</v>
      </c>
      <c r="K1631" s="53" t="s">
        <v>29</v>
      </c>
      <c r="L1631" s="52" t="s">
        <v>92</v>
      </c>
      <c r="M1631" s="48" t="s">
        <v>73</v>
      </c>
      <c r="N1631" s="89" t="s">
        <v>74</v>
      </c>
      <c r="O1631" s="90" t="s">
        <v>74</v>
      </c>
      <c r="P1631" s="89" t="s">
        <v>74</v>
      </c>
      <c r="Q1631" s="47" t="str">
        <f t="shared" si="102"/>
        <v>98b687f9-7590-48e9-835a-596d9b666cfb</v>
      </c>
      <c r="R1631" s="91" t="s">
        <v>848</v>
      </c>
      <c r="S1631" s="93">
        <v>7</v>
      </c>
      <c r="T1631" s="21">
        <v>1</v>
      </c>
      <c r="U1631" s="62" t="s">
        <v>139</v>
      </c>
      <c r="V1631" s="49">
        <f>SUMIF(ResumenCotizacion!$C:$C,E1631,ResumenCotizacion!$P:$P)</f>
        <v>0</v>
      </c>
      <c r="W1631" s="86">
        <f>IF(H1631="USD",S1631*SolCotizacion!$J$18,S1631)</f>
        <v>25657.87</v>
      </c>
      <c r="X1631" s="3">
        <f>ROUND(W1631/(1-VLOOKUP("Total porcentaje:",ResumenCotizacion!$F:$H,3,0)),2)</f>
        <v>25657.87</v>
      </c>
      <c r="Y1631" s="3">
        <f t="shared" si="103"/>
        <v>0</v>
      </c>
    </row>
    <row r="1632" spans="1:25" ht="14.25" x14ac:dyDescent="0.2">
      <c r="A1632" s="21" t="str">
        <f t="shared" si="100"/>
        <v>Catalogo principalOPEN-CSP GOBIERNO853e72bc-69f0-4e06-a7a8-22e477c41bf6</v>
      </c>
      <c r="B1632" s="21" t="str">
        <f t="shared" si="101"/>
        <v>853e72bc-69f0-4e06-a7a8-22e477c41bf6OPEN-CSP GOBIERNO</v>
      </c>
      <c r="C1632"/>
      <c r="D1632" s="21" t="s">
        <v>134</v>
      </c>
      <c r="E1632" t="s">
        <v>3395</v>
      </c>
      <c r="F1632" s="21" t="s">
        <v>18</v>
      </c>
      <c r="G1632" s="21" t="s">
        <v>134</v>
      </c>
      <c r="H1632" s="49" t="s">
        <v>136</v>
      </c>
      <c r="I1632" s="21" t="s">
        <v>74</v>
      </c>
      <c r="J1632" t="s">
        <v>3396</v>
      </c>
      <c r="K1632" s="53" t="s">
        <v>29</v>
      </c>
      <c r="L1632" s="52" t="s">
        <v>92</v>
      </c>
      <c r="M1632" s="48" t="s">
        <v>73</v>
      </c>
      <c r="N1632" s="89" t="s">
        <v>74</v>
      </c>
      <c r="O1632" s="90" t="s">
        <v>74</v>
      </c>
      <c r="P1632" s="89" t="s">
        <v>74</v>
      </c>
      <c r="Q1632" s="47" t="str">
        <f t="shared" si="102"/>
        <v>853e72bc-69f0-4e06-a7a8-22e477c41bf6</v>
      </c>
      <c r="R1632" s="91" t="s">
        <v>848</v>
      </c>
      <c r="S1632" s="93">
        <v>6</v>
      </c>
      <c r="T1632" s="21">
        <v>1</v>
      </c>
      <c r="U1632" s="62" t="s">
        <v>139</v>
      </c>
      <c r="V1632" s="49">
        <f>SUMIF(ResumenCotizacion!$C:$C,E1632,ResumenCotizacion!$P:$P)</f>
        <v>0</v>
      </c>
      <c r="W1632" s="86">
        <f>IF(H1632="USD",S1632*SolCotizacion!$J$18,S1632)</f>
        <v>21992.46</v>
      </c>
      <c r="X1632" s="3">
        <f>ROUND(W1632/(1-VLOOKUP("Total porcentaje:",ResumenCotizacion!$F:$H,3,0)),2)</f>
        <v>21992.46</v>
      </c>
      <c r="Y1632" s="3">
        <f t="shared" si="103"/>
        <v>0</v>
      </c>
    </row>
    <row r="1633" spans="1:25" ht="14.25" x14ac:dyDescent="0.2">
      <c r="A1633" s="21" t="str">
        <f t="shared" si="100"/>
        <v>Catalogo principalOPEN-CSP GOBIERNO17b4a1d6-2c65-478e-a046-51cf40d25d76</v>
      </c>
      <c r="B1633" s="21" t="str">
        <f t="shared" si="101"/>
        <v>17b4a1d6-2c65-478e-a046-51cf40d25d76OPEN-CSP GOBIERNO</v>
      </c>
      <c r="C1633"/>
      <c r="D1633" s="21" t="s">
        <v>134</v>
      </c>
      <c r="E1633" t="s">
        <v>3397</v>
      </c>
      <c r="F1633" s="21" t="s">
        <v>18</v>
      </c>
      <c r="G1633" s="21" t="s">
        <v>134</v>
      </c>
      <c r="H1633" s="49" t="s">
        <v>136</v>
      </c>
      <c r="I1633" s="21" t="s">
        <v>74</v>
      </c>
      <c r="J1633" t="s">
        <v>3398</v>
      </c>
      <c r="K1633" s="53" t="s">
        <v>29</v>
      </c>
      <c r="L1633" s="52" t="s">
        <v>92</v>
      </c>
      <c r="M1633" s="48" t="s">
        <v>73</v>
      </c>
      <c r="N1633" s="89" t="s">
        <v>74</v>
      </c>
      <c r="O1633" s="90" t="s">
        <v>74</v>
      </c>
      <c r="P1633" s="89" t="s">
        <v>74</v>
      </c>
      <c r="Q1633" s="47" t="str">
        <f t="shared" si="102"/>
        <v>17b4a1d6-2c65-478e-a046-51cf40d25d76</v>
      </c>
      <c r="R1633" s="91" t="s">
        <v>848</v>
      </c>
      <c r="S1633" s="93">
        <v>4</v>
      </c>
      <c r="T1633" s="21">
        <v>1</v>
      </c>
      <c r="U1633" s="62" t="s">
        <v>139</v>
      </c>
      <c r="V1633" s="49">
        <f>SUMIF(ResumenCotizacion!$C:$C,E1633,ResumenCotizacion!$P:$P)</f>
        <v>0</v>
      </c>
      <c r="W1633" s="86">
        <f>IF(H1633="USD",S1633*SolCotizacion!$J$18,S1633)</f>
        <v>14661.64</v>
      </c>
      <c r="X1633" s="3">
        <f>ROUND(W1633/(1-VLOOKUP("Total porcentaje:",ResumenCotizacion!$F:$H,3,0)),2)</f>
        <v>14661.64</v>
      </c>
      <c r="Y1633" s="3">
        <f t="shared" si="103"/>
        <v>0</v>
      </c>
    </row>
    <row r="1634" spans="1:25" ht="14.25" x14ac:dyDescent="0.2">
      <c r="A1634" s="21" t="str">
        <f t="shared" si="100"/>
        <v>Catalogo principalOPEN-CSP GOBIERNOc01a89e5-d246-42d6-b21a-f4a1e9b04f56</v>
      </c>
      <c r="B1634" s="21" t="str">
        <f t="shared" si="101"/>
        <v>c01a89e5-d246-42d6-b21a-f4a1e9b04f56OPEN-CSP GOBIERNO</v>
      </c>
      <c r="C1634"/>
      <c r="D1634" s="21" t="s">
        <v>134</v>
      </c>
      <c r="E1634" t="s">
        <v>3399</v>
      </c>
      <c r="F1634" s="21" t="s">
        <v>18</v>
      </c>
      <c r="G1634" s="21" t="s">
        <v>134</v>
      </c>
      <c r="H1634" s="49" t="s">
        <v>136</v>
      </c>
      <c r="I1634" s="21" t="s">
        <v>74</v>
      </c>
      <c r="J1634" t="s">
        <v>3400</v>
      </c>
      <c r="K1634" s="53" t="s">
        <v>29</v>
      </c>
      <c r="L1634" s="52" t="s">
        <v>92</v>
      </c>
      <c r="M1634" s="48" t="s">
        <v>73</v>
      </c>
      <c r="N1634" s="89" t="s">
        <v>74</v>
      </c>
      <c r="O1634" s="90" t="s">
        <v>74</v>
      </c>
      <c r="P1634" s="89" t="s">
        <v>74</v>
      </c>
      <c r="Q1634" s="47" t="str">
        <f t="shared" si="102"/>
        <v>c01a89e5-d246-42d6-b21a-f4a1e9b04f56</v>
      </c>
      <c r="R1634" s="91" t="s">
        <v>848</v>
      </c>
      <c r="S1634" s="93">
        <v>12</v>
      </c>
      <c r="T1634" s="21">
        <v>1</v>
      </c>
      <c r="U1634" s="62" t="s">
        <v>139</v>
      </c>
      <c r="V1634" s="49">
        <f>SUMIF(ResumenCotizacion!$C:$C,E1634,ResumenCotizacion!$P:$P)</f>
        <v>0</v>
      </c>
      <c r="W1634" s="86">
        <f>IF(H1634="USD",S1634*SolCotizacion!$J$18,S1634)</f>
        <v>43984.92</v>
      </c>
      <c r="X1634" s="3">
        <f>ROUND(W1634/(1-VLOOKUP("Total porcentaje:",ResumenCotizacion!$F:$H,3,0)),2)</f>
        <v>43984.92</v>
      </c>
      <c r="Y1634" s="3">
        <f t="shared" si="103"/>
        <v>0</v>
      </c>
    </row>
    <row r="1635" spans="1:25" ht="14.25" x14ac:dyDescent="0.2">
      <c r="A1635" s="21" t="str">
        <f t="shared" si="100"/>
        <v>Catalogo principalOPEN-CSP GOBIERNOa6d4244b-a98b-4640-b691-a32b4d81b6a1</v>
      </c>
      <c r="B1635" s="21" t="str">
        <f t="shared" si="101"/>
        <v>a6d4244b-a98b-4640-b691-a32b4d81b6a1OPEN-CSP GOBIERNO</v>
      </c>
      <c r="C1635"/>
      <c r="D1635" s="21" t="s">
        <v>134</v>
      </c>
      <c r="E1635" t="s">
        <v>3401</v>
      </c>
      <c r="F1635" s="21" t="s">
        <v>18</v>
      </c>
      <c r="G1635" s="21" t="s">
        <v>134</v>
      </c>
      <c r="H1635" s="49" t="s">
        <v>136</v>
      </c>
      <c r="I1635" s="21" t="s">
        <v>74</v>
      </c>
      <c r="J1635" t="s">
        <v>3402</v>
      </c>
      <c r="K1635" s="53" t="s">
        <v>29</v>
      </c>
      <c r="L1635" s="52" t="s">
        <v>92</v>
      </c>
      <c r="M1635" s="48" t="s">
        <v>73</v>
      </c>
      <c r="N1635" s="89" t="s">
        <v>74</v>
      </c>
      <c r="O1635" s="90" t="s">
        <v>74</v>
      </c>
      <c r="P1635" s="89" t="s">
        <v>74</v>
      </c>
      <c r="Q1635" s="47" t="str">
        <f t="shared" si="102"/>
        <v>a6d4244b-a98b-4640-b691-a32b4d81b6a1</v>
      </c>
      <c r="R1635" s="91" t="s">
        <v>848</v>
      </c>
      <c r="S1635" s="93">
        <v>40</v>
      </c>
      <c r="T1635" s="21">
        <v>1</v>
      </c>
      <c r="U1635" s="62" t="s">
        <v>139</v>
      </c>
      <c r="V1635" s="49">
        <f>SUMIF(ResumenCotizacion!$C:$C,E1635,ResumenCotizacion!$P:$P)</f>
        <v>0</v>
      </c>
      <c r="W1635" s="86">
        <f>IF(H1635="USD",S1635*SolCotizacion!$J$18,S1635)</f>
        <v>146616.4</v>
      </c>
      <c r="X1635" s="3">
        <f>ROUND(W1635/(1-VLOOKUP("Total porcentaje:",ResumenCotizacion!$F:$H,3,0)),2)</f>
        <v>146616.4</v>
      </c>
      <c r="Y1635" s="3">
        <f t="shared" si="103"/>
        <v>0</v>
      </c>
    </row>
    <row r="1636" spans="1:25" ht="14.25" x14ac:dyDescent="0.2">
      <c r="A1636" s="21" t="str">
        <f t="shared" si="100"/>
        <v>Catalogo principalOVS_ES ACADEMICOH5T-00001</v>
      </c>
      <c r="B1636" s="21" t="str">
        <f t="shared" si="101"/>
        <v>H5T-00001OVS_ES ACADEMICO</v>
      </c>
      <c r="C1636"/>
      <c r="D1636" s="21" t="s">
        <v>134</v>
      </c>
      <c r="E1636" t="s">
        <v>3403</v>
      </c>
      <c r="F1636" s="21" t="s">
        <v>806</v>
      </c>
      <c r="G1636" s="21" t="s">
        <v>134</v>
      </c>
      <c r="H1636" s="49" t="s">
        <v>136</v>
      </c>
      <c r="I1636" s="21" t="s">
        <v>74</v>
      </c>
      <c r="J1636" t="s">
        <v>3404</v>
      </c>
      <c r="K1636" s="53" t="s">
        <v>29</v>
      </c>
      <c r="L1636" s="52" t="s">
        <v>92</v>
      </c>
      <c r="M1636" s="48" t="s">
        <v>73</v>
      </c>
      <c r="N1636" s="89" t="s">
        <v>74</v>
      </c>
      <c r="O1636" s="90" t="s">
        <v>74</v>
      </c>
      <c r="P1636" s="89" t="s">
        <v>74</v>
      </c>
      <c r="Q1636" s="47" t="str">
        <f t="shared" si="102"/>
        <v>H5T-00001</v>
      </c>
      <c r="R1636" s="91" t="s">
        <v>75</v>
      </c>
      <c r="S1636" s="93">
        <v>1583</v>
      </c>
      <c r="T1636" s="21">
        <v>1</v>
      </c>
      <c r="U1636" s="62" t="s">
        <v>139</v>
      </c>
      <c r="V1636" s="49">
        <f>SUMIF(ResumenCotizacion!$C:$C,E1636,ResumenCotizacion!$P:$P)</f>
        <v>0</v>
      </c>
      <c r="W1636" s="86">
        <f>IF(H1636="USD",S1636*SolCotizacion!$J$18,S1636)</f>
        <v>5802344.0299999993</v>
      </c>
      <c r="X1636" s="3">
        <f>ROUND(W1636/(1-VLOOKUP("Total porcentaje:",ResumenCotizacion!$F:$H,3,0)),2)</f>
        <v>5802344.0300000003</v>
      </c>
      <c r="Y1636" s="3">
        <f t="shared" si="103"/>
        <v>0</v>
      </c>
    </row>
    <row r="1637" spans="1:25" ht="14.25" x14ac:dyDescent="0.2">
      <c r="A1637" s="21" t="str">
        <f t="shared" si="100"/>
        <v>Catalogo principalOVS_ES ACADEMICOH5T-00002</v>
      </c>
      <c r="B1637" s="21" t="str">
        <f t="shared" si="101"/>
        <v>H5T-00002OVS_ES ACADEMICO</v>
      </c>
      <c r="C1637"/>
      <c r="D1637" s="21" t="s">
        <v>134</v>
      </c>
      <c r="E1637" t="s">
        <v>3405</v>
      </c>
      <c r="F1637" s="21" t="s">
        <v>806</v>
      </c>
      <c r="G1637" s="21" t="s">
        <v>134</v>
      </c>
      <c r="H1637" s="49" t="s">
        <v>136</v>
      </c>
      <c r="I1637" s="21" t="s">
        <v>74</v>
      </c>
      <c r="J1637" t="s">
        <v>3406</v>
      </c>
      <c r="K1637" s="53" t="s">
        <v>29</v>
      </c>
      <c r="L1637" s="52" t="s">
        <v>92</v>
      </c>
      <c r="M1637" s="48" t="s">
        <v>73</v>
      </c>
      <c r="N1637" s="89" t="s">
        <v>74</v>
      </c>
      <c r="O1637" s="90" t="s">
        <v>74</v>
      </c>
      <c r="P1637" s="89" t="s">
        <v>74</v>
      </c>
      <c r="Q1637" s="47" t="str">
        <f t="shared" si="102"/>
        <v>H5T-00002</v>
      </c>
      <c r="R1637" s="91" t="s">
        <v>75</v>
      </c>
      <c r="S1637" s="93">
        <v>1583</v>
      </c>
      <c r="T1637" s="21">
        <v>1</v>
      </c>
      <c r="U1637" s="62" t="s">
        <v>139</v>
      </c>
      <c r="V1637" s="49">
        <f>SUMIF(ResumenCotizacion!$C:$C,E1637,ResumenCotizacion!$P:$P)</f>
        <v>0</v>
      </c>
      <c r="W1637" s="86">
        <f>IF(H1637="USD",S1637*SolCotizacion!$J$18,S1637)</f>
        <v>5802344.0299999993</v>
      </c>
      <c r="X1637" s="3">
        <f>ROUND(W1637/(1-VLOOKUP("Total porcentaje:",ResumenCotizacion!$F:$H,3,0)),2)</f>
        <v>5802344.0300000003</v>
      </c>
      <c r="Y1637" s="3">
        <f t="shared" si="103"/>
        <v>0</v>
      </c>
    </row>
    <row r="1638" spans="1:25" ht="14.25" x14ac:dyDescent="0.2">
      <c r="A1638" s="21" t="str">
        <f t="shared" si="100"/>
        <v>Catalogo principalOVS_ES ACADEMICOH5T-00012</v>
      </c>
      <c r="B1638" s="21" t="str">
        <f t="shared" si="101"/>
        <v>H5T-00012OVS_ES ACADEMICO</v>
      </c>
      <c r="C1638"/>
      <c r="D1638" s="21" t="s">
        <v>134</v>
      </c>
      <c r="E1638" t="s">
        <v>3407</v>
      </c>
      <c r="F1638" s="21" t="s">
        <v>806</v>
      </c>
      <c r="G1638" s="21" t="s">
        <v>134</v>
      </c>
      <c r="H1638" s="49" t="s">
        <v>136</v>
      </c>
      <c r="I1638" s="21" t="s">
        <v>74</v>
      </c>
      <c r="J1638" t="s">
        <v>3408</v>
      </c>
      <c r="K1638" s="53" t="s">
        <v>29</v>
      </c>
      <c r="L1638" s="52" t="s">
        <v>92</v>
      </c>
      <c r="M1638" s="48" t="s">
        <v>73</v>
      </c>
      <c r="N1638" s="89" t="s">
        <v>74</v>
      </c>
      <c r="O1638" s="90" t="s">
        <v>74</v>
      </c>
      <c r="P1638" s="89" t="s">
        <v>74</v>
      </c>
      <c r="Q1638" s="47" t="str">
        <f t="shared" si="102"/>
        <v>H5T-00012</v>
      </c>
      <c r="R1638" s="91" t="s">
        <v>75</v>
      </c>
      <c r="S1638" s="93">
        <v>3098</v>
      </c>
      <c r="T1638" s="21">
        <v>1</v>
      </c>
      <c r="U1638" s="62" t="s">
        <v>139</v>
      </c>
      <c r="V1638" s="49">
        <f>SUMIF(ResumenCotizacion!$C:$C,E1638,ResumenCotizacion!$P:$P)</f>
        <v>0</v>
      </c>
      <c r="W1638" s="86">
        <f>IF(H1638="USD",S1638*SolCotizacion!$J$18,S1638)</f>
        <v>11355440.18</v>
      </c>
      <c r="X1638" s="3">
        <f>ROUND(W1638/(1-VLOOKUP("Total porcentaje:",ResumenCotizacion!$F:$H,3,0)),2)</f>
        <v>11355440.18</v>
      </c>
      <c r="Y1638" s="3">
        <f t="shared" si="103"/>
        <v>0</v>
      </c>
    </row>
    <row r="1639" spans="1:25" ht="14.25" x14ac:dyDescent="0.2">
      <c r="A1639" s="21" t="str">
        <f t="shared" si="100"/>
        <v>Catalogo principalOVS_ES ACADEMICOH5T-00013</v>
      </c>
      <c r="B1639" s="21" t="str">
        <f t="shared" si="101"/>
        <v>H5T-00013OVS_ES ACADEMICO</v>
      </c>
      <c r="C1639"/>
      <c r="D1639" s="21" t="s">
        <v>134</v>
      </c>
      <c r="E1639" t="s">
        <v>3409</v>
      </c>
      <c r="F1639" s="21" t="s">
        <v>806</v>
      </c>
      <c r="G1639" s="21" t="s">
        <v>134</v>
      </c>
      <c r="H1639" s="49" t="s">
        <v>136</v>
      </c>
      <c r="I1639" s="21" t="s">
        <v>74</v>
      </c>
      <c r="J1639" t="s">
        <v>3410</v>
      </c>
      <c r="K1639" s="53" t="s">
        <v>29</v>
      </c>
      <c r="L1639" s="52" t="s">
        <v>92</v>
      </c>
      <c r="M1639" s="48" t="s">
        <v>73</v>
      </c>
      <c r="N1639" s="89" t="s">
        <v>74</v>
      </c>
      <c r="O1639" s="90" t="s">
        <v>74</v>
      </c>
      <c r="P1639" s="89" t="s">
        <v>74</v>
      </c>
      <c r="Q1639" s="47" t="str">
        <f t="shared" si="102"/>
        <v>H5T-00013</v>
      </c>
      <c r="R1639" s="91" t="s">
        <v>75</v>
      </c>
      <c r="S1639" s="93">
        <v>3098</v>
      </c>
      <c r="T1639" s="21">
        <v>1</v>
      </c>
      <c r="U1639" s="62" t="s">
        <v>139</v>
      </c>
      <c r="V1639" s="49">
        <f>SUMIF(ResumenCotizacion!$C:$C,E1639,ResumenCotizacion!$P:$P)</f>
        <v>0</v>
      </c>
      <c r="W1639" s="86">
        <f>IF(H1639="USD",S1639*SolCotizacion!$J$18,S1639)</f>
        <v>11355440.18</v>
      </c>
      <c r="X1639" s="3">
        <f>ROUND(W1639/(1-VLOOKUP("Total porcentaje:",ResumenCotizacion!$F:$H,3,0)),2)</f>
        <v>11355440.18</v>
      </c>
      <c r="Y1639" s="3">
        <f t="shared" si="103"/>
        <v>0</v>
      </c>
    </row>
    <row r="1640" spans="1:25" ht="14.25" x14ac:dyDescent="0.2">
      <c r="A1640" s="21" t="str">
        <f t="shared" si="100"/>
        <v>Catalogo principalOVS_ES ACADEMICOH5T-00015</v>
      </c>
      <c r="B1640" s="21" t="str">
        <f t="shared" si="101"/>
        <v>H5T-00015OVS_ES ACADEMICO</v>
      </c>
      <c r="C1640"/>
      <c r="D1640" s="21" t="s">
        <v>134</v>
      </c>
      <c r="E1640" t="s">
        <v>3411</v>
      </c>
      <c r="F1640" s="21" t="s">
        <v>806</v>
      </c>
      <c r="G1640" s="21" t="s">
        <v>134</v>
      </c>
      <c r="H1640" s="49" t="s">
        <v>136</v>
      </c>
      <c r="I1640" s="21" t="s">
        <v>74</v>
      </c>
      <c r="J1640" t="s">
        <v>3412</v>
      </c>
      <c r="K1640" s="53" t="s">
        <v>29</v>
      </c>
      <c r="L1640" s="52" t="s">
        <v>92</v>
      </c>
      <c r="M1640" s="48" t="s">
        <v>73</v>
      </c>
      <c r="N1640" s="89" t="s">
        <v>74</v>
      </c>
      <c r="O1640" s="90" t="s">
        <v>74</v>
      </c>
      <c r="P1640" s="89" t="s">
        <v>74</v>
      </c>
      <c r="Q1640" s="47" t="str">
        <f t="shared" si="102"/>
        <v>H5T-00015</v>
      </c>
      <c r="R1640" s="91" t="s">
        <v>75</v>
      </c>
      <c r="S1640" s="93">
        <v>4274</v>
      </c>
      <c r="T1640" s="21">
        <v>1</v>
      </c>
      <c r="U1640" s="62" t="s">
        <v>139</v>
      </c>
      <c r="V1640" s="49">
        <f>SUMIF(ResumenCotizacion!$C:$C,E1640,ResumenCotizacion!$P:$P)</f>
        <v>0</v>
      </c>
      <c r="W1640" s="86">
        <f>IF(H1640="USD",S1640*SolCotizacion!$J$18,S1640)</f>
        <v>15665962.34</v>
      </c>
      <c r="X1640" s="3">
        <f>ROUND(W1640/(1-VLOOKUP("Total porcentaje:",ResumenCotizacion!$F:$H,3,0)),2)</f>
        <v>15665962.34</v>
      </c>
      <c r="Y1640" s="3">
        <f t="shared" si="103"/>
        <v>0</v>
      </c>
    </row>
    <row r="1641" spans="1:25" ht="14.25" x14ac:dyDescent="0.2">
      <c r="A1641" s="21" t="str">
        <f t="shared" si="100"/>
        <v>Catalogo principalOVS_ES ACADEMICOH5T-00016</v>
      </c>
      <c r="B1641" s="21" t="str">
        <f t="shared" si="101"/>
        <v>H5T-00016OVS_ES ACADEMICO</v>
      </c>
      <c r="C1641"/>
      <c r="D1641" s="21" t="s">
        <v>134</v>
      </c>
      <c r="E1641" t="s">
        <v>3413</v>
      </c>
      <c r="F1641" s="21" t="s">
        <v>806</v>
      </c>
      <c r="G1641" s="21" t="s">
        <v>134</v>
      </c>
      <c r="H1641" s="49" t="s">
        <v>136</v>
      </c>
      <c r="I1641" s="21" t="s">
        <v>74</v>
      </c>
      <c r="J1641" t="s">
        <v>3414</v>
      </c>
      <c r="K1641" s="53" t="s">
        <v>29</v>
      </c>
      <c r="L1641" s="52" t="s">
        <v>92</v>
      </c>
      <c r="M1641" s="48" t="s">
        <v>73</v>
      </c>
      <c r="N1641" s="89" t="s">
        <v>74</v>
      </c>
      <c r="O1641" s="90" t="s">
        <v>74</v>
      </c>
      <c r="P1641" s="89" t="s">
        <v>74</v>
      </c>
      <c r="Q1641" s="47" t="str">
        <f t="shared" si="102"/>
        <v>H5T-00016</v>
      </c>
      <c r="R1641" s="91" t="s">
        <v>75</v>
      </c>
      <c r="S1641" s="93">
        <v>4274</v>
      </c>
      <c r="T1641" s="21">
        <v>1</v>
      </c>
      <c r="U1641" s="62" t="s">
        <v>139</v>
      </c>
      <c r="V1641" s="49">
        <f>SUMIF(ResumenCotizacion!$C:$C,E1641,ResumenCotizacion!$P:$P)</f>
        <v>0</v>
      </c>
      <c r="W1641" s="86">
        <f>IF(H1641="USD",S1641*SolCotizacion!$J$18,S1641)</f>
        <v>15665962.34</v>
      </c>
      <c r="X1641" s="3">
        <f>ROUND(W1641/(1-VLOOKUP("Total porcentaje:",ResumenCotizacion!$F:$H,3,0)),2)</f>
        <v>15665962.34</v>
      </c>
      <c r="Y1641" s="3">
        <f t="shared" si="103"/>
        <v>0</v>
      </c>
    </row>
    <row r="1642" spans="1:25" ht="14.25" x14ac:dyDescent="0.2">
      <c r="A1642" s="21" t="str">
        <f t="shared" si="100"/>
        <v>Catalogo principalOVS_ES ACADEMICOH5T-00018</v>
      </c>
      <c r="B1642" s="21" t="str">
        <f t="shared" si="101"/>
        <v>H5T-00018OVS_ES ACADEMICO</v>
      </c>
      <c r="C1642"/>
      <c r="D1642" s="21" t="s">
        <v>134</v>
      </c>
      <c r="E1642" t="s">
        <v>3415</v>
      </c>
      <c r="F1642" s="21" t="s">
        <v>806</v>
      </c>
      <c r="G1642" s="21" t="s">
        <v>134</v>
      </c>
      <c r="H1642" s="49" t="s">
        <v>136</v>
      </c>
      <c r="I1642" s="21" t="s">
        <v>74</v>
      </c>
      <c r="J1642" t="s">
        <v>3416</v>
      </c>
      <c r="K1642" s="53" t="s">
        <v>29</v>
      </c>
      <c r="L1642" s="52" t="s">
        <v>92</v>
      </c>
      <c r="M1642" s="48" t="s">
        <v>73</v>
      </c>
      <c r="N1642" s="89" t="s">
        <v>74</v>
      </c>
      <c r="O1642" s="90" t="s">
        <v>74</v>
      </c>
      <c r="P1642" s="89" t="s">
        <v>74</v>
      </c>
      <c r="Q1642" s="47" t="str">
        <f t="shared" si="102"/>
        <v>H5T-00018</v>
      </c>
      <c r="R1642" s="91" t="s">
        <v>75</v>
      </c>
      <c r="S1642" s="93">
        <v>3098</v>
      </c>
      <c r="T1642" s="21">
        <v>1</v>
      </c>
      <c r="U1642" s="62" t="s">
        <v>139</v>
      </c>
      <c r="V1642" s="49">
        <f>SUMIF(ResumenCotizacion!$C:$C,E1642,ResumenCotizacion!$P:$P)</f>
        <v>0</v>
      </c>
      <c r="W1642" s="86">
        <f>IF(H1642="USD",S1642*SolCotizacion!$J$18,S1642)</f>
        <v>11355440.18</v>
      </c>
      <c r="X1642" s="3">
        <f>ROUND(W1642/(1-VLOOKUP("Total porcentaje:",ResumenCotizacion!$F:$H,3,0)),2)</f>
        <v>11355440.18</v>
      </c>
      <c r="Y1642" s="3">
        <f t="shared" si="103"/>
        <v>0</v>
      </c>
    </row>
    <row r="1643" spans="1:25" ht="14.25" x14ac:dyDescent="0.2">
      <c r="A1643" s="21" t="str">
        <f t="shared" si="100"/>
        <v>Catalogo principalOVS_ES ACADEMICOH5T-00019</v>
      </c>
      <c r="B1643" s="21" t="str">
        <f t="shared" si="101"/>
        <v>H5T-00019OVS_ES ACADEMICO</v>
      </c>
      <c r="C1643"/>
      <c r="D1643" s="21" t="s">
        <v>134</v>
      </c>
      <c r="E1643" t="s">
        <v>3417</v>
      </c>
      <c r="F1643" s="21" t="s">
        <v>806</v>
      </c>
      <c r="G1643" s="21" t="s">
        <v>134</v>
      </c>
      <c r="H1643" s="49" t="s">
        <v>136</v>
      </c>
      <c r="I1643" s="21" t="s">
        <v>74</v>
      </c>
      <c r="J1643" t="s">
        <v>3418</v>
      </c>
      <c r="K1643" s="53" t="s">
        <v>29</v>
      </c>
      <c r="L1643" s="52" t="s">
        <v>92</v>
      </c>
      <c r="M1643" s="48" t="s">
        <v>73</v>
      </c>
      <c r="N1643" s="89" t="s">
        <v>74</v>
      </c>
      <c r="O1643" s="90" t="s">
        <v>74</v>
      </c>
      <c r="P1643" s="89" t="s">
        <v>74</v>
      </c>
      <c r="Q1643" s="47" t="str">
        <f t="shared" si="102"/>
        <v>H5T-00019</v>
      </c>
      <c r="R1643" s="91" t="s">
        <v>75</v>
      </c>
      <c r="S1643" s="93">
        <v>3098</v>
      </c>
      <c r="T1643" s="21">
        <v>1</v>
      </c>
      <c r="U1643" s="62" t="s">
        <v>139</v>
      </c>
      <c r="V1643" s="49">
        <f>SUMIF(ResumenCotizacion!$C:$C,E1643,ResumenCotizacion!$P:$P)</f>
        <v>0</v>
      </c>
      <c r="W1643" s="86">
        <f>IF(H1643="USD",S1643*SolCotizacion!$J$18,S1643)</f>
        <v>11355440.18</v>
      </c>
      <c r="X1643" s="3">
        <f>ROUND(W1643/(1-VLOOKUP("Total porcentaje:",ResumenCotizacion!$F:$H,3,0)),2)</f>
        <v>11355440.18</v>
      </c>
      <c r="Y1643" s="3">
        <f t="shared" si="103"/>
        <v>0</v>
      </c>
    </row>
    <row r="1644" spans="1:25" ht="14.25" x14ac:dyDescent="0.2">
      <c r="A1644" s="21" t="str">
        <f t="shared" si="100"/>
        <v>Catalogo principalOPEN-CSP GOBIERNO4UN-00011</v>
      </c>
      <c r="B1644" s="21" t="str">
        <f t="shared" si="101"/>
        <v>4UN-00011OPEN-CSP GOBIERNO</v>
      </c>
      <c r="C1644"/>
      <c r="D1644" s="21" t="s">
        <v>134</v>
      </c>
      <c r="E1644" t="s">
        <v>3419</v>
      </c>
      <c r="F1644" s="21" t="s">
        <v>18</v>
      </c>
      <c r="G1644" s="21" t="s">
        <v>134</v>
      </c>
      <c r="H1644" s="49" t="s">
        <v>136</v>
      </c>
      <c r="I1644" s="21" t="s">
        <v>74</v>
      </c>
      <c r="J1644" t="s">
        <v>3420</v>
      </c>
      <c r="K1644" s="53" t="s">
        <v>29</v>
      </c>
      <c r="L1644" s="52" t="s">
        <v>92</v>
      </c>
      <c r="M1644" s="48" t="s">
        <v>73</v>
      </c>
      <c r="N1644" s="89" t="s">
        <v>74</v>
      </c>
      <c r="O1644" s="90" t="s">
        <v>74</v>
      </c>
      <c r="P1644" s="89" t="s">
        <v>74</v>
      </c>
      <c r="Q1644" s="47" t="str">
        <f t="shared" si="102"/>
        <v>4UN-00011</v>
      </c>
      <c r="R1644" s="91" t="s">
        <v>138</v>
      </c>
      <c r="S1644" s="93">
        <v>100.49</v>
      </c>
      <c r="T1644" s="21">
        <v>1</v>
      </c>
      <c r="U1644" s="62" t="s">
        <v>139</v>
      </c>
      <c r="V1644" s="49">
        <f>SUMIF(ResumenCotizacion!$C:$C,E1644,ResumenCotizacion!$P:$P)</f>
        <v>0</v>
      </c>
      <c r="W1644" s="86">
        <f>IF(H1644="USD",S1644*SolCotizacion!$J$18,S1644)</f>
        <v>368337.05089999997</v>
      </c>
      <c r="X1644" s="3">
        <f>ROUND(W1644/(1-VLOOKUP("Total porcentaje:",ResumenCotizacion!$F:$H,3,0)),2)</f>
        <v>368337.05</v>
      </c>
      <c r="Y1644" s="3">
        <f t="shared" si="103"/>
        <v>0</v>
      </c>
    </row>
    <row r="1645" spans="1:25" ht="14.25" x14ac:dyDescent="0.2">
      <c r="A1645" s="21" t="str">
        <f t="shared" si="100"/>
        <v>Catalogo principalOPEN-CSP GOBIERNO9ST-00159</v>
      </c>
      <c r="B1645" s="21" t="str">
        <f t="shared" si="101"/>
        <v>9ST-00159OPEN-CSP GOBIERNO</v>
      </c>
      <c r="C1645"/>
      <c r="D1645" s="21" t="s">
        <v>134</v>
      </c>
      <c r="E1645" t="s">
        <v>3421</v>
      </c>
      <c r="F1645" s="21" t="s">
        <v>18</v>
      </c>
      <c r="G1645" s="21" t="s">
        <v>134</v>
      </c>
      <c r="H1645" s="49" t="s">
        <v>136</v>
      </c>
      <c r="I1645" s="21" t="s">
        <v>74</v>
      </c>
      <c r="J1645" t="s">
        <v>3422</v>
      </c>
      <c r="K1645" s="53" t="s">
        <v>29</v>
      </c>
      <c r="L1645" s="52" t="s">
        <v>92</v>
      </c>
      <c r="M1645" s="48" t="s">
        <v>73</v>
      </c>
      <c r="N1645" s="89" t="s">
        <v>74</v>
      </c>
      <c r="O1645" s="90" t="s">
        <v>74</v>
      </c>
      <c r="P1645" s="89" t="s">
        <v>74</v>
      </c>
      <c r="Q1645" s="47" t="str">
        <f t="shared" si="102"/>
        <v>9ST-00159</v>
      </c>
      <c r="R1645" s="91" t="s">
        <v>138</v>
      </c>
      <c r="S1645" s="93">
        <v>5136.46</v>
      </c>
      <c r="T1645" s="21">
        <v>1</v>
      </c>
      <c r="U1645" s="62" t="s">
        <v>139</v>
      </c>
      <c r="V1645" s="49">
        <f>SUMIF(ResumenCotizacion!$C:$C,E1645,ResumenCotizacion!$P:$P)</f>
        <v>0</v>
      </c>
      <c r="W1645" s="86">
        <f>IF(H1645="USD",S1645*SolCotizacion!$J$18,S1645)</f>
        <v>18827231.8486</v>
      </c>
      <c r="X1645" s="3">
        <f>ROUND(W1645/(1-VLOOKUP("Total porcentaje:",ResumenCotizacion!$F:$H,3,0)),2)</f>
        <v>18827231.850000001</v>
      </c>
      <c r="Y1645" s="3">
        <f t="shared" si="103"/>
        <v>0</v>
      </c>
    </row>
    <row r="1646" spans="1:25" ht="14.25" x14ac:dyDescent="0.2">
      <c r="A1646" s="21" t="str">
        <f t="shared" si="100"/>
        <v>Catalogo principalOPEN-CSP GOBIERNO9ST-00160</v>
      </c>
      <c r="B1646" s="21" t="str">
        <f t="shared" si="101"/>
        <v>9ST-00160OPEN-CSP GOBIERNO</v>
      </c>
      <c r="C1646"/>
      <c r="D1646" s="21" t="s">
        <v>134</v>
      </c>
      <c r="E1646" t="s">
        <v>3423</v>
      </c>
      <c r="F1646" s="21" t="s">
        <v>18</v>
      </c>
      <c r="G1646" s="21" t="s">
        <v>134</v>
      </c>
      <c r="H1646" s="49" t="s">
        <v>136</v>
      </c>
      <c r="I1646" s="21" t="s">
        <v>74</v>
      </c>
      <c r="J1646" t="s">
        <v>3424</v>
      </c>
      <c r="K1646" s="53" t="s">
        <v>29</v>
      </c>
      <c r="L1646" s="52" t="s">
        <v>92</v>
      </c>
      <c r="M1646" s="48" t="s">
        <v>73</v>
      </c>
      <c r="N1646" s="89" t="s">
        <v>74</v>
      </c>
      <c r="O1646" s="90" t="s">
        <v>74</v>
      </c>
      <c r="P1646" s="89" t="s">
        <v>74</v>
      </c>
      <c r="Q1646" s="47" t="str">
        <f t="shared" si="102"/>
        <v>9ST-00160</v>
      </c>
      <c r="R1646" s="91" t="s">
        <v>138</v>
      </c>
      <c r="S1646" s="93">
        <v>1712.2</v>
      </c>
      <c r="T1646" s="21">
        <v>1</v>
      </c>
      <c r="U1646" s="62" t="s">
        <v>139</v>
      </c>
      <c r="V1646" s="49">
        <f>SUMIF(ResumenCotizacion!$C:$C,E1646,ResumenCotizacion!$P:$P)</f>
        <v>0</v>
      </c>
      <c r="W1646" s="86">
        <f>IF(H1646="USD",S1646*SolCotizacion!$J$18,S1646)</f>
        <v>6275915.0020000003</v>
      </c>
      <c r="X1646" s="3">
        <f>ROUND(W1646/(1-VLOOKUP("Total porcentaje:",ResumenCotizacion!$F:$H,3,0)),2)</f>
        <v>6275915</v>
      </c>
      <c r="Y1646" s="3">
        <f t="shared" si="103"/>
        <v>0</v>
      </c>
    </row>
    <row r="1647" spans="1:25" ht="14.25" x14ac:dyDescent="0.2">
      <c r="A1647" s="21" t="str">
        <f t="shared" si="100"/>
        <v>Catalogo principalOPEN-CSP GOBIERNO9ST-00161</v>
      </c>
      <c r="B1647" s="21" t="str">
        <f t="shared" si="101"/>
        <v>9ST-00161OPEN-CSP GOBIERNO</v>
      </c>
      <c r="C1647"/>
      <c r="D1647" s="21" t="s">
        <v>134</v>
      </c>
      <c r="E1647" t="s">
        <v>3425</v>
      </c>
      <c r="F1647" s="21" t="s">
        <v>18</v>
      </c>
      <c r="G1647" s="21" t="s">
        <v>134</v>
      </c>
      <c r="H1647" s="49" t="s">
        <v>136</v>
      </c>
      <c r="I1647" s="21" t="s">
        <v>74</v>
      </c>
      <c r="J1647" t="s">
        <v>3426</v>
      </c>
      <c r="K1647" s="53" t="s">
        <v>29</v>
      </c>
      <c r="L1647" s="52" t="s">
        <v>92</v>
      </c>
      <c r="M1647" s="48" t="s">
        <v>73</v>
      </c>
      <c r="N1647" s="89" t="s">
        <v>74</v>
      </c>
      <c r="O1647" s="90" t="s">
        <v>74</v>
      </c>
      <c r="P1647" s="89" t="s">
        <v>74</v>
      </c>
      <c r="Q1647" s="47" t="str">
        <f t="shared" si="102"/>
        <v>9ST-00161</v>
      </c>
      <c r="R1647" s="91" t="s">
        <v>138</v>
      </c>
      <c r="S1647" s="93">
        <v>3424.27</v>
      </c>
      <c r="T1647" s="21">
        <v>1</v>
      </c>
      <c r="U1647" s="62" t="s">
        <v>139</v>
      </c>
      <c r="V1647" s="49">
        <f>SUMIF(ResumenCotizacion!$C:$C,E1647,ResumenCotizacion!$P:$P)</f>
        <v>0</v>
      </c>
      <c r="W1647" s="86">
        <f>IF(H1647="USD",S1647*SolCotizacion!$J$18,S1647)</f>
        <v>12551353.500699999</v>
      </c>
      <c r="X1647" s="3">
        <f>ROUND(W1647/(1-VLOOKUP("Total porcentaje:",ResumenCotizacion!$F:$H,3,0)),2)</f>
        <v>12551353.5</v>
      </c>
      <c r="Y1647" s="3">
        <f t="shared" si="103"/>
        <v>0</v>
      </c>
    </row>
    <row r="1648" spans="1:25" ht="14.25" x14ac:dyDescent="0.2">
      <c r="A1648" s="21" t="str">
        <f t="shared" si="100"/>
        <v>Catalogo principalOPEN-CSP GOBIERNOGMK-00004</v>
      </c>
      <c r="B1648" s="21" t="str">
        <f t="shared" si="101"/>
        <v>GMK-00004OPEN-CSP GOBIERNO</v>
      </c>
      <c r="C1648"/>
      <c r="D1648" s="21" t="s">
        <v>134</v>
      </c>
      <c r="E1648" t="s">
        <v>3427</v>
      </c>
      <c r="F1648" s="21" t="s">
        <v>18</v>
      </c>
      <c r="G1648" s="21" t="s">
        <v>134</v>
      </c>
      <c r="H1648" s="49" t="s">
        <v>136</v>
      </c>
      <c r="I1648" s="21" t="s">
        <v>74</v>
      </c>
      <c r="J1648" t="s">
        <v>3428</v>
      </c>
      <c r="K1648" s="53" t="s">
        <v>29</v>
      </c>
      <c r="L1648" s="52" t="s">
        <v>92</v>
      </c>
      <c r="M1648" s="48" t="s">
        <v>73</v>
      </c>
      <c r="N1648" s="89" t="s">
        <v>74</v>
      </c>
      <c r="O1648" s="90" t="s">
        <v>74</v>
      </c>
      <c r="P1648" s="89" t="s">
        <v>74</v>
      </c>
      <c r="Q1648" s="47" t="str">
        <f t="shared" si="102"/>
        <v>GMK-00004</v>
      </c>
      <c r="R1648" s="91" t="s">
        <v>75</v>
      </c>
      <c r="S1648" s="93">
        <v>6000</v>
      </c>
      <c r="T1648" s="21">
        <v>1</v>
      </c>
      <c r="U1648" s="62" t="s">
        <v>139</v>
      </c>
      <c r="V1648" s="49">
        <f>SUMIF(ResumenCotizacion!$C:$C,E1648,ResumenCotizacion!$P:$P)</f>
        <v>0</v>
      </c>
      <c r="W1648" s="86">
        <f>IF(H1648="USD",S1648*SolCotizacion!$J$18,S1648)</f>
        <v>21992460</v>
      </c>
      <c r="X1648" s="3">
        <f>ROUND(W1648/(1-VLOOKUP("Total porcentaje:",ResumenCotizacion!$F:$H,3,0)),2)</f>
        <v>21992460</v>
      </c>
      <c r="Y1648" s="3">
        <f t="shared" si="103"/>
        <v>0</v>
      </c>
    </row>
    <row r="1649" spans="1:25" ht="14.25" x14ac:dyDescent="0.2">
      <c r="A1649" s="21" t="str">
        <f t="shared" si="100"/>
        <v>Catalogo principalOPEN-CSP GOBIERNOGMP-00004</v>
      </c>
      <c r="B1649" s="21" t="str">
        <f t="shared" si="101"/>
        <v>GMP-00004OPEN-CSP GOBIERNO</v>
      </c>
      <c r="C1649"/>
      <c r="D1649" s="21" t="s">
        <v>134</v>
      </c>
      <c r="E1649" t="s">
        <v>3429</v>
      </c>
      <c r="F1649" s="21" t="s">
        <v>18</v>
      </c>
      <c r="G1649" s="21" t="s">
        <v>134</v>
      </c>
      <c r="H1649" s="49" t="s">
        <v>136</v>
      </c>
      <c r="I1649" s="21" t="s">
        <v>74</v>
      </c>
      <c r="J1649" t="s">
        <v>3430</v>
      </c>
      <c r="K1649" s="53" t="s">
        <v>29</v>
      </c>
      <c r="L1649" s="52" t="s">
        <v>92</v>
      </c>
      <c r="M1649" s="48" t="s">
        <v>73</v>
      </c>
      <c r="N1649" s="89" t="s">
        <v>74</v>
      </c>
      <c r="O1649" s="90" t="s">
        <v>74</v>
      </c>
      <c r="P1649" s="89" t="s">
        <v>74</v>
      </c>
      <c r="Q1649" s="47" t="str">
        <f t="shared" si="102"/>
        <v>GMP-00004</v>
      </c>
      <c r="R1649" s="91" t="s">
        <v>75</v>
      </c>
      <c r="S1649" s="93">
        <v>600</v>
      </c>
      <c r="T1649" s="21">
        <v>1</v>
      </c>
      <c r="U1649" s="62" t="s">
        <v>139</v>
      </c>
      <c r="V1649" s="49">
        <f>SUMIF(ResumenCotizacion!$C:$C,E1649,ResumenCotizacion!$P:$P)</f>
        <v>0</v>
      </c>
      <c r="W1649" s="86">
        <f>IF(H1649="USD",S1649*SolCotizacion!$J$18,S1649)</f>
        <v>2199246</v>
      </c>
      <c r="X1649" s="3">
        <f>ROUND(W1649/(1-VLOOKUP("Total porcentaje:",ResumenCotizacion!$F:$H,3,0)),2)</f>
        <v>2199246</v>
      </c>
      <c r="Y1649" s="3">
        <f t="shared" si="103"/>
        <v>0</v>
      </c>
    </row>
    <row r="1650" spans="1:25" ht="14.25" x14ac:dyDescent="0.2">
      <c r="A1650" s="21" t="str">
        <f t="shared" si="100"/>
        <v>Catalogo principalOPEN-CSP GOBIERNOR2W-00008</v>
      </c>
      <c r="B1650" s="21" t="str">
        <f t="shared" si="101"/>
        <v>R2W-00008OPEN-CSP GOBIERNO</v>
      </c>
      <c r="C1650"/>
      <c r="D1650" s="21" t="s">
        <v>134</v>
      </c>
      <c r="E1650" t="s">
        <v>3431</v>
      </c>
      <c r="F1650" s="21" t="s">
        <v>18</v>
      </c>
      <c r="G1650" s="21" t="s">
        <v>134</v>
      </c>
      <c r="H1650" s="49" t="s">
        <v>136</v>
      </c>
      <c r="I1650" s="21" t="s">
        <v>74</v>
      </c>
      <c r="J1650" t="s">
        <v>3432</v>
      </c>
      <c r="K1650" s="53" t="s">
        <v>29</v>
      </c>
      <c r="L1650" s="52" t="s">
        <v>92</v>
      </c>
      <c r="M1650" s="48" t="s">
        <v>73</v>
      </c>
      <c r="N1650" s="89" t="s">
        <v>74</v>
      </c>
      <c r="O1650" s="90" t="s">
        <v>74</v>
      </c>
      <c r="P1650" s="89" t="s">
        <v>74</v>
      </c>
      <c r="Q1650" s="47" t="str">
        <f t="shared" si="102"/>
        <v>R2W-00008</v>
      </c>
      <c r="R1650" s="91" t="s">
        <v>138</v>
      </c>
      <c r="S1650" s="93">
        <v>7004.61</v>
      </c>
      <c r="T1650" s="21">
        <v>1</v>
      </c>
      <c r="U1650" s="62" t="s">
        <v>139</v>
      </c>
      <c r="V1650" s="49">
        <f>SUMIF(ResumenCotizacion!$C:$C,E1650,ResumenCotizacion!$P:$P)</f>
        <v>0</v>
      </c>
      <c r="W1650" s="86">
        <f>IF(H1650="USD",S1650*SolCotizacion!$J$18,S1650)</f>
        <v>25674767.540099997</v>
      </c>
      <c r="X1650" s="3">
        <f>ROUND(W1650/(1-VLOOKUP("Total porcentaje:",ResumenCotizacion!$F:$H,3,0)),2)</f>
        <v>25674767.539999999</v>
      </c>
      <c r="Y1650" s="3">
        <f t="shared" si="103"/>
        <v>0</v>
      </c>
    </row>
    <row r="1651" spans="1:25" ht="14.25" x14ac:dyDescent="0.2">
      <c r="A1651" s="21" t="str">
        <f t="shared" si="100"/>
        <v>Catalogo principalOPEN-CSP GOBIERNOefb0c254-e9c6-4e9b-be12-eb2b7849953f</v>
      </c>
      <c r="B1651" s="21" t="str">
        <f t="shared" si="101"/>
        <v>efb0c254-e9c6-4e9b-be12-eb2b7849953fOPEN-CSP GOBIERNO</v>
      </c>
      <c r="C1651"/>
      <c r="D1651" s="21" t="s">
        <v>134</v>
      </c>
      <c r="E1651" t="s">
        <v>3433</v>
      </c>
      <c r="F1651" s="21" t="s">
        <v>18</v>
      </c>
      <c r="G1651" s="21" t="s">
        <v>134</v>
      </c>
      <c r="H1651" s="49" t="s">
        <v>136</v>
      </c>
      <c r="I1651" s="21" t="s">
        <v>74</v>
      </c>
      <c r="J1651" t="s">
        <v>3434</v>
      </c>
      <c r="K1651" s="53" t="s">
        <v>29</v>
      </c>
      <c r="L1651" s="52" t="s">
        <v>92</v>
      </c>
      <c r="M1651" s="48" t="s">
        <v>73</v>
      </c>
      <c r="N1651" s="89" t="s">
        <v>74</v>
      </c>
      <c r="O1651" s="90" t="s">
        <v>74</v>
      </c>
      <c r="P1651" s="89" t="s">
        <v>74</v>
      </c>
      <c r="Q1651" s="47" t="str">
        <f t="shared" si="102"/>
        <v>efb0c254-e9c6-4e9b-be12-eb2b7849953f</v>
      </c>
      <c r="R1651" s="91" t="s">
        <v>848</v>
      </c>
      <c r="S1651" s="93">
        <v>12</v>
      </c>
      <c r="T1651" s="21">
        <v>1</v>
      </c>
      <c r="U1651" s="62" t="s">
        <v>139</v>
      </c>
      <c r="V1651" s="49">
        <f>SUMIF(ResumenCotizacion!$C:$C,E1651,ResumenCotizacion!$P:$P)</f>
        <v>0</v>
      </c>
      <c r="W1651" s="86">
        <f>IF(H1651="USD",S1651*SolCotizacion!$J$18,S1651)</f>
        <v>43984.92</v>
      </c>
      <c r="X1651" s="3">
        <f>ROUND(W1651/(1-VLOOKUP("Total porcentaje:",ResumenCotizacion!$F:$H,3,0)),2)</f>
        <v>43984.92</v>
      </c>
      <c r="Y1651" s="3">
        <f t="shared" si="103"/>
        <v>0</v>
      </c>
    </row>
    <row r="1652" spans="1:25" ht="14.25" x14ac:dyDescent="0.2">
      <c r="A1652" s="21" t="str">
        <f t="shared" si="100"/>
        <v>Catalogo principalOPEN-CSP GOBIERNOce497fb2-0764-4761-b07a-081b85a390c9</v>
      </c>
      <c r="B1652" s="21" t="str">
        <f t="shared" si="101"/>
        <v>ce497fb2-0764-4761-b07a-081b85a390c9OPEN-CSP GOBIERNO</v>
      </c>
      <c r="C1652"/>
      <c r="D1652" s="21" t="s">
        <v>134</v>
      </c>
      <c r="E1652" t="s">
        <v>3435</v>
      </c>
      <c r="F1652" s="21" t="s">
        <v>18</v>
      </c>
      <c r="G1652" s="21" t="s">
        <v>134</v>
      </c>
      <c r="H1652" s="49" t="s">
        <v>136</v>
      </c>
      <c r="I1652" s="21" t="s">
        <v>74</v>
      </c>
      <c r="J1652" t="s">
        <v>3436</v>
      </c>
      <c r="K1652" s="53" t="s">
        <v>29</v>
      </c>
      <c r="L1652" s="52" t="s">
        <v>92</v>
      </c>
      <c r="M1652" s="48" t="s">
        <v>73</v>
      </c>
      <c r="N1652" s="89" t="s">
        <v>74</v>
      </c>
      <c r="O1652" s="90" t="s">
        <v>74</v>
      </c>
      <c r="P1652" s="89" t="s">
        <v>74</v>
      </c>
      <c r="Q1652" s="47" t="str">
        <f t="shared" si="102"/>
        <v>ce497fb2-0764-4761-b07a-081b85a390c9</v>
      </c>
      <c r="R1652" s="91" t="s">
        <v>848</v>
      </c>
      <c r="S1652" s="93">
        <v>16</v>
      </c>
      <c r="T1652" s="21">
        <v>1</v>
      </c>
      <c r="U1652" s="62" t="s">
        <v>139</v>
      </c>
      <c r="V1652" s="49">
        <f>SUMIF(ResumenCotizacion!$C:$C,E1652,ResumenCotizacion!$P:$P)</f>
        <v>0</v>
      </c>
      <c r="W1652" s="86">
        <f>IF(H1652="USD",S1652*SolCotizacion!$J$18,S1652)</f>
        <v>58646.559999999998</v>
      </c>
      <c r="X1652" s="3">
        <f>ROUND(W1652/(1-VLOOKUP("Total porcentaje:",ResumenCotizacion!$F:$H,3,0)),2)</f>
        <v>58646.559999999998</v>
      </c>
      <c r="Y1652" s="3">
        <f t="shared" si="103"/>
        <v>0</v>
      </c>
    </row>
    <row r="1653" spans="1:25" ht="14.25" x14ac:dyDescent="0.2">
      <c r="A1653" s="21" t="str">
        <f t="shared" si="100"/>
        <v>Catalogo principalOPEN-CSP GOBIERNO8742366a-c26a-4bf0-86e8-6e2c72d9b919</v>
      </c>
      <c r="B1653" s="21" t="str">
        <f t="shared" si="101"/>
        <v>8742366a-c26a-4bf0-86e8-6e2c72d9b919OPEN-CSP GOBIERNO</v>
      </c>
      <c r="C1653"/>
      <c r="D1653" s="21" t="s">
        <v>134</v>
      </c>
      <c r="E1653" t="s">
        <v>3437</v>
      </c>
      <c r="F1653" s="21" t="s">
        <v>18</v>
      </c>
      <c r="G1653" s="21" t="s">
        <v>134</v>
      </c>
      <c r="H1653" s="49" t="s">
        <v>136</v>
      </c>
      <c r="I1653" s="21" t="s">
        <v>74</v>
      </c>
      <c r="J1653" t="s">
        <v>3438</v>
      </c>
      <c r="K1653" s="53" t="s">
        <v>29</v>
      </c>
      <c r="L1653" s="52" t="s">
        <v>92</v>
      </c>
      <c r="M1653" s="48" t="s">
        <v>73</v>
      </c>
      <c r="N1653" s="89" t="s">
        <v>74</v>
      </c>
      <c r="O1653" s="90" t="s">
        <v>74</v>
      </c>
      <c r="P1653" s="89" t="s">
        <v>74</v>
      </c>
      <c r="Q1653" s="47" t="str">
        <f t="shared" si="102"/>
        <v>8742366a-c26a-4bf0-86e8-6e2c72d9b919</v>
      </c>
      <c r="R1653" s="91" t="s">
        <v>848</v>
      </c>
      <c r="S1653" s="93">
        <v>28</v>
      </c>
      <c r="T1653" s="21">
        <v>1</v>
      </c>
      <c r="U1653" s="62" t="s">
        <v>139</v>
      </c>
      <c r="V1653" s="49">
        <f>SUMIF(ResumenCotizacion!$C:$C,E1653,ResumenCotizacion!$P:$P)</f>
        <v>0</v>
      </c>
      <c r="W1653" s="86">
        <f>IF(H1653="USD",S1653*SolCotizacion!$J$18,S1653)</f>
        <v>102631.48</v>
      </c>
      <c r="X1653" s="3">
        <f>ROUND(W1653/(1-VLOOKUP("Total porcentaje:",ResumenCotizacion!$F:$H,3,0)),2)</f>
        <v>102631.48</v>
      </c>
      <c r="Y1653" s="3">
        <f t="shared" si="103"/>
        <v>0</v>
      </c>
    </row>
    <row r="1654" spans="1:25" ht="14.25" x14ac:dyDescent="0.2">
      <c r="A1654" s="21" t="str">
        <f t="shared" si="100"/>
        <v>Catalogo principalOPEN-CSP GOBIERNO80031106-370e-4090-af6c-48d8394c3357</v>
      </c>
      <c r="B1654" s="21" t="str">
        <f t="shared" si="101"/>
        <v>80031106-370e-4090-af6c-48d8394c3357OPEN-CSP GOBIERNO</v>
      </c>
      <c r="C1654"/>
      <c r="D1654" s="21" t="s">
        <v>134</v>
      </c>
      <c r="E1654" t="s">
        <v>3439</v>
      </c>
      <c r="F1654" s="21" t="s">
        <v>18</v>
      </c>
      <c r="G1654" s="21" t="s">
        <v>134</v>
      </c>
      <c r="H1654" s="49" t="s">
        <v>136</v>
      </c>
      <c r="I1654" s="21" t="s">
        <v>74</v>
      </c>
      <c r="J1654" t="s">
        <v>3440</v>
      </c>
      <c r="K1654" s="53" t="s">
        <v>29</v>
      </c>
      <c r="L1654" s="52" t="s">
        <v>92</v>
      </c>
      <c r="M1654" s="48" t="s">
        <v>73</v>
      </c>
      <c r="N1654" s="89" t="s">
        <v>74</v>
      </c>
      <c r="O1654" s="90" t="s">
        <v>74</v>
      </c>
      <c r="P1654" s="89" t="s">
        <v>74</v>
      </c>
      <c r="Q1654" s="47" t="str">
        <f t="shared" si="102"/>
        <v>80031106-370e-4090-af6c-48d8394c3357</v>
      </c>
      <c r="R1654" s="91" t="s">
        <v>848</v>
      </c>
      <c r="S1654" s="93">
        <v>40</v>
      </c>
      <c r="T1654" s="21">
        <v>1</v>
      </c>
      <c r="U1654" s="62" t="s">
        <v>139</v>
      </c>
      <c r="V1654" s="49">
        <f>SUMIF(ResumenCotizacion!$C:$C,E1654,ResumenCotizacion!$P:$P)</f>
        <v>0</v>
      </c>
      <c r="W1654" s="86">
        <f>IF(H1654="USD",S1654*SolCotizacion!$J$18,S1654)</f>
        <v>146616.4</v>
      </c>
      <c r="X1654" s="3">
        <f>ROUND(W1654/(1-VLOOKUP("Total porcentaje:",ResumenCotizacion!$F:$H,3,0)),2)</f>
        <v>146616.4</v>
      </c>
      <c r="Y1654" s="3">
        <f t="shared" si="103"/>
        <v>0</v>
      </c>
    </row>
    <row r="1655" spans="1:25" ht="14.25" x14ac:dyDescent="0.2">
      <c r="A1655" s="21" t="str">
        <f t="shared" si="100"/>
        <v>Catalogo principalOPEN-CSP GOBIERNO5d628802-49ce-4c84-954f-1a2170de1ac7</v>
      </c>
      <c r="B1655" s="21" t="str">
        <f t="shared" si="101"/>
        <v>5d628802-49ce-4c84-954f-1a2170de1ac7OPEN-CSP GOBIERNO</v>
      </c>
      <c r="C1655"/>
      <c r="D1655" s="21" t="s">
        <v>134</v>
      </c>
      <c r="E1655" t="s">
        <v>3441</v>
      </c>
      <c r="F1655" s="21" t="s">
        <v>18</v>
      </c>
      <c r="G1655" s="21" t="s">
        <v>134</v>
      </c>
      <c r="H1655" s="49" t="s">
        <v>136</v>
      </c>
      <c r="I1655" s="21" t="s">
        <v>74</v>
      </c>
      <c r="J1655" t="s">
        <v>3442</v>
      </c>
      <c r="K1655" s="53" t="s">
        <v>29</v>
      </c>
      <c r="L1655" s="52" t="s">
        <v>92</v>
      </c>
      <c r="M1655" s="48" t="s">
        <v>73</v>
      </c>
      <c r="N1655" s="89" t="s">
        <v>74</v>
      </c>
      <c r="O1655" s="90" t="s">
        <v>74</v>
      </c>
      <c r="P1655" s="89" t="s">
        <v>74</v>
      </c>
      <c r="Q1655" s="47" t="str">
        <f t="shared" si="102"/>
        <v>5d628802-49ce-4c84-954f-1a2170de1ac7</v>
      </c>
      <c r="R1655" s="91" t="s">
        <v>848</v>
      </c>
      <c r="S1655" s="93">
        <v>3.2</v>
      </c>
      <c r="T1655" s="21">
        <v>1</v>
      </c>
      <c r="U1655" s="62" t="s">
        <v>139</v>
      </c>
      <c r="V1655" s="49">
        <f>SUMIF(ResumenCotizacion!$C:$C,E1655,ResumenCotizacion!$P:$P)</f>
        <v>0</v>
      </c>
      <c r="W1655" s="86">
        <f>IF(H1655="USD",S1655*SolCotizacion!$J$18,S1655)</f>
        <v>11729.312</v>
      </c>
      <c r="X1655" s="3">
        <f>ROUND(W1655/(1-VLOOKUP("Total porcentaje:",ResumenCotizacion!$F:$H,3,0)),2)</f>
        <v>11729.31</v>
      </c>
      <c r="Y1655" s="3">
        <f t="shared" si="103"/>
        <v>0</v>
      </c>
    </row>
    <row r="1656" spans="1:25" ht="14.25" x14ac:dyDescent="0.2">
      <c r="A1656" s="21" t="str">
        <f t="shared" si="100"/>
        <v>Catalogo principalOPEN-CSP GOBIERNO9c67d4f2-fbdb-48a0-8c6c-15d9a1eef7ee</v>
      </c>
      <c r="B1656" s="21" t="str">
        <f t="shared" si="101"/>
        <v>9c67d4f2-fbdb-48a0-8c6c-15d9a1eef7eeOPEN-CSP GOBIERNO</v>
      </c>
      <c r="C1656"/>
      <c r="D1656" s="21" t="s">
        <v>134</v>
      </c>
      <c r="E1656" t="s">
        <v>3443</v>
      </c>
      <c r="F1656" s="21" t="s">
        <v>18</v>
      </c>
      <c r="G1656" s="21" t="s">
        <v>134</v>
      </c>
      <c r="H1656" s="49" t="s">
        <v>136</v>
      </c>
      <c r="I1656" s="21" t="s">
        <v>74</v>
      </c>
      <c r="J1656" t="s">
        <v>3444</v>
      </c>
      <c r="K1656" s="53" t="s">
        <v>29</v>
      </c>
      <c r="L1656" s="52" t="s">
        <v>92</v>
      </c>
      <c r="M1656" s="48" t="s">
        <v>73</v>
      </c>
      <c r="N1656" s="89" t="s">
        <v>74</v>
      </c>
      <c r="O1656" s="90" t="s">
        <v>74</v>
      </c>
      <c r="P1656" s="89" t="s">
        <v>74</v>
      </c>
      <c r="Q1656" s="47" t="str">
        <f t="shared" si="102"/>
        <v>9c67d4f2-fbdb-48a0-8c6c-15d9a1eef7ee</v>
      </c>
      <c r="R1656" s="91" t="s">
        <v>848</v>
      </c>
      <c r="S1656" s="93">
        <v>1000</v>
      </c>
      <c r="T1656" s="21">
        <v>1</v>
      </c>
      <c r="U1656" s="62" t="s">
        <v>139</v>
      </c>
      <c r="V1656" s="49">
        <f>SUMIF(ResumenCotizacion!$C:$C,E1656,ResumenCotizacion!$P:$P)</f>
        <v>0</v>
      </c>
      <c r="W1656" s="86">
        <f>IF(H1656="USD",S1656*SolCotizacion!$J$18,S1656)</f>
        <v>3665410</v>
      </c>
      <c r="X1656" s="3">
        <f>ROUND(W1656/(1-VLOOKUP("Total porcentaje:",ResumenCotizacion!$F:$H,3,0)),2)</f>
        <v>3665410</v>
      </c>
      <c r="Y1656" s="3">
        <f t="shared" si="103"/>
        <v>0</v>
      </c>
    </row>
    <row r="1657" spans="1:25" ht="14.25" x14ac:dyDescent="0.2">
      <c r="A1657" s="21" t="str">
        <f t="shared" si="100"/>
        <v>Catalogo principalOPEN-CSP GOBIERNOf4d6d6cc-b7e6-4e05-bb60-de52ab3d95d1</v>
      </c>
      <c r="B1657" s="21" t="str">
        <f t="shared" si="101"/>
        <v>f4d6d6cc-b7e6-4e05-bb60-de52ab3d95d1OPEN-CSP GOBIERNO</v>
      </c>
      <c r="C1657"/>
      <c r="D1657" s="21" t="s">
        <v>134</v>
      </c>
      <c r="E1657" t="s">
        <v>3445</v>
      </c>
      <c r="F1657" s="21" t="s">
        <v>18</v>
      </c>
      <c r="G1657" s="21" t="s">
        <v>134</v>
      </c>
      <c r="H1657" s="49" t="s">
        <v>136</v>
      </c>
      <c r="I1657" s="21" t="s">
        <v>74</v>
      </c>
      <c r="J1657" t="s">
        <v>3446</v>
      </c>
      <c r="K1657" s="53" t="s">
        <v>29</v>
      </c>
      <c r="L1657" s="52" t="s">
        <v>92</v>
      </c>
      <c r="M1657" s="48" t="s">
        <v>73</v>
      </c>
      <c r="N1657" s="89" t="s">
        <v>74</v>
      </c>
      <c r="O1657" s="90" t="s">
        <v>74</v>
      </c>
      <c r="P1657" s="89" t="s">
        <v>74</v>
      </c>
      <c r="Q1657" s="47" t="str">
        <f t="shared" si="102"/>
        <v>f4d6d6cc-b7e6-4e05-bb60-de52ab3d95d1</v>
      </c>
      <c r="R1657" s="91" t="s">
        <v>848</v>
      </c>
      <c r="S1657" s="93">
        <v>150</v>
      </c>
      <c r="T1657" s="21">
        <v>1</v>
      </c>
      <c r="U1657" s="62" t="s">
        <v>139</v>
      </c>
      <c r="V1657" s="49">
        <f>SUMIF(ResumenCotizacion!$C:$C,E1657,ResumenCotizacion!$P:$P)</f>
        <v>0</v>
      </c>
      <c r="W1657" s="86">
        <f>IF(H1657="USD",S1657*SolCotizacion!$J$18,S1657)</f>
        <v>549811.5</v>
      </c>
      <c r="X1657" s="3">
        <f>ROUND(W1657/(1-VLOOKUP("Total porcentaje:",ResumenCotizacion!$F:$H,3,0)),2)</f>
        <v>549811.5</v>
      </c>
      <c r="Y1657" s="3">
        <f t="shared" si="103"/>
        <v>0</v>
      </c>
    </row>
    <row r="1658" spans="1:25" ht="14.25" x14ac:dyDescent="0.2">
      <c r="A1658" s="21" t="str">
        <f t="shared" si="100"/>
        <v>Catalogo principalOPEN-CSP GOBIERNO6910823a-9494-4441-9fee-4539117611e2</v>
      </c>
      <c r="B1658" s="21" t="str">
        <f t="shared" si="101"/>
        <v>6910823a-9494-4441-9fee-4539117611e2OPEN-CSP GOBIERNO</v>
      </c>
      <c r="C1658"/>
      <c r="D1658" s="21" t="s">
        <v>134</v>
      </c>
      <c r="E1658" t="s">
        <v>3447</v>
      </c>
      <c r="F1658" s="21" t="s">
        <v>18</v>
      </c>
      <c r="G1658" s="21" t="s">
        <v>134</v>
      </c>
      <c r="H1658" s="49" t="s">
        <v>136</v>
      </c>
      <c r="I1658" s="21" t="s">
        <v>74</v>
      </c>
      <c r="J1658" t="s">
        <v>3448</v>
      </c>
      <c r="K1658" s="53" t="s">
        <v>29</v>
      </c>
      <c r="L1658" s="52" t="s">
        <v>92</v>
      </c>
      <c r="M1658" s="48" t="s">
        <v>73</v>
      </c>
      <c r="N1658" s="89" t="s">
        <v>74</v>
      </c>
      <c r="O1658" s="90" t="s">
        <v>74</v>
      </c>
      <c r="P1658" s="89" t="s">
        <v>74</v>
      </c>
      <c r="Q1658" s="47" t="str">
        <f t="shared" si="102"/>
        <v>6910823a-9494-4441-9fee-4539117611e2</v>
      </c>
      <c r="R1658" s="91" t="s">
        <v>848</v>
      </c>
      <c r="S1658" s="93">
        <v>100</v>
      </c>
      <c r="T1658" s="21">
        <v>1</v>
      </c>
      <c r="U1658" s="62" t="s">
        <v>139</v>
      </c>
      <c r="V1658" s="49">
        <f>SUMIF(ResumenCotizacion!$C:$C,E1658,ResumenCotizacion!$P:$P)</f>
        <v>0</v>
      </c>
      <c r="W1658" s="86">
        <f>IF(H1658="USD",S1658*SolCotizacion!$J$18,S1658)</f>
        <v>366541</v>
      </c>
      <c r="X1658" s="3">
        <f>ROUND(W1658/(1-VLOOKUP("Total porcentaje:",ResumenCotizacion!$F:$H,3,0)),2)</f>
        <v>366541</v>
      </c>
      <c r="Y1658" s="3">
        <f t="shared" si="103"/>
        <v>0</v>
      </c>
    </row>
    <row r="1659" spans="1:25" ht="14.25" x14ac:dyDescent="0.2">
      <c r="A1659" s="21" t="str">
        <f t="shared" si="100"/>
        <v>Catalogo principalOPEN-CSP GOBIERNOb8ece6e3-dadd-4d4c-8c9f-e885a63003ed</v>
      </c>
      <c r="B1659" s="21" t="str">
        <f t="shared" si="101"/>
        <v>b8ece6e3-dadd-4d4c-8c9f-e885a63003edOPEN-CSP GOBIERNO</v>
      </c>
      <c r="C1659"/>
      <c r="D1659" s="21" t="s">
        <v>134</v>
      </c>
      <c r="E1659" t="s">
        <v>3449</v>
      </c>
      <c r="F1659" s="21" t="s">
        <v>18</v>
      </c>
      <c r="G1659" s="21" t="s">
        <v>134</v>
      </c>
      <c r="H1659" s="49" t="s">
        <v>136</v>
      </c>
      <c r="I1659" s="21" t="s">
        <v>74</v>
      </c>
      <c r="J1659" t="s">
        <v>3450</v>
      </c>
      <c r="K1659" s="53" t="s">
        <v>29</v>
      </c>
      <c r="L1659" s="52" t="s">
        <v>92</v>
      </c>
      <c r="M1659" s="48" t="s">
        <v>73</v>
      </c>
      <c r="N1659" s="89" t="s">
        <v>74</v>
      </c>
      <c r="O1659" s="90" t="s">
        <v>74</v>
      </c>
      <c r="P1659" s="89" t="s">
        <v>74</v>
      </c>
      <c r="Q1659" s="47" t="str">
        <f t="shared" si="102"/>
        <v>b8ece6e3-dadd-4d4c-8c9f-e885a63003ed</v>
      </c>
      <c r="R1659" s="91" t="s">
        <v>848</v>
      </c>
      <c r="S1659" s="93">
        <v>1000</v>
      </c>
      <c r="T1659" s="21">
        <v>1</v>
      </c>
      <c r="U1659" s="62" t="s">
        <v>139</v>
      </c>
      <c r="V1659" s="49">
        <f>SUMIF(ResumenCotizacion!$C:$C,E1659,ResumenCotizacion!$P:$P)</f>
        <v>0</v>
      </c>
      <c r="W1659" s="86">
        <f>IF(H1659="USD",S1659*SolCotizacion!$J$18,S1659)</f>
        <v>3665410</v>
      </c>
      <c r="X1659" s="3">
        <f>ROUND(W1659/(1-VLOOKUP("Total porcentaje:",ResumenCotizacion!$F:$H,3,0)),2)</f>
        <v>3665410</v>
      </c>
      <c r="Y1659" s="3">
        <f t="shared" si="103"/>
        <v>0</v>
      </c>
    </row>
    <row r="1660" spans="1:25" ht="14.25" x14ac:dyDescent="0.2">
      <c r="A1660" s="21" t="str">
        <f t="shared" si="100"/>
        <v>Catalogo principalOPEN-CSP GOBIERNO626d21d7-1141-4567-bcb2-26afebbed4e3</v>
      </c>
      <c r="B1660" s="21" t="str">
        <f t="shared" si="101"/>
        <v>626d21d7-1141-4567-bcb2-26afebbed4e3OPEN-CSP GOBIERNO</v>
      </c>
      <c r="C1660"/>
      <c r="D1660" s="21" t="s">
        <v>134</v>
      </c>
      <c r="E1660" t="s">
        <v>3451</v>
      </c>
      <c r="F1660" s="21" t="s">
        <v>18</v>
      </c>
      <c r="G1660" s="21" t="s">
        <v>134</v>
      </c>
      <c r="H1660" s="49" t="s">
        <v>136</v>
      </c>
      <c r="I1660" s="21" t="s">
        <v>74</v>
      </c>
      <c r="J1660" t="s">
        <v>3452</v>
      </c>
      <c r="K1660" s="53" t="s">
        <v>29</v>
      </c>
      <c r="L1660" s="52" t="s">
        <v>92</v>
      </c>
      <c r="M1660" s="48" t="s">
        <v>73</v>
      </c>
      <c r="N1660" s="89" t="s">
        <v>74</v>
      </c>
      <c r="O1660" s="90" t="s">
        <v>74</v>
      </c>
      <c r="P1660" s="89" t="s">
        <v>74</v>
      </c>
      <c r="Q1660" s="47" t="str">
        <f t="shared" si="102"/>
        <v>626d21d7-1141-4567-bcb2-26afebbed4e3</v>
      </c>
      <c r="R1660" s="91" t="s">
        <v>848</v>
      </c>
      <c r="S1660" s="93">
        <v>150</v>
      </c>
      <c r="T1660" s="21">
        <v>1</v>
      </c>
      <c r="U1660" s="62" t="s">
        <v>139</v>
      </c>
      <c r="V1660" s="49">
        <f>SUMIF(ResumenCotizacion!$C:$C,E1660,ResumenCotizacion!$P:$P)</f>
        <v>0</v>
      </c>
      <c r="W1660" s="86">
        <f>IF(H1660="USD",S1660*SolCotizacion!$J$18,S1660)</f>
        <v>549811.5</v>
      </c>
      <c r="X1660" s="3">
        <f>ROUND(W1660/(1-VLOOKUP("Total porcentaje:",ResumenCotizacion!$F:$H,3,0)),2)</f>
        <v>549811.5</v>
      </c>
      <c r="Y1660" s="3">
        <f t="shared" si="103"/>
        <v>0</v>
      </c>
    </row>
    <row r="1661" spans="1:25" ht="14.25" x14ac:dyDescent="0.2">
      <c r="A1661" s="21" t="str">
        <f t="shared" si="100"/>
        <v>Catalogo principalOPEN-CSP GOBIERNOd11d5bea-daed-40dd-952d-ef0372aa8e3f</v>
      </c>
      <c r="B1661" s="21" t="str">
        <f t="shared" si="101"/>
        <v>d11d5bea-daed-40dd-952d-ef0372aa8e3fOPEN-CSP GOBIERNO</v>
      </c>
      <c r="C1661"/>
      <c r="D1661" s="21" t="s">
        <v>134</v>
      </c>
      <c r="E1661" t="s">
        <v>3453</v>
      </c>
      <c r="F1661" s="21" t="s">
        <v>18</v>
      </c>
      <c r="G1661" s="21" t="s">
        <v>134</v>
      </c>
      <c r="H1661" s="49" t="s">
        <v>136</v>
      </c>
      <c r="I1661" s="21" t="s">
        <v>74</v>
      </c>
      <c r="J1661" t="s">
        <v>3454</v>
      </c>
      <c r="K1661" s="53" t="s">
        <v>29</v>
      </c>
      <c r="L1661" s="52" t="s">
        <v>92</v>
      </c>
      <c r="M1661" s="48" t="s">
        <v>73</v>
      </c>
      <c r="N1661" s="89" t="s">
        <v>74</v>
      </c>
      <c r="O1661" s="90" t="s">
        <v>74</v>
      </c>
      <c r="P1661" s="89" t="s">
        <v>74</v>
      </c>
      <c r="Q1661" s="47" t="str">
        <f t="shared" si="102"/>
        <v>d11d5bea-daed-40dd-952d-ef0372aa8e3f</v>
      </c>
      <c r="R1661" s="91" t="s">
        <v>848</v>
      </c>
      <c r="S1661" s="93">
        <v>100</v>
      </c>
      <c r="T1661" s="21">
        <v>1</v>
      </c>
      <c r="U1661" s="62" t="s">
        <v>139</v>
      </c>
      <c r="V1661" s="49">
        <f>SUMIF(ResumenCotizacion!$C:$C,E1661,ResumenCotizacion!$P:$P)</f>
        <v>0</v>
      </c>
      <c r="W1661" s="86">
        <f>IF(H1661="USD",S1661*SolCotizacion!$J$18,S1661)</f>
        <v>366541</v>
      </c>
      <c r="X1661" s="3">
        <f>ROUND(W1661/(1-VLOOKUP("Total porcentaje:",ResumenCotizacion!$F:$H,3,0)),2)</f>
        <v>366541</v>
      </c>
      <c r="Y1661" s="3">
        <f t="shared" si="103"/>
        <v>0</v>
      </c>
    </row>
    <row r="1662" spans="1:25" ht="14.25" x14ac:dyDescent="0.2">
      <c r="A1662" s="21" t="str">
        <f t="shared" si="100"/>
        <v>Catalogo principalOPEN-CSP GOBIERNO28acf312-45ee-4dd6-b545-10561dcb2359</v>
      </c>
      <c r="B1662" s="21" t="str">
        <f t="shared" si="101"/>
        <v>28acf312-45ee-4dd6-b545-10561dcb2359OPEN-CSP GOBIERNO</v>
      </c>
      <c r="C1662"/>
      <c r="D1662" s="21" t="s">
        <v>134</v>
      </c>
      <c r="E1662" t="s">
        <v>3455</v>
      </c>
      <c r="F1662" s="21" t="s">
        <v>18</v>
      </c>
      <c r="G1662" s="21" t="s">
        <v>134</v>
      </c>
      <c r="H1662" s="49" t="s">
        <v>136</v>
      </c>
      <c r="I1662" s="21" t="s">
        <v>74</v>
      </c>
      <c r="J1662" t="s">
        <v>3456</v>
      </c>
      <c r="K1662" s="53" t="s">
        <v>29</v>
      </c>
      <c r="L1662" s="52" t="s">
        <v>92</v>
      </c>
      <c r="M1662" s="48" t="s">
        <v>73</v>
      </c>
      <c r="N1662" s="89" t="s">
        <v>74</v>
      </c>
      <c r="O1662" s="90" t="s">
        <v>74</v>
      </c>
      <c r="P1662" s="89" t="s">
        <v>74</v>
      </c>
      <c r="Q1662" s="47" t="str">
        <f t="shared" si="102"/>
        <v>28acf312-45ee-4dd6-b545-10561dcb2359</v>
      </c>
      <c r="R1662" s="91" t="s">
        <v>848</v>
      </c>
      <c r="S1662" s="93">
        <v>1000</v>
      </c>
      <c r="T1662" s="21">
        <v>1</v>
      </c>
      <c r="U1662" s="62" t="s">
        <v>139</v>
      </c>
      <c r="V1662" s="49">
        <f>SUMIF(ResumenCotizacion!$C:$C,E1662,ResumenCotizacion!$P:$P)</f>
        <v>0</v>
      </c>
      <c r="W1662" s="86">
        <f>IF(H1662="USD",S1662*SolCotizacion!$J$18,S1662)</f>
        <v>3665410</v>
      </c>
      <c r="X1662" s="3">
        <f>ROUND(W1662/(1-VLOOKUP("Total porcentaje:",ResumenCotizacion!$F:$H,3,0)),2)</f>
        <v>3665410</v>
      </c>
      <c r="Y1662" s="3">
        <f t="shared" si="103"/>
        <v>0</v>
      </c>
    </row>
    <row r="1663" spans="1:25" ht="14.25" x14ac:dyDescent="0.2">
      <c r="A1663" s="21" t="str">
        <f t="shared" si="100"/>
        <v>Catalogo principalOPEN-CSP GOBIERNOebd89328-123c-4afc-9431-d2f04a394ef6</v>
      </c>
      <c r="B1663" s="21" t="str">
        <f t="shared" si="101"/>
        <v>ebd89328-123c-4afc-9431-d2f04a394ef6OPEN-CSP GOBIERNO</v>
      </c>
      <c r="C1663"/>
      <c r="D1663" s="21" t="s">
        <v>134</v>
      </c>
      <c r="E1663" t="s">
        <v>3457</v>
      </c>
      <c r="F1663" s="21" t="s">
        <v>18</v>
      </c>
      <c r="G1663" s="21" t="s">
        <v>134</v>
      </c>
      <c r="H1663" s="49" t="s">
        <v>136</v>
      </c>
      <c r="I1663" s="21" t="s">
        <v>74</v>
      </c>
      <c r="J1663" t="s">
        <v>3458</v>
      </c>
      <c r="K1663" s="53" t="s">
        <v>29</v>
      </c>
      <c r="L1663" s="52" t="s">
        <v>92</v>
      </c>
      <c r="M1663" s="48" t="s">
        <v>73</v>
      </c>
      <c r="N1663" s="89" t="s">
        <v>74</v>
      </c>
      <c r="O1663" s="90" t="s">
        <v>74</v>
      </c>
      <c r="P1663" s="89" t="s">
        <v>74</v>
      </c>
      <c r="Q1663" s="47" t="str">
        <f t="shared" si="102"/>
        <v>ebd89328-123c-4afc-9431-d2f04a394ef6</v>
      </c>
      <c r="R1663" s="91" t="s">
        <v>848</v>
      </c>
      <c r="S1663" s="93">
        <v>150</v>
      </c>
      <c r="T1663" s="21">
        <v>1</v>
      </c>
      <c r="U1663" s="62" t="s">
        <v>139</v>
      </c>
      <c r="V1663" s="49">
        <f>SUMIF(ResumenCotizacion!$C:$C,E1663,ResumenCotizacion!$P:$P)</f>
        <v>0</v>
      </c>
      <c r="W1663" s="86">
        <f>IF(H1663="USD",S1663*SolCotizacion!$J$18,S1663)</f>
        <v>549811.5</v>
      </c>
      <c r="X1663" s="3">
        <f>ROUND(W1663/(1-VLOOKUP("Total porcentaje:",ResumenCotizacion!$F:$H,3,0)),2)</f>
        <v>549811.5</v>
      </c>
      <c r="Y1663" s="3">
        <f t="shared" si="103"/>
        <v>0</v>
      </c>
    </row>
    <row r="1664" spans="1:25" ht="14.25" x14ac:dyDescent="0.2">
      <c r="A1664" s="21" t="str">
        <f t="shared" si="100"/>
        <v>Catalogo principalOPEN-CSP GOBIERNO3baaa0cd-51d7-41d2-8ec1-b69d42464b3a</v>
      </c>
      <c r="B1664" s="21" t="str">
        <f t="shared" si="101"/>
        <v>3baaa0cd-51d7-41d2-8ec1-b69d42464b3aOPEN-CSP GOBIERNO</v>
      </c>
      <c r="C1664"/>
      <c r="D1664" s="21" t="s">
        <v>134</v>
      </c>
      <c r="E1664" t="s">
        <v>3459</v>
      </c>
      <c r="F1664" s="21" t="s">
        <v>18</v>
      </c>
      <c r="G1664" s="21" t="s">
        <v>134</v>
      </c>
      <c r="H1664" s="49" t="s">
        <v>136</v>
      </c>
      <c r="I1664" s="21" t="s">
        <v>74</v>
      </c>
      <c r="J1664" t="s">
        <v>3460</v>
      </c>
      <c r="K1664" s="53" t="s">
        <v>29</v>
      </c>
      <c r="L1664" s="52" t="s">
        <v>92</v>
      </c>
      <c r="M1664" s="48" t="s">
        <v>73</v>
      </c>
      <c r="N1664" s="89" t="s">
        <v>74</v>
      </c>
      <c r="O1664" s="90" t="s">
        <v>74</v>
      </c>
      <c r="P1664" s="89" t="s">
        <v>74</v>
      </c>
      <c r="Q1664" s="47" t="str">
        <f t="shared" si="102"/>
        <v>3baaa0cd-51d7-41d2-8ec1-b69d42464b3a</v>
      </c>
      <c r="R1664" s="91" t="s">
        <v>848</v>
      </c>
      <c r="S1664" s="93">
        <v>100</v>
      </c>
      <c r="T1664" s="21">
        <v>1</v>
      </c>
      <c r="U1664" s="62" t="s">
        <v>139</v>
      </c>
      <c r="V1664" s="49">
        <f>SUMIF(ResumenCotizacion!$C:$C,E1664,ResumenCotizacion!$P:$P)</f>
        <v>0</v>
      </c>
      <c r="W1664" s="86">
        <f>IF(H1664="USD",S1664*SolCotizacion!$J$18,S1664)</f>
        <v>366541</v>
      </c>
      <c r="X1664" s="3">
        <f>ROUND(W1664/(1-VLOOKUP("Total porcentaje:",ResumenCotizacion!$F:$H,3,0)),2)</f>
        <v>366541</v>
      </c>
      <c r="Y1664" s="3">
        <f t="shared" si="103"/>
        <v>0</v>
      </c>
    </row>
    <row r="1665" spans="1:25" ht="14.25" x14ac:dyDescent="0.2">
      <c r="A1665" s="21" t="str">
        <f t="shared" si="100"/>
        <v>Catalogo principalOPEN-CSP GOBIERNO71429144-d618-4da6-8b9b-80d41938b5e9</v>
      </c>
      <c r="B1665" s="21" t="str">
        <f t="shared" si="101"/>
        <v>71429144-d618-4da6-8b9b-80d41938b5e9OPEN-CSP GOBIERNO</v>
      </c>
      <c r="C1665"/>
      <c r="D1665" s="21" t="s">
        <v>134</v>
      </c>
      <c r="E1665" t="s">
        <v>3461</v>
      </c>
      <c r="F1665" s="21" t="s">
        <v>18</v>
      </c>
      <c r="G1665" s="21" t="s">
        <v>134</v>
      </c>
      <c r="H1665" s="49" t="s">
        <v>136</v>
      </c>
      <c r="I1665" s="21" t="s">
        <v>74</v>
      </c>
      <c r="J1665" t="s">
        <v>3462</v>
      </c>
      <c r="K1665" s="53" t="s">
        <v>29</v>
      </c>
      <c r="L1665" s="52" t="s">
        <v>92</v>
      </c>
      <c r="M1665" s="48" t="s">
        <v>73</v>
      </c>
      <c r="N1665" s="89" t="s">
        <v>74</v>
      </c>
      <c r="O1665" s="90" t="s">
        <v>74</v>
      </c>
      <c r="P1665" s="89" t="s">
        <v>74</v>
      </c>
      <c r="Q1665" s="47" t="str">
        <f t="shared" si="102"/>
        <v>71429144-d618-4da6-8b9b-80d41938b5e9</v>
      </c>
      <c r="R1665" s="91" t="s">
        <v>848</v>
      </c>
      <c r="S1665" s="93">
        <v>135</v>
      </c>
      <c r="T1665" s="21">
        <v>1</v>
      </c>
      <c r="U1665" s="62" t="s">
        <v>139</v>
      </c>
      <c r="V1665" s="49">
        <f>SUMIF(ResumenCotizacion!$C:$C,E1665,ResumenCotizacion!$P:$P)</f>
        <v>0</v>
      </c>
      <c r="W1665" s="86">
        <f>IF(H1665="USD",S1665*SolCotizacion!$J$18,S1665)</f>
        <v>494830.35</v>
      </c>
      <c r="X1665" s="3">
        <f>ROUND(W1665/(1-VLOOKUP("Total porcentaje:",ResumenCotizacion!$F:$H,3,0)),2)</f>
        <v>494830.35</v>
      </c>
      <c r="Y1665" s="3">
        <f t="shared" si="103"/>
        <v>0</v>
      </c>
    </row>
    <row r="1666" spans="1:25" ht="14.25" x14ac:dyDescent="0.2">
      <c r="A1666" s="21" t="str">
        <f t="shared" ref="A1666:A1729" si="104">D1666&amp;F1666&amp;E1666</f>
        <v>Catalogo principalOPEN-CSP GOBIERNO0aa62437-b86a-48bd-ae51-85c8dcec5e6d</v>
      </c>
      <c r="B1666" s="21" t="str">
        <f t="shared" ref="B1666:B1729" si="105">E1666&amp;F1666</f>
        <v>0aa62437-b86a-48bd-ae51-85c8dcec5e6dOPEN-CSP GOBIERNO</v>
      </c>
      <c r="C1666"/>
      <c r="D1666" s="21" t="s">
        <v>134</v>
      </c>
      <c r="E1666" t="s">
        <v>3463</v>
      </c>
      <c r="F1666" s="21" t="s">
        <v>18</v>
      </c>
      <c r="G1666" s="21" t="s">
        <v>134</v>
      </c>
      <c r="H1666" s="49" t="s">
        <v>136</v>
      </c>
      <c r="I1666" s="21" t="s">
        <v>74</v>
      </c>
      <c r="J1666" t="s">
        <v>3464</v>
      </c>
      <c r="K1666" s="53" t="s">
        <v>29</v>
      </c>
      <c r="L1666" s="52" t="s">
        <v>92</v>
      </c>
      <c r="M1666" s="48" t="s">
        <v>73</v>
      </c>
      <c r="N1666" s="89" t="s">
        <v>74</v>
      </c>
      <c r="O1666" s="90" t="s">
        <v>74</v>
      </c>
      <c r="P1666" s="89" t="s">
        <v>74</v>
      </c>
      <c r="Q1666" s="47" t="str">
        <f t="shared" si="102"/>
        <v>0aa62437-b86a-48bd-ae51-85c8dcec5e6d</v>
      </c>
      <c r="R1666" s="91" t="s">
        <v>848</v>
      </c>
      <c r="S1666" s="93">
        <v>10</v>
      </c>
      <c r="T1666" s="21">
        <v>1</v>
      </c>
      <c r="U1666" s="62" t="s">
        <v>139</v>
      </c>
      <c r="V1666" s="49">
        <f>SUMIF(ResumenCotizacion!$C:$C,E1666,ResumenCotizacion!$P:$P)</f>
        <v>0</v>
      </c>
      <c r="W1666" s="86">
        <f>IF(H1666="USD",S1666*SolCotizacion!$J$18,S1666)</f>
        <v>36654.1</v>
      </c>
      <c r="X1666" s="3">
        <f>ROUND(W1666/(1-VLOOKUP("Total porcentaje:",ResumenCotizacion!$F:$H,3,0)),2)</f>
        <v>36654.1</v>
      </c>
      <c r="Y1666" s="3">
        <f t="shared" si="103"/>
        <v>0</v>
      </c>
    </row>
    <row r="1667" spans="1:25" ht="14.25" x14ac:dyDescent="0.2">
      <c r="A1667" s="21" t="str">
        <f t="shared" si="104"/>
        <v>Catalogo principalOPEN-CSP GOBIERNO7671c37b-a812-4061-ac9d-51689d9fd2da</v>
      </c>
      <c r="B1667" s="21" t="str">
        <f t="shared" si="105"/>
        <v>7671c37b-a812-4061-ac9d-51689d9fd2daOPEN-CSP GOBIERNO</v>
      </c>
      <c r="C1667"/>
      <c r="D1667" s="21" t="s">
        <v>134</v>
      </c>
      <c r="E1667" t="s">
        <v>3465</v>
      </c>
      <c r="F1667" s="21" t="s">
        <v>18</v>
      </c>
      <c r="G1667" s="21" t="s">
        <v>134</v>
      </c>
      <c r="H1667" s="49" t="s">
        <v>136</v>
      </c>
      <c r="I1667" s="21" t="s">
        <v>74</v>
      </c>
      <c r="J1667" t="s">
        <v>3466</v>
      </c>
      <c r="K1667" s="53" t="s">
        <v>29</v>
      </c>
      <c r="L1667" s="52" t="s">
        <v>92</v>
      </c>
      <c r="M1667" s="48" t="s">
        <v>73</v>
      </c>
      <c r="N1667" s="89" t="s">
        <v>74</v>
      </c>
      <c r="O1667" s="90" t="s">
        <v>74</v>
      </c>
      <c r="P1667" s="89" t="s">
        <v>74</v>
      </c>
      <c r="Q1667" s="47" t="str">
        <f t="shared" ref="Q1667:Q1716" si="106">+E1667</f>
        <v>7671c37b-a812-4061-ac9d-51689d9fd2da</v>
      </c>
      <c r="R1667" s="91" t="s">
        <v>848</v>
      </c>
      <c r="S1667" s="93">
        <v>32</v>
      </c>
      <c r="T1667" s="21">
        <v>1</v>
      </c>
      <c r="U1667" s="62" t="s">
        <v>139</v>
      </c>
      <c r="V1667" s="49">
        <f>SUMIF(ResumenCotizacion!$C:$C,E1667,ResumenCotizacion!$P:$P)</f>
        <v>0</v>
      </c>
      <c r="W1667" s="86">
        <f>IF(H1667="USD",S1667*SolCotizacion!$J$18,S1667)</f>
        <v>117293.12</v>
      </c>
      <c r="X1667" s="3">
        <f>ROUND(W1667/(1-VLOOKUP("Total porcentaje:",ResumenCotizacion!$F:$H,3,0)),2)</f>
        <v>117293.12</v>
      </c>
      <c r="Y1667" s="3">
        <f t="shared" ref="Y1667:Y1730" si="107">V1667*X1667</f>
        <v>0</v>
      </c>
    </row>
    <row r="1668" spans="1:25" ht="14.25" x14ac:dyDescent="0.2">
      <c r="A1668" s="21" t="str">
        <f t="shared" si="104"/>
        <v>Catalogo principalOPEN-CSP GOBIERNOdb5e0b1c-9cc3-459c-9d08-c61993959fd3</v>
      </c>
      <c r="B1668" s="21" t="str">
        <f t="shared" si="105"/>
        <v>db5e0b1c-9cc3-459c-9d08-c61993959fd3OPEN-CSP GOBIERNO</v>
      </c>
      <c r="C1668"/>
      <c r="D1668" s="21" t="s">
        <v>134</v>
      </c>
      <c r="E1668" t="s">
        <v>3467</v>
      </c>
      <c r="F1668" s="21" t="s">
        <v>18</v>
      </c>
      <c r="G1668" s="21" t="s">
        <v>134</v>
      </c>
      <c r="H1668" s="49" t="s">
        <v>136</v>
      </c>
      <c r="I1668" s="21" t="s">
        <v>74</v>
      </c>
      <c r="J1668" t="s">
        <v>3468</v>
      </c>
      <c r="K1668" s="53" t="s">
        <v>29</v>
      </c>
      <c r="L1668" s="52" t="s">
        <v>92</v>
      </c>
      <c r="M1668" s="48" t="s">
        <v>73</v>
      </c>
      <c r="N1668" s="89" t="s">
        <v>74</v>
      </c>
      <c r="O1668" s="90" t="s">
        <v>74</v>
      </c>
      <c r="P1668" s="89" t="s">
        <v>74</v>
      </c>
      <c r="Q1668" s="47" t="str">
        <f t="shared" si="106"/>
        <v>db5e0b1c-9cc3-459c-9d08-c61993959fd3</v>
      </c>
      <c r="R1668" s="91" t="s">
        <v>848</v>
      </c>
      <c r="S1668" s="93">
        <v>57</v>
      </c>
      <c r="T1668" s="21">
        <v>1</v>
      </c>
      <c r="U1668" s="62" t="s">
        <v>139</v>
      </c>
      <c r="V1668" s="49">
        <f>SUMIF(ResumenCotizacion!$C:$C,E1668,ResumenCotizacion!$P:$P)</f>
        <v>0</v>
      </c>
      <c r="W1668" s="86">
        <f>IF(H1668="USD",S1668*SolCotizacion!$J$18,S1668)</f>
        <v>208928.37</v>
      </c>
      <c r="X1668" s="3">
        <f>ROUND(W1668/(1-VLOOKUP("Total porcentaje:",ResumenCotizacion!$F:$H,3,0)),2)</f>
        <v>208928.37</v>
      </c>
      <c r="Y1668" s="3">
        <f t="shared" si="107"/>
        <v>0</v>
      </c>
    </row>
    <row r="1669" spans="1:25" ht="14.25" x14ac:dyDescent="0.2">
      <c r="A1669" s="21" t="str">
        <f t="shared" si="104"/>
        <v>Catalogo principalOPEN-CSP GOBIERNO8aedc5a1-02be-4c9f-8894-989a69aa9aad</v>
      </c>
      <c r="B1669" s="21" t="str">
        <f t="shared" si="105"/>
        <v>8aedc5a1-02be-4c9f-8894-989a69aa9aadOPEN-CSP GOBIERNO</v>
      </c>
      <c r="C1669"/>
      <c r="D1669" s="21" t="s">
        <v>134</v>
      </c>
      <c r="E1669" t="s">
        <v>3469</v>
      </c>
      <c r="F1669" s="21" t="s">
        <v>18</v>
      </c>
      <c r="G1669" s="21" t="s">
        <v>134</v>
      </c>
      <c r="H1669" s="49" t="s">
        <v>136</v>
      </c>
      <c r="I1669" s="21" t="s">
        <v>74</v>
      </c>
      <c r="J1669" t="s">
        <v>3470</v>
      </c>
      <c r="K1669" s="53" t="s">
        <v>29</v>
      </c>
      <c r="L1669" s="52" t="s">
        <v>92</v>
      </c>
      <c r="M1669" s="48" t="s">
        <v>73</v>
      </c>
      <c r="N1669" s="89" t="s">
        <v>74</v>
      </c>
      <c r="O1669" s="90" t="s">
        <v>74</v>
      </c>
      <c r="P1669" s="89" t="s">
        <v>74</v>
      </c>
      <c r="Q1669" s="47" t="str">
        <f t="shared" si="106"/>
        <v>8aedc5a1-02be-4c9f-8894-989a69aa9aad</v>
      </c>
      <c r="R1669" s="91" t="s">
        <v>848</v>
      </c>
      <c r="S1669" s="93">
        <v>12</v>
      </c>
      <c r="T1669" s="21">
        <v>1</v>
      </c>
      <c r="U1669" s="62" t="s">
        <v>139</v>
      </c>
      <c r="V1669" s="49">
        <f>SUMIF(ResumenCotizacion!$C:$C,E1669,ResumenCotizacion!$P:$P)</f>
        <v>0</v>
      </c>
      <c r="W1669" s="86">
        <f>IF(H1669="USD",S1669*SolCotizacion!$J$18,S1669)</f>
        <v>43984.92</v>
      </c>
      <c r="X1669" s="3">
        <f>ROUND(W1669/(1-VLOOKUP("Total porcentaje:",ResumenCotizacion!$F:$H,3,0)),2)</f>
        <v>43984.92</v>
      </c>
      <c r="Y1669" s="3">
        <f t="shared" si="107"/>
        <v>0</v>
      </c>
    </row>
    <row r="1670" spans="1:25" ht="14.25" x14ac:dyDescent="0.2">
      <c r="A1670" s="21" t="str">
        <f t="shared" si="104"/>
        <v>Catalogo principalOPEN-CSP GOBIERNO02c07b64-2cd3-4667-b014-561192fc5d1a</v>
      </c>
      <c r="B1670" s="21" t="str">
        <f t="shared" si="105"/>
        <v>02c07b64-2cd3-4667-b014-561192fc5d1aOPEN-CSP GOBIERNO</v>
      </c>
      <c r="C1670"/>
      <c r="D1670" s="21" t="s">
        <v>134</v>
      </c>
      <c r="E1670" t="s">
        <v>3471</v>
      </c>
      <c r="F1670" s="21" t="s">
        <v>18</v>
      </c>
      <c r="G1670" s="21" t="s">
        <v>134</v>
      </c>
      <c r="H1670" s="49" t="s">
        <v>136</v>
      </c>
      <c r="I1670" s="21" t="s">
        <v>74</v>
      </c>
      <c r="J1670" t="s">
        <v>3472</v>
      </c>
      <c r="K1670" s="53" t="s">
        <v>29</v>
      </c>
      <c r="L1670" s="52" t="s">
        <v>92</v>
      </c>
      <c r="M1670" s="48" t="s">
        <v>73</v>
      </c>
      <c r="N1670" s="89" t="s">
        <v>74</v>
      </c>
      <c r="O1670" s="90" t="s">
        <v>74</v>
      </c>
      <c r="P1670" s="89" t="s">
        <v>74</v>
      </c>
      <c r="Q1670" s="47" t="str">
        <f t="shared" si="106"/>
        <v>02c07b64-2cd3-4667-b014-561192fc5d1a</v>
      </c>
      <c r="R1670" s="91" t="s">
        <v>848</v>
      </c>
      <c r="S1670" s="93">
        <v>35</v>
      </c>
      <c r="T1670" s="21">
        <v>1</v>
      </c>
      <c r="U1670" s="62" t="s">
        <v>139</v>
      </c>
      <c r="V1670" s="49">
        <f>SUMIF(ResumenCotizacion!$C:$C,E1670,ResumenCotizacion!$P:$P)</f>
        <v>0</v>
      </c>
      <c r="W1670" s="86">
        <f>IF(H1670="USD",S1670*SolCotizacion!$J$18,S1670)</f>
        <v>128289.34999999999</v>
      </c>
      <c r="X1670" s="3">
        <f>ROUND(W1670/(1-VLOOKUP("Total porcentaje:",ResumenCotizacion!$F:$H,3,0)),2)</f>
        <v>128289.35</v>
      </c>
      <c r="Y1670" s="3">
        <f t="shared" si="107"/>
        <v>0</v>
      </c>
    </row>
    <row r="1671" spans="1:25" ht="14.25" x14ac:dyDescent="0.2">
      <c r="A1671" s="21" t="str">
        <f t="shared" si="104"/>
        <v>Catalogo principalOPEN-CSP GOBIERNOd536d35a-dd81-4e5a-8f58-9bdd2d22a16b</v>
      </c>
      <c r="B1671" s="21" t="str">
        <f t="shared" si="105"/>
        <v>d536d35a-dd81-4e5a-8f58-9bdd2d22a16bOPEN-CSP GOBIERNO</v>
      </c>
      <c r="C1671"/>
      <c r="D1671" s="21" t="s">
        <v>134</v>
      </c>
      <c r="E1671" t="s">
        <v>3473</v>
      </c>
      <c r="F1671" s="21" t="s">
        <v>18</v>
      </c>
      <c r="G1671" s="21" t="s">
        <v>134</v>
      </c>
      <c r="H1671" s="49" t="s">
        <v>136</v>
      </c>
      <c r="I1671" s="21" t="s">
        <v>74</v>
      </c>
      <c r="J1671" t="s">
        <v>3474</v>
      </c>
      <c r="K1671" s="53" t="s">
        <v>29</v>
      </c>
      <c r="L1671" s="52" t="s">
        <v>92</v>
      </c>
      <c r="M1671" s="48" t="s">
        <v>73</v>
      </c>
      <c r="N1671" s="89" t="s">
        <v>74</v>
      </c>
      <c r="O1671" s="90" t="s">
        <v>74</v>
      </c>
      <c r="P1671" s="89" t="s">
        <v>74</v>
      </c>
      <c r="Q1671" s="47" t="str">
        <f t="shared" si="106"/>
        <v>d536d35a-dd81-4e5a-8f58-9bdd2d22a16b</v>
      </c>
      <c r="R1671" s="91" t="s">
        <v>848</v>
      </c>
      <c r="S1671" s="93">
        <v>150</v>
      </c>
      <c r="T1671" s="21">
        <v>1</v>
      </c>
      <c r="U1671" s="62" t="s">
        <v>139</v>
      </c>
      <c r="V1671" s="49">
        <f>SUMIF(ResumenCotizacion!$C:$C,E1671,ResumenCotizacion!$P:$P)</f>
        <v>0</v>
      </c>
      <c r="W1671" s="86">
        <f>IF(H1671="USD",S1671*SolCotizacion!$J$18,S1671)</f>
        <v>549811.5</v>
      </c>
      <c r="X1671" s="3">
        <f>ROUND(W1671/(1-VLOOKUP("Total porcentaje:",ResumenCotizacion!$F:$H,3,0)),2)</f>
        <v>549811.5</v>
      </c>
      <c r="Y1671" s="3">
        <f t="shared" si="107"/>
        <v>0</v>
      </c>
    </row>
    <row r="1672" spans="1:25" ht="14.25" x14ac:dyDescent="0.2">
      <c r="A1672" s="21" t="str">
        <f t="shared" si="104"/>
        <v>Catalogo principalOPEN-CSP ACADEMICOc7b9ab7e-8f80-4b4b-8aed-dcad61f28995</v>
      </c>
      <c r="B1672" s="21" t="str">
        <f t="shared" si="105"/>
        <v>c7b9ab7e-8f80-4b4b-8aed-dcad61f28995OPEN-CSP ACADEMICO</v>
      </c>
      <c r="C1672"/>
      <c r="D1672" s="21" t="s">
        <v>134</v>
      </c>
      <c r="E1672" t="s">
        <v>3475</v>
      </c>
      <c r="F1672" s="21" t="s">
        <v>779</v>
      </c>
      <c r="G1672" s="21" t="s">
        <v>134</v>
      </c>
      <c r="H1672" s="49" t="s">
        <v>136</v>
      </c>
      <c r="I1672" s="21" t="s">
        <v>74</v>
      </c>
      <c r="J1672" t="s">
        <v>3476</v>
      </c>
      <c r="K1672" s="53" t="s">
        <v>29</v>
      </c>
      <c r="L1672" s="52" t="s">
        <v>92</v>
      </c>
      <c r="M1672" s="48" t="s">
        <v>73</v>
      </c>
      <c r="N1672" s="89" t="s">
        <v>74</v>
      </c>
      <c r="O1672" s="90" t="s">
        <v>74</v>
      </c>
      <c r="P1672" s="89" t="s">
        <v>74</v>
      </c>
      <c r="Q1672" s="47" t="str">
        <f t="shared" si="106"/>
        <v>c7b9ab7e-8f80-4b4b-8aed-dcad61f28995</v>
      </c>
      <c r="R1672" s="91" t="s">
        <v>848</v>
      </c>
      <c r="S1672" s="93">
        <v>5.2</v>
      </c>
      <c r="T1672" s="21">
        <v>1</v>
      </c>
      <c r="U1672" s="62" t="s">
        <v>139</v>
      </c>
      <c r="V1672" s="49">
        <f>SUMIF(ResumenCotizacion!$C:$C,E1672,ResumenCotizacion!$P:$P)</f>
        <v>0</v>
      </c>
      <c r="W1672" s="86">
        <f>IF(H1672="USD",S1672*SolCotizacion!$J$18,S1672)</f>
        <v>19060.132000000001</v>
      </c>
      <c r="X1672" s="3">
        <f>ROUND(W1672/(1-VLOOKUP("Total porcentaje:",ResumenCotizacion!$F:$H,3,0)),2)</f>
        <v>19060.13</v>
      </c>
      <c r="Y1672" s="3">
        <f t="shared" si="107"/>
        <v>0</v>
      </c>
    </row>
    <row r="1673" spans="1:25" ht="14.25" x14ac:dyDescent="0.2">
      <c r="A1673" s="21" t="str">
        <f t="shared" si="104"/>
        <v>Catalogo principalOPEN-CSP ACADEMICO13219baa-468f-4eeb-bfaa-243216dbddca</v>
      </c>
      <c r="B1673" s="21" t="str">
        <f t="shared" si="105"/>
        <v>13219baa-468f-4eeb-bfaa-243216dbddcaOPEN-CSP ACADEMICO</v>
      </c>
      <c r="C1673"/>
      <c r="D1673" s="21" t="s">
        <v>134</v>
      </c>
      <c r="E1673" t="s">
        <v>3477</v>
      </c>
      <c r="F1673" s="21" t="s">
        <v>779</v>
      </c>
      <c r="G1673" s="21" t="s">
        <v>134</v>
      </c>
      <c r="H1673" s="49" t="s">
        <v>136</v>
      </c>
      <c r="I1673" s="21" t="s">
        <v>74</v>
      </c>
      <c r="J1673" t="s">
        <v>3478</v>
      </c>
      <c r="K1673" s="53" t="s">
        <v>29</v>
      </c>
      <c r="L1673" s="52" t="s">
        <v>92</v>
      </c>
      <c r="M1673" s="48" t="s">
        <v>73</v>
      </c>
      <c r="N1673" s="89" t="s">
        <v>74</v>
      </c>
      <c r="O1673" s="90" t="s">
        <v>74</v>
      </c>
      <c r="P1673" s="89" t="s">
        <v>74</v>
      </c>
      <c r="Q1673" s="47" t="str">
        <f t="shared" si="106"/>
        <v>13219baa-468f-4eeb-bfaa-243216dbddca</v>
      </c>
      <c r="R1673" s="91" t="s">
        <v>848</v>
      </c>
      <c r="S1673" s="93">
        <v>2.4</v>
      </c>
      <c r="T1673" s="21">
        <v>1</v>
      </c>
      <c r="U1673" s="62" t="s">
        <v>139</v>
      </c>
      <c r="V1673" s="49">
        <f>SUMIF(ResumenCotizacion!$C:$C,E1673,ResumenCotizacion!$P:$P)</f>
        <v>0</v>
      </c>
      <c r="W1673" s="86">
        <f>IF(H1673="USD",S1673*SolCotizacion!$J$18,S1673)</f>
        <v>8796.9839999999986</v>
      </c>
      <c r="X1673" s="3">
        <f>ROUND(W1673/(1-VLOOKUP("Total porcentaje:",ResumenCotizacion!$F:$H,3,0)),2)</f>
        <v>8796.98</v>
      </c>
      <c r="Y1673" s="3">
        <f t="shared" si="107"/>
        <v>0</v>
      </c>
    </row>
    <row r="1674" spans="1:25" ht="14.25" x14ac:dyDescent="0.2">
      <c r="A1674" s="21" t="str">
        <f t="shared" si="104"/>
        <v>Catalogo principalOPEN-CSP ACADEMICO31a690b0-3945-4adf-98ab-644e0a879b3f</v>
      </c>
      <c r="B1674" s="21" t="str">
        <f t="shared" si="105"/>
        <v>31a690b0-3945-4adf-98ab-644e0a879b3fOPEN-CSP ACADEMICO</v>
      </c>
      <c r="C1674"/>
      <c r="D1674" s="21" t="s">
        <v>134</v>
      </c>
      <c r="E1674" t="s">
        <v>3479</v>
      </c>
      <c r="F1674" s="21" t="s">
        <v>779</v>
      </c>
      <c r="G1674" s="21" t="s">
        <v>134</v>
      </c>
      <c r="H1674" s="49" t="s">
        <v>136</v>
      </c>
      <c r="I1674" s="21" t="s">
        <v>74</v>
      </c>
      <c r="J1674" t="s">
        <v>3480</v>
      </c>
      <c r="K1674" s="53" t="s">
        <v>29</v>
      </c>
      <c r="L1674" s="52" t="s">
        <v>92</v>
      </c>
      <c r="M1674" s="48" t="s">
        <v>73</v>
      </c>
      <c r="N1674" s="89" t="s">
        <v>74</v>
      </c>
      <c r="O1674" s="90" t="s">
        <v>74</v>
      </c>
      <c r="P1674" s="89" t="s">
        <v>74</v>
      </c>
      <c r="Q1674" s="47" t="str">
        <f t="shared" si="106"/>
        <v>31a690b0-3945-4adf-98ab-644e0a879b3f</v>
      </c>
      <c r="R1674" s="91" t="s">
        <v>848</v>
      </c>
      <c r="S1674" s="93">
        <v>1.8</v>
      </c>
      <c r="T1674" s="21">
        <v>1</v>
      </c>
      <c r="U1674" s="62" t="s">
        <v>139</v>
      </c>
      <c r="V1674" s="49">
        <f>SUMIF(ResumenCotizacion!$C:$C,E1674,ResumenCotizacion!$P:$P)</f>
        <v>0</v>
      </c>
      <c r="W1674" s="86">
        <f>IF(H1674="USD",S1674*SolCotizacion!$J$18,S1674)</f>
        <v>6597.7380000000003</v>
      </c>
      <c r="X1674" s="3">
        <f>ROUND(W1674/(1-VLOOKUP("Total porcentaje:",ResumenCotizacion!$F:$H,3,0)),2)</f>
        <v>6597.74</v>
      </c>
      <c r="Y1674" s="3">
        <f t="shared" si="107"/>
        <v>0</v>
      </c>
    </row>
    <row r="1675" spans="1:25" ht="14.25" x14ac:dyDescent="0.2">
      <c r="A1675" s="21" t="str">
        <f t="shared" si="104"/>
        <v>Catalogo principalOPEN-CSP ACADEMICObeeafb06-d78c-45f4-9446-3fa6ebbc7803</v>
      </c>
      <c r="B1675" s="21" t="str">
        <f t="shared" si="105"/>
        <v>beeafb06-d78c-45f4-9446-3fa6ebbc7803OPEN-CSP ACADEMICO</v>
      </c>
      <c r="C1675"/>
      <c r="D1675" s="21" t="s">
        <v>134</v>
      </c>
      <c r="E1675" t="s">
        <v>3481</v>
      </c>
      <c r="F1675" s="21" t="s">
        <v>779</v>
      </c>
      <c r="G1675" s="21" t="s">
        <v>134</v>
      </c>
      <c r="H1675" s="49" t="s">
        <v>136</v>
      </c>
      <c r="I1675" s="21" t="s">
        <v>74</v>
      </c>
      <c r="J1675" t="s">
        <v>3482</v>
      </c>
      <c r="K1675" s="53" t="s">
        <v>29</v>
      </c>
      <c r="L1675" s="52" t="s">
        <v>92</v>
      </c>
      <c r="M1675" s="48" t="s">
        <v>73</v>
      </c>
      <c r="N1675" s="89" t="s">
        <v>74</v>
      </c>
      <c r="O1675" s="90" t="s">
        <v>74</v>
      </c>
      <c r="P1675" s="89" t="s">
        <v>74</v>
      </c>
      <c r="Q1675" s="47" t="str">
        <f t="shared" si="106"/>
        <v>beeafb06-d78c-45f4-9446-3fa6ebbc7803</v>
      </c>
      <c r="R1675" s="91" t="s">
        <v>848</v>
      </c>
      <c r="S1675" s="93">
        <v>82.5</v>
      </c>
      <c r="T1675" s="21">
        <v>1</v>
      </c>
      <c r="U1675" s="62" t="s">
        <v>139</v>
      </c>
      <c r="V1675" s="49">
        <f>SUMIF(ResumenCotizacion!$C:$C,E1675,ResumenCotizacion!$P:$P)</f>
        <v>0</v>
      </c>
      <c r="W1675" s="86">
        <f>IF(H1675="USD",S1675*SolCotizacion!$J$18,S1675)</f>
        <v>302396.32500000001</v>
      </c>
      <c r="X1675" s="3">
        <f>ROUND(W1675/(1-VLOOKUP("Total porcentaje:",ResumenCotizacion!$F:$H,3,0)),2)</f>
        <v>302396.33</v>
      </c>
      <c r="Y1675" s="3">
        <f t="shared" si="107"/>
        <v>0</v>
      </c>
    </row>
    <row r="1676" spans="1:25" ht="14.25" x14ac:dyDescent="0.2">
      <c r="A1676" s="21" t="str">
        <f t="shared" si="104"/>
        <v>Catalogo principalOPEN-CSP ACADEMICO711e2441-673c-4322-947c-ce2eb8035605</v>
      </c>
      <c r="B1676" s="21" t="str">
        <f t="shared" si="105"/>
        <v>711e2441-673c-4322-947c-ce2eb8035605OPEN-CSP ACADEMICO</v>
      </c>
      <c r="C1676"/>
      <c r="D1676" s="21" t="s">
        <v>134</v>
      </c>
      <c r="E1676" t="s">
        <v>3483</v>
      </c>
      <c r="F1676" s="21" t="s">
        <v>779</v>
      </c>
      <c r="G1676" s="21" t="s">
        <v>134</v>
      </c>
      <c r="H1676" s="49" t="s">
        <v>136</v>
      </c>
      <c r="I1676" s="21" t="s">
        <v>74</v>
      </c>
      <c r="J1676" t="s">
        <v>3484</v>
      </c>
      <c r="K1676" s="53" t="s">
        <v>29</v>
      </c>
      <c r="L1676" s="52" t="s">
        <v>92</v>
      </c>
      <c r="M1676" s="48" t="s">
        <v>73</v>
      </c>
      <c r="N1676" s="89" t="s">
        <v>74</v>
      </c>
      <c r="O1676" s="90" t="s">
        <v>74</v>
      </c>
      <c r="P1676" s="89" t="s">
        <v>74</v>
      </c>
      <c r="Q1676" s="47" t="str">
        <f t="shared" si="106"/>
        <v>711e2441-673c-4322-947c-ce2eb8035605</v>
      </c>
      <c r="R1676" s="91" t="s">
        <v>848</v>
      </c>
      <c r="S1676" s="93">
        <v>55</v>
      </c>
      <c r="T1676" s="21">
        <v>1</v>
      </c>
      <c r="U1676" s="62" t="s">
        <v>139</v>
      </c>
      <c r="V1676" s="49">
        <f>SUMIF(ResumenCotizacion!$C:$C,E1676,ResumenCotizacion!$P:$P)</f>
        <v>0</v>
      </c>
      <c r="W1676" s="86">
        <f>IF(H1676="USD",S1676*SolCotizacion!$J$18,S1676)</f>
        <v>201597.55</v>
      </c>
      <c r="X1676" s="3">
        <f>ROUND(W1676/(1-VLOOKUP("Total porcentaje:",ResumenCotizacion!$F:$H,3,0)),2)</f>
        <v>201597.55</v>
      </c>
      <c r="Y1676" s="3">
        <f t="shared" si="107"/>
        <v>0</v>
      </c>
    </row>
    <row r="1677" spans="1:25" ht="14.25" x14ac:dyDescent="0.2">
      <c r="A1677" s="21" t="str">
        <f t="shared" si="104"/>
        <v>Catalogo principalOPEN-CSP ACADEMICO3a773ce4-8a93-4da7-a966-fdf8a41b4887</v>
      </c>
      <c r="B1677" s="21" t="str">
        <f t="shared" si="105"/>
        <v>3a773ce4-8a93-4da7-a966-fdf8a41b4887OPEN-CSP ACADEMICO</v>
      </c>
      <c r="C1677"/>
      <c r="D1677" s="21" t="s">
        <v>134</v>
      </c>
      <c r="E1677" t="s">
        <v>3485</v>
      </c>
      <c r="F1677" s="21" t="s">
        <v>779</v>
      </c>
      <c r="G1677" s="21" t="s">
        <v>134</v>
      </c>
      <c r="H1677" s="49" t="s">
        <v>136</v>
      </c>
      <c r="I1677" s="21" t="s">
        <v>74</v>
      </c>
      <c r="J1677" t="s">
        <v>3486</v>
      </c>
      <c r="K1677" s="53" t="s">
        <v>29</v>
      </c>
      <c r="L1677" s="52" t="s">
        <v>92</v>
      </c>
      <c r="M1677" s="48" t="s">
        <v>73</v>
      </c>
      <c r="N1677" s="89" t="s">
        <v>74</v>
      </c>
      <c r="O1677" s="90" t="s">
        <v>74</v>
      </c>
      <c r="P1677" s="89" t="s">
        <v>74</v>
      </c>
      <c r="Q1677" s="47" t="str">
        <f t="shared" si="106"/>
        <v>3a773ce4-8a93-4da7-a966-fdf8a41b4887</v>
      </c>
      <c r="R1677" s="91" t="s">
        <v>848</v>
      </c>
      <c r="S1677" s="93">
        <v>550</v>
      </c>
      <c r="T1677" s="21">
        <v>1</v>
      </c>
      <c r="U1677" s="62" t="s">
        <v>139</v>
      </c>
      <c r="V1677" s="49">
        <f>SUMIF(ResumenCotizacion!$C:$C,E1677,ResumenCotizacion!$P:$P)</f>
        <v>0</v>
      </c>
      <c r="W1677" s="86">
        <f>IF(H1677="USD",S1677*SolCotizacion!$J$18,S1677)</f>
        <v>2015975.5</v>
      </c>
      <c r="X1677" s="3">
        <f>ROUND(W1677/(1-VLOOKUP("Total porcentaje:",ResumenCotizacion!$F:$H,3,0)),2)</f>
        <v>2015975.5</v>
      </c>
      <c r="Y1677" s="3">
        <f t="shared" si="107"/>
        <v>0</v>
      </c>
    </row>
    <row r="1678" spans="1:25" ht="14.25" x14ac:dyDescent="0.2">
      <c r="A1678" s="21" t="str">
        <f t="shared" si="104"/>
        <v>Catalogo principalOPEN-CSP ACADEMICO5d4547df-6872-4bbd-93b7-e63b1cb07792</v>
      </c>
      <c r="B1678" s="21" t="str">
        <f t="shared" si="105"/>
        <v>5d4547df-6872-4bbd-93b7-e63b1cb07792OPEN-CSP ACADEMICO</v>
      </c>
      <c r="C1678"/>
      <c r="D1678" s="21" t="s">
        <v>134</v>
      </c>
      <c r="E1678" t="s">
        <v>3487</v>
      </c>
      <c r="F1678" s="21" t="s">
        <v>779</v>
      </c>
      <c r="G1678" s="21" t="s">
        <v>134</v>
      </c>
      <c r="H1678" s="49" t="s">
        <v>136</v>
      </c>
      <c r="I1678" s="21" t="s">
        <v>74</v>
      </c>
      <c r="J1678" t="s">
        <v>3488</v>
      </c>
      <c r="K1678" s="53" t="s">
        <v>29</v>
      </c>
      <c r="L1678" s="52" t="s">
        <v>92</v>
      </c>
      <c r="M1678" s="48" t="s">
        <v>73</v>
      </c>
      <c r="N1678" s="89" t="s">
        <v>74</v>
      </c>
      <c r="O1678" s="90" t="s">
        <v>74</v>
      </c>
      <c r="P1678" s="89" t="s">
        <v>74</v>
      </c>
      <c r="Q1678" s="47" t="str">
        <f t="shared" si="106"/>
        <v>5d4547df-6872-4bbd-93b7-e63b1cb07792</v>
      </c>
      <c r="R1678" s="91" t="s">
        <v>848</v>
      </c>
      <c r="S1678" s="93">
        <v>82.5</v>
      </c>
      <c r="T1678" s="21">
        <v>1</v>
      </c>
      <c r="U1678" s="62" t="s">
        <v>139</v>
      </c>
      <c r="V1678" s="49">
        <f>SUMIF(ResumenCotizacion!$C:$C,E1678,ResumenCotizacion!$P:$P)</f>
        <v>0</v>
      </c>
      <c r="W1678" s="86">
        <f>IF(H1678="USD",S1678*SolCotizacion!$J$18,S1678)</f>
        <v>302396.32500000001</v>
      </c>
      <c r="X1678" s="3">
        <f>ROUND(W1678/(1-VLOOKUP("Total porcentaje:",ResumenCotizacion!$F:$H,3,0)),2)</f>
        <v>302396.33</v>
      </c>
      <c r="Y1678" s="3">
        <f t="shared" si="107"/>
        <v>0</v>
      </c>
    </row>
    <row r="1679" spans="1:25" ht="14.25" x14ac:dyDescent="0.2">
      <c r="A1679" s="21" t="str">
        <f t="shared" si="104"/>
        <v>Catalogo principalOPEN-CSP ACADEMICO2d912aad-bd09-4b66-87dc-ca75f2a5ef48</v>
      </c>
      <c r="B1679" s="21" t="str">
        <f t="shared" si="105"/>
        <v>2d912aad-bd09-4b66-87dc-ca75f2a5ef48OPEN-CSP ACADEMICO</v>
      </c>
      <c r="C1679"/>
      <c r="D1679" s="21" t="s">
        <v>134</v>
      </c>
      <c r="E1679" t="s">
        <v>3489</v>
      </c>
      <c r="F1679" s="21" t="s">
        <v>779</v>
      </c>
      <c r="G1679" s="21" t="s">
        <v>134</v>
      </c>
      <c r="H1679" s="49" t="s">
        <v>136</v>
      </c>
      <c r="I1679" s="21" t="s">
        <v>74</v>
      </c>
      <c r="J1679" t="s">
        <v>3490</v>
      </c>
      <c r="K1679" s="53" t="s">
        <v>29</v>
      </c>
      <c r="L1679" s="52" t="s">
        <v>92</v>
      </c>
      <c r="M1679" s="48" t="s">
        <v>73</v>
      </c>
      <c r="N1679" s="89" t="s">
        <v>74</v>
      </c>
      <c r="O1679" s="90" t="s">
        <v>74</v>
      </c>
      <c r="P1679" s="89" t="s">
        <v>74</v>
      </c>
      <c r="Q1679" s="47" t="str">
        <f t="shared" si="106"/>
        <v>2d912aad-bd09-4b66-87dc-ca75f2a5ef48</v>
      </c>
      <c r="R1679" s="91" t="s">
        <v>848</v>
      </c>
      <c r="S1679" s="93">
        <v>55</v>
      </c>
      <c r="T1679" s="21">
        <v>1</v>
      </c>
      <c r="U1679" s="62" t="s">
        <v>139</v>
      </c>
      <c r="V1679" s="49">
        <f>SUMIF(ResumenCotizacion!$C:$C,E1679,ResumenCotizacion!$P:$P)</f>
        <v>0</v>
      </c>
      <c r="W1679" s="86">
        <f>IF(H1679="USD",S1679*SolCotizacion!$J$18,S1679)</f>
        <v>201597.55</v>
      </c>
      <c r="X1679" s="3">
        <f>ROUND(W1679/(1-VLOOKUP("Total porcentaje:",ResumenCotizacion!$F:$H,3,0)),2)</f>
        <v>201597.55</v>
      </c>
      <c r="Y1679" s="3">
        <f t="shared" si="107"/>
        <v>0</v>
      </c>
    </row>
    <row r="1680" spans="1:25" ht="14.25" x14ac:dyDescent="0.2">
      <c r="A1680" s="21" t="str">
        <f t="shared" si="104"/>
        <v>Catalogo principalOPEN-CSP ACADEMICO1bc4f992-eda4-4a90-8628-ec35b5279e0e</v>
      </c>
      <c r="B1680" s="21" t="str">
        <f t="shared" si="105"/>
        <v>1bc4f992-eda4-4a90-8628-ec35b5279e0eOPEN-CSP ACADEMICO</v>
      </c>
      <c r="C1680"/>
      <c r="D1680" s="21" t="s">
        <v>134</v>
      </c>
      <c r="E1680" t="s">
        <v>3491</v>
      </c>
      <c r="F1680" s="21" t="s">
        <v>779</v>
      </c>
      <c r="G1680" s="21" t="s">
        <v>134</v>
      </c>
      <c r="H1680" s="49" t="s">
        <v>136</v>
      </c>
      <c r="I1680" s="21" t="s">
        <v>74</v>
      </c>
      <c r="J1680" t="s">
        <v>3492</v>
      </c>
      <c r="K1680" s="53" t="s">
        <v>29</v>
      </c>
      <c r="L1680" s="52" t="s">
        <v>92</v>
      </c>
      <c r="M1680" s="48" t="s">
        <v>73</v>
      </c>
      <c r="N1680" s="89" t="s">
        <v>74</v>
      </c>
      <c r="O1680" s="90" t="s">
        <v>74</v>
      </c>
      <c r="P1680" s="89" t="s">
        <v>74</v>
      </c>
      <c r="Q1680" s="47" t="str">
        <f t="shared" si="106"/>
        <v>1bc4f992-eda4-4a90-8628-ec35b5279e0e</v>
      </c>
      <c r="R1680" s="91" t="s">
        <v>848</v>
      </c>
      <c r="S1680" s="93">
        <v>550</v>
      </c>
      <c r="T1680" s="21">
        <v>1</v>
      </c>
      <c r="U1680" s="62" t="s">
        <v>139</v>
      </c>
      <c r="V1680" s="49">
        <f>SUMIF(ResumenCotizacion!$C:$C,E1680,ResumenCotizacion!$P:$P)</f>
        <v>0</v>
      </c>
      <c r="W1680" s="86">
        <f>IF(H1680="USD",S1680*SolCotizacion!$J$18,S1680)</f>
        <v>2015975.5</v>
      </c>
      <c r="X1680" s="3">
        <f>ROUND(W1680/(1-VLOOKUP("Total porcentaje:",ResumenCotizacion!$F:$H,3,0)),2)</f>
        <v>2015975.5</v>
      </c>
      <c r="Y1680" s="3">
        <f t="shared" si="107"/>
        <v>0</v>
      </c>
    </row>
    <row r="1681" spans="1:25" ht="14.25" x14ac:dyDescent="0.2">
      <c r="A1681" s="21" t="str">
        <f t="shared" si="104"/>
        <v>Catalogo principalOPEN-CSP ACADEMICO802036f3-f638-4959-b9cd-781910dba0d7</v>
      </c>
      <c r="B1681" s="21" t="str">
        <f t="shared" si="105"/>
        <v>802036f3-f638-4959-b9cd-781910dba0d7OPEN-CSP ACADEMICO</v>
      </c>
      <c r="C1681"/>
      <c r="D1681" s="21" t="s">
        <v>134</v>
      </c>
      <c r="E1681" t="s">
        <v>3493</v>
      </c>
      <c r="F1681" s="21" t="s">
        <v>779</v>
      </c>
      <c r="G1681" s="21" t="s">
        <v>134</v>
      </c>
      <c r="H1681" s="49" t="s">
        <v>136</v>
      </c>
      <c r="I1681" s="21" t="s">
        <v>74</v>
      </c>
      <c r="J1681" t="s">
        <v>3494</v>
      </c>
      <c r="K1681" s="53" t="s">
        <v>29</v>
      </c>
      <c r="L1681" s="52" t="s">
        <v>92</v>
      </c>
      <c r="M1681" s="48" t="s">
        <v>73</v>
      </c>
      <c r="N1681" s="89" t="s">
        <v>74</v>
      </c>
      <c r="O1681" s="90" t="s">
        <v>74</v>
      </c>
      <c r="P1681" s="89" t="s">
        <v>74</v>
      </c>
      <c r="Q1681" s="47" t="str">
        <f t="shared" si="106"/>
        <v>802036f3-f638-4959-b9cd-781910dba0d7</v>
      </c>
      <c r="R1681" s="91" t="s">
        <v>848</v>
      </c>
      <c r="S1681" s="93">
        <v>82.5</v>
      </c>
      <c r="T1681" s="21">
        <v>1</v>
      </c>
      <c r="U1681" s="62" t="s">
        <v>139</v>
      </c>
      <c r="V1681" s="49">
        <f>SUMIF(ResumenCotizacion!$C:$C,E1681,ResumenCotizacion!$P:$P)</f>
        <v>0</v>
      </c>
      <c r="W1681" s="86">
        <f>IF(H1681="USD",S1681*SolCotizacion!$J$18,S1681)</f>
        <v>302396.32500000001</v>
      </c>
      <c r="X1681" s="3">
        <f>ROUND(W1681/(1-VLOOKUP("Total porcentaje:",ResumenCotizacion!$F:$H,3,0)),2)</f>
        <v>302396.33</v>
      </c>
      <c r="Y1681" s="3">
        <f t="shared" si="107"/>
        <v>0</v>
      </c>
    </row>
    <row r="1682" spans="1:25" ht="14.25" x14ac:dyDescent="0.2">
      <c r="A1682" s="21" t="str">
        <f t="shared" si="104"/>
        <v>Catalogo principalOPEN-CSP ACADEMICOa7c8ecde-9e3d-412d-8657-45ab025e8260</v>
      </c>
      <c r="B1682" s="21" t="str">
        <f t="shared" si="105"/>
        <v>a7c8ecde-9e3d-412d-8657-45ab025e8260OPEN-CSP ACADEMICO</v>
      </c>
      <c r="C1682"/>
      <c r="D1682" s="21" t="s">
        <v>134</v>
      </c>
      <c r="E1682" t="s">
        <v>3495</v>
      </c>
      <c r="F1682" s="21" t="s">
        <v>779</v>
      </c>
      <c r="G1682" s="21" t="s">
        <v>134</v>
      </c>
      <c r="H1682" s="49" t="s">
        <v>136</v>
      </c>
      <c r="I1682" s="21" t="s">
        <v>74</v>
      </c>
      <c r="J1682" t="s">
        <v>3496</v>
      </c>
      <c r="K1682" s="53" t="s">
        <v>29</v>
      </c>
      <c r="L1682" s="52" t="s">
        <v>92</v>
      </c>
      <c r="M1682" s="48" t="s">
        <v>73</v>
      </c>
      <c r="N1682" s="89" t="s">
        <v>74</v>
      </c>
      <c r="O1682" s="90" t="s">
        <v>74</v>
      </c>
      <c r="P1682" s="89" t="s">
        <v>74</v>
      </c>
      <c r="Q1682" s="47" t="str">
        <f t="shared" si="106"/>
        <v>a7c8ecde-9e3d-412d-8657-45ab025e8260</v>
      </c>
      <c r="R1682" s="91" t="s">
        <v>848</v>
      </c>
      <c r="S1682" s="93">
        <v>55</v>
      </c>
      <c r="T1682" s="21">
        <v>1</v>
      </c>
      <c r="U1682" s="62" t="s">
        <v>139</v>
      </c>
      <c r="V1682" s="49">
        <f>SUMIF(ResumenCotizacion!$C:$C,E1682,ResumenCotizacion!$P:$P)</f>
        <v>0</v>
      </c>
      <c r="W1682" s="86">
        <f>IF(H1682="USD",S1682*SolCotizacion!$J$18,S1682)</f>
        <v>201597.55</v>
      </c>
      <c r="X1682" s="3">
        <f>ROUND(W1682/(1-VLOOKUP("Total porcentaje:",ResumenCotizacion!$F:$H,3,0)),2)</f>
        <v>201597.55</v>
      </c>
      <c r="Y1682" s="3">
        <f t="shared" si="107"/>
        <v>0</v>
      </c>
    </row>
    <row r="1683" spans="1:25" ht="14.25" x14ac:dyDescent="0.2">
      <c r="A1683" s="21" t="str">
        <f t="shared" si="104"/>
        <v>Catalogo principalOPEN-CSP ACADEMICOc630aa52-f084-42fb-b8b6-667e2f7e8030</v>
      </c>
      <c r="B1683" s="21" t="str">
        <f t="shared" si="105"/>
        <v>c630aa52-f084-42fb-b8b6-667e2f7e8030OPEN-CSP ACADEMICO</v>
      </c>
      <c r="C1683"/>
      <c r="D1683" s="21" t="s">
        <v>134</v>
      </c>
      <c r="E1683" t="s">
        <v>3497</v>
      </c>
      <c r="F1683" s="21" t="s">
        <v>779</v>
      </c>
      <c r="G1683" s="21" t="s">
        <v>134</v>
      </c>
      <c r="H1683" s="49" t="s">
        <v>136</v>
      </c>
      <c r="I1683" s="21" t="s">
        <v>74</v>
      </c>
      <c r="J1683" t="s">
        <v>3498</v>
      </c>
      <c r="K1683" s="53" t="s">
        <v>29</v>
      </c>
      <c r="L1683" s="52" t="s">
        <v>92</v>
      </c>
      <c r="M1683" s="48" t="s">
        <v>73</v>
      </c>
      <c r="N1683" s="89" t="s">
        <v>74</v>
      </c>
      <c r="O1683" s="90" t="s">
        <v>74</v>
      </c>
      <c r="P1683" s="89" t="s">
        <v>74</v>
      </c>
      <c r="Q1683" s="47" t="str">
        <f t="shared" si="106"/>
        <v>c630aa52-f084-42fb-b8b6-667e2f7e8030</v>
      </c>
      <c r="R1683" s="91" t="s">
        <v>848</v>
      </c>
      <c r="S1683" s="93">
        <v>550</v>
      </c>
      <c r="T1683" s="21">
        <v>1</v>
      </c>
      <c r="U1683" s="62" t="s">
        <v>139</v>
      </c>
      <c r="V1683" s="49">
        <f>SUMIF(ResumenCotizacion!$C:$C,E1683,ResumenCotizacion!$P:$P)</f>
        <v>0</v>
      </c>
      <c r="W1683" s="86">
        <f>IF(H1683="USD",S1683*SolCotizacion!$J$18,S1683)</f>
        <v>2015975.5</v>
      </c>
      <c r="X1683" s="3">
        <f>ROUND(W1683/(1-VLOOKUP("Total porcentaje:",ResumenCotizacion!$F:$H,3,0)),2)</f>
        <v>2015975.5</v>
      </c>
      <c r="Y1683" s="3">
        <f t="shared" si="107"/>
        <v>0</v>
      </c>
    </row>
    <row r="1684" spans="1:25" ht="14.25" x14ac:dyDescent="0.2">
      <c r="A1684" s="21" t="str">
        <f t="shared" si="104"/>
        <v>Catalogo principalOPEN-CSP ACADEMICOec85264a-bee0-4390-90d1-5e6d2d5d0f75</v>
      </c>
      <c r="B1684" s="21" t="str">
        <f t="shared" si="105"/>
        <v>ec85264a-bee0-4390-90d1-5e6d2d5d0f75OPEN-CSP ACADEMICO</v>
      </c>
      <c r="C1684"/>
      <c r="D1684" s="21" t="s">
        <v>134</v>
      </c>
      <c r="E1684" t="s">
        <v>3499</v>
      </c>
      <c r="F1684" s="21" t="s">
        <v>779</v>
      </c>
      <c r="G1684" s="21" t="s">
        <v>134</v>
      </c>
      <c r="H1684" s="49" t="s">
        <v>136</v>
      </c>
      <c r="I1684" s="21" t="s">
        <v>74</v>
      </c>
      <c r="J1684" t="s">
        <v>3500</v>
      </c>
      <c r="K1684" s="53" t="s">
        <v>29</v>
      </c>
      <c r="L1684" s="52" t="s">
        <v>92</v>
      </c>
      <c r="M1684" s="48" t="s">
        <v>73</v>
      </c>
      <c r="N1684" s="89" t="s">
        <v>74</v>
      </c>
      <c r="O1684" s="90" t="s">
        <v>74</v>
      </c>
      <c r="P1684" s="89" t="s">
        <v>74</v>
      </c>
      <c r="Q1684" s="47" t="str">
        <f t="shared" si="106"/>
        <v>ec85264a-bee0-4390-90d1-5e6d2d5d0f75</v>
      </c>
      <c r="R1684" s="91" t="s">
        <v>848</v>
      </c>
      <c r="S1684" s="93">
        <v>74.3</v>
      </c>
      <c r="T1684" s="21">
        <v>1</v>
      </c>
      <c r="U1684" s="62" t="s">
        <v>139</v>
      </c>
      <c r="V1684" s="49">
        <f>SUMIF(ResumenCotizacion!$C:$C,E1684,ResumenCotizacion!$P:$P)</f>
        <v>0</v>
      </c>
      <c r="W1684" s="86">
        <f>IF(H1684="USD",S1684*SolCotizacion!$J$18,S1684)</f>
        <v>272339.96299999999</v>
      </c>
      <c r="X1684" s="3">
        <f>ROUND(W1684/(1-VLOOKUP("Total porcentaje:",ResumenCotizacion!$F:$H,3,0)),2)</f>
        <v>272339.96000000002</v>
      </c>
      <c r="Y1684" s="3">
        <f t="shared" si="107"/>
        <v>0</v>
      </c>
    </row>
    <row r="1685" spans="1:25" ht="14.25" x14ac:dyDescent="0.2">
      <c r="A1685" s="21" t="str">
        <f t="shared" si="104"/>
        <v>Catalogo principalOPEN-CSP ACADEMICOe0fbdbc4-beb2-4245-9a33-779747ac88a3</v>
      </c>
      <c r="B1685" s="21" t="str">
        <f t="shared" si="105"/>
        <v>e0fbdbc4-beb2-4245-9a33-779747ac88a3OPEN-CSP ACADEMICO</v>
      </c>
      <c r="C1685"/>
      <c r="D1685" s="21" t="s">
        <v>134</v>
      </c>
      <c r="E1685" t="s">
        <v>3501</v>
      </c>
      <c r="F1685" s="21" t="s">
        <v>779</v>
      </c>
      <c r="G1685" s="21" t="s">
        <v>134</v>
      </c>
      <c r="H1685" s="49" t="s">
        <v>136</v>
      </c>
      <c r="I1685" s="21" t="s">
        <v>74</v>
      </c>
      <c r="J1685" t="s">
        <v>3502</v>
      </c>
      <c r="K1685" s="53" t="s">
        <v>29</v>
      </c>
      <c r="L1685" s="52" t="s">
        <v>92</v>
      </c>
      <c r="M1685" s="48" t="s">
        <v>73</v>
      </c>
      <c r="N1685" s="89" t="s">
        <v>74</v>
      </c>
      <c r="O1685" s="90" t="s">
        <v>74</v>
      </c>
      <c r="P1685" s="89" t="s">
        <v>74</v>
      </c>
      <c r="Q1685" s="47" t="str">
        <f t="shared" si="106"/>
        <v>e0fbdbc4-beb2-4245-9a33-779747ac88a3</v>
      </c>
      <c r="R1685" s="91" t="s">
        <v>848</v>
      </c>
      <c r="S1685" s="93">
        <v>54</v>
      </c>
      <c r="T1685" s="21">
        <v>1</v>
      </c>
      <c r="U1685" s="62" t="s">
        <v>139</v>
      </c>
      <c r="V1685" s="49">
        <f>SUMIF(ResumenCotizacion!$C:$C,E1685,ResumenCotizacion!$P:$P)</f>
        <v>0</v>
      </c>
      <c r="W1685" s="86">
        <f>IF(H1685="USD",S1685*SolCotizacion!$J$18,S1685)</f>
        <v>197932.13999999998</v>
      </c>
      <c r="X1685" s="3">
        <f>ROUND(W1685/(1-VLOOKUP("Total porcentaje:",ResumenCotizacion!$F:$H,3,0)),2)</f>
        <v>197932.14</v>
      </c>
      <c r="Y1685" s="3">
        <f t="shared" si="107"/>
        <v>0</v>
      </c>
    </row>
    <row r="1686" spans="1:25" ht="14.25" x14ac:dyDescent="0.2">
      <c r="A1686" s="21" t="str">
        <f t="shared" si="104"/>
        <v>Catalogo principalOPEN-CSP ACADEMICO890e50ba-5166-47dd-8e4a-c9c146f844df</v>
      </c>
      <c r="B1686" s="21" t="str">
        <f t="shared" si="105"/>
        <v>890e50ba-5166-47dd-8e4a-c9c146f844dfOPEN-CSP ACADEMICO</v>
      </c>
      <c r="C1686"/>
      <c r="D1686" s="21" t="s">
        <v>134</v>
      </c>
      <c r="E1686" t="s">
        <v>3503</v>
      </c>
      <c r="F1686" s="21" t="s">
        <v>779</v>
      </c>
      <c r="G1686" s="21" t="s">
        <v>134</v>
      </c>
      <c r="H1686" s="49" t="s">
        <v>136</v>
      </c>
      <c r="I1686" s="21" t="s">
        <v>74</v>
      </c>
      <c r="J1686" t="s">
        <v>3504</v>
      </c>
      <c r="K1686" s="53" t="s">
        <v>29</v>
      </c>
      <c r="L1686" s="52" t="s">
        <v>92</v>
      </c>
      <c r="M1686" s="48" t="s">
        <v>73</v>
      </c>
      <c r="N1686" s="89" t="s">
        <v>74</v>
      </c>
      <c r="O1686" s="90" t="s">
        <v>74</v>
      </c>
      <c r="P1686" s="89" t="s">
        <v>74</v>
      </c>
      <c r="Q1686" s="47" t="str">
        <f t="shared" si="106"/>
        <v>890e50ba-5166-47dd-8e4a-c9c146f844df</v>
      </c>
      <c r="R1686" s="91" t="s">
        <v>848</v>
      </c>
      <c r="S1686" s="93">
        <v>302.5</v>
      </c>
      <c r="T1686" s="21">
        <v>1</v>
      </c>
      <c r="U1686" s="62" t="s">
        <v>139</v>
      </c>
      <c r="V1686" s="49">
        <f>SUMIF(ResumenCotizacion!$C:$C,E1686,ResumenCotizacion!$P:$P)</f>
        <v>0</v>
      </c>
      <c r="W1686" s="86">
        <f>IF(H1686="USD",S1686*SolCotizacion!$J$18,S1686)</f>
        <v>1108786.5249999999</v>
      </c>
      <c r="X1686" s="3">
        <f>ROUND(W1686/(1-VLOOKUP("Total porcentaje:",ResumenCotizacion!$F:$H,3,0)),2)</f>
        <v>1108786.53</v>
      </c>
      <c r="Y1686" s="3">
        <f t="shared" si="107"/>
        <v>0</v>
      </c>
    </row>
    <row r="1687" spans="1:25" ht="14.25" x14ac:dyDescent="0.2">
      <c r="A1687" s="21" t="str">
        <f t="shared" si="104"/>
        <v>Catalogo principalOPEN-CSP ACADEMICO778a4dce-0014-4d53-8647-314ef2b091d2</v>
      </c>
      <c r="B1687" s="21" t="str">
        <f t="shared" si="105"/>
        <v>778a4dce-0014-4d53-8647-314ef2b091d2OPEN-CSP ACADEMICO</v>
      </c>
      <c r="C1687"/>
      <c r="D1687" s="21" t="s">
        <v>134</v>
      </c>
      <c r="E1687" t="s">
        <v>3505</v>
      </c>
      <c r="F1687" s="21" t="s">
        <v>779</v>
      </c>
      <c r="G1687" s="21" t="s">
        <v>134</v>
      </c>
      <c r="H1687" s="49" t="s">
        <v>136</v>
      </c>
      <c r="I1687" s="21" t="s">
        <v>74</v>
      </c>
      <c r="J1687" t="s">
        <v>3506</v>
      </c>
      <c r="K1687" s="53" t="s">
        <v>29</v>
      </c>
      <c r="L1687" s="52" t="s">
        <v>92</v>
      </c>
      <c r="M1687" s="48" t="s">
        <v>73</v>
      </c>
      <c r="N1687" s="89" t="s">
        <v>74</v>
      </c>
      <c r="O1687" s="90" t="s">
        <v>74</v>
      </c>
      <c r="P1687" s="89" t="s">
        <v>74</v>
      </c>
      <c r="Q1687" s="47" t="str">
        <f t="shared" si="106"/>
        <v>778a4dce-0014-4d53-8647-314ef2b091d2</v>
      </c>
      <c r="R1687" s="91" t="s">
        <v>848</v>
      </c>
      <c r="S1687" s="93">
        <v>25.08</v>
      </c>
      <c r="T1687" s="21">
        <v>1</v>
      </c>
      <c r="U1687" s="62" t="s">
        <v>139</v>
      </c>
      <c r="V1687" s="49">
        <f>SUMIF(ResumenCotizacion!$C:$C,E1687,ResumenCotizacion!$P:$P)</f>
        <v>0</v>
      </c>
      <c r="W1687" s="86">
        <f>IF(H1687="USD",S1687*SolCotizacion!$J$18,S1687)</f>
        <v>91928.482799999983</v>
      </c>
      <c r="X1687" s="3">
        <f>ROUND(W1687/(1-VLOOKUP("Total porcentaje:",ResumenCotizacion!$F:$H,3,0)),2)</f>
        <v>91928.48</v>
      </c>
      <c r="Y1687" s="3">
        <f t="shared" si="107"/>
        <v>0</v>
      </c>
    </row>
    <row r="1688" spans="1:25" ht="14.25" x14ac:dyDescent="0.2">
      <c r="A1688" s="21" t="str">
        <f t="shared" si="104"/>
        <v>Catalogo principalOPEN-CSP ACADEMICO0e9552f2-3ef7-4ed1-bac0-2cce1308b21b</v>
      </c>
      <c r="B1688" s="21" t="str">
        <f t="shared" si="105"/>
        <v>0e9552f2-3ef7-4ed1-bac0-2cce1308b21bOPEN-CSP ACADEMICO</v>
      </c>
      <c r="C1688"/>
      <c r="D1688" s="21" t="s">
        <v>134</v>
      </c>
      <c r="E1688" t="s">
        <v>3507</v>
      </c>
      <c r="F1688" s="21" t="s">
        <v>779</v>
      </c>
      <c r="G1688" s="21" t="s">
        <v>134</v>
      </c>
      <c r="H1688" s="49" t="s">
        <v>136</v>
      </c>
      <c r="I1688" s="21" t="s">
        <v>74</v>
      </c>
      <c r="J1688" t="s">
        <v>3508</v>
      </c>
      <c r="K1688" s="53" t="s">
        <v>29</v>
      </c>
      <c r="L1688" s="52" t="s">
        <v>92</v>
      </c>
      <c r="M1688" s="48" t="s">
        <v>73</v>
      </c>
      <c r="N1688" s="89" t="s">
        <v>74</v>
      </c>
      <c r="O1688" s="90" t="s">
        <v>74</v>
      </c>
      <c r="P1688" s="89" t="s">
        <v>74</v>
      </c>
      <c r="Q1688" s="47" t="str">
        <f t="shared" si="106"/>
        <v>0e9552f2-3ef7-4ed1-bac0-2cce1308b21b</v>
      </c>
      <c r="R1688" s="91" t="s">
        <v>848</v>
      </c>
      <c r="S1688" s="93">
        <v>5.75</v>
      </c>
      <c r="T1688" s="21">
        <v>1</v>
      </c>
      <c r="U1688" s="62" t="s">
        <v>139</v>
      </c>
      <c r="V1688" s="49">
        <f>SUMIF(ResumenCotizacion!$C:$C,E1688,ResumenCotizacion!$P:$P)</f>
        <v>0</v>
      </c>
      <c r="W1688" s="86">
        <f>IF(H1688="USD",S1688*SolCotizacion!$J$18,S1688)</f>
        <v>21076.107499999998</v>
      </c>
      <c r="X1688" s="3">
        <f>ROUND(W1688/(1-VLOOKUP("Total porcentaje:",ResumenCotizacion!$F:$H,3,0)),2)</f>
        <v>21076.11</v>
      </c>
      <c r="Y1688" s="3">
        <f t="shared" si="107"/>
        <v>0</v>
      </c>
    </row>
    <row r="1689" spans="1:25" ht="14.25" x14ac:dyDescent="0.2">
      <c r="A1689" s="21" t="str">
        <f t="shared" si="104"/>
        <v>Catalogo principalOPEN-CSP ACADEMICO72da854c-7a82-4462-9aff-8cc32763fa21</v>
      </c>
      <c r="B1689" s="21" t="str">
        <f t="shared" si="105"/>
        <v>72da854c-7a82-4462-9aff-8cc32763fa21OPEN-CSP ACADEMICO</v>
      </c>
      <c r="C1689"/>
      <c r="D1689" s="21" t="s">
        <v>134</v>
      </c>
      <c r="E1689" t="s">
        <v>3509</v>
      </c>
      <c r="F1689" s="21" t="s">
        <v>779</v>
      </c>
      <c r="G1689" s="21" t="s">
        <v>134</v>
      </c>
      <c r="H1689" s="49" t="s">
        <v>136</v>
      </c>
      <c r="I1689" s="21" t="s">
        <v>74</v>
      </c>
      <c r="J1689" t="s">
        <v>3510</v>
      </c>
      <c r="K1689" s="53" t="s">
        <v>29</v>
      </c>
      <c r="L1689" s="52" t="s">
        <v>92</v>
      </c>
      <c r="M1689" s="48" t="s">
        <v>73</v>
      </c>
      <c r="N1689" s="89" t="s">
        <v>74</v>
      </c>
      <c r="O1689" s="90" t="s">
        <v>74</v>
      </c>
      <c r="P1689" s="89" t="s">
        <v>74</v>
      </c>
      <c r="Q1689" s="47" t="str">
        <f t="shared" si="106"/>
        <v>72da854c-7a82-4462-9aff-8cc32763fa21</v>
      </c>
      <c r="R1689" s="91" t="s">
        <v>848</v>
      </c>
      <c r="S1689" s="93">
        <v>4.25</v>
      </c>
      <c r="T1689" s="21">
        <v>1</v>
      </c>
      <c r="U1689" s="62" t="s">
        <v>139</v>
      </c>
      <c r="V1689" s="49">
        <f>SUMIF(ResumenCotizacion!$C:$C,E1689,ResumenCotizacion!$P:$P)</f>
        <v>0</v>
      </c>
      <c r="W1689" s="86">
        <f>IF(H1689="USD",S1689*SolCotizacion!$J$18,S1689)</f>
        <v>15577.9925</v>
      </c>
      <c r="X1689" s="3">
        <f>ROUND(W1689/(1-VLOOKUP("Total porcentaje:",ResumenCotizacion!$F:$H,3,0)),2)</f>
        <v>15577.99</v>
      </c>
      <c r="Y1689" s="3">
        <f t="shared" si="107"/>
        <v>0</v>
      </c>
    </row>
    <row r="1690" spans="1:25" ht="14.25" x14ac:dyDescent="0.2">
      <c r="A1690" s="21" t="str">
        <f t="shared" si="104"/>
        <v>Catalogo principalOPEN-CSP ACADEMICO7e16efcb-382c-43aa-96b6-0547f5014c4b</v>
      </c>
      <c r="B1690" s="21" t="str">
        <f t="shared" si="105"/>
        <v>7e16efcb-382c-43aa-96b6-0547f5014c4bOPEN-CSP ACADEMICO</v>
      </c>
      <c r="C1690"/>
      <c r="D1690" s="21" t="s">
        <v>134</v>
      </c>
      <c r="E1690" t="s">
        <v>3511</v>
      </c>
      <c r="F1690" s="21" t="s">
        <v>779</v>
      </c>
      <c r="G1690" s="21" t="s">
        <v>134</v>
      </c>
      <c r="H1690" s="49" t="s">
        <v>136</v>
      </c>
      <c r="I1690" s="21" t="s">
        <v>74</v>
      </c>
      <c r="J1690" t="s">
        <v>3512</v>
      </c>
      <c r="K1690" s="53" t="s">
        <v>29</v>
      </c>
      <c r="L1690" s="52" t="s">
        <v>92</v>
      </c>
      <c r="M1690" s="48" t="s">
        <v>73</v>
      </c>
      <c r="N1690" s="89" t="s">
        <v>74</v>
      </c>
      <c r="O1690" s="90" t="s">
        <v>74</v>
      </c>
      <c r="P1690" s="89" t="s">
        <v>74</v>
      </c>
      <c r="Q1690" s="47" t="str">
        <f t="shared" si="106"/>
        <v>7e16efcb-382c-43aa-96b6-0547f5014c4b</v>
      </c>
      <c r="R1690" s="91" t="s">
        <v>848</v>
      </c>
      <c r="S1690" s="93">
        <v>10.75</v>
      </c>
      <c r="T1690" s="21">
        <v>1</v>
      </c>
      <c r="U1690" s="62" t="s">
        <v>139</v>
      </c>
      <c r="V1690" s="49">
        <f>SUMIF(ResumenCotizacion!$C:$C,E1690,ResumenCotizacion!$P:$P)</f>
        <v>0</v>
      </c>
      <c r="W1690" s="86">
        <f>IF(H1690="USD",S1690*SolCotizacion!$J$18,S1690)</f>
        <v>39403.157500000001</v>
      </c>
      <c r="X1690" s="3">
        <f>ROUND(W1690/(1-VLOOKUP("Total porcentaje:",ResumenCotizacion!$F:$H,3,0)),2)</f>
        <v>39403.160000000003</v>
      </c>
      <c r="Y1690" s="3">
        <f t="shared" si="107"/>
        <v>0</v>
      </c>
    </row>
    <row r="1691" spans="1:25" ht="14.25" x14ac:dyDescent="0.2">
      <c r="A1691" s="21" t="str">
        <f t="shared" si="104"/>
        <v>Catalogo principalOPEN-CSP ACADEMICO8f69e39d-0739-4a4f-897f-6f5da951ae03</v>
      </c>
      <c r="B1691" s="21" t="str">
        <f t="shared" si="105"/>
        <v>8f69e39d-0739-4a4f-897f-6f5da951ae03OPEN-CSP ACADEMICO</v>
      </c>
      <c r="C1691"/>
      <c r="D1691" s="21" t="s">
        <v>134</v>
      </c>
      <c r="E1691" t="s">
        <v>3513</v>
      </c>
      <c r="F1691" s="21" t="s">
        <v>779</v>
      </c>
      <c r="G1691" s="21" t="s">
        <v>134</v>
      </c>
      <c r="H1691" s="49" t="s">
        <v>136</v>
      </c>
      <c r="I1691" s="21" t="s">
        <v>74</v>
      </c>
      <c r="J1691" t="s">
        <v>3514</v>
      </c>
      <c r="K1691" s="53" t="s">
        <v>29</v>
      </c>
      <c r="L1691" s="52" t="s">
        <v>92</v>
      </c>
      <c r="M1691" s="48" t="s">
        <v>73</v>
      </c>
      <c r="N1691" s="89" t="s">
        <v>74</v>
      </c>
      <c r="O1691" s="90" t="s">
        <v>74</v>
      </c>
      <c r="P1691" s="89" t="s">
        <v>74</v>
      </c>
      <c r="Q1691" s="47" t="str">
        <f t="shared" si="106"/>
        <v>8f69e39d-0739-4a4f-897f-6f5da951ae03</v>
      </c>
      <c r="R1691" s="91" t="s">
        <v>848</v>
      </c>
      <c r="S1691" s="93">
        <v>8</v>
      </c>
      <c r="T1691" s="21">
        <v>1</v>
      </c>
      <c r="U1691" s="62" t="s">
        <v>139</v>
      </c>
      <c r="V1691" s="49">
        <f>SUMIF(ResumenCotizacion!$C:$C,E1691,ResumenCotizacion!$P:$P)</f>
        <v>0</v>
      </c>
      <c r="W1691" s="86">
        <f>IF(H1691="USD",S1691*SolCotizacion!$J$18,S1691)</f>
        <v>29323.279999999999</v>
      </c>
      <c r="X1691" s="3">
        <f>ROUND(W1691/(1-VLOOKUP("Total porcentaje:",ResumenCotizacion!$F:$H,3,0)),2)</f>
        <v>29323.279999999999</v>
      </c>
      <c r="Y1691" s="3">
        <f t="shared" si="107"/>
        <v>0</v>
      </c>
    </row>
    <row r="1692" spans="1:25" ht="14.25" x14ac:dyDescent="0.2">
      <c r="A1692" s="21" t="str">
        <f t="shared" si="104"/>
        <v>Catalogo principalOPEN-CSP ACADEMICOa5676fc6-38bb-4f91-9618-81a0c9465a6f</v>
      </c>
      <c r="B1692" s="21" t="str">
        <f t="shared" si="105"/>
        <v>a5676fc6-38bb-4f91-9618-81a0c9465a6fOPEN-CSP ACADEMICO</v>
      </c>
      <c r="C1692"/>
      <c r="D1692" s="21" t="s">
        <v>134</v>
      </c>
      <c r="E1692" t="s">
        <v>3515</v>
      </c>
      <c r="F1692" s="21" t="s">
        <v>779</v>
      </c>
      <c r="G1692" s="21" t="s">
        <v>134</v>
      </c>
      <c r="H1692" s="49" t="s">
        <v>136</v>
      </c>
      <c r="I1692" s="21" t="s">
        <v>74</v>
      </c>
      <c r="J1692" t="s">
        <v>3516</v>
      </c>
      <c r="K1692" s="53" t="s">
        <v>29</v>
      </c>
      <c r="L1692" s="52" t="s">
        <v>92</v>
      </c>
      <c r="M1692" s="48" t="s">
        <v>73</v>
      </c>
      <c r="N1692" s="89" t="s">
        <v>74</v>
      </c>
      <c r="O1692" s="90" t="s">
        <v>74</v>
      </c>
      <c r="P1692" s="89" t="s">
        <v>74</v>
      </c>
      <c r="Q1692" s="47" t="str">
        <f t="shared" si="106"/>
        <v>a5676fc6-38bb-4f91-9618-81a0c9465a6f</v>
      </c>
      <c r="R1692" s="91" t="s">
        <v>848</v>
      </c>
      <c r="S1692" s="93">
        <v>8</v>
      </c>
      <c r="T1692" s="21">
        <v>1</v>
      </c>
      <c r="U1692" s="62" t="s">
        <v>139</v>
      </c>
      <c r="V1692" s="49">
        <f>SUMIF(ResumenCotizacion!$C:$C,E1692,ResumenCotizacion!$P:$P)</f>
        <v>0</v>
      </c>
      <c r="W1692" s="86">
        <f>IF(H1692="USD",S1692*SolCotizacion!$J$18,S1692)</f>
        <v>29323.279999999999</v>
      </c>
      <c r="X1692" s="3">
        <f>ROUND(W1692/(1-VLOOKUP("Total porcentaje:",ResumenCotizacion!$F:$H,3,0)),2)</f>
        <v>29323.279999999999</v>
      </c>
      <c r="Y1692" s="3">
        <f t="shared" si="107"/>
        <v>0</v>
      </c>
    </row>
    <row r="1693" spans="1:25" ht="14.25" x14ac:dyDescent="0.2">
      <c r="A1693" s="21" t="str">
        <f t="shared" si="104"/>
        <v>Catalogo principalOPEN-CSP ACADEMICO0126406e-ff5b-448e-affb-6d253c4c720c</v>
      </c>
      <c r="B1693" s="21" t="str">
        <f t="shared" si="105"/>
        <v>0126406e-ff5b-448e-affb-6d253c4c720cOPEN-CSP ACADEMICO</v>
      </c>
      <c r="C1693"/>
      <c r="D1693" s="21" t="s">
        <v>134</v>
      </c>
      <c r="E1693" t="s">
        <v>3517</v>
      </c>
      <c r="F1693" s="21" t="s">
        <v>779</v>
      </c>
      <c r="G1693" s="21" t="s">
        <v>134</v>
      </c>
      <c r="H1693" s="49" t="s">
        <v>136</v>
      </c>
      <c r="I1693" s="21" t="s">
        <v>74</v>
      </c>
      <c r="J1693" t="s">
        <v>3518</v>
      </c>
      <c r="K1693" s="53" t="s">
        <v>29</v>
      </c>
      <c r="L1693" s="52" t="s">
        <v>92</v>
      </c>
      <c r="M1693" s="48" t="s">
        <v>73</v>
      </c>
      <c r="N1693" s="89" t="s">
        <v>74</v>
      </c>
      <c r="O1693" s="90" t="s">
        <v>74</v>
      </c>
      <c r="P1693" s="89" t="s">
        <v>74</v>
      </c>
      <c r="Q1693" s="47" t="str">
        <f t="shared" si="106"/>
        <v>0126406e-ff5b-448e-affb-6d253c4c720c</v>
      </c>
      <c r="R1693" s="91" t="s">
        <v>848</v>
      </c>
      <c r="S1693" s="93">
        <v>6</v>
      </c>
      <c r="T1693" s="21">
        <v>1</v>
      </c>
      <c r="U1693" s="62" t="s">
        <v>139</v>
      </c>
      <c r="V1693" s="49">
        <f>SUMIF(ResumenCotizacion!$C:$C,E1693,ResumenCotizacion!$P:$P)</f>
        <v>0</v>
      </c>
      <c r="W1693" s="86">
        <f>IF(H1693="USD",S1693*SolCotizacion!$J$18,S1693)</f>
        <v>21992.46</v>
      </c>
      <c r="X1693" s="3">
        <f>ROUND(W1693/(1-VLOOKUP("Total porcentaje:",ResumenCotizacion!$F:$H,3,0)),2)</f>
        <v>21992.46</v>
      </c>
      <c r="Y1693" s="3">
        <f t="shared" si="107"/>
        <v>0</v>
      </c>
    </row>
    <row r="1694" spans="1:25" ht="14.25" x14ac:dyDescent="0.2">
      <c r="A1694" s="21" t="str">
        <f t="shared" si="104"/>
        <v>Catalogo principalOPEN-CSP ACADEMICO2de2d245-c87f-4d5b-8a2b-cdb430ed42ba</v>
      </c>
      <c r="B1694" s="21" t="str">
        <f t="shared" si="105"/>
        <v>2de2d245-c87f-4d5b-8a2b-cdb430ed42baOPEN-CSP ACADEMICO</v>
      </c>
      <c r="C1694"/>
      <c r="D1694" s="21" t="s">
        <v>134</v>
      </c>
      <c r="E1694" t="s">
        <v>3519</v>
      </c>
      <c r="F1694" s="21" t="s">
        <v>779</v>
      </c>
      <c r="G1694" s="21" t="s">
        <v>134</v>
      </c>
      <c r="H1694" s="49" t="s">
        <v>136</v>
      </c>
      <c r="I1694" s="21" t="s">
        <v>74</v>
      </c>
      <c r="J1694" t="s">
        <v>3520</v>
      </c>
      <c r="K1694" s="53" t="s">
        <v>29</v>
      </c>
      <c r="L1694" s="52" t="s">
        <v>92</v>
      </c>
      <c r="M1694" s="48" t="s">
        <v>73</v>
      </c>
      <c r="N1694" s="89" t="s">
        <v>74</v>
      </c>
      <c r="O1694" s="90" t="s">
        <v>74</v>
      </c>
      <c r="P1694" s="89" t="s">
        <v>74</v>
      </c>
      <c r="Q1694" s="47" t="str">
        <f t="shared" si="106"/>
        <v>2de2d245-c87f-4d5b-8a2b-cdb430ed42ba</v>
      </c>
      <c r="R1694" s="91" t="s">
        <v>848</v>
      </c>
      <c r="S1694" s="93">
        <v>82.5</v>
      </c>
      <c r="T1694" s="21">
        <v>1</v>
      </c>
      <c r="U1694" s="62" t="s">
        <v>139</v>
      </c>
      <c r="V1694" s="49">
        <f>SUMIF(ResumenCotizacion!$C:$C,E1694,ResumenCotizacion!$P:$P)</f>
        <v>0</v>
      </c>
      <c r="W1694" s="86">
        <f>IF(H1694="USD",S1694*SolCotizacion!$J$18,S1694)</f>
        <v>302396.32500000001</v>
      </c>
      <c r="X1694" s="3">
        <f>ROUND(W1694/(1-VLOOKUP("Total porcentaje:",ResumenCotizacion!$F:$H,3,0)),2)</f>
        <v>302396.33</v>
      </c>
      <c r="Y1694" s="3">
        <f t="shared" si="107"/>
        <v>0</v>
      </c>
    </row>
    <row r="1695" spans="1:25" ht="14.25" x14ac:dyDescent="0.2">
      <c r="A1695" s="21" t="str">
        <f t="shared" si="104"/>
        <v>Catalogo principalOPEN-CSP ACADEMICO9f2ada2f-6106-44c5-954f-40c429677b07</v>
      </c>
      <c r="B1695" s="21" t="str">
        <f t="shared" si="105"/>
        <v>9f2ada2f-6106-44c5-954f-40c429677b07OPEN-CSP ACADEMICO</v>
      </c>
      <c r="C1695"/>
      <c r="D1695" s="21" t="s">
        <v>134</v>
      </c>
      <c r="E1695" t="s">
        <v>3521</v>
      </c>
      <c r="F1695" s="21" t="s">
        <v>779</v>
      </c>
      <c r="G1695" s="21" t="s">
        <v>134</v>
      </c>
      <c r="H1695" s="49" t="s">
        <v>136</v>
      </c>
      <c r="I1695" s="21" t="s">
        <v>74</v>
      </c>
      <c r="J1695" t="s">
        <v>3522</v>
      </c>
      <c r="K1695" s="53" t="s">
        <v>29</v>
      </c>
      <c r="L1695" s="52" t="s">
        <v>92</v>
      </c>
      <c r="M1695" s="48" t="s">
        <v>73</v>
      </c>
      <c r="N1695" s="89" t="s">
        <v>74</v>
      </c>
      <c r="O1695" s="90" t="s">
        <v>74</v>
      </c>
      <c r="P1695" s="89" t="s">
        <v>74</v>
      </c>
      <c r="Q1695" s="47" t="str">
        <f t="shared" si="106"/>
        <v>9f2ada2f-6106-44c5-954f-40c429677b07</v>
      </c>
      <c r="R1695" s="91" t="s">
        <v>848</v>
      </c>
      <c r="S1695" s="93">
        <v>60</v>
      </c>
      <c r="T1695" s="21">
        <v>1</v>
      </c>
      <c r="U1695" s="62" t="s">
        <v>139</v>
      </c>
      <c r="V1695" s="49">
        <f>SUMIF(ResumenCotizacion!$C:$C,E1695,ResumenCotizacion!$P:$P)</f>
        <v>0</v>
      </c>
      <c r="W1695" s="86">
        <f>IF(H1695="USD",S1695*SolCotizacion!$J$18,S1695)</f>
        <v>219924.59999999998</v>
      </c>
      <c r="X1695" s="3">
        <f>ROUND(W1695/(1-VLOOKUP("Total porcentaje:",ResumenCotizacion!$F:$H,3,0)),2)</f>
        <v>219924.6</v>
      </c>
      <c r="Y1695" s="3">
        <f t="shared" si="107"/>
        <v>0</v>
      </c>
    </row>
    <row r="1696" spans="1:25" ht="14.25" x14ac:dyDescent="0.2">
      <c r="A1696" s="21" t="str">
        <f t="shared" si="104"/>
        <v>Catalogo principalOVS_ES ACADEMICOGMM-00001</v>
      </c>
      <c r="B1696" s="21" t="str">
        <f t="shared" si="105"/>
        <v>GMM-00001OVS_ES ACADEMICO</v>
      </c>
      <c r="C1696"/>
      <c r="D1696" s="21" t="s">
        <v>134</v>
      </c>
      <c r="E1696" t="s">
        <v>3523</v>
      </c>
      <c r="F1696" s="21" t="s">
        <v>806</v>
      </c>
      <c r="G1696" s="21" t="s">
        <v>134</v>
      </c>
      <c r="H1696" s="49" t="s">
        <v>136</v>
      </c>
      <c r="I1696" s="21" t="s">
        <v>74</v>
      </c>
      <c r="J1696" t="s">
        <v>3524</v>
      </c>
      <c r="K1696" s="53" t="s">
        <v>29</v>
      </c>
      <c r="L1696" s="52" t="s">
        <v>92</v>
      </c>
      <c r="M1696" s="48" t="s">
        <v>73</v>
      </c>
      <c r="N1696" s="89" t="s">
        <v>74</v>
      </c>
      <c r="O1696" s="90" t="s">
        <v>74</v>
      </c>
      <c r="P1696" s="89" t="s">
        <v>74</v>
      </c>
      <c r="Q1696" s="47" t="str">
        <f t="shared" si="106"/>
        <v>GMM-00001</v>
      </c>
      <c r="R1696" s="91" t="s">
        <v>848</v>
      </c>
      <c r="S1696" s="93">
        <v>220</v>
      </c>
      <c r="T1696" s="21">
        <v>1</v>
      </c>
      <c r="U1696" s="62" t="s">
        <v>139</v>
      </c>
      <c r="V1696" s="49">
        <f>SUMIF(ResumenCotizacion!$C:$C,E1696,ResumenCotizacion!$P:$P)</f>
        <v>0</v>
      </c>
      <c r="W1696" s="86">
        <f>IF(H1696="USD",S1696*SolCotizacion!$J$18,S1696)</f>
        <v>806390.2</v>
      </c>
      <c r="X1696" s="3">
        <f>ROUND(W1696/(1-VLOOKUP("Total porcentaje:",ResumenCotizacion!$F:$H,3,0)),2)</f>
        <v>806390.2</v>
      </c>
      <c r="Y1696" s="3">
        <f t="shared" si="107"/>
        <v>0</v>
      </c>
    </row>
    <row r="1697" spans="1:25" ht="14.25" x14ac:dyDescent="0.2">
      <c r="A1697" s="21" t="str">
        <f t="shared" si="104"/>
        <v>Catalogo principalOVS_ES ACADEMICOGMM-00002</v>
      </c>
      <c r="B1697" s="21" t="str">
        <f t="shared" si="105"/>
        <v>GMM-00002OVS_ES ACADEMICO</v>
      </c>
      <c r="C1697"/>
      <c r="D1697" s="21" t="s">
        <v>134</v>
      </c>
      <c r="E1697" t="s">
        <v>3525</v>
      </c>
      <c r="F1697" s="21" t="s">
        <v>806</v>
      </c>
      <c r="G1697" s="21" t="s">
        <v>134</v>
      </c>
      <c r="H1697" s="49" t="s">
        <v>136</v>
      </c>
      <c r="I1697" s="21" t="s">
        <v>74</v>
      </c>
      <c r="J1697" t="s">
        <v>3526</v>
      </c>
      <c r="K1697" s="53" t="s">
        <v>29</v>
      </c>
      <c r="L1697" s="52" t="s">
        <v>92</v>
      </c>
      <c r="M1697" s="48" t="s">
        <v>73</v>
      </c>
      <c r="N1697" s="89" t="s">
        <v>74</v>
      </c>
      <c r="O1697" s="90" t="s">
        <v>74</v>
      </c>
      <c r="P1697" s="89" t="s">
        <v>74</v>
      </c>
      <c r="Q1697" s="47" t="str">
        <f t="shared" si="106"/>
        <v>GMM-00002</v>
      </c>
      <c r="R1697" s="91" t="s">
        <v>848</v>
      </c>
      <c r="S1697" s="93">
        <v>220</v>
      </c>
      <c r="T1697" s="21">
        <v>1</v>
      </c>
      <c r="U1697" s="62" t="s">
        <v>139</v>
      </c>
      <c r="V1697" s="49">
        <f>SUMIF(ResumenCotizacion!$C:$C,E1697,ResumenCotizacion!$P:$P)</f>
        <v>0</v>
      </c>
      <c r="W1697" s="86">
        <f>IF(H1697="USD",S1697*SolCotizacion!$J$18,S1697)</f>
        <v>806390.2</v>
      </c>
      <c r="X1697" s="3">
        <f>ROUND(W1697/(1-VLOOKUP("Total porcentaje:",ResumenCotizacion!$F:$H,3,0)),2)</f>
        <v>806390.2</v>
      </c>
      <c r="Y1697" s="3">
        <f t="shared" si="107"/>
        <v>0</v>
      </c>
    </row>
    <row r="1698" spans="1:25" ht="14.25" x14ac:dyDescent="0.2">
      <c r="A1698" s="21" t="str">
        <f t="shared" si="104"/>
        <v>Catalogo principalOVS_ES ACADEMICOGMR-00001</v>
      </c>
      <c r="B1698" s="21" t="str">
        <f t="shared" si="105"/>
        <v>GMR-00001OVS_ES ACADEMICO</v>
      </c>
      <c r="C1698"/>
      <c r="D1698" s="21" t="s">
        <v>134</v>
      </c>
      <c r="E1698" t="s">
        <v>3527</v>
      </c>
      <c r="F1698" s="21" t="s">
        <v>806</v>
      </c>
      <c r="G1698" s="21" t="s">
        <v>134</v>
      </c>
      <c r="H1698" s="49" t="s">
        <v>136</v>
      </c>
      <c r="I1698" s="21" t="s">
        <v>74</v>
      </c>
      <c r="J1698" t="s">
        <v>3528</v>
      </c>
      <c r="K1698" s="53" t="s">
        <v>29</v>
      </c>
      <c r="L1698" s="52" t="s">
        <v>92</v>
      </c>
      <c r="M1698" s="48" t="s">
        <v>73</v>
      </c>
      <c r="N1698" s="89" t="s">
        <v>74</v>
      </c>
      <c r="O1698" s="90" t="s">
        <v>74</v>
      </c>
      <c r="P1698" s="89" t="s">
        <v>74</v>
      </c>
      <c r="Q1698" s="47" t="str">
        <f t="shared" si="106"/>
        <v>GMR-00001</v>
      </c>
      <c r="R1698" s="91" t="s">
        <v>848</v>
      </c>
      <c r="S1698" s="93">
        <v>22</v>
      </c>
      <c r="T1698" s="21">
        <v>1</v>
      </c>
      <c r="U1698" s="62" t="s">
        <v>139</v>
      </c>
      <c r="V1698" s="49">
        <f>SUMIF(ResumenCotizacion!$C:$C,E1698,ResumenCotizacion!$P:$P)</f>
        <v>0</v>
      </c>
      <c r="W1698" s="86">
        <f>IF(H1698="USD",S1698*SolCotizacion!$J$18,S1698)</f>
        <v>80639.01999999999</v>
      </c>
      <c r="X1698" s="3">
        <f>ROUND(W1698/(1-VLOOKUP("Total porcentaje:",ResumenCotizacion!$F:$H,3,0)),2)</f>
        <v>80639.02</v>
      </c>
      <c r="Y1698" s="3">
        <f t="shared" si="107"/>
        <v>0</v>
      </c>
    </row>
    <row r="1699" spans="1:25" ht="14.25" x14ac:dyDescent="0.2">
      <c r="A1699" s="21" t="str">
        <f t="shared" si="104"/>
        <v>Catalogo principalOVS_ES ACADEMICOGMR-00002</v>
      </c>
      <c r="B1699" s="21" t="str">
        <f t="shared" si="105"/>
        <v>GMR-00002OVS_ES ACADEMICO</v>
      </c>
      <c r="C1699"/>
      <c r="D1699" s="21" t="s">
        <v>134</v>
      </c>
      <c r="E1699" t="s">
        <v>3529</v>
      </c>
      <c r="F1699" s="21" t="s">
        <v>806</v>
      </c>
      <c r="G1699" s="21" t="s">
        <v>134</v>
      </c>
      <c r="H1699" s="49" t="s">
        <v>136</v>
      </c>
      <c r="I1699" s="21" t="s">
        <v>74</v>
      </c>
      <c r="J1699" t="s">
        <v>3530</v>
      </c>
      <c r="K1699" s="53" t="s">
        <v>29</v>
      </c>
      <c r="L1699" s="52" t="s">
        <v>92</v>
      </c>
      <c r="M1699" s="48" t="s">
        <v>73</v>
      </c>
      <c r="N1699" s="89" t="s">
        <v>74</v>
      </c>
      <c r="O1699" s="90" t="s">
        <v>74</v>
      </c>
      <c r="P1699" s="89" t="s">
        <v>74</v>
      </c>
      <c r="Q1699" s="47" t="str">
        <f t="shared" si="106"/>
        <v>GMR-00002</v>
      </c>
      <c r="R1699" s="91" t="s">
        <v>848</v>
      </c>
      <c r="S1699" s="93">
        <v>22</v>
      </c>
      <c r="T1699" s="21">
        <v>1</v>
      </c>
      <c r="U1699" s="62" t="s">
        <v>139</v>
      </c>
      <c r="V1699" s="49">
        <f>SUMIF(ResumenCotizacion!$C:$C,E1699,ResumenCotizacion!$P:$P)</f>
        <v>0</v>
      </c>
      <c r="W1699" s="86">
        <f>IF(H1699="USD",S1699*SolCotizacion!$J$18,S1699)</f>
        <v>80639.01999999999</v>
      </c>
      <c r="X1699" s="3">
        <f>ROUND(W1699/(1-VLOOKUP("Total porcentaje:",ResumenCotizacion!$F:$H,3,0)),2)</f>
        <v>80639.02</v>
      </c>
      <c r="Y1699" s="3">
        <f t="shared" si="107"/>
        <v>0</v>
      </c>
    </row>
    <row r="1700" spans="1:25" ht="14.25" x14ac:dyDescent="0.2">
      <c r="A1700" s="21" t="str">
        <f t="shared" si="104"/>
        <v>Catalogo principalOPEN-CSP ACADEMICOb5df9912-97fb-45a2-bb07-2c65060f05cb</v>
      </c>
      <c r="B1700" s="21" t="str">
        <f t="shared" si="105"/>
        <v>b5df9912-97fb-45a2-bb07-2c65060f05cbOPEN-CSP ACADEMICO</v>
      </c>
      <c r="C1700"/>
      <c r="D1700" s="21" t="s">
        <v>134</v>
      </c>
      <c r="E1700" t="s">
        <v>3531</v>
      </c>
      <c r="F1700" s="21" t="s">
        <v>779</v>
      </c>
      <c r="G1700" s="21" t="s">
        <v>134</v>
      </c>
      <c r="H1700" s="49" t="s">
        <v>136</v>
      </c>
      <c r="I1700" s="21" t="s">
        <v>74</v>
      </c>
      <c r="J1700" t="s">
        <v>3532</v>
      </c>
      <c r="K1700" s="53" t="s">
        <v>29</v>
      </c>
      <c r="L1700" s="52" t="s">
        <v>92</v>
      </c>
      <c r="M1700" s="48" t="s">
        <v>73</v>
      </c>
      <c r="N1700" s="89" t="s">
        <v>74</v>
      </c>
      <c r="O1700" s="90" t="s">
        <v>74</v>
      </c>
      <c r="P1700" s="89" t="s">
        <v>74</v>
      </c>
      <c r="Q1700" s="47" t="str">
        <f t="shared" si="106"/>
        <v>b5df9912-97fb-45a2-bb07-2c65060f05cb</v>
      </c>
      <c r="R1700" s="91" t="s">
        <v>848</v>
      </c>
      <c r="S1700" s="93">
        <v>22</v>
      </c>
      <c r="T1700" s="21">
        <v>1</v>
      </c>
      <c r="U1700" s="62" t="s">
        <v>139</v>
      </c>
      <c r="V1700" s="49">
        <f>SUMIF(ResumenCotizacion!$C:$C,E1700,ResumenCotizacion!$P:$P)</f>
        <v>0</v>
      </c>
      <c r="W1700" s="86">
        <f>IF(H1700="USD",S1700*SolCotizacion!$J$18,S1700)</f>
        <v>80639.01999999999</v>
      </c>
      <c r="X1700" s="3">
        <f>ROUND(W1700/(1-VLOOKUP("Total porcentaje:",ResumenCotizacion!$F:$H,3,0)),2)</f>
        <v>80639.02</v>
      </c>
      <c r="Y1700" s="3">
        <f t="shared" si="107"/>
        <v>0</v>
      </c>
    </row>
    <row r="1701" spans="1:25" ht="14.25" x14ac:dyDescent="0.2">
      <c r="A1701" s="21" t="str">
        <f t="shared" si="104"/>
        <v>Catalogo principalOPEN-CSP ACADEMICOd08750bc-e88d-4abf-8cc2-0b4d30d5dd6d</v>
      </c>
      <c r="B1701" s="21" t="str">
        <f t="shared" si="105"/>
        <v>d08750bc-e88d-4abf-8cc2-0b4d30d5dd6dOPEN-CSP ACADEMICO</v>
      </c>
      <c r="C1701"/>
      <c r="D1701" s="21" t="s">
        <v>134</v>
      </c>
      <c r="E1701" t="s">
        <v>3533</v>
      </c>
      <c r="F1701" s="21" t="s">
        <v>779</v>
      </c>
      <c r="G1701" s="21" t="s">
        <v>134</v>
      </c>
      <c r="H1701" s="49" t="s">
        <v>136</v>
      </c>
      <c r="I1701" s="21" t="s">
        <v>74</v>
      </c>
      <c r="J1701" t="s">
        <v>3534</v>
      </c>
      <c r="K1701" s="53" t="s">
        <v>29</v>
      </c>
      <c r="L1701" s="52" t="s">
        <v>92</v>
      </c>
      <c r="M1701" s="48" t="s">
        <v>73</v>
      </c>
      <c r="N1701" s="89" t="s">
        <v>74</v>
      </c>
      <c r="O1701" s="90" t="s">
        <v>74</v>
      </c>
      <c r="P1701" s="89" t="s">
        <v>74</v>
      </c>
      <c r="Q1701" s="47" t="str">
        <f t="shared" si="106"/>
        <v>d08750bc-e88d-4abf-8cc2-0b4d30d5dd6d</v>
      </c>
      <c r="R1701" s="91" t="s">
        <v>848</v>
      </c>
      <c r="S1701" s="93">
        <v>18.899999999999999</v>
      </c>
      <c r="T1701" s="21">
        <v>1</v>
      </c>
      <c r="U1701" s="62" t="s">
        <v>139</v>
      </c>
      <c r="V1701" s="49">
        <f>SUMIF(ResumenCotizacion!$C:$C,E1701,ResumenCotizacion!$P:$P)</f>
        <v>0</v>
      </c>
      <c r="W1701" s="86">
        <f>IF(H1701="USD",S1701*SolCotizacion!$J$18,S1701)</f>
        <v>69276.248999999996</v>
      </c>
      <c r="X1701" s="3">
        <f>ROUND(W1701/(1-VLOOKUP("Total porcentaje:",ResumenCotizacion!$F:$H,3,0)),2)</f>
        <v>69276.25</v>
      </c>
      <c r="Y1701" s="3">
        <f t="shared" si="107"/>
        <v>0</v>
      </c>
    </row>
    <row r="1702" spans="1:25" ht="14.25" x14ac:dyDescent="0.2">
      <c r="A1702" s="21" t="str">
        <f t="shared" si="104"/>
        <v>Catalogo principalOPEN-CSP ACADEMICO5b5b687b-9b29-48ec-8156-196a0d5758b1</v>
      </c>
      <c r="B1702" s="21" t="str">
        <f t="shared" si="105"/>
        <v>5b5b687b-9b29-48ec-8156-196a0d5758b1OPEN-CSP ACADEMICO</v>
      </c>
      <c r="C1702"/>
      <c r="D1702" s="21" t="s">
        <v>134</v>
      </c>
      <c r="E1702" t="s">
        <v>3535</v>
      </c>
      <c r="F1702" s="21" t="s">
        <v>779</v>
      </c>
      <c r="G1702" s="21" t="s">
        <v>134</v>
      </c>
      <c r="H1702" s="49" t="s">
        <v>136</v>
      </c>
      <c r="I1702" s="21" t="s">
        <v>74</v>
      </c>
      <c r="J1702" t="s">
        <v>3536</v>
      </c>
      <c r="K1702" s="53" t="s">
        <v>29</v>
      </c>
      <c r="L1702" s="52" t="s">
        <v>92</v>
      </c>
      <c r="M1702" s="48" t="s">
        <v>73</v>
      </c>
      <c r="N1702" s="89" t="s">
        <v>74</v>
      </c>
      <c r="O1702" s="90" t="s">
        <v>74</v>
      </c>
      <c r="P1702" s="89" t="s">
        <v>74</v>
      </c>
      <c r="Q1702" s="47" t="str">
        <f t="shared" si="106"/>
        <v>5b5b687b-9b29-48ec-8156-196a0d5758b1</v>
      </c>
      <c r="R1702" s="91" t="s">
        <v>848</v>
      </c>
      <c r="S1702" s="93">
        <v>15.7</v>
      </c>
      <c r="T1702" s="21">
        <v>1</v>
      </c>
      <c r="U1702" s="62" t="s">
        <v>139</v>
      </c>
      <c r="V1702" s="49">
        <f>SUMIF(ResumenCotizacion!$C:$C,E1702,ResumenCotizacion!$P:$P)</f>
        <v>0</v>
      </c>
      <c r="W1702" s="86">
        <f>IF(H1702="USD",S1702*SolCotizacion!$J$18,S1702)</f>
        <v>57546.936999999998</v>
      </c>
      <c r="X1702" s="3">
        <f>ROUND(W1702/(1-VLOOKUP("Total porcentaje:",ResumenCotizacion!$F:$H,3,0)),2)</f>
        <v>57546.94</v>
      </c>
      <c r="Y1702" s="3">
        <f t="shared" si="107"/>
        <v>0</v>
      </c>
    </row>
    <row r="1703" spans="1:25" ht="14.25" x14ac:dyDescent="0.2">
      <c r="A1703" s="21" t="str">
        <f t="shared" si="104"/>
        <v>Catalogo principalOPEN-CSP ACADEMICO42a92457-c90c-466a-85a9-9321bfa037a0</v>
      </c>
      <c r="B1703" s="21" t="str">
        <f t="shared" si="105"/>
        <v>42a92457-c90c-466a-85a9-9321bfa037a0OPEN-CSP ACADEMICO</v>
      </c>
      <c r="C1703"/>
      <c r="D1703" s="21" t="s">
        <v>134</v>
      </c>
      <c r="E1703" t="s">
        <v>3537</v>
      </c>
      <c r="F1703" s="21" t="s">
        <v>779</v>
      </c>
      <c r="G1703" s="21" t="s">
        <v>134</v>
      </c>
      <c r="H1703" s="49" t="s">
        <v>136</v>
      </c>
      <c r="I1703" s="21" t="s">
        <v>74</v>
      </c>
      <c r="J1703" t="s">
        <v>3538</v>
      </c>
      <c r="K1703" s="53" t="s">
        <v>29</v>
      </c>
      <c r="L1703" s="52" t="s">
        <v>92</v>
      </c>
      <c r="M1703" s="48" t="s">
        <v>73</v>
      </c>
      <c r="N1703" s="89" t="s">
        <v>74</v>
      </c>
      <c r="O1703" s="90" t="s">
        <v>74</v>
      </c>
      <c r="P1703" s="89" t="s">
        <v>74</v>
      </c>
      <c r="Q1703" s="47" t="str">
        <f t="shared" si="106"/>
        <v>42a92457-c90c-466a-85a9-9321bfa037a0</v>
      </c>
      <c r="R1703" s="91" t="s">
        <v>848</v>
      </c>
      <c r="S1703" s="93">
        <v>0</v>
      </c>
      <c r="T1703" s="21">
        <v>1</v>
      </c>
      <c r="U1703" s="62" t="s">
        <v>139</v>
      </c>
      <c r="V1703" s="49">
        <f>SUMIF(ResumenCotizacion!$C:$C,E1703,ResumenCotizacion!$P:$P)</f>
        <v>0</v>
      </c>
      <c r="W1703" s="86">
        <f>IF(H1703="USD",S1703*SolCotizacion!$J$18,S1703)</f>
        <v>0</v>
      </c>
      <c r="X1703" s="3">
        <f>ROUND(W1703/(1-VLOOKUP("Total porcentaje:",ResumenCotizacion!$F:$H,3,0)),2)</f>
        <v>0</v>
      </c>
      <c r="Y1703" s="3">
        <f t="shared" si="107"/>
        <v>0</v>
      </c>
    </row>
    <row r="1704" spans="1:25" ht="14.25" x14ac:dyDescent="0.2">
      <c r="A1704" s="21" t="str">
        <f t="shared" si="104"/>
        <v>Catalogo principalOPEN-CSP ACADEMICO088d3f4b-70ee-4041-8b81-d60bcafef420</v>
      </c>
      <c r="B1704" s="21" t="str">
        <f t="shared" si="105"/>
        <v>088d3f4b-70ee-4041-8b81-d60bcafef420OPEN-CSP ACADEMICO</v>
      </c>
      <c r="C1704"/>
      <c r="D1704" s="21" t="s">
        <v>134</v>
      </c>
      <c r="E1704" t="s">
        <v>3539</v>
      </c>
      <c r="F1704" s="21" t="s">
        <v>779</v>
      </c>
      <c r="G1704" s="21" t="s">
        <v>134</v>
      </c>
      <c r="H1704" s="49" t="s">
        <v>136</v>
      </c>
      <c r="I1704" s="21" t="s">
        <v>74</v>
      </c>
      <c r="J1704" t="s">
        <v>3540</v>
      </c>
      <c r="K1704" s="53" t="s">
        <v>29</v>
      </c>
      <c r="L1704" s="52" t="s">
        <v>92</v>
      </c>
      <c r="M1704" s="48" t="s">
        <v>73</v>
      </c>
      <c r="N1704" s="89" t="s">
        <v>74</v>
      </c>
      <c r="O1704" s="90" t="s">
        <v>74</v>
      </c>
      <c r="P1704" s="89" t="s">
        <v>74</v>
      </c>
      <c r="Q1704" s="47" t="str">
        <f t="shared" si="106"/>
        <v>088d3f4b-70ee-4041-8b81-d60bcafef420</v>
      </c>
      <c r="R1704" s="91" t="s">
        <v>848</v>
      </c>
      <c r="S1704" s="93">
        <v>13.2</v>
      </c>
      <c r="T1704" s="21">
        <v>1</v>
      </c>
      <c r="U1704" s="62" t="s">
        <v>139</v>
      </c>
      <c r="V1704" s="49">
        <f>SUMIF(ResumenCotizacion!$C:$C,E1704,ResumenCotizacion!$P:$P)</f>
        <v>0</v>
      </c>
      <c r="W1704" s="86">
        <f>IF(H1704="USD",S1704*SolCotizacion!$J$18,S1704)</f>
        <v>48383.411999999997</v>
      </c>
      <c r="X1704" s="3">
        <f>ROUND(W1704/(1-VLOOKUP("Total porcentaje:",ResumenCotizacion!$F:$H,3,0)),2)</f>
        <v>48383.41</v>
      </c>
      <c r="Y1704" s="3">
        <f t="shared" si="107"/>
        <v>0</v>
      </c>
    </row>
    <row r="1705" spans="1:25" ht="14.25" x14ac:dyDescent="0.2">
      <c r="A1705" s="21" t="str">
        <f t="shared" si="104"/>
        <v>Catalogo principalOPEN-CSP ACADEMICOa283854d-2568-4ceb-9f55-3617e5c32b57</v>
      </c>
      <c r="B1705" s="21" t="str">
        <f t="shared" si="105"/>
        <v>a283854d-2568-4ceb-9f55-3617e5c32b57OPEN-CSP ACADEMICO</v>
      </c>
      <c r="C1705"/>
      <c r="D1705" s="21" t="s">
        <v>134</v>
      </c>
      <c r="E1705" t="s">
        <v>3541</v>
      </c>
      <c r="F1705" s="21" t="s">
        <v>779</v>
      </c>
      <c r="G1705" s="21" t="s">
        <v>134</v>
      </c>
      <c r="H1705" s="49" t="s">
        <v>136</v>
      </c>
      <c r="I1705" s="21" t="s">
        <v>74</v>
      </c>
      <c r="J1705" t="s">
        <v>3542</v>
      </c>
      <c r="K1705" s="53" t="s">
        <v>29</v>
      </c>
      <c r="L1705" s="52" t="s">
        <v>92</v>
      </c>
      <c r="M1705" s="48" t="s">
        <v>73</v>
      </c>
      <c r="N1705" s="89" t="s">
        <v>74</v>
      </c>
      <c r="O1705" s="90" t="s">
        <v>74</v>
      </c>
      <c r="P1705" s="89" t="s">
        <v>74</v>
      </c>
      <c r="Q1705" s="47" t="str">
        <f t="shared" si="106"/>
        <v>a283854d-2568-4ceb-9f55-3617e5c32b57</v>
      </c>
      <c r="R1705" s="91" t="s">
        <v>848</v>
      </c>
      <c r="S1705" s="93">
        <v>16</v>
      </c>
      <c r="T1705" s="21">
        <v>1</v>
      </c>
      <c r="U1705" s="62" t="s">
        <v>139</v>
      </c>
      <c r="V1705" s="49">
        <f>SUMIF(ResumenCotizacion!$C:$C,E1705,ResumenCotizacion!$P:$P)</f>
        <v>0</v>
      </c>
      <c r="W1705" s="86">
        <f>IF(H1705="USD",S1705*SolCotizacion!$J$18,S1705)</f>
        <v>58646.559999999998</v>
      </c>
      <c r="X1705" s="3">
        <f>ROUND(W1705/(1-VLOOKUP("Total porcentaje:",ResumenCotizacion!$F:$H,3,0)),2)</f>
        <v>58646.559999999998</v>
      </c>
      <c r="Y1705" s="3">
        <f t="shared" si="107"/>
        <v>0</v>
      </c>
    </row>
    <row r="1706" spans="1:25" ht="14.25" x14ac:dyDescent="0.2">
      <c r="A1706" s="21" t="str">
        <f t="shared" si="104"/>
        <v>Catalogo principalOPEN-CSP ACADEMICO37f2c800-99d7-4426-b29a-d3ae4f314e08</v>
      </c>
      <c r="B1706" s="21" t="str">
        <f t="shared" si="105"/>
        <v>37f2c800-99d7-4426-b29a-d3ae4f314e08OPEN-CSP ACADEMICO</v>
      </c>
      <c r="C1706"/>
      <c r="D1706" s="21" t="s">
        <v>134</v>
      </c>
      <c r="E1706" t="s">
        <v>3543</v>
      </c>
      <c r="F1706" s="21" t="s">
        <v>779</v>
      </c>
      <c r="G1706" s="21" t="s">
        <v>134</v>
      </c>
      <c r="H1706" s="49" t="s">
        <v>136</v>
      </c>
      <c r="I1706" s="21" t="s">
        <v>74</v>
      </c>
      <c r="J1706" t="s">
        <v>3544</v>
      </c>
      <c r="K1706" s="53" t="s">
        <v>29</v>
      </c>
      <c r="L1706" s="52" t="s">
        <v>92</v>
      </c>
      <c r="M1706" s="48" t="s">
        <v>73</v>
      </c>
      <c r="N1706" s="89" t="s">
        <v>74</v>
      </c>
      <c r="O1706" s="90" t="s">
        <v>74</v>
      </c>
      <c r="P1706" s="89" t="s">
        <v>74</v>
      </c>
      <c r="Q1706" s="47" t="str">
        <f t="shared" si="106"/>
        <v>37f2c800-99d7-4426-b29a-d3ae4f314e08</v>
      </c>
      <c r="R1706" s="91" t="s">
        <v>848</v>
      </c>
      <c r="S1706" s="93">
        <v>13.7</v>
      </c>
      <c r="T1706" s="21">
        <v>1</v>
      </c>
      <c r="U1706" s="62" t="s">
        <v>139</v>
      </c>
      <c r="V1706" s="49">
        <f>SUMIF(ResumenCotizacion!$C:$C,E1706,ResumenCotizacion!$P:$P)</f>
        <v>0</v>
      </c>
      <c r="W1706" s="86">
        <f>IF(H1706="USD",S1706*SolCotizacion!$J$18,S1706)</f>
        <v>50216.116999999998</v>
      </c>
      <c r="X1706" s="3">
        <f>ROUND(W1706/(1-VLOOKUP("Total porcentaje:",ResumenCotizacion!$F:$H,3,0)),2)</f>
        <v>50216.12</v>
      </c>
      <c r="Y1706" s="3">
        <f t="shared" si="107"/>
        <v>0</v>
      </c>
    </row>
    <row r="1707" spans="1:25" ht="14.25" x14ac:dyDescent="0.2">
      <c r="A1707" s="21" t="str">
        <f t="shared" si="104"/>
        <v>Catalogo principalOPEN-CSP ACADEMICO068d348e-1df6-4473-a582-6bcad2c0ef08</v>
      </c>
      <c r="B1707" s="21" t="str">
        <f t="shared" si="105"/>
        <v>068d348e-1df6-4473-a582-6bcad2c0ef08OPEN-CSP ACADEMICO</v>
      </c>
      <c r="C1707"/>
      <c r="D1707" s="21" t="s">
        <v>134</v>
      </c>
      <c r="E1707" t="s">
        <v>3545</v>
      </c>
      <c r="F1707" s="21" t="s">
        <v>779</v>
      </c>
      <c r="G1707" s="21" t="s">
        <v>134</v>
      </c>
      <c r="H1707" s="49" t="s">
        <v>136</v>
      </c>
      <c r="I1707" s="21" t="s">
        <v>74</v>
      </c>
      <c r="J1707" t="s">
        <v>3546</v>
      </c>
      <c r="K1707" s="53" t="s">
        <v>29</v>
      </c>
      <c r="L1707" s="52" t="s">
        <v>92</v>
      </c>
      <c r="M1707" s="48" t="s">
        <v>73</v>
      </c>
      <c r="N1707" s="89" t="s">
        <v>74</v>
      </c>
      <c r="O1707" s="90" t="s">
        <v>74</v>
      </c>
      <c r="P1707" s="89" t="s">
        <v>74</v>
      </c>
      <c r="Q1707" s="47" t="str">
        <f t="shared" si="106"/>
        <v>068d348e-1df6-4473-a582-6bcad2c0ef08</v>
      </c>
      <c r="R1707" s="91" t="s">
        <v>848</v>
      </c>
      <c r="S1707" s="93">
        <v>11.4</v>
      </c>
      <c r="T1707" s="21">
        <v>1</v>
      </c>
      <c r="U1707" s="62" t="s">
        <v>139</v>
      </c>
      <c r="V1707" s="49">
        <f>SUMIF(ResumenCotizacion!$C:$C,E1707,ResumenCotizacion!$P:$P)</f>
        <v>0</v>
      </c>
      <c r="W1707" s="86">
        <f>IF(H1707="USD",S1707*SolCotizacion!$J$18,S1707)</f>
        <v>41785.673999999999</v>
      </c>
      <c r="X1707" s="3">
        <f>ROUND(W1707/(1-VLOOKUP("Total porcentaje:",ResumenCotizacion!$F:$H,3,0)),2)</f>
        <v>41785.67</v>
      </c>
      <c r="Y1707" s="3">
        <f t="shared" si="107"/>
        <v>0</v>
      </c>
    </row>
    <row r="1708" spans="1:25" ht="14.25" x14ac:dyDescent="0.2">
      <c r="A1708" s="21" t="str">
        <f t="shared" si="104"/>
        <v>Catalogo principalOPEN-CSP ACADEMICO924c03d0-a617-426a-9387-2802e26ecc6e</v>
      </c>
      <c r="B1708" s="21" t="str">
        <f t="shared" si="105"/>
        <v>924c03d0-a617-426a-9387-2802e26ecc6eOPEN-CSP ACADEMICO</v>
      </c>
      <c r="C1708"/>
      <c r="D1708" s="21" t="s">
        <v>134</v>
      </c>
      <c r="E1708" t="s">
        <v>3547</v>
      </c>
      <c r="F1708" s="21" t="s">
        <v>779</v>
      </c>
      <c r="G1708" s="21" t="s">
        <v>134</v>
      </c>
      <c r="H1708" s="49" t="s">
        <v>136</v>
      </c>
      <c r="I1708" s="21" t="s">
        <v>74</v>
      </c>
      <c r="J1708" t="s">
        <v>3548</v>
      </c>
      <c r="K1708" s="53" t="s">
        <v>29</v>
      </c>
      <c r="L1708" s="52" t="s">
        <v>92</v>
      </c>
      <c r="M1708" s="48" t="s">
        <v>73</v>
      </c>
      <c r="N1708" s="89" t="s">
        <v>74</v>
      </c>
      <c r="O1708" s="90" t="s">
        <v>74</v>
      </c>
      <c r="P1708" s="89" t="s">
        <v>74</v>
      </c>
      <c r="Q1708" s="47" t="str">
        <f t="shared" si="106"/>
        <v>924c03d0-a617-426a-9387-2802e26ecc6e</v>
      </c>
      <c r="R1708" s="91" t="s">
        <v>848</v>
      </c>
      <c r="S1708" s="93">
        <v>16</v>
      </c>
      <c r="T1708" s="21">
        <v>1</v>
      </c>
      <c r="U1708" s="62" t="s">
        <v>139</v>
      </c>
      <c r="V1708" s="49">
        <f>SUMIF(ResumenCotizacion!$C:$C,E1708,ResumenCotizacion!$P:$P)</f>
        <v>0</v>
      </c>
      <c r="W1708" s="86">
        <f>IF(H1708="USD",S1708*SolCotizacion!$J$18,S1708)</f>
        <v>58646.559999999998</v>
      </c>
      <c r="X1708" s="3">
        <f>ROUND(W1708/(1-VLOOKUP("Total porcentaje:",ResumenCotizacion!$F:$H,3,0)),2)</f>
        <v>58646.559999999998</v>
      </c>
      <c r="Y1708" s="3">
        <f t="shared" si="107"/>
        <v>0</v>
      </c>
    </row>
    <row r="1709" spans="1:25" ht="14.25" x14ac:dyDescent="0.2">
      <c r="A1709" s="21" t="str">
        <f t="shared" si="104"/>
        <v>Catalogo principalOPEN-CSP ACADEMICOeeca9dd2-abfd-4b54-af20-dca132253a4a</v>
      </c>
      <c r="B1709" s="21" t="str">
        <f t="shared" si="105"/>
        <v>eeca9dd2-abfd-4b54-af20-dca132253a4aOPEN-CSP ACADEMICO</v>
      </c>
      <c r="C1709"/>
      <c r="D1709" s="21" t="s">
        <v>134</v>
      </c>
      <c r="E1709" t="s">
        <v>3549</v>
      </c>
      <c r="F1709" s="21" t="s">
        <v>779</v>
      </c>
      <c r="G1709" s="21" t="s">
        <v>134</v>
      </c>
      <c r="H1709" s="49" t="s">
        <v>136</v>
      </c>
      <c r="I1709" s="21" t="s">
        <v>74</v>
      </c>
      <c r="J1709" t="s">
        <v>3550</v>
      </c>
      <c r="K1709" s="53" t="s">
        <v>29</v>
      </c>
      <c r="L1709" s="52" t="s">
        <v>92</v>
      </c>
      <c r="M1709" s="48" t="s">
        <v>73</v>
      </c>
      <c r="N1709" s="89" t="s">
        <v>74</v>
      </c>
      <c r="O1709" s="90" t="s">
        <v>74</v>
      </c>
      <c r="P1709" s="89" t="s">
        <v>74</v>
      </c>
      <c r="Q1709" s="47" t="str">
        <f t="shared" si="106"/>
        <v>eeca9dd2-abfd-4b54-af20-dca132253a4a</v>
      </c>
      <c r="R1709" s="91" t="s">
        <v>848</v>
      </c>
      <c r="S1709" s="93">
        <v>9.6</v>
      </c>
      <c r="T1709" s="21">
        <v>1</v>
      </c>
      <c r="U1709" s="62" t="s">
        <v>139</v>
      </c>
      <c r="V1709" s="49">
        <f>SUMIF(ResumenCotizacion!$C:$C,E1709,ResumenCotizacion!$P:$P)</f>
        <v>0</v>
      </c>
      <c r="W1709" s="86">
        <f>IF(H1709="USD",S1709*SolCotizacion!$J$18,S1709)</f>
        <v>35187.935999999994</v>
      </c>
      <c r="X1709" s="3">
        <f>ROUND(W1709/(1-VLOOKUP("Total porcentaje:",ResumenCotizacion!$F:$H,3,0)),2)</f>
        <v>35187.94</v>
      </c>
      <c r="Y1709" s="3">
        <f t="shared" si="107"/>
        <v>0</v>
      </c>
    </row>
    <row r="1710" spans="1:25" ht="14.25" x14ac:dyDescent="0.2">
      <c r="A1710" s="21" t="str">
        <f t="shared" si="104"/>
        <v>Catalogo principalOPEN-CSP GOBIERNO6dc6cb1d-7bcb-4234-80cc-9c7a9cded044</v>
      </c>
      <c r="B1710" s="21" t="str">
        <f t="shared" si="105"/>
        <v>6dc6cb1d-7bcb-4234-80cc-9c7a9cded044OPEN-CSP GOBIERNO</v>
      </c>
      <c r="C1710"/>
      <c r="D1710" s="21" t="s">
        <v>134</v>
      </c>
      <c r="E1710" t="s">
        <v>3551</v>
      </c>
      <c r="F1710" s="21" t="s">
        <v>18</v>
      </c>
      <c r="G1710" s="21" t="s">
        <v>134</v>
      </c>
      <c r="H1710" s="49" t="s">
        <v>136</v>
      </c>
      <c r="I1710" s="21" t="s">
        <v>74</v>
      </c>
      <c r="J1710" t="s">
        <v>3552</v>
      </c>
      <c r="K1710" s="53" t="s">
        <v>29</v>
      </c>
      <c r="L1710" s="52" t="s">
        <v>92</v>
      </c>
      <c r="M1710" s="48" t="s">
        <v>73</v>
      </c>
      <c r="N1710" s="89" t="s">
        <v>74</v>
      </c>
      <c r="O1710" s="90" t="s">
        <v>74</v>
      </c>
      <c r="P1710" s="89" t="s">
        <v>74</v>
      </c>
      <c r="Q1710" s="47" t="str">
        <f t="shared" si="106"/>
        <v>6dc6cb1d-7bcb-4234-80cc-9c7a9cded044</v>
      </c>
      <c r="R1710" s="91" t="s">
        <v>848</v>
      </c>
      <c r="S1710" s="93">
        <v>8</v>
      </c>
      <c r="T1710" s="21">
        <v>1</v>
      </c>
      <c r="U1710" s="62" t="s">
        <v>139</v>
      </c>
      <c r="V1710" s="49">
        <f>SUMIF(ResumenCotizacion!$C:$C,E1710,ResumenCotizacion!$P:$P)</f>
        <v>0</v>
      </c>
      <c r="W1710" s="86">
        <f>IF(H1710="USD",S1710*SolCotizacion!$J$18,S1710)</f>
        <v>29323.279999999999</v>
      </c>
      <c r="X1710" s="3">
        <f>ROUND(W1710/(1-VLOOKUP("Total porcentaje:",ResumenCotizacion!$F:$H,3,0)),2)</f>
        <v>29323.279999999999</v>
      </c>
      <c r="Y1710" s="3">
        <f t="shared" si="107"/>
        <v>0</v>
      </c>
    </row>
    <row r="1711" spans="1:25" ht="14.25" x14ac:dyDescent="0.2">
      <c r="A1711" s="21" t="str">
        <f t="shared" si="104"/>
        <v>Catalogo principalOPEN-CSP GOBIERNOad396924-ee4e-4059-b779-efe43dfa24d2</v>
      </c>
      <c r="B1711" s="21" t="str">
        <f t="shared" si="105"/>
        <v>ad396924-ee4e-4059-b779-efe43dfa24d2OPEN-CSP GOBIERNO</v>
      </c>
      <c r="C1711"/>
      <c r="D1711" s="21" t="s">
        <v>134</v>
      </c>
      <c r="E1711" t="s">
        <v>3553</v>
      </c>
      <c r="F1711" s="21" t="s">
        <v>18</v>
      </c>
      <c r="G1711" s="21" t="s">
        <v>134</v>
      </c>
      <c r="H1711" s="49" t="s">
        <v>136</v>
      </c>
      <c r="I1711" s="21" t="s">
        <v>74</v>
      </c>
      <c r="J1711" t="s">
        <v>3554</v>
      </c>
      <c r="K1711" s="53" t="s">
        <v>29</v>
      </c>
      <c r="L1711" s="52" t="s">
        <v>92</v>
      </c>
      <c r="M1711" s="48" t="s">
        <v>73</v>
      </c>
      <c r="N1711" s="89" t="s">
        <v>74</v>
      </c>
      <c r="O1711" s="90" t="s">
        <v>74</v>
      </c>
      <c r="P1711" s="89" t="s">
        <v>74</v>
      </c>
      <c r="Q1711" s="47" t="str">
        <f t="shared" si="106"/>
        <v>ad396924-ee4e-4059-b779-efe43dfa24d2</v>
      </c>
      <c r="R1711" s="91" t="s">
        <v>848</v>
      </c>
      <c r="S1711" s="93">
        <v>13</v>
      </c>
      <c r="T1711" s="21">
        <v>1</v>
      </c>
      <c r="U1711" s="62" t="s">
        <v>139</v>
      </c>
      <c r="V1711" s="49">
        <f>SUMIF(ResumenCotizacion!$C:$C,E1711,ResumenCotizacion!$P:$P)</f>
        <v>0</v>
      </c>
      <c r="W1711" s="86">
        <f>IF(H1711="USD",S1711*SolCotizacion!$J$18,S1711)</f>
        <v>47650.33</v>
      </c>
      <c r="X1711" s="3">
        <f>ROUND(W1711/(1-VLOOKUP("Total porcentaje:",ResumenCotizacion!$F:$H,3,0)),2)</f>
        <v>47650.33</v>
      </c>
      <c r="Y1711" s="3">
        <f t="shared" si="107"/>
        <v>0</v>
      </c>
    </row>
    <row r="1712" spans="1:25" ht="14.25" x14ac:dyDescent="0.2">
      <c r="A1712" s="21" t="str">
        <f t="shared" si="104"/>
        <v>Catalogo principalOPEN-CSP GOBIERNOa8fba59e-1fc2-4658-8684-5f3d0c71c490</v>
      </c>
      <c r="B1712" s="21" t="str">
        <f t="shared" si="105"/>
        <v>a8fba59e-1fc2-4658-8684-5f3d0c71c490OPEN-CSP GOBIERNO</v>
      </c>
      <c r="C1712"/>
      <c r="D1712" s="21" t="s">
        <v>134</v>
      </c>
      <c r="E1712" t="s">
        <v>3555</v>
      </c>
      <c r="F1712" s="21" t="s">
        <v>18</v>
      </c>
      <c r="G1712" s="21" t="s">
        <v>134</v>
      </c>
      <c r="H1712" s="49" t="s">
        <v>136</v>
      </c>
      <c r="I1712" s="21" t="s">
        <v>74</v>
      </c>
      <c r="J1712" t="s">
        <v>3556</v>
      </c>
      <c r="K1712" s="53" t="s">
        <v>29</v>
      </c>
      <c r="L1712" s="52" t="s">
        <v>92</v>
      </c>
      <c r="M1712" s="48" t="s">
        <v>73</v>
      </c>
      <c r="N1712" s="89" t="s">
        <v>74</v>
      </c>
      <c r="O1712" s="90" t="s">
        <v>74</v>
      </c>
      <c r="P1712" s="89" t="s">
        <v>74</v>
      </c>
      <c r="Q1712" s="47" t="str">
        <f t="shared" si="106"/>
        <v>a8fba59e-1fc2-4658-8684-5f3d0c71c490</v>
      </c>
      <c r="R1712" s="91" t="s">
        <v>848</v>
      </c>
      <c r="S1712" s="93">
        <v>8</v>
      </c>
      <c r="T1712" s="21">
        <v>1</v>
      </c>
      <c r="U1712" s="62" t="s">
        <v>139</v>
      </c>
      <c r="V1712" s="49">
        <f>SUMIF(ResumenCotizacion!$C:$C,E1712,ResumenCotizacion!$P:$P)</f>
        <v>0</v>
      </c>
      <c r="W1712" s="86">
        <f>IF(H1712="USD",S1712*SolCotizacion!$J$18,S1712)</f>
        <v>29323.279999999999</v>
      </c>
      <c r="X1712" s="3">
        <f>ROUND(W1712/(1-VLOOKUP("Total porcentaje:",ResumenCotizacion!$F:$H,3,0)),2)</f>
        <v>29323.279999999999</v>
      </c>
      <c r="Y1712" s="3">
        <f t="shared" si="107"/>
        <v>0</v>
      </c>
    </row>
    <row r="1713" spans="1:25" ht="14.25" x14ac:dyDescent="0.2">
      <c r="A1713" s="21" t="str">
        <f t="shared" si="104"/>
        <v>Catalogo principalOPEN-CSP GOBIERNO5b2900bc-5067-4c17-99be-1560a8e8e6a1</v>
      </c>
      <c r="B1713" s="21" t="str">
        <f t="shared" si="105"/>
        <v>5b2900bc-5067-4c17-99be-1560a8e8e6a1OPEN-CSP GOBIERNO</v>
      </c>
      <c r="C1713"/>
      <c r="D1713" s="21" t="s">
        <v>134</v>
      </c>
      <c r="E1713" t="s">
        <v>3557</v>
      </c>
      <c r="F1713" s="21" t="s">
        <v>18</v>
      </c>
      <c r="G1713" s="21" t="s">
        <v>134</v>
      </c>
      <c r="H1713" s="49" t="s">
        <v>136</v>
      </c>
      <c r="I1713" s="21" t="s">
        <v>74</v>
      </c>
      <c r="J1713" t="s">
        <v>3558</v>
      </c>
      <c r="K1713" s="53" t="s">
        <v>29</v>
      </c>
      <c r="L1713" s="52" t="s">
        <v>92</v>
      </c>
      <c r="M1713" s="48" t="s">
        <v>73</v>
      </c>
      <c r="N1713" s="89" t="s">
        <v>74</v>
      </c>
      <c r="O1713" s="90" t="s">
        <v>74</v>
      </c>
      <c r="P1713" s="89" t="s">
        <v>74</v>
      </c>
      <c r="Q1713" s="47" t="str">
        <f t="shared" si="106"/>
        <v>5b2900bc-5067-4c17-99be-1560a8e8e6a1</v>
      </c>
      <c r="R1713" s="91" t="s">
        <v>848</v>
      </c>
      <c r="S1713" s="93">
        <v>40</v>
      </c>
      <c r="T1713" s="21">
        <v>1</v>
      </c>
      <c r="U1713" s="62" t="s">
        <v>139</v>
      </c>
      <c r="V1713" s="49">
        <f>SUMIF(ResumenCotizacion!$C:$C,E1713,ResumenCotizacion!$P:$P)</f>
        <v>0</v>
      </c>
      <c r="W1713" s="86">
        <f>IF(H1713="USD",S1713*SolCotizacion!$J$18,S1713)</f>
        <v>146616.4</v>
      </c>
      <c r="X1713" s="3">
        <f>ROUND(W1713/(1-VLOOKUP("Total porcentaje:",ResumenCotizacion!$F:$H,3,0)),2)</f>
        <v>146616.4</v>
      </c>
      <c r="Y1713" s="3">
        <f t="shared" si="107"/>
        <v>0</v>
      </c>
    </row>
    <row r="1714" spans="1:25" ht="14.25" x14ac:dyDescent="0.2">
      <c r="A1714" s="21" t="str">
        <f t="shared" si="104"/>
        <v>Catalogo principalOPEN-CSP GOBIERNOf3b0dc86-4b5f-4f5d-860d-c9fcc30d0964</v>
      </c>
      <c r="B1714" s="21" t="str">
        <f t="shared" si="105"/>
        <v>f3b0dc86-4b5f-4f5d-860d-c9fcc30d0964OPEN-CSP GOBIERNO</v>
      </c>
      <c r="C1714"/>
      <c r="D1714" s="21" t="s">
        <v>134</v>
      </c>
      <c r="E1714" t="s">
        <v>3559</v>
      </c>
      <c r="F1714" s="21" t="s">
        <v>18</v>
      </c>
      <c r="G1714" s="21" t="s">
        <v>134</v>
      </c>
      <c r="H1714" s="49" t="s">
        <v>136</v>
      </c>
      <c r="I1714" s="21" t="s">
        <v>74</v>
      </c>
      <c r="J1714" t="s">
        <v>3560</v>
      </c>
      <c r="K1714" s="53" t="s">
        <v>29</v>
      </c>
      <c r="L1714" s="52" t="s">
        <v>92</v>
      </c>
      <c r="M1714" s="48" t="s">
        <v>73</v>
      </c>
      <c r="N1714" s="89" t="s">
        <v>74</v>
      </c>
      <c r="O1714" s="90" t="s">
        <v>74</v>
      </c>
      <c r="P1714" s="89" t="s">
        <v>74</v>
      </c>
      <c r="Q1714" s="47" t="str">
        <f t="shared" si="106"/>
        <v>f3b0dc86-4b5f-4f5d-860d-c9fcc30d0964</v>
      </c>
      <c r="R1714" s="91" t="s">
        <v>848</v>
      </c>
      <c r="S1714" s="93">
        <v>0</v>
      </c>
      <c r="T1714" s="21">
        <v>1</v>
      </c>
      <c r="U1714" s="62" t="s">
        <v>139</v>
      </c>
      <c r="V1714" s="49">
        <f>SUMIF(ResumenCotizacion!$C:$C,E1714,ResumenCotizacion!$P:$P)</f>
        <v>0</v>
      </c>
      <c r="W1714" s="86">
        <f>IF(H1714="USD",S1714*SolCotizacion!$J$18,S1714)</f>
        <v>0</v>
      </c>
      <c r="X1714" s="3">
        <f>ROUND(W1714/(1-VLOOKUP("Total porcentaje:",ResumenCotizacion!$F:$H,3,0)),2)</f>
        <v>0</v>
      </c>
      <c r="Y1714" s="3">
        <f t="shared" si="107"/>
        <v>0</v>
      </c>
    </row>
    <row r="1715" spans="1:25" ht="14.25" x14ac:dyDescent="0.2">
      <c r="A1715" s="21" t="str">
        <f t="shared" si="104"/>
        <v>Catalogo principalOPEN-CSP GOBIERNO2c25322a-9384-48e8-b331-65c469276fb6</v>
      </c>
      <c r="B1715" s="21" t="str">
        <f t="shared" si="105"/>
        <v>2c25322a-9384-48e8-b331-65c469276fb6OPEN-CSP GOBIERNO</v>
      </c>
      <c r="C1715"/>
      <c r="D1715" s="21" t="s">
        <v>134</v>
      </c>
      <c r="E1715" t="s">
        <v>3561</v>
      </c>
      <c r="F1715" s="21" t="s">
        <v>18</v>
      </c>
      <c r="G1715" s="21" t="s">
        <v>134</v>
      </c>
      <c r="H1715" s="49" t="s">
        <v>136</v>
      </c>
      <c r="I1715" s="21" t="s">
        <v>74</v>
      </c>
      <c r="J1715" t="s">
        <v>3562</v>
      </c>
      <c r="K1715" s="53" t="s">
        <v>29</v>
      </c>
      <c r="L1715" s="52" t="s">
        <v>92</v>
      </c>
      <c r="M1715" s="48" t="s">
        <v>73</v>
      </c>
      <c r="N1715" s="89" t="s">
        <v>74</v>
      </c>
      <c r="O1715" s="90" t="s">
        <v>74</v>
      </c>
      <c r="P1715" s="89" t="s">
        <v>74</v>
      </c>
      <c r="Q1715" s="47" t="str">
        <f t="shared" si="106"/>
        <v>2c25322a-9384-48e8-b331-65c469276fb6</v>
      </c>
      <c r="R1715" s="91" t="s">
        <v>848</v>
      </c>
      <c r="S1715" s="93">
        <v>24</v>
      </c>
      <c r="T1715" s="21">
        <v>1</v>
      </c>
      <c r="U1715" s="62" t="s">
        <v>139</v>
      </c>
      <c r="V1715" s="49">
        <f>SUMIF(ResumenCotizacion!$C:$C,E1715,ResumenCotizacion!$P:$P)</f>
        <v>0</v>
      </c>
      <c r="W1715" s="86">
        <f>IF(H1715="USD",S1715*SolCotizacion!$J$18,S1715)</f>
        <v>87969.84</v>
      </c>
      <c r="X1715" s="3">
        <f>ROUND(W1715/(1-VLOOKUP("Total porcentaje:",ResumenCotizacion!$F:$H,3,0)),2)</f>
        <v>87969.84</v>
      </c>
      <c r="Y1715" s="3">
        <f t="shared" si="107"/>
        <v>0</v>
      </c>
    </row>
    <row r="1716" spans="1:25" ht="14.25" x14ac:dyDescent="0.2">
      <c r="A1716" s="21" t="str">
        <f t="shared" si="104"/>
        <v>Catalogo principalOPEN-CSP GOBIERNO5e1087b6-246b-4503-b88a-b60bdf0b3840</v>
      </c>
      <c r="B1716" s="21" t="str">
        <f t="shared" si="105"/>
        <v>5e1087b6-246b-4503-b88a-b60bdf0b3840OPEN-CSP GOBIERNO</v>
      </c>
      <c r="C1716"/>
      <c r="D1716" s="21" t="s">
        <v>134</v>
      </c>
      <c r="E1716" t="s">
        <v>3563</v>
      </c>
      <c r="F1716" s="21" t="s">
        <v>18</v>
      </c>
      <c r="G1716" s="21" t="s">
        <v>134</v>
      </c>
      <c r="H1716" s="49" t="s">
        <v>136</v>
      </c>
      <c r="I1716" s="21" t="s">
        <v>74</v>
      </c>
      <c r="J1716" t="s">
        <v>3564</v>
      </c>
      <c r="K1716" s="53" t="s">
        <v>29</v>
      </c>
      <c r="L1716" s="52" t="s">
        <v>92</v>
      </c>
      <c r="M1716" s="48" t="s">
        <v>73</v>
      </c>
      <c r="N1716" s="89" t="s">
        <v>74</v>
      </c>
      <c r="O1716" s="90" t="s">
        <v>74</v>
      </c>
      <c r="P1716" s="89" t="s">
        <v>74</v>
      </c>
      <c r="Q1716" s="47" t="str">
        <f t="shared" si="106"/>
        <v>5e1087b6-246b-4503-b88a-b60bdf0b3840</v>
      </c>
      <c r="R1716" s="91" t="s">
        <v>848</v>
      </c>
      <c r="S1716" s="93">
        <v>10</v>
      </c>
      <c r="T1716" s="21">
        <v>1</v>
      </c>
      <c r="U1716" s="62" t="s">
        <v>139</v>
      </c>
      <c r="V1716" s="49">
        <f>SUMIF(ResumenCotizacion!$C:$C,E1716,ResumenCotizacion!$P:$P)</f>
        <v>0</v>
      </c>
      <c r="W1716" s="86">
        <f>IF(H1716="USD",S1716*SolCotizacion!$J$18,S1716)</f>
        <v>36654.1</v>
      </c>
      <c r="X1716" s="3">
        <f>ROUND(W1716/(1-VLOOKUP("Total porcentaje:",ResumenCotizacion!$F:$H,3,0)),2)</f>
        <v>36654.1</v>
      </c>
      <c r="Y1716" s="3">
        <f t="shared" si="107"/>
        <v>0</v>
      </c>
    </row>
    <row r="1717" spans="1:25" ht="14.25" x14ac:dyDescent="0.2">
      <c r="A1717" s="21" t="str">
        <f t="shared" si="104"/>
        <v>Controles EmpresarialesCanalIT-SW-01-01</v>
      </c>
      <c r="B1717" s="21" t="str">
        <f t="shared" si="105"/>
        <v>IT-SW-01-01Canal</v>
      </c>
      <c r="C1717"/>
      <c r="D1717" s="21" t="s">
        <v>3565</v>
      </c>
      <c r="E1717" t="s">
        <v>3566</v>
      </c>
      <c r="F1717" s="41" t="s">
        <v>3567</v>
      </c>
      <c r="G1717" s="21" t="str">
        <f t="shared" ref="G1717:G1780" si="108">D1717</f>
        <v>Controles Empresariales</v>
      </c>
      <c r="H1717" s="21" t="s">
        <v>94</v>
      </c>
      <c r="I1717" s="21" t="s">
        <v>74</v>
      </c>
      <c r="J1717" t="s">
        <v>3568</v>
      </c>
      <c r="K1717" t="s">
        <v>3569</v>
      </c>
      <c r="L1717" s="61" t="s">
        <v>92</v>
      </c>
      <c r="M1717" s="61" t="s">
        <v>3570</v>
      </c>
      <c r="N1717" s="41" t="s">
        <v>3571</v>
      </c>
      <c r="O1717" s="41" t="s">
        <v>3572</v>
      </c>
      <c r="P1717" s="41" t="s">
        <v>3573</v>
      </c>
      <c r="Q1717" s="47" t="str">
        <f t="shared" ref="Q1717:Q1780" si="109">E1717</f>
        <v>IT-SW-01-01</v>
      </c>
      <c r="R1717" s="91" t="s">
        <v>3574</v>
      </c>
      <c r="S1717" s="46">
        <v>650000</v>
      </c>
      <c r="T1717" s="61">
        <v>1</v>
      </c>
      <c r="U1717" s="62">
        <v>1</v>
      </c>
      <c r="V1717" s="49">
        <f>SUMIF(ResumenCotizacion!$C:$C,E1717,ResumenCotizacion!$P:$P)</f>
        <v>0</v>
      </c>
      <c r="W1717" s="86">
        <f>IF(H1717="USD",S1717*SolCotizacion!$J$18,S1717)</f>
        <v>650000</v>
      </c>
      <c r="X1717" s="3">
        <f>ROUND(W1717/(1-VLOOKUP("Total porcentaje:",ResumenCotizacion!$F:$H,3,0)),2)</f>
        <v>650000</v>
      </c>
      <c r="Y1717" s="3">
        <f t="shared" si="107"/>
        <v>0</v>
      </c>
    </row>
    <row r="1718" spans="1:25" ht="14.25" x14ac:dyDescent="0.2">
      <c r="A1718" s="21" t="str">
        <f t="shared" si="104"/>
        <v>Controles EmpresarialesCanalIT-SW-01-02</v>
      </c>
      <c r="B1718" s="21" t="str">
        <f t="shared" si="105"/>
        <v>IT-SW-01-02Canal</v>
      </c>
      <c r="C1718"/>
      <c r="D1718" s="21" t="s">
        <v>3565</v>
      </c>
      <c r="E1718" t="s">
        <v>3575</v>
      </c>
      <c r="F1718" s="41" t="s">
        <v>3567</v>
      </c>
      <c r="G1718" s="21" t="str">
        <f t="shared" si="108"/>
        <v>Controles Empresariales</v>
      </c>
      <c r="H1718" s="21" t="s">
        <v>94</v>
      </c>
      <c r="I1718" s="21" t="s">
        <v>74</v>
      </c>
      <c r="J1718" t="s">
        <v>3568</v>
      </c>
      <c r="K1718" t="s">
        <v>3569</v>
      </c>
      <c r="L1718" s="61" t="s">
        <v>92</v>
      </c>
      <c r="M1718" s="61" t="s">
        <v>3570</v>
      </c>
      <c r="N1718" s="41" t="s">
        <v>3571</v>
      </c>
      <c r="O1718" s="41" t="s">
        <v>3576</v>
      </c>
      <c r="P1718" s="41" t="s">
        <v>3573</v>
      </c>
      <c r="Q1718" s="47" t="str">
        <f t="shared" si="109"/>
        <v>IT-SW-01-02</v>
      </c>
      <c r="R1718" s="91" t="s">
        <v>3574</v>
      </c>
      <c r="S1718" s="46">
        <v>670000</v>
      </c>
      <c r="T1718" s="61">
        <v>1</v>
      </c>
      <c r="U1718" s="62">
        <v>1</v>
      </c>
      <c r="V1718" s="49">
        <f>SUMIF(ResumenCotizacion!$C:$C,E1718,ResumenCotizacion!$P:$P)</f>
        <v>0</v>
      </c>
      <c r="W1718" s="86">
        <f>IF(H1718="USD",S1718*SolCotizacion!$J$18,S1718)</f>
        <v>670000</v>
      </c>
      <c r="X1718" s="3">
        <f>ROUND(W1718/(1-VLOOKUP("Total porcentaje:",ResumenCotizacion!$F:$H,3,0)),2)</f>
        <v>670000</v>
      </c>
      <c r="Y1718" s="3">
        <f t="shared" si="107"/>
        <v>0</v>
      </c>
    </row>
    <row r="1719" spans="1:25" ht="14.25" x14ac:dyDescent="0.2">
      <c r="A1719" s="21" t="str">
        <f t="shared" si="104"/>
        <v>Controles EmpresarialesCanalIT-SW-01-03</v>
      </c>
      <c r="B1719" s="21" t="str">
        <f t="shared" si="105"/>
        <v>IT-SW-01-03Canal</v>
      </c>
      <c r="C1719"/>
      <c r="D1719" s="21" t="s">
        <v>3565</v>
      </c>
      <c r="E1719" t="s">
        <v>3577</v>
      </c>
      <c r="F1719" s="41" t="s">
        <v>3567</v>
      </c>
      <c r="G1719" s="21" t="str">
        <f t="shared" si="108"/>
        <v>Controles Empresariales</v>
      </c>
      <c r="H1719" s="21" t="s">
        <v>94</v>
      </c>
      <c r="I1719" s="21" t="s">
        <v>74</v>
      </c>
      <c r="J1719" t="s">
        <v>3568</v>
      </c>
      <c r="K1719" t="s">
        <v>3569</v>
      </c>
      <c r="L1719" s="61" t="s">
        <v>92</v>
      </c>
      <c r="M1719" s="61" t="s">
        <v>3570</v>
      </c>
      <c r="N1719" s="41" t="s">
        <v>3578</v>
      </c>
      <c r="O1719" s="41" t="s">
        <v>3572</v>
      </c>
      <c r="P1719" s="41" t="s">
        <v>3573</v>
      </c>
      <c r="Q1719" s="47" t="str">
        <f t="shared" si="109"/>
        <v>IT-SW-01-03</v>
      </c>
      <c r="R1719" s="91" t="s">
        <v>3574</v>
      </c>
      <c r="S1719" s="46">
        <v>650000</v>
      </c>
      <c r="T1719" s="61">
        <v>1</v>
      </c>
      <c r="U1719" s="62">
        <v>1</v>
      </c>
      <c r="V1719" s="49">
        <f>SUMIF(ResumenCotizacion!$C:$C,E1719,ResumenCotizacion!$P:$P)</f>
        <v>0</v>
      </c>
      <c r="W1719" s="86">
        <f>IF(H1719="USD",S1719*SolCotizacion!$J$18,S1719)</f>
        <v>650000</v>
      </c>
      <c r="X1719" s="3">
        <f>ROUND(W1719/(1-VLOOKUP("Total porcentaje:",ResumenCotizacion!$F:$H,3,0)),2)</f>
        <v>650000</v>
      </c>
      <c r="Y1719" s="3">
        <f t="shared" si="107"/>
        <v>0</v>
      </c>
    </row>
    <row r="1720" spans="1:25" ht="14.25" x14ac:dyDescent="0.2">
      <c r="A1720" s="21" t="str">
        <f t="shared" si="104"/>
        <v>Controles EmpresarialesCanalIT-SW-01-04</v>
      </c>
      <c r="B1720" s="21" t="str">
        <f t="shared" si="105"/>
        <v>IT-SW-01-04Canal</v>
      </c>
      <c r="C1720"/>
      <c r="D1720" s="21" t="s">
        <v>3565</v>
      </c>
      <c r="E1720" t="s">
        <v>3579</v>
      </c>
      <c r="F1720" s="41" t="s">
        <v>3567</v>
      </c>
      <c r="G1720" s="21" t="str">
        <f t="shared" si="108"/>
        <v>Controles Empresariales</v>
      </c>
      <c r="H1720" s="21" t="s">
        <v>94</v>
      </c>
      <c r="I1720" s="21" t="s">
        <v>74</v>
      </c>
      <c r="J1720" t="s">
        <v>3568</v>
      </c>
      <c r="K1720" t="s">
        <v>3569</v>
      </c>
      <c r="L1720" s="61" t="s">
        <v>92</v>
      </c>
      <c r="M1720" s="61" t="s">
        <v>3570</v>
      </c>
      <c r="N1720" s="41" t="s">
        <v>3578</v>
      </c>
      <c r="O1720" s="41" t="s">
        <v>3576</v>
      </c>
      <c r="P1720" s="41" t="s">
        <v>3573</v>
      </c>
      <c r="Q1720" s="47" t="str">
        <f t="shared" si="109"/>
        <v>IT-SW-01-04</v>
      </c>
      <c r="R1720" s="91" t="s">
        <v>3574</v>
      </c>
      <c r="S1720" s="46">
        <v>700000</v>
      </c>
      <c r="T1720" s="61">
        <v>1</v>
      </c>
      <c r="U1720" s="62">
        <v>1</v>
      </c>
      <c r="V1720" s="49">
        <f>SUMIF(ResumenCotizacion!$C:$C,E1720,ResumenCotizacion!$P:$P)</f>
        <v>0</v>
      </c>
      <c r="W1720" s="86">
        <f>IF(H1720="USD",S1720*SolCotizacion!$J$18,S1720)</f>
        <v>700000</v>
      </c>
      <c r="X1720" s="3">
        <f>ROUND(W1720/(1-VLOOKUP("Total porcentaje:",ResumenCotizacion!$F:$H,3,0)),2)</f>
        <v>700000</v>
      </c>
      <c r="Y1720" s="3">
        <f t="shared" si="107"/>
        <v>0</v>
      </c>
    </row>
    <row r="1721" spans="1:25" ht="14.25" x14ac:dyDescent="0.2">
      <c r="A1721" s="21" t="str">
        <f t="shared" si="104"/>
        <v>Controles EmpresarialesCanalIT-SW-01-05</v>
      </c>
      <c r="B1721" s="21" t="str">
        <f t="shared" si="105"/>
        <v>IT-SW-01-05Canal</v>
      </c>
      <c r="C1721"/>
      <c r="D1721" s="21" t="s">
        <v>3565</v>
      </c>
      <c r="E1721" t="s">
        <v>3580</v>
      </c>
      <c r="F1721" s="41" t="s">
        <v>3567</v>
      </c>
      <c r="G1721" s="21" t="str">
        <f t="shared" si="108"/>
        <v>Controles Empresariales</v>
      </c>
      <c r="H1721" s="21" t="s">
        <v>94</v>
      </c>
      <c r="I1721" s="21" t="s">
        <v>74</v>
      </c>
      <c r="J1721" t="s">
        <v>3568</v>
      </c>
      <c r="K1721" t="s">
        <v>3569</v>
      </c>
      <c r="L1721" s="61" t="s">
        <v>92</v>
      </c>
      <c r="M1721" s="61" t="s">
        <v>3570</v>
      </c>
      <c r="N1721" s="41" t="s">
        <v>3581</v>
      </c>
      <c r="O1721" s="41" t="s">
        <v>3572</v>
      </c>
      <c r="P1721" s="41" t="s">
        <v>3573</v>
      </c>
      <c r="Q1721" s="47" t="str">
        <f t="shared" si="109"/>
        <v>IT-SW-01-05</v>
      </c>
      <c r="R1721" s="91" t="s">
        <v>3574</v>
      </c>
      <c r="S1721" s="46">
        <v>650000</v>
      </c>
      <c r="T1721" s="61">
        <v>1</v>
      </c>
      <c r="U1721" s="62">
        <v>1</v>
      </c>
      <c r="V1721" s="49">
        <f>SUMIF(ResumenCotizacion!$C:$C,E1721,ResumenCotizacion!$P:$P)</f>
        <v>0</v>
      </c>
      <c r="W1721" s="86">
        <f>IF(H1721="USD",S1721*SolCotizacion!$J$18,S1721)</f>
        <v>650000</v>
      </c>
      <c r="X1721" s="3">
        <f>ROUND(W1721/(1-VLOOKUP("Total porcentaje:",ResumenCotizacion!$F:$H,3,0)),2)</f>
        <v>650000</v>
      </c>
      <c r="Y1721" s="3">
        <f t="shared" si="107"/>
        <v>0</v>
      </c>
    </row>
    <row r="1722" spans="1:25" ht="14.25" x14ac:dyDescent="0.2">
      <c r="A1722" s="21" t="str">
        <f t="shared" si="104"/>
        <v>Controles EmpresarialesCanalIT-SW-01-06</v>
      </c>
      <c r="B1722" s="21" t="str">
        <f t="shared" si="105"/>
        <v>IT-SW-01-06Canal</v>
      </c>
      <c r="C1722"/>
      <c r="D1722" s="21" t="s">
        <v>3565</v>
      </c>
      <c r="E1722" t="s">
        <v>3582</v>
      </c>
      <c r="F1722" s="41" t="s">
        <v>3567</v>
      </c>
      <c r="G1722" s="21" t="str">
        <f t="shared" si="108"/>
        <v>Controles Empresariales</v>
      </c>
      <c r="H1722" s="21" t="s">
        <v>94</v>
      </c>
      <c r="I1722" s="21" t="s">
        <v>74</v>
      </c>
      <c r="J1722" t="s">
        <v>3568</v>
      </c>
      <c r="K1722" t="s">
        <v>3569</v>
      </c>
      <c r="L1722" s="61" t="s">
        <v>92</v>
      </c>
      <c r="M1722" s="61" t="s">
        <v>3570</v>
      </c>
      <c r="N1722" s="41" t="s">
        <v>3581</v>
      </c>
      <c r="O1722" s="41" t="s">
        <v>3576</v>
      </c>
      <c r="P1722" s="41" t="s">
        <v>3573</v>
      </c>
      <c r="Q1722" s="47" t="str">
        <f t="shared" si="109"/>
        <v>IT-SW-01-06</v>
      </c>
      <c r="R1722" s="91" t="s">
        <v>3574</v>
      </c>
      <c r="S1722" s="46">
        <v>750000</v>
      </c>
      <c r="T1722" s="61">
        <v>1</v>
      </c>
      <c r="U1722" s="62">
        <v>1</v>
      </c>
      <c r="V1722" s="49">
        <f>SUMIF(ResumenCotizacion!$C:$C,E1722,ResumenCotizacion!$P:$P)</f>
        <v>0</v>
      </c>
      <c r="W1722" s="86">
        <f>IF(H1722="USD",S1722*SolCotizacion!$J$18,S1722)</f>
        <v>750000</v>
      </c>
      <c r="X1722" s="3">
        <f>ROUND(W1722/(1-VLOOKUP("Total porcentaje:",ResumenCotizacion!$F:$H,3,0)),2)</f>
        <v>750000</v>
      </c>
      <c r="Y1722" s="3">
        <f t="shared" si="107"/>
        <v>0</v>
      </c>
    </row>
    <row r="1723" spans="1:25" ht="14.25" x14ac:dyDescent="0.2">
      <c r="A1723" s="21" t="str">
        <f t="shared" si="104"/>
        <v>Controles EmpresarialesCanalIT-SW-02-01</v>
      </c>
      <c r="B1723" s="21" t="str">
        <f t="shared" si="105"/>
        <v>IT-SW-02-01Canal</v>
      </c>
      <c r="C1723"/>
      <c r="D1723" s="21" t="s">
        <v>3565</v>
      </c>
      <c r="E1723" t="s">
        <v>3583</v>
      </c>
      <c r="F1723" s="41" t="s">
        <v>3567</v>
      </c>
      <c r="G1723" s="21" t="str">
        <f t="shared" si="108"/>
        <v>Controles Empresariales</v>
      </c>
      <c r="H1723" s="21" t="s">
        <v>94</v>
      </c>
      <c r="I1723" s="21" t="s">
        <v>74</v>
      </c>
      <c r="J1723" t="s">
        <v>3584</v>
      </c>
      <c r="K1723" t="s">
        <v>3585</v>
      </c>
      <c r="L1723" s="61" t="s">
        <v>92</v>
      </c>
      <c r="M1723" s="61" t="s">
        <v>3570</v>
      </c>
      <c r="N1723" s="41" t="s">
        <v>3571</v>
      </c>
      <c r="O1723" s="41" t="s">
        <v>3572</v>
      </c>
      <c r="P1723" s="41" t="s">
        <v>3573</v>
      </c>
      <c r="Q1723" s="47" t="str">
        <f t="shared" si="109"/>
        <v>IT-SW-02-01</v>
      </c>
      <c r="R1723" s="91" t="s">
        <v>3574</v>
      </c>
      <c r="S1723" s="46">
        <v>650000</v>
      </c>
      <c r="T1723" s="61">
        <v>1</v>
      </c>
      <c r="U1723" s="62">
        <v>1</v>
      </c>
      <c r="V1723" s="49">
        <f>SUMIF(ResumenCotizacion!$C:$C,E1723,ResumenCotizacion!$P:$P)</f>
        <v>0</v>
      </c>
      <c r="W1723" s="86">
        <f>IF(H1723="USD",S1723*SolCotizacion!$J$18,S1723)</f>
        <v>650000</v>
      </c>
      <c r="X1723" s="3">
        <f>ROUND(W1723/(1-VLOOKUP("Total porcentaje:",ResumenCotizacion!$F:$H,3,0)),2)</f>
        <v>650000</v>
      </c>
      <c r="Y1723" s="3">
        <f t="shared" si="107"/>
        <v>0</v>
      </c>
    </row>
    <row r="1724" spans="1:25" ht="14.25" x14ac:dyDescent="0.2">
      <c r="A1724" s="21" t="str">
        <f t="shared" si="104"/>
        <v>Controles EmpresarialesCanalIT-SW-02-02</v>
      </c>
      <c r="B1724" s="21" t="str">
        <f t="shared" si="105"/>
        <v>IT-SW-02-02Canal</v>
      </c>
      <c r="C1724"/>
      <c r="D1724" s="21" t="s">
        <v>3565</v>
      </c>
      <c r="E1724" t="s">
        <v>3586</v>
      </c>
      <c r="F1724" s="41" t="s">
        <v>3567</v>
      </c>
      <c r="G1724" s="21" t="str">
        <f t="shared" si="108"/>
        <v>Controles Empresariales</v>
      </c>
      <c r="H1724" s="21" t="s">
        <v>94</v>
      </c>
      <c r="I1724" s="21" t="s">
        <v>74</v>
      </c>
      <c r="J1724" t="s">
        <v>3584</v>
      </c>
      <c r="K1724" t="s">
        <v>3585</v>
      </c>
      <c r="L1724" s="61" t="s">
        <v>92</v>
      </c>
      <c r="M1724" s="61" t="s">
        <v>3570</v>
      </c>
      <c r="N1724" s="41" t="s">
        <v>3571</v>
      </c>
      <c r="O1724" s="41" t="s">
        <v>3576</v>
      </c>
      <c r="P1724" s="41" t="s">
        <v>3573</v>
      </c>
      <c r="Q1724" s="47" t="str">
        <f t="shared" si="109"/>
        <v>IT-SW-02-02</v>
      </c>
      <c r="R1724" s="91" t="s">
        <v>3574</v>
      </c>
      <c r="S1724" s="46">
        <v>670000</v>
      </c>
      <c r="T1724" s="61">
        <v>1</v>
      </c>
      <c r="U1724" s="62">
        <v>1</v>
      </c>
      <c r="V1724" s="49">
        <f>SUMIF(ResumenCotizacion!$C:$C,E1724,ResumenCotizacion!$P:$P)</f>
        <v>0</v>
      </c>
      <c r="W1724" s="86">
        <f>IF(H1724="USD",S1724*SolCotizacion!$J$18,S1724)</f>
        <v>670000</v>
      </c>
      <c r="X1724" s="3">
        <f>ROUND(W1724/(1-VLOOKUP("Total porcentaje:",ResumenCotizacion!$F:$H,3,0)),2)</f>
        <v>670000</v>
      </c>
      <c r="Y1724" s="3">
        <f t="shared" si="107"/>
        <v>0</v>
      </c>
    </row>
    <row r="1725" spans="1:25" ht="14.25" x14ac:dyDescent="0.2">
      <c r="A1725" s="21" t="str">
        <f t="shared" si="104"/>
        <v>Controles EmpresarialesCanalIT-SW-02-03</v>
      </c>
      <c r="B1725" s="21" t="str">
        <f t="shared" si="105"/>
        <v>IT-SW-02-03Canal</v>
      </c>
      <c r="C1725"/>
      <c r="D1725" s="21" t="s">
        <v>3565</v>
      </c>
      <c r="E1725" t="s">
        <v>3587</v>
      </c>
      <c r="F1725" s="41" t="s">
        <v>3567</v>
      </c>
      <c r="G1725" s="21" t="str">
        <f t="shared" si="108"/>
        <v>Controles Empresariales</v>
      </c>
      <c r="H1725" s="21" t="s">
        <v>94</v>
      </c>
      <c r="I1725" s="21" t="s">
        <v>74</v>
      </c>
      <c r="J1725" t="s">
        <v>3584</v>
      </c>
      <c r="K1725" t="s">
        <v>3585</v>
      </c>
      <c r="L1725" s="61" t="s">
        <v>92</v>
      </c>
      <c r="M1725" s="61" t="s">
        <v>3570</v>
      </c>
      <c r="N1725" s="41" t="s">
        <v>3578</v>
      </c>
      <c r="O1725" s="41" t="s">
        <v>3572</v>
      </c>
      <c r="P1725" s="41" t="s">
        <v>3573</v>
      </c>
      <c r="Q1725" s="47" t="str">
        <f t="shared" si="109"/>
        <v>IT-SW-02-03</v>
      </c>
      <c r="R1725" s="91" t="s">
        <v>3574</v>
      </c>
      <c r="S1725" s="46">
        <v>650000</v>
      </c>
      <c r="T1725" s="61">
        <v>1</v>
      </c>
      <c r="U1725" s="62">
        <v>1</v>
      </c>
      <c r="V1725" s="49">
        <f>SUMIF(ResumenCotizacion!$C:$C,E1725,ResumenCotizacion!$P:$P)</f>
        <v>0</v>
      </c>
      <c r="W1725" s="86">
        <f>IF(H1725="USD",S1725*SolCotizacion!$J$18,S1725)</f>
        <v>650000</v>
      </c>
      <c r="X1725" s="3">
        <f>ROUND(W1725/(1-VLOOKUP("Total porcentaje:",ResumenCotizacion!$F:$H,3,0)),2)</f>
        <v>650000</v>
      </c>
      <c r="Y1725" s="3">
        <f t="shared" si="107"/>
        <v>0</v>
      </c>
    </row>
    <row r="1726" spans="1:25" ht="14.25" x14ac:dyDescent="0.2">
      <c r="A1726" s="21" t="str">
        <f t="shared" si="104"/>
        <v>Controles EmpresarialesCanalIT-SW-02-04</v>
      </c>
      <c r="B1726" s="21" t="str">
        <f t="shared" si="105"/>
        <v>IT-SW-02-04Canal</v>
      </c>
      <c r="C1726"/>
      <c r="D1726" s="21" t="s">
        <v>3565</v>
      </c>
      <c r="E1726" t="s">
        <v>3588</v>
      </c>
      <c r="F1726" s="41" t="s">
        <v>3567</v>
      </c>
      <c r="G1726" s="21" t="str">
        <f t="shared" si="108"/>
        <v>Controles Empresariales</v>
      </c>
      <c r="H1726" s="21" t="s">
        <v>94</v>
      </c>
      <c r="I1726" s="21" t="s">
        <v>74</v>
      </c>
      <c r="J1726" t="s">
        <v>3584</v>
      </c>
      <c r="K1726" t="s">
        <v>3585</v>
      </c>
      <c r="L1726" s="61" t="s">
        <v>92</v>
      </c>
      <c r="M1726" s="61" t="s">
        <v>3570</v>
      </c>
      <c r="N1726" s="41" t="s">
        <v>3578</v>
      </c>
      <c r="O1726" s="41" t="s">
        <v>3576</v>
      </c>
      <c r="P1726" s="41" t="s">
        <v>3573</v>
      </c>
      <c r="Q1726" s="47" t="str">
        <f t="shared" si="109"/>
        <v>IT-SW-02-04</v>
      </c>
      <c r="R1726" s="91" t="s">
        <v>3574</v>
      </c>
      <c r="S1726" s="46">
        <v>700000</v>
      </c>
      <c r="T1726" s="61">
        <v>1</v>
      </c>
      <c r="U1726" s="62">
        <v>1</v>
      </c>
      <c r="V1726" s="49">
        <f>SUMIF(ResumenCotizacion!$C:$C,E1726,ResumenCotizacion!$P:$P)</f>
        <v>0</v>
      </c>
      <c r="W1726" s="86">
        <f>IF(H1726="USD",S1726*SolCotizacion!$J$18,S1726)</f>
        <v>700000</v>
      </c>
      <c r="X1726" s="3">
        <f>ROUND(W1726/(1-VLOOKUP("Total porcentaje:",ResumenCotizacion!$F:$H,3,0)),2)</f>
        <v>700000</v>
      </c>
      <c r="Y1726" s="3">
        <f t="shared" si="107"/>
        <v>0</v>
      </c>
    </row>
    <row r="1727" spans="1:25" ht="14.25" x14ac:dyDescent="0.2">
      <c r="A1727" s="21" t="str">
        <f t="shared" si="104"/>
        <v>Controles EmpresarialesCanalIT-SW-02-05</v>
      </c>
      <c r="B1727" s="21" t="str">
        <f t="shared" si="105"/>
        <v>IT-SW-02-05Canal</v>
      </c>
      <c r="C1727"/>
      <c r="D1727" s="21" t="s">
        <v>3565</v>
      </c>
      <c r="E1727" t="s">
        <v>3589</v>
      </c>
      <c r="F1727" s="41" t="s">
        <v>3567</v>
      </c>
      <c r="G1727" s="21" t="str">
        <f t="shared" si="108"/>
        <v>Controles Empresariales</v>
      </c>
      <c r="H1727" s="21" t="s">
        <v>94</v>
      </c>
      <c r="I1727" s="21" t="s">
        <v>74</v>
      </c>
      <c r="J1727" t="s">
        <v>3584</v>
      </c>
      <c r="K1727" t="s">
        <v>3585</v>
      </c>
      <c r="L1727" s="61" t="s">
        <v>92</v>
      </c>
      <c r="M1727" s="61" t="s">
        <v>3570</v>
      </c>
      <c r="N1727" s="41" t="s">
        <v>3581</v>
      </c>
      <c r="O1727" s="41" t="s">
        <v>3572</v>
      </c>
      <c r="P1727" s="41" t="s">
        <v>3573</v>
      </c>
      <c r="Q1727" s="47" t="str">
        <f t="shared" si="109"/>
        <v>IT-SW-02-05</v>
      </c>
      <c r="R1727" s="91" t="s">
        <v>3574</v>
      </c>
      <c r="S1727" s="46">
        <v>650000</v>
      </c>
      <c r="T1727" s="61">
        <v>1</v>
      </c>
      <c r="U1727" s="62">
        <v>1</v>
      </c>
      <c r="V1727" s="49">
        <f>SUMIF(ResumenCotizacion!$C:$C,E1727,ResumenCotizacion!$P:$P)</f>
        <v>0</v>
      </c>
      <c r="W1727" s="86">
        <f>IF(H1727="USD",S1727*SolCotizacion!$J$18,S1727)</f>
        <v>650000</v>
      </c>
      <c r="X1727" s="3">
        <f>ROUND(W1727/(1-VLOOKUP("Total porcentaje:",ResumenCotizacion!$F:$H,3,0)),2)</f>
        <v>650000</v>
      </c>
      <c r="Y1727" s="3">
        <f t="shared" si="107"/>
        <v>0</v>
      </c>
    </row>
    <row r="1728" spans="1:25" ht="14.25" x14ac:dyDescent="0.2">
      <c r="A1728" s="21" t="str">
        <f t="shared" si="104"/>
        <v>Controles EmpresarialesCanalIT-SW-02-06</v>
      </c>
      <c r="B1728" s="21" t="str">
        <f t="shared" si="105"/>
        <v>IT-SW-02-06Canal</v>
      </c>
      <c r="C1728"/>
      <c r="D1728" s="21" t="s">
        <v>3565</v>
      </c>
      <c r="E1728" t="s">
        <v>3590</v>
      </c>
      <c r="F1728" s="41" t="s">
        <v>3567</v>
      </c>
      <c r="G1728" s="21" t="str">
        <f t="shared" si="108"/>
        <v>Controles Empresariales</v>
      </c>
      <c r="H1728" s="21" t="s">
        <v>94</v>
      </c>
      <c r="I1728" s="21" t="s">
        <v>74</v>
      </c>
      <c r="J1728" t="s">
        <v>3584</v>
      </c>
      <c r="K1728" t="s">
        <v>3585</v>
      </c>
      <c r="L1728" s="61" t="s">
        <v>92</v>
      </c>
      <c r="M1728" s="61" t="s">
        <v>3570</v>
      </c>
      <c r="N1728" s="41" t="s">
        <v>3581</v>
      </c>
      <c r="O1728" s="41" t="s">
        <v>3576</v>
      </c>
      <c r="P1728" s="41" t="s">
        <v>3573</v>
      </c>
      <c r="Q1728" s="47" t="str">
        <f t="shared" si="109"/>
        <v>IT-SW-02-06</v>
      </c>
      <c r="R1728" s="91" t="s">
        <v>3574</v>
      </c>
      <c r="S1728" s="46">
        <v>750000</v>
      </c>
      <c r="T1728" s="61">
        <v>1</v>
      </c>
      <c r="U1728" s="62">
        <v>1</v>
      </c>
      <c r="V1728" s="49">
        <f>SUMIF(ResumenCotizacion!$C:$C,E1728,ResumenCotizacion!$P:$P)</f>
        <v>0</v>
      </c>
      <c r="W1728" s="86">
        <f>IF(H1728="USD",S1728*SolCotizacion!$J$18,S1728)</f>
        <v>750000</v>
      </c>
      <c r="X1728" s="3">
        <f>ROUND(W1728/(1-VLOOKUP("Total porcentaje:",ResumenCotizacion!$F:$H,3,0)),2)</f>
        <v>750000</v>
      </c>
      <c r="Y1728" s="3">
        <f t="shared" si="107"/>
        <v>0</v>
      </c>
    </row>
    <row r="1729" spans="1:25" ht="14.25" x14ac:dyDescent="0.2">
      <c r="A1729" s="21" t="str">
        <f t="shared" si="104"/>
        <v>Controles EmpresarialesCanalIT-SW-03-01</v>
      </c>
      <c r="B1729" s="21" t="str">
        <f t="shared" si="105"/>
        <v>IT-SW-03-01Canal</v>
      </c>
      <c r="C1729"/>
      <c r="D1729" s="21" t="s">
        <v>3565</v>
      </c>
      <c r="E1729" t="s">
        <v>3591</v>
      </c>
      <c r="F1729" s="41" t="s">
        <v>3567</v>
      </c>
      <c r="G1729" s="21" t="str">
        <f t="shared" si="108"/>
        <v>Controles Empresariales</v>
      </c>
      <c r="H1729" s="21" t="s">
        <v>94</v>
      </c>
      <c r="I1729" s="21" t="s">
        <v>74</v>
      </c>
      <c r="J1729" t="s">
        <v>3592</v>
      </c>
      <c r="K1729" t="s">
        <v>3569</v>
      </c>
      <c r="L1729" s="61" t="s">
        <v>92</v>
      </c>
      <c r="M1729" s="61" t="s">
        <v>3570</v>
      </c>
      <c r="N1729" s="41" t="s">
        <v>3571</v>
      </c>
      <c r="O1729" s="41" t="s">
        <v>3572</v>
      </c>
      <c r="P1729" s="41" t="s">
        <v>3573</v>
      </c>
      <c r="Q1729" s="47" t="str">
        <f t="shared" si="109"/>
        <v>IT-SW-03-01</v>
      </c>
      <c r="R1729" s="91" t="s">
        <v>3574</v>
      </c>
      <c r="S1729" s="46">
        <v>727800</v>
      </c>
      <c r="T1729" s="61">
        <v>1</v>
      </c>
      <c r="U1729" s="62">
        <v>1</v>
      </c>
      <c r="V1729" s="49">
        <f>SUMIF(ResumenCotizacion!$C:$C,E1729,ResumenCotizacion!$P:$P)</f>
        <v>0</v>
      </c>
      <c r="W1729" s="86">
        <f>IF(H1729="USD",S1729*SolCotizacion!$J$18,S1729)</f>
        <v>727800</v>
      </c>
      <c r="X1729" s="3">
        <f>ROUND(W1729/(1-VLOOKUP("Total porcentaje:",ResumenCotizacion!$F:$H,3,0)),2)</f>
        <v>727800</v>
      </c>
      <c r="Y1729" s="3">
        <f t="shared" si="107"/>
        <v>0</v>
      </c>
    </row>
    <row r="1730" spans="1:25" ht="14.25" x14ac:dyDescent="0.2">
      <c r="A1730" s="21" t="str">
        <f t="shared" ref="A1730:A1793" si="110">D1730&amp;F1730&amp;E1730</f>
        <v>Controles EmpresarialesCanalIT-SW-03-02</v>
      </c>
      <c r="B1730" s="21" t="str">
        <f t="shared" ref="B1730:B1793" si="111">E1730&amp;F1730</f>
        <v>IT-SW-03-02Canal</v>
      </c>
      <c r="C1730"/>
      <c r="D1730" s="21" t="s">
        <v>3565</v>
      </c>
      <c r="E1730" t="s">
        <v>3593</v>
      </c>
      <c r="F1730" s="41" t="s">
        <v>3567</v>
      </c>
      <c r="G1730" s="21" t="str">
        <f t="shared" si="108"/>
        <v>Controles Empresariales</v>
      </c>
      <c r="H1730" s="21" t="s">
        <v>94</v>
      </c>
      <c r="I1730" s="21" t="s">
        <v>74</v>
      </c>
      <c r="J1730" t="s">
        <v>3592</v>
      </c>
      <c r="K1730" t="s">
        <v>3569</v>
      </c>
      <c r="L1730" s="61" t="s">
        <v>92</v>
      </c>
      <c r="M1730" s="61" t="s">
        <v>3570</v>
      </c>
      <c r="N1730" s="41" t="s">
        <v>3571</v>
      </c>
      <c r="O1730" s="41" t="s">
        <v>3576</v>
      </c>
      <c r="P1730" s="41" t="s">
        <v>3573</v>
      </c>
      <c r="Q1730" s="47" t="str">
        <f t="shared" si="109"/>
        <v>IT-SW-03-02</v>
      </c>
      <c r="R1730" s="91" t="s">
        <v>3574</v>
      </c>
      <c r="S1730" s="46">
        <v>737800</v>
      </c>
      <c r="T1730" s="61">
        <v>1</v>
      </c>
      <c r="U1730" s="62">
        <v>1</v>
      </c>
      <c r="V1730" s="49">
        <f>SUMIF(ResumenCotizacion!$C:$C,E1730,ResumenCotizacion!$P:$P)</f>
        <v>0</v>
      </c>
      <c r="W1730" s="86">
        <f>IF(H1730="USD",S1730*SolCotizacion!$J$18,S1730)</f>
        <v>737800</v>
      </c>
      <c r="X1730" s="3">
        <f>ROUND(W1730/(1-VLOOKUP("Total porcentaje:",ResumenCotizacion!$F:$H,3,0)),2)</f>
        <v>737800</v>
      </c>
      <c r="Y1730" s="3">
        <f t="shared" si="107"/>
        <v>0</v>
      </c>
    </row>
    <row r="1731" spans="1:25" ht="14.25" x14ac:dyDescent="0.2">
      <c r="A1731" s="21" t="str">
        <f t="shared" si="110"/>
        <v>Controles EmpresarialesCanalIT-SW-03-03</v>
      </c>
      <c r="B1731" s="21" t="str">
        <f t="shared" si="111"/>
        <v>IT-SW-03-03Canal</v>
      </c>
      <c r="C1731"/>
      <c r="D1731" s="21" t="s">
        <v>3565</v>
      </c>
      <c r="E1731" t="s">
        <v>3594</v>
      </c>
      <c r="F1731" s="41" t="s">
        <v>3567</v>
      </c>
      <c r="G1731" s="21" t="str">
        <f t="shared" si="108"/>
        <v>Controles Empresariales</v>
      </c>
      <c r="H1731" s="21" t="s">
        <v>94</v>
      </c>
      <c r="I1731" s="21" t="s">
        <v>74</v>
      </c>
      <c r="J1731" t="s">
        <v>3592</v>
      </c>
      <c r="K1731" t="s">
        <v>3569</v>
      </c>
      <c r="L1731" s="61" t="s">
        <v>92</v>
      </c>
      <c r="M1731" s="61" t="s">
        <v>3570</v>
      </c>
      <c r="N1731" s="41" t="s">
        <v>3578</v>
      </c>
      <c r="O1731" s="41" t="s">
        <v>3572</v>
      </c>
      <c r="P1731" s="41" t="s">
        <v>3573</v>
      </c>
      <c r="Q1731" s="47" t="str">
        <f t="shared" si="109"/>
        <v>IT-SW-03-03</v>
      </c>
      <c r="R1731" s="91" t="s">
        <v>3574</v>
      </c>
      <c r="S1731" s="46">
        <v>727800</v>
      </c>
      <c r="T1731" s="61">
        <v>1</v>
      </c>
      <c r="U1731" s="62">
        <v>1</v>
      </c>
      <c r="V1731" s="49">
        <f>SUMIF(ResumenCotizacion!$C:$C,E1731,ResumenCotizacion!$P:$P)</f>
        <v>0</v>
      </c>
      <c r="W1731" s="86">
        <f>IF(H1731="USD",S1731*SolCotizacion!$J$18,S1731)</f>
        <v>727800</v>
      </c>
      <c r="X1731" s="3">
        <f>ROUND(W1731/(1-VLOOKUP("Total porcentaje:",ResumenCotizacion!$F:$H,3,0)),2)</f>
        <v>727800</v>
      </c>
      <c r="Y1731" s="3">
        <f t="shared" ref="Y1731:Y1794" si="112">V1731*X1731</f>
        <v>0</v>
      </c>
    </row>
    <row r="1732" spans="1:25" ht="14.25" x14ac:dyDescent="0.2">
      <c r="A1732" s="21" t="str">
        <f t="shared" si="110"/>
        <v>Controles EmpresarialesCanalIT-SW-03-04</v>
      </c>
      <c r="B1732" s="21" t="str">
        <f t="shared" si="111"/>
        <v>IT-SW-03-04Canal</v>
      </c>
      <c r="C1732"/>
      <c r="D1732" s="21" t="s">
        <v>3565</v>
      </c>
      <c r="E1732" t="s">
        <v>3595</v>
      </c>
      <c r="F1732" s="41" t="s">
        <v>3567</v>
      </c>
      <c r="G1732" s="21" t="str">
        <f t="shared" si="108"/>
        <v>Controles Empresariales</v>
      </c>
      <c r="H1732" s="21" t="s">
        <v>94</v>
      </c>
      <c r="I1732" s="21" t="s">
        <v>74</v>
      </c>
      <c r="J1732" t="s">
        <v>3592</v>
      </c>
      <c r="K1732" t="s">
        <v>3569</v>
      </c>
      <c r="L1732" s="61" t="s">
        <v>92</v>
      </c>
      <c r="M1732" s="61" t="s">
        <v>3570</v>
      </c>
      <c r="N1732" s="41" t="s">
        <v>3578</v>
      </c>
      <c r="O1732" s="41" t="s">
        <v>3576</v>
      </c>
      <c r="P1732" s="41" t="s">
        <v>3573</v>
      </c>
      <c r="Q1732" s="47" t="str">
        <f t="shared" si="109"/>
        <v>IT-SW-03-04</v>
      </c>
      <c r="R1732" s="91" t="s">
        <v>3574</v>
      </c>
      <c r="S1732" s="46">
        <v>767800</v>
      </c>
      <c r="T1732" s="61">
        <v>1</v>
      </c>
      <c r="U1732" s="62">
        <v>1</v>
      </c>
      <c r="V1732" s="49">
        <f>SUMIF(ResumenCotizacion!$C:$C,E1732,ResumenCotizacion!$P:$P)</f>
        <v>0</v>
      </c>
      <c r="W1732" s="86">
        <f>IF(H1732="USD",S1732*SolCotizacion!$J$18,S1732)</f>
        <v>767800</v>
      </c>
      <c r="X1732" s="3">
        <f>ROUND(W1732/(1-VLOOKUP("Total porcentaje:",ResumenCotizacion!$F:$H,3,0)),2)</f>
        <v>767800</v>
      </c>
      <c r="Y1732" s="3">
        <f t="shared" si="112"/>
        <v>0</v>
      </c>
    </row>
    <row r="1733" spans="1:25" ht="14.25" x14ac:dyDescent="0.2">
      <c r="A1733" s="21" t="str">
        <f t="shared" si="110"/>
        <v>Controles EmpresarialesCanalIT-SW-03-05</v>
      </c>
      <c r="B1733" s="21" t="str">
        <f t="shared" si="111"/>
        <v>IT-SW-03-05Canal</v>
      </c>
      <c r="C1733"/>
      <c r="D1733" s="21" t="s">
        <v>3565</v>
      </c>
      <c r="E1733" t="s">
        <v>3596</v>
      </c>
      <c r="F1733" s="41" t="s">
        <v>3567</v>
      </c>
      <c r="G1733" s="21" t="str">
        <f t="shared" si="108"/>
        <v>Controles Empresariales</v>
      </c>
      <c r="H1733" s="21" t="s">
        <v>94</v>
      </c>
      <c r="I1733" s="21" t="s">
        <v>74</v>
      </c>
      <c r="J1733" t="s">
        <v>3592</v>
      </c>
      <c r="K1733" t="s">
        <v>3569</v>
      </c>
      <c r="L1733" s="61" t="s">
        <v>92</v>
      </c>
      <c r="M1733" s="61" t="s">
        <v>3570</v>
      </c>
      <c r="N1733" s="41" t="s">
        <v>3581</v>
      </c>
      <c r="O1733" s="41" t="s">
        <v>3572</v>
      </c>
      <c r="P1733" s="41" t="s">
        <v>3573</v>
      </c>
      <c r="Q1733" s="47" t="str">
        <f t="shared" si="109"/>
        <v>IT-SW-03-05</v>
      </c>
      <c r="R1733" s="91" t="s">
        <v>3574</v>
      </c>
      <c r="S1733" s="46">
        <v>727800</v>
      </c>
      <c r="T1733" s="61">
        <v>1</v>
      </c>
      <c r="U1733" s="62">
        <v>1</v>
      </c>
      <c r="V1733" s="49">
        <f>SUMIF(ResumenCotizacion!$C:$C,E1733,ResumenCotizacion!$P:$P)</f>
        <v>0</v>
      </c>
      <c r="W1733" s="86">
        <f>IF(H1733="USD",S1733*SolCotizacion!$J$18,S1733)</f>
        <v>727800</v>
      </c>
      <c r="X1733" s="3">
        <f>ROUND(W1733/(1-VLOOKUP("Total porcentaje:",ResumenCotizacion!$F:$H,3,0)),2)</f>
        <v>727800</v>
      </c>
      <c r="Y1733" s="3">
        <f t="shared" si="112"/>
        <v>0</v>
      </c>
    </row>
    <row r="1734" spans="1:25" ht="14.25" x14ac:dyDescent="0.2">
      <c r="A1734" s="21" t="str">
        <f t="shared" si="110"/>
        <v>Controles EmpresarialesCanalIT-SW-03-06</v>
      </c>
      <c r="B1734" s="21" t="str">
        <f t="shared" si="111"/>
        <v>IT-SW-03-06Canal</v>
      </c>
      <c r="C1734"/>
      <c r="D1734" s="21" t="s">
        <v>3565</v>
      </c>
      <c r="E1734" t="s">
        <v>3597</v>
      </c>
      <c r="F1734" s="41" t="s">
        <v>3567</v>
      </c>
      <c r="G1734" s="21" t="str">
        <f t="shared" si="108"/>
        <v>Controles Empresariales</v>
      </c>
      <c r="H1734" s="21" t="s">
        <v>94</v>
      </c>
      <c r="I1734" s="21" t="s">
        <v>74</v>
      </c>
      <c r="J1734" t="s">
        <v>3592</v>
      </c>
      <c r="K1734" t="s">
        <v>3569</v>
      </c>
      <c r="L1734" s="61" t="s">
        <v>92</v>
      </c>
      <c r="M1734" s="61" t="s">
        <v>3570</v>
      </c>
      <c r="N1734" s="41" t="s">
        <v>3581</v>
      </c>
      <c r="O1734" s="41" t="s">
        <v>3576</v>
      </c>
      <c r="P1734" s="41" t="s">
        <v>3573</v>
      </c>
      <c r="Q1734" s="47" t="str">
        <f t="shared" si="109"/>
        <v>IT-SW-03-06</v>
      </c>
      <c r="R1734" s="91" t="s">
        <v>3574</v>
      </c>
      <c r="S1734" s="46">
        <v>862800</v>
      </c>
      <c r="T1734" s="61">
        <v>1</v>
      </c>
      <c r="U1734" s="62">
        <v>1</v>
      </c>
      <c r="V1734" s="49">
        <f>SUMIF(ResumenCotizacion!$C:$C,E1734,ResumenCotizacion!$P:$P)</f>
        <v>0</v>
      </c>
      <c r="W1734" s="86">
        <f>IF(H1734="USD",S1734*SolCotizacion!$J$18,S1734)</f>
        <v>862800</v>
      </c>
      <c r="X1734" s="3">
        <f>ROUND(W1734/(1-VLOOKUP("Total porcentaje:",ResumenCotizacion!$F:$H,3,0)),2)</f>
        <v>862800</v>
      </c>
      <c r="Y1734" s="3">
        <f t="shared" si="112"/>
        <v>0</v>
      </c>
    </row>
    <row r="1735" spans="1:25" ht="14.25" x14ac:dyDescent="0.2">
      <c r="A1735" s="21" t="str">
        <f t="shared" si="110"/>
        <v>Controles EmpresarialesCanalIT-SW-04-01</v>
      </c>
      <c r="B1735" s="21" t="str">
        <f t="shared" si="111"/>
        <v>IT-SW-04-01Canal</v>
      </c>
      <c r="C1735"/>
      <c r="D1735" s="21" t="s">
        <v>3565</v>
      </c>
      <c r="E1735" t="s">
        <v>3598</v>
      </c>
      <c r="F1735" s="41" t="s">
        <v>3567</v>
      </c>
      <c r="G1735" s="21" t="str">
        <f t="shared" si="108"/>
        <v>Controles Empresariales</v>
      </c>
      <c r="H1735" s="21" t="s">
        <v>94</v>
      </c>
      <c r="I1735" s="21" t="s">
        <v>74</v>
      </c>
      <c r="J1735" t="s">
        <v>3599</v>
      </c>
      <c r="K1735" t="s">
        <v>3585</v>
      </c>
      <c r="L1735" s="61" t="s">
        <v>92</v>
      </c>
      <c r="M1735" s="61" t="s">
        <v>3570</v>
      </c>
      <c r="N1735" s="41" t="s">
        <v>3571</v>
      </c>
      <c r="O1735" s="41" t="s">
        <v>3572</v>
      </c>
      <c r="P1735" s="41" t="s">
        <v>3573</v>
      </c>
      <c r="Q1735" s="47" t="str">
        <f t="shared" si="109"/>
        <v>IT-SW-04-01</v>
      </c>
      <c r="R1735" s="91" t="s">
        <v>3574</v>
      </c>
      <c r="S1735" s="46">
        <v>727800</v>
      </c>
      <c r="T1735" s="61">
        <v>1</v>
      </c>
      <c r="U1735" s="62">
        <v>1</v>
      </c>
      <c r="V1735" s="49">
        <f>SUMIF(ResumenCotizacion!$C:$C,E1735,ResumenCotizacion!$P:$P)</f>
        <v>0</v>
      </c>
      <c r="W1735" s="86">
        <f>IF(H1735="USD",S1735*SolCotizacion!$J$18,S1735)</f>
        <v>727800</v>
      </c>
      <c r="X1735" s="3">
        <f>ROUND(W1735/(1-VLOOKUP("Total porcentaje:",ResumenCotizacion!$F:$H,3,0)),2)</f>
        <v>727800</v>
      </c>
      <c r="Y1735" s="3">
        <f t="shared" si="112"/>
        <v>0</v>
      </c>
    </row>
    <row r="1736" spans="1:25" ht="14.25" x14ac:dyDescent="0.2">
      <c r="A1736" s="21" t="str">
        <f t="shared" si="110"/>
        <v>Controles EmpresarialesCanalIT-SW-04-02</v>
      </c>
      <c r="B1736" s="21" t="str">
        <f t="shared" si="111"/>
        <v>IT-SW-04-02Canal</v>
      </c>
      <c r="C1736"/>
      <c r="D1736" s="21" t="s">
        <v>3565</v>
      </c>
      <c r="E1736" t="s">
        <v>3600</v>
      </c>
      <c r="F1736" s="41" t="s">
        <v>3567</v>
      </c>
      <c r="G1736" s="21" t="str">
        <f t="shared" si="108"/>
        <v>Controles Empresariales</v>
      </c>
      <c r="H1736" s="21" t="s">
        <v>94</v>
      </c>
      <c r="I1736" s="21" t="s">
        <v>74</v>
      </c>
      <c r="J1736" t="s">
        <v>3599</v>
      </c>
      <c r="K1736" t="s">
        <v>3585</v>
      </c>
      <c r="L1736" s="61" t="s">
        <v>92</v>
      </c>
      <c r="M1736" s="61" t="s">
        <v>3570</v>
      </c>
      <c r="N1736" s="41" t="s">
        <v>3571</v>
      </c>
      <c r="O1736" s="41" t="s">
        <v>3576</v>
      </c>
      <c r="P1736" s="41" t="s">
        <v>3573</v>
      </c>
      <c r="Q1736" s="47" t="str">
        <f t="shared" si="109"/>
        <v>IT-SW-04-02</v>
      </c>
      <c r="R1736" s="91" t="s">
        <v>3574</v>
      </c>
      <c r="S1736" s="46">
        <v>737800</v>
      </c>
      <c r="T1736" s="61">
        <v>1</v>
      </c>
      <c r="U1736" s="62">
        <v>1</v>
      </c>
      <c r="V1736" s="49">
        <f>SUMIF(ResumenCotizacion!$C:$C,E1736,ResumenCotizacion!$P:$P)</f>
        <v>0</v>
      </c>
      <c r="W1736" s="86">
        <f>IF(H1736="USD",S1736*SolCotizacion!$J$18,S1736)</f>
        <v>737800</v>
      </c>
      <c r="X1736" s="3">
        <f>ROUND(W1736/(1-VLOOKUP("Total porcentaje:",ResumenCotizacion!$F:$H,3,0)),2)</f>
        <v>737800</v>
      </c>
      <c r="Y1736" s="3">
        <f t="shared" si="112"/>
        <v>0</v>
      </c>
    </row>
    <row r="1737" spans="1:25" ht="14.25" x14ac:dyDescent="0.2">
      <c r="A1737" s="21" t="str">
        <f t="shared" si="110"/>
        <v>Controles EmpresarialesCanalIT-SW-04-03</v>
      </c>
      <c r="B1737" s="21" t="str">
        <f t="shared" si="111"/>
        <v>IT-SW-04-03Canal</v>
      </c>
      <c r="C1737"/>
      <c r="D1737" s="21" t="s">
        <v>3565</v>
      </c>
      <c r="E1737" t="s">
        <v>3601</v>
      </c>
      <c r="F1737" s="41" t="s">
        <v>3567</v>
      </c>
      <c r="G1737" s="21" t="str">
        <f t="shared" si="108"/>
        <v>Controles Empresariales</v>
      </c>
      <c r="H1737" s="21" t="s">
        <v>94</v>
      </c>
      <c r="I1737" s="21" t="s">
        <v>74</v>
      </c>
      <c r="J1737" t="s">
        <v>3599</v>
      </c>
      <c r="K1737" t="s">
        <v>3585</v>
      </c>
      <c r="L1737" s="61" t="s">
        <v>92</v>
      </c>
      <c r="M1737" s="61" t="s">
        <v>3570</v>
      </c>
      <c r="N1737" s="41" t="s">
        <v>3578</v>
      </c>
      <c r="O1737" s="41" t="s">
        <v>3572</v>
      </c>
      <c r="P1737" s="41" t="s">
        <v>3573</v>
      </c>
      <c r="Q1737" s="47" t="str">
        <f t="shared" si="109"/>
        <v>IT-SW-04-03</v>
      </c>
      <c r="R1737" s="91" t="s">
        <v>3574</v>
      </c>
      <c r="S1737" s="46">
        <v>727800</v>
      </c>
      <c r="T1737" s="61">
        <v>1</v>
      </c>
      <c r="U1737" s="62">
        <v>1</v>
      </c>
      <c r="V1737" s="49">
        <f>SUMIF(ResumenCotizacion!$C:$C,E1737,ResumenCotizacion!$P:$P)</f>
        <v>0</v>
      </c>
      <c r="W1737" s="86">
        <f>IF(H1737="USD",S1737*SolCotizacion!$J$18,S1737)</f>
        <v>727800</v>
      </c>
      <c r="X1737" s="3">
        <f>ROUND(W1737/(1-VLOOKUP("Total porcentaje:",ResumenCotizacion!$F:$H,3,0)),2)</f>
        <v>727800</v>
      </c>
      <c r="Y1737" s="3">
        <f t="shared" si="112"/>
        <v>0</v>
      </c>
    </row>
    <row r="1738" spans="1:25" ht="14.25" x14ac:dyDescent="0.2">
      <c r="A1738" s="21" t="str">
        <f t="shared" si="110"/>
        <v>Controles EmpresarialesCanalIT-SW-04-04</v>
      </c>
      <c r="B1738" s="21" t="str">
        <f t="shared" si="111"/>
        <v>IT-SW-04-04Canal</v>
      </c>
      <c r="C1738"/>
      <c r="D1738" s="21" t="s">
        <v>3565</v>
      </c>
      <c r="E1738" t="s">
        <v>3602</v>
      </c>
      <c r="F1738" s="41" t="s">
        <v>3567</v>
      </c>
      <c r="G1738" s="21" t="str">
        <f t="shared" si="108"/>
        <v>Controles Empresariales</v>
      </c>
      <c r="H1738" s="21" t="s">
        <v>94</v>
      </c>
      <c r="I1738" s="21" t="s">
        <v>74</v>
      </c>
      <c r="J1738" t="s">
        <v>3599</v>
      </c>
      <c r="K1738" t="s">
        <v>3585</v>
      </c>
      <c r="L1738" s="61" t="s">
        <v>92</v>
      </c>
      <c r="M1738" s="61" t="s">
        <v>3570</v>
      </c>
      <c r="N1738" s="41" t="s">
        <v>3578</v>
      </c>
      <c r="O1738" s="41" t="s">
        <v>3576</v>
      </c>
      <c r="P1738" s="41" t="s">
        <v>3573</v>
      </c>
      <c r="Q1738" s="47" t="str">
        <f t="shared" si="109"/>
        <v>IT-SW-04-04</v>
      </c>
      <c r="R1738" s="91" t="s">
        <v>3574</v>
      </c>
      <c r="S1738" s="46">
        <v>767800</v>
      </c>
      <c r="T1738" s="61">
        <v>1</v>
      </c>
      <c r="U1738" s="62">
        <v>1</v>
      </c>
      <c r="V1738" s="49">
        <f>SUMIF(ResumenCotizacion!$C:$C,E1738,ResumenCotizacion!$P:$P)</f>
        <v>0</v>
      </c>
      <c r="W1738" s="86">
        <f>IF(H1738="USD",S1738*SolCotizacion!$J$18,S1738)</f>
        <v>767800</v>
      </c>
      <c r="X1738" s="3">
        <f>ROUND(W1738/(1-VLOOKUP("Total porcentaje:",ResumenCotizacion!$F:$H,3,0)),2)</f>
        <v>767800</v>
      </c>
      <c r="Y1738" s="3">
        <f t="shared" si="112"/>
        <v>0</v>
      </c>
    </row>
    <row r="1739" spans="1:25" ht="14.25" x14ac:dyDescent="0.2">
      <c r="A1739" s="21" t="str">
        <f t="shared" si="110"/>
        <v>Controles EmpresarialesCanalIT-SW-04-05</v>
      </c>
      <c r="B1739" s="21" t="str">
        <f t="shared" si="111"/>
        <v>IT-SW-04-05Canal</v>
      </c>
      <c r="C1739"/>
      <c r="D1739" s="21" t="s">
        <v>3565</v>
      </c>
      <c r="E1739" t="s">
        <v>3603</v>
      </c>
      <c r="F1739" s="41" t="s">
        <v>3567</v>
      </c>
      <c r="G1739" s="21" t="str">
        <f t="shared" si="108"/>
        <v>Controles Empresariales</v>
      </c>
      <c r="H1739" s="21" t="s">
        <v>94</v>
      </c>
      <c r="I1739" s="21" t="s">
        <v>74</v>
      </c>
      <c r="J1739" t="s">
        <v>3599</v>
      </c>
      <c r="K1739" t="s">
        <v>3585</v>
      </c>
      <c r="L1739" s="61" t="s">
        <v>92</v>
      </c>
      <c r="M1739" s="61" t="s">
        <v>3570</v>
      </c>
      <c r="N1739" s="41" t="s">
        <v>3581</v>
      </c>
      <c r="O1739" s="41" t="s">
        <v>3572</v>
      </c>
      <c r="P1739" s="41" t="s">
        <v>3573</v>
      </c>
      <c r="Q1739" s="47" t="str">
        <f t="shared" si="109"/>
        <v>IT-SW-04-05</v>
      </c>
      <c r="R1739" s="91" t="s">
        <v>3574</v>
      </c>
      <c r="S1739" s="46">
        <v>727800</v>
      </c>
      <c r="T1739" s="61">
        <v>1</v>
      </c>
      <c r="U1739" s="62">
        <v>1</v>
      </c>
      <c r="V1739" s="49">
        <f>SUMIF(ResumenCotizacion!$C:$C,E1739,ResumenCotizacion!$P:$P)</f>
        <v>0</v>
      </c>
      <c r="W1739" s="86">
        <f>IF(H1739="USD",S1739*SolCotizacion!$J$18,S1739)</f>
        <v>727800</v>
      </c>
      <c r="X1739" s="3">
        <f>ROUND(W1739/(1-VLOOKUP("Total porcentaje:",ResumenCotizacion!$F:$H,3,0)),2)</f>
        <v>727800</v>
      </c>
      <c r="Y1739" s="3">
        <f t="shared" si="112"/>
        <v>0</v>
      </c>
    </row>
    <row r="1740" spans="1:25" ht="14.25" x14ac:dyDescent="0.2">
      <c r="A1740" s="21" t="str">
        <f t="shared" si="110"/>
        <v>Controles EmpresarialesCanalIT-SW-04-06</v>
      </c>
      <c r="B1740" s="21" t="str">
        <f t="shared" si="111"/>
        <v>IT-SW-04-06Canal</v>
      </c>
      <c r="C1740"/>
      <c r="D1740" s="21" t="s">
        <v>3565</v>
      </c>
      <c r="E1740" t="s">
        <v>3604</v>
      </c>
      <c r="F1740" s="41" t="s">
        <v>3567</v>
      </c>
      <c r="G1740" s="21" t="str">
        <f t="shared" si="108"/>
        <v>Controles Empresariales</v>
      </c>
      <c r="H1740" s="21" t="s">
        <v>94</v>
      </c>
      <c r="I1740" s="21" t="s">
        <v>74</v>
      </c>
      <c r="J1740" t="s">
        <v>3599</v>
      </c>
      <c r="K1740" t="s">
        <v>3585</v>
      </c>
      <c r="L1740" s="61" t="s">
        <v>92</v>
      </c>
      <c r="M1740" s="61" t="s">
        <v>3570</v>
      </c>
      <c r="N1740" s="41" t="s">
        <v>3581</v>
      </c>
      <c r="O1740" s="41" t="s">
        <v>3576</v>
      </c>
      <c r="P1740" s="41" t="s">
        <v>3573</v>
      </c>
      <c r="Q1740" s="47" t="str">
        <f t="shared" si="109"/>
        <v>IT-SW-04-06</v>
      </c>
      <c r="R1740" s="91" t="s">
        <v>3574</v>
      </c>
      <c r="S1740" s="46">
        <v>862800</v>
      </c>
      <c r="T1740" s="61">
        <v>1</v>
      </c>
      <c r="U1740" s="62">
        <v>1</v>
      </c>
      <c r="V1740" s="49">
        <f>SUMIF(ResumenCotizacion!$C:$C,E1740,ResumenCotizacion!$P:$P)</f>
        <v>0</v>
      </c>
      <c r="W1740" s="86">
        <f>IF(H1740="USD",S1740*SolCotizacion!$J$18,S1740)</f>
        <v>862800</v>
      </c>
      <c r="X1740" s="3">
        <f>ROUND(W1740/(1-VLOOKUP("Total porcentaje:",ResumenCotizacion!$F:$H,3,0)),2)</f>
        <v>862800</v>
      </c>
      <c r="Y1740" s="3">
        <f t="shared" si="112"/>
        <v>0</v>
      </c>
    </row>
    <row r="1741" spans="1:25" ht="14.25" x14ac:dyDescent="0.2">
      <c r="A1741" s="21" t="str">
        <f t="shared" si="110"/>
        <v>Controles EmpresarialesCanalIT-SW-05-01</v>
      </c>
      <c r="B1741" s="21" t="str">
        <f t="shared" si="111"/>
        <v>IT-SW-05-01Canal</v>
      </c>
      <c r="C1741"/>
      <c r="D1741" s="21" t="s">
        <v>3565</v>
      </c>
      <c r="E1741" t="s">
        <v>3605</v>
      </c>
      <c r="F1741" s="41" t="s">
        <v>3567</v>
      </c>
      <c r="G1741" s="21" t="str">
        <f t="shared" si="108"/>
        <v>Controles Empresariales</v>
      </c>
      <c r="H1741" s="21" t="s">
        <v>94</v>
      </c>
      <c r="I1741" s="21" t="s">
        <v>74</v>
      </c>
      <c r="J1741" t="s">
        <v>3606</v>
      </c>
      <c r="K1741" t="s">
        <v>3607</v>
      </c>
      <c r="L1741" s="61" t="s">
        <v>92</v>
      </c>
      <c r="M1741" s="61" t="s">
        <v>3570</v>
      </c>
      <c r="N1741" s="41" t="s">
        <v>3571</v>
      </c>
      <c r="O1741" s="41" t="s">
        <v>3572</v>
      </c>
      <c r="P1741" s="41" t="s">
        <v>3608</v>
      </c>
      <c r="Q1741" s="47" t="str">
        <f t="shared" si="109"/>
        <v>IT-SW-05-01</v>
      </c>
      <c r="R1741" s="91" t="s">
        <v>3574</v>
      </c>
      <c r="S1741" s="46">
        <v>181950</v>
      </c>
      <c r="T1741" s="61">
        <v>1</v>
      </c>
      <c r="U1741" s="62">
        <v>1</v>
      </c>
      <c r="V1741" s="49">
        <f>SUMIF(ResumenCotizacion!$C:$C,E1741,ResumenCotizacion!$P:$P)</f>
        <v>0</v>
      </c>
      <c r="W1741" s="86">
        <f>IF(H1741="USD",S1741*SolCotizacion!$J$18,S1741)</f>
        <v>181950</v>
      </c>
      <c r="X1741" s="3">
        <f>ROUND(W1741/(1-VLOOKUP("Total porcentaje:",ResumenCotizacion!$F:$H,3,0)),2)</f>
        <v>181950</v>
      </c>
      <c r="Y1741" s="3">
        <f t="shared" si="112"/>
        <v>0</v>
      </c>
    </row>
    <row r="1742" spans="1:25" ht="14.25" x14ac:dyDescent="0.2">
      <c r="A1742" s="21" t="str">
        <f t="shared" si="110"/>
        <v>Controles EmpresarialesCanalIT-SW-05-02</v>
      </c>
      <c r="B1742" s="21" t="str">
        <f t="shared" si="111"/>
        <v>IT-SW-05-02Canal</v>
      </c>
      <c r="C1742"/>
      <c r="D1742" s="21" t="s">
        <v>3565</v>
      </c>
      <c r="E1742" t="s">
        <v>3609</v>
      </c>
      <c r="F1742" s="41" t="s">
        <v>3567</v>
      </c>
      <c r="G1742" s="21" t="str">
        <f t="shared" si="108"/>
        <v>Controles Empresariales</v>
      </c>
      <c r="H1742" s="21" t="s">
        <v>94</v>
      </c>
      <c r="I1742" s="21" t="s">
        <v>74</v>
      </c>
      <c r="J1742" t="s">
        <v>3606</v>
      </c>
      <c r="K1742" t="s">
        <v>3607</v>
      </c>
      <c r="L1742" s="61" t="s">
        <v>92</v>
      </c>
      <c r="M1742" s="61" t="s">
        <v>3570</v>
      </c>
      <c r="N1742" s="41" t="s">
        <v>3571</v>
      </c>
      <c r="O1742" s="41" t="s">
        <v>3576</v>
      </c>
      <c r="P1742" s="41" t="s">
        <v>3608</v>
      </c>
      <c r="Q1742" s="47" t="str">
        <f t="shared" si="109"/>
        <v>IT-SW-05-02</v>
      </c>
      <c r="R1742" s="91" t="s">
        <v>3574</v>
      </c>
      <c r="S1742" s="46">
        <v>186950</v>
      </c>
      <c r="T1742" s="61">
        <v>1</v>
      </c>
      <c r="U1742" s="62">
        <v>1</v>
      </c>
      <c r="V1742" s="49">
        <f>SUMIF(ResumenCotizacion!$C:$C,E1742,ResumenCotizacion!$P:$P)</f>
        <v>0</v>
      </c>
      <c r="W1742" s="86">
        <f>IF(H1742="USD",S1742*SolCotizacion!$J$18,S1742)</f>
        <v>186950</v>
      </c>
      <c r="X1742" s="3">
        <f>ROUND(W1742/(1-VLOOKUP("Total porcentaje:",ResumenCotizacion!$F:$H,3,0)),2)</f>
        <v>186950</v>
      </c>
      <c r="Y1742" s="3">
        <f t="shared" si="112"/>
        <v>0</v>
      </c>
    </row>
    <row r="1743" spans="1:25" ht="14.25" x14ac:dyDescent="0.2">
      <c r="A1743" s="21" t="str">
        <f t="shared" si="110"/>
        <v>Controles EmpresarialesCanalIT-SW-05-03</v>
      </c>
      <c r="B1743" s="21" t="str">
        <f t="shared" si="111"/>
        <v>IT-SW-05-03Canal</v>
      </c>
      <c r="C1743"/>
      <c r="D1743" s="21" t="s">
        <v>3565</v>
      </c>
      <c r="E1743" t="s">
        <v>3610</v>
      </c>
      <c r="F1743" s="41" t="s">
        <v>3567</v>
      </c>
      <c r="G1743" s="21" t="str">
        <f t="shared" si="108"/>
        <v>Controles Empresariales</v>
      </c>
      <c r="H1743" s="21" t="s">
        <v>94</v>
      </c>
      <c r="I1743" s="21" t="s">
        <v>74</v>
      </c>
      <c r="J1743" t="s">
        <v>3606</v>
      </c>
      <c r="K1743" t="s">
        <v>3607</v>
      </c>
      <c r="L1743" s="61" t="s">
        <v>92</v>
      </c>
      <c r="M1743" s="61" t="s">
        <v>3570</v>
      </c>
      <c r="N1743" s="41" t="s">
        <v>3578</v>
      </c>
      <c r="O1743" s="41" t="s">
        <v>3572</v>
      </c>
      <c r="P1743" s="41" t="s">
        <v>3608</v>
      </c>
      <c r="Q1743" s="47" t="str">
        <f t="shared" si="109"/>
        <v>IT-SW-05-03</v>
      </c>
      <c r="R1743" s="91" t="s">
        <v>3574</v>
      </c>
      <c r="S1743" s="46">
        <v>181950</v>
      </c>
      <c r="T1743" s="61">
        <v>1</v>
      </c>
      <c r="U1743" s="62">
        <v>1</v>
      </c>
      <c r="V1743" s="49">
        <f>SUMIF(ResumenCotizacion!$C:$C,E1743,ResumenCotizacion!$P:$P)</f>
        <v>0</v>
      </c>
      <c r="W1743" s="86">
        <f>IF(H1743="USD",S1743*SolCotizacion!$J$18,S1743)</f>
        <v>181950</v>
      </c>
      <c r="X1743" s="3">
        <f>ROUND(W1743/(1-VLOOKUP("Total porcentaje:",ResumenCotizacion!$F:$H,3,0)),2)</f>
        <v>181950</v>
      </c>
      <c r="Y1743" s="3">
        <f t="shared" si="112"/>
        <v>0</v>
      </c>
    </row>
    <row r="1744" spans="1:25" ht="14.25" x14ac:dyDescent="0.2">
      <c r="A1744" s="21" t="str">
        <f t="shared" si="110"/>
        <v>Controles EmpresarialesCanalIT-SW-05-04</v>
      </c>
      <c r="B1744" s="21" t="str">
        <f t="shared" si="111"/>
        <v>IT-SW-05-04Canal</v>
      </c>
      <c r="C1744"/>
      <c r="D1744" s="21" t="s">
        <v>3565</v>
      </c>
      <c r="E1744" t="s">
        <v>3611</v>
      </c>
      <c r="F1744" s="41" t="s">
        <v>3567</v>
      </c>
      <c r="G1744" s="21" t="str">
        <f t="shared" si="108"/>
        <v>Controles Empresariales</v>
      </c>
      <c r="H1744" s="21" t="s">
        <v>94</v>
      </c>
      <c r="I1744" s="21" t="s">
        <v>74</v>
      </c>
      <c r="J1744" t="s">
        <v>3606</v>
      </c>
      <c r="K1744" t="s">
        <v>3607</v>
      </c>
      <c r="L1744" s="61" t="s">
        <v>92</v>
      </c>
      <c r="M1744" s="61" t="s">
        <v>3570</v>
      </c>
      <c r="N1744" s="41" t="s">
        <v>3578</v>
      </c>
      <c r="O1744" s="41" t="s">
        <v>3576</v>
      </c>
      <c r="P1744" s="41" t="s">
        <v>3608</v>
      </c>
      <c r="Q1744" s="47" t="str">
        <f t="shared" si="109"/>
        <v>IT-SW-05-04</v>
      </c>
      <c r="R1744" s="91" t="s">
        <v>3574</v>
      </c>
      <c r="S1744" s="46">
        <v>194450</v>
      </c>
      <c r="T1744" s="61">
        <v>1</v>
      </c>
      <c r="U1744" s="62">
        <v>1</v>
      </c>
      <c r="V1744" s="49">
        <f>SUMIF(ResumenCotizacion!$C:$C,E1744,ResumenCotizacion!$P:$P)</f>
        <v>0</v>
      </c>
      <c r="W1744" s="86">
        <f>IF(H1744="USD",S1744*SolCotizacion!$J$18,S1744)</f>
        <v>194450</v>
      </c>
      <c r="X1744" s="3">
        <f>ROUND(W1744/(1-VLOOKUP("Total porcentaje:",ResumenCotizacion!$F:$H,3,0)),2)</f>
        <v>194450</v>
      </c>
      <c r="Y1744" s="3">
        <f t="shared" si="112"/>
        <v>0</v>
      </c>
    </row>
    <row r="1745" spans="1:25" ht="14.25" x14ac:dyDescent="0.2">
      <c r="A1745" s="21" t="str">
        <f t="shared" si="110"/>
        <v>Controles EmpresarialesCanalIT-SW-05-05</v>
      </c>
      <c r="B1745" s="21" t="str">
        <f t="shared" si="111"/>
        <v>IT-SW-05-05Canal</v>
      </c>
      <c r="C1745"/>
      <c r="D1745" s="21" t="s">
        <v>3565</v>
      </c>
      <c r="E1745" t="s">
        <v>3612</v>
      </c>
      <c r="F1745" s="41" t="s">
        <v>3567</v>
      </c>
      <c r="G1745" s="21" t="str">
        <f t="shared" si="108"/>
        <v>Controles Empresariales</v>
      </c>
      <c r="H1745" s="21" t="s">
        <v>94</v>
      </c>
      <c r="I1745" s="21" t="s">
        <v>74</v>
      </c>
      <c r="J1745" t="s">
        <v>3606</v>
      </c>
      <c r="K1745" t="s">
        <v>3607</v>
      </c>
      <c r="L1745" s="61" t="s">
        <v>92</v>
      </c>
      <c r="M1745" s="61" t="s">
        <v>3570</v>
      </c>
      <c r="N1745" s="41" t="s">
        <v>3581</v>
      </c>
      <c r="O1745" s="41" t="s">
        <v>3572</v>
      </c>
      <c r="P1745" s="41" t="s">
        <v>3608</v>
      </c>
      <c r="Q1745" s="47" t="str">
        <f t="shared" si="109"/>
        <v>IT-SW-05-05</v>
      </c>
      <c r="R1745" s="91" t="s">
        <v>3574</v>
      </c>
      <c r="S1745" s="46">
        <v>181950</v>
      </c>
      <c r="T1745" s="61">
        <v>1</v>
      </c>
      <c r="U1745" s="62">
        <v>1</v>
      </c>
      <c r="V1745" s="49">
        <f>SUMIF(ResumenCotizacion!$C:$C,E1745,ResumenCotizacion!$P:$P)</f>
        <v>0</v>
      </c>
      <c r="W1745" s="86">
        <f>IF(H1745="USD",S1745*SolCotizacion!$J$18,S1745)</f>
        <v>181950</v>
      </c>
      <c r="X1745" s="3">
        <f>ROUND(W1745/(1-VLOOKUP("Total porcentaje:",ResumenCotizacion!$F:$H,3,0)),2)</f>
        <v>181950</v>
      </c>
      <c r="Y1745" s="3">
        <f t="shared" si="112"/>
        <v>0</v>
      </c>
    </row>
    <row r="1746" spans="1:25" ht="14.25" x14ac:dyDescent="0.2">
      <c r="A1746" s="21" t="str">
        <f t="shared" si="110"/>
        <v>Controles EmpresarialesCanalIT-SW-05-06</v>
      </c>
      <c r="B1746" s="21" t="str">
        <f t="shared" si="111"/>
        <v>IT-SW-05-06Canal</v>
      </c>
      <c r="C1746"/>
      <c r="D1746" s="21" t="s">
        <v>3565</v>
      </c>
      <c r="E1746" t="s">
        <v>3613</v>
      </c>
      <c r="F1746" s="41" t="s">
        <v>3567</v>
      </c>
      <c r="G1746" s="21" t="str">
        <f t="shared" si="108"/>
        <v>Controles Empresariales</v>
      </c>
      <c r="H1746" s="21" t="s">
        <v>94</v>
      </c>
      <c r="I1746" s="21" t="s">
        <v>74</v>
      </c>
      <c r="J1746" t="s">
        <v>3606</v>
      </c>
      <c r="K1746" t="s">
        <v>3607</v>
      </c>
      <c r="L1746" s="61" t="s">
        <v>92</v>
      </c>
      <c r="M1746" s="61" t="s">
        <v>3570</v>
      </c>
      <c r="N1746" s="41" t="s">
        <v>3581</v>
      </c>
      <c r="O1746" s="41" t="s">
        <v>3576</v>
      </c>
      <c r="P1746" s="41" t="s">
        <v>3608</v>
      </c>
      <c r="Q1746" s="47" t="str">
        <f t="shared" si="109"/>
        <v>IT-SW-05-06</v>
      </c>
      <c r="R1746" s="91" t="s">
        <v>3574</v>
      </c>
      <c r="S1746" s="46">
        <v>206950</v>
      </c>
      <c r="T1746" s="61">
        <v>1</v>
      </c>
      <c r="U1746" s="62">
        <v>1</v>
      </c>
      <c r="V1746" s="49">
        <f>SUMIF(ResumenCotizacion!$C:$C,E1746,ResumenCotizacion!$P:$P)</f>
        <v>0</v>
      </c>
      <c r="W1746" s="86">
        <f>IF(H1746="USD",S1746*SolCotizacion!$J$18,S1746)</f>
        <v>206950</v>
      </c>
      <c r="X1746" s="3">
        <f>ROUND(W1746/(1-VLOOKUP("Total porcentaje:",ResumenCotizacion!$F:$H,3,0)),2)</f>
        <v>206950</v>
      </c>
      <c r="Y1746" s="3">
        <f t="shared" si="112"/>
        <v>0</v>
      </c>
    </row>
    <row r="1747" spans="1:25" ht="14.25" x14ac:dyDescent="0.2">
      <c r="A1747" s="21" t="str">
        <f t="shared" si="110"/>
        <v>Controles EmpresarialesCanalIT-SW-06-01</v>
      </c>
      <c r="B1747" s="21" t="str">
        <f t="shared" si="111"/>
        <v>IT-SW-06-01Canal</v>
      </c>
      <c r="C1747"/>
      <c r="D1747" s="21" t="s">
        <v>3565</v>
      </c>
      <c r="E1747" t="s">
        <v>3614</v>
      </c>
      <c r="F1747" s="41" t="s">
        <v>3567</v>
      </c>
      <c r="G1747" s="21" t="str">
        <f t="shared" si="108"/>
        <v>Controles Empresariales</v>
      </c>
      <c r="H1747" s="21" t="s">
        <v>94</v>
      </c>
      <c r="I1747" s="21" t="s">
        <v>74</v>
      </c>
      <c r="J1747" t="s">
        <v>3615</v>
      </c>
      <c r="K1747" t="s">
        <v>3616</v>
      </c>
      <c r="L1747" s="61" t="s">
        <v>92</v>
      </c>
      <c r="M1747" s="61" t="s">
        <v>3570</v>
      </c>
      <c r="N1747" s="41" t="s">
        <v>3571</v>
      </c>
      <c r="O1747" s="41" t="s">
        <v>3576</v>
      </c>
      <c r="P1747" s="41" t="s">
        <v>3608</v>
      </c>
      <c r="Q1747" s="47" t="str">
        <f t="shared" si="109"/>
        <v>IT-SW-06-01</v>
      </c>
      <c r="R1747" s="91" t="s">
        <v>3574</v>
      </c>
      <c r="S1747" s="46">
        <v>17948571</v>
      </c>
      <c r="T1747" s="61">
        <v>1</v>
      </c>
      <c r="U1747" s="62">
        <v>1</v>
      </c>
      <c r="V1747" s="49">
        <f>SUMIF(ResumenCotizacion!$C:$C,E1747,ResumenCotizacion!$P:$P)</f>
        <v>0</v>
      </c>
      <c r="W1747" s="86">
        <f>IF(H1747="USD",S1747*SolCotizacion!$J$18,S1747)</f>
        <v>17948571</v>
      </c>
      <c r="X1747" s="3">
        <f>ROUND(W1747/(1-VLOOKUP("Total porcentaje:",ResumenCotizacion!$F:$H,3,0)),2)</f>
        <v>17948571</v>
      </c>
      <c r="Y1747" s="3">
        <f t="shared" si="112"/>
        <v>0</v>
      </c>
    </row>
    <row r="1748" spans="1:25" ht="14.25" x14ac:dyDescent="0.2">
      <c r="A1748" s="21" t="str">
        <f t="shared" si="110"/>
        <v>Controles EmpresarialesCanalIT-SW-06-02</v>
      </c>
      <c r="B1748" s="21" t="str">
        <f t="shared" si="111"/>
        <v>IT-SW-06-02Canal</v>
      </c>
      <c r="C1748"/>
      <c r="D1748" s="21" t="s">
        <v>3565</v>
      </c>
      <c r="E1748" t="s">
        <v>3617</v>
      </c>
      <c r="F1748" s="41" t="s">
        <v>3567</v>
      </c>
      <c r="G1748" s="21" t="str">
        <f t="shared" si="108"/>
        <v>Controles Empresariales</v>
      </c>
      <c r="H1748" s="21" t="s">
        <v>94</v>
      </c>
      <c r="I1748" s="21" t="s">
        <v>74</v>
      </c>
      <c r="J1748" t="s">
        <v>3615</v>
      </c>
      <c r="K1748" t="s">
        <v>3616</v>
      </c>
      <c r="L1748" s="61" t="s">
        <v>92</v>
      </c>
      <c r="M1748" s="61" t="s">
        <v>3570</v>
      </c>
      <c r="N1748" s="41" t="s">
        <v>3578</v>
      </c>
      <c r="O1748" s="41" t="s">
        <v>3576</v>
      </c>
      <c r="P1748" s="41" t="s">
        <v>3608</v>
      </c>
      <c r="Q1748" s="47" t="str">
        <f t="shared" si="109"/>
        <v>IT-SW-06-02</v>
      </c>
      <c r="R1748" s="91" t="s">
        <v>3574</v>
      </c>
      <c r="S1748" s="46">
        <v>18848571</v>
      </c>
      <c r="T1748" s="61">
        <v>1</v>
      </c>
      <c r="U1748" s="62">
        <v>1</v>
      </c>
      <c r="V1748" s="49">
        <f>SUMIF(ResumenCotizacion!$C:$C,E1748,ResumenCotizacion!$P:$P)</f>
        <v>0</v>
      </c>
      <c r="W1748" s="86">
        <f>IF(H1748="USD",S1748*SolCotizacion!$J$18,S1748)</f>
        <v>18848571</v>
      </c>
      <c r="X1748" s="3">
        <f>ROUND(W1748/(1-VLOOKUP("Total porcentaje:",ResumenCotizacion!$F:$H,3,0)),2)</f>
        <v>18848571</v>
      </c>
      <c r="Y1748" s="3">
        <f t="shared" si="112"/>
        <v>0</v>
      </c>
    </row>
    <row r="1749" spans="1:25" ht="14.25" x14ac:dyDescent="0.2">
      <c r="A1749" s="21" t="str">
        <f t="shared" si="110"/>
        <v>Controles EmpresarialesCanalIT-SW-06-03</v>
      </c>
      <c r="B1749" s="21" t="str">
        <f t="shared" si="111"/>
        <v>IT-SW-06-03Canal</v>
      </c>
      <c r="C1749"/>
      <c r="D1749" s="21" t="s">
        <v>3565</v>
      </c>
      <c r="E1749" t="s">
        <v>3618</v>
      </c>
      <c r="F1749" s="41" t="s">
        <v>3567</v>
      </c>
      <c r="G1749" s="21" t="str">
        <f t="shared" si="108"/>
        <v>Controles Empresariales</v>
      </c>
      <c r="H1749" s="21" t="s">
        <v>94</v>
      </c>
      <c r="I1749" s="21" t="s">
        <v>74</v>
      </c>
      <c r="J1749" t="s">
        <v>3615</v>
      </c>
      <c r="K1749" t="s">
        <v>3616</v>
      </c>
      <c r="L1749" s="61" t="s">
        <v>92</v>
      </c>
      <c r="M1749" s="61" t="s">
        <v>3570</v>
      </c>
      <c r="N1749" s="41" t="s">
        <v>3581</v>
      </c>
      <c r="O1749" s="41" t="s">
        <v>3576</v>
      </c>
      <c r="P1749" s="41" t="s">
        <v>3608</v>
      </c>
      <c r="Q1749" s="47" t="str">
        <f t="shared" si="109"/>
        <v>IT-SW-06-03</v>
      </c>
      <c r="R1749" s="91" t="s">
        <v>3574</v>
      </c>
      <c r="S1749" s="46">
        <v>19748571</v>
      </c>
      <c r="T1749" s="61">
        <v>1</v>
      </c>
      <c r="U1749" s="62">
        <v>1</v>
      </c>
      <c r="V1749" s="49">
        <f>SUMIF(ResumenCotizacion!$C:$C,E1749,ResumenCotizacion!$P:$P)</f>
        <v>0</v>
      </c>
      <c r="W1749" s="86">
        <f>IF(H1749="USD",S1749*SolCotizacion!$J$18,S1749)</f>
        <v>19748571</v>
      </c>
      <c r="X1749" s="3">
        <f>ROUND(W1749/(1-VLOOKUP("Total porcentaje:",ResumenCotizacion!$F:$H,3,0)),2)</f>
        <v>19748571</v>
      </c>
      <c r="Y1749" s="3">
        <f t="shared" si="112"/>
        <v>0</v>
      </c>
    </row>
    <row r="1750" spans="1:25" ht="14.25" x14ac:dyDescent="0.2">
      <c r="A1750" s="21" t="str">
        <f t="shared" si="110"/>
        <v>Controles EmpresarialesCanalIT-SW-07-01</v>
      </c>
      <c r="B1750" s="21" t="str">
        <f t="shared" si="111"/>
        <v>IT-SW-07-01Canal</v>
      </c>
      <c r="C1750"/>
      <c r="D1750" s="21" t="s">
        <v>3565</v>
      </c>
      <c r="E1750" t="s">
        <v>3619</v>
      </c>
      <c r="F1750" s="41" t="s">
        <v>3567</v>
      </c>
      <c r="G1750" s="21" t="str">
        <f t="shared" si="108"/>
        <v>Controles Empresariales</v>
      </c>
      <c r="H1750" s="21" t="s">
        <v>94</v>
      </c>
      <c r="I1750" s="21" t="s">
        <v>74</v>
      </c>
      <c r="J1750" t="s">
        <v>3620</v>
      </c>
      <c r="K1750" t="s">
        <v>29</v>
      </c>
      <c r="L1750" s="61" t="s">
        <v>92</v>
      </c>
      <c r="M1750" s="61" t="s">
        <v>3570</v>
      </c>
      <c r="N1750" s="41" t="s">
        <v>3571</v>
      </c>
      <c r="O1750" s="41" t="s">
        <v>3572</v>
      </c>
      <c r="P1750" s="41" t="s">
        <v>3621</v>
      </c>
      <c r="Q1750" s="47" t="str">
        <f t="shared" si="109"/>
        <v>IT-SW-07-01</v>
      </c>
      <c r="R1750" s="91" t="s">
        <v>3574</v>
      </c>
      <c r="S1750" s="46">
        <v>363900</v>
      </c>
      <c r="T1750" s="61">
        <v>1</v>
      </c>
      <c r="U1750" s="62">
        <v>1</v>
      </c>
      <c r="V1750" s="49">
        <f>SUMIF(ResumenCotizacion!$C:$C,E1750,ResumenCotizacion!$P:$P)</f>
        <v>0</v>
      </c>
      <c r="W1750" s="86">
        <f>IF(H1750="USD",S1750*SolCotizacion!$J$18,S1750)</f>
        <v>363900</v>
      </c>
      <c r="X1750" s="3">
        <f>ROUND(W1750/(1-VLOOKUP("Total porcentaje:",ResumenCotizacion!$F:$H,3,0)),2)</f>
        <v>363900</v>
      </c>
      <c r="Y1750" s="3">
        <f t="shared" si="112"/>
        <v>0</v>
      </c>
    </row>
    <row r="1751" spans="1:25" ht="14.25" x14ac:dyDescent="0.2">
      <c r="A1751" s="21" t="str">
        <f t="shared" si="110"/>
        <v>Controles EmpresarialesCanalIT-SW-07-02</v>
      </c>
      <c r="B1751" s="21" t="str">
        <f t="shared" si="111"/>
        <v>IT-SW-07-02Canal</v>
      </c>
      <c r="C1751"/>
      <c r="D1751" s="21" t="s">
        <v>3565</v>
      </c>
      <c r="E1751" t="s">
        <v>3622</v>
      </c>
      <c r="F1751" s="41" t="s">
        <v>3567</v>
      </c>
      <c r="G1751" s="21" t="str">
        <f t="shared" si="108"/>
        <v>Controles Empresariales</v>
      </c>
      <c r="H1751" s="21" t="s">
        <v>94</v>
      </c>
      <c r="I1751" s="21" t="s">
        <v>74</v>
      </c>
      <c r="J1751" t="s">
        <v>3620</v>
      </c>
      <c r="K1751" t="s">
        <v>29</v>
      </c>
      <c r="L1751" s="61" t="s">
        <v>92</v>
      </c>
      <c r="M1751" s="61" t="s">
        <v>3570</v>
      </c>
      <c r="N1751" s="41" t="s">
        <v>3571</v>
      </c>
      <c r="O1751" s="41" t="s">
        <v>3576</v>
      </c>
      <c r="P1751" s="41" t="s">
        <v>3621</v>
      </c>
      <c r="Q1751" s="47" t="str">
        <f t="shared" si="109"/>
        <v>IT-SW-07-02</v>
      </c>
      <c r="R1751" s="91" t="s">
        <v>3574</v>
      </c>
      <c r="S1751" s="46">
        <v>368900</v>
      </c>
      <c r="T1751" s="61">
        <v>1</v>
      </c>
      <c r="U1751" s="62">
        <v>1</v>
      </c>
      <c r="V1751" s="49">
        <f>SUMIF(ResumenCotizacion!$C:$C,E1751,ResumenCotizacion!$P:$P)</f>
        <v>0</v>
      </c>
      <c r="W1751" s="86">
        <f>IF(H1751="USD",S1751*SolCotizacion!$J$18,S1751)</f>
        <v>368900</v>
      </c>
      <c r="X1751" s="3">
        <f>ROUND(W1751/(1-VLOOKUP("Total porcentaje:",ResumenCotizacion!$F:$H,3,0)),2)</f>
        <v>368900</v>
      </c>
      <c r="Y1751" s="3">
        <f t="shared" si="112"/>
        <v>0</v>
      </c>
    </row>
    <row r="1752" spans="1:25" ht="14.25" x14ac:dyDescent="0.2">
      <c r="A1752" s="21" t="str">
        <f t="shared" si="110"/>
        <v>Controles EmpresarialesCanalIT-SW-07-03</v>
      </c>
      <c r="B1752" s="21" t="str">
        <f t="shared" si="111"/>
        <v>IT-SW-07-03Canal</v>
      </c>
      <c r="C1752"/>
      <c r="D1752" s="21" t="s">
        <v>3565</v>
      </c>
      <c r="E1752" t="s">
        <v>3623</v>
      </c>
      <c r="F1752" s="41" t="s">
        <v>3567</v>
      </c>
      <c r="G1752" s="21" t="str">
        <f t="shared" si="108"/>
        <v>Controles Empresariales</v>
      </c>
      <c r="H1752" s="21" t="s">
        <v>94</v>
      </c>
      <c r="I1752" s="21" t="s">
        <v>74</v>
      </c>
      <c r="J1752" t="s">
        <v>3620</v>
      </c>
      <c r="K1752" t="s">
        <v>29</v>
      </c>
      <c r="L1752" s="61" t="s">
        <v>92</v>
      </c>
      <c r="M1752" s="61" t="s">
        <v>3570</v>
      </c>
      <c r="N1752" s="41" t="s">
        <v>3578</v>
      </c>
      <c r="O1752" s="41" t="s">
        <v>3572</v>
      </c>
      <c r="P1752" s="41" t="s">
        <v>3621</v>
      </c>
      <c r="Q1752" s="47" t="str">
        <f t="shared" si="109"/>
        <v>IT-SW-07-03</v>
      </c>
      <c r="R1752" s="91" t="s">
        <v>3574</v>
      </c>
      <c r="S1752" s="46">
        <v>363900</v>
      </c>
      <c r="T1752" s="61">
        <v>1</v>
      </c>
      <c r="U1752" s="62">
        <v>1</v>
      </c>
      <c r="V1752" s="49">
        <f>SUMIF(ResumenCotizacion!$C:$C,E1752,ResumenCotizacion!$P:$P)</f>
        <v>0</v>
      </c>
      <c r="W1752" s="86">
        <f>IF(H1752="USD",S1752*SolCotizacion!$J$18,S1752)</f>
        <v>363900</v>
      </c>
      <c r="X1752" s="3">
        <f>ROUND(W1752/(1-VLOOKUP("Total porcentaje:",ResumenCotizacion!$F:$H,3,0)),2)</f>
        <v>363900</v>
      </c>
      <c r="Y1752" s="3">
        <f t="shared" si="112"/>
        <v>0</v>
      </c>
    </row>
    <row r="1753" spans="1:25" ht="14.25" x14ac:dyDescent="0.2">
      <c r="A1753" s="21" t="str">
        <f t="shared" si="110"/>
        <v>Controles EmpresarialesCanalIT-SW-07-04</v>
      </c>
      <c r="B1753" s="21" t="str">
        <f t="shared" si="111"/>
        <v>IT-SW-07-04Canal</v>
      </c>
      <c r="C1753"/>
      <c r="D1753" s="21" t="s">
        <v>3565</v>
      </c>
      <c r="E1753" t="s">
        <v>3624</v>
      </c>
      <c r="F1753" s="41" t="s">
        <v>3567</v>
      </c>
      <c r="G1753" s="21" t="str">
        <f t="shared" si="108"/>
        <v>Controles Empresariales</v>
      </c>
      <c r="H1753" s="21" t="s">
        <v>94</v>
      </c>
      <c r="I1753" s="21" t="s">
        <v>74</v>
      </c>
      <c r="J1753" t="s">
        <v>3620</v>
      </c>
      <c r="K1753" t="s">
        <v>29</v>
      </c>
      <c r="L1753" s="61" t="s">
        <v>92</v>
      </c>
      <c r="M1753" s="61" t="s">
        <v>3570</v>
      </c>
      <c r="N1753" s="41" t="s">
        <v>3578</v>
      </c>
      <c r="O1753" s="41" t="s">
        <v>3576</v>
      </c>
      <c r="P1753" s="41" t="s">
        <v>3621</v>
      </c>
      <c r="Q1753" s="47" t="str">
        <f t="shared" si="109"/>
        <v>IT-SW-07-04</v>
      </c>
      <c r="R1753" s="91" t="s">
        <v>3574</v>
      </c>
      <c r="S1753" s="46">
        <v>383900</v>
      </c>
      <c r="T1753" s="61">
        <v>1</v>
      </c>
      <c r="U1753" s="62">
        <v>1</v>
      </c>
      <c r="V1753" s="49">
        <f>SUMIF(ResumenCotizacion!$C:$C,E1753,ResumenCotizacion!$P:$P)</f>
        <v>0</v>
      </c>
      <c r="W1753" s="86">
        <f>IF(H1753="USD",S1753*SolCotizacion!$J$18,S1753)</f>
        <v>383900</v>
      </c>
      <c r="X1753" s="3">
        <f>ROUND(W1753/(1-VLOOKUP("Total porcentaje:",ResumenCotizacion!$F:$H,3,0)),2)</f>
        <v>383900</v>
      </c>
      <c r="Y1753" s="3">
        <f t="shared" si="112"/>
        <v>0</v>
      </c>
    </row>
    <row r="1754" spans="1:25" ht="14.25" x14ac:dyDescent="0.2">
      <c r="A1754" s="21" t="str">
        <f t="shared" si="110"/>
        <v>Controles EmpresarialesCanalIT-SW-07-05</v>
      </c>
      <c r="B1754" s="21" t="str">
        <f t="shared" si="111"/>
        <v>IT-SW-07-05Canal</v>
      </c>
      <c r="C1754"/>
      <c r="D1754" s="21" t="s">
        <v>3565</v>
      </c>
      <c r="E1754" t="s">
        <v>3625</v>
      </c>
      <c r="F1754" s="41" t="s">
        <v>3567</v>
      </c>
      <c r="G1754" s="21" t="str">
        <f t="shared" si="108"/>
        <v>Controles Empresariales</v>
      </c>
      <c r="H1754" s="21" t="s">
        <v>94</v>
      </c>
      <c r="I1754" s="21" t="s">
        <v>74</v>
      </c>
      <c r="J1754" t="s">
        <v>3620</v>
      </c>
      <c r="K1754" t="s">
        <v>29</v>
      </c>
      <c r="L1754" s="61" t="s">
        <v>92</v>
      </c>
      <c r="M1754" s="61" t="s">
        <v>3570</v>
      </c>
      <c r="N1754" s="41" t="s">
        <v>3581</v>
      </c>
      <c r="O1754" s="41" t="s">
        <v>3572</v>
      </c>
      <c r="P1754" s="41" t="s">
        <v>3621</v>
      </c>
      <c r="Q1754" s="47" t="str">
        <f t="shared" si="109"/>
        <v>IT-SW-07-05</v>
      </c>
      <c r="R1754" s="91" t="s">
        <v>3574</v>
      </c>
      <c r="S1754" s="46">
        <v>363900</v>
      </c>
      <c r="T1754" s="61">
        <v>1</v>
      </c>
      <c r="U1754" s="62">
        <v>1</v>
      </c>
      <c r="V1754" s="49">
        <f>SUMIF(ResumenCotizacion!$C:$C,E1754,ResumenCotizacion!$P:$P)</f>
        <v>0</v>
      </c>
      <c r="W1754" s="86">
        <f>IF(H1754="USD",S1754*SolCotizacion!$J$18,S1754)</f>
        <v>363900</v>
      </c>
      <c r="X1754" s="3">
        <f>ROUND(W1754/(1-VLOOKUP("Total porcentaje:",ResumenCotizacion!$F:$H,3,0)),2)</f>
        <v>363900</v>
      </c>
      <c r="Y1754" s="3">
        <f t="shared" si="112"/>
        <v>0</v>
      </c>
    </row>
    <row r="1755" spans="1:25" ht="14.25" x14ac:dyDescent="0.2">
      <c r="A1755" s="21" t="str">
        <f t="shared" si="110"/>
        <v>Controles EmpresarialesCanalIT-SW-07-06</v>
      </c>
      <c r="B1755" s="21" t="str">
        <f t="shared" si="111"/>
        <v>IT-SW-07-06Canal</v>
      </c>
      <c r="C1755"/>
      <c r="D1755" s="21" t="s">
        <v>3565</v>
      </c>
      <c r="E1755" t="s">
        <v>3626</v>
      </c>
      <c r="F1755" s="41" t="s">
        <v>3567</v>
      </c>
      <c r="G1755" s="21" t="str">
        <f t="shared" si="108"/>
        <v>Controles Empresariales</v>
      </c>
      <c r="H1755" s="21" t="s">
        <v>94</v>
      </c>
      <c r="I1755" s="21" t="s">
        <v>74</v>
      </c>
      <c r="J1755" t="s">
        <v>3620</v>
      </c>
      <c r="K1755" t="s">
        <v>29</v>
      </c>
      <c r="L1755" s="61" t="s">
        <v>92</v>
      </c>
      <c r="M1755" s="61" t="s">
        <v>3570</v>
      </c>
      <c r="N1755" s="41" t="s">
        <v>3581</v>
      </c>
      <c r="O1755" s="41" t="s">
        <v>3576</v>
      </c>
      <c r="P1755" s="41" t="s">
        <v>3621</v>
      </c>
      <c r="Q1755" s="47" t="str">
        <f t="shared" si="109"/>
        <v>IT-SW-07-06</v>
      </c>
      <c r="R1755" s="91" t="s">
        <v>3574</v>
      </c>
      <c r="S1755" s="46">
        <v>431400</v>
      </c>
      <c r="T1755" s="61">
        <v>1</v>
      </c>
      <c r="U1755" s="62">
        <v>1</v>
      </c>
      <c r="V1755" s="49">
        <f>SUMIF(ResumenCotizacion!$C:$C,E1755,ResumenCotizacion!$P:$P)</f>
        <v>0</v>
      </c>
      <c r="W1755" s="86">
        <f>IF(H1755="USD",S1755*SolCotizacion!$J$18,S1755)</f>
        <v>431400</v>
      </c>
      <c r="X1755" s="3">
        <f>ROUND(W1755/(1-VLOOKUP("Total porcentaje:",ResumenCotizacion!$F:$H,3,0)),2)</f>
        <v>431400</v>
      </c>
      <c r="Y1755" s="3">
        <f t="shared" si="112"/>
        <v>0</v>
      </c>
    </row>
    <row r="1756" spans="1:25" ht="14.25" x14ac:dyDescent="0.2">
      <c r="A1756" s="21" t="str">
        <f t="shared" si="110"/>
        <v>Controles EmpresarialesCanalIT-SW-08-01</v>
      </c>
      <c r="B1756" s="21" t="str">
        <f t="shared" si="111"/>
        <v>IT-SW-08-01Canal</v>
      </c>
      <c r="C1756"/>
      <c r="D1756" s="21" t="s">
        <v>3565</v>
      </c>
      <c r="E1756" t="s">
        <v>3627</v>
      </c>
      <c r="F1756" s="41" t="s">
        <v>3567</v>
      </c>
      <c r="G1756" s="21" t="str">
        <f t="shared" si="108"/>
        <v>Controles Empresariales</v>
      </c>
      <c r="H1756" s="21" t="s">
        <v>94</v>
      </c>
      <c r="I1756" s="21" t="s">
        <v>74</v>
      </c>
      <c r="J1756" t="s">
        <v>3628</v>
      </c>
      <c r="K1756" t="s">
        <v>3629</v>
      </c>
      <c r="L1756" s="61" t="s">
        <v>92</v>
      </c>
      <c r="M1756" s="61" t="s">
        <v>3570</v>
      </c>
      <c r="N1756" s="41" t="s">
        <v>3571</v>
      </c>
      <c r="O1756" s="41" t="s">
        <v>3572</v>
      </c>
      <c r="P1756" s="41" t="s">
        <v>3608</v>
      </c>
      <c r="Q1756" s="47" t="str">
        <f t="shared" si="109"/>
        <v>IT-SW-08-01</v>
      </c>
      <c r="R1756" s="91" t="s">
        <v>3574</v>
      </c>
      <c r="S1756" s="46">
        <v>100000</v>
      </c>
      <c r="T1756" s="61">
        <v>1</v>
      </c>
      <c r="U1756" s="62">
        <v>1</v>
      </c>
      <c r="V1756" s="49">
        <f>SUMIF(ResumenCotizacion!$C:$C,E1756,ResumenCotizacion!$P:$P)</f>
        <v>0</v>
      </c>
      <c r="W1756" s="86">
        <f>IF(H1756="USD",S1756*SolCotizacion!$J$18,S1756)</f>
        <v>100000</v>
      </c>
      <c r="X1756" s="3">
        <f>ROUND(W1756/(1-VLOOKUP("Total porcentaje:",ResumenCotizacion!$F:$H,3,0)),2)</f>
        <v>100000</v>
      </c>
      <c r="Y1756" s="3">
        <f t="shared" si="112"/>
        <v>0</v>
      </c>
    </row>
    <row r="1757" spans="1:25" ht="14.25" x14ac:dyDescent="0.2">
      <c r="A1757" s="21" t="str">
        <f t="shared" si="110"/>
        <v>Controles EmpresarialesCanalIT-SW-08-02</v>
      </c>
      <c r="B1757" s="21" t="str">
        <f t="shared" si="111"/>
        <v>IT-SW-08-02Canal</v>
      </c>
      <c r="C1757"/>
      <c r="D1757" s="21" t="s">
        <v>3565</v>
      </c>
      <c r="E1757" t="s">
        <v>3630</v>
      </c>
      <c r="F1757" s="41" t="s">
        <v>3567</v>
      </c>
      <c r="G1757" s="21" t="str">
        <f t="shared" si="108"/>
        <v>Controles Empresariales</v>
      </c>
      <c r="H1757" s="21" t="s">
        <v>94</v>
      </c>
      <c r="I1757" s="21" t="s">
        <v>74</v>
      </c>
      <c r="J1757" t="s">
        <v>3628</v>
      </c>
      <c r="K1757" t="s">
        <v>3629</v>
      </c>
      <c r="L1757" s="61" t="s">
        <v>92</v>
      </c>
      <c r="M1757" s="61" t="s">
        <v>3570</v>
      </c>
      <c r="N1757" s="41" t="s">
        <v>3571</v>
      </c>
      <c r="O1757" s="41" t="s">
        <v>3576</v>
      </c>
      <c r="P1757" s="41" t="s">
        <v>3608</v>
      </c>
      <c r="Q1757" s="47" t="str">
        <f t="shared" si="109"/>
        <v>IT-SW-08-02</v>
      </c>
      <c r="R1757" s="91" t="s">
        <v>3574</v>
      </c>
      <c r="S1757" s="46">
        <v>105000</v>
      </c>
      <c r="T1757" s="61">
        <v>1</v>
      </c>
      <c r="U1757" s="62">
        <v>1</v>
      </c>
      <c r="V1757" s="49">
        <f>SUMIF(ResumenCotizacion!$C:$C,E1757,ResumenCotizacion!$P:$P)</f>
        <v>0</v>
      </c>
      <c r="W1757" s="86">
        <f>IF(H1757="USD",S1757*SolCotizacion!$J$18,S1757)</f>
        <v>105000</v>
      </c>
      <c r="X1757" s="3">
        <f>ROUND(W1757/(1-VLOOKUP("Total porcentaje:",ResumenCotizacion!$F:$H,3,0)),2)</f>
        <v>105000</v>
      </c>
      <c r="Y1757" s="3">
        <f t="shared" si="112"/>
        <v>0</v>
      </c>
    </row>
    <row r="1758" spans="1:25" ht="14.25" x14ac:dyDescent="0.2">
      <c r="A1758" s="21" t="str">
        <f t="shared" si="110"/>
        <v>Controles EmpresarialesCanalIT-SW-08-03</v>
      </c>
      <c r="B1758" s="21" t="str">
        <f t="shared" si="111"/>
        <v>IT-SW-08-03Canal</v>
      </c>
      <c r="C1758"/>
      <c r="D1758" s="21" t="s">
        <v>3565</v>
      </c>
      <c r="E1758" t="s">
        <v>3631</v>
      </c>
      <c r="F1758" s="41" t="s">
        <v>3567</v>
      </c>
      <c r="G1758" s="21" t="str">
        <f t="shared" si="108"/>
        <v>Controles Empresariales</v>
      </c>
      <c r="H1758" s="21" t="s">
        <v>94</v>
      </c>
      <c r="I1758" s="21" t="s">
        <v>74</v>
      </c>
      <c r="J1758" t="s">
        <v>3628</v>
      </c>
      <c r="K1758" t="s">
        <v>3629</v>
      </c>
      <c r="L1758" s="61" t="s">
        <v>92</v>
      </c>
      <c r="M1758" s="61" t="s">
        <v>3570</v>
      </c>
      <c r="N1758" s="41" t="s">
        <v>3578</v>
      </c>
      <c r="O1758" s="41" t="s">
        <v>3572</v>
      </c>
      <c r="P1758" s="41" t="s">
        <v>3608</v>
      </c>
      <c r="Q1758" s="47" t="str">
        <f t="shared" si="109"/>
        <v>IT-SW-08-03</v>
      </c>
      <c r="R1758" s="91" t="s">
        <v>3574</v>
      </c>
      <c r="S1758" s="46">
        <v>100000</v>
      </c>
      <c r="T1758" s="61">
        <v>1</v>
      </c>
      <c r="U1758" s="62">
        <v>1</v>
      </c>
      <c r="V1758" s="49">
        <f>SUMIF(ResumenCotizacion!$C:$C,E1758,ResumenCotizacion!$P:$P)</f>
        <v>0</v>
      </c>
      <c r="W1758" s="86">
        <f>IF(H1758="USD",S1758*SolCotizacion!$J$18,S1758)</f>
        <v>100000</v>
      </c>
      <c r="X1758" s="3">
        <f>ROUND(W1758/(1-VLOOKUP("Total porcentaje:",ResumenCotizacion!$F:$H,3,0)),2)</f>
        <v>100000</v>
      </c>
      <c r="Y1758" s="3">
        <f t="shared" si="112"/>
        <v>0</v>
      </c>
    </row>
    <row r="1759" spans="1:25" ht="14.25" x14ac:dyDescent="0.2">
      <c r="A1759" s="21" t="str">
        <f t="shared" si="110"/>
        <v>Controles EmpresarialesCanalIT-SW-08-04</v>
      </c>
      <c r="B1759" s="21" t="str">
        <f t="shared" si="111"/>
        <v>IT-SW-08-04Canal</v>
      </c>
      <c r="C1759"/>
      <c r="D1759" s="21" t="s">
        <v>3565</v>
      </c>
      <c r="E1759" t="s">
        <v>3632</v>
      </c>
      <c r="F1759" s="41" t="s">
        <v>3567</v>
      </c>
      <c r="G1759" s="21" t="str">
        <f t="shared" si="108"/>
        <v>Controles Empresariales</v>
      </c>
      <c r="H1759" s="21" t="s">
        <v>94</v>
      </c>
      <c r="I1759" s="21" t="s">
        <v>74</v>
      </c>
      <c r="J1759" t="s">
        <v>3628</v>
      </c>
      <c r="K1759" t="s">
        <v>3629</v>
      </c>
      <c r="L1759" s="61" t="s">
        <v>92</v>
      </c>
      <c r="M1759" s="61" t="s">
        <v>3570</v>
      </c>
      <c r="N1759" s="41" t="s">
        <v>3578</v>
      </c>
      <c r="O1759" s="41" t="s">
        <v>3576</v>
      </c>
      <c r="P1759" s="41" t="s">
        <v>3608</v>
      </c>
      <c r="Q1759" s="47" t="str">
        <f t="shared" si="109"/>
        <v>IT-SW-08-04</v>
      </c>
      <c r="R1759" s="91" t="s">
        <v>3574</v>
      </c>
      <c r="S1759" s="46">
        <v>112500</v>
      </c>
      <c r="T1759" s="61">
        <v>1</v>
      </c>
      <c r="U1759" s="62">
        <v>1</v>
      </c>
      <c r="V1759" s="49">
        <f>SUMIF(ResumenCotizacion!$C:$C,E1759,ResumenCotizacion!$P:$P)</f>
        <v>0</v>
      </c>
      <c r="W1759" s="86">
        <f>IF(H1759="USD",S1759*SolCotizacion!$J$18,S1759)</f>
        <v>112500</v>
      </c>
      <c r="X1759" s="3">
        <f>ROUND(W1759/(1-VLOOKUP("Total porcentaje:",ResumenCotizacion!$F:$H,3,0)),2)</f>
        <v>112500</v>
      </c>
      <c r="Y1759" s="3">
        <f t="shared" si="112"/>
        <v>0</v>
      </c>
    </row>
    <row r="1760" spans="1:25" ht="14.25" x14ac:dyDescent="0.2">
      <c r="A1760" s="21" t="str">
        <f t="shared" si="110"/>
        <v>Controles EmpresarialesCanalIT-SW-08-05</v>
      </c>
      <c r="B1760" s="21" t="str">
        <f t="shared" si="111"/>
        <v>IT-SW-08-05Canal</v>
      </c>
      <c r="C1760"/>
      <c r="D1760" s="21" t="s">
        <v>3565</v>
      </c>
      <c r="E1760" t="s">
        <v>3633</v>
      </c>
      <c r="F1760" s="41" t="s">
        <v>3567</v>
      </c>
      <c r="G1760" s="21" t="str">
        <f t="shared" si="108"/>
        <v>Controles Empresariales</v>
      </c>
      <c r="H1760" s="21" t="s">
        <v>94</v>
      </c>
      <c r="I1760" s="21" t="s">
        <v>74</v>
      </c>
      <c r="J1760" t="s">
        <v>3628</v>
      </c>
      <c r="K1760" t="s">
        <v>3629</v>
      </c>
      <c r="L1760" s="61" t="s">
        <v>92</v>
      </c>
      <c r="M1760" s="61" t="s">
        <v>3570</v>
      </c>
      <c r="N1760" s="41" t="s">
        <v>3581</v>
      </c>
      <c r="O1760" s="41" t="s">
        <v>3572</v>
      </c>
      <c r="P1760" s="41" t="s">
        <v>3608</v>
      </c>
      <c r="Q1760" s="47" t="str">
        <f t="shared" si="109"/>
        <v>IT-SW-08-05</v>
      </c>
      <c r="R1760" s="91" t="s">
        <v>3574</v>
      </c>
      <c r="S1760" s="46">
        <v>100000</v>
      </c>
      <c r="T1760" s="61">
        <v>1</v>
      </c>
      <c r="U1760" s="62">
        <v>1</v>
      </c>
      <c r="V1760" s="49">
        <f>SUMIF(ResumenCotizacion!$C:$C,E1760,ResumenCotizacion!$P:$P)</f>
        <v>0</v>
      </c>
      <c r="W1760" s="86">
        <f>IF(H1760="USD",S1760*SolCotizacion!$J$18,S1760)</f>
        <v>100000</v>
      </c>
      <c r="X1760" s="3">
        <f>ROUND(W1760/(1-VLOOKUP("Total porcentaje:",ResumenCotizacion!$F:$H,3,0)),2)</f>
        <v>100000</v>
      </c>
      <c r="Y1760" s="3">
        <f t="shared" si="112"/>
        <v>0</v>
      </c>
    </row>
    <row r="1761" spans="1:25" ht="14.25" x14ac:dyDescent="0.2">
      <c r="A1761" s="21" t="str">
        <f t="shared" si="110"/>
        <v>Controles EmpresarialesCanalIT-SW-08-06</v>
      </c>
      <c r="B1761" s="21" t="str">
        <f t="shared" si="111"/>
        <v>IT-SW-08-06Canal</v>
      </c>
      <c r="C1761"/>
      <c r="D1761" s="21" t="s">
        <v>3565</v>
      </c>
      <c r="E1761" t="s">
        <v>3634</v>
      </c>
      <c r="F1761" s="41" t="s">
        <v>3567</v>
      </c>
      <c r="G1761" s="21" t="str">
        <f t="shared" si="108"/>
        <v>Controles Empresariales</v>
      </c>
      <c r="H1761" s="21" t="s">
        <v>94</v>
      </c>
      <c r="I1761" s="21" t="s">
        <v>74</v>
      </c>
      <c r="J1761" t="s">
        <v>3628</v>
      </c>
      <c r="K1761" t="s">
        <v>3629</v>
      </c>
      <c r="L1761" s="61" t="s">
        <v>92</v>
      </c>
      <c r="M1761" s="61" t="s">
        <v>3570</v>
      </c>
      <c r="N1761" s="41" t="s">
        <v>3581</v>
      </c>
      <c r="O1761" s="41" t="s">
        <v>3576</v>
      </c>
      <c r="P1761" s="41" t="s">
        <v>3608</v>
      </c>
      <c r="Q1761" s="47" t="str">
        <f t="shared" si="109"/>
        <v>IT-SW-08-06</v>
      </c>
      <c r="R1761" s="91" t="s">
        <v>3574</v>
      </c>
      <c r="S1761" s="46">
        <v>125000</v>
      </c>
      <c r="T1761" s="61">
        <v>1</v>
      </c>
      <c r="U1761" s="62">
        <v>1</v>
      </c>
      <c r="V1761" s="49">
        <f>SUMIF(ResumenCotizacion!$C:$C,E1761,ResumenCotizacion!$P:$P)</f>
        <v>0</v>
      </c>
      <c r="W1761" s="86">
        <f>IF(H1761="USD",S1761*SolCotizacion!$J$18,S1761)</f>
        <v>125000</v>
      </c>
      <c r="X1761" s="3">
        <f>ROUND(W1761/(1-VLOOKUP("Total porcentaje:",ResumenCotizacion!$F:$H,3,0)),2)</f>
        <v>125000</v>
      </c>
      <c r="Y1761" s="3">
        <f t="shared" si="112"/>
        <v>0</v>
      </c>
    </row>
    <row r="1762" spans="1:25" ht="14.25" x14ac:dyDescent="0.2">
      <c r="A1762" s="21" t="str">
        <f t="shared" si="110"/>
        <v>Controles EmpresarialesCanalIT-SW-09-01</v>
      </c>
      <c r="B1762" s="21" t="str">
        <f t="shared" si="111"/>
        <v>IT-SW-09-01Canal</v>
      </c>
      <c r="C1762"/>
      <c r="D1762" s="21" t="s">
        <v>3565</v>
      </c>
      <c r="E1762" t="s">
        <v>3635</v>
      </c>
      <c r="F1762" s="41" t="s">
        <v>3567</v>
      </c>
      <c r="G1762" s="21" t="str">
        <f t="shared" si="108"/>
        <v>Controles Empresariales</v>
      </c>
      <c r="H1762" s="21" t="s">
        <v>94</v>
      </c>
      <c r="I1762" s="21" t="s">
        <v>74</v>
      </c>
      <c r="J1762" t="s">
        <v>3636</v>
      </c>
      <c r="K1762" t="s">
        <v>3616</v>
      </c>
      <c r="L1762" s="61" t="s">
        <v>92</v>
      </c>
      <c r="M1762" s="61" t="s">
        <v>3570</v>
      </c>
      <c r="N1762" s="41" t="s">
        <v>3571</v>
      </c>
      <c r="O1762" s="41" t="s">
        <v>3576</v>
      </c>
      <c r="P1762" s="41" t="s">
        <v>3621</v>
      </c>
      <c r="Q1762" s="47" t="str">
        <f t="shared" si="109"/>
        <v>IT-SW-09-01</v>
      </c>
      <c r="R1762" s="91" t="s">
        <v>3574</v>
      </c>
      <c r="S1762" s="46">
        <v>17948571</v>
      </c>
      <c r="T1762" s="61">
        <v>1</v>
      </c>
      <c r="U1762" s="62">
        <v>1</v>
      </c>
      <c r="V1762" s="49">
        <f>SUMIF(ResumenCotizacion!$C:$C,E1762,ResumenCotizacion!$P:$P)</f>
        <v>0</v>
      </c>
      <c r="W1762" s="86">
        <f>IF(H1762="USD",S1762*SolCotizacion!$J$18,S1762)</f>
        <v>17948571</v>
      </c>
      <c r="X1762" s="3">
        <f>ROUND(W1762/(1-VLOOKUP("Total porcentaje:",ResumenCotizacion!$F:$H,3,0)),2)</f>
        <v>17948571</v>
      </c>
      <c r="Y1762" s="3">
        <f t="shared" si="112"/>
        <v>0</v>
      </c>
    </row>
    <row r="1763" spans="1:25" ht="14.25" x14ac:dyDescent="0.2">
      <c r="A1763" s="21" t="str">
        <f t="shared" si="110"/>
        <v>Controles EmpresarialesCanalIT-SW-09-02</v>
      </c>
      <c r="B1763" s="21" t="str">
        <f t="shared" si="111"/>
        <v>IT-SW-09-02Canal</v>
      </c>
      <c r="C1763"/>
      <c r="D1763" s="21" t="s">
        <v>3565</v>
      </c>
      <c r="E1763" t="s">
        <v>3637</v>
      </c>
      <c r="F1763" s="41" t="s">
        <v>3567</v>
      </c>
      <c r="G1763" s="21" t="str">
        <f t="shared" si="108"/>
        <v>Controles Empresariales</v>
      </c>
      <c r="H1763" s="21" t="s">
        <v>94</v>
      </c>
      <c r="I1763" s="21" t="s">
        <v>74</v>
      </c>
      <c r="J1763" t="s">
        <v>3636</v>
      </c>
      <c r="K1763" t="s">
        <v>3616</v>
      </c>
      <c r="L1763" s="61" t="s">
        <v>92</v>
      </c>
      <c r="M1763" s="61" t="s">
        <v>3570</v>
      </c>
      <c r="N1763" s="41" t="s">
        <v>3578</v>
      </c>
      <c r="O1763" s="41" t="s">
        <v>3576</v>
      </c>
      <c r="P1763" s="41" t="s">
        <v>3621</v>
      </c>
      <c r="Q1763" s="47" t="str">
        <f t="shared" si="109"/>
        <v>IT-SW-09-02</v>
      </c>
      <c r="R1763" s="91" t="s">
        <v>3574</v>
      </c>
      <c r="S1763" s="46">
        <v>18848571</v>
      </c>
      <c r="T1763" s="61">
        <v>1</v>
      </c>
      <c r="U1763" s="62">
        <v>1</v>
      </c>
      <c r="V1763" s="49">
        <f>SUMIF(ResumenCotizacion!$C:$C,E1763,ResumenCotizacion!$P:$P)</f>
        <v>0</v>
      </c>
      <c r="W1763" s="86">
        <f>IF(H1763="USD",S1763*SolCotizacion!$J$18,S1763)</f>
        <v>18848571</v>
      </c>
      <c r="X1763" s="3">
        <f>ROUND(W1763/(1-VLOOKUP("Total porcentaje:",ResumenCotizacion!$F:$H,3,0)),2)</f>
        <v>18848571</v>
      </c>
      <c r="Y1763" s="3">
        <f t="shared" si="112"/>
        <v>0</v>
      </c>
    </row>
    <row r="1764" spans="1:25" ht="14.25" x14ac:dyDescent="0.2">
      <c r="A1764" s="21" t="str">
        <f t="shared" si="110"/>
        <v>Controles EmpresarialesCanalIT-SW-09-03</v>
      </c>
      <c r="B1764" s="21" t="str">
        <f t="shared" si="111"/>
        <v>IT-SW-09-03Canal</v>
      </c>
      <c r="C1764"/>
      <c r="D1764" s="21" t="s">
        <v>3565</v>
      </c>
      <c r="E1764" t="s">
        <v>3638</v>
      </c>
      <c r="F1764" s="41" t="s">
        <v>3567</v>
      </c>
      <c r="G1764" s="21" t="str">
        <f t="shared" si="108"/>
        <v>Controles Empresariales</v>
      </c>
      <c r="H1764" s="21" t="s">
        <v>94</v>
      </c>
      <c r="I1764" s="21" t="s">
        <v>74</v>
      </c>
      <c r="J1764" t="s">
        <v>3636</v>
      </c>
      <c r="K1764" t="s">
        <v>3616</v>
      </c>
      <c r="L1764" s="61" t="s">
        <v>92</v>
      </c>
      <c r="M1764" s="61" t="s">
        <v>3570</v>
      </c>
      <c r="N1764" s="41" t="s">
        <v>3581</v>
      </c>
      <c r="O1764" s="41" t="s">
        <v>3576</v>
      </c>
      <c r="P1764" s="41" t="s">
        <v>3621</v>
      </c>
      <c r="Q1764" s="47" t="str">
        <f t="shared" si="109"/>
        <v>IT-SW-09-03</v>
      </c>
      <c r="R1764" s="91" t="s">
        <v>3574</v>
      </c>
      <c r="S1764" s="46">
        <v>19748571</v>
      </c>
      <c r="T1764" s="61">
        <v>1</v>
      </c>
      <c r="U1764" s="62">
        <v>1</v>
      </c>
      <c r="V1764" s="49">
        <f>SUMIF(ResumenCotizacion!$C:$C,E1764,ResumenCotizacion!$P:$P)</f>
        <v>0</v>
      </c>
      <c r="W1764" s="86">
        <f>IF(H1764="USD",S1764*SolCotizacion!$J$18,S1764)</f>
        <v>19748571</v>
      </c>
      <c r="X1764" s="3">
        <f>ROUND(W1764/(1-VLOOKUP("Total porcentaje:",ResumenCotizacion!$F:$H,3,0)),2)</f>
        <v>19748571</v>
      </c>
      <c r="Y1764" s="3">
        <f t="shared" si="112"/>
        <v>0</v>
      </c>
    </row>
    <row r="1765" spans="1:25" ht="14.25" x14ac:dyDescent="0.2">
      <c r="A1765" s="21" t="str">
        <f t="shared" si="110"/>
        <v>Controles EmpresarialesCanalIT-SW-10-01</v>
      </c>
      <c r="B1765" s="21" t="str">
        <f t="shared" si="111"/>
        <v>IT-SW-10-01Canal</v>
      </c>
      <c r="C1765"/>
      <c r="D1765" s="21" t="s">
        <v>3565</v>
      </c>
      <c r="E1765" t="s">
        <v>3639</v>
      </c>
      <c r="F1765" s="41" t="s">
        <v>3567</v>
      </c>
      <c r="G1765" s="21" t="str">
        <f t="shared" si="108"/>
        <v>Controles Empresariales</v>
      </c>
      <c r="H1765" s="21" t="s">
        <v>94</v>
      </c>
      <c r="I1765" s="21" t="s">
        <v>74</v>
      </c>
      <c r="J1765" t="s">
        <v>3640</v>
      </c>
      <c r="K1765" t="s">
        <v>3607</v>
      </c>
      <c r="L1765" s="61" t="s">
        <v>92</v>
      </c>
      <c r="M1765" s="61" t="s">
        <v>3570</v>
      </c>
      <c r="N1765" s="41" t="s">
        <v>3578</v>
      </c>
      <c r="O1765" s="41" t="s">
        <v>3572</v>
      </c>
      <c r="P1765" s="41" t="s">
        <v>3621</v>
      </c>
      <c r="Q1765" s="47" t="str">
        <f t="shared" si="109"/>
        <v>IT-SW-10-01</v>
      </c>
      <c r="R1765" s="91" t="s">
        <v>3574</v>
      </c>
      <c r="S1765" s="46">
        <v>181950</v>
      </c>
      <c r="T1765" s="61">
        <v>1</v>
      </c>
      <c r="U1765" s="62">
        <v>1</v>
      </c>
      <c r="V1765" s="49">
        <f>SUMIF(ResumenCotizacion!$C:$C,E1765,ResumenCotizacion!$P:$P)</f>
        <v>0</v>
      </c>
      <c r="W1765" s="86">
        <f>IF(H1765="USD",S1765*SolCotizacion!$J$18,S1765)</f>
        <v>181950</v>
      </c>
      <c r="X1765" s="3">
        <f>ROUND(W1765/(1-VLOOKUP("Total porcentaje:",ResumenCotizacion!$F:$H,3,0)),2)</f>
        <v>181950</v>
      </c>
      <c r="Y1765" s="3">
        <f t="shared" si="112"/>
        <v>0</v>
      </c>
    </row>
    <row r="1766" spans="1:25" ht="14.25" x14ac:dyDescent="0.2">
      <c r="A1766" s="21" t="str">
        <f t="shared" si="110"/>
        <v>Controles EmpresarialesCanalIT-SW-10-02</v>
      </c>
      <c r="B1766" s="21" t="str">
        <f t="shared" si="111"/>
        <v>IT-SW-10-02Canal</v>
      </c>
      <c r="C1766"/>
      <c r="D1766" s="21" t="s">
        <v>3565</v>
      </c>
      <c r="E1766" t="s">
        <v>3641</v>
      </c>
      <c r="F1766" s="41" t="s">
        <v>3567</v>
      </c>
      <c r="G1766" s="21" t="str">
        <f t="shared" si="108"/>
        <v>Controles Empresariales</v>
      </c>
      <c r="H1766" s="21" t="s">
        <v>94</v>
      </c>
      <c r="I1766" s="21" t="s">
        <v>74</v>
      </c>
      <c r="J1766" t="s">
        <v>3640</v>
      </c>
      <c r="K1766" t="s">
        <v>3607</v>
      </c>
      <c r="L1766" s="61" t="s">
        <v>92</v>
      </c>
      <c r="M1766" s="61" t="s">
        <v>3570</v>
      </c>
      <c r="N1766" s="41" t="s">
        <v>3578</v>
      </c>
      <c r="O1766" s="41" t="s">
        <v>3576</v>
      </c>
      <c r="P1766" s="41" t="s">
        <v>3621</v>
      </c>
      <c r="Q1766" s="47" t="str">
        <f t="shared" si="109"/>
        <v>IT-SW-10-02</v>
      </c>
      <c r="R1766" s="91" t="s">
        <v>3574</v>
      </c>
      <c r="S1766" s="46">
        <v>194450</v>
      </c>
      <c r="T1766" s="61">
        <v>1</v>
      </c>
      <c r="U1766" s="62">
        <v>1</v>
      </c>
      <c r="V1766" s="49">
        <f>SUMIF(ResumenCotizacion!$C:$C,E1766,ResumenCotizacion!$P:$P)</f>
        <v>0</v>
      </c>
      <c r="W1766" s="86">
        <f>IF(H1766="USD",S1766*SolCotizacion!$J$18,S1766)</f>
        <v>194450</v>
      </c>
      <c r="X1766" s="3">
        <f>ROUND(W1766/(1-VLOOKUP("Total porcentaje:",ResumenCotizacion!$F:$H,3,0)),2)</f>
        <v>194450</v>
      </c>
      <c r="Y1766" s="3">
        <f t="shared" si="112"/>
        <v>0</v>
      </c>
    </row>
    <row r="1767" spans="1:25" ht="14.25" x14ac:dyDescent="0.2">
      <c r="A1767" s="21" t="str">
        <f t="shared" si="110"/>
        <v>Controles EmpresarialesCanalIT-SW-10-03</v>
      </c>
      <c r="B1767" s="21" t="str">
        <f t="shared" si="111"/>
        <v>IT-SW-10-03Canal</v>
      </c>
      <c r="C1767"/>
      <c r="D1767" s="21" t="s">
        <v>3565</v>
      </c>
      <c r="E1767" t="s">
        <v>3642</v>
      </c>
      <c r="F1767" s="41" t="s">
        <v>3567</v>
      </c>
      <c r="G1767" s="21" t="str">
        <f t="shared" si="108"/>
        <v>Controles Empresariales</v>
      </c>
      <c r="H1767" s="21" t="s">
        <v>94</v>
      </c>
      <c r="I1767" s="21" t="s">
        <v>74</v>
      </c>
      <c r="J1767" t="s">
        <v>3640</v>
      </c>
      <c r="K1767" t="s">
        <v>3607</v>
      </c>
      <c r="L1767" s="61" t="s">
        <v>92</v>
      </c>
      <c r="M1767" s="61" t="s">
        <v>3570</v>
      </c>
      <c r="N1767" s="41" t="s">
        <v>3571</v>
      </c>
      <c r="O1767" s="41" t="s">
        <v>3572</v>
      </c>
      <c r="P1767" s="41" t="s">
        <v>3621</v>
      </c>
      <c r="Q1767" s="47" t="str">
        <f t="shared" si="109"/>
        <v>IT-SW-10-03</v>
      </c>
      <c r="R1767" s="91" t="s">
        <v>3574</v>
      </c>
      <c r="S1767" s="46">
        <v>181950</v>
      </c>
      <c r="T1767" s="61">
        <v>1</v>
      </c>
      <c r="U1767" s="62">
        <v>1</v>
      </c>
      <c r="V1767" s="49">
        <f>SUMIF(ResumenCotizacion!$C:$C,E1767,ResumenCotizacion!$P:$P)</f>
        <v>0</v>
      </c>
      <c r="W1767" s="86">
        <f>IF(H1767="USD",S1767*SolCotizacion!$J$18,S1767)</f>
        <v>181950</v>
      </c>
      <c r="X1767" s="3">
        <f>ROUND(W1767/(1-VLOOKUP("Total porcentaje:",ResumenCotizacion!$F:$H,3,0)),2)</f>
        <v>181950</v>
      </c>
      <c r="Y1767" s="3">
        <f t="shared" si="112"/>
        <v>0</v>
      </c>
    </row>
    <row r="1768" spans="1:25" ht="14.25" x14ac:dyDescent="0.2">
      <c r="A1768" s="21" t="str">
        <f t="shared" si="110"/>
        <v>Controles EmpresarialesCanalIT-SW-10-04</v>
      </c>
      <c r="B1768" s="21" t="str">
        <f t="shared" si="111"/>
        <v>IT-SW-10-04Canal</v>
      </c>
      <c r="C1768"/>
      <c r="D1768" s="21" t="s">
        <v>3565</v>
      </c>
      <c r="E1768" t="s">
        <v>3643</v>
      </c>
      <c r="F1768" s="41" t="s">
        <v>3567</v>
      </c>
      <c r="G1768" s="21" t="str">
        <f t="shared" si="108"/>
        <v>Controles Empresariales</v>
      </c>
      <c r="H1768" s="21" t="s">
        <v>94</v>
      </c>
      <c r="I1768" s="21" t="s">
        <v>74</v>
      </c>
      <c r="J1768" t="s">
        <v>3640</v>
      </c>
      <c r="K1768" t="s">
        <v>3607</v>
      </c>
      <c r="L1768" s="61" t="s">
        <v>92</v>
      </c>
      <c r="M1768" s="61" t="s">
        <v>3570</v>
      </c>
      <c r="N1768" s="41" t="s">
        <v>3581</v>
      </c>
      <c r="O1768" s="41" t="s">
        <v>3572</v>
      </c>
      <c r="P1768" s="41" t="s">
        <v>3621</v>
      </c>
      <c r="Q1768" s="47" t="str">
        <f t="shared" si="109"/>
        <v>IT-SW-10-04</v>
      </c>
      <c r="R1768" s="91" t="s">
        <v>3574</v>
      </c>
      <c r="S1768" s="46">
        <v>181950</v>
      </c>
      <c r="T1768" s="61">
        <v>1</v>
      </c>
      <c r="U1768" s="62">
        <v>1</v>
      </c>
      <c r="V1768" s="49">
        <f>SUMIF(ResumenCotizacion!$C:$C,E1768,ResumenCotizacion!$P:$P)</f>
        <v>0</v>
      </c>
      <c r="W1768" s="86">
        <f>IF(H1768="USD",S1768*SolCotizacion!$J$18,S1768)</f>
        <v>181950</v>
      </c>
      <c r="X1768" s="3">
        <f>ROUND(W1768/(1-VLOOKUP("Total porcentaje:",ResumenCotizacion!$F:$H,3,0)),2)</f>
        <v>181950</v>
      </c>
      <c r="Y1768" s="3">
        <f t="shared" si="112"/>
        <v>0</v>
      </c>
    </row>
    <row r="1769" spans="1:25" ht="14.25" x14ac:dyDescent="0.2">
      <c r="A1769" s="21" t="str">
        <f t="shared" si="110"/>
        <v>Controles EmpresarialesCanalIT-SW-10-05</v>
      </c>
      <c r="B1769" s="21" t="str">
        <f t="shared" si="111"/>
        <v>IT-SW-10-05Canal</v>
      </c>
      <c r="C1769"/>
      <c r="D1769" s="21" t="s">
        <v>3565</v>
      </c>
      <c r="E1769" t="s">
        <v>3644</v>
      </c>
      <c r="F1769" s="41" t="s">
        <v>3567</v>
      </c>
      <c r="G1769" s="21" t="str">
        <f t="shared" si="108"/>
        <v>Controles Empresariales</v>
      </c>
      <c r="H1769" s="21" t="s">
        <v>94</v>
      </c>
      <c r="I1769" s="21" t="s">
        <v>74</v>
      </c>
      <c r="J1769" t="s">
        <v>3640</v>
      </c>
      <c r="K1769" t="s">
        <v>3607</v>
      </c>
      <c r="L1769" s="61" t="s">
        <v>92</v>
      </c>
      <c r="M1769" s="61" t="s">
        <v>3570</v>
      </c>
      <c r="N1769" s="41" t="s">
        <v>3581</v>
      </c>
      <c r="O1769" s="41" t="s">
        <v>3576</v>
      </c>
      <c r="P1769" s="41" t="s">
        <v>3621</v>
      </c>
      <c r="Q1769" s="47" t="str">
        <f t="shared" si="109"/>
        <v>IT-SW-10-05</v>
      </c>
      <c r="R1769" s="91" t="s">
        <v>3574</v>
      </c>
      <c r="S1769" s="46">
        <v>206950</v>
      </c>
      <c r="T1769" s="61">
        <v>1</v>
      </c>
      <c r="U1769" s="62">
        <v>1</v>
      </c>
      <c r="V1769" s="49">
        <f>SUMIF(ResumenCotizacion!$C:$C,E1769,ResumenCotizacion!$P:$P)</f>
        <v>0</v>
      </c>
      <c r="W1769" s="86">
        <f>IF(H1769="USD",S1769*SolCotizacion!$J$18,S1769)</f>
        <v>206950</v>
      </c>
      <c r="X1769" s="3">
        <f>ROUND(W1769/(1-VLOOKUP("Total porcentaje:",ResumenCotizacion!$F:$H,3,0)),2)</f>
        <v>206950</v>
      </c>
      <c r="Y1769" s="3">
        <f t="shared" si="112"/>
        <v>0</v>
      </c>
    </row>
    <row r="1770" spans="1:25" ht="14.25" x14ac:dyDescent="0.2">
      <c r="A1770" s="21" t="str">
        <f t="shared" si="110"/>
        <v>Controles EmpresarialesCanalIT-SW-10-06</v>
      </c>
      <c r="B1770" s="21" t="str">
        <f t="shared" si="111"/>
        <v>IT-SW-10-06Canal</v>
      </c>
      <c r="C1770"/>
      <c r="D1770" s="21" t="s">
        <v>3565</v>
      </c>
      <c r="E1770" t="s">
        <v>3645</v>
      </c>
      <c r="F1770" s="41" t="s">
        <v>3567</v>
      </c>
      <c r="G1770" s="21" t="str">
        <f t="shared" si="108"/>
        <v>Controles Empresariales</v>
      </c>
      <c r="H1770" s="21" t="s">
        <v>94</v>
      </c>
      <c r="I1770" s="21" t="s">
        <v>74</v>
      </c>
      <c r="J1770" t="s">
        <v>3640</v>
      </c>
      <c r="K1770" t="s">
        <v>3607</v>
      </c>
      <c r="L1770" s="61" t="s">
        <v>92</v>
      </c>
      <c r="M1770" s="61" t="s">
        <v>3570</v>
      </c>
      <c r="N1770" s="41" t="s">
        <v>3571</v>
      </c>
      <c r="O1770" s="41" t="s">
        <v>3576</v>
      </c>
      <c r="P1770" s="41" t="s">
        <v>3621</v>
      </c>
      <c r="Q1770" s="47" t="str">
        <f t="shared" si="109"/>
        <v>IT-SW-10-06</v>
      </c>
      <c r="R1770" s="91" t="s">
        <v>3574</v>
      </c>
      <c r="S1770" s="46">
        <v>186950</v>
      </c>
      <c r="T1770" s="61">
        <v>1</v>
      </c>
      <c r="U1770" s="62">
        <v>1</v>
      </c>
      <c r="V1770" s="49">
        <f>SUMIF(ResumenCotizacion!$C:$C,E1770,ResumenCotizacion!$P:$P)</f>
        <v>0</v>
      </c>
      <c r="W1770" s="86">
        <f>IF(H1770="USD",S1770*SolCotizacion!$J$18,S1770)</f>
        <v>186950</v>
      </c>
      <c r="X1770" s="3">
        <f>ROUND(W1770/(1-VLOOKUP("Total porcentaje:",ResumenCotizacion!$F:$H,3,0)),2)</f>
        <v>186950</v>
      </c>
      <c r="Y1770" s="3">
        <f t="shared" si="112"/>
        <v>0</v>
      </c>
    </row>
    <row r="1771" spans="1:25" ht="14.25" x14ac:dyDescent="0.2">
      <c r="A1771" s="21" t="str">
        <f t="shared" si="110"/>
        <v>Controles EmpresarialesCanalIT-SW-11-01</v>
      </c>
      <c r="B1771" s="21" t="str">
        <f t="shared" si="111"/>
        <v>IT-SW-11-01Canal</v>
      </c>
      <c r="C1771"/>
      <c r="D1771" s="21" t="s">
        <v>3565</v>
      </c>
      <c r="E1771" t="s">
        <v>3646</v>
      </c>
      <c r="F1771" s="41" t="s">
        <v>3567</v>
      </c>
      <c r="G1771" s="21" t="str">
        <f t="shared" si="108"/>
        <v>Controles Empresariales</v>
      </c>
      <c r="H1771" s="21" t="s">
        <v>94</v>
      </c>
      <c r="I1771" s="21" t="s">
        <v>74</v>
      </c>
      <c r="J1771" t="s">
        <v>3647</v>
      </c>
      <c r="K1771" t="s">
        <v>3607</v>
      </c>
      <c r="L1771" s="61" t="s">
        <v>92</v>
      </c>
      <c r="M1771" s="61" t="s">
        <v>3570</v>
      </c>
      <c r="N1771" s="41" t="s">
        <v>3571</v>
      </c>
      <c r="O1771" s="41" t="s">
        <v>3576</v>
      </c>
      <c r="P1771" s="41" t="s">
        <v>3621</v>
      </c>
      <c r="Q1771" s="47" t="str">
        <f t="shared" si="109"/>
        <v>IT-SW-11-01</v>
      </c>
      <c r="R1771" s="91" t="s">
        <v>3574</v>
      </c>
      <c r="S1771" s="46">
        <v>186950</v>
      </c>
      <c r="T1771" s="61">
        <v>1</v>
      </c>
      <c r="U1771" s="62">
        <v>1</v>
      </c>
      <c r="V1771" s="49">
        <f>SUMIF(ResumenCotizacion!$C:$C,E1771,ResumenCotizacion!$P:$P)</f>
        <v>0</v>
      </c>
      <c r="W1771" s="86">
        <f>IF(H1771="USD",S1771*SolCotizacion!$J$18,S1771)</f>
        <v>186950</v>
      </c>
      <c r="X1771" s="3">
        <f>ROUND(W1771/(1-VLOOKUP("Total porcentaje:",ResumenCotizacion!$F:$H,3,0)),2)</f>
        <v>186950</v>
      </c>
      <c r="Y1771" s="3">
        <f t="shared" si="112"/>
        <v>0</v>
      </c>
    </row>
    <row r="1772" spans="1:25" ht="14.25" x14ac:dyDescent="0.2">
      <c r="A1772" s="21" t="str">
        <f t="shared" si="110"/>
        <v>Controles EmpresarialesCanalIT-SW-11-02</v>
      </c>
      <c r="B1772" s="21" t="str">
        <f t="shared" si="111"/>
        <v>IT-SW-11-02Canal</v>
      </c>
      <c r="C1772"/>
      <c r="D1772" s="21" t="s">
        <v>3565</v>
      </c>
      <c r="E1772" t="s">
        <v>3648</v>
      </c>
      <c r="F1772" s="41" t="s">
        <v>3567</v>
      </c>
      <c r="G1772" s="21" t="str">
        <f t="shared" si="108"/>
        <v>Controles Empresariales</v>
      </c>
      <c r="H1772" s="21" t="s">
        <v>94</v>
      </c>
      <c r="I1772" s="21" t="s">
        <v>74</v>
      </c>
      <c r="J1772" t="s">
        <v>3647</v>
      </c>
      <c r="K1772" t="s">
        <v>3607</v>
      </c>
      <c r="L1772" s="61" t="s">
        <v>92</v>
      </c>
      <c r="M1772" s="61" t="s">
        <v>3570</v>
      </c>
      <c r="N1772" s="41" t="s">
        <v>3578</v>
      </c>
      <c r="O1772" s="41" t="s">
        <v>3572</v>
      </c>
      <c r="P1772" s="41" t="s">
        <v>3621</v>
      </c>
      <c r="Q1772" s="47" t="str">
        <f t="shared" si="109"/>
        <v>IT-SW-11-02</v>
      </c>
      <c r="R1772" s="91" t="s">
        <v>3574</v>
      </c>
      <c r="S1772" s="46">
        <v>181950</v>
      </c>
      <c r="T1772" s="61">
        <v>1</v>
      </c>
      <c r="U1772" s="62">
        <v>1</v>
      </c>
      <c r="V1772" s="49">
        <f>SUMIF(ResumenCotizacion!$C:$C,E1772,ResumenCotizacion!$P:$P)</f>
        <v>0</v>
      </c>
      <c r="W1772" s="86">
        <f>IF(H1772="USD",S1772*SolCotizacion!$J$18,S1772)</f>
        <v>181950</v>
      </c>
      <c r="X1772" s="3">
        <f>ROUND(W1772/(1-VLOOKUP("Total porcentaje:",ResumenCotizacion!$F:$H,3,0)),2)</f>
        <v>181950</v>
      </c>
      <c r="Y1772" s="3">
        <f t="shared" si="112"/>
        <v>0</v>
      </c>
    </row>
    <row r="1773" spans="1:25" ht="14.25" x14ac:dyDescent="0.2">
      <c r="A1773" s="21" t="str">
        <f t="shared" si="110"/>
        <v>Controles EmpresarialesCanalIT-SW-11-03</v>
      </c>
      <c r="B1773" s="21" t="str">
        <f t="shared" si="111"/>
        <v>IT-SW-11-03Canal</v>
      </c>
      <c r="C1773"/>
      <c r="D1773" s="21" t="s">
        <v>3565</v>
      </c>
      <c r="E1773" t="s">
        <v>3649</v>
      </c>
      <c r="F1773" s="41" t="s">
        <v>3567</v>
      </c>
      <c r="G1773" s="21" t="str">
        <f t="shared" si="108"/>
        <v>Controles Empresariales</v>
      </c>
      <c r="H1773" s="21" t="s">
        <v>94</v>
      </c>
      <c r="I1773" s="21" t="s">
        <v>74</v>
      </c>
      <c r="J1773" t="s">
        <v>3647</v>
      </c>
      <c r="K1773" t="s">
        <v>3607</v>
      </c>
      <c r="L1773" s="61" t="s">
        <v>92</v>
      </c>
      <c r="M1773" s="61" t="s">
        <v>3570</v>
      </c>
      <c r="N1773" s="41" t="s">
        <v>3578</v>
      </c>
      <c r="O1773" s="41" t="s">
        <v>3576</v>
      </c>
      <c r="P1773" s="41" t="s">
        <v>3621</v>
      </c>
      <c r="Q1773" s="47" t="str">
        <f t="shared" si="109"/>
        <v>IT-SW-11-03</v>
      </c>
      <c r="R1773" s="91" t="s">
        <v>3574</v>
      </c>
      <c r="S1773" s="46">
        <v>194450</v>
      </c>
      <c r="T1773" s="61">
        <v>1</v>
      </c>
      <c r="U1773" s="62">
        <v>1</v>
      </c>
      <c r="V1773" s="49">
        <f>SUMIF(ResumenCotizacion!$C:$C,E1773,ResumenCotizacion!$P:$P)</f>
        <v>0</v>
      </c>
      <c r="W1773" s="86">
        <f>IF(H1773="USD",S1773*SolCotizacion!$J$18,S1773)</f>
        <v>194450</v>
      </c>
      <c r="X1773" s="3">
        <f>ROUND(W1773/(1-VLOOKUP("Total porcentaje:",ResumenCotizacion!$F:$H,3,0)),2)</f>
        <v>194450</v>
      </c>
      <c r="Y1773" s="3">
        <f t="shared" si="112"/>
        <v>0</v>
      </c>
    </row>
    <row r="1774" spans="1:25" ht="14.25" x14ac:dyDescent="0.2">
      <c r="A1774" s="21" t="str">
        <f t="shared" si="110"/>
        <v>Controles EmpresarialesCanalIT-SW-11-04</v>
      </c>
      <c r="B1774" s="21" t="str">
        <f t="shared" si="111"/>
        <v>IT-SW-11-04Canal</v>
      </c>
      <c r="C1774"/>
      <c r="D1774" s="21" t="s">
        <v>3565</v>
      </c>
      <c r="E1774" t="s">
        <v>3650</v>
      </c>
      <c r="F1774" s="41" t="s">
        <v>3567</v>
      </c>
      <c r="G1774" s="21" t="str">
        <f t="shared" si="108"/>
        <v>Controles Empresariales</v>
      </c>
      <c r="H1774" s="21" t="s">
        <v>94</v>
      </c>
      <c r="I1774" s="21" t="s">
        <v>74</v>
      </c>
      <c r="J1774" t="s">
        <v>3647</v>
      </c>
      <c r="K1774" t="s">
        <v>3607</v>
      </c>
      <c r="L1774" s="61" t="s">
        <v>92</v>
      </c>
      <c r="M1774" s="61" t="s">
        <v>3570</v>
      </c>
      <c r="N1774" s="41" t="s">
        <v>3581</v>
      </c>
      <c r="O1774" s="41" t="s">
        <v>3572</v>
      </c>
      <c r="P1774" s="41" t="s">
        <v>3621</v>
      </c>
      <c r="Q1774" s="47" t="str">
        <f t="shared" si="109"/>
        <v>IT-SW-11-04</v>
      </c>
      <c r="R1774" s="91" t="s">
        <v>3574</v>
      </c>
      <c r="S1774" s="46">
        <v>181950</v>
      </c>
      <c r="T1774" s="61">
        <v>1</v>
      </c>
      <c r="U1774" s="62">
        <v>1</v>
      </c>
      <c r="V1774" s="49">
        <f>SUMIF(ResumenCotizacion!$C:$C,E1774,ResumenCotizacion!$P:$P)</f>
        <v>0</v>
      </c>
      <c r="W1774" s="86">
        <f>IF(H1774="USD",S1774*SolCotizacion!$J$18,S1774)</f>
        <v>181950</v>
      </c>
      <c r="X1774" s="3">
        <f>ROUND(W1774/(1-VLOOKUP("Total porcentaje:",ResumenCotizacion!$F:$H,3,0)),2)</f>
        <v>181950</v>
      </c>
      <c r="Y1774" s="3">
        <f t="shared" si="112"/>
        <v>0</v>
      </c>
    </row>
    <row r="1775" spans="1:25" ht="14.25" x14ac:dyDescent="0.2">
      <c r="A1775" s="21" t="str">
        <f t="shared" si="110"/>
        <v>Controles EmpresarialesCanalIT-SW-11-05</v>
      </c>
      <c r="B1775" s="21" t="str">
        <f t="shared" si="111"/>
        <v>IT-SW-11-05Canal</v>
      </c>
      <c r="C1775"/>
      <c r="D1775" s="21" t="s">
        <v>3565</v>
      </c>
      <c r="E1775" t="s">
        <v>3651</v>
      </c>
      <c r="F1775" s="41" t="s">
        <v>3567</v>
      </c>
      <c r="G1775" s="21" t="str">
        <f t="shared" si="108"/>
        <v>Controles Empresariales</v>
      </c>
      <c r="H1775" s="21" t="s">
        <v>94</v>
      </c>
      <c r="I1775" s="21" t="s">
        <v>74</v>
      </c>
      <c r="J1775" t="s">
        <v>3647</v>
      </c>
      <c r="K1775" t="s">
        <v>3607</v>
      </c>
      <c r="L1775" s="61" t="s">
        <v>92</v>
      </c>
      <c r="M1775" s="61" t="s">
        <v>3570</v>
      </c>
      <c r="N1775" s="41" t="s">
        <v>3581</v>
      </c>
      <c r="O1775" s="41" t="s">
        <v>3576</v>
      </c>
      <c r="P1775" s="41" t="s">
        <v>3621</v>
      </c>
      <c r="Q1775" s="47" t="str">
        <f t="shared" si="109"/>
        <v>IT-SW-11-05</v>
      </c>
      <c r="R1775" s="91" t="s">
        <v>3574</v>
      </c>
      <c r="S1775" s="46">
        <v>206950</v>
      </c>
      <c r="T1775" s="61">
        <v>1</v>
      </c>
      <c r="U1775" s="62">
        <v>1</v>
      </c>
      <c r="V1775" s="49">
        <f>SUMIF(ResumenCotizacion!$C:$C,E1775,ResumenCotizacion!$P:$P)</f>
        <v>0</v>
      </c>
      <c r="W1775" s="86">
        <f>IF(H1775="USD",S1775*SolCotizacion!$J$18,S1775)</f>
        <v>206950</v>
      </c>
      <c r="X1775" s="3">
        <f>ROUND(W1775/(1-VLOOKUP("Total porcentaje:",ResumenCotizacion!$F:$H,3,0)),2)</f>
        <v>206950</v>
      </c>
      <c r="Y1775" s="3">
        <f t="shared" si="112"/>
        <v>0</v>
      </c>
    </row>
    <row r="1776" spans="1:25" ht="14.25" x14ac:dyDescent="0.2">
      <c r="A1776" s="21" t="str">
        <f t="shared" si="110"/>
        <v>Controles EmpresarialesCanalIT-SW-11-06</v>
      </c>
      <c r="B1776" s="21" t="str">
        <f t="shared" si="111"/>
        <v>IT-SW-11-06Canal</v>
      </c>
      <c r="C1776"/>
      <c r="D1776" s="21" t="s">
        <v>3565</v>
      </c>
      <c r="E1776" t="s">
        <v>3652</v>
      </c>
      <c r="F1776" s="41" t="s">
        <v>3567</v>
      </c>
      <c r="G1776" s="21" t="str">
        <f t="shared" si="108"/>
        <v>Controles Empresariales</v>
      </c>
      <c r="H1776" s="21" t="s">
        <v>94</v>
      </c>
      <c r="I1776" s="21" t="s">
        <v>74</v>
      </c>
      <c r="J1776" t="s">
        <v>3647</v>
      </c>
      <c r="K1776" t="s">
        <v>3607</v>
      </c>
      <c r="L1776" s="61" t="s">
        <v>92</v>
      </c>
      <c r="M1776" s="61" t="s">
        <v>3570</v>
      </c>
      <c r="N1776" s="41" t="s">
        <v>3571</v>
      </c>
      <c r="O1776" s="41" t="s">
        <v>3572</v>
      </c>
      <c r="P1776" s="41" t="s">
        <v>3621</v>
      </c>
      <c r="Q1776" s="47" t="str">
        <f t="shared" si="109"/>
        <v>IT-SW-11-06</v>
      </c>
      <c r="R1776" s="91" t="s">
        <v>3574</v>
      </c>
      <c r="S1776" s="46">
        <v>181950</v>
      </c>
      <c r="T1776" s="61">
        <v>1</v>
      </c>
      <c r="U1776" s="62">
        <v>1</v>
      </c>
      <c r="V1776" s="49">
        <f>SUMIF(ResumenCotizacion!$C:$C,E1776,ResumenCotizacion!$P:$P)</f>
        <v>0</v>
      </c>
      <c r="W1776" s="86">
        <f>IF(H1776="USD",S1776*SolCotizacion!$J$18,S1776)</f>
        <v>181950</v>
      </c>
      <c r="X1776" s="3">
        <f>ROUND(W1776/(1-VLOOKUP("Total porcentaje:",ResumenCotizacion!$F:$H,3,0)),2)</f>
        <v>181950</v>
      </c>
      <c r="Y1776" s="3">
        <f t="shared" si="112"/>
        <v>0</v>
      </c>
    </row>
    <row r="1777" spans="1:25" ht="14.25" x14ac:dyDescent="0.2">
      <c r="A1777" s="21" t="str">
        <f t="shared" si="110"/>
        <v>UT Soft-IGCanalIT-SW-01-01</v>
      </c>
      <c r="B1777" s="21" t="str">
        <f t="shared" si="111"/>
        <v>IT-SW-01-01Canal</v>
      </c>
      <c r="C1777"/>
      <c r="D1777" s="21" t="s">
        <v>3653</v>
      </c>
      <c r="E1777" t="s">
        <v>3566</v>
      </c>
      <c r="F1777" s="41" t="s">
        <v>3567</v>
      </c>
      <c r="G1777" s="21" t="str">
        <f t="shared" si="108"/>
        <v>UT Soft-IG</v>
      </c>
      <c r="H1777" s="21" t="s">
        <v>94</v>
      </c>
      <c r="I1777" s="21" t="s">
        <v>74</v>
      </c>
      <c r="J1777" t="s">
        <v>3568</v>
      </c>
      <c r="K1777" t="s">
        <v>3569</v>
      </c>
      <c r="L1777" s="61" t="s">
        <v>92</v>
      </c>
      <c r="M1777" s="61" t="s">
        <v>3570</v>
      </c>
      <c r="N1777" s="41" t="s">
        <v>3571</v>
      </c>
      <c r="O1777" s="41" t="s">
        <v>3572</v>
      </c>
      <c r="P1777" s="41" t="s">
        <v>3573</v>
      </c>
      <c r="Q1777" s="47" t="str">
        <f t="shared" si="109"/>
        <v>IT-SW-01-01</v>
      </c>
      <c r="R1777" s="91" t="s">
        <v>3574</v>
      </c>
      <c r="S1777" s="46">
        <v>322000</v>
      </c>
      <c r="T1777" s="61">
        <v>1</v>
      </c>
      <c r="U1777" s="62">
        <v>1</v>
      </c>
      <c r="V1777" s="49">
        <f>SUMIF(ResumenCotizacion!$C:$C,E1777,ResumenCotizacion!$P:$P)</f>
        <v>0</v>
      </c>
      <c r="W1777" s="86">
        <f>IF(H1777="USD",S1777*SolCotizacion!$J$18,S1777)</f>
        <v>322000</v>
      </c>
      <c r="X1777" s="3">
        <f>ROUND(W1777/(1-VLOOKUP("Total porcentaje:",ResumenCotizacion!$F:$H,3,0)),2)</f>
        <v>322000</v>
      </c>
      <c r="Y1777" s="3">
        <f t="shared" si="112"/>
        <v>0</v>
      </c>
    </row>
    <row r="1778" spans="1:25" ht="14.25" x14ac:dyDescent="0.2">
      <c r="A1778" s="21" t="str">
        <f t="shared" si="110"/>
        <v>UT Soft-IGCanalIT-SW-01-02</v>
      </c>
      <c r="B1778" s="21" t="str">
        <f t="shared" si="111"/>
        <v>IT-SW-01-02Canal</v>
      </c>
      <c r="C1778"/>
      <c r="D1778" s="21" t="s">
        <v>3653</v>
      </c>
      <c r="E1778" t="s">
        <v>3575</v>
      </c>
      <c r="F1778" s="41" t="s">
        <v>3567</v>
      </c>
      <c r="G1778" s="21" t="str">
        <f t="shared" si="108"/>
        <v>UT Soft-IG</v>
      </c>
      <c r="H1778" s="21" t="s">
        <v>94</v>
      </c>
      <c r="I1778" s="21" t="s">
        <v>74</v>
      </c>
      <c r="J1778" t="s">
        <v>3568</v>
      </c>
      <c r="K1778" t="s">
        <v>3569</v>
      </c>
      <c r="L1778" s="61" t="s">
        <v>92</v>
      </c>
      <c r="M1778" s="61" t="s">
        <v>3570</v>
      </c>
      <c r="N1778" s="41" t="s">
        <v>3571</v>
      </c>
      <c r="O1778" s="41" t="s">
        <v>3576</v>
      </c>
      <c r="P1778" s="41" t="s">
        <v>3573</v>
      </c>
      <c r="Q1778" s="47" t="str">
        <f t="shared" si="109"/>
        <v>IT-SW-01-02</v>
      </c>
      <c r="R1778" s="91" t="s">
        <v>3574</v>
      </c>
      <c r="S1778" s="46">
        <v>402000</v>
      </c>
      <c r="T1778" s="61">
        <v>1</v>
      </c>
      <c r="U1778" s="62">
        <v>1</v>
      </c>
      <c r="V1778" s="49">
        <f>SUMIF(ResumenCotizacion!$C:$C,E1778,ResumenCotizacion!$P:$P)</f>
        <v>0</v>
      </c>
      <c r="W1778" s="86">
        <f>IF(H1778="USD",S1778*SolCotizacion!$J$18,S1778)</f>
        <v>402000</v>
      </c>
      <c r="X1778" s="3">
        <f>ROUND(W1778/(1-VLOOKUP("Total porcentaje:",ResumenCotizacion!$F:$H,3,0)),2)</f>
        <v>402000</v>
      </c>
      <c r="Y1778" s="3">
        <f t="shared" si="112"/>
        <v>0</v>
      </c>
    </row>
    <row r="1779" spans="1:25" ht="14.25" x14ac:dyDescent="0.2">
      <c r="A1779" s="21" t="str">
        <f t="shared" si="110"/>
        <v>UT Soft-IGCanalIT-SW-01-03</v>
      </c>
      <c r="B1779" s="21" t="str">
        <f t="shared" si="111"/>
        <v>IT-SW-01-03Canal</v>
      </c>
      <c r="C1779"/>
      <c r="D1779" s="21" t="s">
        <v>3653</v>
      </c>
      <c r="E1779" t="s">
        <v>3577</v>
      </c>
      <c r="F1779" s="41" t="s">
        <v>3567</v>
      </c>
      <c r="G1779" s="21" t="str">
        <f t="shared" si="108"/>
        <v>UT Soft-IG</v>
      </c>
      <c r="H1779" s="21" t="s">
        <v>94</v>
      </c>
      <c r="I1779" s="21" t="s">
        <v>74</v>
      </c>
      <c r="J1779" t="s">
        <v>3568</v>
      </c>
      <c r="K1779" t="s">
        <v>3569</v>
      </c>
      <c r="L1779" s="61" t="s">
        <v>92</v>
      </c>
      <c r="M1779" s="61" t="s">
        <v>3570</v>
      </c>
      <c r="N1779" s="41" t="s">
        <v>3578</v>
      </c>
      <c r="O1779" s="41" t="s">
        <v>3572</v>
      </c>
      <c r="P1779" s="41" t="s">
        <v>3573</v>
      </c>
      <c r="Q1779" s="47" t="str">
        <f t="shared" si="109"/>
        <v>IT-SW-01-03</v>
      </c>
      <c r="R1779" s="91" t="s">
        <v>3574</v>
      </c>
      <c r="S1779" s="46">
        <v>322000</v>
      </c>
      <c r="T1779" s="61">
        <v>1</v>
      </c>
      <c r="U1779" s="62">
        <v>1</v>
      </c>
      <c r="V1779" s="49">
        <f>SUMIF(ResumenCotizacion!$C:$C,E1779,ResumenCotizacion!$P:$P)</f>
        <v>0</v>
      </c>
      <c r="W1779" s="86">
        <f>IF(H1779="USD",S1779*SolCotizacion!$J$18,S1779)</f>
        <v>322000</v>
      </c>
      <c r="X1779" s="3">
        <f>ROUND(W1779/(1-VLOOKUP("Total porcentaje:",ResumenCotizacion!$F:$H,3,0)),2)</f>
        <v>322000</v>
      </c>
      <c r="Y1779" s="3">
        <f t="shared" si="112"/>
        <v>0</v>
      </c>
    </row>
    <row r="1780" spans="1:25" ht="14.25" x14ac:dyDescent="0.2">
      <c r="A1780" s="21" t="str">
        <f t="shared" si="110"/>
        <v>UT Soft-IGCanalIT-SW-01-04</v>
      </c>
      <c r="B1780" s="21" t="str">
        <f t="shared" si="111"/>
        <v>IT-SW-01-04Canal</v>
      </c>
      <c r="C1780"/>
      <c r="D1780" s="21" t="s">
        <v>3653</v>
      </c>
      <c r="E1780" t="s">
        <v>3579</v>
      </c>
      <c r="F1780" s="41" t="s">
        <v>3567</v>
      </c>
      <c r="G1780" s="21" t="str">
        <f t="shared" si="108"/>
        <v>UT Soft-IG</v>
      </c>
      <c r="H1780" s="21" t="s">
        <v>94</v>
      </c>
      <c r="I1780" s="21" t="s">
        <v>74</v>
      </c>
      <c r="J1780" t="s">
        <v>3568</v>
      </c>
      <c r="K1780" t="s">
        <v>3569</v>
      </c>
      <c r="L1780" s="61" t="s">
        <v>92</v>
      </c>
      <c r="M1780" s="61" t="s">
        <v>3570</v>
      </c>
      <c r="N1780" s="41" t="s">
        <v>3578</v>
      </c>
      <c r="O1780" s="41" t="s">
        <v>3576</v>
      </c>
      <c r="P1780" s="41" t="s">
        <v>3573</v>
      </c>
      <c r="Q1780" s="47" t="str">
        <f t="shared" si="109"/>
        <v>IT-SW-01-04</v>
      </c>
      <c r="R1780" s="91" t="s">
        <v>3574</v>
      </c>
      <c r="S1780" s="46">
        <v>482000</v>
      </c>
      <c r="T1780" s="61">
        <v>1</v>
      </c>
      <c r="U1780" s="62">
        <v>1</v>
      </c>
      <c r="V1780" s="49">
        <f>SUMIF(ResumenCotizacion!$C:$C,E1780,ResumenCotizacion!$P:$P)</f>
        <v>0</v>
      </c>
      <c r="W1780" s="86">
        <f>IF(H1780="USD",S1780*SolCotizacion!$J$18,S1780)</f>
        <v>482000</v>
      </c>
      <c r="X1780" s="3">
        <f>ROUND(W1780/(1-VLOOKUP("Total porcentaje:",ResumenCotizacion!$F:$H,3,0)),2)</f>
        <v>482000</v>
      </c>
      <c r="Y1780" s="3">
        <f t="shared" si="112"/>
        <v>0</v>
      </c>
    </row>
    <row r="1781" spans="1:25" ht="14.25" x14ac:dyDescent="0.2">
      <c r="A1781" s="21" t="str">
        <f t="shared" si="110"/>
        <v>UT Soft-IGCanalIT-SW-01-05</v>
      </c>
      <c r="B1781" s="21" t="str">
        <f t="shared" si="111"/>
        <v>IT-SW-01-05Canal</v>
      </c>
      <c r="C1781"/>
      <c r="D1781" s="21" t="s">
        <v>3653</v>
      </c>
      <c r="E1781" t="s">
        <v>3580</v>
      </c>
      <c r="F1781" s="41" t="s">
        <v>3567</v>
      </c>
      <c r="G1781" s="21" t="str">
        <f t="shared" ref="G1781:G1844" si="113">D1781</f>
        <v>UT Soft-IG</v>
      </c>
      <c r="H1781" s="21" t="s">
        <v>94</v>
      </c>
      <c r="I1781" s="21" t="s">
        <v>74</v>
      </c>
      <c r="J1781" t="s">
        <v>3568</v>
      </c>
      <c r="K1781" t="s">
        <v>3569</v>
      </c>
      <c r="L1781" s="61" t="s">
        <v>92</v>
      </c>
      <c r="M1781" s="61" t="s">
        <v>3570</v>
      </c>
      <c r="N1781" s="41" t="s">
        <v>3581</v>
      </c>
      <c r="O1781" s="41" t="s">
        <v>3572</v>
      </c>
      <c r="P1781" s="41" t="s">
        <v>3573</v>
      </c>
      <c r="Q1781" s="47" t="str">
        <f t="shared" ref="Q1781:Q1844" si="114">E1781</f>
        <v>IT-SW-01-05</v>
      </c>
      <c r="R1781" s="91" t="s">
        <v>3574</v>
      </c>
      <c r="S1781" s="46">
        <v>322000</v>
      </c>
      <c r="T1781" s="61">
        <v>1</v>
      </c>
      <c r="U1781" s="62">
        <v>1</v>
      </c>
      <c r="V1781" s="49">
        <f>SUMIF(ResumenCotizacion!$C:$C,E1781,ResumenCotizacion!$P:$P)</f>
        <v>0</v>
      </c>
      <c r="W1781" s="86">
        <f>IF(H1781="USD",S1781*SolCotizacion!$J$18,S1781)</f>
        <v>322000</v>
      </c>
      <c r="X1781" s="3">
        <f>ROUND(W1781/(1-VLOOKUP("Total porcentaje:",ResumenCotizacion!$F:$H,3,0)),2)</f>
        <v>322000</v>
      </c>
      <c r="Y1781" s="3">
        <f t="shared" si="112"/>
        <v>0</v>
      </c>
    </row>
    <row r="1782" spans="1:25" ht="14.25" x14ac:dyDescent="0.2">
      <c r="A1782" s="21" t="str">
        <f t="shared" si="110"/>
        <v>UT Soft-IGCanalIT-SW-01-06</v>
      </c>
      <c r="B1782" s="21" t="str">
        <f t="shared" si="111"/>
        <v>IT-SW-01-06Canal</v>
      </c>
      <c r="C1782"/>
      <c r="D1782" s="21" t="s">
        <v>3653</v>
      </c>
      <c r="E1782" t="s">
        <v>3582</v>
      </c>
      <c r="F1782" s="41" t="s">
        <v>3567</v>
      </c>
      <c r="G1782" s="21" t="str">
        <f t="shared" si="113"/>
        <v>UT Soft-IG</v>
      </c>
      <c r="H1782" s="21" t="s">
        <v>94</v>
      </c>
      <c r="I1782" s="21" t="s">
        <v>74</v>
      </c>
      <c r="J1782" t="s">
        <v>3568</v>
      </c>
      <c r="K1782" t="s">
        <v>3569</v>
      </c>
      <c r="L1782" s="61" t="s">
        <v>92</v>
      </c>
      <c r="M1782" s="61" t="s">
        <v>3570</v>
      </c>
      <c r="N1782" s="41" t="s">
        <v>3581</v>
      </c>
      <c r="O1782" s="41" t="s">
        <v>3576</v>
      </c>
      <c r="P1782" s="41" t="s">
        <v>3573</v>
      </c>
      <c r="Q1782" s="47" t="str">
        <f t="shared" si="114"/>
        <v>IT-SW-01-06</v>
      </c>
      <c r="R1782" s="91" t="s">
        <v>3574</v>
      </c>
      <c r="S1782" s="46">
        <v>563000</v>
      </c>
      <c r="T1782" s="61">
        <v>1</v>
      </c>
      <c r="U1782" s="62">
        <v>1</v>
      </c>
      <c r="V1782" s="49">
        <f>SUMIF(ResumenCotizacion!$C:$C,E1782,ResumenCotizacion!$P:$P)</f>
        <v>0</v>
      </c>
      <c r="W1782" s="86">
        <f>IF(H1782="USD",S1782*SolCotizacion!$J$18,S1782)</f>
        <v>563000</v>
      </c>
      <c r="X1782" s="3">
        <f>ROUND(W1782/(1-VLOOKUP("Total porcentaje:",ResumenCotizacion!$F:$H,3,0)),2)</f>
        <v>563000</v>
      </c>
      <c r="Y1782" s="3">
        <f t="shared" si="112"/>
        <v>0</v>
      </c>
    </row>
    <row r="1783" spans="1:25" ht="14.25" x14ac:dyDescent="0.2">
      <c r="A1783" s="21" t="str">
        <f t="shared" si="110"/>
        <v>UT Soft-IGCanalIT-SW-02-01</v>
      </c>
      <c r="B1783" s="21" t="str">
        <f t="shared" si="111"/>
        <v>IT-SW-02-01Canal</v>
      </c>
      <c r="C1783"/>
      <c r="D1783" s="21" t="s">
        <v>3653</v>
      </c>
      <c r="E1783" t="s">
        <v>3583</v>
      </c>
      <c r="F1783" s="41" t="s">
        <v>3567</v>
      </c>
      <c r="G1783" s="21" t="str">
        <f t="shared" si="113"/>
        <v>UT Soft-IG</v>
      </c>
      <c r="H1783" s="21" t="s">
        <v>94</v>
      </c>
      <c r="I1783" s="21" t="s">
        <v>74</v>
      </c>
      <c r="J1783" t="s">
        <v>3584</v>
      </c>
      <c r="K1783" t="s">
        <v>3585</v>
      </c>
      <c r="L1783" s="61" t="s">
        <v>92</v>
      </c>
      <c r="M1783" s="61" t="s">
        <v>3570</v>
      </c>
      <c r="N1783" s="41" t="s">
        <v>3571</v>
      </c>
      <c r="O1783" s="41" t="s">
        <v>3572</v>
      </c>
      <c r="P1783" s="41" t="s">
        <v>3573</v>
      </c>
      <c r="Q1783" s="47" t="str">
        <f t="shared" si="114"/>
        <v>IT-SW-02-01</v>
      </c>
      <c r="R1783" s="91" t="s">
        <v>3574</v>
      </c>
      <c r="S1783" s="46">
        <v>322000</v>
      </c>
      <c r="T1783" s="61">
        <v>1</v>
      </c>
      <c r="U1783" s="62">
        <v>1</v>
      </c>
      <c r="V1783" s="49">
        <f>SUMIF(ResumenCotizacion!$C:$C,E1783,ResumenCotizacion!$P:$P)</f>
        <v>0</v>
      </c>
      <c r="W1783" s="86">
        <f>IF(H1783="USD",S1783*SolCotizacion!$J$18,S1783)</f>
        <v>322000</v>
      </c>
      <c r="X1783" s="3">
        <f>ROUND(W1783/(1-VLOOKUP("Total porcentaje:",ResumenCotizacion!$F:$H,3,0)),2)</f>
        <v>322000</v>
      </c>
      <c r="Y1783" s="3">
        <f t="shared" si="112"/>
        <v>0</v>
      </c>
    </row>
    <row r="1784" spans="1:25" ht="14.25" x14ac:dyDescent="0.2">
      <c r="A1784" s="21" t="str">
        <f t="shared" si="110"/>
        <v>UT Soft-IGCanalIT-SW-02-02</v>
      </c>
      <c r="B1784" s="21" t="str">
        <f t="shared" si="111"/>
        <v>IT-SW-02-02Canal</v>
      </c>
      <c r="C1784"/>
      <c r="D1784" s="21" t="s">
        <v>3653</v>
      </c>
      <c r="E1784" t="s">
        <v>3586</v>
      </c>
      <c r="F1784" s="41" t="s">
        <v>3567</v>
      </c>
      <c r="G1784" s="21" t="str">
        <f t="shared" si="113"/>
        <v>UT Soft-IG</v>
      </c>
      <c r="H1784" s="21" t="s">
        <v>94</v>
      </c>
      <c r="I1784" s="21" t="s">
        <v>74</v>
      </c>
      <c r="J1784" t="s">
        <v>3584</v>
      </c>
      <c r="K1784" t="s">
        <v>3585</v>
      </c>
      <c r="L1784" s="61" t="s">
        <v>92</v>
      </c>
      <c r="M1784" s="61" t="s">
        <v>3570</v>
      </c>
      <c r="N1784" s="41" t="s">
        <v>3571</v>
      </c>
      <c r="O1784" s="41" t="s">
        <v>3576</v>
      </c>
      <c r="P1784" s="41" t="s">
        <v>3573</v>
      </c>
      <c r="Q1784" s="47" t="str">
        <f t="shared" si="114"/>
        <v>IT-SW-02-02</v>
      </c>
      <c r="R1784" s="91" t="s">
        <v>3574</v>
      </c>
      <c r="S1784" s="46">
        <v>402000</v>
      </c>
      <c r="T1784" s="61">
        <v>1</v>
      </c>
      <c r="U1784" s="62">
        <v>1</v>
      </c>
      <c r="V1784" s="49">
        <f>SUMIF(ResumenCotizacion!$C:$C,E1784,ResumenCotizacion!$P:$P)</f>
        <v>0</v>
      </c>
      <c r="W1784" s="86">
        <f>IF(H1784="USD",S1784*SolCotizacion!$J$18,S1784)</f>
        <v>402000</v>
      </c>
      <c r="X1784" s="3">
        <f>ROUND(W1784/(1-VLOOKUP("Total porcentaje:",ResumenCotizacion!$F:$H,3,0)),2)</f>
        <v>402000</v>
      </c>
      <c r="Y1784" s="3">
        <f t="shared" si="112"/>
        <v>0</v>
      </c>
    </row>
    <row r="1785" spans="1:25" ht="14.25" x14ac:dyDescent="0.2">
      <c r="A1785" s="21" t="str">
        <f t="shared" si="110"/>
        <v>UT Soft-IGCanalIT-SW-02-03</v>
      </c>
      <c r="B1785" s="21" t="str">
        <f t="shared" si="111"/>
        <v>IT-SW-02-03Canal</v>
      </c>
      <c r="C1785"/>
      <c r="D1785" s="21" t="s">
        <v>3653</v>
      </c>
      <c r="E1785" t="s">
        <v>3587</v>
      </c>
      <c r="F1785" s="41" t="s">
        <v>3567</v>
      </c>
      <c r="G1785" s="21" t="str">
        <f t="shared" si="113"/>
        <v>UT Soft-IG</v>
      </c>
      <c r="H1785" s="21" t="s">
        <v>94</v>
      </c>
      <c r="I1785" s="21" t="s">
        <v>74</v>
      </c>
      <c r="J1785" t="s">
        <v>3584</v>
      </c>
      <c r="K1785" t="s">
        <v>3585</v>
      </c>
      <c r="L1785" s="61" t="s">
        <v>92</v>
      </c>
      <c r="M1785" s="61" t="s">
        <v>3570</v>
      </c>
      <c r="N1785" s="41" t="s">
        <v>3578</v>
      </c>
      <c r="O1785" s="41" t="s">
        <v>3572</v>
      </c>
      <c r="P1785" s="41" t="s">
        <v>3573</v>
      </c>
      <c r="Q1785" s="47" t="str">
        <f t="shared" si="114"/>
        <v>IT-SW-02-03</v>
      </c>
      <c r="R1785" s="91" t="s">
        <v>3574</v>
      </c>
      <c r="S1785" s="46">
        <v>322000</v>
      </c>
      <c r="T1785" s="61">
        <v>1</v>
      </c>
      <c r="U1785" s="62">
        <v>1</v>
      </c>
      <c r="V1785" s="49">
        <f>SUMIF(ResumenCotizacion!$C:$C,E1785,ResumenCotizacion!$P:$P)</f>
        <v>0</v>
      </c>
      <c r="W1785" s="86">
        <f>IF(H1785="USD",S1785*SolCotizacion!$J$18,S1785)</f>
        <v>322000</v>
      </c>
      <c r="X1785" s="3">
        <f>ROUND(W1785/(1-VLOOKUP("Total porcentaje:",ResumenCotizacion!$F:$H,3,0)),2)</f>
        <v>322000</v>
      </c>
      <c r="Y1785" s="3">
        <f t="shared" si="112"/>
        <v>0</v>
      </c>
    </row>
    <row r="1786" spans="1:25" ht="14.25" x14ac:dyDescent="0.2">
      <c r="A1786" s="21" t="str">
        <f t="shared" si="110"/>
        <v>UT Soft-IGCanalIT-SW-02-04</v>
      </c>
      <c r="B1786" s="21" t="str">
        <f t="shared" si="111"/>
        <v>IT-SW-02-04Canal</v>
      </c>
      <c r="C1786"/>
      <c r="D1786" s="21" t="s">
        <v>3653</v>
      </c>
      <c r="E1786" t="s">
        <v>3588</v>
      </c>
      <c r="F1786" s="41" t="s">
        <v>3567</v>
      </c>
      <c r="G1786" s="21" t="str">
        <f t="shared" si="113"/>
        <v>UT Soft-IG</v>
      </c>
      <c r="H1786" s="21" t="s">
        <v>94</v>
      </c>
      <c r="I1786" s="21" t="s">
        <v>74</v>
      </c>
      <c r="J1786" t="s">
        <v>3584</v>
      </c>
      <c r="K1786" t="s">
        <v>3585</v>
      </c>
      <c r="L1786" s="61" t="s">
        <v>92</v>
      </c>
      <c r="M1786" s="61" t="s">
        <v>3570</v>
      </c>
      <c r="N1786" s="41" t="s">
        <v>3578</v>
      </c>
      <c r="O1786" s="41" t="s">
        <v>3576</v>
      </c>
      <c r="P1786" s="41" t="s">
        <v>3573</v>
      </c>
      <c r="Q1786" s="47" t="str">
        <f t="shared" si="114"/>
        <v>IT-SW-02-04</v>
      </c>
      <c r="R1786" s="91" t="s">
        <v>3574</v>
      </c>
      <c r="S1786" s="46">
        <v>482000</v>
      </c>
      <c r="T1786" s="61">
        <v>1</v>
      </c>
      <c r="U1786" s="62">
        <v>1</v>
      </c>
      <c r="V1786" s="49">
        <f>SUMIF(ResumenCotizacion!$C:$C,E1786,ResumenCotizacion!$P:$P)</f>
        <v>0</v>
      </c>
      <c r="W1786" s="86">
        <f>IF(H1786="USD",S1786*SolCotizacion!$J$18,S1786)</f>
        <v>482000</v>
      </c>
      <c r="X1786" s="3">
        <f>ROUND(W1786/(1-VLOOKUP("Total porcentaje:",ResumenCotizacion!$F:$H,3,0)),2)</f>
        <v>482000</v>
      </c>
      <c r="Y1786" s="3">
        <f t="shared" si="112"/>
        <v>0</v>
      </c>
    </row>
    <row r="1787" spans="1:25" ht="14.25" x14ac:dyDescent="0.2">
      <c r="A1787" s="21" t="str">
        <f t="shared" si="110"/>
        <v>UT Soft-IGCanalIT-SW-02-05</v>
      </c>
      <c r="B1787" s="21" t="str">
        <f t="shared" si="111"/>
        <v>IT-SW-02-05Canal</v>
      </c>
      <c r="C1787"/>
      <c r="D1787" s="21" t="s">
        <v>3653</v>
      </c>
      <c r="E1787" t="s">
        <v>3589</v>
      </c>
      <c r="F1787" s="41" t="s">
        <v>3567</v>
      </c>
      <c r="G1787" s="21" t="str">
        <f t="shared" si="113"/>
        <v>UT Soft-IG</v>
      </c>
      <c r="H1787" s="21" t="s">
        <v>94</v>
      </c>
      <c r="I1787" s="21" t="s">
        <v>74</v>
      </c>
      <c r="J1787" t="s">
        <v>3584</v>
      </c>
      <c r="K1787" t="s">
        <v>3585</v>
      </c>
      <c r="L1787" s="61" t="s">
        <v>92</v>
      </c>
      <c r="M1787" s="61" t="s">
        <v>3570</v>
      </c>
      <c r="N1787" s="41" t="s">
        <v>3581</v>
      </c>
      <c r="O1787" s="41" t="s">
        <v>3572</v>
      </c>
      <c r="P1787" s="41" t="s">
        <v>3573</v>
      </c>
      <c r="Q1787" s="47" t="str">
        <f t="shared" si="114"/>
        <v>IT-SW-02-05</v>
      </c>
      <c r="R1787" s="91" t="s">
        <v>3574</v>
      </c>
      <c r="S1787" s="46">
        <v>322000</v>
      </c>
      <c r="T1787" s="61">
        <v>1</v>
      </c>
      <c r="U1787" s="62">
        <v>1</v>
      </c>
      <c r="V1787" s="49">
        <f>SUMIF(ResumenCotizacion!$C:$C,E1787,ResumenCotizacion!$P:$P)</f>
        <v>0</v>
      </c>
      <c r="W1787" s="86">
        <f>IF(H1787="USD",S1787*SolCotizacion!$J$18,S1787)</f>
        <v>322000</v>
      </c>
      <c r="X1787" s="3">
        <f>ROUND(W1787/(1-VLOOKUP("Total porcentaje:",ResumenCotizacion!$F:$H,3,0)),2)</f>
        <v>322000</v>
      </c>
      <c r="Y1787" s="3">
        <f t="shared" si="112"/>
        <v>0</v>
      </c>
    </row>
    <row r="1788" spans="1:25" ht="14.25" x14ac:dyDescent="0.2">
      <c r="A1788" s="21" t="str">
        <f t="shared" si="110"/>
        <v>UT Soft-IGCanalIT-SW-02-06</v>
      </c>
      <c r="B1788" s="21" t="str">
        <f t="shared" si="111"/>
        <v>IT-SW-02-06Canal</v>
      </c>
      <c r="C1788"/>
      <c r="D1788" s="21" t="s">
        <v>3653</v>
      </c>
      <c r="E1788" t="s">
        <v>3590</v>
      </c>
      <c r="F1788" s="41" t="s">
        <v>3567</v>
      </c>
      <c r="G1788" s="21" t="str">
        <f t="shared" si="113"/>
        <v>UT Soft-IG</v>
      </c>
      <c r="H1788" s="21" t="s">
        <v>94</v>
      </c>
      <c r="I1788" s="21" t="s">
        <v>74</v>
      </c>
      <c r="J1788" t="s">
        <v>3584</v>
      </c>
      <c r="K1788" t="s">
        <v>3585</v>
      </c>
      <c r="L1788" s="61" t="s">
        <v>92</v>
      </c>
      <c r="M1788" s="61" t="s">
        <v>3570</v>
      </c>
      <c r="N1788" s="41" t="s">
        <v>3581</v>
      </c>
      <c r="O1788" s="41" t="s">
        <v>3576</v>
      </c>
      <c r="P1788" s="41" t="s">
        <v>3573</v>
      </c>
      <c r="Q1788" s="47" t="str">
        <f t="shared" si="114"/>
        <v>IT-SW-02-06</v>
      </c>
      <c r="R1788" s="91" t="s">
        <v>3574</v>
      </c>
      <c r="S1788" s="46">
        <v>563000</v>
      </c>
      <c r="T1788" s="61">
        <v>1</v>
      </c>
      <c r="U1788" s="62">
        <v>1</v>
      </c>
      <c r="V1788" s="49">
        <f>SUMIF(ResumenCotizacion!$C:$C,E1788,ResumenCotizacion!$P:$P)</f>
        <v>0</v>
      </c>
      <c r="W1788" s="86">
        <f>IF(H1788="USD",S1788*SolCotizacion!$J$18,S1788)</f>
        <v>563000</v>
      </c>
      <c r="X1788" s="3">
        <f>ROUND(W1788/(1-VLOOKUP("Total porcentaje:",ResumenCotizacion!$F:$H,3,0)),2)</f>
        <v>563000</v>
      </c>
      <c r="Y1788" s="3">
        <f t="shared" si="112"/>
        <v>0</v>
      </c>
    </row>
    <row r="1789" spans="1:25" ht="14.25" x14ac:dyDescent="0.2">
      <c r="A1789" s="21" t="str">
        <f t="shared" si="110"/>
        <v>UT Soft-IGCanalIT-SW-03-01</v>
      </c>
      <c r="B1789" s="21" t="str">
        <f t="shared" si="111"/>
        <v>IT-SW-03-01Canal</v>
      </c>
      <c r="C1789"/>
      <c r="D1789" s="21" t="s">
        <v>3653</v>
      </c>
      <c r="E1789" t="s">
        <v>3591</v>
      </c>
      <c r="F1789" s="41" t="s">
        <v>3567</v>
      </c>
      <c r="G1789" s="21" t="str">
        <f t="shared" si="113"/>
        <v>UT Soft-IG</v>
      </c>
      <c r="H1789" s="21" t="s">
        <v>94</v>
      </c>
      <c r="I1789" s="21" t="s">
        <v>74</v>
      </c>
      <c r="J1789" t="s">
        <v>3592</v>
      </c>
      <c r="K1789" t="s">
        <v>3569</v>
      </c>
      <c r="L1789" s="61" t="s">
        <v>92</v>
      </c>
      <c r="M1789" s="61" t="s">
        <v>3570</v>
      </c>
      <c r="N1789" s="41" t="s">
        <v>3571</v>
      </c>
      <c r="O1789" s="41" t="s">
        <v>3572</v>
      </c>
      <c r="P1789" s="41" t="s">
        <v>3573</v>
      </c>
      <c r="Q1789" s="47" t="str">
        <f t="shared" si="114"/>
        <v>IT-SW-03-01</v>
      </c>
      <c r="R1789" s="91" t="s">
        <v>3574</v>
      </c>
      <c r="S1789" s="46">
        <v>402000</v>
      </c>
      <c r="T1789" s="61">
        <v>1</v>
      </c>
      <c r="U1789" s="62">
        <v>1</v>
      </c>
      <c r="V1789" s="49">
        <f>SUMIF(ResumenCotizacion!$C:$C,E1789,ResumenCotizacion!$P:$P)</f>
        <v>0</v>
      </c>
      <c r="W1789" s="86">
        <f>IF(H1789="USD",S1789*SolCotizacion!$J$18,S1789)</f>
        <v>402000</v>
      </c>
      <c r="X1789" s="3">
        <f>ROUND(W1789/(1-VLOOKUP("Total porcentaje:",ResumenCotizacion!$F:$H,3,0)),2)</f>
        <v>402000</v>
      </c>
      <c r="Y1789" s="3">
        <f t="shared" si="112"/>
        <v>0</v>
      </c>
    </row>
    <row r="1790" spans="1:25" ht="14.25" x14ac:dyDescent="0.2">
      <c r="A1790" s="21" t="str">
        <f t="shared" si="110"/>
        <v>UT Soft-IGCanalIT-SW-03-02</v>
      </c>
      <c r="B1790" s="21" t="str">
        <f t="shared" si="111"/>
        <v>IT-SW-03-02Canal</v>
      </c>
      <c r="C1790"/>
      <c r="D1790" s="21" t="s">
        <v>3653</v>
      </c>
      <c r="E1790" t="s">
        <v>3593</v>
      </c>
      <c r="F1790" s="41" t="s">
        <v>3567</v>
      </c>
      <c r="G1790" s="21" t="str">
        <f t="shared" si="113"/>
        <v>UT Soft-IG</v>
      </c>
      <c r="H1790" s="21" t="s">
        <v>94</v>
      </c>
      <c r="I1790" s="21" t="s">
        <v>74</v>
      </c>
      <c r="J1790" t="s">
        <v>3592</v>
      </c>
      <c r="K1790" t="s">
        <v>3569</v>
      </c>
      <c r="L1790" s="61" t="s">
        <v>92</v>
      </c>
      <c r="M1790" s="61" t="s">
        <v>3570</v>
      </c>
      <c r="N1790" s="41" t="s">
        <v>3571</v>
      </c>
      <c r="O1790" s="41" t="s">
        <v>3576</v>
      </c>
      <c r="P1790" s="41" t="s">
        <v>3573</v>
      </c>
      <c r="Q1790" s="47" t="str">
        <f t="shared" si="114"/>
        <v>IT-SW-03-02</v>
      </c>
      <c r="R1790" s="91" t="s">
        <v>3574</v>
      </c>
      <c r="S1790" s="46">
        <v>482000</v>
      </c>
      <c r="T1790" s="61">
        <v>1</v>
      </c>
      <c r="U1790" s="62">
        <v>1</v>
      </c>
      <c r="V1790" s="49">
        <f>SUMIF(ResumenCotizacion!$C:$C,E1790,ResumenCotizacion!$P:$P)</f>
        <v>0</v>
      </c>
      <c r="W1790" s="86">
        <f>IF(H1790="USD",S1790*SolCotizacion!$J$18,S1790)</f>
        <v>482000</v>
      </c>
      <c r="X1790" s="3">
        <f>ROUND(W1790/(1-VLOOKUP("Total porcentaje:",ResumenCotizacion!$F:$H,3,0)),2)</f>
        <v>482000</v>
      </c>
      <c r="Y1790" s="3">
        <f t="shared" si="112"/>
        <v>0</v>
      </c>
    </row>
    <row r="1791" spans="1:25" ht="14.25" x14ac:dyDescent="0.2">
      <c r="A1791" s="21" t="str">
        <f t="shared" si="110"/>
        <v>UT Soft-IGCanalIT-SW-03-03</v>
      </c>
      <c r="B1791" s="21" t="str">
        <f t="shared" si="111"/>
        <v>IT-SW-03-03Canal</v>
      </c>
      <c r="C1791"/>
      <c r="D1791" s="21" t="s">
        <v>3653</v>
      </c>
      <c r="E1791" t="s">
        <v>3594</v>
      </c>
      <c r="F1791" s="41" t="s">
        <v>3567</v>
      </c>
      <c r="G1791" s="21" t="str">
        <f t="shared" si="113"/>
        <v>UT Soft-IG</v>
      </c>
      <c r="H1791" s="21" t="s">
        <v>94</v>
      </c>
      <c r="I1791" s="21" t="s">
        <v>74</v>
      </c>
      <c r="J1791" t="s">
        <v>3592</v>
      </c>
      <c r="K1791" t="s">
        <v>3569</v>
      </c>
      <c r="L1791" s="61" t="s">
        <v>92</v>
      </c>
      <c r="M1791" s="61" t="s">
        <v>3570</v>
      </c>
      <c r="N1791" s="41" t="s">
        <v>3578</v>
      </c>
      <c r="O1791" s="41" t="s">
        <v>3572</v>
      </c>
      <c r="P1791" s="41" t="s">
        <v>3573</v>
      </c>
      <c r="Q1791" s="47" t="str">
        <f t="shared" si="114"/>
        <v>IT-SW-03-03</v>
      </c>
      <c r="R1791" s="91" t="s">
        <v>3574</v>
      </c>
      <c r="S1791" s="46">
        <v>402000</v>
      </c>
      <c r="T1791" s="61">
        <v>1</v>
      </c>
      <c r="U1791" s="62">
        <v>1</v>
      </c>
      <c r="V1791" s="49">
        <f>SUMIF(ResumenCotizacion!$C:$C,E1791,ResumenCotizacion!$P:$P)</f>
        <v>0</v>
      </c>
      <c r="W1791" s="86">
        <f>IF(H1791="USD",S1791*SolCotizacion!$J$18,S1791)</f>
        <v>402000</v>
      </c>
      <c r="X1791" s="3">
        <f>ROUND(W1791/(1-VLOOKUP("Total porcentaje:",ResumenCotizacion!$F:$H,3,0)),2)</f>
        <v>402000</v>
      </c>
      <c r="Y1791" s="3">
        <f t="shared" si="112"/>
        <v>0</v>
      </c>
    </row>
    <row r="1792" spans="1:25" ht="14.25" x14ac:dyDescent="0.2">
      <c r="A1792" s="21" t="str">
        <f t="shared" si="110"/>
        <v>UT Soft-IGCanalIT-SW-03-04</v>
      </c>
      <c r="B1792" s="21" t="str">
        <f t="shared" si="111"/>
        <v>IT-SW-03-04Canal</v>
      </c>
      <c r="C1792"/>
      <c r="D1792" s="21" t="s">
        <v>3653</v>
      </c>
      <c r="E1792" t="s">
        <v>3595</v>
      </c>
      <c r="F1792" s="41" t="s">
        <v>3567</v>
      </c>
      <c r="G1792" s="21" t="str">
        <f t="shared" si="113"/>
        <v>UT Soft-IG</v>
      </c>
      <c r="H1792" s="21" t="s">
        <v>94</v>
      </c>
      <c r="I1792" s="21" t="s">
        <v>74</v>
      </c>
      <c r="J1792" t="s">
        <v>3592</v>
      </c>
      <c r="K1792" t="s">
        <v>3569</v>
      </c>
      <c r="L1792" s="61" t="s">
        <v>92</v>
      </c>
      <c r="M1792" s="61" t="s">
        <v>3570</v>
      </c>
      <c r="N1792" s="41" t="s">
        <v>3578</v>
      </c>
      <c r="O1792" s="41" t="s">
        <v>3576</v>
      </c>
      <c r="P1792" s="41" t="s">
        <v>3573</v>
      </c>
      <c r="Q1792" s="47" t="str">
        <f t="shared" si="114"/>
        <v>IT-SW-03-04</v>
      </c>
      <c r="R1792" s="91" t="s">
        <v>3574</v>
      </c>
      <c r="S1792" s="46">
        <v>563000</v>
      </c>
      <c r="T1792" s="61">
        <v>1</v>
      </c>
      <c r="U1792" s="62">
        <v>1</v>
      </c>
      <c r="V1792" s="49">
        <f>SUMIF(ResumenCotizacion!$C:$C,E1792,ResumenCotizacion!$P:$P)</f>
        <v>0</v>
      </c>
      <c r="W1792" s="86">
        <f>IF(H1792="USD",S1792*SolCotizacion!$J$18,S1792)</f>
        <v>563000</v>
      </c>
      <c r="X1792" s="3">
        <f>ROUND(W1792/(1-VLOOKUP("Total porcentaje:",ResumenCotizacion!$F:$H,3,0)),2)</f>
        <v>563000</v>
      </c>
      <c r="Y1792" s="3">
        <f t="shared" si="112"/>
        <v>0</v>
      </c>
    </row>
    <row r="1793" spans="1:25" ht="14.25" x14ac:dyDescent="0.2">
      <c r="A1793" s="21" t="str">
        <f t="shared" si="110"/>
        <v>UT Soft-IGCanalIT-SW-03-05</v>
      </c>
      <c r="B1793" s="21" t="str">
        <f t="shared" si="111"/>
        <v>IT-SW-03-05Canal</v>
      </c>
      <c r="C1793"/>
      <c r="D1793" s="21" t="s">
        <v>3653</v>
      </c>
      <c r="E1793" t="s">
        <v>3596</v>
      </c>
      <c r="F1793" s="41" t="s">
        <v>3567</v>
      </c>
      <c r="G1793" s="21" t="str">
        <f t="shared" si="113"/>
        <v>UT Soft-IG</v>
      </c>
      <c r="H1793" s="21" t="s">
        <v>94</v>
      </c>
      <c r="I1793" s="21" t="s">
        <v>74</v>
      </c>
      <c r="J1793" t="s">
        <v>3592</v>
      </c>
      <c r="K1793" t="s">
        <v>3569</v>
      </c>
      <c r="L1793" s="61" t="s">
        <v>92</v>
      </c>
      <c r="M1793" s="61" t="s">
        <v>3570</v>
      </c>
      <c r="N1793" s="41" t="s">
        <v>3581</v>
      </c>
      <c r="O1793" s="41" t="s">
        <v>3572</v>
      </c>
      <c r="P1793" s="41" t="s">
        <v>3573</v>
      </c>
      <c r="Q1793" s="47" t="str">
        <f t="shared" si="114"/>
        <v>IT-SW-03-05</v>
      </c>
      <c r="R1793" s="91" t="s">
        <v>3574</v>
      </c>
      <c r="S1793" s="46">
        <v>402000</v>
      </c>
      <c r="T1793" s="61">
        <v>1</v>
      </c>
      <c r="U1793" s="62">
        <v>1</v>
      </c>
      <c r="V1793" s="49">
        <f>SUMIF(ResumenCotizacion!$C:$C,E1793,ResumenCotizacion!$P:$P)</f>
        <v>0</v>
      </c>
      <c r="W1793" s="86">
        <f>IF(H1793="USD",S1793*SolCotizacion!$J$18,S1793)</f>
        <v>402000</v>
      </c>
      <c r="X1793" s="3">
        <f>ROUND(W1793/(1-VLOOKUP("Total porcentaje:",ResumenCotizacion!$F:$H,3,0)),2)</f>
        <v>402000</v>
      </c>
      <c r="Y1793" s="3">
        <f t="shared" si="112"/>
        <v>0</v>
      </c>
    </row>
    <row r="1794" spans="1:25" ht="14.25" x14ac:dyDescent="0.2">
      <c r="A1794" s="21" t="str">
        <f t="shared" ref="A1794:A1857" si="115">D1794&amp;F1794&amp;E1794</f>
        <v>UT Soft-IGCanalIT-SW-03-06</v>
      </c>
      <c r="B1794" s="21" t="str">
        <f t="shared" ref="B1794:B1857" si="116">E1794&amp;F1794</f>
        <v>IT-SW-03-06Canal</v>
      </c>
      <c r="C1794"/>
      <c r="D1794" s="21" t="s">
        <v>3653</v>
      </c>
      <c r="E1794" t="s">
        <v>3597</v>
      </c>
      <c r="F1794" s="41" t="s">
        <v>3567</v>
      </c>
      <c r="G1794" s="21" t="str">
        <f t="shared" si="113"/>
        <v>UT Soft-IG</v>
      </c>
      <c r="H1794" s="21" t="s">
        <v>94</v>
      </c>
      <c r="I1794" s="21" t="s">
        <v>74</v>
      </c>
      <c r="J1794" t="s">
        <v>3592</v>
      </c>
      <c r="K1794" t="s">
        <v>3569</v>
      </c>
      <c r="L1794" s="61" t="s">
        <v>92</v>
      </c>
      <c r="M1794" s="61" t="s">
        <v>3570</v>
      </c>
      <c r="N1794" s="41" t="s">
        <v>3581</v>
      </c>
      <c r="O1794" s="41" t="s">
        <v>3576</v>
      </c>
      <c r="P1794" s="41" t="s">
        <v>3573</v>
      </c>
      <c r="Q1794" s="47" t="str">
        <f t="shared" si="114"/>
        <v>IT-SW-03-06</v>
      </c>
      <c r="R1794" s="91" t="s">
        <v>3574</v>
      </c>
      <c r="S1794" s="46">
        <v>643000</v>
      </c>
      <c r="T1794" s="61">
        <v>1</v>
      </c>
      <c r="U1794" s="62">
        <v>1</v>
      </c>
      <c r="V1794" s="49">
        <f>SUMIF(ResumenCotizacion!$C:$C,E1794,ResumenCotizacion!$P:$P)</f>
        <v>0</v>
      </c>
      <c r="W1794" s="86">
        <f>IF(H1794="USD",S1794*SolCotizacion!$J$18,S1794)</f>
        <v>643000</v>
      </c>
      <c r="X1794" s="3">
        <f>ROUND(W1794/(1-VLOOKUP("Total porcentaje:",ResumenCotizacion!$F:$H,3,0)),2)</f>
        <v>643000</v>
      </c>
      <c r="Y1794" s="3">
        <f t="shared" si="112"/>
        <v>0</v>
      </c>
    </row>
    <row r="1795" spans="1:25" ht="14.25" x14ac:dyDescent="0.2">
      <c r="A1795" s="21" t="str">
        <f t="shared" si="115"/>
        <v>UT Soft-IGCanalIT-SW-04-01</v>
      </c>
      <c r="B1795" s="21" t="str">
        <f t="shared" si="116"/>
        <v>IT-SW-04-01Canal</v>
      </c>
      <c r="C1795"/>
      <c r="D1795" s="21" t="s">
        <v>3653</v>
      </c>
      <c r="E1795" t="s">
        <v>3598</v>
      </c>
      <c r="F1795" s="41" t="s">
        <v>3567</v>
      </c>
      <c r="G1795" s="21" t="str">
        <f t="shared" si="113"/>
        <v>UT Soft-IG</v>
      </c>
      <c r="H1795" s="21" t="s">
        <v>94</v>
      </c>
      <c r="I1795" s="21" t="s">
        <v>74</v>
      </c>
      <c r="J1795" t="s">
        <v>3599</v>
      </c>
      <c r="K1795" t="s">
        <v>3585</v>
      </c>
      <c r="L1795" s="61" t="s">
        <v>92</v>
      </c>
      <c r="M1795" s="61" t="s">
        <v>3570</v>
      </c>
      <c r="N1795" s="41" t="s">
        <v>3571</v>
      </c>
      <c r="O1795" s="41" t="s">
        <v>3572</v>
      </c>
      <c r="P1795" s="41" t="s">
        <v>3573</v>
      </c>
      <c r="Q1795" s="47" t="str">
        <f t="shared" si="114"/>
        <v>IT-SW-04-01</v>
      </c>
      <c r="R1795" s="91" t="s">
        <v>3574</v>
      </c>
      <c r="S1795" s="46">
        <v>402000</v>
      </c>
      <c r="T1795" s="61">
        <v>1</v>
      </c>
      <c r="U1795" s="62">
        <v>1</v>
      </c>
      <c r="V1795" s="49">
        <f>SUMIF(ResumenCotizacion!$C:$C,E1795,ResumenCotizacion!$P:$P)</f>
        <v>0</v>
      </c>
      <c r="W1795" s="86">
        <f>IF(H1795="USD",S1795*SolCotizacion!$J$18,S1795)</f>
        <v>402000</v>
      </c>
      <c r="X1795" s="3">
        <f>ROUND(W1795/(1-VLOOKUP("Total porcentaje:",ResumenCotizacion!$F:$H,3,0)),2)</f>
        <v>402000</v>
      </c>
      <c r="Y1795" s="3">
        <f t="shared" ref="Y1795:Y1858" si="117">V1795*X1795</f>
        <v>0</v>
      </c>
    </row>
    <row r="1796" spans="1:25" ht="14.25" x14ac:dyDescent="0.2">
      <c r="A1796" s="21" t="str">
        <f t="shared" si="115"/>
        <v>UT Soft-IGCanalIT-SW-04-02</v>
      </c>
      <c r="B1796" s="21" t="str">
        <f t="shared" si="116"/>
        <v>IT-SW-04-02Canal</v>
      </c>
      <c r="C1796"/>
      <c r="D1796" s="21" t="s">
        <v>3653</v>
      </c>
      <c r="E1796" t="s">
        <v>3600</v>
      </c>
      <c r="F1796" s="41" t="s">
        <v>3567</v>
      </c>
      <c r="G1796" s="21" t="str">
        <f t="shared" si="113"/>
        <v>UT Soft-IG</v>
      </c>
      <c r="H1796" s="21" t="s">
        <v>94</v>
      </c>
      <c r="I1796" s="21" t="s">
        <v>74</v>
      </c>
      <c r="J1796" t="s">
        <v>3599</v>
      </c>
      <c r="K1796" t="s">
        <v>3585</v>
      </c>
      <c r="L1796" s="61" t="s">
        <v>92</v>
      </c>
      <c r="M1796" s="61" t="s">
        <v>3570</v>
      </c>
      <c r="N1796" s="41" t="s">
        <v>3571</v>
      </c>
      <c r="O1796" s="41" t="s">
        <v>3576</v>
      </c>
      <c r="P1796" s="41" t="s">
        <v>3573</v>
      </c>
      <c r="Q1796" s="47" t="str">
        <f t="shared" si="114"/>
        <v>IT-SW-04-02</v>
      </c>
      <c r="R1796" s="91" t="s">
        <v>3574</v>
      </c>
      <c r="S1796" s="46">
        <v>482000</v>
      </c>
      <c r="T1796" s="61">
        <v>1</v>
      </c>
      <c r="U1796" s="62">
        <v>1</v>
      </c>
      <c r="V1796" s="49">
        <f>SUMIF(ResumenCotizacion!$C:$C,E1796,ResumenCotizacion!$P:$P)</f>
        <v>0</v>
      </c>
      <c r="W1796" s="86">
        <f>IF(H1796="USD",S1796*SolCotizacion!$J$18,S1796)</f>
        <v>482000</v>
      </c>
      <c r="X1796" s="3">
        <f>ROUND(W1796/(1-VLOOKUP("Total porcentaje:",ResumenCotizacion!$F:$H,3,0)),2)</f>
        <v>482000</v>
      </c>
      <c r="Y1796" s="3">
        <f t="shared" si="117"/>
        <v>0</v>
      </c>
    </row>
    <row r="1797" spans="1:25" ht="14.25" x14ac:dyDescent="0.2">
      <c r="A1797" s="21" t="str">
        <f t="shared" si="115"/>
        <v>UT Soft-IGCanalIT-SW-04-03</v>
      </c>
      <c r="B1797" s="21" t="str">
        <f t="shared" si="116"/>
        <v>IT-SW-04-03Canal</v>
      </c>
      <c r="C1797"/>
      <c r="D1797" s="21" t="s">
        <v>3653</v>
      </c>
      <c r="E1797" t="s">
        <v>3601</v>
      </c>
      <c r="F1797" s="41" t="s">
        <v>3567</v>
      </c>
      <c r="G1797" s="21" t="str">
        <f t="shared" si="113"/>
        <v>UT Soft-IG</v>
      </c>
      <c r="H1797" s="21" t="s">
        <v>94</v>
      </c>
      <c r="I1797" s="21" t="s">
        <v>74</v>
      </c>
      <c r="J1797" t="s">
        <v>3599</v>
      </c>
      <c r="K1797" t="s">
        <v>3585</v>
      </c>
      <c r="L1797" s="61" t="s">
        <v>92</v>
      </c>
      <c r="M1797" s="61" t="s">
        <v>3570</v>
      </c>
      <c r="N1797" s="41" t="s">
        <v>3578</v>
      </c>
      <c r="O1797" s="41" t="s">
        <v>3572</v>
      </c>
      <c r="P1797" s="41" t="s">
        <v>3573</v>
      </c>
      <c r="Q1797" s="47" t="str">
        <f t="shared" si="114"/>
        <v>IT-SW-04-03</v>
      </c>
      <c r="R1797" s="91" t="s">
        <v>3574</v>
      </c>
      <c r="S1797" s="46">
        <v>402000</v>
      </c>
      <c r="T1797" s="61">
        <v>1</v>
      </c>
      <c r="U1797" s="62">
        <v>1</v>
      </c>
      <c r="V1797" s="49">
        <f>SUMIF(ResumenCotizacion!$C:$C,E1797,ResumenCotizacion!$P:$P)</f>
        <v>0</v>
      </c>
      <c r="W1797" s="86">
        <f>IF(H1797="USD",S1797*SolCotizacion!$J$18,S1797)</f>
        <v>402000</v>
      </c>
      <c r="X1797" s="3">
        <f>ROUND(W1797/(1-VLOOKUP("Total porcentaje:",ResumenCotizacion!$F:$H,3,0)),2)</f>
        <v>402000</v>
      </c>
      <c r="Y1797" s="3">
        <f t="shared" si="117"/>
        <v>0</v>
      </c>
    </row>
    <row r="1798" spans="1:25" ht="14.25" x14ac:dyDescent="0.2">
      <c r="A1798" s="21" t="str">
        <f t="shared" si="115"/>
        <v>UT Soft-IGCanalIT-SW-04-04</v>
      </c>
      <c r="B1798" s="21" t="str">
        <f t="shared" si="116"/>
        <v>IT-SW-04-04Canal</v>
      </c>
      <c r="C1798"/>
      <c r="D1798" s="21" t="s">
        <v>3653</v>
      </c>
      <c r="E1798" t="s">
        <v>3602</v>
      </c>
      <c r="F1798" s="41" t="s">
        <v>3567</v>
      </c>
      <c r="G1798" s="21" t="str">
        <f t="shared" si="113"/>
        <v>UT Soft-IG</v>
      </c>
      <c r="H1798" s="21" t="s">
        <v>94</v>
      </c>
      <c r="I1798" s="21" t="s">
        <v>74</v>
      </c>
      <c r="J1798" t="s">
        <v>3599</v>
      </c>
      <c r="K1798" t="s">
        <v>3585</v>
      </c>
      <c r="L1798" s="61" t="s">
        <v>92</v>
      </c>
      <c r="M1798" s="61" t="s">
        <v>3570</v>
      </c>
      <c r="N1798" s="41" t="s">
        <v>3578</v>
      </c>
      <c r="O1798" s="41" t="s">
        <v>3576</v>
      </c>
      <c r="P1798" s="41" t="s">
        <v>3573</v>
      </c>
      <c r="Q1798" s="47" t="str">
        <f t="shared" si="114"/>
        <v>IT-SW-04-04</v>
      </c>
      <c r="R1798" s="91" t="s">
        <v>3574</v>
      </c>
      <c r="S1798" s="46">
        <v>563000</v>
      </c>
      <c r="T1798" s="61">
        <v>1</v>
      </c>
      <c r="U1798" s="62">
        <v>1</v>
      </c>
      <c r="V1798" s="49">
        <f>SUMIF(ResumenCotizacion!$C:$C,E1798,ResumenCotizacion!$P:$P)</f>
        <v>0</v>
      </c>
      <c r="W1798" s="86">
        <f>IF(H1798="USD",S1798*SolCotizacion!$J$18,S1798)</f>
        <v>563000</v>
      </c>
      <c r="X1798" s="3">
        <f>ROUND(W1798/(1-VLOOKUP("Total porcentaje:",ResumenCotizacion!$F:$H,3,0)),2)</f>
        <v>563000</v>
      </c>
      <c r="Y1798" s="3">
        <f t="shared" si="117"/>
        <v>0</v>
      </c>
    </row>
    <row r="1799" spans="1:25" ht="14.25" x14ac:dyDescent="0.2">
      <c r="A1799" s="21" t="str">
        <f t="shared" si="115"/>
        <v>UT Soft-IGCanalIT-SW-04-05</v>
      </c>
      <c r="B1799" s="21" t="str">
        <f t="shared" si="116"/>
        <v>IT-SW-04-05Canal</v>
      </c>
      <c r="C1799"/>
      <c r="D1799" s="21" t="s">
        <v>3653</v>
      </c>
      <c r="E1799" t="s">
        <v>3603</v>
      </c>
      <c r="F1799" s="41" t="s">
        <v>3567</v>
      </c>
      <c r="G1799" s="21" t="str">
        <f t="shared" si="113"/>
        <v>UT Soft-IG</v>
      </c>
      <c r="H1799" s="21" t="s">
        <v>94</v>
      </c>
      <c r="I1799" s="21" t="s">
        <v>74</v>
      </c>
      <c r="J1799" t="s">
        <v>3599</v>
      </c>
      <c r="K1799" t="s">
        <v>3585</v>
      </c>
      <c r="L1799" s="61" t="s">
        <v>92</v>
      </c>
      <c r="M1799" s="61" t="s">
        <v>3570</v>
      </c>
      <c r="N1799" s="41" t="s">
        <v>3581</v>
      </c>
      <c r="O1799" s="41" t="s">
        <v>3572</v>
      </c>
      <c r="P1799" s="41" t="s">
        <v>3573</v>
      </c>
      <c r="Q1799" s="47" t="str">
        <f t="shared" si="114"/>
        <v>IT-SW-04-05</v>
      </c>
      <c r="R1799" s="91" t="s">
        <v>3574</v>
      </c>
      <c r="S1799" s="46">
        <v>402000</v>
      </c>
      <c r="T1799" s="61">
        <v>1</v>
      </c>
      <c r="U1799" s="62">
        <v>1</v>
      </c>
      <c r="V1799" s="49">
        <f>SUMIF(ResumenCotizacion!$C:$C,E1799,ResumenCotizacion!$P:$P)</f>
        <v>0</v>
      </c>
      <c r="W1799" s="86">
        <f>IF(H1799="USD",S1799*SolCotizacion!$J$18,S1799)</f>
        <v>402000</v>
      </c>
      <c r="X1799" s="3">
        <f>ROUND(W1799/(1-VLOOKUP("Total porcentaje:",ResumenCotizacion!$F:$H,3,0)),2)</f>
        <v>402000</v>
      </c>
      <c r="Y1799" s="3">
        <f t="shared" si="117"/>
        <v>0</v>
      </c>
    </row>
    <row r="1800" spans="1:25" ht="14.25" x14ac:dyDescent="0.2">
      <c r="A1800" s="21" t="str">
        <f t="shared" si="115"/>
        <v>UT Soft-IGCanalIT-SW-04-06</v>
      </c>
      <c r="B1800" s="21" t="str">
        <f t="shared" si="116"/>
        <v>IT-SW-04-06Canal</v>
      </c>
      <c r="C1800"/>
      <c r="D1800" s="21" t="s">
        <v>3653</v>
      </c>
      <c r="E1800" t="s">
        <v>3604</v>
      </c>
      <c r="F1800" s="41" t="s">
        <v>3567</v>
      </c>
      <c r="G1800" s="21" t="str">
        <f t="shared" si="113"/>
        <v>UT Soft-IG</v>
      </c>
      <c r="H1800" s="21" t="s">
        <v>94</v>
      </c>
      <c r="I1800" s="21" t="s">
        <v>74</v>
      </c>
      <c r="J1800" t="s">
        <v>3599</v>
      </c>
      <c r="K1800" t="s">
        <v>3585</v>
      </c>
      <c r="L1800" s="61" t="s">
        <v>92</v>
      </c>
      <c r="M1800" s="61" t="s">
        <v>3570</v>
      </c>
      <c r="N1800" s="41" t="s">
        <v>3581</v>
      </c>
      <c r="O1800" s="41" t="s">
        <v>3576</v>
      </c>
      <c r="P1800" s="41" t="s">
        <v>3573</v>
      </c>
      <c r="Q1800" s="47" t="str">
        <f t="shared" si="114"/>
        <v>IT-SW-04-06</v>
      </c>
      <c r="R1800" s="91" t="s">
        <v>3574</v>
      </c>
      <c r="S1800" s="46">
        <v>643000</v>
      </c>
      <c r="T1800" s="61">
        <v>1</v>
      </c>
      <c r="U1800" s="62">
        <v>1</v>
      </c>
      <c r="V1800" s="49">
        <f>SUMIF(ResumenCotizacion!$C:$C,E1800,ResumenCotizacion!$P:$P)</f>
        <v>0</v>
      </c>
      <c r="W1800" s="86">
        <f>IF(H1800="USD",S1800*SolCotizacion!$J$18,S1800)</f>
        <v>643000</v>
      </c>
      <c r="X1800" s="3">
        <f>ROUND(W1800/(1-VLOOKUP("Total porcentaje:",ResumenCotizacion!$F:$H,3,0)),2)</f>
        <v>643000</v>
      </c>
      <c r="Y1800" s="3">
        <f t="shared" si="117"/>
        <v>0</v>
      </c>
    </row>
    <row r="1801" spans="1:25" ht="14.25" x14ac:dyDescent="0.2">
      <c r="A1801" s="21" t="str">
        <f t="shared" si="115"/>
        <v>UT Soft-IGCanalIT-SW-05-01</v>
      </c>
      <c r="B1801" s="21" t="str">
        <f t="shared" si="116"/>
        <v>IT-SW-05-01Canal</v>
      </c>
      <c r="C1801"/>
      <c r="D1801" s="21" t="s">
        <v>3653</v>
      </c>
      <c r="E1801" t="s">
        <v>3605</v>
      </c>
      <c r="F1801" s="41" t="s">
        <v>3567</v>
      </c>
      <c r="G1801" s="21" t="str">
        <f t="shared" si="113"/>
        <v>UT Soft-IG</v>
      </c>
      <c r="H1801" s="21" t="s">
        <v>94</v>
      </c>
      <c r="I1801" s="21" t="s">
        <v>74</v>
      </c>
      <c r="J1801" t="s">
        <v>3606</v>
      </c>
      <c r="K1801" t="s">
        <v>3607</v>
      </c>
      <c r="L1801" s="61" t="s">
        <v>92</v>
      </c>
      <c r="M1801" s="61" t="s">
        <v>3570</v>
      </c>
      <c r="N1801" s="41" t="s">
        <v>3571</v>
      </c>
      <c r="O1801" s="41" t="s">
        <v>3572</v>
      </c>
      <c r="P1801" s="41" t="s">
        <v>3608</v>
      </c>
      <c r="Q1801" s="47" t="str">
        <f t="shared" si="114"/>
        <v>IT-SW-05-01</v>
      </c>
      <c r="R1801" s="91" t="s">
        <v>3574</v>
      </c>
      <c r="S1801" s="46">
        <v>85000</v>
      </c>
      <c r="T1801" s="61">
        <v>1</v>
      </c>
      <c r="U1801" s="62">
        <v>1</v>
      </c>
      <c r="V1801" s="49">
        <f>SUMIF(ResumenCotizacion!$C:$C,E1801,ResumenCotizacion!$P:$P)</f>
        <v>0</v>
      </c>
      <c r="W1801" s="86">
        <f>IF(H1801="USD",S1801*SolCotizacion!$J$18,S1801)</f>
        <v>85000</v>
      </c>
      <c r="X1801" s="3">
        <f>ROUND(W1801/(1-VLOOKUP("Total porcentaje:",ResumenCotizacion!$F:$H,3,0)),2)</f>
        <v>85000</v>
      </c>
      <c r="Y1801" s="3">
        <f t="shared" si="117"/>
        <v>0</v>
      </c>
    </row>
    <row r="1802" spans="1:25" ht="14.25" x14ac:dyDescent="0.2">
      <c r="A1802" s="21" t="str">
        <f t="shared" si="115"/>
        <v>UT Soft-IGCanalIT-SW-05-02</v>
      </c>
      <c r="B1802" s="21" t="str">
        <f t="shared" si="116"/>
        <v>IT-SW-05-02Canal</v>
      </c>
      <c r="C1802"/>
      <c r="D1802" s="21" t="s">
        <v>3653</v>
      </c>
      <c r="E1802" t="s">
        <v>3609</v>
      </c>
      <c r="F1802" s="41" t="s">
        <v>3567</v>
      </c>
      <c r="G1802" s="21" t="str">
        <f t="shared" si="113"/>
        <v>UT Soft-IG</v>
      </c>
      <c r="H1802" s="21" t="s">
        <v>94</v>
      </c>
      <c r="I1802" s="21" t="s">
        <v>74</v>
      </c>
      <c r="J1802" t="s">
        <v>3606</v>
      </c>
      <c r="K1802" t="s">
        <v>3607</v>
      </c>
      <c r="L1802" s="61" t="s">
        <v>92</v>
      </c>
      <c r="M1802" s="61" t="s">
        <v>3570</v>
      </c>
      <c r="N1802" s="41" t="s">
        <v>3571</v>
      </c>
      <c r="O1802" s="41" t="s">
        <v>3576</v>
      </c>
      <c r="P1802" s="41" t="s">
        <v>3608</v>
      </c>
      <c r="Q1802" s="47" t="str">
        <f t="shared" si="114"/>
        <v>IT-SW-05-02</v>
      </c>
      <c r="R1802" s="91" t="s">
        <v>3574</v>
      </c>
      <c r="S1802" s="46">
        <v>90000</v>
      </c>
      <c r="T1802" s="61">
        <v>1</v>
      </c>
      <c r="U1802" s="62">
        <v>1</v>
      </c>
      <c r="V1802" s="49">
        <f>SUMIF(ResumenCotizacion!$C:$C,E1802,ResumenCotizacion!$P:$P)</f>
        <v>0</v>
      </c>
      <c r="W1802" s="86">
        <f>IF(H1802="USD",S1802*SolCotizacion!$J$18,S1802)</f>
        <v>90000</v>
      </c>
      <c r="X1802" s="3">
        <f>ROUND(W1802/(1-VLOOKUP("Total porcentaje:",ResumenCotizacion!$F:$H,3,0)),2)</f>
        <v>90000</v>
      </c>
      <c r="Y1802" s="3">
        <f t="shared" si="117"/>
        <v>0</v>
      </c>
    </row>
    <row r="1803" spans="1:25" ht="14.25" x14ac:dyDescent="0.2">
      <c r="A1803" s="21" t="str">
        <f t="shared" si="115"/>
        <v>UT Soft-IGCanalIT-SW-05-03</v>
      </c>
      <c r="B1803" s="21" t="str">
        <f t="shared" si="116"/>
        <v>IT-SW-05-03Canal</v>
      </c>
      <c r="C1803"/>
      <c r="D1803" s="21" t="s">
        <v>3653</v>
      </c>
      <c r="E1803" t="s">
        <v>3610</v>
      </c>
      <c r="F1803" s="41" t="s">
        <v>3567</v>
      </c>
      <c r="G1803" s="21" t="str">
        <f t="shared" si="113"/>
        <v>UT Soft-IG</v>
      </c>
      <c r="H1803" s="21" t="s">
        <v>94</v>
      </c>
      <c r="I1803" s="21" t="s">
        <v>74</v>
      </c>
      <c r="J1803" t="s">
        <v>3606</v>
      </c>
      <c r="K1803" t="s">
        <v>3607</v>
      </c>
      <c r="L1803" s="61" t="s">
        <v>92</v>
      </c>
      <c r="M1803" s="61" t="s">
        <v>3570</v>
      </c>
      <c r="N1803" s="41" t="s">
        <v>3578</v>
      </c>
      <c r="O1803" s="41" t="s">
        <v>3572</v>
      </c>
      <c r="P1803" s="41" t="s">
        <v>3608</v>
      </c>
      <c r="Q1803" s="47" t="str">
        <f t="shared" si="114"/>
        <v>IT-SW-05-03</v>
      </c>
      <c r="R1803" s="91" t="s">
        <v>3574</v>
      </c>
      <c r="S1803" s="46">
        <v>85000</v>
      </c>
      <c r="T1803" s="61">
        <v>1</v>
      </c>
      <c r="U1803" s="62">
        <v>1</v>
      </c>
      <c r="V1803" s="49">
        <f>SUMIF(ResumenCotizacion!$C:$C,E1803,ResumenCotizacion!$P:$P)</f>
        <v>0</v>
      </c>
      <c r="W1803" s="86">
        <f>IF(H1803="USD",S1803*SolCotizacion!$J$18,S1803)</f>
        <v>85000</v>
      </c>
      <c r="X1803" s="3">
        <f>ROUND(W1803/(1-VLOOKUP("Total porcentaje:",ResumenCotizacion!$F:$H,3,0)),2)</f>
        <v>85000</v>
      </c>
      <c r="Y1803" s="3">
        <f t="shared" si="117"/>
        <v>0</v>
      </c>
    </row>
    <row r="1804" spans="1:25" ht="14.25" x14ac:dyDescent="0.2">
      <c r="A1804" s="21" t="str">
        <f t="shared" si="115"/>
        <v>UT Soft-IGCanalIT-SW-05-04</v>
      </c>
      <c r="B1804" s="21" t="str">
        <f t="shared" si="116"/>
        <v>IT-SW-05-04Canal</v>
      </c>
      <c r="C1804"/>
      <c r="D1804" s="21" t="s">
        <v>3653</v>
      </c>
      <c r="E1804" t="s">
        <v>3611</v>
      </c>
      <c r="F1804" s="41" t="s">
        <v>3567</v>
      </c>
      <c r="G1804" s="21" t="str">
        <f t="shared" si="113"/>
        <v>UT Soft-IG</v>
      </c>
      <c r="H1804" s="21" t="s">
        <v>94</v>
      </c>
      <c r="I1804" s="21" t="s">
        <v>74</v>
      </c>
      <c r="J1804" t="s">
        <v>3606</v>
      </c>
      <c r="K1804" t="s">
        <v>3607</v>
      </c>
      <c r="L1804" s="61" t="s">
        <v>92</v>
      </c>
      <c r="M1804" s="61" t="s">
        <v>3570</v>
      </c>
      <c r="N1804" s="41" t="s">
        <v>3578</v>
      </c>
      <c r="O1804" s="41" t="s">
        <v>3576</v>
      </c>
      <c r="P1804" s="41" t="s">
        <v>3608</v>
      </c>
      <c r="Q1804" s="47" t="str">
        <f t="shared" si="114"/>
        <v>IT-SW-05-04</v>
      </c>
      <c r="R1804" s="91" t="s">
        <v>3574</v>
      </c>
      <c r="S1804" s="46">
        <v>91000</v>
      </c>
      <c r="T1804" s="61">
        <v>1</v>
      </c>
      <c r="U1804" s="62">
        <v>1</v>
      </c>
      <c r="V1804" s="49">
        <f>SUMIF(ResumenCotizacion!$C:$C,E1804,ResumenCotizacion!$P:$P)</f>
        <v>0</v>
      </c>
      <c r="W1804" s="86">
        <f>IF(H1804="USD",S1804*SolCotizacion!$J$18,S1804)</f>
        <v>91000</v>
      </c>
      <c r="X1804" s="3">
        <f>ROUND(W1804/(1-VLOOKUP("Total porcentaje:",ResumenCotizacion!$F:$H,3,0)),2)</f>
        <v>91000</v>
      </c>
      <c r="Y1804" s="3">
        <f t="shared" si="117"/>
        <v>0</v>
      </c>
    </row>
    <row r="1805" spans="1:25" ht="14.25" x14ac:dyDescent="0.2">
      <c r="A1805" s="21" t="str">
        <f t="shared" si="115"/>
        <v>UT Soft-IGCanalIT-SW-05-05</v>
      </c>
      <c r="B1805" s="21" t="str">
        <f t="shared" si="116"/>
        <v>IT-SW-05-05Canal</v>
      </c>
      <c r="C1805"/>
      <c r="D1805" s="21" t="s">
        <v>3653</v>
      </c>
      <c r="E1805" t="s">
        <v>3612</v>
      </c>
      <c r="F1805" s="41" t="s">
        <v>3567</v>
      </c>
      <c r="G1805" s="21" t="str">
        <f t="shared" si="113"/>
        <v>UT Soft-IG</v>
      </c>
      <c r="H1805" s="21" t="s">
        <v>94</v>
      </c>
      <c r="I1805" s="21" t="s">
        <v>74</v>
      </c>
      <c r="J1805" t="s">
        <v>3606</v>
      </c>
      <c r="K1805" t="s">
        <v>3607</v>
      </c>
      <c r="L1805" s="61" t="s">
        <v>92</v>
      </c>
      <c r="M1805" s="61" t="s">
        <v>3570</v>
      </c>
      <c r="N1805" s="41" t="s">
        <v>3581</v>
      </c>
      <c r="O1805" s="41" t="s">
        <v>3572</v>
      </c>
      <c r="P1805" s="41" t="s">
        <v>3608</v>
      </c>
      <c r="Q1805" s="47" t="str">
        <f t="shared" si="114"/>
        <v>IT-SW-05-05</v>
      </c>
      <c r="R1805" s="91" t="s">
        <v>3574</v>
      </c>
      <c r="S1805" s="46">
        <v>85000</v>
      </c>
      <c r="T1805" s="61">
        <v>1</v>
      </c>
      <c r="U1805" s="62">
        <v>1</v>
      </c>
      <c r="V1805" s="49">
        <f>SUMIF(ResumenCotizacion!$C:$C,E1805,ResumenCotizacion!$P:$P)</f>
        <v>0</v>
      </c>
      <c r="W1805" s="86">
        <f>IF(H1805="USD",S1805*SolCotizacion!$J$18,S1805)</f>
        <v>85000</v>
      </c>
      <c r="X1805" s="3">
        <f>ROUND(W1805/(1-VLOOKUP("Total porcentaje:",ResumenCotizacion!$F:$H,3,0)),2)</f>
        <v>85000</v>
      </c>
      <c r="Y1805" s="3">
        <f t="shared" si="117"/>
        <v>0</v>
      </c>
    </row>
    <row r="1806" spans="1:25" ht="14.25" x14ac:dyDescent="0.2">
      <c r="A1806" s="21" t="str">
        <f t="shared" si="115"/>
        <v>UT Soft-IGCanalIT-SW-05-06</v>
      </c>
      <c r="B1806" s="21" t="str">
        <f t="shared" si="116"/>
        <v>IT-SW-05-06Canal</v>
      </c>
      <c r="C1806"/>
      <c r="D1806" s="21" t="s">
        <v>3653</v>
      </c>
      <c r="E1806" t="s">
        <v>3613</v>
      </c>
      <c r="F1806" s="41" t="s">
        <v>3567</v>
      </c>
      <c r="G1806" s="21" t="str">
        <f t="shared" si="113"/>
        <v>UT Soft-IG</v>
      </c>
      <c r="H1806" s="21" t="s">
        <v>94</v>
      </c>
      <c r="I1806" s="21" t="s">
        <v>74</v>
      </c>
      <c r="J1806" t="s">
        <v>3606</v>
      </c>
      <c r="K1806" t="s">
        <v>3607</v>
      </c>
      <c r="L1806" s="61" t="s">
        <v>92</v>
      </c>
      <c r="M1806" s="61" t="s">
        <v>3570</v>
      </c>
      <c r="N1806" s="41" t="s">
        <v>3581</v>
      </c>
      <c r="O1806" s="41" t="s">
        <v>3576</v>
      </c>
      <c r="P1806" s="41" t="s">
        <v>3608</v>
      </c>
      <c r="Q1806" s="47" t="str">
        <f t="shared" si="114"/>
        <v>IT-SW-05-06</v>
      </c>
      <c r="R1806" s="91" t="s">
        <v>3574</v>
      </c>
      <c r="S1806" s="46">
        <v>94000</v>
      </c>
      <c r="T1806" s="61">
        <v>1</v>
      </c>
      <c r="U1806" s="62">
        <v>1</v>
      </c>
      <c r="V1806" s="49">
        <f>SUMIF(ResumenCotizacion!$C:$C,E1806,ResumenCotizacion!$P:$P)</f>
        <v>0</v>
      </c>
      <c r="W1806" s="86">
        <f>IF(H1806="USD",S1806*SolCotizacion!$J$18,S1806)</f>
        <v>94000</v>
      </c>
      <c r="X1806" s="3">
        <f>ROUND(W1806/(1-VLOOKUP("Total porcentaje:",ResumenCotizacion!$F:$H,3,0)),2)</f>
        <v>94000</v>
      </c>
      <c r="Y1806" s="3">
        <f t="shared" si="117"/>
        <v>0</v>
      </c>
    </row>
    <row r="1807" spans="1:25" ht="14.25" x14ac:dyDescent="0.2">
      <c r="A1807" s="21" t="str">
        <f t="shared" si="115"/>
        <v>UT Soft-IGCanalIT-SW-06-01</v>
      </c>
      <c r="B1807" s="21" t="str">
        <f t="shared" si="116"/>
        <v>IT-SW-06-01Canal</v>
      </c>
      <c r="C1807"/>
      <c r="D1807" s="21" t="s">
        <v>3653</v>
      </c>
      <c r="E1807" t="s">
        <v>3614</v>
      </c>
      <c r="F1807" s="41" t="s">
        <v>3567</v>
      </c>
      <c r="G1807" s="21" t="str">
        <f t="shared" si="113"/>
        <v>UT Soft-IG</v>
      </c>
      <c r="H1807" s="21" t="s">
        <v>94</v>
      </c>
      <c r="I1807" s="21" t="s">
        <v>74</v>
      </c>
      <c r="J1807" t="s">
        <v>3615</v>
      </c>
      <c r="K1807" t="s">
        <v>3616</v>
      </c>
      <c r="L1807" s="61" t="s">
        <v>92</v>
      </c>
      <c r="M1807" s="61" t="s">
        <v>3570</v>
      </c>
      <c r="N1807" s="41" t="s">
        <v>3571</v>
      </c>
      <c r="O1807" s="41" t="s">
        <v>3576</v>
      </c>
      <c r="P1807" s="41" t="s">
        <v>3608</v>
      </c>
      <c r="Q1807" s="47" t="str">
        <f t="shared" si="114"/>
        <v>IT-SW-06-01</v>
      </c>
      <c r="R1807" s="91" t="s">
        <v>3574</v>
      </c>
      <c r="S1807" s="46">
        <v>12596000</v>
      </c>
      <c r="T1807" s="61">
        <v>1</v>
      </c>
      <c r="U1807" s="62">
        <v>1</v>
      </c>
      <c r="V1807" s="49">
        <f>SUMIF(ResumenCotizacion!$C:$C,E1807,ResumenCotizacion!$P:$P)</f>
        <v>0</v>
      </c>
      <c r="W1807" s="86">
        <f>IF(H1807="USD",S1807*SolCotizacion!$J$18,S1807)</f>
        <v>12596000</v>
      </c>
      <c r="X1807" s="3">
        <f>ROUND(W1807/(1-VLOOKUP("Total porcentaje:",ResumenCotizacion!$F:$H,3,0)),2)</f>
        <v>12596000</v>
      </c>
      <c r="Y1807" s="3">
        <f t="shared" si="117"/>
        <v>0</v>
      </c>
    </row>
    <row r="1808" spans="1:25" ht="14.25" x14ac:dyDescent="0.2">
      <c r="A1808" s="21" t="str">
        <f t="shared" si="115"/>
        <v>UT Soft-IGCanalIT-SW-06-02</v>
      </c>
      <c r="B1808" s="21" t="str">
        <f t="shared" si="116"/>
        <v>IT-SW-06-02Canal</v>
      </c>
      <c r="C1808"/>
      <c r="D1808" s="21" t="s">
        <v>3653</v>
      </c>
      <c r="E1808" t="s">
        <v>3617</v>
      </c>
      <c r="F1808" s="41" t="s">
        <v>3567</v>
      </c>
      <c r="G1808" s="21" t="str">
        <f t="shared" si="113"/>
        <v>UT Soft-IG</v>
      </c>
      <c r="H1808" s="21" t="s">
        <v>94</v>
      </c>
      <c r="I1808" s="21" t="s">
        <v>74</v>
      </c>
      <c r="J1808" t="s">
        <v>3615</v>
      </c>
      <c r="K1808" t="s">
        <v>3616</v>
      </c>
      <c r="L1808" s="61" t="s">
        <v>92</v>
      </c>
      <c r="M1808" s="61" t="s">
        <v>3570</v>
      </c>
      <c r="N1808" s="41" t="s">
        <v>3578</v>
      </c>
      <c r="O1808" s="41" t="s">
        <v>3576</v>
      </c>
      <c r="P1808" s="41" t="s">
        <v>3608</v>
      </c>
      <c r="Q1808" s="47" t="str">
        <f t="shared" si="114"/>
        <v>IT-SW-06-02</v>
      </c>
      <c r="R1808" s="91" t="s">
        <v>3574</v>
      </c>
      <c r="S1808" s="46">
        <v>12763000</v>
      </c>
      <c r="T1808" s="61">
        <v>1</v>
      </c>
      <c r="U1808" s="62">
        <v>1</v>
      </c>
      <c r="V1808" s="49">
        <f>SUMIF(ResumenCotizacion!$C:$C,E1808,ResumenCotizacion!$P:$P)</f>
        <v>0</v>
      </c>
      <c r="W1808" s="86">
        <f>IF(H1808="USD",S1808*SolCotizacion!$J$18,S1808)</f>
        <v>12763000</v>
      </c>
      <c r="X1808" s="3">
        <f>ROUND(W1808/(1-VLOOKUP("Total porcentaje:",ResumenCotizacion!$F:$H,3,0)),2)</f>
        <v>12763000</v>
      </c>
      <c r="Y1808" s="3">
        <f t="shared" si="117"/>
        <v>0</v>
      </c>
    </row>
    <row r="1809" spans="1:25" ht="14.25" x14ac:dyDescent="0.2">
      <c r="A1809" s="21" t="str">
        <f t="shared" si="115"/>
        <v>UT Soft-IGCanalIT-SW-06-03</v>
      </c>
      <c r="B1809" s="21" t="str">
        <f t="shared" si="116"/>
        <v>IT-SW-06-03Canal</v>
      </c>
      <c r="C1809"/>
      <c r="D1809" s="21" t="s">
        <v>3653</v>
      </c>
      <c r="E1809" t="s">
        <v>3618</v>
      </c>
      <c r="F1809" s="41" t="s">
        <v>3567</v>
      </c>
      <c r="G1809" s="21" t="str">
        <f t="shared" si="113"/>
        <v>UT Soft-IG</v>
      </c>
      <c r="H1809" s="21" t="s">
        <v>94</v>
      </c>
      <c r="I1809" s="21" t="s">
        <v>74</v>
      </c>
      <c r="J1809" t="s">
        <v>3615</v>
      </c>
      <c r="K1809" t="s">
        <v>3616</v>
      </c>
      <c r="L1809" s="61" t="s">
        <v>92</v>
      </c>
      <c r="M1809" s="61" t="s">
        <v>3570</v>
      </c>
      <c r="N1809" s="41" t="s">
        <v>3581</v>
      </c>
      <c r="O1809" s="41" t="s">
        <v>3576</v>
      </c>
      <c r="P1809" s="41" t="s">
        <v>3608</v>
      </c>
      <c r="Q1809" s="47" t="str">
        <f t="shared" si="114"/>
        <v>IT-SW-06-03</v>
      </c>
      <c r="R1809" s="91" t="s">
        <v>3574</v>
      </c>
      <c r="S1809" s="46">
        <v>13346000</v>
      </c>
      <c r="T1809" s="61">
        <v>1</v>
      </c>
      <c r="U1809" s="62">
        <v>1</v>
      </c>
      <c r="V1809" s="49">
        <f>SUMIF(ResumenCotizacion!$C:$C,E1809,ResumenCotizacion!$P:$P)</f>
        <v>0</v>
      </c>
      <c r="W1809" s="86">
        <f>IF(H1809="USD",S1809*SolCotizacion!$J$18,S1809)</f>
        <v>13346000</v>
      </c>
      <c r="X1809" s="3">
        <f>ROUND(W1809/(1-VLOOKUP("Total porcentaje:",ResumenCotizacion!$F:$H,3,0)),2)</f>
        <v>13346000</v>
      </c>
      <c r="Y1809" s="3">
        <f t="shared" si="117"/>
        <v>0</v>
      </c>
    </row>
    <row r="1810" spans="1:25" ht="14.25" x14ac:dyDescent="0.2">
      <c r="A1810" s="21" t="str">
        <f t="shared" si="115"/>
        <v>UT Soft-IGCanalIT-SW-07-01</v>
      </c>
      <c r="B1810" s="21" t="str">
        <f t="shared" si="116"/>
        <v>IT-SW-07-01Canal</v>
      </c>
      <c r="C1810"/>
      <c r="D1810" s="21" t="s">
        <v>3653</v>
      </c>
      <c r="E1810" t="s">
        <v>3619</v>
      </c>
      <c r="F1810" s="41" t="s">
        <v>3567</v>
      </c>
      <c r="G1810" s="21" t="str">
        <f t="shared" si="113"/>
        <v>UT Soft-IG</v>
      </c>
      <c r="H1810" s="21" t="s">
        <v>94</v>
      </c>
      <c r="I1810" s="21" t="s">
        <v>74</v>
      </c>
      <c r="J1810" t="s">
        <v>3620</v>
      </c>
      <c r="K1810" t="s">
        <v>29</v>
      </c>
      <c r="L1810" s="61" t="s">
        <v>92</v>
      </c>
      <c r="M1810" s="61" t="s">
        <v>3570</v>
      </c>
      <c r="N1810" s="41" t="s">
        <v>3571</v>
      </c>
      <c r="O1810" s="41" t="s">
        <v>3572</v>
      </c>
      <c r="P1810" s="41" t="s">
        <v>3621</v>
      </c>
      <c r="Q1810" s="47" t="str">
        <f t="shared" si="114"/>
        <v>IT-SW-07-01</v>
      </c>
      <c r="R1810" s="91" t="s">
        <v>3574</v>
      </c>
      <c r="S1810" s="46">
        <v>85000</v>
      </c>
      <c r="T1810" s="61">
        <v>1</v>
      </c>
      <c r="U1810" s="62">
        <v>1</v>
      </c>
      <c r="V1810" s="49">
        <f>SUMIF(ResumenCotizacion!$C:$C,E1810,ResumenCotizacion!$P:$P)</f>
        <v>0</v>
      </c>
      <c r="W1810" s="86">
        <f>IF(H1810="USD",S1810*SolCotizacion!$J$18,S1810)</f>
        <v>85000</v>
      </c>
      <c r="X1810" s="3">
        <f>ROUND(W1810/(1-VLOOKUP("Total porcentaje:",ResumenCotizacion!$F:$H,3,0)),2)</f>
        <v>85000</v>
      </c>
      <c r="Y1810" s="3">
        <f t="shared" si="117"/>
        <v>0</v>
      </c>
    </row>
    <row r="1811" spans="1:25" ht="14.25" x14ac:dyDescent="0.2">
      <c r="A1811" s="21" t="str">
        <f t="shared" si="115"/>
        <v>UT Soft-IGCanalIT-SW-07-02</v>
      </c>
      <c r="B1811" s="21" t="str">
        <f t="shared" si="116"/>
        <v>IT-SW-07-02Canal</v>
      </c>
      <c r="C1811"/>
      <c r="D1811" s="21" t="s">
        <v>3653</v>
      </c>
      <c r="E1811" t="s">
        <v>3622</v>
      </c>
      <c r="F1811" s="41" t="s">
        <v>3567</v>
      </c>
      <c r="G1811" s="21" t="str">
        <f t="shared" si="113"/>
        <v>UT Soft-IG</v>
      </c>
      <c r="H1811" s="21" t="s">
        <v>94</v>
      </c>
      <c r="I1811" s="21" t="s">
        <v>74</v>
      </c>
      <c r="J1811" t="s">
        <v>3620</v>
      </c>
      <c r="K1811" t="s">
        <v>29</v>
      </c>
      <c r="L1811" s="61" t="s">
        <v>92</v>
      </c>
      <c r="M1811" s="61" t="s">
        <v>3570</v>
      </c>
      <c r="N1811" s="41" t="s">
        <v>3571</v>
      </c>
      <c r="O1811" s="41" t="s">
        <v>3576</v>
      </c>
      <c r="P1811" s="41" t="s">
        <v>3621</v>
      </c>
      <c r="Q1811" s="47" t="str">
        <f t="shared" si="114"/>
        <v>IT-SW-07-02</v>
      </c>
      <c r="R1811" s="91" t="s">
        <v>3574</v>
      </c>
      <c r="S1811" s="46">
        <v>90000</v>
      </c>
      <c r="T1811" s="61">
        <v>1</v>
      </c>
      <c r="U1811" s="62">
        <v>1</v>
      </c>
      <c r="V1811" s="49">
        <f>SUMIF(ResumenCotizacion!$C:$C,E1811,ResumenCotizacion!$P:$P)</f>
        <v>0</v>
      </c>
      <c r="W1811" s="86">
        <f>IF(H1811="USD",S1811*SolCotizacion!$J$18,S1811)</f>
        <v>90000</v>
      </c>
      <c r="X1811" s="3">
        <f>ROUND(W1811/(1-VLOOKUP("Total porcentaje:",ResumenCotizacion!$F:$H,3,0)),2)</f>
        <v>90000</v>
      </c>
      <c r="Y1811" s="3">
        <f t="shared" si="117"/>
        <v>0</v>
      </c>
    </row>
    <row r="1812" spans="1:25" ht="14.25" x14ac:dyDescent="0.2">
      <c r="A1812" s="21" t="str">
        <f t="shared" si="115"/>
        <v>UT Soft-IGCanalIT-SW-07-03</v>
      </c>
      <c r="B1812" s="21" t="str">
        <f t="shared" si="116"/>
        <v>IT-SW-07-03Canal</v>
      </c>
      <c r="C1812"/>
      <c r="D1812" s="21" t="s">
        <v>3653</v>
      </c>
      <c r="E1812" t="s">
        <v>3623</v>
      </c>
      <c r="F1812" s="41" t="s">
        <v>3567</v>
      </c>
      <c r="G1812" s="21" t="str">
        <f t="shared" si="113"/>
        <v>UT Soft-IG</v>
      </c>
      <c r="H1812" s="21" t="s">
        <v>94</v>
      </c>
      <c r="I1812" s="21" t="s">
        <v>74</v>
      </c>
      <c r="J1812" t="s">
        <v>3620</v>
      </c>
      <c r="K1812" t="s">
        <v>29</v>
      </c>
      <c r="L1812" s="61" t="s">
        <v>92</v>
      </c>
      <c r="M1812" s="61" t="s">
        <v>3570</v>
      </c>
      <c r="N1812" s="41" t="s">
        <v>3578</v>
      </c>
      <c r="O1812" s="41" t="s">
        <v>3572</v>
      </c>
      <c r="P1812" s="41" t="s">
        <v>3621</v>
      </c>
      <c r="Q1812" s="47" t="str">
        <f t="shared" si="114"/>
        <v>IT-SW-07-03</v>
      </c>
      <c r="R1812" s="91" t="s">
        <v>3574</v>
      </c>
      <c r="S1812" s="46">
        <v>85000</v>
      </c>
      <c r="T1812" s="61">
        <v>1</v>
      </c>
      <c r="U1812" s="62">
        <v>1</v>
      </c>
      <c r="V1812" s="49">
        <f>SUMIF(ResumenCotizacion!$C:$C,E1812,ResumenCotizacion!$P:$P)</f>
        <v>0</v>
      </c>
      <c r="W1812" s="86">
        <f>IF(H1812="USD",S1812*SolCotizacion!$J$18,S1812)</f>
        <v>85000</v>
      </c>
      <c r="X1812" s="3">
        <f>ROUND(W1812/(1-VLOOKUP("Total porcentaje:",ResumenCotizacion!$F:$H,3,0)),2)</f>
        <v>85000</v>
      </c>
      <c r="Y1812" s="3">
        <f t="shared" si="117"/>
        <v>0</v>
      </c>
    </row>
    <row r="1813" spans="1:25" ht="14.25" x14ac:dyDescent="0.2">
      <c r="A1813" s="21" t="str">
        <f t="shared" si="115"/>
        <v>UT Soft-IGCanalIT-SW-07-04</v>
      </c>
      <c r="B1813" s="21" t="str">
        <f t="shared" si="116"/>
        <v>IT-SW-07-04Canal</v>
      </c>
      <c r="C1813"/>
      <c r="D1813" s="21" t="s">
        <v>3653</v>
      </c>
      <c r="E1813" t="s">
        <v>3624</v>
      </c>
      <c r="F1813" s="41" t="s">
        <v>3567</v>
      </c>
      <c r="G1813" s="21" t="str">
        <f t="shared" si="113"/>
        <v>UT Soft-IG</v>
      </c>
      <c r="H1813" s="21" t="s">
        <v>94</v>
      </c>
      <c r="I1813" s="21" t="s">
        <v>74</v>
      </c>
      <c r="J1813" t="s">
        <v>3620</v>
      </c>
      <c r="K1813" t="s">
        <v>29</v>
      </c>
      <c r="L1813" s="61" t="s">
        <v>92</v>
      </c>
      <c r="M1813" s="61" t="s">
        <v>3570</v>
      </c>
      <c r="N1813" s="41" t="s">
        <v>3578</v>
      </c>
      <c r="O1813" s="41" t="s">
        <v>3576</v>
      </c>
      <c r="P1813" s="41" t="s">
        <v>3621</v>
      </c>
      <c r="Q1813" s="47" t="str">
        <f t="shared" si="114"/>
        <v>IT-SW-07-04</v>
      </c>
      <c r="R1813" s="91" t="s">
        <v>3574</v>
      </c>
      <c r="S1813" s="46">
        <v>91000</v>
      </c>
      <c r="T1813" s="61">
        <v>1</v>
      </c>
      <c r="U1813" s="62">
        <v>1</v>
      </c>
      <c r="V1813" s="49">
        <f>SUMIF(ResumenCotizacion!$C:$C,E1813,ResumenCotizacion!$P:$P)</f>
        <v>0</v>
      </c>
      <c r="W1813" s="86">
        <f>IF(H1813="USD",S1813*SolCotizacion!$J$18,S1813)</f>
        <v>91000</v>
      </c>
      <c r="X1813" s="3">
        <f>ROUND(W1813/(1-VLOOKUP("Total porcentaje:",ResumenCotizacion!$F:$H,3,0)),2)</f>
        <v>91000</v>
      </c>
      <c r="Y1813" s="3">
        <f t="shared" si="117"/>
        <v>0</v>
      </c>
    </row>
    <row r="1814" spans="1:25" ht="14.25" x14ac:dyDescent="0.2">
      <c r="A1814" s="21" t="str">
        <f t="shared" si="115"/>
        <v>UT Soft-IGCanalIT-SW-07-05</v>
      </c>
      <c r="B1814" s="21" t="str">
        <f t="shared" si="116"/>
        <v>IT-SW-07-05Canal</v>
      </c>
      <c r="C1814"/>
      <c r="D1814" s="21" t="s">
        <v>3653</v>
      </c>
      <c r="E1814" t="s">
        <v>3625</v>
      </c>
      <c r="F1814" s="41" t="s">
        <v>3567</v>
      </c>
      <c r="G1814" s="21" t="str">
        <f t="shared" si="113"/>
        <v>UT Soft-IG</v>
      </c>
      <c r="H1814" s="21" t="s">
        <v>94</v>
      </c>
      <c r="I1814" s="21" t="s">
        <v>74</v>
      </c>
      <c r="J1814" t="s">
        <v>3620</v>
      </c>
      <c r="K1814" t="s">
        <v>29</v>
      </c>
      <c r="L1814" s="61" t="s">
        <v>92</v>
      </c>
      <c r="M1814" s="61" t="s">
        <v>3570</v>
      </c>
      <c r="N1814" s="41" t="s">
        <v>3581</v>
      </c>
      <c r="O1814" s="41" t="s">
        <v>3572</v>
      </c>
      <c r="P1814" s="41" t="s">
        <v>3621</v>
      </c>
      <c r="Q1814" s="47" t="str">
        <f t="shared" si="114"/>
        <v>IT-SW-07-05</v>
      </c>
      <c r="R1814" s="91" t="s">
        <v>3574</v>
      </c>
      <c r="S1814" s="46">
        <v>85000</v>
      </c>
      <c r="T1814" s="61">
        <v>1</v>
      </c>
      <c r="U1814" s="62">
        <v>1</v>
      </c>
      <c r="V1814" s="49">
        <f>SUMIF(ResumenCotizacion!$C:$C,E1814,ResumenCotizacion!$P:$P)</f>
        <v>0</v>
      </c>
      <c r="W1814" s="86">
        <f>IF(H1814="USD",S1814*SolCotizacion!$J$18,S1814)</f>
        <v>85000</v>
      </c>
      <c r="X1814" s="3">
        <f>ROUND(W1814/(1-VLOOKUP("Total porcentaje:",ResumenCotizacion!$F:$H,3,0)),2)</f>
        <v>85000</v>
      </c>
      <c r="Y1814" s="3">
        <f t="shared" si="117"/>
        <v>0</v>
      </c>
    </row>
    <row r="1815" spans="1:25" ht="14.25" x14ac:dyDescent="0.2">
      <c r="A1815" s="21" t="str">
        <f t="shared" si="115"/>
        <v>UT Soft-IGCanalIT-SW-07-06</v>
      </c>
      <c r="B1815" s="21" t="str">
        <f t="shared" si="116"/>
        <v>IT-SW-07-06Canal</v>
      </c>
      <c r="C1815"/>
      <c r="D1815" s="21" t="s">
        <v>3653</v>
      </c>
      <c r="E1815" t="s">
        <v>3626</v>
      </c>
      <c r="F1815" s="41" t="s">
        <v>3567</v>
      </c>
      <c r="G1815" s="21" t="str">
        <f t="shared" si="113"/>
        <v>UT Soft-IG</v>
      </c>
      <c r="H1815" s="21" t="s">
        <v>94</v>
      </c>
      <c r="I1815" s="21" t="s">
        <v>74</v>
      </c>
      <c r="J1815" t="s">
        <v>3620</v>
      </c>
      <c r="K1815" t="s">
        <v>29</v>
      </c>
      <c r="L1815" s="61" t="s">
        <v>92</v>
      </c>
      <c r="M1815" s="61" t="s">
        <v>3570</v>
      </c>
      <c r="N1815" s="41" t="s">
        <v>3581</v>
      </c>
      <c r="O1815" s="41" t="s">
        <v>3576</v>
      </c>
      <c r="P1815" s="41" t="s">
        <v>3621</v>
      </c>
      <c r="Q1815" s="47" t="str">
        <f t="shared" si="114"/>
        <v>IT-SW-07-06</v>
      </c>
      <c r="R1815" s="91" t="s">
        <v>3574</v>
      </c>
      <c r="S1815" s="46">
        <v>94000</v>
      </c>
      <c r="T1815" s="61">
        <v>1</v>
      </c>
      <c r="U1815" s="62">
        <v>1</v>
      </c>
      <c r="V1815" s="49">
        <f>SUMIF(ResumenCotizacion!$C:$C,E1815,ResumenCotizacion!$P:$P)</f>
        <v>0</v>
      </c>
      <c r="W1815" s="86">
        <f>IF(H1815="USD",S1815*SolCotizacion!$J$18,S1815)</f>
        <v>94000</v>
      </c>
      <c r="X1815" s="3">
        <f>ROUND(W1815/(1-VLOOKUP("Total porcentaje:",ResumenCotizacion!$F:$H,3,0)),2)</f>
        <v>94000</v>
      </c>
      <c r="Y1815" s="3">
        <f t="shared" si="117"/>
        <v>0</v>
      </c>
    </row>
    <row r="1816" spans="1:25" ht="14.25" x14ac:dyDescent="0.2">
      <c r="A1816" s="21" t="str">
        <f t="shared" si="115"/>
        <v>UT Soft-IGCanalIT-SW-08-01</v>
      </c>
      <c r="B1816" s="21" t="str">
        <f t="shared" si="116"/>
        <v>IT-SW-08-01Canal</v>
      </c>
      <c r="C1816"/>
      <c r="D1816" s="21" t="s">
        <v>3653</v>
      </c>
      <c r="E1816" t="s">
        <v>3627</v>
      </c>
      <c r="F1816" s="41" t="s">
        <v>3567</v>
      </c>
      <c r="G1816" s="21" t="str">
        <f t="shared" si="113"/>
        <v>UT Soft-IG</v>
      </c>
      <c r="H1816" s="21" t="s">
        <v>94</v>
      </c>
      <c r="I1816" s="21" t="s">
        <v>74</v>
      </c>
      <c r="J1816" t="s">
        <v>3628</v>
      </c>
      <c r="K1816" t="s">
        <v>3629</v>
      </c>
      <c r="L1816" s="61" t="s">
        <v>92</v>
      </c>
      <c r="M1816" s="61" t="s">
        <v>3570</v>
      </c>
      <c r="N1816" s="41" t="s">
        <v>3571</v>
      </c>
      <c r="O1816" s="41" t="s">
        <v>3572</v>
      </c>
      <c r="P1816" s="41" t="s">
        <v>3608</v>
      </c>
      <c r="Q1816" s="47" t="str">
        <f t="shared" si="114"/>
        <v>IT-SW-08-01</v>
      </c>
      <c r="R1816" s="91" t="s">
        <v>3574</v>
      </c>
      <c r="S1816" s="46">
        <v>85000</v>
      </c>
      <c r="T1816" s="61">
        <v>1</v>
      </c>
      <c r="U1816" s="62">
        <v>1</v>
      </c>
      <c r="V1816" s="49">
        <f>SUMIF(ResumenCotizacion!$C:$C,E1816,ResumenCotizacion!$P:$P)</f>
        <v>0</v>
      </c>
      <c r="W1816" s="86">
        <f>IF(H1816="USD",S1816*SolCotizacion!$J$18,S1816)</f>
        <v>85000</v>
      </c>
      <c r="X1816" s="3">
        <f>ROUND(W1816/(1-VLOOKUP("Total porcentaje:",ResumenCotizacion!$F:$H,3,0)),2)</f>
        <v>85000</v>
      </c>
      <c r="Y1816" s="3">
        <f t="shared" si="117"/>
        <v>0</v>
      </c>
    </row>
    <row r="1817" spans="1:25" ht="14.25" x14ac:dyDescent="0.2">
      <c r="A1817" s="21" t="str">
        <f t="shared" si="115"/>
        <v>UT Soft-IGCanalIT-SW-08-02</v>
      </c>
      <c r="B1817" s="21" t="str">
        <f t="shared" si="116"/>
        <v>IT-SW-08-02Canal</v>
      </c>
      <c r="C1817"/>
      <c r="D1817" s="21" t="s">
        <v>3653</v>
      </c>
      <c r="E1817" t="s">
        <v>3630</v>
      </c>
      <c r="F1817" s="41" t="s">
        <v>3567</v>
      </c>
      <c r="G1817" s="21" t="str">
        <f t="shared" si="113"/>
        <v>UT Soft-IG</v>
      </c>
      <c r="H1817" s="21" t="s">
        <v>94</v>
      </c>
      <c r="I1817" s="21" t="s">
        <v>74</v>
      </c>
      <c r="J1817" t="s">
        <v>3628</v>
      </c>
      <c r="K1817" t="s">
        <v>3629</v>
      </c>
      <c r="L1817" s="61" t="s">
        <v>92</v>
      </c>
      <c r="M1817" s="61" t="s">
        <v>3570</v>
      </c>
      <c r="N1817" s="41" t="s">
        <v>3571</v>
      </c>
      <c r="O1817" s="41" t="s">
        <v>3576</v>
      </c>
      <c r="P1817" s="41" t="s">
        <v>3608</v>
      </c>
      <c r="Q1817" s="47" t="str">
        <f t="shared" si="114"/>
        <v>IT-SW-08-02</v>
      </c>
      <c r="R1817" s="91" t="s">
        <v>3574</v>
      </c>
      <c r="S1817" s="46">
        <v>90000</v>
      </c>
      <c r="T1817" s="61">
        <v>1</v>
      </c>
      <c r="U1817" s="62">
        <v>1</v>
      </c>
      <c r="V1817" s="49">
        <f>SUMIF(ResumenCotizacion!$C:$C,E1817,ResumenCotizacion!$P:$P)</f>
        <v>0</v>
      </c>
      <c r="W1817" s="86">
        <f>IF(H1817="USD",S1817*SolCotizacion!$J$18,S1817)</f>
        <v>90000</v>
      </c>
      <c r="X1817" s="3">
        <f>ROUND(W1817/(1-VLOOKUP("Total porcentaje:",ResumenCotizacion!$F:$H,3,0)),2)</f>
        <v>90000</v>
      </c>
      <c r="Y1817" s="3">
        <f t="shared" si="117"/>
        <v>0</v>
      </c>
    </row>
    <row r="1818" spans="1:25" ht="14.25" x14ac:dyDescent="0.2">
      <c r="A1818" s="21" t="str">
        <f t="shared" si="115"/>
        <v>UT Soft-IGCanalIT-SW-08-03</v>
      </c>
      <c r="B1818" s="21" t="str">
        <f t="shared" si="116"/>
        <v>IT-SW-08-03Canal</v>
      </c>
      <c r="C1818"/>
      <c r="D1818" s="21" t="s">
        <v>3653</v>
      </c>
      <c r="E1818" t="s">
        <v>3631</v>
      </c>
      <c r="F1818" s="41" t="s">
        <v>3567</v>
      </c>
      <c r="G1818" s="21" t="str">
        <f t="shared" si="113"/>
        <v>UT Soft-IG</v>
      </c>
      <c r="H1818" s="21" t="s">
        <v>94</v>
      </c>
      <c r="I1818" s="21" t="s">
        <v>74</v>
      </c>
      <c r="J1818" t="s">
        <v>3628</v>
      </c>
      <c r="K1818" t="s">
        <v>3629</v>
      </c>
      <c r="L1818" s="61" t="s">
        <v>92</v>
      </c>
      <c r="M1818" s="61" t="s">
        <v>3570</v>
      </c>
      <c r="N1818" s="41" t="s">
        <v>3578</v>
      </c>
      <c r="O1818" s="41" t="s">
        <v>3572</v>
      </c>
      <c r="P1818" s="41" t="s">
        <v>3608</v>
      </c>
      <c r="Q1818" s="47" t="str">
        <f t="shared" si="114"/>
        <v>IT-SW-08-03</v>
      </c>
      <c r="R1818" s="91" t="s">
        <v>3574</v>
      </c>
      <c r="S1818" s="46">
        <v>85000</v>
      </c>
      <c r="T1818" s="61">
        <v>1</v>
      </c>
      <c r="U1818" s="62">
        <v>1</v>
      </c>
      <c r="V1818" s="49">
        <f>SUMIF(ResumenCotizacion!$C:$C,E1818,ResumenCotizacion!$P:$P)</f>
        <v>0</v>
      </c>
      <c r="W1818" s="86">
        <f>IF(H1818="USD",S1818*SolCotizacion!$J$18,S1818)</f>
        <v>85000</v>
      </c>
      <c r="X1818" s="3">
        <f>ROUND(W1818/(1-VLOOKUP("Total porcentaje:",ResumenCotizacion!$F:$H,3,0)),2)</f>
        <v>85000</v>
      </c>
      <c r="Y1818" s="3">
        <f t="shared" si="117"/>
        <v>0</v>
      </c>
    </row>
    <row r="1819" spans="1:25" ht="14.25" x14ac:dyDescent="0.2">
      <c r="A1819" s="21" t="str">
        <f t="shared" si="115"/>
        <v>UT Soft-IGCanalIT-SW-08-04</v>
      </c>
      <c r="B1819" s="21" t="str">
        <f t="shared" si="116"/>
        <v>IT-SW-08-04Canal</v>
      </c>
      <c r="C1819"/>
      <c r="D1819" s="21" t="s">
        <v>3653</v>
      </c>
      <c r="E1819" t="s">
        <v>3632</v>
      </c>
      <c r="F1819" s="41" t="s">
        <v>3567</v>
      </c>
      <c r="G1819" s="21" t="str">
        <f t="shared" si="113"/>
        <v>UT Soft-IG</v>
      </c>
      <c r="H1819" s="21" t="s">
        <v>94</v>
      </c>
      <c r="I1819" s="21" t="s">
        <v>74</v>
      </c>
      <c r="J1819" t="s">
        <v>3628</v>
      </c>
      <c r="K1819" t="s">
        <v>3629</v>
      </c>
      <c r="L1819" s="61" t="s">
        <v>92</v>
      </c>
      <c r="M1819" s="61" t="s">
        <v>3570</v>
      </c>
      <c r="N1819" s="41" t="s">
        <v>3578</v>
      </c>
      <c r="O1819" s="41" t="s">
        <v>3576</v>
      </c>
      <c r="P1819" s="41" t="s">
        <v>3608</v>
      </c>
      <c r="Q1819" s="47" t="str">
        <f t="shared" si="114"/>
        <v>IT-SW-08-04</v>
      </c>
      <c r="R1819" s="91" t="s">
        <v>3574</v>
      </c>
      <c r="S1819" s="46">
        <v>91000</v>
      </c>
      <c r="T1819" s="61">
        <v>1</v>
      </c>
      <c r="U1819" s="62">
        <v>1</v>
      </c>
      <c r="V1819" s="49">
        <f>SUMIF(ResumenCotizacion!$C:$C,E1819,ResumenCotizacion!$P:$P)</f>
        <v>0</v>
      </c>
      <c r="W1819" s="86">
        <f>IF(H1819="USD",S1819*SolCotizacion!$J$18,S1819)</f>
        <v>91000</v>
      </c>
      <c r="X1819" s="3">
        <f>ROUND(W1819/(1-VLOOKUP("Total porcentaje:",ResumenCotizacion!$F:$H,3,0)),2)</f>
        <v>91000</v>
      </c>
      <c r="Y1819" s="3">
        <f t="shared" si="117"/>
        <v>0</v>
      </c>
    </row>
    <row r="1820" spans="1:25" ht="14.25" x14ac:dyDescent="0.2">
      <c r="A1820" s="21" t="str">
        <f t="shared" si="115"/>
        <v>UT Soft-IGCanalIT-SW-08-05</v>
      </c>
      <c r="B1820" s="21" t="str">
        <f t="shared" si="116"/>
        <v>IT-SW-08-05Canal</v>
      </c>
      <c r="C1820"/>
      <c r="D1820" s="21" t="s">
        <v>3653</v>
      </c>
      <c r="E1820" t="s">
        <v>3633</v>
      </c>
      <c r="F1820" s="41" t="s">
        <v>3567</v>
      </c>
      <c r="G1820" s="21" t="str">
        <f t="shared" si="113"/>
        <v>UT Soft-IG</v>
      </c>
      <c r="H1820" s="21" t="s">
        <v>94</v>
      </c>
      <c r="I1820" s="21" t="s">
        <v>74</v>
      </c>
      <c r="J1820" t="s">
        <v>3628</v>
      </c>
      <c r="K1820" t="s">
        <v>3629</v>
      </c>
      <c r="L1820" s="61" t="s">
        <v>92</v>
      </c>
      <c r="M1820" s="61" t="s">
        <v>3570</v>
      </c>
      <c r="N1820" s="41" t="s">
        <v>3581</v>
      </c>
      <c r="O1820" s="41" t="s">
        <v>3572</v>
      </c>
      <c r="P1820" s="41" t="s">
        <v>3608</v>
      </c>
      <c r="Q1820" s="47" t="str">
        <f t="shared" si="114"/>
        <v>IT-SW-08-05</v>
      </c>
      <c r="R1820" s="91" t="s">
        <v>3574</v>
      </c>
      <c r="S1820" s="46">
        <v>85000</v>
      </c>
      <c r="T1820" s="61">
        <v>1</v>
      </c>
      <c r="U1820" s="62">
        <v>1</v>
      </c>
      <c r="V1820" s="49">
        <f>SUMIF(ResumenCotizacion!$C:$C,E1820,ResumenCotizacion!$P:$P)</f>
        <v>0</v>
      </c>
      <c r="W1820" s="86">
        <f>IF(H1820="USD",S1820*SolCotizacion!$J$18,S1820)</f>
        <v>85000</v>
      </c>
      <c r="X1820" s="3">
        <f>ROUND(W1820/(1-VLOOKUP("Total porcentaje:",ResumenCotizacion!$F:$H,3,0)),2)</f>
        <v>85000</v>
      </c>
      <c r="Y1820" s="3">
        <f t="shared" si="117"/>
        <v>0</v>
      </c>
    </row>
    <row r="1821" spans="1:25" ht="14.25" x14ac:dyDescent="0.2">
      <c r="A1821" s="21" t="str">
        <f t="shared" si="115"/>
        <v>UT Soft-IGCanalIT-SW-08-06</v>
      </c>
      <c r="B1821" s="21" t="str">
        <f t="shared" si="116"/>
        <v>IT-SW-08-06Canal</v>
      </c>
      <c r="C1821"/>
      <c r="D1821" s="21" t="s">
        <v>3653</v>
      </c>
      <c r="E1821" t="s">
        <v>3634</v>
      </c>
      <c r="F1821" s="41" t="s">
        <v>3567</v>
      </c>
      <c r="G1821" s="21" t="str">
        <f t="shared" si="113"/>
        <v>UT Soft-IG</v>
      </c>
      <c r="H1821" s="21" t="s">
        <v>94</v>
      </c>
      <c r="I1821" s="21" t="s">
        <v>74</v>
      </c>
      <c r="J1821" t="s">
        <v>3628</v>
      </c>
      <c r="K1821" t="s">
        <v>3629</v>
      </c>
      <c r="L1821" s="61" t="s">
        <v>92</v>
      </c>
      <c r="M1821" s="61" t="s">
        <v>3570</v>
      </c>
      <c r="N1821" s="41" t="s">
        <v>3581</v>
      </c>
      <c r="O1821" s="41" t="s">
        <v>3576</v>
      </c>
      <c r="P1821" s="41" t="s">
        <v>3608</v>
      </c>
      <c r="Q1821" s="47" t="str">
        <f t="shared" si="114"/>
        <v>IT-SW-08-06</v>
      </c>
      <c r="R1821" s="91" t="s">
        <v>3574</v>
      </c>
      <c r="S1821" s="46">
        <v>94000</v>
      </c>
      <c r="T1821" s="61">
        <v>1</v>
      </c>
      <c r="U1821" s="62">
        <v>1</v>
      </c>
      <c r="V1821" s="49">
        <f>SUMIF(ResumenCotizacion!$C:$C,E1821,ResumenCotizacion!$P:$P)</f>
        <v>0</v>
      </c>
      <c r="W1821" s="86">
        <f>IF(H1821="USD",S1821*SolCotizacion!$J$18,S1821)</f>
        <v>94000</v>
      </c>
      <c r="X1821" s="3">
        <f>ROUND(W1821/(1-VLOOKUP("Total porcentaje:",ResumenCotizacion!$F:$H,3,0)),2)</f>
        <v>94000</v>
      </c>
      <c r="Y1821" s="3">
        <f t="shared" si="117"/>
        <v>0</v>
      </c>
    </row>
    <row r="1822" spans="1:25" ht="14.25" x14ac:dyDescent="0.2">
      <c r="A1822" s="21" t="str">
        <f t="shared" si="115"/>
        <v>UT Soft-IGCanalIT-SW-09-01</v>
      </c>
      <c r="B1822" s="21" t="str">
        <f t="shared" si="116"/>
        <v>IT-SW-09-01Canal</v>
      </c>
      <c r="C1822"/>
      <c r="D1822" s="21" t="s">
        <v>3653</v>
      </c>
      <c r="E1822" t="s">
        <v>3635</v>
      </c>
      <c r="F1822" s="41" t="s">
        <v>3567</v>
      </c>
      <c r="G1822" s="21" t="str">
        <f t="shared" si="113"/>
        <v>UT Soft-IG</v>
      </c>
      <c r="H1822" s="21" t="s">
        <v>94</v>
      </c>
      <c r="I1822" s="21" t="s">
        <v>74</v>
      </c>
      <c r="J1822" t="s">
        <v>3636</v>
      </c>
      <c r="K1822" t="s">
        <v>3616</v>
      </c>
      <c r="L1822" s="61" t="s">
        <v>92</v>
      </c>
      <c r="M1822" s="61" t="s">
        <v>3570</v>
      </c>
      <c r="N1822" s="41" t="s">
        <v>3571</v>
      </c>
      <c r="O1822" s="41" t="s">
        <v>3576</v>
      </c>
      <c r="P1822" s="41" t="s">
        <v>3621</v>
      </c>
      <c r="Q1822" s="47" t="str">
        <f t="shared" si="114"/>
        <v>IT-SW-09-01</v>
      </c>
      <c r="R1822" s="91" t="s">
        <v>3574</v>
      </c>
      <c r="S1822" s="46">
        <v>13924000</v>
      </c>
      <c r="T1822" s="61">
        <v>1</v>
      </c>
      <c r="U1822" s="62">
        <v>1</v>
      </c>
      <c r="V1822" s="49">
        <f>SUMIF(ResumenCotizacion!$C:$C,E1822,ResumenCotizacion!$P:$P)</f>
        <v>0</v>
      </c>
      <c r="W1822" s="86">
        <f>IF(H1822="USD",S1822*SolCotizacion!$J$18,S1822)</f>
        <v>13924000</v>
      </c>
      <c r="X1822" s="3">
        <f>ROUND(W1822/(1-VLOOKUP("Total porcentaje:",ResumenCotizacion!$F:$H,3,0)),2)</f>
        <v>13924000</v>
      </c>
      <c r="Y1822" s="3">
        <f t="shared" si="117"/>
        <v>0</v>
      </c>
    </row>
    <row r="1823" spans="1:25" ht="14.25" x14ac:dyDescent="0.2">
      <c r="A1823" s="21" t="str">
        <f t="shared" si="115"/>
        <v>UT Soft-IGCanalIT-SW-09-02</v>
      </c>
      <c r="B1823" s="21" t="str">
        <f t="shared" si="116"/>
        <v>IT-SW-09-02Canal</v>
      </c>
      <c r="C1823"/>
      <c r="D1823" s="21" t="s">
        <v>3653</v>
      </c>
      <c r="E1823" t="s">
        <v>3637</v>
      </c>
      <c r="F1823" s="41" t="s">
        <v>3567</v>
      </c>
      <c r="G1823" s="21" t="str">
        <f t="shared" si="113"/>
        <v>UT Soft-IG</v>
      </c>
      <c r="H1823" s="21" t="s">
        <v>94</v>
      </c>
      <c r="I1823" s="21" t="s">
        <v>74</v>
      </c>
      <c r="J1823" t="s">
        <v>3636</v>
      </c>
      <c r="K1823" t="s">
        <v>3616</v>
      </c>
      <c r="L1823" s="61" t="s">
        <v>92</v>
      </c>
      <c r="M1823" s="61" t="s">
        <v>3570</v>
      </c>
      <c r="N1823" s="41" t="s">
        <v>3578</v>
      </c>
      <c r="O1823" s="41" t="s">
        <v>3576</v>
      </c>
      <c r="P1823" s="41" t="s">
        <v>3621</v>
      </c>
      <c r="Q1823" s="47" t="str">
        <f t="shared" si="114"/>
        <v>IT-SW-09-02</v>
      </c>
      <c r="R1823" s="91" t="s">
        <v>3574</v>
      </c>
      <c r="S1823" s="46">
        <v>14091000</v>
      </c>
      <c r="T1823" s="61">
        <v>1</v>
      </c>
      <c r="U1823" s="62">
        <v>1</v>
      </c>
      <c r="V1823" s="49">
        <f>SUMIF(ResumenCotizacion!$C:$C,E1823,ResumenCotizacion!$P:$P)</f>
        <v>0</v>
      </c>
      <c r="W1823" s="86">
        <f>IF(H1823="USD",S1823*SolCotizacion!$J$18,S1823)</f>
        <v>14091000</v>
      </c>
      <c r="X1823" s="3">
        <f>ROUND(W1823/(1-VLOOKUP("Total porcentaje:",ResumenCotizacion!$F:$H,3,0)),2)</f>
        <v>14091000</v>
      </c>
      <c r="Y1823" s="3">
        <f t="shared" si="117"/>
        <v>0</v>
      </c>
    </row>
    <row r="1824" spans="1:25" ht="14.25" x14ac:dyDescent="0.2">
      <c r="A1824" s="21" t="str">
        <f t="shared" si="115"/>
        <v>UT Soft-IGCanalIT-SW-09-03</v>
      </c>
      <c r="B1824" s="21" t="str">
        <f t="shared" si="116"/>
        <v>IT-SW-09-03Canal</v>
      </c>
      <c r="C1824"/>
      <c r="D1824" s="21" t="s">
        <v>3653</v>
      </c>
      <c r="E1824" t="s">
        <v>3638</v>
      </c>
      <c r="F1824" s="41" t="s">
        <v>3567</v>
      </c>
      <c r="G1824" s="21" t="str">
        <f t="shared" si="113"/>
        <v>UT Soft-IG</v>
      </c>
      <c r="H1824" s="21" t="s">
        <v>94</v>
      </c>
      <c r="I1824" s="21" t="s">
        <v>74</v>
      </c>
      <c r="J1824" t="s">
        <v>3636</v>
      </c>
      <c r="K1824" t="s">
        <v>3616</v>
      </c>
      <c r="L1824" s="61" t="s">
        <v>92</v>
      </c>
      <c r="M1824" s="61" t="s">
        <v>3570</v>
      </c>
      <c r="N1824" s="41" t="s">
        <v>3581</v>
      </c>
      <c r="O1824" s="41" t="s">
        <v>3576</v>
      </c>
      <c r="P1824" s="41" t="s">
        <v>3621</v>
      </c>
      <c r="Q1824" s="47" t="str">
        <f t="shared" si="114"/>
        <v>IT-SW-09-03</v>
      </c>
      <c r="R1824" s="91" t="s">
        <v>3574</v>
      </c>
      <c r="S1824" s="46">
        <v>14674000</v>
      </c>
      <c r="T1824" s="61">
        <v>1</v>
      </c>
      <c r="U1824" s="62">
        <v>1</v>
      </c>
      <c r="V1824" s="49">
        <f>SUMIF(ResumenCotizacion!$C:$C,E1824,ResumenCotizacion!$P:$P)</f>
        <v>0</v>
      </c>
      <c r="W1824" s="86">
        <f>IF(H1824="USD",S1824*SolCotizacion!$J$18,S1824)</f>
        <v>14674000</v>
      </c>
      <c r="X1824" s="3">
        <f>ROUND(W1824/(1-VLOOKUP("Total porcentaje:",ResumenCotizacion!$F:$H,3,0)),2)</f>
        <v>14674000</v>
      </c>
      <c r="Y1824" s="3">
        <f t="shared" si="117"/>
        <v>0</v>
      </c>
    </row>
    <row r="1825" spans="1:25" ht="14.25" x14ac:dyDescent="0.2">
      <c r="A1825" s="21" t="str">
        <f t="shared" si="115"/>
        <v>UT Soft-IGCanalIT-SW-10-01</v>
      </c>
      <c r="B1825" s="21" t="str">
        <f t="shared" si="116"/>
        <v>IT-SW-10-01Canal</v>
      </c>
      <c r="C1825"/>
      <c r="D1825" s="21" t="s">
        <v>3653</v>
      </c>
      <c r="E1825" t="s">
        <v>3639</v>
      </c>
      <c r="F1825" s="41" t="s">
        <v>3567</v>
      </c>
      <c r="G1825" s="21" t="str">
        <f t="shared" si="113"/>
        <v>UT Soft-IG</v>
      </c>
      <c r="H1825" s="21" t="s">
        <v>94</v>
      </c>
      <c r="I1825" s="21" t="s">
        <v>74</v>
      </c>
      <c r="J1825" t="s">
        <v>3640</v>
      </c>
      <c r="K1825" t="s">
        <v>3607</v>
      </c>
      <c r="L1825" s="61" t="s">
        <v>92</v>
      </c>
      <c r="M1825" s="61" t="s">
        <v>3570</v>
      </c>
      <c r="N1825" s="41" t="s">
        <v>3578</v>
      </c>
      <c r="O1825" s="41" t="s">
        <v>3572</v>
      </c>
      <c r="P1825" s="41" t="s">
        <v>3621</v>
      </c>
      <c r="Q1825" s="47" t="str">
        <f t="shared" si="114"/>
        <v>IT-SW-10-01</v>
      </c>
      <c r="R1825" s="91" t="s">
        <v>3574</v>
      </c>
      <c r="S1825" s="46">
        <v>93000</v>
      </c>
      <c r="T1825" s="61">
        <v>1</v>
      </c>
      <c r="U1825" s="62">
        <v>1</v>
      </c>
      <c r="V1825" s="49">
        <f>SUMIF(ResumenCotizacion!$C:$C,E1825,ResumenCotizacion!$P:$P)</f>
        <v>0</v>
      </c>
      <c r="W1825" s="86">
        <f>IF(H1825="USD",S1825*SolCotizacion!$J$18,S1825)</f>
        <v>93000</v>
      </c>
      <c r="X1825" s="3">
        <f>ROUND(W1825/(1-VLOOKUP("Total porcentaje:",ResumenCotizacion!$F:$H,3,0)),2)</f>
        <v>93000</v>
      </c>
      <c r="Y1825" s="3">
        <f t="shared" si="117"/>
        <v>0</v>
      </c>
    </row>
    <row r="1826" spans="1:25" ht="14.25" x14ac:dyDescent="0.2">
      <c r="A1826" s="21" t="str">
        <f t="shared" si="115"/>
        <v>UT Soft-IGCanalIT-SW-10-02</v>
      </c>
      <c r="B1826" s="21" t="str">
        <f t="shared" si="116"/>
        <v>IT-SW-10-02Canal</v>
      </c>
      <c r="C1826"/>
      <c r="D1826" s="21" t="s">
        <v>3653</v>
      </c>
      <c r="E1826" t="s">
        <v>3641</v>
      </c>
      <c r="F1826" s="41" t="s">
        <v>3567</v>
      </c>
      <c r="G1826" s="21" t="str">
        <f t="shared" si="113"/>
        <v>UT Soft-IG</v>
      </c>
      <c r="H1826" s="21" t="s">
        <v>94</v>
      </c>
      <c r="I1826" s="21" t="s">
        <v>74</v>
      </c>
      <c r="J1826" t="s">
        <v>3640</v>
      </c>
      <c r="K1826" t="s">
        <v>3607</v>
      </c>
      <c r="L1826" s="61" t="s">
        <v>92</v>
      </c>
      <c r="M1826" s="61" t="s">
        <v>3570</v>
      </c>
      <c r="N1826" s="41" t="s">
        <v>3578</v>
      </c>
      <c r="O1826" s="41" t="s">
        <v>3576</v>
      </c>
      <c r="P1826" s="41" t="s">
        <v>3621</v>
      </c>
      <c r="Q1826" s="47" t="str">
        <f t="shared" si="114"/>
        <v>IT-SW-10-02</v>
      </c>
      <c r="R1826" s="91" t="s">
        <v>3574</v>
      </c>
      <c r="S1826" s="46">
        <v>100000</v>
      </c>
      <c r="T1826" s="61">
        <v>1</v>
      </c>
      <c r="U1826" s="62">
        <v>1</v>
      </c>
      <c r="V1826" s="49">
        <f>SUMIF(ResumenCotizacion!$C:$C,E1826,ResumenCotizacion!$P:$P)</f>
        <v>0</v>
      </c>
      <c r="W1826" s="86">
        <f>IF(H1826="USD",S1826*SolCotizacion!$J$18,S1826)</f>
        <v>100000</v>
      </c>
      <c r="X1826" s="3">
        <f>ROUND(W1826/(1-VLOOKUP("Total porcentaje:",ResumenCotizacion!$F:$H,3,0)),2)</f>
        <v>100000</v>
      </c>
      <c r="Y1826" s="3">
        <f t="shared" si="117"/>
        <v>0</v>
      </c>
    </row>
    <row r="1827" spans="1:25" ht="14.25" x14ac:dyDescent="0.2">
      <c r="A1827" s="21" t="str">
        <f t="shared" si="115"/>
        <v>UT Soft-IGCanalIT-SW-10-03</v>
      </c>
      <c r="B1827" s="21" t="str">
        <f t="shared" si="116"/>
        <v>IT-SW-10-03Canal</v>
      </c>
      <c r="C1827"/>
      <c r="D1827" s="21" t="s">
        <v>3653</v>
      </c>
      <c r="E1827" t="s">
        <v>3642</v>
      </c>
      <c r="F1827" s="41" t="s">
        <v>3567</v>
      </c>
      <c r="G1827" s="21" t="str">
        <f t="shared" si="113"/>
        <v>UT Soft-IG</v>
      </c>
      <c r="H1827" s="21" t="s">
        <v>94</v>
      </c>
      <c r="I1827" s="21" t="s">
        <v>74</v>
      </c>
      <c r="J1827" t="s">
        <v>3640</v>
      </c>
      <c r="K1827" t="s">
        <v>3607</v>
      </c>
      <c r="L1827" s="61" t="s">
        <v>92</v>
      </c>
      <c r="M1827" s="61" t="s">
        <v>3570</v>
      </c>
      <c r="N1827" s="41" t="s">
        <v>3571</v>
      </c>
      <c r="O1827" s="41" t="s">
        <v>3572</v>
      </c>
      <c r="P1827" s="41" t="s">
        <v>3621</v>
      </c>
      <c r="Q1827" s="47" t="str">
        <f t="shared" si="114"/>
        <v>IT-SW-10-03</v>
      </c>
      <c r="R1827" s="91" t="s">
        <v>3574</v>
      </c>
      <c r="S1827" s="46">
        <v>93000</v>
      </c>
      <c r="T1827" s="61">
        <v>1</v>
      </c>
      <c r="U1827" s="62">
        <v>1</v>
      </c>
      <c r="V1827" s="49">
        <f>SUMIF(ResumenCotizacion!$C:$C,E1827,ResumenCotizacion!$P:$P)</f>
        <v>0</v>
      </c>
      <c r="W1827" s="86">
        <f>IF(H1827="USD",S1827*SolCotizacion!$J$18,S1827)</f>
        <v>93000</v>
      </c>
      <c r="X1827" s="3">
        <f>ROUND(W1827/(1-VLOOKUP("Total porcentaje:",ResumenCotizacion!$F:$H,3,0)),2)</f>
        <v>93000</v>
      </c>
      <c r="Y1827" s="3">
        <f t="shared" si="117"/>
        <v>0</v>
      </c>
    </row>
    <row r="1828" spans="1:25" ht="14.25" x14ac:dyDescent="0.2">
      <c r="A1828" s="21" t="str">
        <f t="shared" si="115"/>
        <v>UT Soft-IGCanalIT-SW-10-04</v>
      </c>
      <c r="B1828" s="21" t="str">
        <f t="shared" si="116"/>
        <v>IT-SW-10-04Canal</v>
      </c>
      <c r="C1828"/>
      <c r="D1828" s="21" t="s">
        <v>3653</v>
      </c>
      <c r="E1828" t="s">
        <v>3643</v>
      </c>
      <c r="F1828" s="41" t="s">
        <v>3567</v>
      </c>
      <c r="G1828" s="21" t="str">
        <f t="shared" si="113"/>
        <v>UT Soft-IG</v>
      </c>
      <c r="H1828" s="21" t="s">
        <v>94</v>
      </c>
      <c r="I1828" s="21" t="s">
        <v>74</v>
      </c>
      <c r="J1828" t="s">
        <v>3640</v>
      </c>
      <c r="K1828" t="s">
        <v>3607</v>
      </c>
      <c r="L1828" s="61" t="s">
        <v>92</v>
      </c>
      <c r="M1828" s="61" t="s">
        <v>3570</v>
      </c>
      <c r="N1828" s="41" t="s">
        <v>3581</v>
      </c>
      <c r="O1828" s="41" t="s">
        <v>3572</v>
      </c>
      <c r="P1828" s="41" t="s">
        <v>3621</v>
      </c>
      <c r="Q1828" s="47" t="str">
        <f t="shared" si="114"/>
        <v>IT-SW-10-04</v>
      </c>
      <c r="R1828" s="91" t="s">
        <v>3574</v>
      </c>
      <c r="S1828" s="46">
        <v>93000</v>
      </c>
      <c r="T1828" s="61">
        <v>1</v>
      </c>
      <c r="U1828" s="62">
        <v>1</v>
      </c>
      <c r="V1828" s="49">
        <f>SUMIF(ResumenCotizacion!$C:$C,E1828,ResumenCotizacion!$P:$P)</f>
        <v>0</v>
      </c>
      <c r="W1828" s="86">
        <f>IF(H1828="USD",S1828*SolCotizacion!$J$18,S1828)</f>
        <v>93000</v>
      </c>
      <c r="X1828" s="3">
        <f>ROUND(W1828/(1-VLOOKUP("Total porcentaje:",ResumenCotizacion!$F:$H,3,0)),2)</f>
        <v>93000</v>
      </c>
      <c r="Y1828" s="3">
        <f t="shared" si="117"/>
        <v>0</v>
      </c>
    </row>
    <row r="1829" spans="1:25" ht="14.25" x14ac:dyDescent="0.2">
      <c r="A1829" s="21" t="str">
        <f t="shared" si="115"/>
        <v>UT Soft-IGCanalIT-SW-10-05</v>
      </c>
      <c r="B1829" s="21" t="str">
        <f t="shared" si="116"/>
        <v>IT-SW-10-05Canal</v>
      </c>
      <c r="C1829"/>
      <c r="D1829" s="21" t="s">
        <v>3653</v>
      </c>
      <c r="E1829" t="s">
        <v>3644</v>
      </c>
      <c r="F1829" s="41" t="s">
        <v>3567</v>
      </c>
      <c r="G1829" s="21" t="str">
        <f t="shared" si="113"/>
        <v>UT Soft-IG</v>
      </c>
      <c r="H1829" s="21" t="s">
        <v>94</v>
      </c>
      <c r="I1829" s="21" t="s">
        <v>74</v>
      </c>
      <c r="J1829" t="s">
        <v>3640</v>
      </c>
      <c r="K1829" t="s">
        <v>3607</v>
      </c>
      <c r="L1829" s="61" t="s">
        <v>92</v>
      </c>
      <c r="M1829" s="61" t="s">
        <v>3570</v>
      </c>
      <c r="N1829" s="41" t="s">
        <v>3581</v>
      </c>
      <c r="O1829" s="41" t="s">
        <v>3576</v>
      </c>
      <c r="P1829" s="41" t="s">
        <v>3621</v>
      </c>
      <c r="Q1829" s="47" t="str">
        <f t="shared" si="114"/>
        <v>IT-SW-10-05</v>
      </c>
      <c r="R1829" s="91" t="s">
        <v>3574</v>
      </c>
      <c r="S1829" s="46">
        <v>103000</v>
      </c>
      <c r="T1829" s="61">
        <v>1</v>
      </c>
      <c r="U1829" s="62">
        <v>1</v>
      </c>
      <c r="V1829" s="49">
        <f>SUMIF(ResumenCotizacion!$C:$C,E1829,ResumenCotizacion!$P:$P)</f>
        <v>0</v>
      </c>
      <c r="W1829" s="86">
        <f>IF(H1829="USD",S1829*SolCotizacion!$J$18,S1829)</f>
        <v>103000</v>
      </c>
      <c r="X1829" s="3">
        <f>ROUND(W1829/(1-VLOOKUP("Total porcentaje:",ResumenCotizacion!$F:$H,3,0)),2)</f>
        <v>103000</v>
      </c>
      <c r="Y1829" s="3">
        <f t="shared" si="117"/>
        <v>0</v>
      </c>
    </row>
    <row r="1830" spans="1:25" ht="14.25" x14ac:dyDescent="0.2">
      <c r="A1830" s="21" t="str">
        <f t="shared" si="115"/>
        <v>UT Soft-IGCanalIT-SW-10-06</v>
      </c>
      <c r="B1830" s="21" t="str">
        <f t="shared" si="116"/>
        <v>IT-SW-10-06Canal</v>
      </c>
      <c r="C1830"/>
      <c r="D1830" s="21" t="s">
        <v>3653</v>
      </c>
      <c r="E1830" t="s">
        <v>3645</v>
      </c>
      <c r="F1830" s="41" t="s">
        <v>3567</v>
      </c>
      <c r="G1830" s="21" t="str">
        <f t="shared" si="113"/>
        <v>UT Soft-IG</v>
      </c>
      <c r="H1830" s="21" t="s">
        <v>94</v>
      </c>
      <c r="I1830" s="21" t="s">
        <v>74</v>
      </c>
      <c r="J1830" t="s">
        <v>3640</v>
      </c>
      <c r="K1830" t="s">
        <v>3607</v>
      </c>
      <c r="L1830" s="61" t="s">
        <v>92</v>
      </c>
      <c r="M1830" s="61" t="s">
        <v>3570</v>
      </c>
      <c r="N1830" s="41" t="s">
        <v>3571</v>
      </c>
      <c r="O1830" s="41" t="s">
        <v>3576</v>
      </c>
      <c r="P1830" s="41" t="s">
        <v>3621</v>
      </c>
      <c r="Q1830" s="47" t="str">
        <f t="shared" si="114"/>
        <v>IT-SW-10-06</v>
      </c>
      <c r="R1830" s="91" t="s">
        <v>3574</v>
      </c>
      <c r="S1830" s="46">
        <v>99000</v>
      </c>
      <c r="T1830" s="61">
        <v>1</v>
      </c>
      <c r="U1830" s="62">
        <v>1</v>
      </c>
      <c r="V1830" s="49">
        <f>SUMIF(ResumenCotizacion!$C:$C,E1830,ResumenCotizacion!$P:$P)</f>
        <v>0</v>
      </c>
      <c r="W1830" s="86">
        <f>IF(H1830="USD",S1830*SolCotizacion!$J$18,S1830)</f>
        <v>99000</v>
      </c>
      <c r="X1830" s="3">
        <f>ROUND(W1830/(1-VLOOKUP("Total porcentaje:",ResumenCotizacion!$F:$H,3,0)),2)</f>
        <v>99000</v>
      </c>
      <c r="Y1830" s="3">
        <f t="shared" si="117"/>
        <v>0</v>
      </c>
    </row>
    <row r="1831" spans="1:25" ht="14.25" x14ac:dyDescent="0.2">
      <c r="A1831" s="21" t="str">
        <f t="shared" si="115"/>
        <v>UT Soft-IGCanalIT-SW-11-01</v>
      </c>
      <c r="B1831" s="21" t="str">
        <f t="shared" si="116"/>
        <v>IT-SW-11-01Canal</v>
      </c>
      <c r="C1831"/>
      <c r="D1831" s="21" t="s">
        <v>3653</v>
      </c>
      <c r="E1831" t="s">
        <v>3646</v>
      </c>
      <c r="F1831" s="41" t="s">
        <v>3567</v>
      </c>
      <c r="G1831" s="21" t="str">
        <f t="shared" si="113"/>
        <v>UT Soft-IG</v>
      </c>
      <c r="H1831" s="21" t="s">
        <v>94</v>
      </c>
      <c r="I1831" s="21" t="s">
        <v>74</v>
      </c>
      <c r="J1831" t="s">
        <v>3647</v>
      </c>
      <c r="K1831" t="s">
        <v>3607</v>
      </c>
      <c r="L1831" s="61" t="s">
        <v>92</v>
      </c>
      <c r="M1831" s="61" t="s">
        <v>3570</v>
      </c>
      <c r="N1831" s="41" t="s">
        <v>3571</v>
      </c>
      <c r="O1831" s="41" t="s">
        <v>3576</v>
      </c>
      <c r="P1831" s="41" t="s">
        <v>3621</v>
      </c>
      <c r="Q1831" s="47" t="str">
        <f t="shared" si="114"/>
        <v>IT-SW-11-01</v>
      </c>
      <c r="R1831" s="91" t="s">
        <v>3574</v>
      </c>
      <c r="S1831" s="46">
        <v>89000</v>
      </c>
      <c r="T1831" s="61">
        <v>1</v>
      </c>
      <c r="U1831" s="62">
        <v>1</v>
      </c>
      <c r="V1831" s="49">
        <f>SUMIF(ResumenCotizacion!$C:$C,E1831,ResumenCotizacion!$P:$P)</f>
        <v>0</v>
      </c>
      <c r="W1831" s="86">
        <f>IF(H1831="USD",S1831*SolCotizacion!$J$18,S1831)</f>
        <v>89000</v>
      </c>
      <c r="X1831" s="3">
        <f>ROUND(W1831/(1-VLOOKUP("Total porcentaje:",ResumenCotizacion!$F:$H,3,0)),2)</f>
        <v>89000</v>
      </c>
      <c r="Y1831" s="3">
        <f t="shared" si="117"/>
        <v>0</v>
      </c>
    </row>
    <row r="1832" spans="1:25" ht="14.25" x14ac:dyDescent="0.2">
      <c r="A1832" s="21" t="str">
        <f t="shared" si="115"/>
        <v>UT Soft-IGCanalIT-SW-11-02</v>
      </c>
      <c r="B1832" s="21" t="str">
        <f t="shared" si="116"/>
        <v>IT-SW-11-02Canal</v>
      </c>
      <c r="C1832"/>
      <c r="D1832" s="21" t="s">
        <v>3653</v>
      </c>
      <c r="E1832" t="s">
        <v>3648</v>
      </c>
      <c r="F1832" s="41" t="s">
        <v>3567</v>
      </c>
      <c r="G1832" s="21" t="str">
        <f t="shared" si="113"/>
        <v>UT Soft-IG</v>
      </c>
      <c r="H1832" s="21" t="s">
        <v>94</v>
      </c>
      <c r="I1832" s="21" t="s">
        <v>74</v>
      </c>
      <c r="J1832" t="s">
        <v>3647</v>
      </c>
      <c r="K1832" t="s">
        <v>3607</v>
      </c>
      <c r="L1832" s="61" t="s">
        <v>92</v>
      </c>
      <c r="M1832" s="61" t="s">
        <v>3570</v>
      </c>
      <c r="N1832" s="41" t="s">
        <v>3578</v>
      </c>
      <c r="O1832" s="41" t="s">
        <v>3572</v>
      </c>
      <c r="P1832" s="41" t="s">
        <v>3621</v>
      </c>
      <c r="Q1832" s="47" t="str">
        <f t="shared" si="114"/>
        <v>IT-SW-11-02</v>
      </c>
      <c r="R1832" s="91" t="s">
        <v>3574</v>
      </c>
      <c r="S1832" s="46">
        <v>84000</v>
      </c>
      <c r="T1832" s="61">
        <v>1</v>
      </c>
      <c r="U1832" s="62">
        <v>1</v>
      </c>
      <c r="V1832" s="49">
        <f>SUMIF(ResumenCotizacion!$C:$C,E1832,ResumenCotizacion!$P:$P)</f>
        <v>0</v>
      </c>
      <c r="W1832" s="86">
        <f>IF(H1832="USD",S1832*SolCotizacion!$J$18,S1832)</f>
        <v>84000</v>
      </c>
      <c r="X1832" s="3">
        <f>ROUND(W1832/(1-VLOOKUP("Total porcentaje:",ResumenCotizacion!$F:$H,3,0)),2)</f>
        <v>84000</v>
      </c>
      <c r="Y1832" s="3">
        <f t="shared" si="117"/>
        <v>0</v>
      </c>
    </row>
    <row r="1833" spans="1:25" ht="14.25" x14ac:dyDescent="0.2">
      <c r="A1833" s="21" t="str">
        <f t="shared" si="115"/>
        <v>UT Soft-IGCanalIT-SW-11-03</v>
      </c>
      <c r="B1833" s="21" t="str">
        <f t="shared" si="116"/>
        <v>IT-SW-11-03Canal</v>
      </c>
      <c r="C1833"/>
      <c r="D1833" s="21" t="s">
        <v>3653</v>
      </c>
      <c r="E1833" t="s">
        <v>3649</v>
      </c>
      <c r="F1833" s="41" t="s">
        <v>3567</v>
      </c>
      <c r="G1833" s="21" t="str">
        <f t="shared" si="113"/>
        <v>UT Soft-IG</v>
      </c>
      <c r="H1833" s="21" t="s">
        <v>94</v>
      </c>
      <c r="I1833" s="21" t="s">
        <v>74</v>
      </c>
      <c r="J1833" t="s">
        <v>3647</v>
      </c>
      <c r="K1833" t="s">
        <v>3607</v>
      </c>
      <c r="L1833" s="61" t="s">
        <v>92</v>
      </c>
      <c r="M1833" s="61" t="s">
        <v>3570</v>
      </c>
      <c r="N1833" s="41" t="s">
        <v>3578</v>
      </c>
      <c r="O1833" s="41" t="s">
        <v>3576</v>
      </c>
      <c r="P1833" s="41" t="s">
        <v>3621</v>
      </c>
      <c r="Q1833" s="47" t="str">
        <f t="shared" si="114"/>
        <v>IT-SW-11-03</v>
      </c>
      <c r="R1833" s="91" t="s">
        <v>3574</v>
      </c>
      <c r="S1833" s="46">
        <v>90000</v>
      </c>
      <c r="T1833" s="61">
        <v>1</v>
      </c>
      <c r="U1833" s="62">
        <v>1</v>
      </c>
      <c r="V1833" s="49">
        <f>SUMIF(ResumenCotizacion!$C:$C,E1833,ResumenCotizacion!$P:$P)</f>
        <v>0</v>
      </c>
      <c r="W1833" s="86">
        <f>IF(H1833="USD",S1833*SolCotizacion!$J$18,S1833)</f>
        <v>90000</v>
      </c>
      <c r="X1833" s="3">
        <f>ROUND(W1833/(1-VLOOKUP("Total porcentaje:",ResumenCotizacion!$F:$H,3,0)),2)</f>
        <v>90000</v>
      </c>
      <c r="Y1833" s="3">
        <f t="shared" si="117"/>
        <v>0</v>
      </c>
    </row>
    <row r="1834" spans="1:25" ht="14.25" x14ac:dyDescent="0.2">
      <c r="A1834" s="21" t="str">
        <f t="shared" si="115"/>
        <v>UT Soft-IGCanalIT-SW-11-04</v>
      </c>
      <c r="B1834" s="21" t="str">
        <f t="shared" si="116"/>
        <v>IT-SW-11-04Canal</v>
      </c>
      <c r="C1834"/>
      <c r="D1834" s="21" t="s">
        <v>3653</v>
      </c>
      <c r="E1834" t="s">
        <v>3650</v>
      </c>
      <c r="F1834" s="41" t="s">
        <v>3567</v>
      </c>
      <c r="G1834" s="21" t="str">
        <f t="shared" si="113"/>
        <v>UT Soft-IG</v>
      </c>
      <c r="H1834" s="21" t="s">
        <v>94</v>
      </c>
      <c r="I1834" s="21" t="s">
        <v>74</v>
      </c>
      <c r="J1834" t="s">
        <v>3647</v>
      </c>
      <c r="K1834" t="s">
        <v>3607</v>
      </c>
      <c r="L1834" s="61" t="s">
        <v>92</v>
      </c>
      <c r="M1834" s="61" t="s">
        <v>3570</v>
      </c>
      <c r="N1834" s="41" t="s">
        <v>3581</v>
      </c>
      <c r="O1834" s="41" t="s">
        <v>3572</v>
      </c>
      <c r="P1834" s="41" t="s">
        <v>3621</v>
      </c>
      <c r="Q1834" s="47" t="str">
        <f t="shared" si="114"/>
        <v>IT-SW-11-04</v>
      </c>
      <c r="R1834" s="91" t="s">
        <v>3574</v>
      </c>
      <c r="S1834" s="46">
        <v>84000</v>
      </c>
      <c r="T1834" s="61">
        <v>1</v>
      </c>
      <c r="U1834" s="62">
        <v>1</v>
      </c>
      <c r="V1834" s="49">
        <f>SUMIF(ResumenCotizacion!$C:$C,E1834,ResumenCotizacion!$P:$P)</f>
        <v>0</v>
      </c>
      <c r="W1834" s="86">
        <f>IF(H1834="USD",S1834*SolCotizacion!$J$18,S1834)</f>
        <v>84000</v>
      </c>
      <c r="X1834" s="3">
        <f>ROUND(W1834/(1-VLOOKUP("Total porcentaje:",ResumenCotizacion!$F:$H,3,0)),2)</f>
        <v>84000</v>
      </c>
      <c r="Y1834" s="3">
        <f t="shared" si="117"/>
        <v>0</v>
      </c>
    </row>
    <row r="1835" spans="1:25" ht="14.25" x14ac:dyDescent="0.2">
      <c r="A1835" s="21" t="str">
        <f t="shared" si="115"/>
        <v>UT Soft-IGCanalIT-SW-11-05</v>
      </c>
      <c r="B1835" s="21" t="str">
        <f t="shared" si="116"/>
        <v>IT-SW-11-05Canal</v>
      </c>
      <c r="C1835"/>
      <c r="D1835" s="21" t="s">
        <v>3653</v>
      </c>
      <c r="E1835" t="s">
        <v>3651</v>
      </c>
      <c r="F1835" s="41" t="s">
        <v>3567</v>
      </c>
      <c r="G1835" s="21" t="str">
        <f t="shared" si="113"/>
        <v>UT Soft-IG</v>
      </c>
      <c r="H1835" s="21" t="s">
        <v>94</v>
      </c>
      <c r="I1835" s="21" t="s">
        <v>74</v>
      </c>
      <c r="J1835" t="s">
        <v>3647</v>
      </c>
      <c r="K1835" t="s">
        <v>3607</v>
      </c>
      <c r="L1835" s="61" t="s">
        <v>92</v>
      </c>
      <c r="M1835" s="61" t="s">
        <v>3570</v>
      </c>
      <c r="N1835" s="41" t="s">
        <v>3581</v>
      </c>
      <c r="O1835" s="41" t="s">
        <v>3576</v>
      </c>
      <c r="P1835" s="41" t="s">
        <v>3621</v>
      </c>
      <c r="Q1835" s="47" t="str">
        <f t="shared" si="114"/>
        <v>IT-SW-11-05</v>
      </c>
      <c r="R1835" s="91" t="s">
        <v>3574</v>
      </c>
      <c r="S1835" s="46">
        <v>93000</v>
      </c>
      <c r="T1835" s="61">
        <v>1</v>
      </c>
      <c r="U1835" s="62">
        <v>1</v>
      </c>
      <c r="V1835" s="49">
        <f>SUMIF(ResumenCotizacion!$C:$C,E1835,ResumenCotizacion!$P:$P)</f>
        <v>0</v>
      </c>
      <c r="W1835" s="86">
        <f>IF(H1835="USD",S1835*SolCotizacion!$J$18,S1835)</f>
        <v>93000</v>
      </c>
      <c r="X1835" s="3">
        <f>ROUND(W1835/(1-VLOOKUP("Total porcentaje:",ResumenCotizacion!$F:$H,3,0)),2)</f>
        <v>93000</v>
      </c>
      <c r="Y1835" s="3">
        <f t="shared" si="117"/>
        <v>0</v>
      </c>
    </row>
    <row r="1836" spans="1:25" ht="14.25" x14ac:dyDescent="0.2">
      <c r="A1836" s="21" t="str">
        <f t="shared" si="115"/>
        <v>UT Soft-IGCanalIT-SW-11-06</v>
      </c>
      <c r="B1836" s="21" t="str">
        <f t="shared" si="116"/>
        <v>IT-SW-11-06Canal</v>
      </c>
      <c r="C1836"/>
      <c r="D1836" s="21" t="s">
        <v>3653</v>
      </c>
      <c r="E1836" t="s">
        <v>3652</v>
      </c>
      <c r="F1836" s="41" t="s">
        <v>3567</v>
      </c>
      <c r="G1836" s="21" t="str">
        <f t="shared" si="113"/>
        <v>UT Soft-IG</v>
      </c>
      <c r="H1836" s="21" t="s">
        <v>94</v>
      </c>
      <c r="I1836" s="21" t="s">
        <v>74</v>
      </c>
      <c r="J1836" t="s">
        <v>3647</v>
      </c>
      <c r="K1836" t="s">
        <v>3607</v>
      </c>
      <c r="L1836" s="61" t="s">
        <v>92</v>
      </c>
      <c r="M1836" s="61" t="s">
        <v>3570</v>
      </c>
      <c r="N1836" s="41" t="s">
        <v>3571</v>
      </c>
      <c r="O1836" s="41" t="s">
        <v>3572</v>
      </c>
      <c r="P1836" s="41" t="s">
        <v>3621</v>
      </c>
      <c r="Q1836" s="47" t="str">
        <f t="shared" si="114"/>
        <v>IT-SW-11-06</v>
      </c>
      <c r="R1836" s="91" t="s">
        <v>3574</v>
      </c>
      <c r="S1836" s="46">
        <v>84000</v>
      </c>
      <c r="T1836" s="61">
        <v>1</v>
      </c>
      <c r="U1836" s="62">
        <v>1</v>
      </c>
      <c r="V1836" s="49">
        <f>SUMIF(ResumenCotizacion!$C:$C,E1836,ResumenCotizacion!$P:$P)</f>
        <v>0</v>
      </c>
      <c r="W1836" s="86">
        <f>IF(H1836="USD",S1836*SolCotizacion!$J$18,S1836)</f>
        <v>84000</v>
      </c>
      <c r="X1836" s="3">
        <f>ROUND(W1836/(1-VLOOKUP("Total porcentaje:",ResumenCotizacion!$F:$H,3,0)),2)</f>
        <v>84000</v>
      </c>
      <c r="Y1836" s="3">
        <f t="shared" si="117"/>
        <v>0</v>
      </c>
    </row>
    <row r="1837" spans="1:25" ht="14.25" x14ac:dyDescent="0.2">
      <c r="A1837" s="21" t="str">
        <f t="shared" si="115"/>
        <v>Soluciones OriónCanalIT-SW-01-01</v>
      </c>
      <c r="B1837" s="21" t="str">
        <f t="shared" si="116"/>
        <v>IT-SW-01-01Canal</v>
      </c>
      <c r="C1837"/>
      <c r="D1837" s="21" t="s">
        <v>3654</v>
      </c>
      <c r="E1837" t="s">
        <v>3566</v>
      </c>
      <c r="F1837" s="41" t="s">
        <v>3567</v>
      </c>
      <c r="G1837" s="21" t="str">
        <f t="shared" si="113"/>
        <v>Soluciones Orión</v>
      </c>
      <c r="H1837" s="21" t="s">
        <v>94</v>
      </c>
      <c r="I1837" s="21" t="s">
        <v>74</v>
      </c>
      <c r="J1837" t="s">
        <v>3568</v>
      </c>
      <c r="K1837" t="s">
        <v>3569</v>
      </c>
      <c r="L1837" s="61" t="s">
        <v>92</v>
      </c>
      <c r="M1837" s="61" t="s">
        <v>3570</v>
      </c>
      <c r="N1837" s="41" t="s">
        <v>3571</v>
      </c>
      <c r="O1837" s="41" t="s">
        <v>3572</v>
      </c>
      <c r="P1837" s="41" t="s">
        <v>3573</v>
      </c>
      <c r="Q1837" s="47" t="str">
        <f t="shared" si="114"/>
        <v>IT-SW-01-01</v>
      </c>
      <c r="R1837" s="91" t="s">
        <v>3574</v>
      </c>
      <c r="S1837" s="46">
        <v>750000</v>
      </c>
      <c r="T1837" s="61">
        <v>1</v>
      </c>
      <c r="U1837" s="62">
        <v>1</v>
      </c>
      <c r="V1837" s="49">
        <f>SUMIF(ResumenCotizacion!$C:$C,E1837,ResumenCotizacion!$P:$P)</f>
        <v>0</v>
      </c>
      <c r="W1837" s="86">
        <f>IF(H1837="USD",S1837*SolCotizacion!$J$18,S1837)</f>
        <v>750000</v>
      </c>
      <c r="X1837" s="3">
        <f>ROUND(W1837/(1-VLOOKUP("Total porcentaje:",ResumenCotizacion!$F:$H,3,0)),2)</f>
        <v>750000</v>
      </c>
      <c r="Y1837" s="3">
        <f t="shared" si="117"/>
        <v>0</v>
      </c>
    </row>
    <row r="1838" spans="1:25" ht="14.25" x14ac:dyDescent="0.2">
      <c r="A1838" s="21" t="str">
        <f t="shared" si="115"/>
        <v>Soluciones OriónCanalIT-SW-01-02</v>
      </c>
      <c r="B1838" s="21" t="str">
        <f t="shared" si="116"/>
        <v>IT-SW-01-02Canal</v>
      </c>
      <c r="C1838"/>
      <c r="D1838" s="21" t="s">
        <v>3654</v>
      </c>
      <c r="E1838" t="s">
        <v>3575</v>
      </c>
      <c r="F1838" s="41" t="s">
        <v>3567</v>
      </c>
      <c r="G1838" s="21" t="str">
        <f t="shared" si="113"/>
        <v>Soluciones Orión</v>
      </c>
      <c r="H1838" s="21" t="s">
        <v>94</v>
      </c>
      <c r="I1838" s="21" t="s">
        <v>74</v>
      </c>
      <c r="J1838" t="s">
        <v>3568</v>
      </c>
      <c r="K1838" t="s">
        <v>3569</v>
      </c>
      <c r="L1838" s="61" t="s">
        <v>92</v>
      </c>
      <c r="M1838" s="61" t="s">
        <v>3570</v>
      </c>
      <c r="N1838" s="41" t="s">
        <v>3571</v>
      </c>
      <c r="O1838" s="41" t="s">
        <v>3576</v>
      </c>
      <c r="P1838" s="41" t="s">
        <v>3573</v>
      </c>
      <c r="Q1838" s="47" t="str">
        <f t="shared" si="114"/>
        <v>IT-SW-01-02</v>
      </c>
      <c r="R1838" s="91" t="s">
        <v>3574</v>
      </c>
      <c r="S1838" s="46">
        <v>1500000</v>
      </c>
      <c r="T1838" s="61">
        <v>1</v>
      </c>
      <c r="U1838" s="62">
        <v>1</v>
      </c>
      <c r="V1838" s="49">
        <f>SUMIF(ResumenCotizacion!$C:$C,E1838,ResumenCotizacion!$P:$P)</f>
        <v>0</v>
      </c>
      <c r="W1838" s="86">
        <f>IF(H1838="USD",S1838*SolCotizacion!$J$18,S1838)</f>
        <v>1500000</v>
      </c>
      <c r="X1838" s="3">
        <f>ROUND(W1838/(1-VLOOKUP("Total porcentaje:",ResumenCotizacion!$F:$H,3,0)),2)</f>
        <v>1500000</v>
      </c>
      <c r="Y1838" s="3">
        <f t="shared" si="117"/>
        <v>0</v>
      </c>
    </row>
    <row r="1839" spans="1:25" ht="14.25" x14ac:dyDescent="0.2">
      <c r="A1839" s="21" t="str">
        <f t="shared" si="115"/>
        <v>Soluciones OriónCanalIT-SW-01-03</v>
      </c>
      <c r="B1839" s="21" t="str">
        <f t="shared" si="116"/>
        <v>IT-SW-01-03Canal</v>
      </c>
      <c r="C1839"/>
      <c r="D1839" s="21" t="s">
        <v>3654</v>
      </c>
      <c r="E1839" t="s">
        <v>3577</v>
      </c>
      <c r="F1839" s="41" t="s">
        <v>3567</v>
      </c>
      <c r="G1839" s="21" t="str">
        <f t="shared" si="113"/>
        <v>Soluciones Orión</v>
      </c>
      <c r="H1839" s="21" t="s">
        <v>94</v>
      </c>
      <c r="I1839" s="21" t="s">
        <v>74</v>
      </c>
      <c r="J1839" t="s">
        <v>3568</v>
      </c>
      <c r="K1839" t="s">
        <v>3569</v>
      </c>
      <c r="L1839" s="61" t="s">
        <v>92</v>
      </c>
      <c r="M1839" s="61" t="s">
        <v>3570</v>
      </c>
      <c r="N1839" s="41" t="s">
        <v>3578</v>
      </c>
      <c r="O1839" s="41" t="s">
        <v>3572</v>
      </c>
      <c r="P1839" s="41" t="s">
        <v>3573</v>
      </c>
      <c r="Q1839" s="47" t="str">
        <f t="shared" si="114"/>
        <v>IT-SW-01-03</v>
      </c>
      <c r="R1839" s="91" t="s">
        <v>3574</v>
      </c>
      <c r="S1839" s="46">
        <v>900000</v>
      </c>
      <c r="T1839" s="61">
        <v>1</v>
      </c>
      <c r="U1839" s="62">
        <v>1</v>
      </c>
      <c r="V1839" s="49">
        <f>SUMIF(ResumenCotizacion!$C:$C,E1839,ResumenCotizacion!$P:$P)</f>
        <v>0</v>
      </c>
      <c r="W1839" s="86">
        <f>IF(H1839="USD",S1839*SolCotizacion!$J$18,S1839)</f>
        <v>900000</v>
      </c>
      <c r="X1839" s="3">
        <f>ROUND(W1839/(1-VLOOKUP("Total porcentaje:",ResumenCotizacion!$F:$H,3,0)),2)</f>
        <v>900000</v>
      </c>
      <c r="Y1839" s="3">
        <f t="shared" si="117"/>
        <v>0</v>
      </c>
    </row>
    <row r="1840" spans="1:25" ht="14.25" x14ac:dyDescent="0.2">
      <c r="A1840" s="21" t="str">
        <f t="shared" si="115"/>
        <v>Soluciones OriónCanalIT-SW-01-04</v>
      </c>
      <c r="B1840" s="21" t="str">
        <f t="shared" si="116"/>
        <v>IT-SW-01-04Canal</v>
      </c>
      <c r="C1840"/>
      <c r="D1840" s="21" t="s">
        <v>3654</v>
      </c>
      <c r="E1840" t="s">
        <v>3579</v>
      </c>
      <c r="F1840" s="41" t="s">
        <v>3567</v>
      </c>
      <c r="G1840" s="21" t="str">
        <f t="shared" si="113"/>
        <v>Soluciones Orión</v>
      </c>
      <c r="H1840" s="21" t="s">
        <v>94</v>
      </c>
      <c r="I1840" s="21" t="s">
        <v>74</v>
      </c>
      <c r="J1840" t="s">
        <v>3568</v>
      </c>
      <c r="K1840" t="s">
        <v>3569</v>
      </c>
      <c r="L1840" s="61" t="s">
        <v>92</v>
      </c>
      <c r="M1840" s="61" t="s">
        <v>3570</v>
      </c>
      <c r="N1840" s="41" t="s">
        <v>3578</v>
      </c>
      <c r="O1840" s="41" t="s">
        <v>3576</v>
      </c>
      <c r="P1840" s="41" t="s">
        <v>3573</v>
      </c>
      <c r="Q1840" s="47" t="str">
        <f t="shared" si="114"/>
        <v>IT-SW-01-04</v>
      </c>
      <c r="R1840" s="91" t="s">
        <v>3574</v>
      </c>
      <c r="S1840" s="46">
        <v>1800000</v>
      </c>
      <c r="T1840" s="61">
        <v>1</v>
      </c>
      <c r="U1840" s="62">
        <v>1</v>
      </c>
      <c r="V1840" s="49">
        <f>SUMIF(ResumenCotizacion!$C:$C,E1840,ResumenCotizacion!$P:$P)</f>
        <v>0</v>
      </c>
      <c r="W1840" s="86">
        <f>IF(H1840="USD",S1840*SolCotizacion!$J$18,S1840)</f>
        <v>1800000</v>
      </c>
      <c r="X1840" s="3">
        <f>ROUND(W1840/(1-VLOOKUP("Total porcentaje:",ResumenCotizacion!$F:$H,3,0)),2)</f>
        <v>1800000</v>
      </c>
      <c r="Y1840" s="3">
        <f t="shared" si="117"/>
        <v>0</v>
      </c>
    </row>
    <row r="1841" spans="1:25" ht="14.25" x14ac:dyDescent="0.2">
      <c r="A1841" s="21" t="str">
        <f t="shared" si="115"/>
        <v>Soluciones OriónCanalIT-SW-01-05</v>
      </c>
      <c r="B1841" s="21" t="str">
        <f t="shared" si="116"/>
        <v>IT-SW-01-05Canal</v>
      </c>
      <c r="C1841"/>
      <c r="D1841" s="21" t="s">
        <v>3654</v>
      </c>
      <c r="E1841" t="s">
        <v>3580</v>
      </c>
      <c r="F1841" s="41" t="s">
        <v>3567</v>
      </c>
      <c r="G1841" s="21" t="str">
        <f t="shared" si="113"/>
        <v>Soluciones Orión</v>
      </c>
      <c r="H1841" s="21" t="s">
        <v>94</v>
      </c>
      <c r="I1841" s="21" t="s">
        <v>74</v>
      </c>
      <c r="J1841" t="s">
        <v>3568</v>
      </c>
      <c r="K1841" t="s">
        <v>3569</v>
      </c>
      <c r="L1841" s="61" t="s">
        <v>92</v>
      </c>
      <c r="M1841" s="61" t="s">
        <v>3570</v>
      </c>
      <c r="N1841" s="41" t="s">
        <v>3581</v>
      </c>
      <c r="O1841" s="41" t="s">
        <v>3572</v>
      </c>
      <c r="P1841" s="41" t="s">
        <v>3573</v>
      </c>
      <c r="Q1841" s="47" t="str">
        <f t="shared" si="114"/>
        <v>IT-SW-01-05</v>
      </c>
      <c r="R1841" s="91" t="s">
        <v>3574</v>
      </c>
      <c r="S1841" s="46">
        <v>1080000</v>
      </c>
      <c r="T1841" s="61">
        <v>1</v>
      </c>
      <c r="U1841" s="62">
        <v>1</v>
      </c>
      <c r="V1841" s="49">
        <f>SUMIF(ResumenCotizacion!$C:$C,E1841,ResumenCotizacion!$P:$P)</f>
        <v>0</v>
      </c>
      <c r="W1841" s="86">
        <f>IF(H1841="USD",S1841*SolCotizacion!$J$18,S1841)</f>
        <v>1080000</v>
      </c>
      <c r="X1841" s="3">
        <f>ROUND(W1841/(1-VLOOKUP("Total porcentaje:",ResumenCotizacion!$F:$H,3,0)),2)</f>
        <v>1080000</v>
      </c>
      <c r="Y1841" s="3">
        <f t="shared" si="117"/>
        <v>0</v>
      </c>
    </row>
    <row r="1842" spans="1:25" ht="14.25" x14ac:dyDescent="0.2">
      <c r="A1842" s="21" t="str">
        <f t="shared" si="115"/>
        <v>Soluciones OriónCanalIT-SW-01-06</v>
      </c>
      <c r="B1842" s="21" t="str">
        <f t="shared" si="116"/>
        <v>IT-SW-01-06Canal</v>
      </c>
      <c r="C1842"/>
      <c r="D1842" s="21" t="s">
        <v>3654</v>
      </c>
      <c r="E1842" t="s">
        <v>3582</v>
      </c>
      <c r="F1842" s="41" t="s">
        <v>3567</v>
      </c>
      <c r="G1842" s="21" t="str">
        <f t="shared" si="113"/>
        <v>Soluciones Orión</v>
      </c>
      <c r="H1842" s="21" t="s">
        <v>94</v>
      </c>
      <c r="I1842" s="21" t="s">
        <v>74</v>
      </c>
      <c r="J1842" t="s">
        <v>3568</v>
      </c>
      <c r="K1842" t="s">
        <v>3569</v>
      </c>
      <c r="L1842" s="61" t="s">
        <v>92</v>
      </c>
      <c r="M1842" s="61" t="s">
        <v>3570</v>
      </c>
      <c r="N1842" s="41" t="s">
        <v>3581</v>
      </c>
      <c r="O1842" s="41" t="s">
        <v>3576</v>
      </c>
      <c r="P1842" s="41" t="s">
        <v>3573</v>
      </c>
      <c r="Q1842" s="47" t="str">
        <f t="shared" si="114"/>
        <v>IT-SW-01-06</v>
      </c>
      <c r="R1842" s="91" t="s">
        <v>3574</v>
      </c>
      <c r="S1842" s="46">
        <v>2160000</v>
      </c>
      <c r="T1842" s="61">
        <v>1</v>
      </c>
      <c r="U1842" s="62">
        <v>1</v>
      </c>
      <c r="V1842" s="49">
        <f>SUMIF(ResumenCotizacion!$C:$C,E1842,ResumenCotizacion!$P:$P)</f>
        <v>0</v>
      </c>
      <c r="W1842" s="86">
        <f>IF(H1842="USD",S1842*SolCotizacion!$J$18,S1842)</f>
        <v>2160000</v>
      </c>
      <c r="X1842" s="3">
        <f>ROUND(W1842/(1-VLOOKUP("Total porcentaje:",ResumenCotizacion!$F:$H,3,0)),2)</f>
        <v>2160000</v>
      </c>
      <c r="Y1842" s="3">
        <f t="shared" si="117"/>
        <v>0</v>
      </c>
    </row>
    <row r="1843" spans="1:25" ht="14.25" x14ac:dyDescent="0.2">
      <c r="A1843" s="21" t="str">
        <f t="shared" si="115"/>
        <v>Soluciones OriónCanalIT-SW-02-01</v>
      </c>
      <c r="B1843" s="21" t="str">
        <f t="shared" si="116"/>
        <v>IT-SW-02-01Canal</v>
      </c>
      <c r="C1843"/>
      <c r="D1843" s="21" t="s">
        <v>3654</v>
      </c>
      <c r="E1843" t="s">
        <v>3583</v>
      </c>
      <c r="F1843" s="41" t="s">
        <v>3567</v>
      </c>
      <c r="G1843" s="21" t="str">
        <f t="shared" si="113"/>
        <v>Soluciones Orión</v>
      </c>
      <c r="H1843" s="21" t="s">
        <v>94</v>
      </c>
      <c r="I1843" s="21" t="s">
        <v>74</v>
      </c>
      <c r="J1843" t="s">
        <v>3584</v>
      </c>
      <c r="K1843" t="s">
        <v>3585</v>
      </c>
      <c r="L1843" s="61" t="s">
        <v>92</v>
      </c>
      <c r="M1843" s="61" t="s">
        <v>3570</v>
      </c>
      <c r="N1843" s="41" t="s">
        <v>3571</v>
      </c>
      <c r="O1843" s="41" t="s">
        <v>3572</v>
      </c>
      <c r="P1843" s="41" t="s">
        <v>3573</v>
      </c>
      <c r="Q1843" s="47" t="str">
        <f t="shared" si="114"/>
        <v>IT-SW-02-01</v>
      </c>
      <c r="R1843" s="91" t="s">
        <v>3574</v>
      </c>
      <c r="S1843" s="46">
        <v>862500</v>
      </c>
      <c r="T1843" s="61">
        <v>1</v>
      </c>
      <c r="U1843" s="62">
        <v>1</v>
      </c>
      <c r="V1843" s="49">
        <f>SUMIF(ResumenCotizacion!$C:$C,E1843,ResumenCotizacion!$P:$P)</f>
        <v>0</v>
      </c>
      <c r="W1843" s="86">
        <f>IF(H1843="USD",S1843*SolCotizacion!$J$18,S1843)</f>
        <v>862500</v>
      </c>
      <c r="X1843" s="3">
        <f>ROUND(W1843/(1-VLOOKUP("Total porcentaje:",ResumenCotizacion!$F:$H,3,0)),2)</f>
        <v>862500</v>
      </c>
      <c r="Y1843" s="3">
        <f t="shared" si="117"/>
        <v>0</v>
      </c>
    </row>
    <row r="1844" spans="1:25" ht="14.25" x14ac:dyDescent="0.2">
      <c r="A1844" s="21" t="str">
        <f t="shared" si="115"/>
        <v>Soluciones OriónCanalIT-SW-02-02</v>
      </c>
      <c r="B1844" s="21" t="str">
        <f t="shared" si="116"/>
        <v>IT-SW-02-02Canal</v>
      </c>
      <c r="C1844"/>
      <c r="D1844" s="21" t="s">
        <v>3654</v>
      </c>
      <c r="E1844" t="s">
        <v>3586</v>
      </c>
      <c r="F1844" s="41" t="s">
        <v>3567</v>
      </c>
      <c r="G1844" s="21" t="str">
        <f t="shared" si="113"/>
        <v>Soluciones Orión</v>
      </c>
      <c r="H1844" s="21" t="s">
        <v>94</v>
      </c>
      <c r="I1844" s="21" t="s">
        <v>74</v>
      </c>
      <c r="J1844" t="s">
        <v>3584</v>
      </c>
      <c r="K1844" t="s">
        <v>3585</v>
      </c>
      <c r="L1844" s="61" t="s">
        <v>92</v>
      </c>
      <c r="M1844" s="61" t="s">
        <v>3570</v>
      </c>
      <c r="N1844" s="41" t="s">
        <v>3571</v>
      </c>
      <c r="O1844" s="41" t="s">
        <v>3576</v>
      </c>
      <c r="P1844" s="41" t="s">
        <v>3573</v>
      </c>
      <c r="Q1844" s="47" t="str">
        <f t="shared" si="114"/>
        <v>IT-SW-02-02</v>
      </c>
      <c r="R1844" s="91" t="s">
        <v>3574</v>
      </c>
      <c r="S1844" s="46">
        <v>1725000</v>
      </c>
      <c r="T1844" s="61">
        <v>1</v>
      </c>
      <c r="U1844" s="62">
        <v>1</v>
      </c>
      <c r="V1844" s="49">
        <f>SUMIF(ResumenCotizacion!$C:$C,E1844,ResumenCotizacion!$P:$P)</f>
        <v>0</v>
      </c>
      <c r="W1844" s="86">
        <f>IF(H1844="USD",S1844*SolCotizacion!$J$18,S1844)</f>
        <v>1725000</v>
      </c>
      <c r="X1844" s="3">
        <f>ROUND(W1844/(1-VLOOKUP("Total porcentaje:",ResumenCotizacion!$F:$H,3,0)),2)</f>
        <v>1725000</v>
      </c>
      <c r="Y1844" s="3">
        <f t="shared" si="117"/>
        <v>0</v>
      </c>
    </row>
    <row r="1845" spans="1:25" ht="14.25" x14ac:dyDescent="0.2">
      <c r="A1845" s="21" t="str">
        <f t="shared" si="115"/>
        <v>Soluciones OriónCanalIT-SW-02-03</v>
      </c>
      <c r="B1845" s="21" t="str">
        <f t="shared" si="116"/>
        <v>IT-SW-02-03Canal</v>
      </c>
      <c r="C1845"/>
      <c r="D1845" s="21" t="s">
        <v>3654</v>
      </c>
      <c r="E1845" t="s">
        <v>3587</v>
      </c>
      <c r="F1845" s="41" t="s">
        <v>3567</v>
      </c>
      <c r="G1845" s="21" t="str">
        <f t="shared" ref="G1845:G1908" si="118">D1845</f>
        <v>Soluciones Orión</v>
      </c>
      <c r="H1845" s="21" t="s">
        <v>94</v>
      </c>
      <c r="I1845" s="21" t="s">
        <v>74</v>
      </c>
      <c r="J1845" t="s">
        <v>3584</v>
      </c>
      <c r="K1845" t="s">
        <v>3585</v>
      </c>
      <c r="L1845" s="61" t="s">
        <v>92</v>
      </c>
      <c r="M1845" s="61" t="s">
        <v>3570</v>
      </c>
      <c r="N1845" s="41" t="s">
        <v>3578</v>
      </c>
      <c r="O1845" s="41" t="s">
        <v>3572</v>
      </c>
      <c r="P1845" s="41" t="s">
        <v>3573</v>
      </c>
      <c r="Q1845" s="47" t="str">
        <f t="shared" ref="Q1845:Q1908" si="119">E1845</f>
        <v>IT-SW-02-03</v>
      </c>
      <c r="R1845" s="91" t="s">
        <v>3574</v>
      </c>
      <c r="S1845" s="46">
        <v>1034999.9999999999</v>
      </c>
      <c r="T1845" s="61">
        <v>1</v>
      </c>
      <c r="U1845" s="62">
        <v>1</v>
      </c>
      <c r="V1845" s="49">
        <f>SUMIF(ResumenCotizacion!$C:$C,E1845,ResumenCotizacion!$P:$P)</f>
        <v>0</v>
      </c>
      <c r="W1845" s="86">
        <f>IF(H1845="USD",S1845*SolCotizacion!$J$18,S1845)</f>
        <v>1034999.9999999999</v>
      </c>
      <c r="X1845" s="3">
        <f>ROUND(W1845/(1-VLOOKUP("Total porcentaje:",ResumenCotizacion!$F:$H,3,0)),2)</f>
        <v>1035000</v>
      </c>
      <c r="Y1845" s="3">
        <f t="shared" si="117"/>
        <v>0</v>
      </c>
    </row>
    <row r="1846" spans="1:25" ht="14.25" x14ac:dyDescent="0.2">
      <c r="A1846" s="21" t="str">
        <f t="shared" si="115"/>
        <v>Soluciones OriónCanalIT-SW-02-04</v>
      </c>
      <c r="B1846" s="21" t="str">
        <f t="shared" si="116"/>
        <v>IT-SW-02-04Canal</v>
      </c>
      <c r="C1846"/>
      <c r="D1846" s="21" t="s">
        <v>3654</v>
      </c>
      <c r="E1846" t="s">
        <v>3588</v>
      </c>
      <c r="F1846" s="41" t="s">
        <v>3567</v>
      </c>
      <c r="G1846" s="21" t="str">
        <f t="shared" si="118"/>
        <v>Soluciones Orión</v>
      </c>
      <c r="H1846" s="21" t="s">
        <v>94</v>
      </c>
      <c r="I1846" s="21" t="s">
        <v>74</v>
      </c>
      <c r="J1846" t="s">
        <v>3584</v>
      </c>
      <c r="K1846" t="s">
        <v>3585</v>
      </c>
      <c r="L1846" s="61" t="s">
        <v>92</v>
      </c>
      <c r="M1846" s="61" t="s">
        <v>3570</v>
      </c>
      <c r="N1846" s="41" t="s">
        <v>3578</v>
      </c>
      <c r="O1846" s="41" t="s">
        <v>3576</v>
      </c>
      <c r="P1846" s="41" t="s">
        <v>3573</v>
      </c>
      <c r="Q1846" s="47" t="str">
        <f t="shared" si="119"/>
        <v>IT-SW-02-04</v>
      </c>
      <c r="R1846" s="91" t="s">
        <v>3574</v>
      </c>
      <c r="S1846" s="46">
        <v>2069999.9999999998</v>
      </c>
      <c r="T1846" s="61">
        <v>1</v>
      </c>
      <c r="U1846" s="62">
        <v>1</v>
      </c>
      <c r="V1846" s="49">
        <f>SUMIF(ResumenCotizacion!$C:$C,E1846,ResumenCotizacion!$P:$P)</f>
        <v>0</v>
      </c>
      <c r="W1846" s="86">
        <f>IF(H1846="USD",S1846*SolCotizacion!$J$18,S1846)</f>
        <v>2069999.9999999998</v>
      </c>
      <c r="X1846" s="3">
        <f>ROUND(W1846/(1-VLOOKUP("Total porcentaje:",ResumenCotizacion!$F:$H,3,0)),2)</f>
        <v>2070000</v>
      </c>
      <c r="Y1846" s="3">
        <f t="shared" si="117"/>
        <v>0</v>
      </c>
    </row>
    <row r="1847" spans="1:25" ht="14.25" x14ac:dyDescent="0.2">
      <c r="A1847" s="21" t="str">
        <f t="shared" si="115"/>
        <v>Soluciones OriónCanalIT-SW-02-05</v>
      </c>
      <c r="B1847" s="21" t="str">
        <f t="shared" si="116"/>
        <v>IT-SW-02-05Canal</v>
      </c>
      <c r="C1847"/>
      <c r="D1847" s="21" t="s">
        <v>3654</v>
      </c>
      <c r="E1847" t="s">
        <v>3589</v>
      </c>
      <c r="F1847" s="41" t="s">
        <v>3567</v>
      </c>
      <c r="G1847" s="21" t="str">
        <f t="shared" si="118"/>
        <v>Soluciones Orión</v>
      </c>
      <c r="H1847" s="21" t="s">
        <v>94</v>
      </c>
      <c r="I1847" s="21" t="s">
        <v>74</v>
      </c>
      <c r="J1847" t="s">
        <v>3584</v>
      </c>
      <c r="K1847" t="s">
        <v>3585</v>
      </c>
      <c r="L1847" s="61" t="s">
        <v>92</v>
      </c>
      <c r="M1847" s="61" t="s">
        <v>3570</v>
      </c>
      <c r="N1847" s="41" t="s">
        <v>3581</v>
      </c>
      <c r="O1847" s="41" t="s">
        <v>3572</v>
      </c>
      <c r="P1847" s="41" t="s">
        <v>3573</v>
      </c>
      <c r="Q1847" s="47" t="str">
        <f t="shared" si="119"/>
        <v>IT-SW-02-05</v>
      </c>
      <c r="R1847" s="91" t="s">
        <v>3574</v>
      </c>
      <c r="S1847" s="46">
        <v>1241999.9999999998</v>
      </c>
      <c r="T1847" s="61">
        <v>1</v>
      </c>
      <c r="U1847" s="62">
        <v>1</v>
      </c>
      <c r="V1847" s="49">
        <f>SUMIF(ResumenCotizacion!$C:$C,E1847,ResumenCotizacion!$P:$P)</f>
        <v>0</v>
      </c>
      <c r="W1847" s="86">
        <f>IF(H1847="USD",S1847*SolCotizacion!$J$18,S1847)</f>
        <v>1241999.9999999998</v>
      </c>
      <c r="X1847" s="3">
        <f>ROUND(W1847/(1-VLOOKUP("Total porcentaje:",ResumenCotizacion!$F:$H,3,0)),2)</f>
        <v>1242000</v>
      </c>
      <c r="Y1847" s="3">
        <f t="shared" si="117"/>
        <v>0</v>
      </c>
    </row>
    <row r="1848" spans="1:25" ht="14.25" x14ac:dyDescent="0.2">
      <c r="A1848" s="21" t="str">
        <f t="shared" si="115"/>
        <v>Soluciones OriónCanalIT-SW-02-06</v>
      </c>
      <c r="B1848" s="21" t="str">
        <f t="shared" si="116"/>
        <v>IT-SW-02-06Canal</v>
      </c>
      <c r="C1848"/>
      <c r="D1848" s="21" t="s">
        <v>3654</v>
      </c>
      <c r="E1848" t="s">
        <v>3590</v>
      </c>
      <c r="F1848" s="41" t="s">
        <v>3567</v>
      </c>
      <c r="G1848" s="21" t="str">
        <f t="shared" si="118"/>
        <v>Soluciones Orión</v>
      </c>
      <c r="H1848" s="21" t="s">
        <v>94</v>
      </c>
      <c r="I1848" s="21" t="s">
        <v>74</v>
      </c>
      <c r="J1848" t="s">
        <v>3584</v>
      </c>
      <c r="K1848" t="s">
        <v>3585</v>
      </c>
      <c r="L1848" s="61" t="s">
        <v>92</v>
      </c>
      <c r="M1848" s="61" t="s">
        <v>3570</v>
      </c>
      <c r="N1848" s="41" t="s">
        <v>3581</v>
      </c>
      <c r="O1848" s="41" t="s">
        <v>3576</v>
      </c>
      <c r="P1848" s="41" t="s">
        <v>3573</v>
      </c>
      <c r="Q1848" s="47" t="str">
        <f t="shared" si="119"/>
        <v>IT-SW-02-06</v>
      </c>
      <c r="R1848" s="91" t="s">
        <v>3574</v>
      </c>
      <c r="S1848" s="46">
        <v>2483999.9999999995</v>
      </c>
      <c r="T1848" s="61">
        <v>1</v>
      </c>
      <c r="U1848" s="62">
        <v>1</v>
      </c>
      <c r="V1848" s="49">
        <f>SUMIF(ResumenCotizacion!$C:$C,E1848,ResumenCotizacion!$P:$P)</f>
        <v>0</v>
      </c>
      <c r="W1848" s="86">
        <f>IF(H1848="USD",S1848*SolCotizacion!$J$18,S1848)</f>
        <v>2483999.9999999995</v>
      </c>
      <c r="X1848" s="3">
        <f>ROUND(W1848/(1-VLOOKUP("Total porcentaje:",ResumenCotizacion!$F:$H,3,0)),2)</f>
        <v>2484000</v>
      </c>
      <c r="Y1848" s="3">
        <f t="shared" si="117"/>
        <v>0</v>
      </c>
    </row>
    <row r="1849" spans="1:25" ht="14.25" x14ac:dyDescent="0.2">
      <c r="A1849" s="21" t="str">
        <f t="shared" si="115"/>
        <v>Soluciones OriónCanalIT-SW-03-01</v>
      </c>
      <c r="B1849" s="21" t="str">
        <f t="shared" si="116"/>
        <v>IT-SW-03-01Canal</v>
      </c>
      <c r="C1849"/>
      <c r="D1849" s="21" t="s">
        <v>3654</v>
      </c>
      <c r="E1849" t="s">
        <v>3591</v>
      </c>
      <c r="F1849" s="41" t="s">
        <v>3567</v>
      </c>
      <c r="G1849" s="21" t="str">
        <f t="shared" si="118"/>
        <v>Soluciones Orión</v>
      </c>
      <c r="H1849" s="21" t="s">
        <v>94</v>
      </c>
      <c r="I1849" s="21" t="s">
        <v>74</v>
      </c>
      <c r="J1849" t="s">
        <v>3592</v>
      </c>
      <c r="K1849" t="s">
        <v>3569</v>
      </c>
      <c r="L1849" s="61" t="s">
        <v>92</v>
      </c>
      <c r="M1849" s="61" t="s">
        <v>3570</v>
      </c>
      <c r="N1849" s="41" t="s">
        <v>3571</v>
      </c>
      <c r="O1849" s="41" t="s">
        <v>3572</v>
      </c>
      <c r="P1849" s="41" t="s">
        <v>3573</v>
      </c>
      <c r="Q1849" s="47" t="str">
        <f t="shared" si="119"/>
        <v>IT-SW-03-01</v>
      </c>
      <c r="R1849" s="91" t="s">
        <v>3574</v>
      </c>
      <c r="S1849" s="46">
        <v>862500</v>
      </c>
      <c r="T1849" s="61">
        <v>1</v>
      </c>
      <c r="U1849" s="62">
        <v>1</v>
      </c>
      <c r="V1849" s="49">
        <f>SUMIF(ResumenCotizacion!$C:$C,E1849,ResumenCotizacion!$P:$P)</f>
        <v>0</v>
      </c>
      <c r="W1849" s="86">
        <f>IF(H1849="USD",S1849*SolCotizacion!$J$18,S1849)</f>
        <v>862500</v>
      </c>
      <c r="X1849" s="3">
        <f>ROUND(W1849/(1-VLOOKUP("Total porcentaje:",ResumenCotizacion!$F:$H,3,0)),2)</f>
        <v>862500</v>
      </c>
      <c r="Y1849" s="3">
        <f t="shared" si="117"/>
        <v>0</v>
      </c>
    </row>
    <row r="1850" spans="1:25" ht="14.25" x14ac:dyDescent="0.2">
      <c r="A1850" s="21" t="str">
        <f t="shared" si="115"/>
        <v>Soluciones OriónCanalIT-SW-03-02</v>
      </c>
      <c r="B1850" s="21" t="str">
        <f t="shared" si="116"/>
        <v>IT-SW-03-02Canal</v>
      </c>
      <c r="C1850"/>
      <c r="D1850" s="21" t="s">
        <v>3654</v>
      </c>
      <c r="E1850" t="s">
        <v>3593</v>
      </c>
      <c r="F1850" s="41" t="s">
        <v>3567</v>
      </c>
      <c r="G1850" s="21" t="str">
        <f t="shared" si="118"/>
        <v>Soluciones Orión</v>
      </c>
      <c r="H1850" s="21" t="s">
        <v>94</v>
      </c>
      <c r="I1850" s="21" t="s">
        <v>74</v>
      </c>
      <c r="J1850" t="s">
        <v>3592</v>
      </c>
      <c r="K1850" t="s">
        <v>3569</v>
      </c>
      <c r="L1850" s="61" t="s">
        <v>92</v>
      </c>
      <c r="M1850" s="61" t="s">
        <v>3570</v>
      </c>
      <c r="N1850" s="41" t="s">
        <v>3571</v>
      </c>
      <c r="O1850" s="41" t="s">
        <v>3576</v>
      </c>
      <c r="P1850" s="41" t="s">
        <v>3573</v>
      </c>
      <c r="Q1850" s="47" t="str">
        <f t="shared" si="119"/>
        <v>IT-SW-03-02</v>
      </c>
      <c r="R1850" s="91" t="s">
        <v>3574</v>
      </c>
      <c r="S1850" s="46">
        <v>1725000</v>
      </c>
      <c r="T1850" s="61">
        <v>1</v>
      </c>
      <c r="U1850" s="62">
        <v>1</v>
      </c>
      <c r="V1850" s="49">
        <f>SUMIF(ResumenCotizacion!$C:$C,E1850,ResumenCotizacion!$P:$P)</f>
        <v>0</v>
      </c>
      <c r="W1850" s="86">
        <f>IF(H1850="USD",S1850*SolCotizacion!$J$18,S1850)</f>
        <v>1725000</v>
      </c>
      <c r="X1850" s="3">
        <f>ROUND(W1850/(1-VLOOKUP("Total porcentaje:",ResumenCotizacion!$F:$H,3,0)),2)</f>
        <v>1725000</v>
      </c>
      <c r="Y1850" s="3">
        <f t="shared" si="117"/>
        <v>0</v>
      </c>
    </row>
    <row r="1851" spans="1:25" ht="14.25" x14ac:dyDescent="0.2">
      <c r="A1851" s="21" t="str">
        <f t="shared" si="115"/>
        <v>Soluciones OriónCanalIT-SW-03-03</v>
      </c>
      <c r="B1851" s="21" t="str">
        <f t="shared" si="116"/>
        <v>IT-SW-03-03Canal</v>
      </c>
      <c r="C1851"/>
      <c r="D1851" s="21" t="s">
        <v>3654</v>
      </c>
      <c r="E1851" t="s">
        <v>3594</v>
      </c>
      <c r="F1851" s="41" t="s">
        <v>3567</v>
      </c>
      <c r="G1851" s="21" t="str">
        <f t="shared" si="118"/>
        <v>Soluciones Orión</v>
      </c>
      <c r="H1851" s="21" t="s">
        <v>94</v>
      </c>
      <c r="I1851" s="21" t="s">
        <v>74</v>
      </c>
      <c r="J1851" t="s">
        <v>3592</v>
      </c>
      <c r="K1851" t="s">
        <v>3569</v>
      </c>
      <c r="L1851" s="61" t="s">
        <v>92</v>
      </c>
      <c r="M1851" s="61" t="s">
        <v>3570</v>
      </c>
      <c r="N1851" s="41" t="s">
        <v>3578</v>
      </c>
      <c r="O1851" s="41" t="s">
        <v>3572</v>
      </c>
      <c r="P1851" s="41" t="s">
        <v>3573</v>
      </c>
      <c r="Q1851" s="47" t="str">
        <f t="shared" si="119"/>
        <v>IT-SW-03-03</v>
      </c>
      <c r="R1851" s="91" t="s">
        <v>3574</v>
      </c>
      <c r="S1851" s="46">
        <v>1034999.9999999999</v>
      </c>
      <c r="T1851" s="61">
        <v>1</v>
      </c>
      <c r="U1851" s="62">
        <v>1</v>
      </c>
      <c r="V1851" s="49">
        <f>SUMIF(ResumenCotizacion!$C:$C,E1851,ResumenCotizacion!$P:$P)</f>
        <v>0</v>
      </c>
      <c r="W1851" s="86">
        <f>IF(H1851="USD",S1851*SolCotizacion!$J$18,S1851)</f>
        <v>1034999.9999999999</v>
      </c>
      <c r="X1851" s="3">
        <f>ROUND(W1851/(1-VLOOKUP("Total porcentaje:",ResumenCotizacion!$F:$H,3,0)),2)</f>
        <v>1035000</v>
      </c>
      <c r="Y1851" s="3">
        <f t="shared" si="117"/>
        <v>0</v>
      </c>
    </row>
    <row r="1852" spans="1:25" ht="14.25" x14ac:dyDescent="0.2">
      <c r="A1852" s="21" t="str">
        <f t="shared" si="115"/>
        <v>Soluciones OriónCanalIT-SW-03-04</v>
      </c>
      <c r="B1852" s="21" t="str">
        <f t="shared" si="116"/>
        <v>IT-SW-03-04Canal</v>
      </c>
      <c r="C1852"/>
      <c r="D1852" s="21" t="s">
        <v>3654</v>
      </c>
      <c r="E1852" t="s">
        <v>3595</v>
      </c>
      <c r="F1852" s="41" t="s">
        <v>3567</v>
      </c>
      <c r="G1852" s="21" t="str">
        <f t="shared" si="118"/>
        <v>Soluciones Orión</v>
      </c>
      <c r="H1852" s="21" t="s">
        <v>94</v>
      </c>
      <c r="I1852" s="21" t="s">
        <v>74</v>
      </c>
      <c r="J1852" t="s">
        <v>3592</v>
      </c>
      <c r="K1852" t="s">
        <v>3569</v>
      </c>
      <c r="L1852" s="61" t="s">
        <v>92</v>
      </c>
      <c r="M1852" s="61" t="s">
        <v>3570</v>
      </c>
      <c r="N1852" s="41" t="s">
        <v>3578</v>
      </c>
      <c r="O1852" s="41" t="s">
        <v>3576</v>
      </c>
      <c r="P1852" s="41" t="s">
        <v>3573</v>
      </c>
      <c r="Q1852" s="47" t="str">
        <f t="shared" si="119"/>
        <v>IT-SW-03-04</v>
      </c>
      <c r="R1852" s="91" t="s">
        <v>3574</v>
      </c>
      <c r="S1852" s="46">
        <v>2069999.9999999998</v>
      </c>
      <c r="T1852" s="61">
        <v>1</v>
      </c>
      <c r="U1852" s="62">
        <v>1</v>
      </c>
      <c r="V1852" s="49">
        <f>SUMIF(ResumenCotizacion!$C:$C,E1852,ResumenCotizacion!$P:$P)</f>
        <v>0</v>
      </c>
      <c r="W1852" s="86">
        <f>IF(H1852="USD",S1852*SolCotizacion!$J$18,S1852)</f>
        <v>2069999.9999999998</v>
      </c>
      <c r="X1852" s="3">
        <f>ROUND(W1852/(1-VLOOKUP("Total porcentaje:",ResumenCotizacion!$F:$H,3,0)),2)</f>
        <v>2070000</v>
      </c>
      <c r="Y1852" s="3">
        <f t="shared" si="117"/>
        <v>0</v>
      </c>
    </row>
    <row r="1853" spans="1:25" ht="14.25" x14ac:dyDescent="0.2">
      <c r="A1853" s="21" t="str">
        <f t="shared" si="115"/>
        <v>Soluciones OriónCanalIT-SW-03-05</v>
      </c>
      <c r="B1853" s="21" t="str">
        <f t="shared" si="116"/>
        <v>IT-SW-03-05Canal</v>
      </c>
      <c r="C1853"/>
      <c r="D1853" s="21" t="s">
        <v>3654</v>
      </c>
      <c r="E1853" t="s">
        <v>3596</v>
      </c>
      <c r="F1853" s="41" t="s">
        <v>3567</v>
      </c>
      <c r="G1853" s="21" t="str">
        <f t="shared" si="118"/>
        <v>Soluciones Orión</v>
      </c>
      <c r="H1853" s="21" t="s">
        <v>94</v>
      </c>
      <c r="I1853" s="21" t="s">
        <v>74</v>
      </c>
      <c r="J1853" t="s">
        <v>3592</v>
      </c>
      <c r="K1853" t="s">
        <v>3569</v>
      </c>
      <c r="L1853" s="61" t="s">
        <v>92</v>
      </c>
      <c r="M1853" s="61" t="s">
        <v>3570</v>
      </c>
      <c r="N1853" s="41" t="s">
        <v>3581</v>
      </c>
      <c r="O1853" s="41" t="s">
        <v>3572</v>
      </c>
      <c r="P1853" s="41" t="s">
        <v>3573</v>
      </c>
      <c r="Q1853" s="47" t="str">
        <f t="shared" si="119"/>
        <v>IT-SW-03-05</v>
      </c>
      <c r="R1853" s="91" t="s">
        <v>3574</v>
      </c>
      <c r="S1853" s="46">
        <v>1241999.9999999998</v>
      </c>
      <c r="T1853" s="61">
        <v>1</v>
      </c>
      <c r="U1853" s="62">
        <v>1</v>
      </c>
      <c r="V1853" s="49">
        <f>SUMIF(ResumenCotizacion!$C:$C,E1853,ResumenCotizacion!$P:$P)</f>
        <v>0</v>
      </c>
      <c r="W1853" s="86">
        <f>IF(H1853="USD",S1853*SolCotizacion!$J$18,S1853)</f>
        <v>1241999.9999999998</v>
      </c>
      <c r="X1853" s="3">
        <f>ROUND(W1853/(1-VLOOKUP("Total porcentaje:",ResumenCotizacion!$F:$H,3,0)),2)</f>
        <v>1242000</v>
      </c>
      <c r="Y1853" s="3">
        <f t="shared" si="117"/>
        <v>0</v>
      </c>
    </row>
    <row r="1854" spans="1:25" ht="14.25" x14ac:dyDescent="0.2">
      <c r="A1854" s="21" t="str">
        <f t="shared" si="115"/>
        <v>Soluciones OriónCanalIT-SW-03-06</v>
      </c>
      <c r="B1854" s="21" t="str">
        <f t="shared" si="116"/>
        <v>IT-SW-03-06Canal</v>
      </c>
      <c r="C1854"/>
      <c r="D1854" s="21" t="s">
        <v>3654</v>
      </c>
      <c r="E1854" t="s">
        <v>3597</v>
      </c>
      <c r="F1854" s="41" t="s">
        <v>3567</v>
      </c>
      <c r="G1854" s="21" t="str">
        <f t="shared" si="118"/>
        <v>Soluciones Orión</v>
      </c>
      <c r="H1854" s="21" t="s">
        <v>94</v>
      </c>
      <c r="I1854" s="21" t="s">
        <v>74</v>
      </c>
      <c r="J1854" t="s">
        <v>3592</v>
      </c>
      <c r="K1854" t="s">
        <v>3569</v>
      </c>
      <c r="L1854" s="61" t="s">
        <v>92</v>
      </c>
      <c r="M1854" s="61" t="s">
        <v>3570</v>
      </c>
      <c r="N1854" s="41" t="s">
        <v>3581</v>
      </c>
      <c r="O1854" s="41" t="s">
        <v>3576</v>
      </c>
      <c r="P1854" s="41" t="s">
        <v>3573</v>
      </c>
      <c r="Q1854" s="47" t="str">
        <f t="shared" si="119"/>
        <v>IT-SW-03-06</v>
      </c>
      <c r="R1854" s="91" t="s">
        <v>3574</v>
      </c>
      <c r="S1854" s="46">
        <v>2483999.9999999995</v>
      </c>
      <c r="T1854" s="61">
        <v>1</v>
      </c>
      <c r="U1854" s="62">
        <v>1</v>
      </c>
      <c r="V1854" s="49">
        <f>SUMIF(ResumenCotizacion!$C:$C,E1854,ResumenCotizacion!$P:$P)</f>
        <v>0</v>
      </c>
      <c r="W1854" s="86">
        <f>IF(H1854="USD",S1854*SolCotizacion!$J$18,S1854)</f>
        <v>2483999.9999999995</v>
      </c>
      <c r="X1854" s="3">
        <f>ROUND(W1854/(1-VLOOKUP("Total porcentaje:",ResumenCotizacion!$F:$H,3,0)),2)</f>
        <v>2484000</v>
      </c>
      <c r="Y1854" s="3">
        <f t="shared" si="117"/>
        <v>0</v>
      </c>
    </row>
    <row r="1855" spans="1:25" ht="14.25" x14ac:dyDescent="0.2">
      <c r="A1855" s="21" t="str">
        <f t="shared" si="115"/>
        <v>Soluciones OriónCanalIT-SW-04-01</v>
      </c>
      <c r="B1855" s="21" t="str">
        <f t="shared" si="116"/>
        <v>IT-SW-04-01Canal</v>
      </c>
      <c r="C1855"/>
      <c r="D1855" s="21" t="s">
        <v>3654</v>
      </c>
      <c r="E1855" t="s">
        <v>3598</v>
      </c>
      <c r="F1855" s="41" t="s">
        <v>3567</v>
      </c>
      <c r="G1855" s="21" t="str">
        <f t="shared" si="118"/>
        <v>Soluciones Orión</v>
      </c>
      <c r="H1855" s="21" t="s">
        <v>94</v>
      </c>
      <c r="I1855" s="21" t="s">
        <v>74</v>
      </c>
      <c r="J1855" t="s">
        <v>3599</v>
      </c>
      <c r="K1855" t="s">
        <v>3585</v>
      </c>
      <c r="L1855" s="61" t="s">
        <v>92</v>
      </c>
      <c r="M1855" s="61" t="s">
        <v>3570</v>
      </c>
      <c r="N1855" s="41" t="s">
        <v>3571</v>
      </c>
      <c r="O1855" s="41" t="s">
        <v>3572</v>
      </c>
      <c r="P1855" s="41" t="s">
        <v>3573</v>
      </c>
      <c r="Q1855" s="47" t="str">
        <f t="shared" si="119"/>
        <v>IT-SW-04-01</v>
      </c>
      <c r="R1855" s="91" t="s">
        <v>3574</v>
      </c>
      <c r="S1855" s="46">
        <v>991874.99999999988</v>
      </c>
      <c r="T1855" s="61">
        <v>1</v>
      </c>
      <c r="U1855" s="62">
        <v>1</v>
      </c>
      <c r="V1855" s="49">
        <f>SUMIF(ResumenCotizacion!$C:$C,E1855,ResumenCotizacion!$P:$P)</f>
        <v>0</v>
      </c>
      <c r="W1855" s="86">
        <f>IF(H1855="USD",S1855*SolCotizacion!$J$18,S1855)</f>
        <v>991874.99999999988</v>
      </c>
      <c r="X1855" s="3">
        <f>ROUND(W1855/(1-VLOOKUP("Total porcentaje:",ResumenCotizacion!$F:$H,3,0)),2)</f>
        <v>991875</v>
      </c>
      <c r="Y1855" s="3">
        <f t="shared" si="117"/>
        <v>0</v>
      </c>
    </row>
    <row r="1856" spans="1:25" ht="14.25" x14ac:dyDescent="0.2">
      <c r="A1856" s="21" t="str">
        <f t="shared" si="115"/>
        <v>Soluciones OriónCanalIT-SW-04-02</v>
      </c>
      <c r="B1856" s="21" t="str">
        <f t="shared" si="116"/>
        <v>IT-SW-04-02Canal</v>
      </c>
      <c r="C1856"/>
      <c r="D1856" s="21" t="s">
        <v>3654</v>
      </c>
      <c r="E1856" t="s">
        <v>3600</v>
      </c>
      <c r="F1856" s="41" t="s">
        <v>3567</v>
      </c>
      <c r="G1856" s="21" t="str">
        <f t="shared" si="118"/>
        <v>Soluciones Orión</v>
      </c>
      <c r="H1856" s="21" t="s">
        <v>94</v>
      </c>
      <c r="I1856" s="21" t="s">
        <v>74</v>
      </c>
      <c r="J1856" t="s">
        <v>3599</v>
      </c>
      <c r="K1856" t="s">
        <v>3585</v>
      </c>
      <c r="L1856" s="61" t="s">
        <v>92</v>
      </c>
      <c r="M1856" s="61" t="s">
        <v>3570</v>
      </c>
      <c r="N1856" s="41" t="s">
        <v>3571</v>
      </c>
      <c r="O1856" s="41" t="s">
        <v>3576</v>
      </c>
      <c r="P1856" s="41" t="s">
        <v>3573</v>
      </c>
      <c r="Q1856" s="47" t="str">
        <f t="shared" si="119"/>
        <v>IT-SW-04-02</v>
      </c>
      <c r="R1856" s="91" t="s">
        <v>3574</v>
      </c>
      <c r="S1856" s="46">
        <v>1983749.9999999998</v>
      </c>
      <c r="T1856" s="61">
        <v>1</v>
      </c>
      <c r="U1856" s="62">
        <v>1</v>
      </c>
      <c r="V1856" s="49">
        <f>SUMIF(ResumenCotizacion!$C:$C,E1856,ResumenCotizacion!$P:$P)</f>
        <v>0</v>
      </c>
      <c r="W1856" s="86">
        <f>IF(H1856="USD",S1856*SolCotizacion!$J$18,S1856)</f>
        <v>1983749.9999999998</v>
      </c>
      <c r="X1856" s="3">
        <f>ROUND(W1856/(1-VLOOKUP("Total porcentaje:",ResumenCotizacion!$F:$H,3,0)),2)</f>
        <v>1983750</v>
      </c>
      <c r="Y1856" s="3">
        <f t="shared" si="117"/>
        <v>0</v>
      </c>
    </row>
    <row r="1857" spans="1:25" ht="14.25" x14ac:dyDescent="0.2">
      <c r="A1857" s="21" t="str">
        <f t="shared" si="115"/>
        <v>Soluciones OriónCanalIT-SW-04-03</v>
      </c>
      <c r="B1857" s="21" t="str">
        <f t="shared" si="116"/>
        <v>IT-SW-04-03Canal</v>
      </c>
      <c r="C1857"/>
      <c r="D1857" s="21" t="s">
        <v>3654</v>
      </c>
      <c r="E1857" t="s">
        <v>3601</v>
      </c>
      <c r="F1857" s="41" t="s">
        <v>3567</v>
      </c>
      <c r="G1857" s="21" t="str">
        <f t="shared" si="118"/>
        <v>Soluciones Orión</v>
      </c>
      <c r="H1857" s="21" t="s">
        <v>94</v>
      </c>
      <c r="I1857" s="21" t="s">
        <v>74</v>
      </c>
      <c r="J1857" t="s">
        <v>3599</v>
      </c>
      <c r="K1857" t="s">
        <v>3585</v>
      </c>
      <c r="L1857" s="61" t="s">
        <v>92</v>
      </c>
      <c r="M1857" s="61" t="s">
        <v>3570</v>
      </c>
      <c r="N1857" s="41" t="s">
        <v>3578</v>
      </c>
      <c r="O1857" s="41" t="s">
        <v>3572</v>
      </c>
      <c r="P1857" s="41" t="s">
        <v>3573</v>
      </c>
      <c r="Q1857" s="47" t="str">
        <f t="shared" si="119"/>
        <v>IT-SW-04-03</v>
      </c>
      <c r="R1857" s="91" t="s">
        <v>3574</v>
      </c>
      <c r="S1857" s="46">
        <v>1190249.9999999998</v>
      </c>
      <c r="T1857" s="61">
        <v>1</v>
      </c>
      <c r="U1857" s="62">
        <v>1</v>
      </c>
      <c r="V1857" s="49">
        <f>SUMIF(ResumenCotizacion!$C:$C,E1857,ResumenCotizacion!$P:$P)</f>
        <v>0</v>
      </c>
      <c r="W1857" s="86">
        <f>IF(H1857="USD",S1857*SolCotizacion!$J$18,S1857)</f>
        <v>1190249.9999999998</v>
      </c>
      <c r="X1857" s="3">
        <f>ROUND(W1857/(1-VLOOKUP("Total porcentaje:",ResumenCotizacion!$F:$H,3,0)),2)</f>
        <v>1190250</v>
      </c>
      <c r="Y1857" s="3">
        <f t="shared" si="117"/>
        <v>0</v>
      </c>
    </row>
    <row r="1858" spans="1:25" ht="14.25" x14ac:dyDescent="0.2">
      <c r="A1858" s="21" t="str">
        <f t="shared" ref="A1858:A1921" si="120">D1858&amp;F1858&amp;E1858</f>
        <v>Soluciones OriónCanalIT-SW-04-04</v>
      </c>
      <c r="B1858" s="21" t="str">
        <f t="shared" ref="B1858:B1921" si="121">E1858&amp;F1858</f>
        <v>IT-SW-04-04Canal</v>
      </c>
      <c r="C1858"/>
      <c r="D1858" s="21" t="s">
        <v>3654</v>
      </c>
      <c r="E1858" t="s">
        <v>3602</v>
      </c>
      <c r="F1858" s="41" t="s">
        <v>3567</v>
      </c>
      <c r="G1858" s="21" t="str">
        <f t="shared" si="118"/>
        <v>Soluciones Orión</v>
      </c>
      <c r="H1858" s="21" t="s">
        <v>94</v>
      </c>
      <c r="I1858" s="21" t="s">
        <v>74</v>
      </c>
      <c r="J1858" t="s">
        <v>3599</v>
      </c>
      <c r="K1858" t="s">
        <v>3585</v>
      </c>
      <c r="L1858" s="61" t="s">
        <v>92</v>
      </c>
      <c r="M1858" s="61" t="s">
        <v>3570</v>
      </c>
      <c r="N1858" s="41" t="s">
        <v>3578</v>
      </c>
      <c r="O1858" s="41" t="s">
        <v>3576</v>
      </c>
      <c r="P1858" s="41" t="s">
        <v>3573</v>
      </c>
      <c r="Q1858" s="47" t="str">
        <f t="shared" si="119"/>
        <v>IT-SW-04-04</v>
      </c>
      <c r="R1858" s="91" t="s">
        <v>3574</v>
      </c>
      <c r="S1858" s="46">
        <v>2380499.9999999995</v>
      </c>
      <c r="T1858" s="61">
        <v>1</v>
      </c>
      <c r="U1858" s="62">
        <v>1</v>
      </c>
      <c r="V1858" s="49">
        <f>SUMIF(ResumenCotizacion!$C:$C,E1858,ResumenCotizacion!$P:$P)</f>
        <v>0</v>
      </c>
      <c r="W1858" s="86">
        <f>IF(H1858="USD",S1858*SolCotizacion!$J$18,S1858)</f>
        <v>2380499.9999999995</v>
      </c>
      <c r="X1858" s="3">
        <f>ROUND(W1858/(1-VLOOKUP("Total porcentaje:",ResumenCotizacion!$F:$H,3,0)),2)</f>
        <v>2380500</v>
      </c>
      <c r="Y1858" s="3">
        <f t="shared" si="117"/>
        <v>0</v>
      </c>
    </row>
    <row r="1859" spans="1:25" ht="14.25" x14ac:dyDescent="0.2">
      <c r="A1859" s="21" t="str">
        <f t="shared" si="120"/>
        <v>Soluciones OriónCanalIT-SW-04-05</v>
      </c>
      <c r="B1859" s="21" t="str">
        <f t="shared" si="121"/>
        <v>IT-SW-04-05Canal</v>
      </c>
      <c r="C1859"/>
      <c r="D1859" s="21" t="s">
        <v>3654</v>
      </c>
      <c r="E1859" t="s">
        <v>3603</v>
      </c>
      <c r="F1859" s="41" t="s">
        <v>3567</v>
      </c>
      <c r="G1859" s="21" t="str">
        <f t="shared" si="118"/>
        <v>Soluciones Orión</v>
      </c>
      <c r="H1859" s="21" t="s">
        <v>94</v>
      </c>
      <c r="I1859" s="21" t="s">
        <v>74</v>
      </c>
      <c r="J1859" t="s">
        <v>3599</v>
      </c>
      <c r="K1859" t="s">
        <v>3585</v>
      </c>
      <c r="L1859" s="61" t="s">
        <v>92</v>
      </c>
      <c r="M1859" s="61" t="s">
        <v>3570</v>
      </c>
      <c r="N1859" s="41" t="s">
        <v>3581</v>
      </c>
      <c r="O1859" s="41" t="s">
        <v>3572</v>
      </c>
      <c r="P1859" s="41" t="s">
        <v>3573</v>
      </c>
      <c r="Q1859" s="47" t="str">
        <f t="shared" si="119"/>
        <v>IT-SW-04-05</v>
      </c>
      <c r="R1859" s="91" t="s">
        <v>3574</v>
      </c>
      <c r="S1859" s="46">
        <v>1428299.9999999998</v>
      </c>
      <c r="T1859" s="61">
        <v>1</v>
      </c>
      <c r="U1859" s="62">
        <v>1</v>
      </c>
      <c r="V1859" s="49">
        <f>SUMIF(ResumenCotizacion!$C:$C,E1859,ResumenCotizacion!$P:$P)</f>
        <v>0</v>
      </c>
      <c r="W1859" s="86">
        <f>IF(H1859="USD",S1859*SolCotizacion!$J$18,S1859)</f>
        <v>1428299.9999999998</v>
      </c>
      <c r="X1859" s="3">
        <f>ROUND(W1859/(1-VLOOKUP("Total porcentaje:",ResumenCotizacion!$F:$H,3,0)),2)</f>
        <v>1428300</v>
      </c>
      <c r="Y1859" s="3">
        <f t="shared" ref="Y1859:Y1922" si="122">V1859*X1859</f>
        <v>0</v>
      </c>
    </row>
    <row r="1860" spans="1:25" ht="14.25" x14ac:dyDescent="0.2">
      <c r="A1860" s="21" t="str">
        <f t="shared" si="120"/>
        <v>Soluciones OriónCanalIT-SW-04-06</v>
      </c>
      <c r="B1860" s="21" t="str">
        <f t="shared" si="121"/>
        <v>IT-SW-04-06Canal</v>
      </c>
      <c r="C1860"/>
      <c r="D1860" s="21" t="s">
        <v>3654</v>
      </c>
      <c r="E1860" t="s">
        <v>3604</v>
      </c>
      <c r="F1860" s="41" t="s">
        <v>3567</v>
      </c>
      <c r="G1860" s="21" t="str">
        <f t="shared" si="118"/>
        <v>Soluciones Orión</v>
      </c>
      <c r="H1860" s="21" t="s">
        <v>94</v>
      </c>
      <c r="I1860" s="21" t="s">
        <v>74</v>
      </c>
      <c r="J1860" t="s">
        <v>3599</v>
      </c>
      <c r="K1860" t="s">
        <v>3585</v>
      </c>
      <c r="L1860" s="61" t="s">
        <v>92</v>
      </c>
      <c r="M1860" s="61" t="s">
        <v>3570</v>
      </c>
      <c r="N1860" s="41" t="s">
        <v>3581</v>
      </c>
      <c r="O1860" s="41" t="s">
        <v>3576</v>
      </c>
      <c r="P1860" s="41" t="s">
        <v>3573</v>
      </c>
      <c r="Q1860" s="47" t="str">
        <f t="shared" si="119"/>
        <v>IT-SW-04-06</v>
      </c>
      <c r="R1860" s="91" t="s">
        <v>3574</v>
      </c>
      <c r="S1860" s="46">
        <v>2856599.9999999995</v>
      </c>
      <c r="T1860" s="61">
        <v>1</v>
      </c>
      <c r="U1860" s="62">
        <v>1</v>
      </c>
      <c r="V1860" s="49">
        <f>SUMIF(ResumenCotizacion!$C:$C,E1860,ResumenCotizacion!$P:$P)</f>
        <v>0</v>
      </c>
      <c r="W1860" s="86">
        <f>IF(H1860="USD",S1860*SolCotizacion!$J$18,S1860)</f>
        <v>2856599.9999999995</v>
      </c>
      <c r="X1860" s="3">
        <f>ROUND(W1860/(1-VLOOKUP("Total porcentaje:",ResumenCotizacion!$F:$H,3,0)),2)</f>
        <v>2856600</v>
      </c>
      <c r="Y1860" s="3">
        <f t="shared" si="122"/>
        <v>0</v>
      </c>
    </row>
    <row r="1861" spans="1:25" ht="14.25" x14ac:dyDescent="0.2">
      <c r="A1861" s="21" t="str">
        <f t="shared" si="120"/>
        <v>Soluciones OriónCanalIT-SW-05-01</v>
      </c>
      <c r="B1861" s="21" t="str">
        <f t="shared" si="121"/>
        <v>IT-SW-05-01Canal</v>
      </c>
      <c r="C1861"/>
      <c r="D1861" s="21" t="s">
        <v>3654</v>
      </c>
      <c r="E1861" t="s">
        <v>3605</v>
      </c>
      <c r="F1861" s="41" t="s">
        <v>3567</v>
      </c>
      <c r="G1861" s="21" t="str">
        <f t="shared" si="118"/>
        <v>Soluciones Orión</v>
      </c>
      <c r="H1861" s="21" t="s">
        <v>94</v>
      </c>
      <c r="I1861" s="21" t="s">
        <v>74</v>
      </c>
      <c r="J1861" t="s">
        <v>3606</v>
      </c>
      <c r="K1861" t="s">
        <v>3607</v>
      </c>
      <c r="L1861" s="61" t="s">
        <v>92</v>
      </c>
      <c r="M1861" s="61" t="s">
        <v>3570</v>
      </c>
      <c r="N1861" s="41" t="s">
        <v>3571</v>
      </c>
      <c r="O1861" s="41" t="s">
        <v>3572</v>
      </c>
      <c r="P1861" s="41" t="s">
        <v>3608</v>
      </c>
      <c r="Q1861" s="47" t="str">
        <f t="shared" si="119"/>
        <v>IT-SW-05-01</v>
      </c>
      <c r="R1861" s="91" t="s">
        <v>3574</v>
      </c>
      <c r="S1861" s="46">
        <v>250000</v>
      </c>
      <c r="T1861" s="61">
        <v>1</v>
      </c>
      <c r="U1861" s="62">
        <v>1</v>
      </c>
      <c r="V1861" s="49">
        <f>SUMIF(ResumenCotizacion!$C:$C,E1861,ResumenCotizacion!$P:$P)</f>
        <v>0</v>
      </c>
      <c r="W1861" s="86">
        <f>IF(H1861="USD",S1861*SolCotizacion!$J$18,S1861)</f>
        <v>250000</v>
      </c>
      <c r="X1861" s="3">
        <f>ROUND(W1861/(1-VLOOKUP("Total porcentaje:",ResumenCotizacion!$F:$H,3,0)),2)</f>
        <v>250000</v>
      </c>
      <c r="Y1861" s="3">
        <f t="shared" si="122"/>
        <v>0</v>
      </c>
    </row>
    <row r="1862" spans="1:25" ht="14.25" x14ac:dyDescent="0.2">
      <c r="A1862" s="21" t="str">
        <f t="shared" si="120"/>
        <v>Soluciones OriónCanalIT-SW-05-02</v>
      </c>
      <c r="B1862" s="21" t="str">
        <f t="shared" si="121"/>
        <v>IT-SW-05-02Canal</v>
      </c>
      <c r="C1862"/>
      <c r="D1862" s="21" t="s">
        <v>3654</v>
      </c>
      <c r="E1862" t="s">
        <v>3609</v>
      </c>
      <c r="F1862" s="41" t="s">
        <v>3567</v>
      </c>
      <c r="G1862" s="21" t="str">
        <f t="shared" si="118"/>
        <v>Soluciones Orión</v>
      </c>
      <c r="H1862" s="21" t="s">
        <v>94</v>
      </c>
      <c r="I1862" s="21" t="s">
        <v>74</v>
      </c>
      <c r="J1862" t="s">
        <v>3606</v>
      </c>
      <c r="K1862" t="s">
        <v>3607</v>
      </c>
      <c r="L1862" s="61" t="s">
        <v>92</v>
      </c>
      <c r="M1862" s="61" t="s">
        <v>3570</v>
      </c>
      <c r="N1862" s="41" t="s">
        <v>3571</v>
      </c>
      <c r="O1862" s="41" t="s">
        <v>3576</v>
      </c>
      <c r="P1862" s="41" t="s">
        <v>3608</v>
      </c>
      <c r="Q1862" s="47" t="str">
        <f t="shared" si="119"/>
        <v>IT-SW-05-02</v>
      </c>
      <c r="R1862" s="91" t="s">
        <v>3574</v>
      </c>
      <c r="S1862" s="46">
        <v>500000</v>
      </c>
      <c r="T1862" s="61">
        <v>1</v>
      </c>
      <c r="U1862" s="62">
        <v>1</v>
      </c>
      <c r="V1862" s="49">
        <f>SUMIF(ResumenCotizacion!$C:$C,E1862,ResumenCotizacion!$P:$P)</f>
        <v>0</v>
      </c>
      <c r="W1862" s="86">
        <f>IF(H1862="USD",S1862*SolCotizacion!$J$18,S1862)</f>
        <v>500000</v>
      </c>
      <c r="X1862" s="3">
        <f>ROUND(W1862/(1-VLOOKUP("Total porcentaje:",ResumenCotizacion!$F:$H,3,0)),2)</f>
        <v>500000</v>
      </c>
      <c r="Y1862" s="3">
        <f t="shared" si="122"/>
        <v>0</v>
      </c>
    </row>
    <row r="1863" spans="1:25" ht="14.25" x14ac:dyDescent="0.2">
      <c r="A1863" s="21" t="str">
        <f t="shared" si="120"/>
        <v>Soluciones OriónCanalIT-SW-05-03</v>
      </c>
      <c r="B1863" s="21" t="str">
        <f t="shared" si="121"/>
        <v>IT-SW-05-03Canal</v>
      </c>
      <c r="C1863"/>
      <c r="D1863" s="21" t="s">
        <v>3654</v>
      </c>
      <c r="E1863" t="s">
        <v>3610</v>
      </c>
      <c r="F1863" s="41" t="s">
        <v>3567</v>
      </c>
      <c r="G1863" s="21" t="str">
        <f t="shared" si="118"/>
        <v>Soluciones Orión</v>
      </c>
      <c r="H1863" s="21" t="s">
        <v>94</v>
      </c>
      <c r="I1863" s="21" t="s">
        <v>74</v>
      </c>
      <c r="J1863" t="s">
        <v>3606</v>
      </c>
      <c r="K1863" t="s">
        <v>3607</v>
      </c>
      <c r="L1863" s="61" t="s">
        <v>92</v>
      </c>
      <c r="M1863" s="61" t="s">
        <v>3570</v>
      </c>
      <c r="N1863" s="41" t="s">
        <v>3578</v>
      </c>
      <c r="O1863" s="41" t="s">
        <v>3572</v>
      </c>
      <c r="P1863" s="41" t="s">
        <v>3608</v>
      </c>
      <c r="Q1863" s="47" t="str">
        <f t="shared" si="119"/>
        <v>IT-SW-05-03</v>
      </c>
      <c r="R1863" s="91" t="s">
        <v>3574</v>
      </c>
      <c r="S1863" s="46">
        <v>300000</v>
      </c>
      <c r="T1863" s="61">
        <v>1</v>
      </c>
      <c r="U1863" s="62">
        <v>1</v>
      </c>
      <c r="V1863" s="49">
        <f>SUMIF(ResumenCotizacion!$C:$C,E1863,ResumenCotizacion!$P:$P)</f>
        <v>0</v>
      </c>
      <c r="W1863" s="86">
        <f>IF(H1863="USD",S1863*SolCotizacion!$J$18,S1863)</f>
        <v>300000</v>
      </c>
      <c r="X1863" s="3">
        <f>ROUND(W1863/(1-VLOOKUP("Total porcentaje:",ResumenCotizacion!$F:$H,3,0)),2)</f>
        <v>300000</v>
      </c>
      <c r="Y1863" s="3">
        <f t="shared" si="122"/>
        <v>0</v>
      </c>
    </row>
    <row r="1864" spans="1:25" ht="14.25" x14ac:dyDescent="0.2">
      <c r="A1864" s="21" t="str">
        <f t="shared" si="120"/>
        <v>Soluciones OriónCanalIT-SW-05-04</v>
      </c>
      <c r="B1864" s="21" t="str">
        <f t="shared" si="121"/>
        <v>IT-SW-05-04Canal</v>
      </c>
      <c r="C1864"/>
      <c r="D1864" s="21" t="s">
        <v>3654</v>
      </c>
      <c r="E1864" t="s">
        <v>3611</v>
      </c>
      <c r="F1864" s="41" t="s">
        <v>3567</v>
      </c>
      <c r="G1864" s="21" t="str">
        <f t="shared" si="118"/>
        <v>Soluciones Orión</v>
      </c>
      <c r="H1864" s="21" t="s">
        <v>94</v>
      </c>
      <c r="I1864" s="21" t="s">
        <v>74</v>
      </c>
      <c r="J1864" t="s">
        <v>3606</v>
      </c>
      <c r="K1864" t="s">
        <v>3607</v>
      </c>
      <c r="L1864" s="61" t="s">
        <v>92</v>
      </c>
      <c r="M1864" s="61" t="s">
        <v>3570</v>
      </c>
      <c r="N1864" s="41" t="s">
        <v>3578</v>
      </c>
      <c r="O1864" s="41" t="s">
        <v>3576</v>
      </c>
      <c r="P1864" s="41" t="s">
        <v>3608</v>
      </c>
      <c r="Q1864" s="47" t="str">
        <f t="shared" si="119"/>
        <v>IT-SW-05-04</v>
      </c>
      <c r="R1864" s="91" t="s">
        <v>3574</v>
      </c>
      <c r="S1864" s="46">
        <v>600000</v>
      </c>
      <c r="T1864" s="61">
        <v>1</v>
      </c>
      <c r="U1864" s="62">
        <v>1</v>
      </c>
      <c r="V1864" s="49">
        <f>SUMIF(ResumenCotizacion!$C:$C,E1864,ResumenCotizacion!$P:$P)</f>
        <v>0</v>
      </c>
      <c r="W1864" s="86">
        <f>IF(H1864="USD",S1864*SolCotizacion!$J$18,S1864)</f>
        <v>600000</v>
      </c>
      <c r="X1864" s="3">
        <f>ROUND(W1864/(1-VLOOKUP("Total porcentaje:",ResumenCotizacion!$F:$H,3,0)),2)</f>
        <v>600000</v>
      </c>
      <c r="Y1864" s="3">
        <f t="shared" si="122"/>
        <v>0</v>
      </c>
    </row>
    <row r="1865" spans="1:25" ht="14.25" x14ac:dyDescent="0.2">
      <c r="A1865" s="21" t="str">
        <f t="shared" si="120"/>
        <v>Soluciones OriónCanalIT-SW-05-05</v>
      </c>
      <c r="B1865" s="21" t="str">
        <f t="shared" si="121"/>
        <v>IT-SW-05-05Canal</v>
      </c>
      <c r="C1865"/>
      <c r="D1865" s="21" t="s">
        <v>3654</v>
      </c>
      <c r="E1865" t="s">
        <v>3612</v>
      </c>
      <c r="F1865" s="41" t="s">
        <v>3567</v>
      </c>
      <c r="G1865" s="21" t="str">
        <f t="shared" si="118"/>
        <v>Soluciones Orión</v>
      </c>
      <c r="H1865" s="21" t="s">
        <v>94</v>
      </c>
      <c r="I1865" s="21" t="s">
        <v>74</v>
      </c>
      <c r="J1865" t="s">
        <v>3606</v>
      </c>
      <c r="K1865" t="s">
        <v>3607</v>
      </c>
      <c r="L1865" s="61" t="s">
        <v>92</v>
      </c>
      <c r="M1865" s="61" t="s">
        <v>3570</v>
      </c>
      <c r="N1865" s="41" t="s">
        <v>3581</v>
      </c>
      <c r="O1865" s="41" t="s">
        <v>3572</v>
      </c>
      <c r="P1865" s="41" t="s">
        <v>3608</v>
      </c>
      <c r="Q1865" s="47" t="str">
        <f t="shared" si="119"/>
        <v>IT-SW-05-05</v>
      </c>
      <c r="R1865" s="91" t="s">
        <v>3574</v>
      </c>
      <c r="S1865" s="46">
        <v>300000</v>
      </c>
      <c r="T1865" s="61">
        <v>1</v>
      </c>
      <c r="U1865" s="62">
        <v>1</v>
      </c>
      <c r="V1865" s="49">
        <f>SUMIF(ResumenCotizacion!$C:$C,E1865,ResumenCotizacion!$P:$P)</f>
        <v>0</v>
      </c>
      <c r="W1865" s="86">
        <f>IF(H1865="USD",S1865*SolCotizacion!$J$18,S1865)</f>
        <v>300000</v>
      </c>
      <c r="X1865" s="3">
        <f>ROUND(W1865/(1-VLOOKUP("Total porcentaje:",ResumenCotizacion!$F:$H,3,0)),2)</f>
        <v>300000</v>
      </c>
      <c r="Y1865" s="3">
        <f t="shared" si="122"/>
        <v>0</v>
      </c>
    </row>
    <row r="1866" spans="1:25" ht="14.25" x14ac:dyDescent="0.2">
      <c r="A1866" s="21" t="str">
        <f t="shared" si="120"/>
        <v>Soluciones OriónCanalIT-SW-05-06</v>
      </c>
      <c r="B1866" s="21" t="str">
        <f t="shared" si="121"/>
        <v>IT-SW-05-06Canal</v>
      </c>
      <c r="C1866"/>
      <c r="D1866" s="21" t="s">
        <v>3654</v>
      </c>
      <c r="E1866" t="s">
        <v>3613</v>
      </c>
      <c r="F1866" s="41" t="s">
        <v>3567</v>
      </c>
      <c r="G1866" s="21" t="str">
        <f t="shared" si="118"/>
        <v>Soluciones Orión</v>
      </c>
      <c r="H1866" s="21" t="s">
        <v>94</v>
      </c>
      <c r="I1866" s="21" t="s">
        <v>74</v>
      </c>
      <c r="J1866" t="s">
        <v>3606</v>
      </c>
      <c r="K1866" t="s">
        <v>3607</v>
      </c>
      <c r="L1866" s="61" t="s">
        <v>92</v>
      </c>
      <c r="M1866" s="61" t="s">
        <v>3570</v>
      </c>
      <c r="N1866" s="41" t="s">
        <v>3581</v>
      </c>
      <c r="O1866" s="41" t="s">
        <v>3576</v>
      </c>
      <c r="P1866" s="41" t="s">
        <v>3608</v>
      </c>
      <c r="Q1866" s="47" t="str">
        <f t="shared" si="119"/>
        <v>IT-SW-05-06</v>
      </c>
      <c r="R1866" s="91" t="s">
        <v>3574</v>
      </c>
      <c r="S1866" s="46">
        <v>600000</v>
      </c>
      <c r="T1866" s="61">
        <v>1</v>
      </c>
      <c r="U1866" s="62">
        <v>1</v>
      </c>
      <c r="V1866" s="49">
        <f>SUMIF(ResumenCotizacion!$C:$C,E1866,ResumenCotizacion!$P:$P)</f>
        <v>0</v>
      </c>
      <c r="W1866" s="86">
        <f>IF(H1866="USD",S1866*SolCotizacion!$J$18,S1866)</f>
        <v>600000</v>
      </c>
      <c r="X1866" s="3">
        <f>ROUND(W1866/(1-VLOOKUP("Total porcentaje:",ResumenCotizacion!$F:$H,3,0)),2)</f>
        <v>600000</v>
      </c>
      <c r="Y1866" s="3">
        <f t="shared" si="122"/>
        <v>0</v>
      </c>
    </row>
    <row r="1867" spans="1:25" ht="14.25" x14ac:dyDescent="0.2">
      <c r="A1867" s="21" t="str">
        <f t="shared" si="120"/>
        <v>Soluciones OriónCanalIT-SW-06-01</v>
      </c>
      <c r="B1867" s="21" t="str">
        <f t="shared" si="121"/>
        <v>IT-SW-06-01Canal</v>
      </c>
      <c r="C1867"/>
      <c r="D1867" s="21" t="s">
        <v>3654</v>
      </c>
      <c r="E1867" t="s">
        <v>3614</v>
      </c>
      <c r="F1867" s="41" t="s">
        <v>3567</v>
      </c>
      <c r="G1867" s="21" t="str">
        <f t="shared" si="118"/>
        <v>Soluciones Orión</v>
      </c>
      <c r="H1867" s="21" t="s">
        <v>94</v>
      </c>
      <c r="I1867" s="21" t="s">
        <v>74</v>
      </c>
      <c r="J1867" t="s">
        <v>3615</v>
      </c>
      <c r="K1867" t="s">
        <v>3616</v>
      </c>
      <c r="L1867" s="61" t="s">
        <v>92</v>
      </c>
      <c r="M1867" s="61" t="s">
        <v>3570</v>
      </c>
      <c r="N1867" s="41" t="s">
        <v>3571</v>
      </c>
      <c r="O1867" s="41" t="s">
        <v>3576</v>
      </c>
      <c r="P1867" s="41" t="s">
        <v>3608</v>
      </c>
      <c r="Q1867" s="47" t="str">
        <f t="shared" si="119"/>
        <v>IT-SW-06-01</v>
      </c>
      <c r="R1867" s="91" t="s">
        <v>3574</v>
      </c>
      <c r="S1867" s="46">
        <v>11250000</v>
      </c>
      <c r="T1867" s="61">
        <v>1</v>
      </c>
      <c r="U1867" s="62">
        <v>1</v>
      </c>
      <c r="V1867" s="49">
        <f>SUMIF(ResumenCotizacion!$C:$C,E1867,ResumenCotizacion!$P:$P)</f>
        <v>0</v>
      </c>
      <c r="W1867" s="86">
        <f>IF(H1867="USD",S1867*SolCotizacion!$J$18,S1867)</f>
        <v>11250000</v>
      </c>
      <c r="X1867" s="3">
        <f>ROUND(W1867/(1-VLOOKUP("Total porcentaje:",ResumenCotizacion!$F:$H,3,0)),2)</f>
        <v>11250000</v>
      </c>
      <c r="Y1867" s="3">
        <f t="shared" si="122"/>
        <v>0</v>
      </c>
    </row>
    <row r="1868" spans="1:25" ht="14.25" x14ac:dyDescent="0.2">
      <c r="A1868" s="21" t="str">
        <f t="shared" si="120"/>
        <v>Soluciones OriónCanalIT-SW-06-02</v>
      </c>
      <c r="B1868" s="21" t="str">
        <f t="shared" si="121"/>
        <v>IT-SW-06-02Canal</v>
      </c>
      <c r="C1868"/>
      <c r="D1868" s="21" t="s">
        <v>3654</v>
      </c>
      <c r="E1868" t="s">
        <v>3617</v>
      </c>
      <c r="F1868" s="41" t="s">
        <v>3567</v>
      </c>
      <c r="G1868" s="21" t="str">
        <f t="shared" si="118"/>
        <v>Soluciones Orión</v>
      </c>
      <c r="H1868" s="21" t="s">
        <v>94</v>
      </c>
      <c r="I1868" s="21" t="s">
        <v>74</v>
      </c>
      <c r="J1868" t="s">
        <v>3615</v>
      </c>
      <c r="K1868" t="s">
        <v>3616</v>
      </c>
      <c r="L1868" s="61" t="s">
        <v>92</v>
      </c>
      <c r="M1868" s="61" t="s">
        <v>3570</v>
      </c>
      <c r="N1868" s="41" t="s">
        <v>3578</v>
      </c>
      <c r="O1868" s="41" t="s">
        <v>3576</v>
      </c>
      <c r="P1868" s="41" t="s">
        <v>3608</v>
      </c>
      <c r="Q1868" s="47" t="str">
        <f t="shared" si="119"/>
        <v>IT-SW-06-02</v>
      </c>
      <c r="R1868" s="91" t="s">
        <v>3574</v>
      </c>
      <c r="S1868" s="46">
        <v>14625000</v>
      </c>
      <c r="T1868" s="61">
        <v>1</v>
      </c>
      <c r="U1868" s="62">
        <v>1</v>
      </c>
      <c r="V1868" s="49">
        <f>SUMIF(ResumenCotizacion!$C:$C,E1868,ResumenCotizacion!$P:$P)</f>
        <v>0</v>
      </c>
      <c r="W1868" s="86">
        <f>IF(H1868="USD",S1868*SolCotizacion!$J$18,S1868)</f>
        <v>14625000</v>
      </c>
      <c r="X1868" s="3">
        <f>ROUND(W1868/(1-VLOOKUP("Total porcentaje:",ResumenCotizacion!$F:$H,3,0)),2)</f>
        <v>14625000</v>
      </c>
      <c r="Y1868" s="3">
        <f t="shared" si="122"/>
        <v>0</v>
      </c>
    </row>
    <row r="1869" spans="1:25" ht="14.25" x14ac:dyDescent="0.2">
      <c r="A1869" s="21" t="str">
        <f t="shared" si="120"/>
        <v>Soluciones OriónCanalIT-SW-06-03</v>
      </c>
      <c r="B1869" s="21" t="str">
        <f t="shared" si="121"/>
        <v>IT-SW-06-03Canal</v>
      </c>
      <c r="C1869"/>
      <c r="D1869" s="21" t="s">
        <v>3654</v>
      </c>
      <c r="E1869" t="s">
        <v>3618</v>
      </c>
      <c r="F1869" s="41" t="s">
        <v>3567</v>
      </c>
      <c r="G1869" s="21" t="str">
        <f t="shared" si="118"/>
        <v>Soluciones Orión</v>
      </c>
      <c r="H1869" s="21" t="s">
        <v>94</v>
      </c>
      <c r="I1869" s="21" t="s">
        <v>74</v>
      </c>
      <c r="J1869" t="s">
        <v>3615</v>
      </c>
      <c r="K1869" t="s">
        <v>3616</v>
      </c>
      <c r="L1869" s="61" t="s">
        <v>92</v>
      </c>
      <c r="M1869" s="61" t="s">
        <v>3570</v>
      </c>
      <c r="N1869" s="41" t="s">
        <v>3581</v>
      </c>
      <c r="O1869" s="41" t="s">
        <v>3576</v>
      </c>
      <c r="P1869" s="41" t="s">
        <v>3608</v>
      </c>
      <c r="Q1869" s="47" t="str">
        <f t="shared" si="119"/>
        <v>IT-SW-06-03</v>
      </c>
      <c r="R1869" s="91" t="s">
        <v>3574</v>
      </c>
      <c r="S1869" s="46">
        <v>19012500</v>
      </c>
      <c r="T1869" s="61">
        <v>1</v>
      </c>
      <c r="U1869" s="62">
        <v>1</v>
      </c>
      <c r="V1869" s="49">
        <f>SUMIF(ResumenCotizacion!$C:$C,E1869,ResumenCotizacion!$P:$P)</f>
        <v>0</v>
      </c>
      <c r="W1869" s="86">
        <f>IF(H1869="USD",S1869*SolCotizacion!$J$18,S1869)</f>
        <v>19012500</v>
      </c>
      <c r="X1869" s="3">
        <f>ROUND(W1869/(1-VLOOKUP("Total porcentaje:",ResumenCotizacion!$F:$H,3,0)),2)</f>
        <v>19012500</v>
      </c>
      <c r="Y1869" s="3">
        <f t="shared" si="122"/>
        <v>0</v>
      </c>
    </row>
    <row r="1870" spans="1:25" ht="14.25" x14ac:dyDescent="0.2">
      <c r="A1870" s="21" t="str">
        <f t="shared" si="120"/>
        <v>Soluciones OriónCanalIT-SW-07-01</v>
      </c>
      <c r="B1870" s="21" t="str">
        <f t="shared" si="121"/>
        <v>IT-SW-07-01Canal</v>
      </c>
      <c r="C1870"/>
      <c r="D1870" s="21" t="s">
        <v>3654</v>
      </c>
      <c r="E1870" t="s">
        <v>3619</v>
      </c>
      <c r="F1870" s="41" t="s">
        <v>3567</v>
      </c>
      <c r="G1870" s="21" t="str">
        <f t="shared" si="118"/>
        <v>Soluciones Orión</v>
      </c>
      <c r="H1870" s="21" t="s">
        <v>94</v>
      </c>
      <c r="I1870" s="21" t="s">
        <v>74</v>
      </c>
      <c r="J1870" t="s">
        <v>3620</v>
      </c>
      <c r="K1870" t="s">
        <v>29</v>
      </c>
      <c r="L1870" s="61" t="s">
        <v>92</v>
      </c>
      <c r="M1870" s="61" t="s">
        <v>3570</v>
      </c>
      <c r="N1870" s="41" t="s">
        <v>3571</v>
      </c>
      <c r="O1870" s="41" t="s">
        <v>3572</v>
      </c>
      <c r="P1870" s="41" t="s">
        <v>3621</v>
      </c>
      <c r="Q1870" s="47" t="str">
        <f t="shared" si="119"/>
        <v>IT-SW-07-01</v>
      </c>
      <c r="R1870" s="91" t="s">
        <v>3574</v>
      </c>
      <c r="S1870" s="46">
        <v>250000</v>
      </c>
      <c r="T1870" s="61">
        <v>1</v>
      </c>
      <c r="U1870" s="62">
        <v>1</v>
      </c>
      <c r="V1870" s="49">
        <f>SUMIF(ResumenCotizacion!$C:$C,E1870,ResumenCotizacion!$P:$P)</f>
        <v>0</v>
      </c>
      <c r="W1870" s="86">
        <f>IF(H1870="USD",S1870*SolCotizacion!$J$18,S1870)</f>
        <v>250000</v>
      </c>
      <c r="X1870" s="3">
        <f>ROUND(W1870/(1-VLOOKUP("Total porcentaje:",ResumenCotizacion!$F:$H,3,0)),2)</f>
        <v>250000</v>
      </c>
      <c r="Y1870" s="3">
        <f t="shared" si="122"/>
        <v>0</v>
      </c>
    </row>
    <row r="1871" spans="1:25" ht="14.25" x14ac:dyDescent="0.2">
      <c r="A1871" s="21" t="str">
        <f t="shared" si="120"/>
        <v>Soluciones OriónCanalIT-SW-07-02</v>
      </c>
      <c r="B1871" s="21" t="str">
        <f t="shared" si="121"/>
        <v>IT-SW-07-02Canal</v>
      </c>
      <c r="C1871"/>
      <c r="D1871" s="21" t="s">
        <v>3654</v>
      </c>
      <c r="E1871" t="s">
        <v>3622</v>
      </c>
      <c r="F1871" s="41" t="s">
        <v>3567</v>
      </c>
      <c r="G1871" s="21" t="str">
        <f t="shared" si="118"/>
        <v>Soluciones Orión</v>
      </c>
      <c r="H1871" s="21" t="s">
        <v>94</v>
      </c>
      <c r="I1871" s="21" t="s">
        <v>74</v>
      </c>
      <c r="J1871" t="s">
        <v>3620</v>
      </c>
      <c r="K1871" t="s">
        <v>29</v>
      </c>
      <c r="L1871" s="61" t="s">
        <v>92</v>
      </c>
      <c r="M1871" s="61" t="s">
        <v>3570</v>
      </c>
      <c r="N1871" s="41" t="s">
        <v>3571</v>
      </c>
      <c r="O1871" s="41" t="s">
        <v>3576</v>
      </c>
      <c r="P1871" s="41" t="s">
        <v>3621</v>
      </c>
      <c r="Q1871" s="47" t="str">
        <f t="shared" si="119"/>
        <v>IT-SW-07-02</v>
      </c>
      <c r="R1871" s="91" t="s">
        <v>3574</v>
      </c>
      <c r="S1871" s="46">
        <v>375000</v>
      </c>
      <c r="T1871" s="61">
        <v>1</v>
      </c>
      <c r="U1871" s="62">
        <v>1</v>
      </c>
      <c r="V1871" s="49">
        <f>SUMIF(ResumenCotizacion!$C:$C,E1871,ResumenCotizacion!$P:$P)</f>
        <v>0</v>
      </c>
      <c r="W1871" s="86">
        <f>IF(H1871="USD",S1871*SolCotizacion!$J$18,S1871)</f>
        <v>375000</v>
      </c>
      <c r="X1871" s="3">
        <f>ROUND(W1871/(1-VLOOKUP("Total porcentaje:",ResumenCotizacion!$F:$H,3,0)),2)</f>
        <v>375000</v>
      </c>
      <c r="Y1871" s="3">
        <f t="shared" si="122"/>
        <v>0</v>
      </c>
    </row>
    <row r="1872" spans="1:25" ht="14.25" x14ac:dyDescent="0.2">
      <c r="A1872" s="21" t="str">
        <f t="shared" si="120"/>
        <v>Soluciones OriónCanalIT-SW-07-03</v>
      </c>
      <c r="B1872" s="21" t="str">
        <f t="shared" si="121"/>
        <v>IT-SW-07-03Canal</v>
      </c>
      <c r="C1872"/>
      <c r="D1872" s="21" t="s">
        <v>3654</v>
      </c>
      <c r="E1872" t="s">
        <v>3623</v>
      </c>
      <c r="F1872" s="41" t="s">
        <v>3567</v>
      </c>
      <c r="G1872" s="21" t="str">
        <f t="shared" si="118"/>
        <v>Soluciones Orión</v>
      </c>
      <c r="H1872" s="21" t="s">
        <v>94</v>
      </c>
      <c r="I1872" s="21" t="s">
        <v>74</v>
      </c>
      <c r="J1872" t="s">
        <v>3620</v>
      </c>
      <c r="K1872" t="s">
        <v>29</v>
      </c>
      <c r="L1872" s="61" t="s">
        <v>92</v>
      </c>
      <c r="M1872" s="61" t="s">
        <v>3570</v>
      </c>
      <c r="N1872" s="41" t="s">
        <v>3578</v>
      </c>
      <c r="O1872" s="41" t="s">
        <v>3572</v>
      </c>
      <c r="P1872" s="41" t="s">
        <v>3621</v>
      </c>
      <c r="Q1872" s="47" t="str">
        <f t="shared" si="119"/>
        <v>IT-SW-07-03</v>
      </c>
      <c r="R1872" s="91" t="s">
        <v>3574</v>
      </c>
      <c r="S1872" s="46">
        <v>287499.99999999994</v>
      </c>
      <c r="T1872" s="61">
        <v>1</v>
      </c>
      <c r="U1872" s="62">
        <v>1</v>
      </c>
      <c r="V1872" s="49">
        <f>SUMIF(ResumenCotizacion!$C:$C,E1872,ResumenCotizacion!$P:$P)</f>
        <v>0</v>
      </c>
      <c r="W1872" s="86">
        <f>IF(H1872="USD",S1872*SolCotizacion!$J$18,S1872)</f>
        <v>287499.99999999994</v>
      </c>
      <c r="X1872" s="3">
        <f>ROUND(W1872/(1-VLOOKUP("Total porcentaje:",ResumenCotizacion!$F:$H,3,0)),2)</f>
        <v>287500</v>
      </c>
      <c r="Y1872" s="3">
        <f t="shared" si="122"/>
        <v>0</v>
      </c>
    </row>
    <row r="1873" spans="1:25" ht="14.25" x14ac:dyDescent="0.2">
      <c r="A1873" s="21" t="str">
        <f t="shared" si="120"/>
        <v>Soluciones OriónCanalIT-SW-07-04</v>
      </c>
      <c r="B1873" s="21" t="str">
        <f t="shared" si="121"/>
        <v>IT-SW-07-04Canal</v>
      </c>
      <c r="C1873"/>
      <c r="D1873" s="21" t="s">
        <v>3654</v>
      </c>
      <c r="E1873" t="s">
        <v>3624</v>
      </c>
      <c r="F1873" s="41" t="s">
        <v>3567</v>
      </c>
      <c r="G1873" s="21" t="str">
        <f t="shared" si="118"/>
        <v>Soluciones Orión</v>
      </c>
      <c r="H1873" s="21" t="s">
        <v>94</v>
      </c>
      <c r="I1873" s="21" t="s">
        <v>74</v>
      </c>
      <c r="J1873" t="s">
        <v>3620</v>
      </c>
      <c r="K1873" t="s">
        <v>29</v>
      </c>
      <c r="L1873" s="61" t="s">
        <v>92</v>
      </c>
      <c r="M1873" s="61" t="s">
        <v>3570</v>
      </c>
      <c r="N1873" s="41" t="s">
        <v>3578</v>
      </c>
      <c r="O1873" s="41" t="s">
        <v>3576</v>
      </c>
      <c r="P1873" s="41" t="s">
        <v>3621</v>
      </c>
      <c r="Q1873" s="47" t="str">
        <f t="shared" si="119"/>
        <v>IT-SW-07-04</v>
      </c>
      <c r="R1873" s="91" t="s">
        <v>3574</v>
      </c>
      <c r="S1873" s="46">
        <v>431250</v>
      </c>
      <c r="T1873" s="61">
        <v>1</v>
      </c>
      <c r="U1873" s="62">
        <v>1</v>
      </c>
      <c r="V1873" s="49">
        <f>SUMIF(ResumenCotizacion!$C:$C,E1873,ResumenCotizacion!$P:$P)</f>
        <v>0</v>
      </c>
      <c r="W1873" s="86">
        <f>IF(H1873="USD",S1873*SolCotizacion!$J$18,S1873)</f>
        <v>431250</v>
      </c>
      <c r="X1873" s="3">
        <f>ROUND(W1873/(1-VLOOKUP("Total porcentaje:",ResumenCotizacion!$F:$H,3,0)),2)</f>
        <v>431250</v>
      </c>
      <c r="Y1873" s="3">
        <f t="shared" si="122"/>
        <v>0</v>
      </c>
    </row>
    <row r="1874" spans="1:25" ht="14.25" x14ac:dyDescent="0.2">
      <c r="A1874" s="21" t="str">
        <f t="shared" si="120"/>
        <v>Soluciones OriónCanalIT-SW-07-05</v>
      </c>
      <c r="B1874" s="21" t="str">
        <f t="shared" si="121"/>
        <v>IT-SW-07-05Canal</v>
      </c>
      <c r="C1874"/>
      <c r="D1874" s="21" t="s">
        <v>3654</v>
      </c>
      <c r="E1874" t="s">
        <v>3625</v>
      </c>
      <c r="F1874" s="41" t="s">
        <v>3567</v>
      </c>
      <c r="G1874" s="21" t="str">
        <f t="shared" si="118"/>
        <v>Soluciones Orión</v>
      </c>
      <c r="H1874" s="21" t="s">
        <v>94</v>
      </c>
      <c r="I1874" s="21" t="s">
        <v>74</v>
      </c>
      <c r="J1874" t="s">
        <v>3620</v>
      </c>
      <c r="K1874" t="s">
        <v>29</v>
      </c>
      <c r="L1874" s="61" t="s">
        <v>92</v>
      </c>
      <c r="M1874" s="61" t="s">
        <v>3570</v>
      </c>
      <c r="N1874" s="41" t="s">
        <v>3581</v>
      </c>
      <c r="O1874" s="41" t="s">
        <v>3572</v>
      </c>
      <c r="P1874" s="41" t="s">
        <v>3621</v>
      </c>
      <c r="Q1874" s="47" t="str">
        <f t="shared" si="119"/>
        <v>IT-SW-07-05</v>
      </c>
      <c r="R1874" s="91" t="s">
        <v>3574</v>
      </c>
      <c r="S1874" s="46">
        <v>330624.99999999994</v>
      </c>
      <c r="T1874" s="61">
        <v>1</v>
      </c>
      <c r="U1874" s="62">
        <v>1</v>
      </c>
      <c r="V1874" s="49">
        <f>SUMIF(ResumenCotizacion!$C:$C,E1874,ResumenCotizacion!$P:$P)</f>
        <v>0</v>
      </c>
      <c r="W1874" s="86">
        <f>IF(H1874="USD",S1874*SolCotizacion!$J$18,S1874)</f>
        <v>330624.99999999994</v>
      </c>
      <c r="X1874" s="3">
        <f>ROUND(W1874/(1-VLOOKUP("Total porcentaje:",ResumenCotizacion!$F:$H,3,0)),2)</f>
        <v>330625</v>
      </c>
      <c r="Y1874" s="3">
        <f t="shared" si="122"/>
        <v>0</v>
      </c>
    </row>
    <row r="1875" spans="1:25" ht="14.25" x14ac:dyDescent="0.2">
      <c r="A1875" s="21" t="str">
        <f t="shared" si="120"/>
        <v>Soluciones OriónCanalIT-SW-07-06</v>
      </c>
      <c r="B1875" s="21" t="str">
        <f t="shared" si="121"/>
        <v>IT-SW-07-06Canal</v>
      </c>
      <c r="C1875"/>
      <c r="D1875" s="21" t="s">
        <v>3654</v>
      </c>
      <c r="E1875" t="s">
        <v>3626</v>
      </c>
      <c r="F1875" s="41" t="s">
        <v>3567</v>
      </c>
      <c r="G1875" s="21" t="str">
        <f t="shared" si="118"/>
        <v>Soluciones Orión</v>
      </c>
      <c r="H1875" s="21" t="s">
        <v>94</v>
      </c>
      <c r="I1875" s="21" t="s">
        <v>74</v>
      </c>
      <c r="J1875" t="s">
        <v>3620</v>
      </c>
      <c r="K1875" t="s">
        <v>29</v>
      </c>
      <c r="L1875" s="61" t="s">
        <v>92</v>
      </c>
      <c r="M1875" s="61" t="s">
        <v>3570</v>
      </c>
      <c r="N1875" s="41" t="s">
        <v>3581</v>
      </c>
      <c r="O1875" s="41" t="s">
        <v>3576</v>
      </c>
      <c r="P1875" s="41" t="s">
        <v>3621</v>
      </c>
      <c r="Q1875" s="47" t="str">
        <f t="shared" si="119"/>
        <v>IT-SW-07-06</v>
      </c>
      <c r="R1875" s="91" t="s">
        <v>3574</v>
      </c>
      <c r="S1875" s="46">
        <v>495937.49999999994</v>
      </c>
      <c r="T1875" s="61">
        <v>1</v>
      </c>
      <c r="U1875" s="62">
        <v>1</v>
      </c>
      <c r="V1875" s="49">
        <f>SUMIF(ResumenCotizacion!$C:$C,E1875,ResumenCotizacion!$P:$P)</f>
        <v>0</v>
      </c>
      <c r="W1875" s="86">
        <f>IF(H1875="USD",S1875*SolCotizacion!$J$18,S1875)</f>
        <v>495937.49999999994</v>
      </c>
      <c r="X1875" s="3">
        <f>ROUND(W1875/(1-VLOOKUP("Total porcentaje:",ResumenCotizacion!$F:$H,3,0)),2)</f>
        <v>495937.5</v>
      </c>
      <c r="Y1875" s="3">
        <f t="shared" si="122"/>
        <v>0</v>
      </c>
    </row>
    <row r="1876" spans="1:25" ht="14.25" x14ac:dyDescent="0.2">
      <c r="A1876" s="21" t="str">
        <f t="shared" si="120"/>
        <v>Soluciones OriónCanalIT-SW-08-01</v>
      </c>
      <c r="B1876" s="21" t="str">
        <f t="shared" si="121"/>
        <v>IT-SW-08-01Canal</v>
      </c>
      <c r="C1876"/>
      <c r="D1876" s="21" t="s">
        <v>3654</v>
      </c>
      <c r="E1876" t="s">
        <v>3627</v>
      </c>
      <c r="F1876" s="41" t="s">
        <v>3567</v>
      </c>
      <c r="G1876" s="21" t="str">
        <f t="shared" si="118"/>
        <v>Soluciones Orión</v>
      </c>
      <c r="H1876" s="21" t="s">
        <v>94</v>
      </c>
      <c r="I1876" s="21" t="s">
        <v>74</v>
      </c>
      <c r="J1876" t="s">
        <v>3628</v>
      </c>
      <c r="K1876" t="s">
        <v>3629</v>
      </c>
      <c r="L1876" s="61" t="s">
        <v>92</v>
      </c>
      <c r="M1876" s="61" t="s">
        <v>3570</v>
      </c>
      <c r="N1876" s="41" t="s">
        <v>3571</v>
      </c>
      <c r="O1876" s="41" t="s">
        <v>3572</v>
      </c>
      <c r="P1876" s="41" t="s">
        <v>3608</v>
      </c>
      <c r="Q1876" s="47" t="str">
        <f t="shared" si="119"/>
        <v>IT-SW-08-01</v>
      </c>
      <c r="R1876" s="91" t="s">
        <v>3574</v>
      </c>
      <c r="S1876" s="46">
        <v>37500</v>
      </c>
      <c r="T1876" s="61">
        <v>1</v>
      </c>
      <c r="U1876" s="62">
        <v>1</v>
      </c>
      <c r="V1876" s="49">
        <f>SUMIF(ResumenCotizacion!$C:$C,E1876,ResumenCotizacion!$P:$P)</f>
        <v>0</v>
      </c>
      <c r="W1876" s="86">
        <f>IF(H1876="USD",S1876*SolCotizacion!$J$18,S1876)</f>
        <v>37500</v>
      </c>
      <c r="X1876" s="3">
        <f>ROUND(W1876/(1-VLOOKUP("Total porcentaje:",ResumenCotizacion!$F:$H,3,0)),2)</f>
        <v>37500</v>
      </c>
      <c r="Y1876" s="3">
        <f t="shared" si="122"/>
        <v>0</v>
      </c>
    </row>
    <row r="1877" spans="1:25" ht="14.25" x14ac:dyDescent="0.2">
      <c r="A1877" s="21" t="str">
        <f t="shared" si="120"/>
        <v>Soluciones OriónCanalIT-SW-08-02</v>
      </c>
      <c r="B1877" s="21" t="str">
        <f t="shared" si="121"/>
        <v>IT-SW-08-02Canal</v>
      </c>
      <c r="C1877"/>
      <c r="D1877" s="21" t="s">
        <v>3654</v>
      </c>
      <c r="E1877" t="s">
        <v>3630</v>
      </c>
      <c r="F1877" s="41" t="s">
        <v>3567</v>
      </c>
      <c r="G1877" s="21" t="str">
        <f t="shared" si="118"/>
        <v>Soluciones Orión</v>
      </c>
      <c r="H1877" s="21" t="s">
        <v>94</v>
      </c>
      <c r="I1877" s="21" t="s">
        <v>74</v>
      </c>
      <c r="J1877" t="s">
        <v>3628</v>
      </c>
      <c r="K1877" t="s">
        <v>3629</v>
      </c>
      <c r="L1877" s="61" t="s">
        <v>92</v>
      </c>
      <c r="M1877" s="61" t="s">
        <v>3570</v>
      </c>
      <c r="N1877" s="41" t="s">
        <v>3571</v>
      </c>
      <c r="O1877" s="41" t="s">
        <v>3576</v>
      </c>
      <c r="P1877" s="41" t="s">
        <v>3608</v>
      </c>
      <c r="Q1877" s="47" t="str">
        <f t="shared" si="119"/>
        <v>IT-SW-08-02</v>
      </c>
      <c r="R1877" s="91" t="s">
        <v>3574</v>
      </c>
      <c r="S1877" s="46">
        <v>56250</v>
      </c>
      <c r="T1877" s="61">
        <v>1</v>
      </c>
      <c r="U1877" s="62">
        <v>1</v>
      </c>
      <c r="V1877" s="49">
        <f>SUMIF(ResumenCotizacion!$C:$C,E1877,ResumenCotizacion!$P:$P)</f>
        <v>0</v>
      </c>
      <c r="W1877" s="86">
        <f>IF(H1877="USD",S1877*SolCotizacion!$J$18,S1877)</f>
        <v>56250</v>
      </c>
      <c r="X1877" s="3">
        <f>ROUND(W1877/(1-VLOOKUP("Total porcentaje:",ResumenCotizacion!$F:$H,3,0)),2)</f>
        <v>56250</v>
      </c>
      <c r="Y1877" s="3">
        <f t="shared" si="122"/>
        <v>0</v>
      </c>
    </row>
    <row r="1878" spans="1:25" ht="14.25" x14ac:dyDescent="0.2">
      <c r="A1878" s="21" t="str">
        <f t="shared" si="120"/>
        <v>Soluciones OriónCanalIT-SW-08-03</v>
      </c>
      <c r="B1878" s="21" t="str">
        <f t="shared" si="121"/>
        <v>IT-SW-08-03Canal</v>
      </c>
      <c r="C1878"/>
      <c r="D1878" s="21" t="s">
        <v>3654</v>
      </c>
      <c r="E1878" t="s">
        <v>3631</v>
      </c>
      <c r="F1878" s="41" t="s">
        <v>3567</v>
      </c>
      <c r="G1878" s="21" t="str">
        <f t="shared" si="118"/>
        <v>Soluciones Orión</v>
      </c>
      <c r="H1878" s="21" t="s">
        <v>94</v>
      </c>
      <c r="I1878" s="21" t="s">
        <v>74</v>
      </c>
      <c r="J1878" t="s">
        <v>3628</v>
      </c>
      <c r="K1878" t="s">
        <v>3629</v>
      </c>
      <c r="L1878" s="61" t="s">
        <v>92</v>
      </c>
      <c r="M1878" s="61" t="s">
        <v>3570</v>
      </c>
      <c r="N1878" s="41" t="s">
        <v>3578</v>
      </c>
      <c r="O1878" s="41" t="s">
        <v>3572</v>
      </c>
      <c r="P1878" s="41" t="s">
        <v>3608</v>
      </c>
      <c r="Q1878" s="47" t="str">
        <f t="shared" si="119"/>
        <v>IT-SW-08-03</v>
      </c>
      <c r="R1878" s="91" t="s">
        <v>3574</v>
      </c>
      <c r="S1878" s="46">
        <v>64687.499999999993</v>
      </c>
      <c r="T1878" s="61">
        <v>1</v>
      </c>
      <c r="U1878" s="62">
        <v>1</v>
      </c>
      <c r="V1878" s="49">
        <f>SUMIF(ResumenCotizacion!$C:$C,E1878,ResumenCotizacion!$P:$P)</f>
        <v>0</v>
      </c>
      <c r="W1878" s="86">
        <f>IF(H1878="USD",S1878*SolCotizacion!$J$18,S1878)</f>
        <v>64687.499999999993</v>
      </c>
      <c r="X1878" s="3">
        <f>ROUND(W1878/(1-VLOOKUP("Total porcentaje:",ResumenCotizacion!$F:$H,3,0)),2)</f>
        <v>64687.5</v>
      </c>
      <c r="Y1878" s="3">
        <f t="shared" si="122"/>
        <v>0</v>
      </c>
    </row>
    <row r="1879" spans="1:25" ht="14.25" x14ac:dyDescent="0.2">
      <c r="A1879" s="21" t="str">
        <f t="shared" si="120"/>
        <v>Soluciones OriónCanalIT-SW-08-04</v>
      </c>
      <c r="B1879" s="21" t="str">
        <f t="shared" si="121"/>
        <v>IT-SW-08-04Canal</v>
      </c>
      <c r="C1879"/>
      <c r="D1879" s="21" t="s">
        <v>3654</v>
      </c>
      <c r="E1879" t="s">
        <v>3632</v>
      </c>
      <c r="F1879" s="41" t="s">
        <v>3567</v>
      </c>
      <c r="G1879" s="21" t="str">
        <f t="shared" si="118"/>
        <v>Soluciones Orión</v>
      </c>
      <c r="H1879" s="21" t="s">
        <v>94</v>
      </c>
      <c r="I1879" s="21" t="s">
        <v>74</v>
      </c>
      <c r="J1879" t="s">
        <v>3628</v>
      </c>
      <c r="K1879" t="s">
        <v>3629</v>
      </c>
      <c r="L1879" s="61" t="s">
        <v>92</v>
      </c>
      <c r="M1879" s="61" t="s">
        <v>3570</v>
      </c>
      <c r="N1879" s="41" t="s">
        <v>3578</v>
      </c>
      <c r="O1879" s="41" t="s">
        <v>3576</v>
      </c>
      <c r="P1879" s="41" t="s">
        <v>3608</v>
      </c>
      <c r="Q1879" s="47" t="str">
        <f t="shared" si="119"/>
        <v>IT-SW-08-04</v>
      </c>
      <c r="R1879" s="91" t="s">
        <v>3574</v>
      </c>
      <c r="S1879" s="46">
        <v>74390.624999999985</v>
      </c>
      <c r="T1879" s="61">
        <v>1</v>
      </c>
      <c r="U1879" s="62">
        <v>1</v>
      </c>
      <c r="V1879" s="49">
        <f>SUMIF(ResumenCotizacion!$C:$C,E1879,ResumenCotizacion!$P:$P)</f>
        <v>0</v>
      </c>
      <c r="W1879" s="86">
        <f>IF(H1879="USD",S1879*SolCotizacion!$J$18,S1879)</f>
        <v>74390.624999999985</v>
      </c>
      <c r="X1879" s="3">
        <f>ROUND(W1879/(1-VLOOKUP("Total porcentaje:",ResumenCotizacion!$F:$H,3,0)),2)</f>
        <v>74390.63</v>
      </c>
      <c r="Y1879" s="3">
        <f t="shared" si="122"/>
        <v>0</v>
      </c>
    </row>
    <row r="1880" spans="1:25" ht="14.25" x14ac:dyDescent="0.2">
      <c r="A1880" s="21" t="str">
        <f t="shared" si="120"/>
        <v>Soluciones OriónCanalIT-SW-08-05</v>
      </c>
      <c r="B1880" s="21" t="str">
        <f t="shared" si="121"/>
        <v>IT-SW-08-05Canal</v>
      </c>
      <c r="C1880"/>
      <c r="D1880" s="21" t="s">
        <v>3654</v>
      </c>
      <c r="E1880" t="s">
        <v>3633</v>
      </c>
      <c r="F1880" s="41" t="s">
        <v>3567</v>
      </c>
      <c r="G1880" s="21" t="str">
        <f t="shared" si="118"/>
        <v>Soluciones Orión</v>
      </c>
      <c r="H1880" s="21" t="s">
        <v>94</v>
      </c>
      <c r="I1880" s="21" t="s">
        <v>74</v>
      </c>
      <c r="J1880" t="s">
        <v>3628</v>
      </c>
      <c r="K1880" t="s">
        <v>3629</v>
      </c>
      <c r="L1880" s="61" t="s">
        <v>92</v>
      </c>
      <c r="M1880" s="61" t="s">
        <v>3570</v>
      </c>
      <c r="N1880" s="41" t="s">
        <v>3581</v>
      </c>
      <c r="O1880" s="41" t="s">
        <v>3572</v>
      </c>
      <c r="P1880" s="41" t="s">
        <v>3608</v>
      </c>
      <c r="Q1880" s="47" t="str">
        <f t="shared" si="119"/>
        <v>IT-SW-08-05</v>
      </c>
      <c r="R1880" s="91" t="s">
        <v>3574</v>
      </c>
      <c r="S1880" s="46">
        <v>85549.218749999971</v>
      </c>
      <c r="T1880" s="61">
        <v>1</v>
      </c>
      <c r="U1880" s="62">
        <v>1</v>
      </c>
      <c r="V1880" s="49">
        <f>SUMIF(ResumenCotizacion!$C:$C,E1880,ResumenCotizacion!$P:$P)</f>
        <v>0</v>
      </c>
      <c r="W1880" s="86">
        <f>IF(H1880="USD",S1880*SolCotizacion!$J$18,S1880)</f>
        <v>85549.218749999971</v>
      </c>
      <c r="X1880" s="3">
        <f>ROUND(W1880/(1-VLOOKUP("Total porcentaje:",ResumenCotizacion!$F:$H,3,0)),2)</f>
        <v>85549.22</v>
      </c>
      <c r="Y1880" s="3">
        <f t="shared" si="122"/>
        <v>0</v>
      </c>
    </row>
    <row r="1881" spans="1:25" ht="14.25" x14ac:dyDescent="0.2">
      <c r="A1881" s="21" t="str">
        <f t="shared" si="120"/>
        <v>Soluciones OriónCanalIT-SW-08-06</v>
      </c>
      <c r="B1881" s="21" t="str">
        <f t="shared" si="121"/>
        <v>IT-SW-08-06Canal</v>
      </c>
      <c r="C1881"/>
      <c r="D1881" s="21" t="s">
        <v>3654</v>
      </c>
      <c r="E1881" t="s">
        <v>3634</v>
      </c>
      <c r="F1881" s="41" t="s">
        <v>3567</v>
      </c>
      <c r="G1881" s="21" t="str">
        <f t="shared" si="118"/>
        <v>Soluciones Orión</v>
      </c>
      <c r="H1881" s="21" t="s">
        <v>94</v>
      </c>
      <c r="I1881" s="21" t="s">
        <v>74</v>
      </c>
      <c r="J1881" t="s">
        <v>3628</v>
      </c>
      <c r="K1881" t="s">
        <v>3629</v>
      </c>
      <c r="L1881" s="61" t="s">
        <v>92</v>
      </c>
      <c r="M1881" s="61" t="s">
        <v>3570</v>
      </c>
      <c r="N1881" s="41" t="s">
        <v>3581</v>
      </c>
      <c r="O1881" s="41" t="s">
        <v>3576</v>
      </c>
      <c r="P1881" s="41" t="s">
        <v>3608</v>
      </c>
      <c r="Q1881" s="47" t="str">
        <f t="shared" si="119"/>
        <v>IT-SW-08-06</v>
      </c>
      <c r="R1881" s="91" t="s">
        <v>3574</v>
      </c>
      <c r="S1881" s="46">
        <v>98381.601562499942</v>
      </c>
      <c r="T1881" s="61">
        <v>1</v>
      </c>
      <c r="U1881" s="62">
        <v>1</v>
      </c>
      <c r="V1881" s="49">
        <f>SUMIF(ResumenCotizacion!$C:$C,E1881,ResumenCotizacion!$P:$P)</f>
        <v>0</v>
      </c>
      <c r="W1881" s="86">
        <f>IF(H1881="USD",S1881*SolCotizacion!$J$18,S1881)</f>
        <v>98381.601562499942</v>
      </c>
      <c r="X1881" s="3">
        <f>ROUND(W1881/(1-VLOOKUP("Total porcentaje:",ResumenCotizacion!$F:$H,3,0)),2)</f>
        <v>98381.6</v>
      </c>
      <c r="Y1881" s="3">
        <f t="shared" si="122"/>
        <v>0</v>
      </c>
    </row>
    <row r="1882" spans="1:25" ht="14.25" x14ac:dyDescent="0.2">
      <c r="A1882" s="21" t="str">
        <f t="shared" si="120"/>
        <v>Soluciones OriónCanalIT-SW-09-01</v>
      </c>
      <c r="B1882" s="21" t="str">
        <f t="shared" si="121"/>
        <v>IT-SW-09-01Canal</v>
      </c>
      <c r="C1882"/>
      <c r="D1882" s="21" t="s">
        <v>3654</v>
      </c>
      <c r="E1882" t="s">
        <v>3635</v>
      </c>
      <c r="F1882" s="41" t="s">
        <v>3567</v>
      </c>
      <c r="G1882" s="21" t="str">
        <f t="shared" si="118"/>
        <v>Soluciones Orión</v>
      </c>
      <c r="H1882" s="21" t="s">
        <v>94</v>
      </c>
      <c r="I1882" s="21" t="s">
        <v>74</v>
      </c>
      <c r="J1882" t="s">
        <v>3636</v>
      </c>
      <c r="K1882" t="s">
        <v>3616</v>
      </c>
      <c r="L1882" s="61" t="s">
        <v>92</v>
      </c>
      <c r="M1882" s="61" t="s">
        <v>3570</v>
      </c>
      <c r="N1882" s="41" t="s">
        <v>3571</v>
      </c>
      <c r="O1882" s="41" t="s">
        <v>3576</v>
      </c>
      <c r="P1882" s="41" t="s">
        <v>3621</v>
      </c>
      <c r="Q1882" s="47" t="str">
        <f t="shared" si="119"/>
        <v>IT-SW-09-01</v>
      </c>
      <c r="R1882" s="91" t="s">
        <v>3574</v>
      </c>
      <c r="S1882" s="46">
        <v>8750000</v>
      </c>
      <c r="T1882" s="61">
        <v>1</v>
      </c>
      <c r="U1882" s="62">
        <v>1</v>
      </c>
      <c r="V1882" s="49">
        <f>SUMIF(ResumenCotizacion!$C:$C,E1882,ResumenCotizacion!$P:$P)</f>
        <v>0</v>
      </c>
      <c r="W1882" s="86">
        <f>IF(H1882="USD",S1882*SolCotizacion!$J$18,S1882)</f>
        <v>8750000</v>
      </c>
      <c r="X1882" s="3">
        <f>ROUND(W1882/(1-VLOOKUP("Total porcentaje:",ResumenCotizacion!$F:$H,3,0)),2)</f>
        <v>8750000</v>
      </c>
      <c r="Y1882" s="3">
        <f t="shared" si="122"/>
        <v>0</v>
      </c>
    </row>
    <row r="1883" spans="1:25" ht="14.25" x14ac:dyDescent="0.2">
      <c r="A1883" s="21" t="str">
        <f t="shared" si="120"/>
        <v>Soluciones OriónCanalIT-SW-09-02</v>
      </c>
      <c r="B1883" s="21" t="str">
        <f t="shared" si="121"/>
        <v>IT-SW-09-02Canal</v>
      </c>
      <c r="C1883"/>
      <c r="D1883" s="21" t="s">
        <v>3654</v>
      </c>
      <c r="E1883" t="s">
        <v>3637</v>
      </c>
      <c r="F1883" s="41" t="s">
        <v>3567</v>
      </c>
      <c r="G1883" s="21" t="str">
        <f t="shared" si="118"/>
        <v>Soluciones Orión</v>
      </c>
      <c r="H1883" s="21" t="s">
        <v>94</v>
      </c>
      <c r="I1883" s="21" t="s">
        <v>74</v>
      </c>
      <c r="J1883" t="s">
        <v>3636</v>
      </c>
      <c r="K1883" t="s">
        <v>3616</v>
      </c>
      <c r="L1883" s="61" t="s">
        <v>92</v>
      </c>
      <c r="M1883" s="61" t="s">
        <v>3570</v>
      </c>
      <c r="N1883" s="41" t="s">
        <v>3578</v>
      </c>
      <c r="O1883" s="41" t="s">
        <v>3576</v>
      </c>
      <c r="P1883" s="41" t="s">
        <v>3621</v>
      </c>
      <c r="Q1883" s="47" t="str">
        <f t="shared" si="119"/>
        <v>IT-SW-09-02</v>
      </c>
      <c r="R1883" s="91" t="s">
        <v>3574</v>
      </c>
      <c r="S1883" s="46">
        <v>13125000</v>
      </c>
      <c r="T1883" s="61">
        <v>1</v>
      </c>
      <c r="U1883" s="62">
        <v>1</v>
      </c>
      <c r="V1883" s="49">
        <f>SUMIF(ResumenCotizacion!$C:$C,E1883,ResumenCotizacion!$P:$P)</f>
        <v>0</v>
      </c>
      <c r="W1883" s="86">
        <f>IF(H1883="USD",S1883*SolCotizacion!$J$18,S1883)</f>
        <v>13125000</v>
      </c>
      <c r="X1883" s="3">
        <f>ROUND(W1883/(1-VLOOKUP("Total porcentaje:",ResumenCotizacion!$F:$H,3,0)),2)</f>
        <v>13125000</v>
      </c>
      <c r="Y1883" s="3">
        <f t="shared" si="122"/>
        <v>0</v>
      </c>
    </row>
    <row r="1884" spans="1:25" ht="14.25" x14ac:dyDescent="0.2">
      <c r="A1884" s="21" t="str">
        <f t="shared" si="120"/>
        <v>Soluciones OriónCanalIT-SW-09-03</v>
      </c>
      <c r="B1884" s="21" t="str">
        <f t="shared" si="121"/>
        <v>IT-SW-09-03Canal</v>
      </c>
      <c r="C1884"/>
      <c r="D1884" s="21" t="s">
        <v>3654</v>
      </c>
      <c r="E1884" t="s">
        <v>3638</v>
      </c>
      <c r="F1884" s="41" t="s">
        <v>3567</v>
      </c>
      <c r="G1884" s="21" t="str">
        <f t="shared" si="118"/>
        <v>Soluciones Orión</v>
      </c>
      <c r="H1884" s="21" t="s">
        <v>94</v>
      </c>
      <c r="I1884" s="21" t="s">
        <v>74</v>
      </c>
      <c r="J1884" t="s">
        <v>3636</v>
      </c>
      <c r="K1884" t="s">
        <v>3616</v>
      </c>
      <c r="L1884" s="61" t="s">
        <v>92</v>
      </c>
      <c r="M1884" s="61" t="s">
        <v>3570</v>
      </c>
      <c r="N1884" s="41" t="s">
        <v>3581</v>
      </c>
      <c r="O1884" s="41" t="s">
        <v>3576</v>
      </c>
      <c r="P1884" s="41" t="s">
        <v>3621</v>
      </c>
      <c r="Q1884" s="47" t="str">
        <f t="shared" si="119"/>
        <v>IT-SW-09-03</v>
      </c>
      <c r="R1884" s="91" t="s">
        <v>3574</v>
      </c>
      <c r="S1884" s="46">
        <v>15093749.999999998</v>
      </c>
      <c r="T1884" s="61">
        <v>1</v>
      </c>
      <c r="U1884" s="62">
        <v>1</v>
      </c>
      <c r="V1884" s="49">
        <f>SUMIF(ResumenCotizacion!$C:$C,E1884,ResumenCotizacion!$P:$P)</f>
        <v>0</v>
      </c>
      <c r="W1884" s="86">
        <f>IF(H1884="USD",S1884*SolCotizacion!$J$18,S1884)</f>
        <v>15093749.999999998</v>
      </c>
      <c r="X1884" s="3">
        <f>ROUND(W1884/(1-VLOOKUP("Total porcentaje:",ResumenCotizacion!$F:$H,3,0)),2)</f>
        <v>15093750</v>
      </c>
      <c r="Y1884" s="3">
        <f t="shared" si="122"/>
        <v>0</v>
      </c>
    </row>
    <row r="1885" spans="1:25" ht="14.25" x14ac:dyDescent="0.2">
      <c r="A1885" s="21" t="str">
        <f t="shared" si="120"/>
        <v>Soluciones OriónCanalIT-SW-10-01</v>
      </c>
      <c r="B1885" s="21" t="str">
        <f t="shared" si="121"/>
        <v>IT-SW-10-01Canal</v>
      </c>
      <c r="C1885"/>
      <c r="D1885" s="21" t="s">
        <v>3654</v>
      </c>
      <c r="E1885" t="s">
        <v>3639</v>
      </c>
      <c r="F1885" s="41" t="s">
        <v>3567</v>
      </c>
      <c r="G1885" s="21" t="str">
        <f t="shared" si="118"/>
        <v>Soluciones Orión</v>
      </c>
      <c r="H1885" s="21" t="s">
        <v>94</v>
      </c>
      <c r="I1885" s="21" t="s">
        <v>74</v>
      </c>
      <c r="J1885" t="s">
        <v>3640</v>
      </c>
      <c r="K1885" t="s">
        <v>3607</v>
      </c>
      <c r="L1885" s="61" t="s">
        <v>92</v>
      </c>
      <c r="M1885" s="61" t="s">
        <v>3570</v>
      </c>
      <c r="N1885" s="41" t="s">
        <v>3578</v>
      </c>
      <c r="O1885" s="41" t="s">
        <v>3572</v>
      </c>
      <c r="P1885" s="41" t="s">
        <v>3621</v>
      </c>
      <c r="Q1885" s="47" t="str">
        <f t="shared" si="119"/>
        <v>IT-SW-10-01</v>
      </c>
      <c r="R1885" s="91" t="s">
        <v>3574</v>
      </c>
      <c r="S1885" s="46">
        <v>300000</v>
      </c>
      <c r="T1885" s="61">
        <v>1</v>
      </c>
      <c r="U1885" s="62">
        <v>1</v>
      </c>
      <c r="V1885" s="49">
        <f>SUMIF(ResumenCotizacion!$C:$C,E1885,ResumenCotizacion!$P:$P)</f>
        <v>0</v>
      </c>
      <c r="W1885" s="86">
        <f>IF(H1885="USD",S1885*SolCotizacion!$J$18,S1885)</f>
        <v>300000</v>
      </c>
      <c r="X1885" s="3">
        <f>ROUND(W1885/(1-VLOOKUP("Total porcentaje:",ResumenCotizacion!$F:$H,3,0)),2)</f>
        <v>300000</v>
      </c>
      <c r="Y1885" s="3">
        <f t="shared" si="122"/>
        <v>0</v>
      </c>
    </row>
    <row r="1886" spans="1:25" ht="14.25" x14ac:dyDescent="0.2">
      <c r="A1886" s="21" t="str">
        <f t="shared" si="120"/>
        <v>Soluciones OriónCanalIT-SW-10-02</v>
      </c>
      <c r="B1886" s="21" t="str">
        <f t="shared" si="121"/>
        <v>IT-SW-10-02Canal</v>
      </c>
      <c r="C1886"/>
      <c r="D1886" s="21" t="s">
        <v>3654</v>
      </c>
      <c r="E1886" t="s">
        <v>3641</v>
      </c>
      <c r="F1886" s="41" t="s">
        <v>3567</v>
      </c>
      <c r="G1886" s="21" t="str">
        <f t="shared" si="118"/>
        <v>Soluciones Orión</v>
      </c>
      <c r="H1886" s="21" t="s">
        <v>94</v>
      </c>
      <c r="I1886" s="21" t="s">
        <v>74</v>
      </c>
      <c r="J1886" t="s">
        <v>3640</v>
      </c>
      <c r="K1886" t="s">
        <v>3607</v>
      </c>
      <c r="L1886" s="61" t="s">
        <v>92</v>
      </c>
      <c r="M1886" s="61" t="s">
        <v>3570</v>
      </c>
      <c r="N1886" s="41" t="s">
        <v>3578</v>
      </c>
      <c r="O1886" s="41" t="s">
        <v>3576</v>
      </c>
      <c r="P1886" s="41" t="s">
        <v>3621</v>
      </c>
      <c r="Q1886" s="47" t="str">
        <f t="shared" si="119"/>
        <v>IT-SW-10-02</v>
      </c>
      <c r="R1886" s="91" t="s">
        <v>3574</v>
      </c>
      <c r="S1886" s="46">
        <v>600000</v>
      </c>
      <c r="T1886" s="61">
        <v>1</v>
      </c>
      <c r="U1886" s="62">
        <v>1</v>
      </c>
      <c r="V1886" s="49">
        <f>SUMIF(ResumenCotizacion!$C:$C,E1886,ResumenCotizacion!$P:$P)</f>
        <v>0</v>
      </c>
      <c r="W1886" s="86">
        <f>IF(H1886="USD",S1886*SolCotizacion!$J$18,S1886)</f>
        <v>600000</v>
      </c>
      <c r="X1886" s="3">
        <f>ROUND(W1886/(1-VLOOKUP("Total porcentaje:",ResumenCotizacion!$F:$H,3,0)),2)</f>
        <v>600000</v>
      </c>
      <c r="Y1886" s="3">
        <f t="shared" si="122"/>
        <v>0</v>
      </c>
    </row>
    <row r="1887" spans="1:25" ht="14.25" x14ac:dyDescent="0.2">
      <c r="A1887" s="21" t="str">
        <f t="shared" si="120"/>
        <v>Soluciones OriónCanalIT-SW-10-03</v>
      </c>
      <c r="B1887" s="21" t="str">
        <f t="shared" si="121"/>
        <v>IT-SW-10-03Canal</v>
      </c>
      <c r="C1887"/>
      <c r="D1887" s="21" t="s">
        <v>3654</v>
      </c>
      <c r="E1887" t="s">
        <v>3642</v>
      </c>
      <c r="F1887" s="41" t="s">
        <v>3567</v>
      </c>
      <c r="G1887" s="21" t="str">
        <f t="shared" si="118"/>
        <v>Soluciones Orión</v>
      </c>
      <c r="H1887" s="21" t="s">
        <v>94</v>
      </c>
      <c r="I1887" s="21" t="s">
        <v>74</v>
      </c>
      <c r="J1887" t="s">
        <v>3640</v>
      </c>
      <c r="K1887" t="s">
        <v>3607</v>
      </c>
      <c r="L1887" s="61" t="s">
        <v>92</v>
      </c>
      <c r="M1887" s="61" t="s">
        <v>3570</v>
      </c>
      <c r="N1887" s="41" t="s">
        <v>3571</v>
      </c>
      <c r="O1887" s="41" t="s">
        <v>3572</v>
      </c>
      <c r="P1887" s="41" t="s">
        <v>3621</v>
      </c>
      <c r="Q1887" s="47" t="str">
        <f t="shared" si="119"/>
        <v>IT-SW-10-03</v>
      </c>
      <c r="R1887" s="91" t="s">
        <v>3574</v>
      </c>
      <c r="S1887" s="46">
        <v>250000</v>
      </c>
      <c r="T1887" s="61">
        <v>1</v>
      </c>
      <c r="U1887" s="62">
        <v>1</v>
      </c>
      <c r="V1887" s="49">
        <f>SUMIF(ResumenCotizacion!$C:$C,E1887,ResumenCotizacion!$P:$P)</f>
        <v>0</v>
      </c>
      <c r="W1887" s="86">
        <f>IF(H1887="USD",S1887*SolCotizacion!$J$18,S1887)</f>
        <v>250000</v>
      </c>
      <c r="X1887" s="3">
        <f>ROUND(W1887/(1-VLOOKUP("Total porcentaje:",ResumenCotizacion!$F:$H,3,0)),2)</f>
        <v>250000</v>
      </c>
      <c r="Y1887" s="3">
        <f t="shared" si="122"/>
        <v>0</v>
      </c>
    </row>
    <row r="1888" spans="1:25" ht="14.25" x14ac:dyDescent="0.2">
      <c r="A1888" s="21" t="str">
        <f t="shared" si="120"/>
        <v>Soluciones OriónCanalIT-SW-10-04</v>
      </c>
      <c r="B1888" s="21" t="str">
        <f t="shared" si="121"/>
        <v>IT-SW-10-04Canal</v>
      </c>
      <c r="C1888"/>
      <c r="D1888" s="21" t="s">
        <v>3654</v>
      </c>
      <c r="E1888" t="s">
        <v>3643</v>
      </c>
      <c r="F1888" s="41" t="s">
        <v>3567</v>
      </c>
      <c r="G1888" s="21" t="str">
        <f t="shared" si="118"/>
        <v>Soluciones Orión</v>
      </c>
      <c r="H1888" s="21" t="s">
        <v>94</v>
      </c>
      <c r="I1888" s="21" t="s">
        <v>74</v>
      </c>
      <c r="J1888" t="s">
        <v>3640</v>
      </c>
      <c r="K1888" t="s">
        <v>3607</v>
      </c>
      <c r="L1888" s="61" t="s">
        <v>92</v>
      </c>
      <c r="M1888" s="61" t="s">
        <v>3570</v>
      </c>
      <c r="N1888" s="41" t="s">
        <v>3581</v>
      </c>
      <c r="O1888" s="41" t="s">
        <v>3572</v>
      </c>
      <c r="P1888" s="41" t="s">
        <v>3621</v>
      </c>
      <c r="Q1888" s="47" t="str">
        <f t="shared" si="119"/>
        <v>IT-SW-10-04</v>
      </c>
      <c r="R1888" s="91" t="s">
        <v>3574</v>
      </c>
      <c r="S1888" s="46">
        <v>300000</v>
      </c>
      <c r="T1888" s="61">
        <v>1</v>
      </c>
      <c r="U1888" s="62">
        <v>1</v>
      </c>
      <c r="V1888" s="49">
        <f>SUMIF(ResumenCotizacion!$C:$C,E1888,ResumenCotizacion!$P:$P)</f>
        <v>0</v>
      </c>
      <c r="W1888" s="86">
        <f>IF(H1888="USD",S1888*SolCotizacion!$J$18,S1888)</f>
        <v>300000</v>
      </c>
      <c r="X1888" s="3">
        <f>ROUND(W1888/(1-VLOOKUP("Total porcentaje:",ResumenCotizacion!$F:$H,3,0)),2)</f>
        <v>300000</v>
      </c>
      <c r="Y1888" s="3">
        <f t="shared" si="122"/>
        <v>0</v>
      </c>
    </row>
    <row r="1889" spans="1:25" ht="14.25" x14ac:dyDescent="0.2">
      <c r="A1889" s="21" t="str">
        <f t="shared" si="120"/>
        <v>Soluciones OriónCanalIT-SW-10-05</v>
      </c>
      <c r="B1889" s="21" t="str">
        <f t="shared" si="121"/>
        <v>IT-SW-10-05Canal</v>
      </c>
      <c r="C1889"/>
      <c r="D1889" s="21" t="s">
        <v>3654</v>
      </c>
      <c r="E1889" t="s">
        <v>3644</v>
      </c>
      <c r="F1889" s="41" t="s">
        <v>3567</v>
      </c>
      <c r="G1889" s="21" t="str">
        <f t="shared" si="118"/>
        <v>Soluciones Orión</v>
      </c>
      <c r="H1889" s="21" t="s">
        <v>94</v>
      </c>
      <c r="I1889" s="21" t="s">
        <v>74</v>
      </c>
      <c r="J1889" t="s">
        <v>3640</v>
      </c>
      <c r="K1889" t="s">
        <v>3607</v>
      </c>
      <c r="L1889" s="61" t="s">
        <v>92</v>
      </c>
      <c r="M1889" s="61" t="s">
        <v>3570</v>
      </c>
      <c r="N1889" s="41" t="s">
        <v>3581</v>
      </c>
      <c r="O1889" s="41" t="s">
        <v>3576</v>
      </c>
      <c r="P1889" s="41" t="s">
        <v>3621</v>
      </c>
      <c r="Q1889" s="47" t="str">
        <f t="shared" si="119"/>
        <v>IT-SW-10-05</v>
      </c>
      <c r="R1889" s="91" t="s">
        <v>3574</v>
      </c>
      <c r="S1889" s="46">
        <v>600000</v>
      </c>
      <c r="T1889" s="61">
        <v>1</v>
      </c>
      <c r="U1889" s="62">
        <v>1</v>
      </c>
      <c r="V1889" s="49">
        <f>SUMIF(ResumenCotizacion!$C:$C,E1889,ResumenCotizacion!$P:$P)</f>
        <v>0</v>
      </c>
      <c r="W1889" s="86">
        <f>IF(H1889="USD",S1889*SolCotizacion!$J$18,S1889)</f>
        <v>600000</v>
      </c>
      <c r="X1889" s="3">
        <f>ROUND(W1889/(1-VLOOKUP("Total porcentaje:",ResumenCotizacion!$F:$H,3,0)),2)</f>
        <v>600000</v>
      </c>
      <c r="Y1889" s="3">
        <f t="shared" si="122"/>
        <v>0</v>
      </c>
    </row>
    <row r="1890" spans="1:25" ht="14.25" x14ac:dyDescent="0.2">
      <c r="A1890" s="21" t="str">
        <f t="shared" si="120"/>
        <v>Soluciones OriónCanalIT-SW-10-06</v>
      </c>
      <c r="B1890" s="21" t="str">
        <f t="shared" si="121"/>
        <v>IT-SW-10-06Canal</v>
      </c>
      <c r="C1890"/>
      <c r="D1890" s="21" t="s">
        <v>3654</v>
      </c>
      <c r="E1890" t="s">
        <v>3645</v>
      </c>
      <c r="F1890" s="41" t="s">
        <v>3567</v>
      </c>
      <c r="G1890" s="21" t="str">
        <f t="shared" si="118"/>
        <v>Soluciones Orión</v>
      </c>
      <c r="H1890" s="21" t="s">
        <v>94</v>
      </c>
      <c r="I1890" s="21" t="s">
        <v>74</v>
      </c>
      <c r="J1890" t="s">
        <v>3640</v>
      </c>
      <c r="K1890" t="s">
        <v>3607</v>
      </c>
      <c r="L1890" s="61" t="s">
        <v>92</v>
      </c>
      <c r="M1890" s="61" t="s">
        <v>3570</v>
      </c>
      <c r="N1890" s="41" t="s">
        <v>3571</v>
      </c>
      <c r="O1890" s="41" t="s">
        <v>3576</v>
      </c>
      <c r="P1890" s="41" t="s">
        <v>3621</v>
      </c>
      <c r="Q1890" s="47" t="str">
        <f t="shared" si="119"/>
        <v>IT-SW-10-06</v>
      </c>
      <c r="R1890" s="91" t="s">
        <v>3574</v>
      </c>
      <c r="S1890" s="46">
        <v>500000</v>
      </c>
      <c r="T1890" s="61">
        <v>1</v>
      </c>
      <c r="U1890" s="62">
        <v>1</v>
      </c>
      <c r="V1890" s="49">
        <f>SUMIF(ResumenCotizacion!$C:$C,E1890,ResumenCotizacion!$P:$P)</f>
        <v>0</v>
      </c>
      <c r="W1890" s="86">
        <f>IF(H1890="USD",S1890*SolCotizacion!$J$18,S1890)</f>
        <v>500000</v>
      </c>
      <c r="X1890" s="3">
        <f>ROUND(W1890/(1-VLOOKUP("Total porcentaje:",ResumenCotizacion!$F:$H,3,0)),2)</f>
        <v>500000</v>
      </c>
      <c r="Y1890" s="3">
        <f t="shared" si="122"/>
        <v>0</v>
      </c>
    </row>
    <row r="1891" spans="1:25" ht="14.25" x14ac:dyDescent="0.2">
      <c r="A1891" s="21" t="str">
        <f t="shared" si="120"/>
        <v>Soluciones OriónCanalIT-SW-11-01</v>
      </c>
      <c r="B1891" s="21" t="str">
        <f t="shared" si="121"/>
        <v>IT-SW-11-01Canal</v>
      </c>
      <c r="C1891"/>
      <c r="D1891" s="21" t="s">
        <v>3654</v>
      </c>
      <c r="E1891" t="s">
        <v>3646</v>
      </c>
      <c r="F1891" s="41" t="s">
        <v>3567</v>
      </c>
      <c r="G1891" s="21" t="str">
        <f t="shared" si="118"/>
        <v>Soluciones Orión</v>
      </c>
      <c r="H1891" s="21" t="s">
        <v>94</v>
      </c>
      <c r="I1891" s="21" t="s">
        <v>74</v>
      </c>
      <c r="J1891" t="s">
        <v>3647</v>
      </c>
      <c r="K1891" t="s">
        <v>3607</v>
      </c>
      <c r="L1891" s="61" t="s">
        <v>92</v>
      </c>
      <c r="M1891" s="61" t="s">
        <v>3570</v>
      </c>
      <c r="N1891" s="41" t="s">
        <v>3571</v>
      </c>
      <c r="O1891" s="41" t="s">
        <v>3576</v>
      </c>
      <c r="P1891" s="41" t="s">
        <v>3621</v>
      </c>
      <c r="Q1891" s="47" t="str">
        <f t="shared" si="119"/>
        <v>IT-SW-11-01</v>
      </c>
      <c r="R1891" s="91" t="s">
        <v>3574</v>
      </c>
      <c r="S1891" s="46">
        <v>500000</v>
      </c>
      <c r="T1891" s="61">
        <v>1</v>
      </c>
      <c r="U1891" s="62">
        <v>1</v>
      </c>
      <c r="V1891" s="49">
        <f>SUMIF(ResumenCotizacion!$C:$C,E1891,ResumenCotizacion!$P:$P)</f>
        <v>0</v>
      </c>
      <c r="W1891" s="86">
        <f>IF(H1891="USD",S1891*SolCotizacion!$J$18,S1891)</f>
        <v>500000</v>
      </c>
      <c r="X1891" s="3">
        <f>ROUND(W1891/(1-VLOOKUP("Total porcentaje:",ResumenCotizacion!$F:$H,3,0)),2)</f>
        <v>500000</v>
      </c>
      <c r="Y1891" s="3">
        <f t="shared" si="122"/>
        <v>0</v>
      </c>
    </row>
    <row r="1892" spans="1:25" ht="14.25" x14ac:dyDescent="0.2">
      <c r="A1892" s="21" t="str">
        <f t="shared" si="120"/>
        <v>Soluciones OriónCanalIT-SW-11-02</v>
      </c>
      <c r="B1892" s="21" t="str">
        <f t="shared" si="121"/>
        <v>IT-SW-11-02Canal</v>
      </c>
      <c r="C1892"/>
      <c r="D1892" s="21" t="s">
        <v>3654</v>
      </c>
      <c r="E1892" t="s">
        <v>3648</v>
      </c>
      <c r="F1892" s="41" t="s">
        <v>3567</v>
      </c>
      <c r="G1892" s="21" t="str">
        <f t="shared" si="118"/>
        <v>Soluciones Orión</v>
      </c>
      <c r="H1892" s="21" t="s">
        <v>94</v>
      </c>
      <c r="I1892" s="21" t="s">
        <v>74</v>
      </c>
      <c r="J1892" t="s">
        <v>3647</v>
      </c>
      <c r="K1892" t="s">
        <v>3607</v>
      </c>
      <c r="L1892" s="61" t="s">
        <v>92</v>
      </c>
      <c r="M1892" s="61" t="s">
        <v>3570</v>
      </c>
      <c r="N1892" s="41" t="s">
        <v>3578</v>
      </c>
      <c r="O1892" s="41" t="s">
        <v>3572</v>
      </c>
      <c r="P1892" s="41" t="s">
        <v>3621</v>
      </c>
      <c r="Q1892" s="47" t="str">
        <f t="shared" si="119"/>
        <v>IT-SW-11-02</v>
      </c>
      <c r="R1892" s="91" t="s">
        <v>3574</v>
      </c>
      <c r="S1892" s="46">
        <v>300000</v>
      </c>
      <c r="T1892" s="61">
        <v>1</v>
      </c>
      <c r="U1892" s="62">
        <v>1</v>
      </c>
      <c r="V1892" s="49">
        <f>SUMIF(ResumenCotizacion!$C:$C,E1892,ResumenCotizacion!$P:$P)</f>
        <v>0</v>
      </c>
      <c r="W1892" s="86">
        <f>IF(H1892="USD",S1892*SolCotizacion!$J$18,S1892)</f>
        <v>300000</v>
      </c>
      <c r="X1892" s="3">
        <f>ROUND(W1892/(1-VLOOKUP("Total porcentaje:",ResumenCotizacion!$F:$H,3,0)),2)</f>
        <v>300000</v>
      </c>
      <c r="Y1892" s="3">
        <f t="shared" si="122"/>
        <v>0</v>
      </c>
    </row>
    <row r="1893" spans="1:25" ht="14.25" x14ac:dyDescent="0.2">
      <c r="A1893" s="21" t="str">
        <f t="shared" si="120"/>
        <v>Soluciones OriónCanalIT-SW-11-03</v>
      </c>
      <c r="B1893" s="21" t="str">
        <f t="shared" si="121"/>
        <v>IT-SW-11-03Canal</v>
      </c>
      <c r="C1893"/>
      <c r="D1893" s="21" t="s">
        <v>3654</v>
      </c>
      <c r="E1893" t="s">
        <v>3649</v>
      </c>
      <c r="F1893" s="41" t="s">
        <v>3567</v>
      </c>
      <c r="G1893" s="21" t="str">
        <f t="shared" si="118"/>
        <v>Soluciones Orión</v>
      </c>
      <c r="H1893" s="21" t="s">
        <v>94</v>
      </c>
      <c r="I1893" s="21" t="s">
        <v>74</v>
      </c>
      <c r="J1893" t="s">
        <v>3647</v>
      </c>
      <c r="K1893" t="s">
        <v>3607</v>
      </c>
      <c r="L1893" s="61" t="s">
        <v>92</v>
      </c>
      <c r="M1893" s="61" t="s">
        <v>3570</v>
      </c>
      <c r="N1893" s="41" t="s">
        <v>3578</v>
      </c>
      <c r="O1893" s="41" t="s">
        <v>3576</v>
      </c>
      <c r="P1893" s="41" t="s">
        <v>3621</v>
      </c>
      <c r="Q1893" s="47" t="str">
        <f t="shared" si="119"/>
        <v>IT-SW-11-03</v>
      </c>
      <c r="R1893" s="91" t="s">
        <v>3574</v>
      </c>
      <c r="S1893" s="46">
        <v>600000</v>
      </c>
      <c r="T1893" s="61">
        <v>1</v>
      </c>
      <c r="U1893" s="62">
        <v>1</v>
      </c>
      <c r="V1893" s="49">
        <f>SUMIF(ResumenCotizacion!$C:$C,E1893,ResumenCotizacion!$P:$P)</f>
        <v>0</v>
      </c>
      <c r="W1893" s="86">
        <f>IF(H1893="USD",S1893*SolCotizacion!$J$18,S1893)</f>
        <v>600000</v>
      </c>
      <c r="X1893" s="3">
        <f>ROUND(W1893/(1-VLOOKUP("Total porcentaje:",ResumenCotizacion!$F:$H,3,0)),2)</f>
        <v>600000</v>
      </c>
      <c r="Y1893" s="3">
        <f t="shared" si="122"/>
        <v>0</v>
      </c>
    </row>
    <row r="1894" spans="1:25" ht="14.25" x14ac:dyDescent="0.2">
      <c r="A1894" s="21" t="str">
        <f t="shared" si="120"/>
        <v>Soluciones OriónCanalIT-SW-11-04</v>
      </c>
      <c r="B1894" s="21" t="str">
        <f t="shared" si="121"/>
        <v>IT-SW-11-04Canal</v>
      </c>
      <c r="C1894"/>
      <c r="D1894" s="21" t="s">
        <v>3654</v>
      </c>
      <c r="E1894" t="s">
        <v>3650</v>
      </c>
      <c r="F1894" s="41" t="s">
        <v>3567</v>
      </c>
      <c r="G1894" s="21" t="str">
        <f t="shared" si="118"/>
        <v>Soluciones Orión</v>
      </c>
      <c r="H1894" s="21" t="s">
        <v>94</v>
      </c>
      <c r="I1894" s="21" t="s">
        <v>74</v>
      </c>
      <c r="J1894" t="s">
        <v>3647</v>
      </c>
      <c r="K1894" t="s">
        <v>3607</v>
      </c>
      <c r="L1894" s="61" t="s">
        <v>92</v>
      </c>
      <c r="M1894" s="61" t="s">
        <v>3570</v>
      </c>
      <c r="N1894" s="41" t="s">
        <v>3581</v>
      </c>
      <c r="O1894" s="41" t="s">
        <v>3572</v>
      </c>
      <c r="P1894" s="41" t="s">
        <v>3621</v>
      </c>
      <c r="Q1894" s="47" t="str">
        <f t="shared" si="119"/>
        <v>IT-SW-11-04</v>
      </c>
      <c r="R1894" s="91" t="s">
        <v>3574</v>
      </c>
      <c r="S1894" s="46">
        <v>300000</v>
      </c>
      <c r="T1894" s="61">
        <v>1</v>
      </c>
      <c r="U1894" s="62">
        <v>1</v>
      </c>
      <c r="V1894" s="49">
        <f>SUMIF(ResumenCotizacion!$C:$C,E1894,ResumenCotizacion!$P:$P)</f>
        <v>0</v>
      </c>
      <c r="W1894" s="86">
        <f>IF(H1894="USD",S1894*SolCotizacion!$J$18,S1894)</f>
        <v>300000</v>
      </c>
      <c r="X1894" s="3">
        <f>ROUND(W1894/(1-VLOOKUP("Total porcentaje:",ResumenCotizacion!$F:$H,3,0)),2)</f>
        <v>300000</v>
      </c>
      <c r="Y1894" s="3">
        <f t="shared" si="122"/>
        <v>0</v>
      </c>
    </row>
    <row r="1895" spans="1:25" ht="14.25" x14ac:dyDescent="0.2">
      <c r="A1895" s="21" t="str">
        <f t="shared" si="120"/>
        <v>Soluciones OriónCanalIT-SW-11-05</v>
      </c>
      <c r="B1895" s="21" t="str">
        <f t="shared" si="121"/>
        <v>IT-SW-11-05Canal</v>
      </c>
      <c r="C1895"/>
      <c r="D1895" s="21" t="s">
        <v>3654</v>
      </c>
      <c r="E1895" t="s">
        <v>3651</v>
      </c>
      <c r="F1895" s="41" t="s">
        <v>3567</v>
      </c>
      <c r="G1895" s="21" t="str">
        <f t="shared" si="118"/>
        <v>Soluciones Orión</v>
      </c>
      <c r="H1895" s="21" t="s">
        <v>94</v>
      </c>
      <c r="I1895" s="21" t="s">
        <v>74</v>
      </c>
      <c r="J1895" t="s">
        <v>3647</v>
      </c>
      <c r="K1895" t="s">
        <v>3607</v>
      </c>
      <c r="L1895" s="61" t="s">
        <v>92</v>
      </c>
      <c r="M1895" s="61" t="s">
        <v>3570</v>
      </c>
      <c r="N1895" s="41" t="s">
        <v>3581</v>
      </c>
      <c r="O1895" s="41" t="s">
        <v>3576</v>
      </c>
      <c r="P1895" s="41" t="s">
        <v>3621</v>
      </c>
      <c r="Q1895" s="47" t="str">
        <f t="shared" si="119"/>
        <v>IT-SW-11-05</v>
      </c>
      <c r="R1895" s="91" t="s">
        <v>3574</v>
      </c>
      <c r="S1895" s="46">
        <v>600000</v>
      </c>
      <c r="T1895" s="61">
        <v>1</v>
      </c>
      <c r="U1895" s="62">
        <v>1</v>
      </c>
      <c r="V1895" s="49">
        <f>SUMIF(ResumenCotizacion!$C:$C,E1895,ResumenCotizacion!$P:$P)</f>
        <v>0</v>
      </c>
      <c r="W1895" s="86">
        <f>IF(H1895="USD",S1895*SolCotizacion!$J$18,S1895)</f>
        <v>600000</v>
      </c>
      <c r="X1895" s="3">
        <f>ROUND(W1895/(1-VLOOKUP("Total porcentaje:",ResumenCotizacion!$F:$H,3,0)),2)</f>
        <v>600000</v>
      </c>
      <c r="Y1895" s="3">
        <f t="shared" si="122"/>
        <v>0</v>
      </c>
    </row>
    <row r="1896" spans="1:25" ht="14.25" x14ac:dyDescent="0.2">
      <c r="A1896" s="21" t="str">
        <f t="shared" si="120"/>
        <v>Soluciones OriónCanalIT-SW-11-06</v>
      </c>
      <c r="B1896" s="21" t="str">
        <f t="shared" si="121"/>
        <v>IT-SW-11-06Canal</v>
      </c>
      <c r="C1896"/>
      <c r="D1896" s="21" t="s">
        <v>3654</v>
      </c>
      <c r="E1896" t="s">
        <v>3652</v>
      </c>
      <c r="F1896" s="41" t="s">
        <v>3567</v>
      </c>
      <c r="G1896" s="21" t="str">
        <f t="shared" si="118"/>
        <v>Soluciones Orión</v>
      </c>
      <c r="H1896" s="21" t="s">
        <v>94</v>
      </c>
      <c r="I1896" s="21" t="s">
        <v>74</v>
      </c>
      <c r="J1896" t="s">
        <v>3647</v>
      </c>
      <c r="K1896" t="s">
        <v>3607</v>
      </c>
      <c r="L1896" s="61" t="s">
        <v>92</v>
      </c>
      <c r="M1896" s="61" t="s">
        <v>3570</v>
      </c>
      <c r="N1896" s="41" t="s">
        <v>3571</v>
      </c>
      <c r="O1896" s="41" t="s">
        <v>3572</v>
      </c>
      <c r="P1896" s="41" t="s">
        <v>3621</v>
      </c>
      <c r="Q1896" s="47" t="str">
        <f t="shared" si="119"/>
        <v>IT-SW-11-06</v>
      </c>
      <c r="R1896" s="91" t="s">
        <v>3574</v>
      </c>
      <c r="S1896" s="46">
        <v>250000</v>
      </c>
      <c r="T1896" s="61">
        <v>1</v>
      </c>
      <c r="U1896" s="62">
        <v>1</v>
      </c>
      <c r="V1896" s="49">
        <f>SUMIF(ResumenCotizacion!$C:$C,E1896,ResumenCotizacion!$P:$P)</f>
        <v>0</v>
      </c>
      <c r="W1896" s="86">
        <f>IF(H1896="USD",S1896*SolCotizacion!$J$18,S1896)</f>
        <v>250000</v>
      </c>
      <c r="X1896" s="3">
        <f>ROUND(W1896/(1-VLOOKUP("Total porcentaje:",ResumenCotizacion!$F:$H,3,0)),2)</f>
        <v>250000</v>
      </c>
      <c r="Y1896" s="3">
        <f t="shared" si="122"/>
        <v>0</v>
      </c>
    </row>
    <row r="1897" spans="1:25" ht="14.25" x14ac:dyDescent="0.2">
      <c r="A1897" s="21" t="str">
        <f t="shared" si="120"/>
        <v>AlfapeopleCanalIT-SW-01-01</v>
      </c>
      <c r="B1897" s="21" t="str">
        <f t="shared" si="121"/>
        <v>IT-SW-01-01Canal</v>
      </c>
      <c r="C1897"/>
      <c r="D1897" s="21" t="s">
        <v>3655</v>
      </c>
      <c r="E1897" t="s">
        <v>3566</v>
      </c>
      <c r="F1897" s="41" t="s">
        <v>3567</v>
      </c>
      <c r="G1897" s="21" t="str">
        <f t="shared" si="118"/>
        <v>Alfapeople</v>
      </c>
      <c r="H1897" s="21" t="s">
        <v>94</v>
      </c>
      <c r="I1897" s="21" t="s">
        <v>74</v>
      </c>
      <c r="J1897" t="s">
        <v>3568</v>
      </c>
      <c r="K1897" t="s">
        <v>3569</v>
      </c>
      <c r="L1897" s="61" t="s">
        <v>92</v>
      </c>
      <c r="M1897" s="61" t="s">
        <v>3570</v>
      </c>
      <c r="N1897" s="41" t="s">
        <v>3571</v>
      </c>
      <c r="O1897" s="41" t="s">
        <v>3572</v>
      </c>
      <c r="P1897" s="41" t="s">
        <v>3573</v>
      </c>
      <c r="Q1897" s="47" t="str">
        <f t="shared" si="119"/>
        <v>IT-SW-01-01</v>
      </c>
      <c r="R1897" s="91" t="s">
        <v>3574</v>
      </c>
      <c r="S1897" s="46">
        <v>1080000</v>
      </c>
      <c r="T1897" s="61">
        <v>1</v>
      </c>
      <c r="U1897" s="62">
        <v>1</v>
      </c>
      <c r="V1897" s="49">
        <f>SUMIF(ResumenCotizacion!$C:$C,E1897,ResumenCotizacion!$P:$P)</f>
        <v>0</v>
      </c>
      <c r="W1897" s="86">
        <f>IF(H1897="USD",S1897*SolCotizacion!$J$18,S1897)</f>
        <v>1080000</v>
      </c>
      <c r="X1897" s="3">
        <f>ROUND(W1897/(1-VLOOKUP("Total porcentaje:",ResumenCotizacion!$F:$H,3,0)),2)</f>
        <v>1080000</v>
      </c>
      <c r="Y1897" s="3">
        <f t="shared" si="122"/>
        <v>0</v>
      </c>
    </row>
    <row r="1898" spans="1:25" ht="14.25" x14ac:dyDescent="0.2">
      <c r="A1898" s="21" t="str">
        <f t="shared" si="120"/>
        <v>AlfapeopleCanalIT-SW-01-02</v>
      </c>
      <c r="B1898" s="21" t="str">
        <f t="shared" si="121"/>
        <v>IT-SW-01-02Canal</v>
      </c>
      <c r="C1898"/>
      <c r="D1898" s="21" t="s">
        <v>3655</v>
      </c>
      <c r="E1898" t="s">
        <v>3575</v>
      </c>
      <c r="F1898" s="41" t="s">
        <v>3567</v>
      </c>
      <c r="G1898" s="21" t="str">
        <f t="shared" si="118"/>
        <v>Alfapeople</v>
      </c>
      <c r="H1898" s="21" t="s">
        <v>94</v>
      </c>
      <c r="I1898" s="21" t="s">
        <v>74</v>
      </c>
      <c r="J1898" t="s">
        <v>3568</v>
      </c>
      <c r="K1898" t="s">
        <v>3569</v>
      </c>
      <c r="L1898" s="61" t="s">
        <v>92</v>
      </c>
      <c r="M1898" s="61" t="s">
        <v>3570</v>
      </c>
      <c r="N1898" s="41" t="s">
        <v>3571</v>
      </c>
      <c r="O1898" s="41" t="s">
        <v>3576</v>
      </c>
      <c r="P1898" s="41" t="s">
        <v>3573</v>
      </c>
      <c r="Q1898" s="47" t="str">
        <f t="shared" si="119"/>
        <v>IT-SW-01-02</v>
      </c>
      <c r="R1898" s="91" t="s">
        <v>3574</v>
      </c>
      <c r="S1898" s="46">
        <v>1760000</v>
      </c>
      <c r="T1898" s="61">
        <v>1</v>
      </c>
      <c r="U1898" s="62">
        <v>1</v>
      </c>
      <c r="V1898" s="49">
        <f>SUMIF(ResumenCotizacion!$C:$C,E1898,ResumenCotizacion!$P:$P)</f>
        <v>0</v>
      </c>
      <c r="W1898" s="86">
        <f>IF(H1898="USD",S1898*SolCotizacion!$J$18,S1898)</f>
        <v>1760000</v>
      </c>
      <c r="X1898" s="3">
        <f>ROUND(W1898/(1-VLOOKUP("Total porcentaje:",ResumenCotizacion!$F:$H,3,0)),2)</f>
        <v>1760000</v>
      </c>
      <c r="Y1898" s="3">
        <f t="shared" si="122"/>
        <v>0</v>
      </c>
    </row>
    <row r="1899" spans="1:25" ht="14.25" x14ac:dyDescent="0.2">
      <c r="A1899" s="21" t="str">
        <f t="shared" si="120"/>
        <v>AlfapeopleCanalIT-SW-01-03</v>
      </c>
      <c r="B1899" s="21" t="str">
        <f t="shared" si="121"/>
        <v>IT-SW-01-03Canal</v>
      </c>
      <c r="C1899"/>
      <c r="D1899" s="21" t="s">
        <v>3655</v>
      </c>
      <c r="E1899" t="s">
        <v>3577</v>
      </c>
      <c r="F1899" s="41" t="s">
        <v>3567</v>
      </c>
      <c r="G1899" s="21" t="str">
        <f t="shared" si="118"/>
        <v>Alfapeople</v>
      </c>
      <c r="H1899" s="21" t="s">
        <v>94</v>
      </c>
      <c r="I1899" s="21" t="s">
        <v>74</v>
      </c>
      <c r="J1899" t="s">
        <v>3568</v>
      </c>
      <c r="K1899" t="s">
        <v>3569</v>
      </c>
      <c r="L1899" s="61" t="s">
        <v>92</v>
      </c>
      <c r="M1899" s="61" t="s">
        <v>3570</v>
      </c>
      <c r="N1899" s="41" t="s">
        <v>3578</v>
      </c>
      <c r="O1899" s="41" t="s">
        <v>3572</v>
      </c>
      <c r="P1899" s="41" t="s">
        <v>3573</v>
      </c>
      <c r="Q1899" s="47" t="str">
        <f t="shared" si="119"/>
        <v>IT-SW-01-03</v>
      </c>
      <c r="R1899" s="91" t="s">
        <v>3574</v>
      </c>
      <c r="S1899" s="46">
        <v>1080000</v>
      </c>
      <c r="T1899" s="61">
        <v>1</v>
      </c>
      <c r="U1899" s="62">
        <v>1</v>
      </c>
      <c r="V1899" s="49">
        <f>SUMIF(ResumenCotizacion!$C:$C,E1899,ResumenCotizacion!$P:$P)</f>
        <v>0</v>
      </c>
      <c r="W1899" s="86">
        <f>IF(H1899="USD",S1899*SolCotizacion!$J$18,S1899)</f>
        <v>1080000</v>
      </c>
      <c r="X1899" s="3">
        <f>ROUND(W1899/(1-VLOOKUP("Total porcentaje:",ResumenCotizacion!$F:$H,3,0)),2)</f>
        <v>1080000</v>
      </c>
      <c r="Y1899" s="3">
        <f t="shared" si="122"/>
        <v>0</v>
      </c>
    </row>
    <row r="1900" spans="1:25" ht="14.25" x14ac:dyDescent="0.2">
      <c r="A1900" s="21" t="str">
        <f t="shared" si="120"/>
        <v>AlfapeopleCanalIT-SW-01-04</v>
      </c>
      <c r="B1900" s="21" t="str">
        <f t="shared" si="121"/>
        <v>IT-SW-01-04Canal</v>
      </c>
      <c r="C1900"/>
      <c r="D1900" s="21" t="s">
        <v>3655</v>
      </c>
      <c r="E1900" t="s">
        <v>3579</v>
      </c>
      <c r="F1900" s="41" t="s">
        <v>3567</v>
      </c>
      <c r="G1900" s="21" t="str">
        <f t="shared" si="118"/>
        <v>Alfapeople</v>
      </c>
      <c r="H1900" s="21" t="s">
        <v>94</v>
      </c>
      <c r="I1900" s="21" t="s">
        <v>74</v>
      </c>
      <c r="J1900" t="s">
        <v>3568</v>
      </c>
      <c r="K1900" t="s">
        <v>3569</v>
      </c>
      <c r="L1900" s="61" t="s">
        <v>92</v>
      </c>
      <c r="M1900" s="61" t="s">
        <v>3570</v>
      </c>
      <c r="N1900" s="41" t="s">
        <v>3578</v>
      </c>
      <c r="O1900" s="41" t="s">
        <v>3576</v>
      </c>
      <c r="P1900" s="41" t="s">
        <v>3573</v>
      </c>
      <c r="Q1900" s="47" t="str">
        <f t="shared" si="119"/>
        <v>IT-SW-01-04</v>
      </c>
      <c r="R1900" s="91" t="s">
        <v>3574</v>
      </c>
      <c r="S1900" s="46">
        <v>1960000</v>
      </c>
      <c r="T1900" s="61">
        <v>1</v>
      </c>
      <c r="U1900" s="62">
        <v>1</v>
      </c>
      <c r="V1900" s="49">
        <f>SUMIF(ResumenCotizacion!$C:$C,E1900,ResumenCotizacion!$P:$P)</f>
        <v>0</v>
      </c>
      <c r="W1900" s="86">
        <f>IF(H1900="USD",S1900*SolCotizacion!$J$18,S1900)</f>
        <v>1960000</v>
      </c>
      <c r="X1900" s="3">
        <f>ROUND(W1900/(1-VLOOKUP("Total porcentaje:",ResumenCotizacion!$F:$H,3,0)),2)</f>
        <v>1960000</v>
      </c>
      <c r="Y1900" s="3">
        <f t="shared" si="122"/>
        <v>0</v>
      </c>
    </row>
    <row r="1901" spans="1:25" ht="14.25" x14ac:dyDescent="0.2">
      <c r="A1901" s="21" t="str">
        <f t="shared" si="120"/>
        <v>AlfapeopleCanalIT-SW-01-05</v>
      </c>
      <c r="B1901" s="21" t="str">
        <f t="shared" si="121"/>
        <v>IT-SW-01-05Canal</v>
      </c>
      <c r="C1901"/>
      <c r="D1901" s="21" t="s">
        <v>3655</v>
      </c>
      <c r="E1901" t="s">
        <v>3580</v>
      </c>
      <c r="F1901" s="41" t="s">
        <v>3567</v>
      </c>
      <c r="G1901" s="21" t="str">
        <f t="shared" si="118"/>
        <v>Alfapeople</v>
      </c>
      <c r="H1901" s="21" t="s">
        <v>94</v>
      </c>
      <c r="I1901" s="21" t="s">
        <v>74</v>
      </c>
      <c r="J1901" t="s">
        <v>3568</v>
      </c>
      <c r="K1901" t="s">
        <v>3569</v>
      </c>
      <c r="L1901" s="61" t="s">
        <v>92</v>
      </c>
      <c r="M1901" s="61" t="s">
        <v>3570</v>
      </c>
      <c r="N1901" s="41" t="s">
        <v>3581</v>
      </c>
      <c r="O1901" s="41" t="s">
        <v>3572</v>
      </c>
      <c r="P1901" s="41" t="s">
        <v>3573</v>
      </c>
      <c r="Q1901" s="47" t="str">
        <f t="shared" si="119"/>
        <v>IT-SW-01-05</v>
      </c>
      <c r="R1901" s="91" t="s">
        <v>3574</v>
      </c>
      <c r="S1901" s="46">
        <v>1080000</v>
      </c>
      <c r="T1901" s="61">
        <v>1</v>
      </c>
      <c r="U1901" s="62">
        <v>1</v>
      </c>
      <c r="V1901" s="49">
        <f>SUMIF(ResumenCotizacion!$C:$C,E1901,ResumenCotizacion!$P:$P)</f>
        <v>0</v>
      </c>
      <c r="W1901" s="86">
        <f>IF(H1901="USD",S1901*SolCotizacion!$J$18,S1901)</f>
        <v>1080000</v>
      </c>
      <c r="X1901" s="3">
        <f>ROUND(W1901/(1-VLOOKUP("Total porcentaje:",ResumenCotizacion!$F:$H,3,0)),2)</f>
        <v>1080000</v>
      </c>
      <c r="Y1901" s="3">
        <f t="shared" si="122"/>
        <v>0</v>
      </c>
    </row>
    <row r="1902" spans="1:25" ht="14.25" x14ac:dyDescent="0.2">
      <c r="A1902" s="21" t="str">
        <f t="shared" si="120"/>
        <v>AlfapeopleCanalIT-SW-01-06</v>
      </c>
      <c r="B1902" s="21" t="str">
        <f t="shared" si="121"/>
        <v>IT-SW-01-06Canal</v>
      </c>
      <c r="C1902"/>
      <c r="D1902" s="21" t="s">
        <v>3655</v>
      </c>
      <c r="E1902" t="s">
        <v>3582</v>
      </c>
      <c r="F1902" s="41" t="s">
        <v>3567</v>
      </c>
      <c r="G1902" s="21" t="str">
        <f t="shared" si="118"/>
        <v>Alfapeople</v>
      </c>
      <c r="H1902" s="21" t="s">
        <v>94</v>
      </c>
      <c r="I1902" s="21" t="s">
        <v>74</v>
      </c>
      <c r="J1902" t="s">
        <v>3568</v>
      </c>
      <c r="K1902" t="s">
        <v>3569</v>
      </c>
      <c r="L1902" s="61" t="s">
        <v>92</v>
      </c>
      <c r="M1902" s="61" t="s">
        <v>3570</v>
      </c>
      <c r="N1902" s="41" t="s">
        <v>3581</v>
      </c>
      <c r="O1902" s="41" t="s">
        <v>3576</v>
      </c>
      <c r="P1902" s="41" t="s">
        <v>3573</v>
      </c>
      <c r="Q1902" s="47" t="str">
        <f t="shared" si="119"/>
        <v>IT-SW-01-06</v>
      </c>
      <c r="R1902" s="91" t="s">
        <v>3574</v>
      </c>
      <c r="S1902" s="46">
        <v>2160000</v>
      </c>
      <c r="T1902" s="61">
        <v>1</v>
      </c>
      <c r="U1902" s="62">
        <v>1</v>
      </c>
      <c r="V1902" s="49">
        <f>SUMIF(ResumenCotizacion!$C:$C,E1902,ResumenCotizacion!$P:$P)</f>
        <v>0</v>
      </c>
      <c r="W1902" s="86">
        <f>IF(H1902="USD",S1902*SolCotizacion!$J$18,S1902)</f>
        <v>2160000</v>
      </c>
      <c r="X1902" s="3">
        <f>ROUND(W1902/(1-VLOOKUP("Total porcentaje:",ResumenCotizacion!$F:$H,3,0)),2)</f>
        <v>2160000</v>
      </c>
      <c r="Y1902" s="3">
        <f t="shared" si="122"/>
        <v>0</v>
      </c>
    </row>
    <row r="1903" spans="1:25" ht="14.25" x14ac:dyDescent="0.2">
      <c r="A1903" s="21" t="str">
        <f t="shared" si="120"/>
        <v>AlfapeopleCanalIT-SW-02-01</v>
      </c>
      <c r="B1903" s="21" t="str">
        <f t="shared" si="121"/>
        <v>IT-SW-02-01Canal</v>
      </c>
      <c r="C1903"/>
      <c r="D1903" s="21" t="s">
        <v>3655</v>
      </c>
      <c r="E1903" t="s">
        <v>3583</v>
      </c>
      <c r="F1903" s="41" t="s">
        <v>3567</v>
      </c>
      <c r="G1903" s="21" t="str">
        <f t="shared" si="118"/>
        <v>Alfapeople</v>
      </c>
      <c r="H1903" s="21" t="s">
        <v>94</v>
      </c>
      <c r="I1903" s="21" t="s">
        <v>74</v>
      </c>
      <c r="J1903" t="s">
        <v>3584</v>
      </c>
      <c r="K1903" t="s">
        <v>3585</v>
      </c>
      <c r="L1903" s="61" t="s">
        <v>92</v>
      </c>
      <c r="M1903" s="61" t="s">
        <v>3570</v>
      </c>
      <c r="N1903" s="41" t="s">
        <v>3571</v>
      </c>
      <c r="O1903" s="41" t="s">
        <v>3572</v>
      </c>
      <c r="P1903" s="41" t="s">
        <v>3573</v>
      </c>
      <c r="Q1903" s="47" t="str">
        <f t="shared" si="119"/>
        <v>IT-SW-02-01</v>
      </c>
      <c r="R1903" s="91" t="s">
        <v>3574</v>
      </c>
      <c r="S1903" s="46">
        <v>1280000</v>
      </c>
      <c r="T1903" s="61">
        <v>1</v>
      </c>
      <c r="U1903" s="62">
        <v>1</v>
      </c>
      <c r="V1903" s="49">
        <f>SUMIF(ResumenCotizacion!$C:$C,E1903,ResumenCotizacion!$P:$P)</f>
        <v>0</v>
      </c>
      <c r="W1903" s="86">
        <f>IF(H1903="USD",S1903*SolCotizacion!$J$18,S1903)</f>
        <v>1280000</v>
      </c>
      <c r="X1903" s="3">
        <f>ROUND(W1903/(1-VLOOKUP("Total porcentaje:",ResumenCotizacion!$F:$H,3,0)),2)</f>
        <v>1280000</v>
      </c>
      <c r="Y1903" s="3">
        <f t="shared" si="122"/>
        <v>0</v>
      </c>
    </row>
    <row r="1904" spans="1:25" ht="14.25" x14ac:dyDescent="0.2">
      <c r="A1904" s="21" t="str">
        <f t="shared" si="120"/>
        <v>AlfapeopleCanalIT-SW-02-02</v>
      </c>
      <c r="B1904" s="21" t="str">
        <f t="shared" si="121"/>
        <v>IT-SW-02-02Canal</v>
      </c>
      <c r="C1904"/>
      <c r="D1904" s="21" t="s">
        <v>3655</v>
      </c>
      <c r="E1904" t="s">
        <v>3586</v>
      </c>
      <c r="F1904" s="41" t="s">
        <v>3567</v>
      </c>
      <c r="G1904" s="21" t="str">
        <f t="shared" si="118"/>
        <v>Alfapeople</v>
      </c>
      <c r="H1904" s="21" t="s">
        <v>94</v>
      </c>
      <c r="I1904" s="21" t="s">
        <v>74</v>
      </c>
      <c r="J1904" t="s">
        <v>3584</v>
      </c>
      <c r="K1904" t="s">
        <v>3585</v>
      </c>
      <c r="L1904" s="61" t="s">
        <v>92</v>
      </c>
      <c r="M1904" s="61" t="s">
        <v>3570</v>
      </c>
      <c r="N1904" s="41" t="s">
        <v>3571</v>
      </c>
      <c r="O1904" s="41" t="s">
        <v>3576</v>
      </c>
      <c r="P1904" s="41" t="s">
        <v>3573</v>
      </c>
      <c r="Q1904" s="47" t="str">
        <f t="shared" si="119"/>
        <v>IT-SW-02-02</v>
      </c>
      <c r="R1904" s="91" t="s">
        <v>3574</v>
      </c>
      <c r="S1904" s="46">
        <v>1960000</v>
      </c>
      <c r="T1904" s="61">
        <v>1</v>
      </c>
      <c r="U1904" s="62">
        <v>1</v>
      </c>
      <c r="V1904" s="49">
        <f>SUMIF(ResumenCotizacion!$C:$C,E1904,ResumenCotizacion!$P:$P)</f>
        <v>0</v>
      </c>
      <c r="W1904" s="86">
        <f>IF(H1904="USD",S1904*SolCotizacion!$J$18,S1904)</f>
        <v>1960000</v>
      </c>
      <c r="X1904" s="3">
        <f>ROUND(W1904/(1-VLOOKUP("Total porcentaje:",ResumenCotizacion!$F:$H,3,0)),2)</f>
        <v>1960000</v>
      </c>
      <c r="Y1904" s="3">
        <f t="shared" si="122"/>
        <v>0</v>
      </c>
    </row>
    <row r="1905" spans="1:25" ht="14.25" x14ac:dyDescent="0.2">
      <c r="A1905" s="21" t="str">
        <f t="shared" si="120"/>
        <v>AlfapeopleCanalIT-SW-02-03</v>
      </c>
      <c r="B1905" s="21" t="str">
        <f t="shared" si="121"/>
        <v>IT-SW-02-03Canal</v>
      </c>
      <c r="C1905"/>
      <c r="D1905" s="21" t="s">
        <v>3655</v>
      </c>
      <c r="E1905" t="s">
        <v>3587</v>
      </c>
      <c r="F1905" s="41" t="s">
        <v>3567</v>
      </c>
      <c r="G1905" s="21" t="str">
        <f t="shared" si="118"/>
        <v>Alfapeople</v>
      </c>
      <c r="H1905" s="21" t="s">
        <v>94</v>
      </c>
      <c r="I1905" s="21" t="s">
        <v>74</v>
      </c>
      <c r="J1905" t="s">
        <v>3584</v>
      </c>
      <c r="K1905" t="s">
        <v>3585</v>
      </c>
      <c r="L1905" s="61" t="s">
        <v>92</v>
      </c>
      <c r="M1905" s="61" t="s">
        <v>3570</v>
      </c>
      <c r="N1905" s="41" t="s">
        <v>3578</v>
      </c>
      <c r="O1905" s="41" t="s">
        <v>3572</v>
      </c>
      <c r="P1905" s="41" t="s">
        <v>3573</v>
      </c>
      <c r="Q1905" s="47" t="str">
        <f t="shared" si="119"/>
        <v>IT-SW-02-03</v>
      </c>
      <c r="R1905" s="91" t="s">
        <v>3574</v>
      </c>
      <c r="S1905" s="46">
        <v>1280000</v>
      </c>
      <c r="T1905" s="61">
        <v>1</v>
      </c>
      <c r="U1905" s="62">
        <v>1</v>
      </c>
      <c r="V1905" s="49">
        <f>SUMIF(ResumenCotizacion!$C:$C,E1905,ResumenCotizacion!$P:$P)</f>
        <v>0</v>
      </c>
      <c r="W1905" s="86">
        <f>IF(H1905="USD",S1905*SolCotizacion!$J$18,S1905)</f>
        <v>1280000</v>
      </c>
      <c r="X1905" s="3">
        <f>ROUND(W1905/(1-VLOOKUP("Total porcentaje:",ResumenCotizacion!$F:$H,3,0)),2)</f>
        <v>1280000</v>
      </c>
      <c r="Y1905" s="3">
        <f t="shared" si="122"/>
        <v>0</v>
      </c>
    </row>
    <row r="1906" spans="1:25" ht="14.25" x14ac:dyDescent="0.2">
      <c r="A1906" s="21" t="str">
        <f t="shared" si="120"/>
        <v>AlfapeopleCanalIT-SW-02-04</v>
      </c>
      <c r="B1906" s="21" t="str">
        <f t="shared" si="121"/>
        <v>IT-SW-02-04Canal</v>
      </c>
      <c r="C1906"/>
      <c r="D1906" s="21" t="s">
        <v>3655</v>
      </c>
      <c r="E1906" t="s">
        <v>3588</v>
      </c>
      <c r="F1906" s="41" t="s">
        <v>3567</v>
      </c>
      <c r="G1906" s="21" t="str">
        <f t="shared" si="118"/>
        <v>Alfapeople</v>
      </c>
      <c r="H1906" s="21" t="s">
        <v>94</v>
      </c>
      <c r="I1906" s="21" t="s">
        <v>74</v>
      </c>
      <c r="J1906" t="s">
        <v>3584</v>
      </c>
      <c r="K1906" t="s">
        <v>3585</v>
      </c>
      <c r="L1906" s="61" t="s">
        <v>92</v>
      </c>
      <c r="M1906" s="61" t="s">
        <v>3570</v>
      </c>
      <c r="N1906" s="41" t="s">
        <v>3578</v>
      </c>
      <c r="O1906" s="41" t="s">
        <v>3576</v>
      </c>
      <c r="P1906" s="41" t="s">
        <v>3573</v>
      </c>
      <c r="Q1906" s="47" t="str">
        <f t="shared" si="119"/>
        <v>IT-SW-02-04</v>
      </c>
      <c r="R1906" s="91" t="s">
        <v>3574</v>
      </c>
      <c r="S1906" s="46">
        <v>2240000</v>
      </c>
      <c r="T1906" s="61">
        <v>1</v>
      </c>
      <c r="U1906" s="62">
        <v>1</v>
      </c>
      <c r="V1906" s="49">
        <f>SUMIF(ResumenCotizacion!$C:$C,E1906,ResumenCotizacion!$P:$P)</f>
        <v>0</v>
      </c>
      <c r="W1906" s="86">
        <f>IF(H1906="USD",S1906*SolCotizacion!$J$18,S1906)</f>
        <v>2240000</v>
      </c>
      <c r="X1906" s="3">
        <f>ROUND(W1906/(1-VLOOKUP("Total porcentaje:",ResumenCotizacion!$F:$H,3,0)),2)</f>
        <v>2240000</v>
      </c>
      <c r="Y1906" s="3">
        <f t="shared" si="122"/>
        <v>0</v>
      </c>
    </row>
    <row r="1907" spans="1:25" ht="14.25" x14ac:dyDescent="0.2">
      <c r="A1907" s="21" t="str">
        <f t="shared" si="120"/>
        <v>AlfapeopleCanalIT-SW-02-05</v>
      </c>
      <c r="B1907" s="21" t="str">
        <f t="shared" si="121"/>
        <v>IT-SW-02-05Canal</v>
      </c>
      <c r="C1907"/>
      <c r="D1907" s="21" t="s">
        <v>3655</v>
      </c>
      <c r="E1907" t="s">
        <v>3589</v>
      </c>
      <c r="F1907" s="41" t="s">
        <v>3567</v>
      </c>
      <c r="G1907" s="21" t="str">
        <f t="shared" si="118"/>
        <v>Alfapeople</v>
      </c>
      <c r="H1907" s="21" t="s">
        <v>94</v>
      </c>
      <c r="I1907" s="21" t="s">
        <v>74</v>
      </c>
      <c r="J1907" t="s">
        <v>3584</v>
      </c>
      <c r="K1907" t="s">
        <v>3585</v>
      </c>
      <c r="L1907" s="61" t="s">
        <v>92</v>
      </c>
      <c r="M1907" s="61" t="s">
        <v>3570</v>
      </c>
      <c r="N1907" s="41" t="s">
        <v>3581</v>
      </c>
      <c r="O1907" s="41" t="s">
        <v>3572</v>
      </c>
      <c r="P1907" s="41" t="s">
        <v>3573</v>
      </c>
      <c r="Q1907" s="47" t="str">
        <f t="shared" si="119"/>
        <v>IT-SW-02-05</v>
      </c>
      <c r="R1907" s="91" t="s">
        <v>3574</v>
      </c>
      <c r="S1907" s="46">
        <v>1280000</v>
      </c>
      <c r="T1907" s="61">
        <v>1</v>
      </c>
      <c r="U1907" s="62">
        <v>1</v>
      </c>
      <c r="V1907" s="49">
        <f>SUMIF(ResumenCotizacion!$C:$C,E1907,ResumenCotizacion!$P:$P)</f>
        <v>0</v>
      </c>
      <c r="W1907" s="86">
        <f>IF(H1907="USD",S1907*SolCotizacion!$J$18,S1907)</f>
        <v>1280000</v>
      </c>
      <c r="X1907" s="3">
        <f>ROUND(W1907/(1-VLOOKUP("Total porcentaje:",ResumenCotizacion!$F:$H,3,0)),2)</f>
        <v>1280000</v>
      </c>
      <c r="Y1907" s="3">
        <f t="shared" si="122"/>
        <v>0</v>
      </c>
    </row>
    <row r="1908" spans="1:25" ht="14.25" x14ac:dyDescent="0.2">
      <c r="A1908" s="21" t="str">
        <f t="shared" si="120"/>
        <v>AlfapeopleCanalIT-SW-02-06</v>
      </c>
      <c r="B1908" s="21" t="str">
        <f t="shared" si="121"/>
        <v>IT-SW-02-06Canal</v>
      </c>
      <c r="C1908"/>
      <c r="D1908" s="21" t="s">
        <v>3655</v>
      </c>
      <c r="E1908" t="s">
        <v>3590</v>
      </c>
      <c r="F1908" s="41" t="s">
        <v>3567</v>
      </c>
      <c r="G1908" s="21" t="str">
        <f t="shared" si="118"/>
        <v>Alfapeople</v>
      </c>
      <c r="H1908" s="21" t="s">
        <v>94</v>
      </c>
      <c r="I1908" s="21" t="s">
        <v>74</v>
      </c>
      <c r="J1908" t="s">
        <v>3584</v>
      </c>
      <c r="K1908" t="s">
        <v>3585</v>
      </c>
      <c r="L1908" s="61" t="s">
        <v>92</v>
      </c>
      <c r="M1908" s="61" t="s">
        <v>3570</v>
      </c>
      <c r="N1908" s="41" t="s">
        <v>3581</v>
      </c>
      <c r="O1908" s="41" t="s">
        <v>3576</v>
      </c>
      <c r="P1908" s="41" t="s">
        <v>3573</v>
      </c>
      <c r="Q1908" s="47" t="str">
        <f t="shared" si="119"/>
        <v>IT-SW-02-06</v>
      </c>
      <c r="R1908" s="91" t="s">
        <v>3574</v>
      </c>
      <c r="S1908" s="46">
        <v>2440000</v>
      </c>
      <c r="T1908" s="61">
        <v>1</v>
      </c>
      <c r="U1908" s="62">
        <v>1</v>
      </c>
      <c r="V1908" s="49">
        <f>SUMIF(ResumenCotizacion!$C:$C,E1908,ResumenCotizacion!$P:$P)</f>
        <v>0</v>
      </c>
      <c r="W1908" s="86">
        <f>IF(H1908="USD",S1908*SolCotizacion!$J$18,S1908)</f>
        <v>2440000</v>
      </c>
      <c r="X1908" s="3">
        <f>ROUND(W1908/(1-VLOOKUP("Total porcentaje:",ResumenCotizacion!$F:$H,3,0)),2)</f>
        <v>2440000</v>
      </c>
      <c r="Y1908" s="3">
        <f t="shared" si="122"/>
        <v>0</v>
      </c>
    </row>
    <row r="1909" spans="1:25" ht="14.25" x14ac:dyDescent="0.2">
      <c r="A1909" s="21" t="str">
        <f t="shared" si="120"/>
        <v>AlfapeopleCanalIT-SW-03-01</v>
      </c>
      <c r="B1909" s="21" t="str">
        <f t="shared" si="121"/>
        <v>IT-SW-03-01Canal</v>
      </c>
      <c r="C1909"/>
      <c r="D1909" s="21" t="s">
        <v>3655</v>
      </c>
      <c r="E1909" t="s">
        <v>3591</v>
      </c>
      <c r="F1909" s="41" t="s">
        <v>3567</v>
      </c>
      <c r="G1909" s="21" t="str">
        <f t="shared" ref="G1909:G1972" si="123">D1909</f>
        <v>Alfapeople</v>
      </c>
      <c r="H1909" s="21" t="s">
        <v>94</v>
      </c>
      <c r="I1909" s="21" t="s">
        <v>74</v>
      </c>
      <c r="J1909" t="s">
        <v>3592</v>
      </c>
      <c r="K1909" t="s">
        <v>3569</v>
      </c>
      <c r="L1909" s="61" t="s">
        <v>92</v>
      </c>
      <c r="M1909" s="61" t="s">
        <v>3570</v>
      </c>
      <c r="N1909" s="41" t="s">
        <v>3571</v>
      </c>
      <c r="O1909" s="41" t="s">
        <v>3572</v>
      </c>
      <c r="P1909" s="41" t="s">
        <v>3573</v>
      </c>
      <c r="Q1909" s="47" t="str">
        <f t="shared" ref="Q1909:Q1972" si="124">E1909</f>
        <v>IT-SW-03-01</v>
      </c>
      <c r="R1909" s="91" t="s">
        <v>3574</v>
      </c>
      <c r="S1909" s="46">
        <v>1080000</v>
      </c>
      <c r="T1909" s="61">
        <v>1</v>
      </c>
      <c r="U1909" s="62">
        <v>1</v>
      </c>
      <c r="V1909" s="49">
        <f>SUMIF(ResumenCotizacion!$C:$C,E1909,ResumenCotizacion!$P:$P)</f>
        <v>0</v>
      </c>
      <c r="W1909" s="86">
        <f>IF(H1909="USD",S1909*SolCotizacion!$J$18,S1909)</f>
        <v>1080000</v>
      </c>
      <c r="X1909" s="3">
        <f>ROUND(W1909/(1-VLOOKUP("Total porcentaje:",ResumenCotizacion!$F:$H,3,0)),2)</f>
        <v>1080000</v>
      </c>
      <c r="Y1909" s="3">
        <f t="shared" si="122"/>
        <v>0</v>
      </c>
    </row>
    <row r="1910" spans="1:25" ht="14.25" x14ac:dyDescent="0.2">
      <c r="A1910" s="21" t="str">
        <f t="shared" si="120"/>
        <v>AlfapeopleCanalIT-SW-03-02</v>
      </c>
      <c r="B1910" s="21" t="str">
        <f t="shared" si="121"/>
        <v>IT-SW-03-02Canal</v>
      </c>
      <c r="C1910"/>
      <c r="D1910" s="21" t="s">
        <v>3655</v>
      </c>
      <c r="E1910" t="s">
        <v>3593</v>
      </c>
      <c r="F1910" s="41" t="s">
        <v>3567</v>
      </c>
      <c r="G1910" s="21" t="str">
        <f t="shared" si="123"/>
        <v>Alfapeople</v>
      </c>
      <c r="H1910" s="21" t="s">
        <v>94</v>
      </c>
      <c r="I1910" s="21" t="s">
        <v>74</v>
      </c>
      <c r="J1910" t="s">
        <v>3592</v>
      </c>
      <c r="K1910" t="s">
        <v>3569</v>
      </c>
      <c r="L1910" s="61" t="s">
        <v>92</v>
      </c>
      <c r="M1910" s="61" t="s">
        <v>3570</v>
      </c>
      <c r="N1910" s="41" t="s">
        <v>3571</v>
      </c>
      <c r="O1910" s="41" t="s">
        <v>3576</v>
      </c>
      <c r="P1910" s="41" t="s">
        <v>3573</v>
      </c>
      <c r="Q1910" s="47" t="str">
        <f t="shared" si="124"/>
        <v>IT-SW-03-02</v>
      </c>
      <c r="R1910" s="91" t="s">
        <v>3574</v>
      </c>
      <c r="S1910" s="46">
        <v>1760000</v>
      </c>
      <c r="T1910" s="61">
        <v>1</v>
      </c>
      <c r="U1910" s="62">
        <v>1</v>
      </c>
      <c r="V1910" s="49">
        <f>SUMIF(ResumenCotizacion!$C:$C,E1910,ResumenCotizacion!$P:$P)</f>
        <v>0</v>
      </c>
      <c r="W1910" s="86">
        <f>IF(H1910="USD",S1910*SolCotizacion!$J$18,S1910)</f>
        <v>1760000</v>
      </c>
      <c r="X1910" s="3">
        <f>ROUND(W1910/(1-VLOOKUP("Total porcentaje:",ResumenCotizacion!$F:$H,3,0)),2)</f>
        <v>1760000</v>
      </c>
      <c r="Y1910" s="3">
        <f t="shared" si="122"/>
        <v>0</v>
      </c>
    </row>
    <row r="1911" spans="1:25" ht="14.25" x14ac:dyDescent="0.2">
      <c r="A1911" s="21" t="str">
        <f t="shared" si="120"/>
        <v>AlfapeopleCanalIT-SW-03-03</v>
      </c>
      <c r="B1911" s="21" t="str">
        <f t="shared" si="121"/>
        <v>IT-SW-03-03Canal</v>
      </c>
      <c r="C1911"/>
      <c r="D1911" s="21" t="s">
        <v>3655</v>
      </c>
      <c r="E1911" t="s">
        <v>3594</v>
      </c>
      <c r="F1911" s="41" t="s">
        <v>3567</v>
      </c>
      <c r="G1911" s="21" t="str">
        <f t="shared" si="123"/>
        <v>Alfapeople</v>
      </c>
      <c r="H1911" s="21" t="s">
        <v>94</v>
      </c>
      <c r="I1911" s="21" t="s">
        <v>74</v>
      </c>
      <c r="J1911" t="s">
        <v>3592</v>
      </c>
      <c r="K1911" t="s">
        <v>3569</v>
      </c>
      <c r="L1911" s="61" t="s">
        <v>92</v>
      </c>
      <c r="M1911" s="61" t="s">
        <v>3570</v>
      </c>
      <c r="N1911" s="41" t="s">
        <v>3578</v>
      </c>
      <c r="O1911" s="41" t="s">
        <v>3572</v>
      </c>
      <c r="P1911" s="41" t="s">
        <v>3573</v>
      </c>
      <c r="Q1911" s="47" t="str">
        <f t="shared" si="124"/>
        <v>IT-SW-03-03</v>
      </c>
      <c r="R1911" s="91" t="s">
        <v>3574</v>
      </c>
      <c r="S1911" s="46">
        <v>1080000</v>
      </c>
      <c r="T1911" s="61">
        <v>1</v>
      </c>
      <c r="U1911" s="62">
        <v>1</v>
      </c>
      <c r="V1911" s="49">
        <f>SUMIF(ResumenCotizacion!$C:$C,E1911,ResumenCotizacion!$P:$P)</f>
        <v>0</v>
      </c>
      <c r="W1911" s="86">
        <f>IF(H1911="USD",S1911*SolCotizacion!$J$18,S1911)</f>
        <v>1080000</v>
      </c>
      <c r="X1911" s="3">
        <f>ROUND(W1911/(1-VLOOKUP("Total porcentaje:",ResumenCotizacion!$F:$H,3,0)),2)</f>
        <v>1080000</v>
      </c>
      <c r="Y1911" s="3">
        <f t="shared" si="122"/>
        <v>0</v>
      </c>
    </row>
    <row r="1912" spans="1:25" ht="14.25" x14ac:dyDescent="0.2">
      <c r="A1912" s="21" t="str">
        <f t="shared" si="120"/>
        <v>AlfapeopleCanalIT-SW-03-04</v>
      </c>
      <c r="B1912" s="21" t="str">
        <f t="shared" si="121"/>
        <v>IT-SW-03-04Canal</v>
      </c>
      <c r="C1912"/>
      <c r="D1912" s="21" t="s">
        <v>3655</v>
      </c>
      <c r="E1912" t="s">
        <v>3595</v>
      </c>
      <c r="F1912" s="41" t="s">
        <v>3567</v>
      </c>
      <c r="G1912" s="21" t="str">
        <f t="shared" si="123"/>
        <v>Alfapeople</v>
      </c>
      <c r="H1912" s="21" t="s">
        <v>94</v>
      </c>
      <c r="I1912" s="21" t="s">
        <v>74</v>
      </c>
      <c r="J1912" t="s">
        <v>3592</v>
      </c>
      <c r="K1912" t="s">
        <v>3569</v>
      </c>
      <c r="L1912" s="61" t="s">
        <v>92</v>
      </c>
      <c r="M1912" s="61" t="s">
        <v>3570</v>
      </c>
      <c r="N1912" s="41" t="s">
        <v>3578</v>
      </c>
      <c r="O1912" s="41" t="s">
        <v>3576</v>
      </c>
      <c r="P1912" s="41" t="s">
        <v>3573</v>
      </c>
      <c r="Q1912" s="47" t="str">
        <f t="shared" si="124"/>
        <v>IT-SW-03-04</v>
      </c>
      <c r="R1912" s="91" t="s">
        <v>3574</v>
      </c>
      <c r="S1912" s="46">
        <v>1960000</v>
      </c>
      <c r="T1912" s="61">
        <v>1</v>
      </c>
      <c r="U1912" s="62">
        <v>1</v>
      </c>
      <c r="V1912" s="49">
        <f>SUMIF(ResumenCotizacion!$C:$C,E1912,ResumenCotizacion!$P:$P)</f>
        <v>0</v>
      </c>
      <c r="W1912" s="86">
        <f>IF(H1912="USD",S1912*SolCotizacion!$J$18,S1912)</f>
        <v>1960000</v>
      </c>
      <c r="X1912" s="3">
        <f>ROUND(W1912/(1-VLOOKUP("Total porcentaje:",ResumenCotizacion!$F:$H,3,0)),2)</f>
        <v>1960000</v>
      </c>
      <c r="Y1912" s="3">
        <f t="shared" si="122"/>
        <v>0</v>
      </c>
    </row>
    <row r="1913" spans="1:25" ht="14.25" x14ac:dyDescent="0.2">
      <c r="A1913" s="21" t="str">
        <f t="shared" si="120"/>
        <v>AlfapeopleCanalIT-SW-03-05</v>
      </c>
      <c r="B1913" s="21" t="str">
        <f t="shared" si="121"/>
        <v>IT-SW-03-05Canal</v>
      </c>
      <c r="C1913"/>
      <c r="D1913" s="21" t="s">
        <v>3655</v>
      </c>
      <c r="E1913" t="s">
        <v>3596</v>
      </c>
      <c r="F1913" s="41" t="s">
        <v>3567</v>
      </c>
      <c r="G1913" s="21" t="str">
        <f t="shared" si="123"/>
        <v>Alfapeople</v>
      </c>
      <c r="H1913" s="21" t="s">
        <v>94</v>
      </c>
      <c r="I1913" s="21" t="s">
        <v>74</v>
      </c>
      <c r="J1913" t="s">
        <v>3592</v>
      </c>
      <c r="K1913" t="s">
        <v>3569</v>
      </c>
      <c r="L1913" s="61" t="s">
        <v>92</v>
      </c>
      <c r="M1913" s="61" t="s">
        <v>3570</v>
      </c>
      <c r="N1913" s="41" t="s">
        <v>3581</v>
      </c>
      <c r="O1913" s="41" t="s">
        <v>3572</v>
      </c>
      <c r="P1913" s="41" t="s">
        <v>3573</v>
      </c>
      <c r="Q1913" s="47" t="str">
        <f t="shared" si="124"/>
        <v>IT-SW-03-05</v>
      </c>
      <c r="R1913" s="91" t="s">
        <v>3574</v>
      </c>
      <c r="S1913" s="46">
        <v>1080000</v>
      </c>
      <c r="T1913" s="61">
        <v>1</v>
      </c>
      <c r="U1913" s="62">
        <v>1</v>
      </c>
      <c r="V1913" s="49">
        <f>SUMIF(ResumenCotizacion!$C:$C,E1913,ResumenCotizacion!$P:$P)</f>
        <v>0</v>
      </c>
      <c r="W1913" s="86">
        <f>IF(H1913="USD",S1913*SolCotizacion!$J$18,S1913)</f>
        <v>1080000</v>
      </c>
      <c r="X1913" s="3">
        <f>ROUND(W1913/(1-VLOOKUP("Total porcentaje:",ResumenCotizacion!$F:$H,3,0)),2)</f>
        <v>1080000</v>
      </c>
      <c r="Y1913" s="3">
        <f t="shared" si="122"/>
        <v>0</v>
      </c>
    </row>
    <row r="1914" spans="1:25" ht="14.25" x14ac:dyDescent="0.2">
      <c r="A1914" s="21" t="str">
        <f t="shared" si="120"/>
        <v>AlfapeopleCanalIT-SW-03-06</v>
      </c>
      <c r="B1914" s="21" t="str">
        <f t="shared" si="121"/>
        <v>IT-SW-03-06Canal</v>
      </c>
      <c r="C1914"/>
      <c r="D1914" s="21" t="s">
        <v>3655</v>
      </c>
      <c r="E1914" t="s">
        <v>3597</v>
      </c>
      <c r="F1914" s="41" t="s">
        <v>3567</v>
      </c>
      <c r="G1914" s="21" t="str">
        <f t="shared" si="123"/>
        <v>Alfapeople</v>
      </c>
      <c r="H1914" s="21" t="s">
        <v>94</v>
      </c>
      <c r="I1914" s="21" t="s">
        <v>74</v>
      </c>
      <c r="J1914" t="s">
        <v>3592</v>
      </c>
      <c r="K1914" t="s">
        <v>3569</v>
      </c>
      <c r="L1914" s="61" t="s">
        <v>92</v>
      </c>
      <c r="M1914" s="61" t="s">
        <v>3570</v>
      </c>
      <c r="N1914" s="41" t="s">
        <v>3581</v>
      </c>
      <c r="O1914" s="41" t="s">
        <v>3576</v>
      </c>
      <c r="P1914" s="41" t="s">
        <v>3573</v>
      </c>
      <c r="Q1914" s="47" t="str">
        <f t="shared" si="124"/>
        <v>IT-SW-03-06</v>
      </c>
      <c r="R1914" s="91" t="s">
        <v>3574</v>
      </c>
      <c r="S1914" s="46">
        <v>2160000</v>
      </c>
      <c r="T1914" s="61">
        <v>1</v>
      </c>
      <c r="U1914" s="62">
        <v>1</v>
      </c>
      <c r="V1914" s="49">
        <f>SUMIF(ResumenCotizacion!$C:$C,E1914,ResumenCotizacion!$P:$P)</f>
        <v>0</v>
      </c>
      <c r="W1914" s="86">
        <f>IF(H1914="USD",S1914*SolCotizacion!$J$18,S1914)</f>
        <v>2160000</v>
      </c>
      <c r="X1914" s="3">
        <f>ROUND(W1914/(1-VLOOKUP("Total porcentaje:",ResumenCotizacion!$F:$H,3,0)),2)</f>
        <v>2160000</v>
      </c>
      <c r="Y1914" s="3">
        <f t="shared" si="122"/>
        <v>0</v>
      </c>
    </row>
    <row r="1915" spans="1:25" ht="14.25" x14ac:dyDescent="0.2">
      <c r="A1915" s="21" t="str">
        <f t="shared" si="120"/>
        <v>AlfapeopleCanalIT-SW-04-01</v>
      </c>
      <c r="B1915" s="21" t="str">
        <f t="shared" si="121"/>
        <v>IT-SW-04-01Canal</v>
      </c>
      <c r="C1915"/>
      <c r="D1915" s="21" t="s">
        <v>3655</v>
      </c>
      <c r="E1915" t="s">
        <v>3598</v>
      </c>
      <c r="F1915" s="41" t="s">
        <v>3567</v>
      </c>
      <c r="G1915" s="21" t="str">
        <f t="shared" si="123"/>
        <v>Alfapeople</v>
      </c>
      <c r="H1915" s="21" t="s">
        <v>94</v>
      </c>
      <c r="I1915" s="21" t="s">
        <v>74</v>
      </c>
      <c r="J1915" t="s">
        <v>3599</v>
      </c>
      <c r="K1915" t="s">
        <v>3585</v>
      </c>
      <c r="L1915" s="61" t="s">
        <v>92</v>
      </c>
      <c r="M1915" s="61" t="s">
        <v>3570</v>
      </c>
      <c r="N1915" s="41" t="s">
        <v>3571</v>
      </c>
      <c r="O1915" s="41" t="s">
        <v>3572</v>
      </c>
      <c r="P1915" s="41" t="s">
        <v>3573</v>
      </c>
      <c r="Q1915" s="47" t="str">
        <f t="shared" si="124"/>
        <v>IT-SW-04-01</v>
      </c>
      <c r="R1915" s="91" t="s">
        <v>3574</v>
      </c>
      <c r="S1915" s="46">
        <v>1280000</v>
      </c>
      <c r="T1915" s="61">
        <v>1</v>
      </c>
      <c r="U1915" s="62">
        <v>1</v>
      </c>
      <c r="V1915" s="49">
        <f>SUMIF(ResumenCotizacion!$C:$C,E1915,ResumenCotizacion!$P:$P)</f>
        <v>0</v>
      </c>
      <c r="W1915" s="86">
        <f>IF(H1915="USD",S1915*SolCotizacion!$J$18,S1915)</f>
        <v>1280000</v>
      </c>
      <c r="X1915" s="3">
        <f>ROUND(W1915/(1-VLOOKUP("Total porcentaje:",ResumenCotizacion!$F:$H,3,0)),2)</f>
        <v>1280000</v>
      </c>
      <c r="Y1915" s="3">
        <f t="shared" si="122"/>
        <v>0</v>
      </c>
    </row>
    <row r="1916" spans="1:25" ht="14.25" x14ac:dyDescent="0.2">
      <c r="A1916" s="21" t="str">
        <f t="shared" si="120"/>
        <v>AlfapeopleCanalIT-SW-04-02</v>
      </c>
      <c r="B1916" s="21" t="str">
        <f t="shared" si="121"/>
        <v>IT-SW-04-02Canal</v>
      </c>
      <c r="C1916"/>
      <c r="D1916" s="21" t="s">
        <v>3655</v>
      </c>
      <c r="E1916" t="s">
        <v>3600</v>
      </c>
      <c r="F1916" s="41" t="s">
        <v>3567</v>
      </c>
      <c r="G1916" s="21" t="str">
        <f t="shared" si="123"/>
        <v>Alfapeople</v>
      </c>
      <c r="H1916" s="21" t="s">
        <v>94</v>
      </c>
      <c r="I1916" s="21" t="s">
        <v>74</v>
      </c>
      <c r="J1916" t="s">
        <v>3599</v>
      </c>
      <c r="K1916" t="s">
        <v>3585</v>
      </c>
      <c r="L1916" s="61" t="s">
        <v>92</v>
      </c>
      <c r="M1916" s="61" t="s">
        <v>3570</v>
      </c>
      <c r="N1916" s="41" t="s">
        <v>3571</v>
      </c>
      <c r="O1916" s="41" t="s">
        <v>3576</v>
      </c>
      <c r="P1916" s="41" t="s">
        <v>3573</v>
      </c>
      <c r="Q1916" s="47" t="str">
        <f t="shared" si="124"/>
        <v>IT-SW-04-02</v>
      </c>
      <c r="R1916" s="91" t="s">
        <v>3574</v>
      </c>
      <c r="S1916" s="46">
        <v>2040000</v>
      </c>
      <c r="T1916" s="61">
        <v>1</v>
      </c>
      <c r="U1916" s="62">
        <v>1</v>
      </c>
      <c r="V1916" s="49">
        <f>SUMIF(ResumenCotizacion!$C:$C,E1916,ResumenCotizacion!$P:$P)</f>
        <v>0</v>
      </c>
      <c r="W1916" s="86">
        <f>IF(H1916="USD",S1916*SolCotizacion!$J$18,S1916)</f>
        <v>2040000</v>
      </c>
      <c r="X1916" s="3">
        <f>ROUND(W1916/(1-VLOOKUP("Total porcentaje:",ResumenCotizacion!$F:$H,3,0)),2)</f>
        <v>2040000</v>
      </c>
      <c r="Y1916" s="3">
        <f t="shared" si="122"/>
        <v>0</v>
      </c>
    </row>
    <row r="1917" spans="1:25" ht="14.25" x14ac:dyDescent="0.2">
      <c r="A1917" s="21" t="str">
        <f t="shared" si="120"/>
        <v>AlfapeopleCanalIT-SW-04-03</v>
      </c>
      <c r="B1917" s="21" t="str">
        <f t="shared" si="121"/>
        <v>IT-SW-04-03Canal</v>
      </c>
      <c r="C1917"/>
      <c r="D1917" s="21" t="s">
        <v>3655</v>
      </c>
      <c r="E1917" t="s">
        <v>3601</v>
      </c>
      <c r="F1917" s="41" t="s">
        <v>3567</v>
      </c>
      <c r="G1917" s="21" t="str">
        <f t="shared" si="123"/>
        <v>Alfapeople</v>
      </c>
      <c r="H1917" s="21" t="s">
        <v>94</v>
      </c>
      <c r="I1917" s="21" t="s">
        <v>74</v>
      </c>
      <c r="J1917" t="s">
        <v>3599</v>
      </c>
      <c r="K1917" t="s">
        <v>3585</v>
      </c>
      <c r="L1917" s="61" t="s">
        <v>92</v>
      </c>
      <c r="M1917" s="61" t="s">
        <v>3570</v>
      </c>
      <c r="N1917" s="41" t="s">
        <v>3578</v>
      </c>
      <c r="O1917" s="41" t="s">
        <v>3572</v>
      </c>
      <c r="P1917" s="41" t="s">
        <v>3573</v>
      </c>
      <c r="Q1917" s="47" t="str">
        <f t="shared" si="124"/>
        <v>IT-SW-04-03</v>
      </c>
      <c r="R1917" s="91" t="s">
        <v>3574</v>
      </c>
      <c r="S1917" s="46">
        <v>1280000</v>
      </c>
      <c r="T1917" s="61">
        <v>1</v>
      </c>
      <c r="U1917" s="62">
        <v>1</v>
      </c>
      <c r="V1917" s="49">
        <f>SUMIF(ResumenCotizacion!$C:$C,E1917,ResumenCotizacion!$P:$P)</f>
        <v>0</v>
      </c>
      <c r="W1917" s="86">
        <f>IF(H1917="USD",S1917*SolCotizacion!$J$18,S1917)</f>
        <v>1280000</v>
      </c>
      <c r="X1917" s="3">
        <f>ROUND(W1917/(1-VLOOKUP("Total porcentaje:",ResumenCotizacion!$F:$H,3,0)),2)</f>
        <v>1280000</v>
      </c>
      <c r="Y1917" s="3">
        <f t="shared" si="122"/>
        <v>0</v>
      </c>
    </row>
    <row r="1918" spans="1:25" ht="14.25" x14ac:dyDescent="0.2">
      <c r="A1918" s="21" t="str">
        <f t="shared" si="120"/>
        <v>AlfapeopleCanalIT-SW-04-04</v>
      </c>
      <c r="B1918" s="21" t="str">
        <f t="shared" si="121"/>
        <v>IT-SW-04-04Canal</v>
      </c>
      <c r="C1918"/>
      <c r="D1918" s="21" t="s">
        <v>3655</v>
      </c>
      <c r="E1918" t="s">
        <v>3602</v>
      </c>
      <c r="F1918" s="41" t="s">
        <v>3567</v>
      </c>
      <c r="G1918" s="21" t="str">
        <f t="shared" si="123"/>
        <v>Alfapeople</v>
      </c>
      <c r="H1918" s="21" t="s">
        <v>94</v>
      </c>
      <c r="I1918" s="21" t="s">
        <v>74</v>
      </c>
      <c r="J1918" t="s">
        <v>3599</v>
      </c>
      <c r="K1918" t="s">
        <v>3585</v>
      </c>
      <c r="L1918" s="61" t="s">
        <v>92</v>
      </c>
      <c r="M1918" s="61" t="s">
        <v>3570</v>
      </c>
      <c r="N1918" s="41" t="s">
        <v>3578</v>
      </c>
      <c r="O1918" s="41" t="s">
        <v>3576</v>
      </c>
      <c r="P1918" s="41" t="s">
        <v>3573</v>
      </c>
      <c r="Q1918" s="47" t="str">
        <f t="shared" si="124"/>
        <v>IT-SW-04-04</v>
      </c>
      <c r="R1918" s="91" t="s">
        <v>3574</v>
      </c>
      <c r="S1918" s="46">
        <v>2240000</v>
      </c>
      <c r="T1918" s="61">
        <v>1</v>
      </c>
      <c r="U1918" s="62">
        <v>1</v>
      </c>
      <c r="V1918" s="49">
        <f>SUMIF(ResumenCotizacion!$C:$C,E1918,ResumenCotizacion!$P:$P)</f>
        <v>0</v>
      </c>
      <c r="W1918" s="86">
        <f>IF(H1918="USD",S1918*SolCotizacion!$J$18,S1918)</f>
        <v>2240000</v>
      </c>
      <c r="X1918" s="3">
        <f>ROUND(W1918/(1-VLOOKUP("Total porcentaje:",ResumenCotizacion!$F:$H,3,0)),2)</f>
        <v>2240000</v>
      </c>
      <c r="Y1918" s="3">
        <f t="shared" si="122"/>
        <v>0</v>
      </c>
    </row>
    <row r="1919" spans="1:25" ht="14.25" x14ac:dyDescent="0.2">
      <c r="A1919" s="21" t="str">
        <f t="shared" si="120"/>
        <v>AlfapeopleCanalIT-SW-04-05</v>
      </c>
      <c r="B1919" s="21" t="str">
        <f t="shared" si="121"/>
        <v>IT-SW-04-05Canal</v>
      </c>
      <c r="C1919"/>
      <c r="D1919" s="21" t="s">
        <v>3655</v>
      </c>
      <c r="E1919" t="s">
        <v>3603</v>
      </c>
      <c r="F1919" s="41" t="s">
        <v>3567</v>
      </c>
      <c r="G1919" s="21" t="str">
        <f t="shared" si="123"/>
        <v>Alfapeople</v>
      </c>
      <c r="H1919" s="21" t="s">
        <v>94</v>
      </c>
      <c r="I1919" s="21" t="s">
        <v>74</v>
      </c>
      <c r="J1919" t="s">
        <v>3599</v>
      </c>
      <c r="K1919" t="s">
        <v>3585</v>
      </c>
      <c r="L1919" s="61" t="s">
        <v>92</v>
      </c>
      <c r="M1919" s="61" t="s">
        <v>3570</v>
      </c>
      <c r="N1919" s="41" t="s">
        <v>3581</v>
      </c>
      <c r="O1919" s="41" t="s">
        <v>3572</v>
      </c>
      <c r="P1919" s="41" t="s">
        <v>3573</v>
      </c>
      <c r="Q1919" s="47" t="str">
        <f t="shared" si="124"/>
        <v>IT-SW-04-05</v>
      </c>
      <c r="R1919" s="91" t="s">
        <v>3574</v>
      </c>
      <c r="S1919" s="46">
        <v>1280000</v>
      </c>
      <c r="T1919" s="61">
        <v>1</v>
      </c>
      <c r="U1919" s="62">
        <v>1</v>
      </c>
      <c r="V1919" s="49">
        <f>SUMIF(ResumenCotizacion!$C:$C,E1919,ResumenCotizacion!$P:$P)</f>
        <v>0</v>
      </c>
      <c r="W1919" s="86">
        <f>IF(H1919="USD",S1919*SolCotizacion!$J$18,S1919)</f>
        <v>1280000</v>
      </c>
      <c r="X1919" s="3">
        <f>ROUND(W1919/(1-VLOOKUP("Total porcentaje:",ResumenCotizacion!$F:$H,3,0)),2)</f>
        <v>1280000</v>
      </c>
      <c r="Y1919" s="3">
        <f t="shared" si="122"/>
        <v>0</v>
      </c>
    </row>
    <row r="1920" spans="1:25" ht="14.25" x14ac:dyDescent="0.2">
      <c r="A1920" s="21" t="str">
        <f t="shared" si="120"/>
        <v>AlfapeopleCanalIT-SW-04-06</v>
      </c>
      <c r="B1920" s="21" t="str">
        <f t="shared" si="121"/>
        <v>IT-SW-04-06Canal</v>
      </c>
      <c r="C1920"/>
      <c r="D1920" s="21" t="s">
        <v>3655</v>
      </c>
      <c r="E1920" t="s">
        <v>3604</v>
      </c>
      <c r="F1920" s="41" t="s">
        <v>3567</v>
      </c>
      <c r="G1920" s="21" t="str">
        <f t="shared" si="123"/>
        <v>Alfapeople</v>
      </c>
      <c r="H1920" s="21" t="s">
        <v>94</v>
      </c>
      <c r="I1920" s="21" t="s">
        <v>74</v>
      </c>
      <c r="J1920" t="s">
        <v>3599</v>
      </c>
      <c r="K1920" t="s">
        <v>3585</v>
      </c>
      <c r="L1920" s="61" t="s">
        <v>92</v>
      </c>
      <c r="M1920" s="61" t="s">
        <v>3570</v>
      </c>
      <c r="N1920" s="41" t="s">
        <v>3581</v>
      </c>
      <c r="O1920" s="41" t="s">
        <v>3576</v>
      </c>
      <c r="P1920" s="41" t="s">
        <v>3573</v>
      </c>
      <c r="Q1920" s="47" t="str">
        <f t="shared" si="124"/>
        <v>IT-SW-04-06</v>
      </c>
      <c r="R1920" s="91" t="s">
        <v>3574</v>
      </c>
      <c r="S1920" s="46">
        <v>2440000</v>
      </c>
      <c r="T1920" s="61">
        <v>1</v>
      </c>
      <c r="U1920" s="62">
        <v>1</v>
      </c>
      <c r="V1920" s="49">
        <f>SUMIF(ResumenCotizacion!$C:$C,E1920,ResumenCotizacion!$P:$P)</f>
        <v>0</v>
      </c>
      <c r="W1920" s="86">
        <f>IF(H1920="USD",S1920*SolCotizacion!$J$18,S1920)</f>
        <v>2440000</v>
      </c>
      <c r="X1920" s="3">
        <f>ROUND(W1920/(1-VLOOKUP("Total porcentaje:",ResumenCotizacion!$F:$H,3,0)),2)</f>
        <v>2440000</v>
      </c>
      <c r="Y1920" s="3">
        <f t="shared" si="122"/>
        <v>0</v>
      </c>
    </row>
    <row r="1921" spans="1:25" ht="14.25" x14ac:dyDescent="0.2">
      <c r="A1921" s="21" t="str">
        <f t="shared" si="120"/>
        <v>AlfapeopleCanalIT-SW-05-01</v>
      </c>
      <c r="B1921" s="21" t="str">
        <f t="shared" si="121"/>
        <v>IT-SW-05-01Canal</v>
      </c>
      <c r="C1921"/>
      <c r="D1921" s="21" t="s">
        <v>3655</v>
      </c>
      <c r="E1921" t="s">
        <v>3605</v>
      </c>
      <c r="F1921" s="41" t="s">
        <v>3567</v>
      </c>
      <c r="G1921" s="21" t="str">
        <f t="shared" si="123"/>
        <v>Alfapeople</v>
      </c>
      <c r="H1921" s="21" t="s">
        <v>94</v>
      </c>
      <c r="I1921" s="21" t="s">
        <v>74</v>
      </c>
      <c r="J1921" t="s">
        <v>3606</v>
      </c>
      <c r="K1921" t="s">
        <v>3607</v>
      </c>
      <c r="L1921" s="61" t="s">
        <v>92</v>
      </c>
      <c r="M1921" s="61" t="s">
        <v>3570</v>
      </c>
      <c r="N1921" s="41" t="s">
        <v>3571</v>
      </c>
      <c r="O1921" s="41" t="s">
        <v>3572</v>
      </c>
      <c r="P1921" s="41" t="s">
        <v>3608</v>
      </c>
      <c r="Q1921" s="47" t="str">
        <f t="shared" si="124"/>
        <v>IT-SW-05-01</v>
      </c>
      <c r="R1921" s="91" t="s">
        <v>3574</v>
      </c>
      <c r="S1921" s="46">
        <v>220000</v>
      </c>
      <c r="T1921" s="61">
        <v>1</v>
      </c>
      <c r="U1921" s="62">
        <v>1</v>
      </c>
      <c r="V1921" s="49">
        <f>SUMIF(ResumenCotizacion!$C:$C,E1921,ResumenCotizacion!$P:$P)</f>
        <v>0</v>
      </c>
      <c r="W1921" s="86">
        <f>IF(H1921="USD",S1921*SolCotizacion!$J$18,S1921)</f>
        <v>220000</v>
      </c>
      <c r="X1921" s="3">
        <f>ROUND(W1921/(1-VLOOKUP("Total porcentaje:",ResumenCotizacion!$F:$H,3,0)),2)</f>
        <v>220000</v>
      </c>
      <c r="Y1921" s="3">
        <f t="shared" si="122"/>
        <v>0</v>
      </c>
    </row>
    <row r="1922" spans="1:25" ht="14.25" x14ac:dyDescent="0.2">
      <c r="A1922" s="21" t="str">
        <f t="shared" ref="A1922:A1985" si="125">D1922&amp;F1922&amp;E1922</f>
        <v>AlfapeopleCanalIT-SW-05-02</v>
      </c>
      <c r="B1922" s="21" t="str">
        <f t="shared" ref="B1922:B1985" si="126">E1922&amp;F1922</f>
        <v>IT-SW-05-02Canal</v>
      </c>
      <c r="C1922"/>
      <c r="D1922" s="21" t="s">
        <v>3655</v>
      </c>
      <c r="E1922" t="s">
        <v>3609</v>
      </c>
      <c r="F1922" s="41" t="s">
        <v>3567</v>
      </c>
      <c r="G1922" s="21" t="str">
        <f t="shared" si="123"/>
        <v>Alfapeople</v>
      </c>
      <c r="H1922" s="21" t="s">
        <v>94</v>
      </c>
      <c r="I1922" s="21" t="s">
        <v>74</v>
      </c>
      <c r="J1922" t="s">
        <v>3606</v>
      </c>
      <c r="K1922" t="s">
        <v>3607</v>
      </c>
      <c r="L1922" s="61" t="s">
        <v>92</v>
      </c>
      <c r="M1922" s="61" t="s">
        <v>3570</v>
      </c>
      <c r="N1922" s="41" t="s">
        <v>3571</v>
      </c>
      <c r="O1922" s="41" t="s">
        <v>3576</v>
      </c>
      <c r="P1922" s="41" t="s">
        <v>3608</v>
      </c>
      <c r="Q1922" s="47" t="str">
        <f t="shared" si="124"/>
        <v>IT-SW-05-02</v>
      </c>
      <c r="R1922" s="91" t="s">
        <v>3574</v>
      </c>
      <c r="S1922" s="46">
        <v>260000</v>
      </c>
      <c r="T1922" s="61">
        <v>1</v>
      </c>
      <c r="U1922" s="62">
        <v>1</v>
      </c>
      <c r="V1922" s="49">
        <f>SUMIF(ResumenCotizacion!$C:$C,E1922,ResumenCotizacion!$P:$P)</f>
        <v>0</v>
      </c>
      <c r="W1922" s="86">
        <f>IF(H1922="USD",S1922*SolCotizacion!$J$18,S1922)</f>
        <v>260000</v>
      </c>
      <c r="X1922" s="3">
        <f>ROUND(W1922/(1-VLOOKUP("Total porcentaje:",ResumenCotizacion!$F:$H,3,0)),2)</f>
        <v>260000</v>
      </c>
      <c r="Y1922" s="3">
        <f t="shared" si="122"/>
        <v>0</v>
      </c>
    </row>
    <row r="1923" spans="1:25" ht="14.25" x14ac:dyDescent="0.2">
      <c r="A1923" s="21" t="str">
        <f t="shared" si="125"/>
        <v>AlfapeopleCanalIT-SW-05-03</v>
      </c>
      <c r="B1923" s="21" t="str">
        <f t="shared" si="126"/>
        <v>IT-SW-05-03Canal</v>
      </c>
      <c r="C1923"/>
      <c r="D1923" s="21" t="s">
        <v>3655</v>
      </c>
      <c r="E1923" t="s">
        <v>3610</v>
      </c>
      <c r="F1923" s="41" t="s">
        <v>3567</v>
      </c>
      <c r="G1923" s="21" t="str">
        <f t="shared" si="123"/>
        <v>Alfapeople</v>
      </c>
      <c r="H1923" s="21" t="s">
        <v>94</v>
      </c>
      <c r="I1923" s="21" t="s">
        <v>74</v>
      </c>
      <c r="J1923" t="s">
        <v>3606</v>
      </c>
      <c r="K1923" t="s">
        <v>3607</v>
      </c>
      <c r="L1923" s="61" t="s">
        <v>92</v>
      </c>
      <c r="M1923" s="61" t="s">
        <v>3570</v>
      </c>
      <c r="N1923" s="41" t="s">
        <v>3578</v>
      </c>
      <c r="O1923" s="41" t="s">
        <v>3572</v>
      </c>
      <c r="P1923" s="41" t="s">
        <v>3608</v>
      </c>
      <c r="Q1923" s="47" t="str">
        <f t="shared" si="124"/>
        <v>IT-SW-05-03</v>
      </c>
      <c r="R1923" s="91" t="s">
        <v>3574</v>
      </c>
      <c r="S1923" s="46">
        <v>220000</v>
      </c>
      <c r="T1923" s="61">
        <v>1</v>
      </c>
      <c r="U1923" s="62">
        <v>1</v>
      </c>
      <c r="V1923" s="49">
        <f>SUMIF(ResumenCotizacion!$C:$C,E1923,ResumenCotizacion!$P:$P)</f>
        <v>0</v>
      </c>
      <c r="W1923" s="86">
        <f>IF(H1923="USD",S1923*SolCotizacion!$J$18,S1923)</f>
        <v>220000</v>
      </c>
      <c r="X1923" s="3">
        <f>ROUND(W1923/(1-VLOOKUP("Total porcentaje:",ResumenCotizacion!$F:$H,3,0)),2)</f>
        <v>220000</v>
      </c>
      <c r="Y1923" s="3">
        <f t="shared" ref="Y1923:Y1986" si="127">V1923*X1923</f>
        <v>0</v>
      </c>
    </row>
    <row r="1924" spans="1:25" ht="14.25" x14ac:dyDescent="0.2">
      <c r="A1924" s="21" t="str">
        <f t="shared" si="125"/>
        <v>AlfapeopleCanalIT-SW-05-04</v>
      </c>
      <c r="B1924" s="21" t="str">
        <f t="shared" si="126"/>
        <v>IT-SW-05-04Canal</v>
      </c>
      <c r="C1924"/>
      <c r="D1924" s="21" t="s">
        <v>3655</v>
      </c>
      <c r="E1924" t="s">
        <v>3611</v>
      </c>
      <c r="F1924" s="41" t="s">
        <v>3567</v>
      </c>
      <c r="G1924" s="21" t="str">
        <f t="shared" si="123"/>
        <v>Alfapeople</v>
      </c>
      <c r="H1924" s="21" t="s">
        <v>94</v>
      </c>
      <c r="I1924" s="21" t="s">
        <v>74</v>
      </c>
      <c r="J1924" t="s">
        <v>3606</v>
      </c>
      <c r="K1924" t="s">
        <v>3607</v>
      </c>
      <c r="L1924" s="61" t="s">
        <v>92</v>
      </c>
      <c r="M1924" s="61" t="s">
        <v>3570</v>
      </c>
      <c r="N1924" s="41" t="s">
        <v>3578</v>
      </c>
      <c r="O1924" s="41" t="s">
        <v>3576</v>
      </c>
      <c r="P1924" s="41" t="s">
        <v>3608</v>
      </c>
      <c r="Q1924" s="47" t="str">
        <f t="shared" si="124"/>
        <v>IT-SW-05-04</v>
      </c>
      <c r="R1924" s="91" t="s">
        <v>3574</v>
      </c>
      <c r="S1924" s="46">
        <v>270000</v>
      </c>
      <c r="T1924" s="61">
        <v>1</v>
      </c>
      <c r="U1924" s="62">
        <v>1</v>
      </c>
      <c r="V1924" s="49">
        <f>SUMIF(ResumenCotizacion!$C:$C,E1924,ResumenCotizacion!$P:$P)</f>
        <v>0</v>
      </c>
      <c r="W1924" s="86">
        <f>IF(H1924="USD",S1924*SolCotizacion!$J$18,S1924)</f>
        <v>270000</v>
      </c>
      <c r="X1924" s="3">
        <f>ROUND(W1924/(1-VLOOKUP("Total porcentaje:",ResumenCotizacion!$F:$H,3,0)),2)</f>
        <v>270000</v>
      </c>
      <c r="Y1924" s="3">
        <f t="shared" si="127"/>
        <v>0</v>
      </c>
    </row>
    <row r="1925" spans="1:25" ht="14.25" x14ac:dyDescent="0.2">
      <c r="A1925" s="21" t="str">
        <f t="shared" si="125"/>
        <v>AlfapeopleCanalIT-SW-05-05</v>
      </c>
      <c r="B1925" s="21" t="str">
        <f t="shared" si="126"/>
        <v>IT-SW-05-05Canal</v>
      </c>
      <c r="C1925"/>
      <c r="D1925" s="21" t="s">
        <v>3655</v>
      </c>
      <c r="E1925" t="s">
        <v>3612</v>
      </c>
      <c r="F1925" s="41" t="s">
        <v>3567</v>
      </c>
      <c r="G1925" s="21" t="str">
        <f t="shared" si="123"/>
        <v>Alfapeople</v>
      </c>
      <c r="H1925" s="21" t="s">
        <v>94</v>
      </c>
      <c r="I1925" s="21" t="s">
        <v>74</v>
      </c>
      <c r="J1925" t="s">
        <v>3606</v>
      </c>
      <c r="K1925" t="s">
        <v>3607</v>
      </c>
      <c r="L1925" s="61" t="s">
        <v>92</v>
      </c>
      <c r="M1925" s="61" t="s">
        <v>3570</v>
      </c>
      <c r="N1925" s="41" t="s">
        <v>3581</v>
      </c>
      <c r="O1925" s="41" t="s">
        <v>3572</v>
      </c>
      <c r="P1925" s="41" t="s">
        <v>3608</v>
      </c>
      <c r="Q1925" s="47" t="str">
        <f t="shared" si="124"/>
        <v>IT-SW-05-05</v>
      </c>
      <c r="R1925" s="91" t="s">
        <v>3574</v>
      </c>
      <c r="S1925" s="46">
        <v>220000</v>
      </c>
      <c r="T1925" s="61">
        <v>1</v>
      </c>
      <c r="U1925" s="62">
        <v>1</v>
      </c>
      <c r="V1925" s="49">
        <f>SUMIF(ResumenCotizacion!$C:$C,E1925,ResumenCotizacion!$P:$P)</f>
        <v>0</v>
      </c>
      <c r="W1925" s="86">
        <f>IF(H1925="USD",S1925*SolCotizacion!$J$18,S1925)</f>
        <v>220000</v>
      </c>
      <c r="X1925" s="3">
        <f>ROUND(W1925/(1-VLOOKUP("Total porcentaje:",ResumenCotizacion!$F:$H,3,0)),2)</f>
        <v>220000</v>
      </c>
      <c r="Y1925" s="3">
        <f t="shared" si="127"/>
        <v>0</v>
      </c>
    </row>
    <row r="1926" spans="1:25" ht="14.25" x14ac:dyDescent="0.2">
      <c r="A1926" s="21" t="str">
        <f t="shared" si="125"/>
        <v>AlfapeopleCanalIT-SW-05-06</v>
      </c>
      <c r="B1926" s="21" t="str">
        <f t="shared" si="126"/>
        <v>IT-SW-05-06Canal</v>
      </c>
      <c r="C1926"/>
      <c r="D1926" s="21" t="s">
        <v>3655</v>
      </c>
      <c r="E1926" t="s">
        <v>3613</v>
      </c>
      <c r="F1926" s="41" t="s">
        <v>3567</v>
      </c>
      <c r="G1926" s="21" t="str">
        <f t="shared" si="123"/>
        <v>Alfapeople</v>
      </c>
      <c r="H1926" s="21" t="s">
        <v>94</v>
      </c>
      <c r="I1926" s="21" t="s">
        <v>74</v>
      </c>
      <c r="J1926" t="s">
        <v>3606</v>
      </c>
      <c r="K1926" t="s">
        <v>3607</v>
      </c>
      <c r="L1926" s="61" t="s">
        <v>92</v>
      </c>
      <c r="M1926" s="61" t="s">
        <v>3570</v>
      </c>
      <c r="N1926" s="41" t="s">
        <v>3581</v>
      </c>
      <c r="O1926" s="41" t="s">
        <v>3576</v>
      </c>
      <c r="P1926" s="41" t="s">
        <v>3608</v>
      </c>
      <c r="Q1926" s="47" t="str">
        <f t="shared" si="124"/>
        <v>IT-SW-05-06</v>
      </c>
      <c r="R1926" s="91" t="s">
        <v>3574</v>
      </c>
      <c r="S1926" s="46">
        <v>280000</v>
      </c>
      <c r="T1926" s="61">
        <v>1</v>
      </c>
      <c r="U1926" s="62">
        <v>1</v>
      </c>
      <c r="V1926" s="49">
        <f>SUMIF(ResumenCotizacion!$C:$C,E1926,ResumenCotizacion!$P:$P)</f>
        <v>0</v>
      </c>
      <c r="W1926" s="86">
        <f>IF(H1926="USD",S1926*SolCotizacion!$J$18,S1926)</f>
        <v>280000</v>
      </c>
      <c r="X1926" s="3">
        <f>ROUND(W1926/(1-VLOOKUP("Total porcentaje:",ResumenCotizacion!$F:$H,3,0)),2)</f>
        <v>280000</v>
      </c>
      <c r="Y1926" s="3">
        <f t="shared" si="127"/>
        <v>0</v>
      </c>
    </row>
    <row r="1927" spans="1:25" ht="14.25" x14ac:dyDescent="0.2">
      <c r="A1927" s="21" t="str">
        <f t="shared" si="125"/>
        <v>AlfapeopleCanalIT-SW-06-01</v>
      </c>
      <c r="B1927" s="21" t="str">
        <f t="shared" si="126"/>
        <v>IT-SW-06-01Canal</v>
      </c>
      <c r="C1927"/>
      <c r="D1927" s="21" t="s">
        <v>3655</v>
      </c>
      <c r="E1927" t="s">
        <v>3614</v>
      </c>
      <c r="F1927" s="41" t="s">
        <v>3567</v>
      </c>
      <c r="G1927" s="21" t="str">
        <f t="shared" si="123"/>
        <v>Alfapeople</v>
      </c>
      <c r="H1927" s="21" t="s">
        <v>94</v>
      </c>
      <c r="I1927" s="21" t="s">
        <v>74</v>
      </c>
      <c r="J1927" t="s">
        <v>3615</v>
      </c>
      <c r="K1927" t="s">
        <v>3616</v>
      </c>
      <c r="L1927" s="61" t="s">
        <v>92</v>
      </c>
      <c r="M1927" s="61" t="s">
        <v>3570</v>
      </c>
      <c r="N1927" s="41" t="s">
        <v>3571</v>
      </c>
      <c r="O1927" s="41" t="s">
        <v>3576</v>
      </c>
      <c r="P1927" s="41" t="s">
        <v>3608</v>
      </c>
      <c r="Q1927" s="47" t="str">
        <f t="shared" si="124"/>
        <v>IT-SW-06-01</v>
      </c>
      <c r="R1927" s="91" t="s">
        <v>3574</v>
      </c>
      <c r="S1927" s="46">
        <v>43680000</v>
      </c>
      <c r="T1927" s="61">
        <v>1</v>
      </c>
      <c r="U1927" s="62">
        <v>1</v>
      </c>
      <c r="V1927" s="49">
        <f>SUMIF(ResumenCotizacion!$C:$C,E1927,ResumenCotizacion!$P:$P)</f>
        <v>0</v>
      </c>
      <c r="W1927" s="86">
        <f>IF(H1927="USD",S1927*SolCotizacion!$J$18,S1927)</f>
        <v>43680000</v>
      </c>
      <c r="X1927" s="3">
        <f>ROUND(W1927/(1-VLOOKUP("Total porcentaje:",ResumenCotizacion!$F:$H,3,0)),2)</f>
        <v>43680000</v>
      </c>
      <c r="Y1927" s="3">
        <f t="shared" si="127"/>
        <v>0</v>
      </c>
    </row>
    <row r="1928" spans="1:25" ht="14.25" x14ac:dyDescent="0.2">
      <c r="A1928" s="21" t="str">
        <f t="shared" si="125"/>
        <v>AlfapeopleCanalIT-SW-06-02</v>
      </c>
      <c r="B1928" s="21" t="str">
        <f t="shared" si="126"/>
        <v>IT-SW-06-02Canal</v>
      </c>
      <c r="C1928"/>
      <c r="D1928" s="21" t="s">
        <v>3655</v>
      </c>
      <c r="E1928" t="s">
        <v>3617</v>
      </c>
      <c r="F1928" s="41" t="s">
        <v>3567</v>
      </c>
      <c r="G1928" s="21" t="str">
        <f t="shared" si="123"/>
        <v>Alfapeople</v>
      </c>
      <c r="H1928" s="21" t="s">
        <v>94</v>
      </c>
      <c r="I1928" s="21" t="s">
        <v>74</v>
      </c>
      <c r="J1928" t="s">
        <v>3615</v>
      </c>
      <c r="K1928" t="s">
        <v>3616</v>
      </c>
      <c r="L1928" s="61" t="s">
        <v>92</v>
      </c>
      <c r="M1928" s="61" t="s">
        <v>3570</v>
      </c>
      <c r="N1928" s="41" t="s">
        <v>3578</v>
      </c>
      <c r="O1928" s="41" t="s">
        <v>3576</v>
      </c>
      <c r="P1928" s="41" t="s">
        <v>3608</v>
      </c>
      <c r="Q1928" s="47" t="str">
        <f t="shared" si="124"/>
        <v>IT-SW-06-02</v>
      </c>
      <c r="R1928" s="91" t="s">
        <v>3574</v>
      </c>
      <c r="S1928" s="46">
        <v>43880000</v>
      </c>
      <c r="T1928" s="61">
        <v>1</v>
      </c>
      <c r="U1928" s="62">
        <v>1</v>
      </c>
      <c r="V1928" s="49">
        <f>SUMIF(ResumenCotizacion!$C:$C,E1928,ResumenCotizacion!$P:$P)</f>
        <v>0</v>
      </c>
      <c r="W1928" s="86">
        <f>IF(H1928="USD",S1928*SolCotizacion!$J$18,S1928)</f>
        <v>43880000</v>
      </c>
      <c r="X1928" s="3">
        <f>ROUND(W1928/(1-VLOOKUP("Total porcentaje:",ResumenCotizacion!$F:$H,3,0)),2)</f>
        <v>43880000</v>
      </c>
      <c r="Y1928" s="3">
        <f t="shared" si="127"/>
        <v>0</v>
      </c>
    </row>
    <row r="1929" spans="1:25" ht="14.25" x14ac:dyDescent="0.2">
      <c r="A1929" s="21" t="str">
        <f t="shared" si="125"/>
        <v>AlfapeopleCanalIT-SW-06-03</v>
      </c>
      <c r="B1929" s="21" t="str">
        <f t="shared" si="126"/>
        <v>IT-SW-06-03Canal</v>
      </c>
      <c r="C1929"/>
      <c r="D1929" s="21" t="s">
        <v>3655</v>
      </c>
      <c r="E1929" t="s">
        <v>3618</v>
      </c>
      <c r="F1929" s="41" t="s">
        <v>3567</v>
      </c>
      <c r="G1929" s="21" t="str">
        <f t="shared" si="123"/>
        <v>Alfapeople</v>
      </c>
      <c r="H1929" s="21" t="s">
        <v>94</v>
      </c>
      <c r="I1929" s="21" t="s">
        <v>74</v>
      </c>
      <c r="J1929" t="s">
        <v>3615</v>
      </c>
      <c r="K1929" t="s">
        <v>3616</v>
      </c>
      <c r="L1929" s="61" t="s">
        <v>92</v>
      </c>
      <c r="M1929" s="61" t="s">
        <v>3570</v>
      </c>
      <c r="N1929" s="41" t="s">
        <v>3581</v>
      </c>
      <c r="O1929" s="41" t="s">
        <v>3576</v>
      </c>
      <c r="P1929" s="41" t="s">
        <v>3608</v>
      </c>
      <c r="Q1929" s="47" t="str">
        <f t="shared" si="124"/>
        <v>IT-SW-06-03</v>
      </c>
      <c r="R1929" s="91" t="s">
        <v>3574</v>
      </c>
      <c r="S1929" s="46">
        <v>44080000</v>
      </c>
      <c r="T1929" s="61">
        <v>1</v>
      </c>
      <c r="U1929" s="62">
        <v>1</v>
      </c>
      <c r="V1929" s="49">
        <f>SUMIF(ResumenCotizacion!$C:$C,E1929,ResumenCotizacion!$P:$P)</f>
        <v>0</v>
      </c>
      <c r="W1929" s="86">
        <f>IF(H1929="USD",S1929*SolCotizacion!$J$18,S1929)</f>
        <v>44080000</v>
      </c>
      <c r="X1929" s="3">
        <f>ROUND(W1929/(1-VLOOKUP("Total porcentaje:",ResumenCotizacion!$F:$H,3,0)),2)</f>
        <v>44080000</v>
      </c>
      <c r="Y1929" s="3">
        <f t="shared" si="127"/>
        <v>0</v>
      </c>
    </row>
    <row r="1930" spans="1:25" ht="14.25" x14ac:dyDescent="0.2">
      <c r="A1930" s="21" t="str">
        <f t="shared" si="125"/>
        <v>AlfapeopleCanalIT-SW-07-01</v>
      </c>
      <c r="B1930" s="21" t="str">
        <f t="shared" si="126"/>
        <v>IT-SW-07-01Canal</v>
      </c>
      <c r="C1930"/>
      <c r="D1930" s="21" t="s">
        <v>3655</v>
      </c>
      <c r="E1930" t="s">
        <v>3619</v>
      </c>
      <c r="F1930" s="41" t="s">
        <v>3567</v>
      </c>
      <c r="G1930" s="21" t="str">
        <f t="shared" si="123"/>
        <v>Alfapeople</v>
      </c>
      <c r="H1930" s="21" t="s">
        <v>94</v>
      </c>
      <c r="I1930" s="21" t="s">
        <v>74</v>
      </c>
      <c r="J1930" t="s">
        <v>3620</v>
      </c>
      <c r="K1930" t="s">
        <v>29</v>
      </c>
      <c r="L1930" s="61" t="s">
        <v>92</v>
      </c>
      <c r="M1930" s="61" t="s">
        <v>3570</v>
      </c>
      <c r="N1930" s="41" t="s">
        <v>3571</v>
      </c>
      <c r="O1930" s="41" t="s">
        <v>3572</v>
      </c>
      <c r="P1930" s="41" t="s">
        <v>3621</v>
      </c>
      <c r="Q1930" s="47" t="str">
        <f t="shared" si="124"/>
        <v>IT-SW-07-01</v>
      </c>
      <c r="R1930" s="91" t="s">
        <v>3574</v>
      </c>
      <c r="S1930" s="46">
        <v>2722500</v>
      </c>
      <c r="T1930" s="61">
        <v>1</v>
      </c>
      <c r="U1930" s="62">
        <v>1</v>
      </c>
      <c r="V1930" s="49">
        <f>SUMIF(ResumenCotizacion!$C:$C,E1930,ResumenCotizacion!$P:$P)</f>
        <v>0</v>
      </c>
      <c r="W1930" s="86">
        <f>IF(H1930="USD",S1930*SolCotizacion!$J$18,S1930)</f>
        <v>2722500</v>
      </c>
      <c r="X1930" s="3">
        <f>ROUND(W1930/(1-VLOOKUP("Total porcentaje:",ResumenCotizacion!$F:$H,3,0)),2)</f>
        <v>2722500</v>
      </c>
      <c r="Y1930" s="3">
        <f t="shared" si="127"/>
        <v>0</v>
      </c>
    </row>
    <row r="1931" spans="1:25" ht="14.25" x14ac:dyDescent="0.2">
      <c r="A1931" s="21" t="str">
        <f t="shared" si="125"/>
        <v>AlfapeopleCanalIT-SW-07-02</v>
      </c>
      <c r="B1931" s="21" t="str">
        <f t="shared" si="126"/>
        <v>IT-SW-07-02Canal</v>
      </c>
      <c r="C1931"/>
      <c r="D1931" s="21" t="s">
        <v>3655</v>
      </c>
      <c r="E1931" t="s">
        <v>3622</v>
      </c>
      <c r="F1931" s="41" t="s">
        <v>3567</v>
      </c>
      <c r="G1931" s="21" t="str">
        <f t="shared" si="123"/>
        <v>Alfapeople</v>
      </c>
      <c r="H1931" s="21" t="s">
        <v>94</v>
      </c>
      <c r="I1931" s="21" t="s">
        <v>74</v>
      </c>
      <c r="J1931" t="s">
        <v>3620</v>
      </c>
      <c r="K1931" t="s">
        <v>29</v>
      </c>
      <c r="L1931" s="61" t="s">
        <v>92</v>
      </c>
      <c r="M1931" s="61" t="s">
        <v>3570</v>
      </c>
      <c r="N1931" s="41" t="s">
        <v>3571</v>
      </c>
      <c r="O1931" s="41" t="s">
        <v>3576</v>
      </c>
      <c r="P1931" s="41" t="s">
        <v>3621</v>
      </c>
      <c r="Q1931" s="47" t="str">
        <f t="shared" si="124"/>
        <v>IT-SW-07-02</v>
      </c>
      <c r="R1931" s="91" t="s">
        <v>3574</v>
      </c>
      <c r="S1931" s="46">
        <v>3150000</v>
      </c>
      <c r="T1931" s="61">
        <v>1</v>
      </c>
      <c r="U1931" s="62">
        <v>1</v>
      </c>
      <c r="V1931" s="49">
        <f>SUMIF(ResumenCotizacion!$C:$C,E1931,ResumenCotizacion!$P:$P)</f>
        <v>0</v>
      </c>
      <c r="W1931" s="86">
        <f>IF(H1931="USD",S1931*SolCotizacion!$J$18,S1931)</f>
        <v>3150000</v>
      </c>
      <c r="X1931" s="3">
        <f>ROUND(W1931/(1-VLOOKUP("Total porcentaje:",ResumenCotizacion!$F:$H,3,0)),2)</f>
        <v>3150000</v>
      </c>
      <c r="Y1931" s="3">
        <f t="shared" si="127"/>
        <v>0</v>
      </c>
    </row>
    <row r="1932" spans="1:25" ht="14.25" x14ac:dyDescent="0.2">
      <c r="A1932" s="21" t="str">
        <f t="shared" si="125"/>
        <v>AlfapeopleCanalIT-SW-07-03</v>
      </c>
      <c r="B1932" s="21" t="str">
        <f t="shared" si="126"/>
        <v>IT-SW-07-03Canal</v>
      </c>
      <c r="C1932"/>
      <c r="D1932" s="21" t="s">
        <v>3655</v>
      </c>
      <c r="E1932" t="s">
        <v>3623</v>
      </c>
      <c r="F1932" s="41" t="s">
        <v>3567</v>
      </c>
      <c r="G1932" s="21" t="str">
        <f t="shared" si="123"/>
        <v>Alfapeople</v>
      </c>
      <c r="H1932" s="21" t="s">
        <v>94</v>
      </c>
      <c r="I1932" s="21" t="s">
        <v>74</v>
      </c>
      <c r="J1932" t="s">
        <v>3620</v>
      </c>
      <c r="K1932" t="s">
        <v>29</v>
      </c>
      <c r="L1932" s="61" t="s">
        <v>92</v>
      </c>
      <c r="M1932" s="61" t="s">
        <v>3570</v>
      </c>
      <c r="N1932" s="41" t="s">
        <v>3578</v>
      </c>
      <c r="O1932" s="41" t="s">
        <v>3572</v>
      </c>
      <c r="P1932" s="41" t="s">
        <v>3621</v>
      </c>
      <c r="Q1932" s="47" t="str">
        <f t="shared" si="124"/>
        <v>IT-SW-07-03</v>
      </c>
      <c r="R1932" s="91" t="s">
        <v>3574</v>
      </c>
      <c r="S1932" s="46">
        <v>2722500</v>
      </c>
      <c r="T1932" s="61">
        <v>1</v>
      </c>
      <c r="U1932" s="62">
        <v>1</v>
      </c>
      <c r="V1932" s="49">
        <f>SUMIF(ResumenCotizacion!$C:$C,E1932,ResumenCotizacion!$P:$P)</f>
        <v>0</v>
      </c>
      <c r="W1932" s="86">
        <f>IF(H1932="USD",S1932*SolCotizacion!$J$18,S1932)</f>
        <v>2722500</v>
      </c>
      <c r="X1932" s="3">
        <f>ROUND(W1932/(1-VLOOKUP("Total porcentaje:",ResumenCotizacion!$F:$H,3,0)),2)</f>
        <v>2722500</v>
      </c>
      <c r="Y1932" s="3">
        <f t="shared" si="127"/>
        <v>0</v>
      </c>
    </row>
    <row r="1933" spans="1:25" ht="14.25" x14ac:dyDescent="0.2">
      <c r="A1933" s="21" t="str">
        <f t="shared" si="125"/>
        <v>AlfapeopleCanalIT-SW-07-04</v>
      </c>
      <c r="B1933" s="21" t="str">
        <f t="shared" si="126"/>
        <v>IT-SW-07-04Canal</v>
      </c>
      <c r="C1933"/>
      <c r="D1933" s="21" t="s">
        <v>3655</v>
      </c>
      <c r="E1933" t="s">
        <v>3624</v>
      </c>
      <c r="F1933" s="41" t="s">
        <v>3567</v>
      </c>
      <c r="G1933" s="21" t="str">
        <f t="shared" si="123"/>
        <v>Alfapeople</v>
      </c>
      <c r="H1933" s="21" t="s">
        <v>94</v>
      </c>
      <c r="I1933" s="21" t="s">
        <v>74</v>
      </c>
      <c r="J1933" t="s">
        <v>3620</v>
      </c>
      <c r="K1933" t="s">
        <v>29</v>
      </c>
      <c r="L1933" s="61" t="s">
        <v>92</v>
      </c>
      <c r="M1933" s="61" t="s">
        <v>3570</v>
      </c>
      <c r="N1933" s="41" t="s">
        <v>3578</v>
      </c>
      <c r="O1933" s="41" t="s">
        <v>3576</v>
      </c>
      <c r="P1933" s="41" t="s">
        <v>3621</v>
      </c>
      <c r="Q1933" s="47" t="str">
        <f t="shared" si="124"/>
        <v>IT-SW-07-04</v>
      </c>
      <c r="R1933" s="91" t="s">
        <v>3574</v>
      </c>
      <c r="S1933" s="46">
        <v>3320000</v>
      </c>
      <c r="T1933" s="61">
        <v>1</v>
      </c>
      <c r="U1933" s="62">
        <v>1</v>
      </c>
      <c r="V1933" s="49">
        <f>SUMIF(ResumenCotizacion!$C:$C,E1933,ResumenCotizacion!$P:$P)</f>
        <v>0</v>
      </c>
      <c r="W1933" s="86">
        <f>IF(H1933="USD",S1933*SolCotizacion!$J$18,S1933)</f>
        <v>3320000</v>
      </c>
      <c r="X1933" s="3">
        <f>ROUND(W1933/(1-VLOOKUP("Total porcentaje:",ResumenCotizacion!$F:$H,3,0)),2)</f>
        <v>3320000</v>
      </c>
      <c r="Y1933" s="3">
        <f t="shared" si="127"/>
        <v>0</v>
      </c>
    </row>
    <row r="1934" spans="1:25" ht="14.25" x14ac:dyDescent="0.2">
      <c r="A1934" s="21" t="str">
        <f t="shared" si="125"/>
        <v>AlfapeopleCanalIT-SW-07-05</v>
      </c>
      <c r="B1934" s="21" t="str">
        <f t="shared" si="126"/>
        <v>IT-SW-07-05Canal</v>
      </c>
      <c r="C1934"/>
      <c r="D1934" s="21" t="s">
        <v>3655</v>
      </c>
      <c r="E1934" t="s">
        <v>3625</v>
      </c>
      <c r="F1934" s="41" t="s">
        <v>3567</v>
      </c>
      <c r="G1934" s="21" t="str">
        <f t="shared" si="123"/>
        <v>Alfapeople</v>
      </c>
      <c r="H1934" s="21" t="s">
        <v>94</v>
      </c>
      <c r="I1934" s="21" t="s">
        <v>74</v>
      </c>
      <c r="J1934" t="s">
        <v>3620</v>
      </c>
      <c r="K1934" t="s">
        <v>29</v>
      </c>
      <c r="L1934" s="61" t="s">
        <v>92</v>
      </c>
      <c r="M1934" s="61" t="s">
        <v>3570</v>
      </c>
      <c r="N1934" s="41" t="s">
        <v>3581</v>
      </c>
      <c r="O1934" s="41" t="s">
        <v>3572</v>
      </c>
      <c r="P1934" s="41" t="s">
        <v>3621</v>
      </c>
      <c r="Q1934" s="47" t="str">
        <f t="shared" si="124"/>
        <v>IT-SW-07-05</v>
      </c>
      <c r="R1934" s="91" t="s">
        <v>3574</v>
      </c>
      <c r="S1934" s="46">
        <v>2722500</v>
      </c>
      <c r="T1934" s="61">
        <v>1</v>
      </c>
      <c r="U1934" s="62">
        <v>1</v>
      </c>
      <c r="V1934" s="49">
        <f>SUMIF(ResumenCotizacion!$C:$C,E1934,ResumenCotizacion!$P:$P)</f>
        <v>0</v>
      </c>
      <c r="W1934" s="86">
        <f>IF(H1934="USD",S1934*SolCotizacion!$J$18,S1934)</f>
        <v>2722500</v>
      </c>
      <c r="X1934" s="3">
        <f>ROUND(W1934/(1-VLOOKUP("Total porcentaje:",ResumenCotizacion!$F:$H,3,0)),2)</f>
        <v>2722500</v>
      </c>
      <c r="Y1934" s="3">
        <f t="shared" si="127"/>
        <v>0</v>
      </c>
    </row>
    <row r="1935" spans="1:25" ht="14.25" x14ac:dyDescent="0.2">
      <c r="A1935" s="21" t="str">
        <f t="shared" si="125"/>
        <v>AlfapeopleCanalIT-SW-07-06</v>
      </c>
      <c r="B1935" s="21" t="str">
        <f t="shared" si="126"/>
        <v>IT-SW-07-06Canal</v>
      </c>
      <c r="C1935"/>
      <c r="D1935" s="21" t="s">
        <v>3655</v>
      </c>
      <c r="E1935" t="s">
        <v>3626</v>
      </c>
      <c r="F1935" s="41" t="s">
        <v>3567</v>
      </c>
      <c r="G1935" s="21" t="str">
        <f t="shared" si="123"/>
        <v>Alfapeople</v>
      </c>
      <c r="H1935" s="21" t="s">
        <v>94</v>
      </c>
      <c r="I1935" s="21" t="s">
        <v>74</v>
      </c>
      <c r="J1935" t="s">
        <v>3620</v>
      </c>
      <c r="K1935" t="s">
        <v>29</v>
      </c>
      <c r="L1935" s="61" t="s">
        <v>92</v>
      </c>
      <c r="M1935" s="61" t="s">
        <v>3570</v>
      </c>
      <c r="N1935" s="41" t="s">
        <v>3581</v>
      </c>
      <c r="O1935" s="41" t="s">
        <v>3576</v>
      </c>
      <c r="P1935" s="41" t="s">
        <v>3621</v>
      </c>
      <c r="Q1935" s="47" t="str">
        <f t="shared" si="124"/>
        <v>IT-SW-07-06</v>
      </c>
      <c r="R1935" s="91" t="s">
        <v>3574</v>
      </c>
      <c r="S1935" s="46">
        <v>3500000</v>
      </c>
      <c r="T1935" s="61">
        <v>1</v>
      </c>
      <c r="U1935" s="62">
        <v>1</v>
      </c>
      <c r="V1935" s="49">
        <f>SUMIF(ResumenCotizacion!$C:$C,E1935,ResumenCotizacion!$P:$P)</f>
        <v>0</v>
      </c>
      <c r="W1935" s="86">
        <f>IF(H1935="USD",S1935*SolCotizacion!$J$18,S1935)</f>
        <v>3500000</v>
      </c>
      <c r="X1935" s="3">
        <f>ROUND(W1935/(1-VLOOKUP("Total porcentaje:",ResumenCotizacion!$F:$H,3,0)),2)</f>
        <v>3500000</v>
      </c>
      <c r="Y1935" s="3">
        <f t="shared" si="127"/>
        <v>0</v>
      </c>
    </row>
    <row r="1936" spans="1:25" ht="14.25" x14ac:dyDescent="0.2">
      <c r="A1936" s="21" t="str">
        <f t="shared" si="125"/>
        <v>AlfapeopleCanalIT-SW-08-01</v>
      </c>
      <c r="B1936" s="21" t="str">
        <f t="shared" si="126"/>
        <v>IT-SW-08-01Canal</v>
      </c>
      <c r="C1936"/>
      <c r="D1936" s="21" t="s">
        <v>3655</v>
      </c>
      <c r="E1936" t="s">
        <v>3627</v>
      </c>
      <c r="F1936" s="41" t="s">
        <v>3567</v>
      </c>
      <c r="G1936" s="21" t="str">
        <f t="shared" si="123"/>
        <v>Alfapeople</v>
      </c>
      <c r="H1936" s="21" t="s">
        <v>94</v>
      </c>
      <c r="I1936" s="21" t="s">
        <v>74</v>
      </c>
      <c r="J1936" t="s">
        <v>3628</v>
      </c>
      <c r="K1936" t="s">
        <v>3629</v>
      </c>
      <c r="L1936" s="61" t="s">
        <v>92</v>
      </c>
      <c r="M1936" s="61" t="s">
        <v>3570</v>
      </c>
      <c r="N1936" s="41" t="s">
        <v>3571</v>
      </c>
      <c r="O1936" s="41" t="s">
        <v>3572</v>
      </c>
      <c r="P1936" s="41" t="s">
        <v>3608</v>
      </c>
      <c r="Q1936" s="47" t="str">
        <f t="shared" si="124"/>
        <v>IT-SW-08-01</v>
      </c>
      <c r="R1936" s="91" t="s">
        <v>3574</v>
      </c>
      <c r="S1936" s="46">
        <v>195000</v>
      </c>
      <c r="T1936" s="61">
        <v>0</v>
      </c>
      <c r="U1936" s="62">
        <v>1</v>
      </c>
      <c r="V1936" s="49">
        <f>SUMIF(ResumenCotizacion!$C:$C,E1936,ResumenCotizacion!$P:$P)</f>
        <v>0</v>
      </c>
      <c r="W1936" s="86">
        <f>IF(H1936="USD",S1936*SolCotizacion!$J$18,S1936)</f>
        <v>195000</v>
      </c>
      <c r="X1936" s="3">
        <f>ROUND(W1936/(1-VLOOKUP("Total porcentaje:",ResumenCotizacion!$F:$H,3,0)),2)</f>
        <v>195000</v>
      </c>
      <c r="Y1936" s="3">
        <f t="shared" si="127"/>
        <v>0</v>
      </c>
    </row>
    <row r="1937" spans="1:25" ht="14.25" x14ac:dyDescent="0.2">
      <c r="A1937" s="21" t="str">
        <f t="shared" si="125"/>
        <v>AlfapeopleCanalIT-SW-08-02</v>
      </c>
      <c r="B1937" s="21" t="str">
        <f t="shared" si="126"/>
        <v>IT-SW-08-02Canal</v>
      </c>
      <c r="C1937"/>
      <c r="D1937" s="21" t="s">
        <v>3655</v>
      </c>
      <c r="E1937" t="s">
        <v>3630</v>
      </c>
      <c r="F1937" s="41" t="s">
        <v>3567</v>
      </c>
      <c r="G1937" s="21" t="str">
        <f t="shared" si="123"/>
        <v>Alfapeople</v>
      </c>
      <c r="H1937" s="21" t="s">
        <v>94</v>
      </c>
      <c r="I1937" s="21" t="s">
        <v>74</v>
      </c>
      <c r="J1937" t="s">
        <v>3628</v>
      </c>
      <c r="K1937" t="s">
        <v>3629</v>
      </c>
      <c r="L1937" s="61" t="s">
        <v>92</v>
      </c>
      <c r="M1937" s="61" t="s">
        <v>3570</v>
      </c>
      <c r="N1937" s="41" t="s">
        <v>3571</v>
      </c>
      <c r="O1937" s="41" t="s">
        <v>3576</v>
      </c>
      <c r="P1937" s="41" t="s">
        <v>3608</v>
      </c>
      <c r="Q1937" s="47" t="str">
        <f t="shared" si="124"/>
        <v>IT-SW-08-02</v>
      </c>
      <c r="R1937" s="91" t="s">
        <v>3574</v>
      </c>
      <c r="S1937" s="46">
        <v>195000</v>
      </c>
      <c r="T1937" s="61">
        <v>0</v>
      </c>
      <c r="U1937" s="62">
        <v>1</v>
      </c>
      <c r="V1937" s="49">
        <f>SUMIF(ResumenCotizacion!$C:$C,E1937,ResumenCotizacion!$P:$P)</f>
        <v>0</v>
      </c>
      <c r="W1937" s="86">
        <f>IF(H1937="USD",S1937*SolCotizacion!$J$18,S1937)</f>
        <v>195000</v>
      </c>
      <c r="X1937" s="3">
        <f>ROUND(W1937/(1-VLOOKUP("Total porcentaje:",ResumenCotizacion!$F:$H,3,0)),2)</f>
        <v>195000</v>
      </c>
      <c r="Y1937" s="3">
        <f t="shared" si="127"/>
        <v>0</v>
      </c>
    </row>
    <row r="1938" spans="1:25" ht="14.25" x14ac:dyDescent="0.2">
      <c r="A1938" s="21" t="str">
        <f t="shared" si="125"/>
        <v>AlfapeopleCanalIT-SW-08-03</v>
      </c>
      <c r="B1938" s="21" t="str">
        <f t="shared" si="126"/>
        <v>IT-SW-08-03Canal</v>
      </c>
      <c r="C1938"/>
      <c r="D1938" s="21" t="s">
        <v>3655</v>
      </c>
      <c r="E1938" t="s">
        <v>3631</v>
      </c>
      <c r="F1938" s="41" t="s">
        <v>3567</v>
      </c>
      <c r="G1938" s="21" t="str">
        <f t="shared" si="123"/>
        <v>Alfapeople</v>
      </c>
      <c r="H1938" s="21" t="s">
        <v>94</v>
      </c>
      <c r="I1938" s="21" t="s">
        <v>74</v>
      </c>
      <c r="J1938" t="s">
        <v>3628</v>
      </c>
      <c r="K1938" t="s">
        <v>3629</v>
      </c>
      <c r="L1938" s="61" t="s">
        <v>92</v>
      </c>
      <c r="M1938" s="61" t="s">
        <v>3570</v>
      </c>
      <c r="N1938" s="41" t="s">
        <v>3578</v>
      </c>
      <c r="O1938" s="41" t="s">
        <v>3572</v>
      </c>
      <c r="P1938" s="41" t="s">
        <v>3608</v>
      </c>
      <c r="Q1938" s="47" t="str">
        <f t="shared" si="124"/>
        <v>IT-SW-08-03</v>
      </c>
      <c r="R1938" s="91" t="s">
        <v>3574</v>
      </c>
      <c r="S1938" s="46">
        <v>195000</v>
      </c>
      <c r="T1938" s="61">
        <v>0</v>
      </c>
      <c r="U1938" s="62">
        <v>1</v>
      </c>
      <c r="V1938" s="49">
        <f>SUMIF(ResumenCotizacion!$C:$C,E1938,ResumenCotizacion!$P:$P)</f>
        <v>0</v>
      </c>
      <c r="W1938" s="86">
        <f>IF(H1938="USD",S1938*SolCotizacion!$J$18,S1938)</f>
        <v>195000</v>
      </c>
      <c r="X1938" s="3">
        <f>ROUND(W1938/(1-VLOOKUP("Total porcentaje:",ResumenCotizacion!$F:$H,3,0)),2)</f>
        <v>195000</v>
      </c>
      <c r="Y1938" s="3">
        <f t="shared" si="127"/>
        <v>0</v>
      </c>
    </row>
    <row r="1939" spans="1:25" ht="14.25" x14ac:dyDescent="0.2">
      <c r="A1939" s="21" t="str">
        <f t="shared" si="125"/>
        <v>AlfapeopleCanalIT-SW-08-04</v>
      </c>
      <c r="B1939" s="21" t="str">
        <f t="shared" si="126"/>
        <v>IT-SW-08-04Canal</v>
      </c>
      <c r="C1939"/>
      <c r="D1939" s="21" t="s">
        <v>3655</v>
      </c>
      <c r="E1939" t="s">
        <v>3632</v>
      </c>
      <c r="F1939" s="41" t="s">
        <v>3567</v>
      </c>
      <c r="G1939" s="21" t="str">
        <f t="shared" si="123"/>
        <v>Alfapeople</v>
      </c>
      <c r="H1939" s="21" t="s">
        <v>94</v>
      </c>
      <c r="I1939" s="21" t="s">
        <v>74</v>
      </c>
      <c r="J1939" t="s">
        <v>3628</v>
      </c>
      <c r="K1939" t="s">
        <v>3629</v>
      </c>
      <c r="L1939" s="61" t="s">
        <v>92</v>
      </c>
      <c r="M1939" s="61" t="s">
        <v>3570</v>
      </c>
      <c r="N1939" s="41" t="s">
        <v>3578</v>
      </c>
      <c r="O1939" s="41" t="s">
        <v>3576</v>
      </c>
      <c r="P1939" s="41" t="s">
        <v>3608</v>
      </c>
      <c r="Q1939" s="47" t="str">
        <f t="shared" si="124"/>
        <v>IT-SW-08-04</v>
      </c>
      <c r="R1939" s="91" t="s">
        <v>3574</v>
      </c>
      <c r="S1939" s="46">
        <v>195000</v>
      </c>
      <c r="T1939" s="61">
        <v>0</v>
      </c>
      <c r="U1939" s="62">
        <v>1</v>
      </c>
      <c r="V1939" s="49">
        <f>SUMIF(ResumenCotizacion!$C:$C,E1939,ResumenCotizacion!$P:$P)</f>
        <v>0</v>
      </c>
      <c r="W1939" s="86">
        <f>IF(H1939="USD",S1939*SolCotizacion!$J$18,S1939)</f>
        <v>195000</v>
      </c>
      <c r="X1939" s="3">
        <f>ROUND(W1939/(1-VLOOKUP("Total porcentaje:",ResumenCotizacion!$F:$H,3,0)),2)</f>
        <v>195000</v>
      </c>
      <c r="Y1939" s="3">
        <f t="shared" si="127"/>
        <v>0</v>
      </c>
    </row>
    <row r="1940" spans="1:25" ht="14.25" x14ac:dyDescent="0.2">
      <c r="A1940" s="21" t="str">
        <f t="shared" si="125"/>
        <v>AlfapeopleCanalIT-SW-08-05</v>
      </c>
      <c r="B1940" s="21" t="str">
        <f t="shared" si="126"/>
        <v>IT-SW-08-05Canal</v>
      </c>
      <c r="C1940"/>
      <c r="D1940" s="21" t="s">
        <v>3655</v>
      </c>
      <c r="E1940" t="s">
        <v>3633</v>
      </c>
      <c r="F1940" s="41" t="s">
        <v>3567</v>
      </c>
      <c r="G1940" s="21" t="str">
        <f t="shared" si="123"/>
        <v>Alfapeople</v>
      </c>
      <c r="H1940" s="21" t="s">
        <v>94</v>
      </c>
      <c r="I1940" s="21" t="s">
        <v>74</v>
      </c>
      <c r="J1940" t="s">
        <v>3628</v>
      </c>
      <c r="K1940" t="s">
        <v>3629</v>
      </c>
      <c r="L1940" s="61" t="s">
        <v>92</v>
      </c>
      <c r="M1940" s="61" t="s">
        <v>3570</v>
      </c>
      <c r="N1940" s="41" t="s">
        <v>3581</v>
      </c>
      <c r="O1940" s="41" t="s">
        <v>3572</v>
      </c>
      <c r="P1940" s="41" t="s">
        <v>3608</v>
      </c>
      <c r="Q1940" s="47" t="str">
        <f t="shared" si="124"/>
        <v>IT-SW-08-05</v>
      </c>
      <c r="R1940" s="91" t="s">
        <v>3574</v>
      </c>
      <c r="S1940" s="46">
        <v>195000</v>
      </c>
      <c r="T1940" s="61">
        <v>0</v>
      </c>
      <c r="U1940" s="62">
        <v>1</v>
      </c>
      <c r="V1940" s="49">
        <f>SUMIF(ResumenCotizacion!$C:$C,E1940,ResumenCotizacion!$P:$P)</f>
        <v>0</v>
      </c>
      <c r="W1940" s="86">
        <f>IF(H1940="USD",S1940*SolCotizacion!$J$18,S1940)</f>
        <v>195000</v>
      </c>
      <c r="X1940" s="3">
        <f>ROUND(W1940/(1-VLOOKUP("Total porcentaje:",ResumenCotizacion!$F:$H,3,0)),2)</f>
        <v>195000</v>
      </c>
      <c r="Y1940" s="3">
        <f t="shared" si="127"/>
        <v>0</v>
      </c>
    </row>
    <row r="1941" spans="1:25" ht="14.25" x14ac:dyDescent="0.2">
      <c r="A1941" s="21" t="str">
        <f t="shared" si="125"/>
        <v>AlfapeopleCanalIT-SW-08-06</v>
      </c>
      <c r="B1941" s="21" t="str">
        <f t="shared" si="126"/>
        <v>IT-SW-08-06Canal</v>
      </c>
      <c r="C1941"/>
      <c r="D1941" s="21" t="s">
        <v>3655</v>
      </c>
      <c r="E1941" t="s">
        <v>3634</v>
      </c>
      <c r="F1941" s="41" t="s">
        <v>3567</v>
      </c>
      <c r="G1941" s="21" t="str">
        <f t="shared" si="123"/>
        <v>Alfapeople</v>
      </c>
      <c r="H1941" s="21" t="s">
        <v>94</v>
      </c>
      <c r="I1941" s="21" t="s">
        <v>74</v>
      </c>
      <c r="J1941" t="s">
        <v>3628</v>
      </c>
      <c r="K1941" t="s">
        <v>3629</v>
      </c>
      <c r="L1941" s="61" t="s">
        <v>92</v>
      </c>
      <c r="M1941" s="61" t="s">
        <v>3570</v>
      </c>
      <c r="N1941" s="41" t="s">
        <v>3581</v>
      </c>
      <c r="O1941" s="41" t="s">
        <v>3576</v>
      </c>
      <c r="P1941" s="41" t="s">
        <v>3608</v>
      </c>
      <c r="Q1941" s="47" t="str">
        <f t="shared" si="124"/>
        <v>IT-SW-08-06</v>
      </c>
      <c r="R1941" s="91" t="s">
        <v>3574</v>
      </c>
      <c r="S1941" s="46">
        <v>195000</v>
      </c>
      <c r="T1941" s="61">
        <v>0</v>
      </c>
      <c r="U1941" s="62">
        <v>1</v>
      </c>
      <c r="V1941" s="49">
        <f>SUMIF(ResumenCotizacion!$C:$C,E1941,ResumenCotizacion!$P:$P)</f>
        <v>0</v>
      </c>
      <c r="W1941" s="86">
        <f>IF(H1941="USD",S1941*SolCotizacion!$J$18,S1941)</f>
        <v>195000</v>
      </c>
      <c r="X1941" s="3">
        <f>ROUND(W1941/(1-VLOOKUP("Total porcentaje:",ResumenCotizacion!$F:$H,3,0)),2)</f>
        <v>195000</v>
      </c>
      <c r="Y1941" s="3">
        <f t="shared" si="127"/>
        <v>0</v>
      </c>
    </row>
    <row r="1942" spans="1:25" ht="14.25" x14ac:dyDescent="0.2">
      <c r="A1942" s="21" t="str">
        <f t="shared" si="125"/>
        <v>AlfapeopleCanalIT-SW-09-01</v>
      </c>
      <c r="B1942" s="21" t="str">
        <f t="shared" si="126"/>
        <v>IT-SW-09-01Canal</v>
      </c>
      <c r="C1942"/>
      <c r="D1942" s="21" t="s">
        <v>3655</v>
      </c>
      <c r="E1942" t="s">
        <v>3635</v>
      </c>
      <c r="F1942" s="41" t="s">
        <v>3567</v>
      </c>
      <c r="G1942" s="21" t="str">
        <f t="shared" si="123"/>
        <v>Alfapeople</v>
      </c>
      <c r="H1942" s="21" t="s">
        <v>94</v>
      </c>
      <c r="I1942" s="21" t="s">
        <v>74</v>
      </c>
      <c r="J1942" t="s">
        <v>3636</v>
      </c>
      <c r="K1942" t="s">
        <v>3616</v>
      </c>
      <c r="L1942" s="61" t="s">
        <v>92</v>
      </c>
      <c r="M1942" s="61" t="s">
        <v>3570</v>
      </c>
      <c r="N1942" s="41" t="s">
        <v>3571</v>
      </c>
      <c r="O1942" s="41" t="s">
        <v>3576</v>
      </c>
      <c r="P1942" s="41" t="s">
        <v>3621</v>
      </c>
      <c r="Q1942" s="47" t="str">
        <f t="shared" si="124"/>
        <v>IT-SW-09-01</v>
      </c>
      <c r="R1942" s="91" t="s">
        <v>3574</v>
      </c>
      <c r="S1942" s="46">
        <v>43680000</v>
      </c>
      <c r="T1942" s="61">
        <v>1</v>
      </c>
      <c r="U1942" s="62">
        <v>1</v>
      </c>
      <c r="V1942" s="49">
        <f>SUMIF(ResumenCotizacion!$C:$C,E1942,ResumenCotizacion!$P:$P)</f>
        <v>0</v>
      </c>
      <c r="W1942" s="86">
        <f>IF(H1942="USD",S1942*SolCotizacion!$J$18,S1942)</f>
        <v>43680000</v>
      </c>
      <c r="X1942" s="3">
        <f>ROUND(W1942/(1-VLOOKUP("Total porcentaje:",ResumenCotizacion!$F:$H,3,0)),2)</f>
        <v>43680000</v>
      </c>
      <c r="Y1942" s="3">
        <f t="shared" si="127"/>
        <v>0</v>
      </c>
    </row>
    <row r="1943" spans="1:25" ht="14.25" x14ac:dyDescent="0.2">
      <c r="A1943" s="21" t="str">
        <f t="shared" si="125"/>
        <v>AlfapeopleCanalIT-SW-09-02</v>
      </c>
      <c r="B1943" s="21" t="str">
        <f t="shared" si="126"/>
        <v>IT-SW-09-02Canal</v>
      </c>
      <c r="C1943"/>
      <c r="D1943" s="21" t="s">
        <v>3655</v>
      </c>
      <c r="E1943" t="s">
        <v>3637</v>
      </c>
      <c r="F1943" s="41" t="s">
        <v>3567</v>
      </c>
      <c r="G1943" s="21" t="str">
        <f t="shared" si="123"/>
        <v>Alfapeople</v>
      </c>
      <c r="H1943" s="21" t="s">
        <v>94</v>
      </c>
      <c r="I1943" s="21" t="s">
        <v>74</v>
      </c>
      <c r="J1943" t="s">
        <v>3636</v>
      </c>
      <c r="K1943" t="s">
        <v>3616</v>
      </c>
      <c r="L1943" s="61" t="s">
        <v>92</v>
      </c>
      <c r="M1943" s="61" t="s">
        <v>3570</v>
      </c>
      <c r="N1943" s="41" t="s">
        <v>3578</v>
      </c>
      <c r="O1943" s="41" t="s">
        <v>3576</v>
      </c>
      <c r="P1943" s="41" t="s">
        <v>3621</v>
      </c>
      <c r="Q1943" s="47" t="str">
        <f t="shared" si="124"/>
        <v>IT-SW-09-02</v>
      </c>
      <c r="R1943" s="91" t="s">
        <v>3574</v>
      </c>
      <c r="S1943" s="46">
        <v>43880000</v>
      </c>
      <c r="T1943" s="61">
        <v>1</v>
      </c>
      <c r="U1943" s="62">
        <v>1</v>
      </c>
      <c r="V1943" s="49">
        <f>SUMIF(ResumenCotizacion!$C:$C,E1943,ResumenCotizacion!$P:$P)</f>
        <v>0</v>
      </c>
      <c r="W1943" s="86">
        <f>IF(H1943="USD",S1943*SolCotizacion!$J$18,S1943)</f>
        <v>43880000</v>
      </c>
      <c r="X1943" s="3">
        <f>ROUND(W1943/(1-VLOOKUP("Total porcentaje:",ResumenCotizacion!$F:$H,3,0)),2)</f>
        <v>43880000</v>
      </c>
      <c r="Y1943" s="3">
        <f t="shared" si="127"/>
        <v>0</v>
      </c>
    </row>
    <row r="1944" spans="1:25" ht="14.25" x14ac:dyDescent="0.2">
      <c r="A1944" s="21" t="str">
        <f t="shared" si="125"/>
        <v>AlfapeopleCanalIT-SW-09-03</v>
      </c>
      <c r="B1944" s="21" t="str">
        <f t="shared" si="126"/>
        <v>IT-SW-09-03Canal</v>
      </c>
      <c r="C1944"/>
      <c r="D1944" s="21" t="s">
        <v>3655</v>
      </c>
      <c r="E1944" t="s">
        <v>3638</v>
      </c>
      <c r="F1944" s="41" t="s">
        <v>3567</v>
      </c>
      <c r="G1944" s="21" t="str">
        <f t="shared" si="123"/>
        <v>Alfapeople</v>
      </c>
      <c r="H1944" s="21" t="s">
        <v>94</v>
      </c>
      <c r="I1944" s="21" t="s">
        <v>74</v>
      </c>
      <c r="J1944" t="s">
        <v>3636</v>
      </c>
      <c r="K1944" t="s">
        <v>3616</v>
      </c>
      <c r="L1944" s="61" t="s">
        <v>92</v>
      </c>
      <c r="M1944" s="61" t="s">
        <v>3570</v>
      </c>
      <c r="N1944" s="41" t="s">
        <v>3581</v>
      </c>
      <c r="O1944" s="41" t="s">
        <v>3576</v>
      </c>
      <c r="P1944" s="41" t="s">
        <v>3621</v>
      </c>
      <c r="Q1944" s="47" t="str">
        <f t="shared" si="124"/>
        <v>IT-SW-09-03</v>
      </c>
      <c r="R1944" s="91" t="s">
        <v>3574</v>
      </c>
      <c r="S1944" s="46">
        <v>44080000</v>
      </c>
      <c r="T1944" s="61">
        <v>1</v>
      </c>
      <c r="U1944" s="62">
        <v>1</v>
      </c>
      <c r="V1944" s="49">
        <f>SUMIF(ResumenCotizacion!$C:$C,E1944,ResumenCotizacion!$P:$P)</f>
        <v>0</v>
      </c>
      <c r="W1944" s="86">
        <f>IF(H1944="USD",S1944*SolCotizacion!$J$18,S1944)</f>
        <v>44080000</v>
      </c>
      <c r="X1944" s="3">
        <f>ROUND(W1944/(1-VLOOKUP("Total porcentaje:",ResumenCotizacion!$F:$H,3,0)),2)</f>
        <v>44080000</v>
      </c>
      <c r="Y1944" s="3">
        <f t="shared" si="127"/>
        <v>0</v>
      </c>
    </row>
    <row r="1945" spans="1:25" ht="14.25" x14ac:dyDescent="0.2">
      <c r="A1945" s="21" t="str">
        <f t="shared" si="125"/>
        <v>AlfapeopleCanalIT-SW-10-01</v>
      </c>
      <c r="B1945" s="21" t="str">
        <f t="shared" si="126"/>
        <v>IT-SW-10-01Canal</v>
      </c>
      <c r="C1945"/>
      <c r="D1945" s="21" t="s">
        <v>3655</v>
      </c>
      <c r="E1945" t="s">
        <v>3639</v>
      </c>
      <c r="F1945" s="41" t="s">
        <v>3567</v>
      </c>
      <c r="G1945" s="21" t="str">
        <f t="shared" si="123"/>
        <v>Alfapeople</v>
      </c>
      <c r="H1945" s="21" t="s">
        <v>94</v>
      </c>
      <c r="I1945" s="21" t="s">
        <v>74</v>
      </c>
      <c r="J1945" t="s">
        <v>3640</v>
      </c>
      <c r="K1945" t="s">
        <v>3607</v>
      </c>
      <c r="L1945" s="61" t="s">
        <v>92</v>
      </c>
      <c r="M1945" s="61" t="s">
        <v>3570</v>
      </c>
      <c r="N1945" s="41" t="s">
        <v>3578</v>
      </c>
      <c r="O1945" s="41" t="s">
        <v>3572</v>
      </c>
      <c r="P1945" s="41" t="s">
        <v>3621</v>
      </c>
      <c r="Q1945" s="47" t="str">
        <f t="shared" si="124"/>
        <v>IT-SW-10-01</v>
      </c>
      <c r="R1945" s="91" t="s">
        <v>3574</v>
      </c>
      <c r="S1945" s="46">
        <v>220000</v>
      </c>
      <c r="T1945" s="61">
        <v>1</v>
      </c>
      <c r="U1945" s="62">
        <v>1</v>
      </c>
      <c r="V1945" s="49">
        <f>SUMIF(ResumenCotizacion!$C:$C,E1945,ResumenCotizacion!$P:$P)</f>
        <v>0</v>
      </c>
      <c r="W1945" s="86">
        <f>IF(H1945="USD",S1945*SolCotizacion!$J$18,S1945)</f>
        <v>220000</v>
      </c>
      <c r="X1945" s="3">
        <f>ROUND(W1945/(1-VLOOKUP("Total porcentaje:",ResumenCotizacion!$F:$H,3,0)),2)</f>
        <v>220000</v>
      </c>
      <c r="Y1945" s="3">
        <f t="shared" si="127"/>
        <v>0</v>
      </c>
    </row>
    <row r="1946" spans="1:25" ht="14.25" x14ac:dyDescent="0.2">
      <c r="A1946" s="21" t="str">
        <f t="shared" si="125"/>
        <v>AlfapeopleCanalIT-SW-10-02</v>
      </c>
      <c r="B1946" s="21" t="str">
        <f t="shared" si="126"/>
        <v>IT-SW-10-02Canal</v>
      </c>
      <c r="C1946"/>
      <c r="D1946" s="21" t="s">
        <v>3655</v>
      </c>
      <c r="E1946" t="s">
        <v>3641</v>
      </c>
      <c r="F1946" s="41" t="s">
        <v>3567</v>
      </c>
      <c r="G1946" s="21" t="str">
        <f t="shared" si="123"/>
        <v>Alfapeople</v>
      </c>
      <c r="H1946" s="21" t="s">
        <v>94</v>
      </c>
      <c r="I1946" s="21" t="s">
        <v>74</v>
      </c>
      <c r="J1946" t="s">
        <v>3640</v>
      </c>
      <c r="K1946" t="s">
        <v>3607</v>
      </c>
      <c r="L1946" s="61" t="s">
        <v>92</v>
      </c>
      <c r="M1946" s="61" t="s">
        <v>3570</v>
      </c>
      <c r="N1946" s="41" t="s">
        <v>3578</v>
      </c>
      <c r="O1946" s="41" t="s">
        <v>3576</v>
      </c>
      <c r="P1946" s="41" t="s">
        <v>3621</v>
      </c>
      <c r="Q1946" s="47" t="str">
        <f t="shared" si="124"/>
        <v>IT-SW-10-02</v>
      </c>
      <c r="R1946" s="91" t="s">
        <v>3574</v>
      </c>
      <c r="S1946" s="46">
        <v>270000</v>
      </c>
      <c r="T1946" s="61">
        <v>1</v>
      </c>
      <c r="U1946" s="62">
        <v>1</v>
      </c>
      <c r="V1946" s="49">
        <f>SUMIF(ResumenCotizacion!$C:$C,E1946,ResumenCotizacion!$P:$P)</f>
        <v>0</v>
      </c>
      <c r="W1946" s="86">
        <f>IF(H1946="USD",S1946*SolCotizacion!$J$18,S1946)</f>
        <v>270000</v>
      </c>
      <c r="X1946" s="3">
        <f>ROUND(W1946/(1-VLOOKUP("Total porcentaje:",ResumenCotizacion!$F:$H,3,0)),2)</f>
        <v>270000</v>
      </c>
      <c r="Y1946" s="3">
        <f t="shared" si="127"/>
        <v>0</v>
      </c>
    </row>
    <row r="1947" spans="1:25" ht="14.25" x14ac:dyDescent="0.2">
      <c r="A1947" s="21" t="str">
        <f t="shared" si="125"/>
        <v>AlfapeopleCanalIT-SW-10-03</v>
      </c>
      <c r="B1947" s="21" t="str">
        <f t="shared" si="126"/>
        <v>IT-SW-10-03Canal</v>
      </c>
      <c r="C1947"/>
      <c r="D1947" s="21" t="s">
        <v>3655</v>
      </c>
      <c r="E1947" t="s">
        <v>3642</v>
      </c>
      <c r="F1947" s="41" t="s">
        <v>3567</v>
      </c>
      <c r="G1947" s="21" t="str">
        <f t="shared" si="123"/>
        <v>Alfapeople</v>
      </c>
      <c r="H1947" s="21" t="s">
        <v>94</v>
      </c>
      <c r="I1947" s="21" t="s">
        <v>74</v>
      </c>
      <c r="J1947" t="s">
        <v>3640</v>
      </c>
      <c r="K1947" t="s">
        <v>3607</v>
      </c>
      <c r="L1947" s="61" t="s">
        <v>92</v>
      </c>
      <c r="M1947" s="61" t="s">
        <v>3570</v>
      </c>
      <c r="N1947" s="41" t="s">
        <v>3571</v>
      </c>
      <c r="O1947" s="41" t="s">
        <v>3572</v>
      </c>
      <c r="P1947" s="41" t="s">
        <v>3621</v>
      </c>
      <c r="Q1947" s="47" t="str">
        <f t="shared" si="124"/>
        <v>IT-SW-10-03</v>
      </c>
      <c r="R1947" s="91" t="s">
        <v>3574</v>
      </c>
      <c r="S1947" s="46">
        <v>220000</v>
      </c>
      <c r="T1947" s="61">
        <v>1</v>
      </c>
      <c r="U1947" s="62">
        <v>1</v>
      </c>
      <c r="V1947" s="49">
        <f>SUMIF(ResumenCotizacion!$C:$C,E1947,ResumenCotizacion!$P:$P)</f>
        <v>0</v>
      </c>
      <c r="W1947" s="86">
        <f>IF(H1947="USD",S1947*SolCotizacion!$J$18,S1947)</f>
        <v>220000</v>
      </c>
      <c r="X1947" s="3">
        <f>ROUND(W1947/(1-VLOOKUP("Total porcentaje:",ResumenCotizacion!$F:$H,3,0)),2)</f>
        <v>220000</v>
      </c>
      <c r="Y1947" s="3">
        <f t="shared" si="127"/>
        <v>0</v>
      </c>
    </row>
    <row r="1948" spans="1:25" ht="14.25" x14ac:dyDescent="0.2">
      <c r="A1948" s="21" t="str">
        <f t="shared" si="125"/>
        <v>AlfapeopleCanalIT-SW-10-04</v>
      </c>
      <c r="B1948" s="21" t="str">
        <f t="shared" si="126"/>
        <v>IT-SW-10-04Canal</v>
      </c>
      <c r="C1948"/>
      <c r="D1948" s="21" t="s">
        <v>3655</v>
      </c>
      <c r="E1948" t="s">
        <v>3643</v>
      </c>
      <c r="F1948" s="41" t="s">
        <v>3567</v>
      </c>
      <c r="G1948" s="21" t="str">
        <f t="shared" si="123"/>
        <v>Alfapeople</v>
      </c>
      <c r="H1948" s="21" t="s">
        <v>94</v>
      </c>
      <c r="I1948" s="21" t="s">
        <v>74</v>
      </c>
      <c r="J1948" t="s">
        <v>3640</v>
      </c>
      <c r="K1948" t="s">
        <v>3607</v>
      </c>
      <c r="L1948" s="61" t="s">
        <v>92</v>
      </c>
      <c r="M1948" s="61" t="s">
        <v>3570</v>
      </c>
      <c r="N1948" s="41" t="s">
        <v>3581</v>
      </c>
      <c r="O1948" s="41" t="s">
        <v>3572</v>
      </c>
      <c r="P1948" s="41" t="s">
        <v>3621</v>
      </c>
      <c r="Q1948" s="47" t="str">
        <f t="shared" si="124"/>
        <v>IT-SW-10-04</v>
      </c>
      <c r="R1948" s="91" t="s">
        <v>3574</v>
      </c>
      <c r="S1948" s="46">
        <v>220000</v>
      </c>
      <c r="T1948" s="61">
        <v>1</v>
      </c>
      <c r="U1948" s="62">
        <v>1</v>
      </c>
      <c r="V1948" s="49">
        <f>SUMIF(ResumenCotizacion!$C:$C,E1948,ResumenCotizacion!$P:$P)</f>
        <v>0</v>
      </c>
      <c r="W1948" s="86">
        <f>IF(H1948="USD",S1948*SolCotizacion!$J$18,S1948)</f>
        <v>220000</v>
      </c>
      <c r="X1948" s="3">
        <f>ROUND(W1948/(1-VLOOKUP("Total porcentaje:",ResumenCotizacion!$F:$H,3,0)),2)</f>
        <v>220000</v>
      </c>
      <c r="Y1948" s="3">
        <f t="shared" si="127"/>
        <v>0</v>
      </c>
    </row>
    <row r="1949" spans="1:25" ht="14.25" x14ac:dyDescent="0.2">
      <c r="A1949" s="21" t="str">
        <f t="shared" si="125"/>
        <v>AlfapeopleCanalIT-SW-10-05</v>
      </c>
      <c r="B1949" s="21" t="str">
        <f t="shared" si="126"/>
        <v>IT-SW-10-05Canal</v>
      </c>
      <c r="C1949"/>
      <c r="D1949" s="21" t="s">
        <v>3655</v>
      </c>
      <c r="E1949" t="s">
        <v>3644</v>
      </c>
      <c r="F1949" s="41" t="s">
        <v>3567</v>
      </c>
      <c r="G1949" s="21" t="str">
        <f t="shared" si="123"/>
        <v>Alfapeople</v>
      </c>
      <c r="H1949" s="21" t="s">
        <v>94</v>
      </c>
      <c r="I1949" s="21" t="s">
        <v>74</v>
      </c>
      <c r="J1949" t="s">
        <v>3640</v>
      </c>
      <c r="K1949" t="s">
        <v>3607</v>
      </c>
      <c r="L1949" s="61" t="s">
        <v>92</v>
      </c>
      <c r="M1949" s="61" t="s">
        <v>3570</v>
      </c>
      <c r="N1949" s="41" t="s">
        <v>3581</v>
      </c>
      <c r="O1949" s="41" t="s">
        <v>3576</v>
      </c>
      <c r="P1949" s="41" t="s">
        <v>3621</v>
      </c>
      <c r="Q1949" s="47" t="str">
        <f t="shared" si="124"/>
        <v>IT-SW-10-05</v>
      </c>
      <c r="R1949" s="91" t="s">
        <v>3574</v>
      </c>
      <c r="S1949" s="46">
        <v>280000</v>
      </c>
      <c r="T1949" s="61">
        <v>1</v>
      </c>
      <c r="U1949" s="62">
        <v>1</v>
      </c>
      <c r="V1949" s="49">
        <f>SUMIF(ResumenCotizacion!$C:$C,E1949,ResumenCotizacion!$P:$P)</f>
        <v>0</v>
      </c>
      <c r="W1949" s="86">
        <f>IF(H1949="USD",S1949*SolCotizacion!$J$18,S1949)</f>
        <v>280000</v>
      </c>
      <c r="X1949" s="3">
        <f>ROUND(W1949/(1-VLOOKUP("Total porcentaje:",ResumenCotizacion!$F:$H,3,0)),2)</f>
        <v>280000</v>
      </c>
      <c r="Y1949" s="3">
        <f t="shared" si="127"/>
        <v>0</v>
      </c>
    </row>
    <row r="1950" spans="1:25" ht="14.25" x14ac:dyDescent="0.2">
      <c r="A1950" s="21" t="str">
        <f t="shared" si="125"/>
        <v>AlfapeopleCanalIT-SW-10-06</v>
      </c>
      <c r="B1950" s="21" t="str">
        <f t="shared" si="126"/>
        <v>IT-SW-10-06Canal</v>
      </c>
      <c r="C1950"/>
      <c r="D1950" s="21" t="s">
        <v>3655</v>
      </c>
      <c r="E1950" t="s">
        <v>3645</v>
      </c>
      <c r="F1950" s="41" t="s">
        <v>3567</v>
      </c>
      <c r="G1950" s="21" t="str">
        <f t="shared" si="123"/>
        <v>Alfapeople</v>
      </c>
      <c r="H1950" s="21" t="s">
        <v>94</v>
      </c>
      <c r="I1950" s="21" t="s">
        <v>74</v>
      </c>
      <c r="J1950" t="s">
        <v>3640</v>
      </c>
      <c r="K1950" t="s">
        <v>3607</v>
      </c>
      <c r="L1950" s="61" t="s">
        <v>92</v>
      </c>
      <c r="M1950" s="61" t="s">
        <v>3570</v>
      </c>
      <c r="N1950" s="41" t="s">
        <v>3571</v>
      </c>
      <c r="O1950" s="41" t="s">
        <v>3576</v>
      </c>
      <c r="P1950" s="41" t="s">
        <v>3621</v>
      </c>
      <c r="Q1950" s="47" t="str">
        <f t="shared" si="124"/>
        <v>IT-SW-10-06</v>
      </c>
      <c r="R1950" s="91" t="s">
        <v>3574</v>
      </c>
      <c r="S1950" s="46">
        <v>240000</v>
      </c>
      <c r="T1950" s="61">
        <v>1</v>
      </c>
      <c r="U1950" s="62">
        <v>1</v>
      </c>
      <c r="V1950" s="49">
        <f>SUMIF(ResumenCotizacion!$C:$C,E1950,ResumenCotizacion!$P:$P)</f>
        <v>0</v>
      </c>
      <c r="W1950" s="86">
        <f>IF(H1950="USD",S1950*SolCotizacion!$J$18,S1950)</f>
        <v>240000</v>
      </c>
      <c r="X1950" s="3">
        <f>ROUND(W1950/(1-VLOOKUP("Total porcentaje:",ResumenCotizacion!$F:$H,3,0)),2)</f>
        <v>240000</v>
      </c>
      <c r="Y1950" s="3">
        <f t="shared" si="127"/>
        <v>0</v>
      </c>
    </row>
    <row r="1951" spans="1:25" ht="14.25" x14ac:dyDescent="0.2">
      <c r="A1951" s="21" t="str">
        <f t="shared" si="125"/>
        <v>AlfapeopleCanalIT-SW-11-01</v>
      </c>
      <c r="B1951" s="21" t="str">
        <f t="shared" si="126"/>
        <v>IT-SW-11-01Canal</v>
      </c>
      <c r="C1951"/>
      <c r="D1951" s="21" t="s">
        <v>3655</v>
      </c>
      <c r="E1951" t="s">
        <v>3646</v>
      </c>
      <c r="F1951" s="41" t="s">
        <v>3567</v>
      </c>
      <c r="G1951" s="21" t="str">
        <f t="shared" si="123"/>
        <v>Alfapeople</v>
      </c>
      <c r="H1951" s="21" t="s">
        <v>94</v>
      </c>
      <c r="I1951" s="21" t="s">
        <v>74</v>
      </c>
      <c r="J1951" t="s">
        <v>3647</v>
      </c>
      <c r="K1951" t="s">
        <v>3607</v>
      </c>
      <c r="L1951" s="61" t="s">
        <v>92</v>
      </c>
      <c r="M1951" s="61" t="s">
        <v>3570</v>
      </c>
      <c r="N1951" s="41" t="s">
        <v>3571</v>
      </c>
      <c r="O1951" s="41" t="s">
        <v>3576</v>
      </c>
      <c r="P1951" s="41" t="s">
        <v>3621</v>
      </c>
      <c r="Q1951" s="47" t="str">
        <f t="shared" si="124"/>
        <v>IT-SW-11-01</v>
      </c>
      <c r="R1951" s="91" t="s">
        <v>3574</v>
      </c>
      <c r="S1951" s="46">
        <v>240000</v>
      </c>
      <c r="T1951" s="61">
        <v>1</v>
      </c>
      <c r="U1951" s="62">
        <v>1</v>
      </c>
      <c r="V1951" s="49">
        <f>SUMIF(ResumenCotizacion!$C:$C,E1951,ResumenCotizacion!$P:$P)</f>
        <v>0</v>
      </c>
      <c r="W1951" s="86">
        <f>IF(H1951="USD",S1951*SolCotizacion!$J$18,S1951)</f>
        <v>240000</v>
      </c>
      <c r="X1951" s="3">
        <f>ROUND(W1951/(1-VLOOKUP("Total porcentaje:",ResumenCotizacion!$F:$H,3,0)),2)</f>
        <v>240000</v>
      </c>
      <c r="Y1951" s="3">
        <f t="shared" si="127"/>
        <v>0</v>
      </c>
    </row>
    <row r="1952" spans="1:25" ht="14.25" x14ac:dyDescent="0.2">
      <c r="A1952" s="21" t="str">
        <f t="shared" si="125"/>
        <v>AlfapeopleCanalIT-SW-11-02</v>
      </c>
      <c r="B1952" s="21" t="str">
        <f t="shared" si="126"/>
        <v>IT-SW-11-02Canal</v>
      </c>
      <c r="C1952"/>
      <c r="D1952" s="21" t="s">
        <v>3655</v>
      </c>
      <c r="E1952" t="s">
        <v>3648</v>
      </c>
      <c r="F1952" s="41" t="s">
        <v>3567</v>
      </c>
      <c r="G1952" s="21" t="str">
        <f t="shared" si="123"/>
        <v>Alfapeople</v>
      </c>
      <c r="H1952" s="21" t="s">
        <v>94</v>
      </c>
      <c r="I1952" s="21" t="s">
        <v>74</v>
      </c>
      <c r="J1952" t="s">
        <v>3647</v>
      </c>
      <c r="K1952" t="s">
        <v>3607</v>
      </c>
      <c r="L1952" s="61" t="s">
        <v>92</v>
      </c>
      <c r="M1952" s="61" t="s">
        <v>3570</v>
      </c>
      <c r="N1952" s="41" t="s">
        <v>3578</v>
      </c>
      <c r="O1952" s="41" t="s">
        <v>3572</v>
      </c>
      <c r="P1952" s="41" t="s">
        <v>3621</v>
      </c>
      <c r="Q1952" s="47" t="str">
        <f t="shared" si="124"/>
        <v>IT-SW-11-02</v>
      </c>
      <c r="R1952" s="91" t="s">
        <v>3574</v>
      </c>
      <c r="S1952" s="46">
        <v>220000</v>
      </c>
      <c r="T1952" s="61">
        <v>1</v>
      </c>
      <c r="U1952" s="62">
        <v>1</v>
      </c>
      <c r="V1952" s="49">
        <f>SUMIF(ResumenCotizacion!$C:$C,E1952,ResumenCotizacion!$P:$P)</f>
        <v>0</v>
      </c>
      <c r="W1952" s="86">
        <f>IF(H1952="USD",S1952*SolCotizacion!$J$18,S1952)</f>
        <v>220000</v>
      </c>
      <c r="X1952" s="3">
        <f>ROUND(W1952/(1-VLOOKUP("Total porcentaje:",ResumenCotizacion!$F:$H,3,0)),2)</f>
        <v>220000</v>
      </c>
      <c r="Y1952" s="3">
        <f t="shared" si="127"/>
        <v>0</v>
      </c>
    </row>
    <row r="1953" spans="1:25" ht="14.25" x14ac:dyDescent="0.2">
      <c r="A1953" s="21" t="str">
        <f t="shared" si="125"/>
        <v>AlfapeopleCanalIT-SW-11-03</v>
      </c>
      <c r="B1953" s="21" t="str">
        <f t="shared" si="126"/>
        <v>IT-SW-11-03Canal</v>
      </c>
      <c r="C1953"/>
      <c r="D1953" s="21" t="s">
        <v>3655</v>
      </c>
      <c r="E1953" t="s">
        <v>3649</v>
      </c>
      <c r="F1953" s="41" t="s">
        <v>3567</v>
      </c>
      <c r="G1953" s="21" t="str">
        <f t="shared" si="123"/>
        <v>Alfapeople</v>
      </c>
      <c r="H1953" s="21" t="s">
        <v>94</v>
      </c>
      <c r="I1953" s="21" t="s">
        <v>74</v>
      </c>
      <c r="J1953" t="s">
        <v>3647</v>
      </c>
      <c r="K1953" t="s">
        <v>3607</v>
      </c>
      <c r="L1953" s="61" t="s">
        <v>92</v>
      </c>
      <c r="M1953" s="61" t="s">
        <v>3570</v>
      </c>
      <c r="N1953" s="41" t="s">
        <v>3578</v>
      </c>
      <c r="O1953" s="41" t="s">
        <v>3576</v>
      </c>
      <c r="P1953" s="41" t="s">
        <v>3621</v>
      </c>
      <c r="Q1953" s="47" t="str">
        <f t="shared" si="124"/>
        <v>IT-SW-11-03</v>
      </c>
      <c r="R1953" s="91" t="s">
        <v>3574</v>
      </c>
      <c r="S1953" s="46">
        <v>280000</v>
      </c>
      <c r="T1953" s="61">
        <v>1</v>
      </c>
      <c r="U1953" s="62">
        <v>1</v>
      </c>
      <c r="V1953" s="49">
        <f>SUMIF(ResumenCotizacion!$C:$C,E1953,ResumenCotizacion!$P:$P)</f>
        <v>0</v>
      </c>
      <c r="W1953" s="86">
        <f>IF(H1953="USD",S1953*SolCotizacion!$J$18,S1953)</f>
        <v>280000</v>
      </c>
      <c r="X1953" s="3">
        <f>ROUND(W1953/(1-VLOOKUP("Total porcentaje:",ResumenCotizacion!$F:$H,3,0)),2)</f>
        <v>280000</v>
      </c>
      <c r="Y1953" s="3">
        <f t="shared" si="127"/>
        <v>0</v>
      </c>
    </row>
    <row r="1954" spans="1:25" ht="14.25" x14ac:dyDescent="0.2">
      <c r="A1954" s="21" t="str">
        <f t="shared" si="125"/>
        <v>AlfapeopleCanalIT-SW-11-04</v>
      </c>
      <c r="B1954" s="21" t="str">
        <f t="shared" si="126"/>
        <v>IT-SW-11-04Canal</v>
      </c>
      <c r="C1954"/>
      <c r="D1954" s="21" t="s">
        <v>3655</v>
      </c>
      <c r="E1954" t="s">
        <v>3650</v>
      </c>
      <c r="F1954" s="41" t="s">
        <v>3567</v>
      </c>
      <c r="G1954" s="21" t="str">
        <f t="shared" si="123"/>
        <v>Alfapeople</v>
      </c>
      <c r="H1954" s="21" t="s">
        <v>94</v>
      </c>
      <c r="I1954" s="21" t="s">
        <v>74</v>
      </c>
      <c r="J1954" t="s">
        <v>3647</v>
      </c>
      <c r="K1954" t="s">
        <v>3607</v>
      </c>
      <c r="L1954" s="61" t="s">
        <v>92</v>
      </c>
      <c r="M1954" s="61" t="s">
        <v>3570</v>
      </c>
      <c r="N1954" s="41" t="s">
        <v>3581</v>
      </c>
      <c r="O1954" s="41" t="s">
        <v>3572</v>
      </c>
      <c r="P1954" s="41" t="s">
        <v>3621</v>
      </c>
      <c r="Q1954" s="47" t="str">
        <f t="shared" si="124"/>
        <v>IT-SW-11-04</v>
      </c>
      <c r="R1954" s="91" t="s">
        <v>3574</v>
      </c>
      <c r="S1954" s="46">
        <v>220000</v>
      </c>
      <c r="T1954" s="61">
        <v>1</v>
      </c>
      <c r="U1954" s="62">
        <v>1</v>
      </c>
      <c r="V1954" s="49">
        <f>SUMIF(ResumenCotizacion!$C:$C,E1954,ResumenCotizacion!$P:$P)</f>
        <v>0</v>
      </c>
      <c r="W1954" s="86">
        <f>IF(H1954="USD",S1954*SolCotizacion!$J$18,S1954)</f>
        <v>220000</v>
      </c>
      <c r="X1954" s="3">
        <f>ROUND(W1954/(1-VLOOKUP("Total porcentaje:",ResumenCotizacion!$F:$H,3,0)),2)</f>
        <v>220000</v>
      </c>
      <c r="Y1954" s="3">
        <f t="shared" si="127"/>
        <v>0</v>
      </c>
    </row>
    <row r="1955" spans="1:25" ht="14.25" x14ac:dyDescent="0.2">
      <c r="A1955" s="21" t="str">
        <f t="shared" si="125"/>
        <v>AlfapeopleCanalIT-SW-11-05</v>
      </c>
      <c r="B1955" s="21" t="str">
        <f t="shared" si="126"/>
        <v>IT-SW-11-05Canal</v>
      </c>
      <c r="C1955"/>
      <c r="D1955" s="21" t="s">
        <v>3655</v>
      </c>
      <c r="E1955" t="s">
        <v>3651</v>
      </c>
      <c r="F1955" s="41" t="s">
        <v>3567</v>
      </c>
      <c r="G1955" s="21" t="str">
        <f t="shared" si="123"/>
        <v>Alfapeople</v>
      </c>
      <c r="H1955" s="21" t="s">
        <v>94</v>
      </c>
      <c r="I1955" s="21" t="s">
        <v>74</v>
      </c>
      <c r="J1955" t="s">
        <v>3647</v>
      </c>
      <c r="K1955" t="s">
        <v>3607</v>
      </c>
      <c r="L1955" s="61" t="s">
        <v>92</v>
      </c>
      <c r="M1955" s="61" t="s">
        <v>3570</v>
      </c>
      <c r="N1955" s="41" t="s">
        <v>3581</v>
      </c>
      <c r="O1955" s="41" t="s">
        <v>3576</v>
      </c>
      <c r="P1955" s="41" t="s">
        <v>3621</v>
      </c>
      <c r="Q1955" s="47" t="str">
        <f t="shared" si="124"/>
        <v>IT-SW-11-05</v>
      </c>
      <c r="R1955" s="91" t="s">
        <v>3574</v>
      </c>
      <c r="S1955" s="46">
        <v>260000</v>
      </c>
      <c r="T1955" s="61">
        <v>1</v>
      </c>
      <c r="U1955" s="62">
        <v>1</v>
      </c>
      <c r="V1955" s="49">
        <f>SUMIF(ResumenCotizacion!$C:$C,E1955,ResumenCotizacion!$P:$P)</f>
        <v>0</v>
      </c>
      <c r="W1955" s="86">
        <f>IF(H1955="USD",S1955*SolCotizacion!$J$18,S1955)</f>
        <v>260000</v>
      </c>
      <c r="X1955" s="3">
        <f>ROUND(W1955/(1-VLOOKUP("Total porcentaje:",ResumenCotizacion!$F:$H,3,0)),2)</f>
        <v>260000</v>
      </c>
      <c r="Y1955" s="3">
        <f t="shared" si="127"/>
        <v>0</v>
      </c>
    </row>
    <row r="1956" spans="1:25" ht="14.25" x14ac:dyDescent="0.2">
      <c r="A1956" s="21" t="str">
        <f t="shared" si="125"/>
        <v>AlfapeopleCanalIT-SW-11-06</v>
      </c>
      <c r="B1956" s="21" t="str">
        <f t="shared" si="126"/>
        <v>IT-SW-11-06Canal</v>
      </c>
      <c r="C1956"/>
      <c r="D1956" s="21" t="s">
        <v>3655</v>
      </c>
      <c r="E1956" t="s">
        <v>3652</v>
      </c>
      <c r="F1956" s="41" t="s">
        <v>3567</v>
      </c>
      <c r="G1956" s="21" t="str">
        <f t="shared" si="123"/>
        <v>Alfapeople</v>
      </c>
      <c r="H1956" s="21" t="s">
        <v>94</v>
      </c>
      <c r="I1956" s="21" t="s">
        <v>74</v>
      </c>
      <c r="J1956" t="s">
        <v>3647</v>
      </c>
      <c r="K1956" t="s">
        <v>3607</v>
      </c>
      <c r="L1956" s="61" t="s">
        <v>92</v>
      </c>
      <c r="M1956" s="61" t="s">
        <v>3570</v>
      </c>
      <c r="N1956" s="41" t="s">
        <v>3571</v>
      </c>
      <c r="O1956" s="41" t="s">
        <v>3572</v>
      </c>
      <c r="P1956" s="41" t="s">
        <v>3621</v>
      </c>
      <c r="Q1956" s="47" t="str">
        <f t="shared" si="124"/>
        <v>IT-SW-11-06</v>
      </c>
      <c r="R1956" s="91" t="s">
        <v>3574</v>
      </c>
      <c r="S1956" s="46">
        <v>220000</v>
      </c>
      <c r="T1956" s="61">
        <v>1</v>
      </c>
      <c r="U1956" s="62">
        <v>1</v>
      </c>
      <c r="V1956" s="49">
        <f>SUMIF(ResumenCotizacion!$C:$C,E1956,ResumenCotizacion!$P:$P)</f>
        <v>0</v>
      </c>
      <c r="W1956" s="86">
        <f>IF(H1956="USD",S1956*SolCotizacion!$J$18,S1956)</f>
        <v>220000</v>
      </c>
      <c r="X1956" s="3">
        <f>ROUND(W1956/(1-VLOOKUP("Total porcentaje:",ResumenCotizacion!$F:$H,3,0)),2)</f>
        <v>220000</v>
      </c>
      <c r="Y1956" s="3">
        <f t="shared" si="127"/>
        <v>0</v>
      </c>
    </row>
    <row r="1957" spans="1:25" ht="14.25" x14ac:dyDescent="0.2">
      <c r="A1957" s="21" t="str">
        <f t="shared" si="125"/>
        <v>ColsofCanalIT-SW-01-01</v>
      </c>
      <c r="B1957" s="21" t="str">
        <f t="shared" si="126"/>
        <v>IT-SW-01-01Canal</v>
      </c>
      <c r="C1957"/>
      <c r="D1957" s="21" t="s">
        <v>3656</v>
      </c>
      <c r="E1957" t="s">
        <v>3566</v>
      </c>
      <c r="F1957" s="41" t="s">
        <v>3567</v>
      </c>
      <c r="G1957" s="21" t="str">
        <f t="shared" si="123"/>
        <v>Colsof</v>
      </c>
      <c r="H1957" s="21" t="s">
        <v>94</v>
      </c>
      <c r="I1957" s="21" t="s">
        <v>74</v>
      </c>
      <c r="J1957" t="s">
        <v>3568</v>
      </c>
      <c r="K1957" t="s">
        <v>3569</v>
      </c>
      <c r="L1957" s="61" t="s">
        <v>92</v>
      </c>
      <c r="M1957" s="61" t="s">
        <v>3570</v>
      </c>
      <c r="N1957" s="41" t="s">
        <v>3571</v>
      </c>
      <c r="O1957" s="41" t="s">
        <v>3572</v>
      </c>
      <c r="P1957" s="41" t="s">
        <v>3573</v>
      </c>
      <c r="Q1957" s="47" t="str">
        <f t="shared" si="124"/>
        <v>IT-SW-01-01</v>
      </c>
      <c r="R1957" s="91" t="s">
        <v>3574</v>
      </c>
      <c r="S1957" s="46">
        <v>600000</v>
      </c>
      <c r="T1957" s="61">
        <v>1</v>
      </c>
      <c r="U1957" s="62">
        <v>1</v>
      </c>
      <c r="V1957" s="49">
        <f>SUMIF(ResumenCotizacion!$C:$C,E1957,ResumenCotizacion!$P:$P)</f>
        <v>0</v>
      </c>
      <c r="W1957" s="86">
        <f>IF(H1957="USD",S1957*SolCotizacion!$J$18,S1957)</f>
        <v>600000</v>
      </c>
      <c r="X1957" s="3">
        <f>ROUND(W1957/(1-VLOOKUP("Total porcentaje:",ResumenCotizacion!$F:$H,3,0)),2)</f>
        <v>600000</v>
      </c>
      <c r="Y1957" s="3">
        <f t="shared" si="127"/>
        <v>0</v>
      </c>
    </row>
    <row r="1958" spans="1:25" ht="14.25" x14ac:dyDescent="0.2">
      <c r="A1958" s="21" t="str">
        <f t="shared" si="125"/>
        <v>ColsofCanalIT-SW-01-02</v>
      </c>
      <c r="B1958" s="21" t="str">
        <f t="shared" si="126"/>
        <v>IT-SW-01-02Canal</v>
      </c>
      <c r="C1958"/>
      <c r="D1958" s="21" t="s">
        <v>3656</v>
      </c>
      <c r="E1958" t="s">
        <v>3575</v>
      </c>
      <c r="F1958" s="41" t="s">
        <v>3567</v>
      </c>
      <c r="G1958" s="21" t="str">
        <f t="shared" si="123"/>
        <v>Colsof</v>
      </c>
      <c r="H1958" s="21" t="s">
        <v>94</v>
      </c>
      <c r="I1958" s="21" t="s">
        <v>74</v>
      </c>
      <c r="J1958" t="s">
        <v>3568</v>
      </c>
      <c r="K1958" t="s">
        <v>3569</v>
      </c>
      <c r="L1958" s="61" t="s">
        <v>92</v>
      </c>
      <c r="M1958" s="61" t="s">
        <v>3570</v>
      </c>
      <c r="N1958" s="41" t="s">
        <v>3571</v>
      </c>
      <c r="O1958" s="41" t="s">
        <v>3576</v>
      </c>
      <c r="P1958" s="41" t="s">
        <v>3573</v>
      </c>
      <c r="Q1958" s="47" t="str">
        <f t="shared" si="124"/>
        <v>IT-SW-01-02</v>
      </c>
      <c r="R1958" s="91" t="s">
        <v>3574</v>
      </c>
      <c r="S1958" s="46">
        <v>720000</v>
      </c>
      <c r="T1958" s="61">
        <v>1</v>
      </c>
      <c r="U1958" s="62">
        <v>1</v>
      </c>
      <c r="V1958" s="49">
        <f>SUMIF(ResumenCotizacion!$C:$C,E1958,ResumenCotizacion!$P:$P)</f>
        <v>0</v>
      </c>
      <c r="W1958" s="86">
        <f>IF(H1958="USD",S1958*SolCotizacion!$J$18,S1958)</f>
        <v>720000</v>
      </c>
      <c r="X1958" s="3">
        <f>ROUND(W1958/(1-VLOOKUP("Total porcentaje:",ResumenCotizacion!$F:$H,3,0)),2)</f>
        <v>720000</v>
      </c>
      <c r="Y1958" s="3">
        <f t="shared" si="127"/>
        <v>0</v>
      </c>
    </row>
    <row r="1959" spans="1:25" ht="14.25" x14ac:dyDescent="0.2">
      <c r="A1959" s="21" t="str">
        <f t="shared" si="125"/>
        <v>ColsofCanalIT-SW-01-03</v>
      </c>
      <c r="B1959" s="21" t="str">
        <f t="shared" si="126"/>
        <v>IT-SW-01-03Canal</v>
      </c>
      <c r="C1959"/>
      <c r="D1959" s="21" t="s">
        <v>3656</v>
      </c>
      <c r="E1959" t="s">
        <v>3577</v>
      </c>
      <c r="F1959" s="41" t="s">
        <v>3567</v>
      </c>
      <c r="G1959" s="21" t="str">
        <f t="shared" si="123"/>
        <v>Colsof</v>
      </c>
      <c r="H1959" s="21" t="s">
        <v>94</v>
      </c>
      <c r="I1959" s="21" t="s">
        <v>74</v>
      </c>
      <c r="J1959" t="s">
        <v>3568</v>
      </c>
      <c r="K1959" t="s">
        <v>3569</v>
      </c>
      <c r="L1959" s="61" t="s">
        <v>92</v>
      </c>
      <c r="M1959" s="61" t="s">
        <v>3570</v>
      </c>
      <c r="N1959" s="41" t="s">
        <v>3578</v>
      </c>
      <c r="O1959" s="41" t="s">
        <v>3572</v>
      </c>
      <c r="P1959" s="41" t="s">
        <v>3573</v>
      </c>
      <c r="Q1959" s="47" t="str">
        <f t="shared" si="124"/>
        <v>IT-SW-01-03</v>
      </c>
      <c r="R1959" s="91" t="s">
        <v>3574</v>
      </c>
      <c r="S1959" s="46">
        <v>810000</v>
      </c>
      <c r="T1959" s="61">
        <v>1</v>
      </c>
      <c r="U1959" s="62">
        <v>1</v>
      </c>
      <c r="V1959" s="49">
        <f>SUMIF(ResumenCotizacion!$C:$C,E1959,ResumenCotizacion!$P:$P)</f>
        <v>0</v>
      </c>
      <c r="W1959" s="86">
        <f>IF(H1959="USD",S1959*SolCotizacion!$J$18,S1959)</f>
        <v>810000</v>
      </c>
      <c r="X1959" s="3">
        <f>ROUND(W1959/(1-VLOOKUP("Total porcentaje:",ResumenCotizacion!$F:$H,3,0)),2)</f>
        <v>810000</v>
      </c>
      <c r="Y1959" s="3">
        <f t="shared" si="127"/>
        <v>0</v>
      </c>
    </row>
    <row r="1960" spans="1:25" ht="14.25" x14ac:dyDescent="0.2">
      <c r="A1960" s="21" t="str">
        <f t="shared" si="125"/>
        <v>ColsofCanalIT-SW-01-04</v>
      </c>
      <c r="B1960" s="21" t="str">
        <f t="shared" si="126"/>
        <v>IT-SW-01-04Canal</v>
      </c>
      <c r="C1960"/>
      <c r="D1960" s="21" t="s">
        <v>3656</v>
      </c>
      <c r="E1960" t="s">
        <v>3579</v>
      </c>
      <c r="F1960" s="41" t="s">
        <v>3567</v>
      </c>
      <c r="G1960" s="21" t="str">
        <f t="shared" si="123"/>
        <v>Colsof</v>
      </c>
      <c r="H1960" s="21" t="s">
        <v>94</v>
      </c>
      <c r="I1960" s="21" t="s">
        <v>74</v>
      </c>
      <c r="J1960" t="s">
        <v>3568</v>
      </c>
      <c r="K1960" t="s">
        <v>3569</v>
      </c>
      <c r="L1960" s="61" t="s">
        <v>92</v>
      </c>
      <c r="M1960" s="61" t="s">
        <v>3570</v>
      </c>
      <c r="N1960" s="41" t="s">
        <v>3578</v>
      </c>
      <c r="O1960" s="41" t="s">
        <v>3576</v>
      </c>
      <c r="P1960" s="41" t="s">
        <v>3573</v>
      </c>
      <c r="Q1960" s="47" t="str">
        <f t="shared" si="124"/>
        <v>IT-SW-01-04</v>
      </c>
      <c r="R1960" s="91" t="s">
        <v>3574</v>
      </c>
      <c r="S1960" s="46">
        <v>972000.00000000012</v>
      </c>
      <c r="T1960" s="61">
        <v>1</v>
      </c>
      <c r="U1960" s="62">
        <v>1</v>
      </c>
      <c r="V1960" s="49">
        <f>SUMIF(ResumenCotizacion!$C:$C,E1960,ResumenCotizacion!$P:$P)</f>
        <v>0</v>
      </c>
      <c r="W1960" s="86">
        <f>IF(H1960="USD",S1960*SolCotizacion!$J$18,S1960)</f>
        <v>972000.00000000012</v>
      </c>
      <c r="X1960" s="3">
        <f>ROUND(W1960/(1-VLOOKUP("Total porcentaje:",ResumenCotizacion!$F:$H,3,0)),2)</f>
        <v>972000</v>
      </c>
      <c r="Y1960" s="3">
        <f t="shared" si="127"/>
        <v>0</v>
      </c>
    </row>
    <row r="1961" spans="1:25" ht="14.25" x14ac:dyDescent="0.2">
      <c r="A1961" s="21" t="str">
        <f t="shared" si="125"/>
        <v>ColsofCanalIT-SW-01-05</v>
      </c>
      <c r="B1961" s="21" t="str">
        <f t="shared" si="126"/>
        <v>IT-SW-01-05Canal</v>
      </c>
      <c r="C1961"/>
      <c r="D1961" s="21" t="s">
        <v>3656</v>
      </c>
      <c r="E1961" t="s">
        <v>3580</v>
      </c>
      <c r="F1961" s="41" t="s">
        <v>3567</v>
      </c>
      <c r="G1961" s="21" t="str">
        <f t="shared" si="123"/>
        <v>Colsof</v>
      </c>
      <c r="H1961" s="21" t="s">
        <v>94</v>
      </c>
      <c r="I1961" s="21" t="s">
        <v>74</v>
      </c>
      <c r="J1961" t="s">
        <v>3568</v>
      </c>
      <c r="K1961" t="s">
        <v>3569</v>
      </c>
      <c r="L1961" s="61" t="s">
        <v>92</v>
      </c>
      <c r="M1961" s="61" t="s">
        <v>3570</v>
      </c>
      <c r="N1961" s="41" t="s">
        <v>3581</v>
      </c>
      <c r="O1961" s="41" t="s">
        <v>3572</v>
      </c>
      <c r="P1961" s="41" t="s">
        <v>3573</v>
      </c>
      <c r="Q1961" s="47" t="str">
        <f t="shared" si="124"/>
        <v>IT-SW-01-05</v>
      </c>
      <c r="R1961" s="91" t="s">
        <v>3574</v>
      </c>
      <c r="S1961" s="46">
        <v>1080000</v>
      </c>
      <c r="T1961" s="61">
        <v>1</v>
      </c>
      <c r="U1961" s="62">
        <v>1</v>
      </c>
      <c r="V1961" s="49">
        <f>SUMIF(ResumenCotizacion!$C:$C,E1961,ResumenCotizacion!$P:$P)</f>
        <v>0</v>
      </c>
      <c r="W1961" s="86">
        <f>IF(H1961="USD",S1961*SolCotizacion!$J$18,S1961)</f>
        <v>1080000</v>
      </c>
      <c r="X1961" s="3">
        <f>ROUND(W1961/(1-VLOOKUP("Total porcentaje:",ResumenCotizacion!$F:$H,3,0)),2)</f>
        <v>1080000</v>
      </c>
      <c r="Y1961" s="3">
        <f t="shared" si="127"/>
        <v>0</v>
      </c>
    </row>
    <row r="1962" spans="1:25" ht="14.25" x14ac:dyDescent="0.2">
      <c r="A1962" s="21" t="str">
        <f t="shared" si="125"/>
        <v>ColsofCanalIT-SW-01-06</v>
      </c>
      <c r="B1962" s="21" t="str">
        <f t="shared" si="126"/>
        <v>IT-SW-01-06Canal</v>
      </c>
      <c r="C1962"/>
      <c r="D1962" s="21" t="s">
        <v>3656</v>
      </c>
      <c r="E1962" t="s">
        <v>3582</v>
      </c>
      <c r="F1962" s="41" t="s">
        <v>3567</v>
      </c>
      <c r="G1962" s="21" t="str">
        <f t="shared" si="123"/>
        <v>Colsof</v>
      </c>
      <c r="H1962" s="21" t="s">
        <v>94</v>
      </c>
      <c r="I1962" s="21" t="s">
        <v>74</v>
      </c>
      <c r="J1962" t="s">
        <v>3568</v>
      </c>
      <c r="K1962" t="s">
        <v>3569</v>
      </c>
      <c r="L1962" s="61" t="s">
        <v>92</v>
      </c>
      <c r="M1962" s="61" t="s">
        <v>3570</v>
      </c>
      <c r="N1962" s="41" t="s">
        <v>3581</v>
      </c>
      <c r="O1962" s="41" t="s">
        <v>3576</v>
      </c>
      <c r="P1962" s="41" t="s">
        <v>3573</v>
      </c>
      <c r="Q1962" s="47" t="str">
        <f t="shared" si="124"/>
        <v>IT-SW-01-06</v>
      </c>
      <c r="R1962" s="91" t="s">
        <v>3574</v>
      </c>
      <c r="S1962" s="46">
        <v>1296000</v>
      </c>
      <c r="T1962" s="61">
        <v>1</v>
      </c>
      <c r="U1962" s="62">
        <v>1</v>
      </c>
      <c r="V1962" s="49">
        <f>SUMIF(ResumenCotizacion!$C:$C,E1962,ResumenCotizacion!$P:$P)</f>
        <v>0</v>
      </c>
      <c r="W1962" s="86">
        <f>IF(H1962="USD",S1962*SolCotizacion!$J$18,S1962)</f>
        <v>1296000</v>
      </c>
      <c r="X1962" s="3">
        <f>ROUND(W1962/(1-VLOOKUP("Total porcentaje:",ResumenCotizacion!$F:$H,3,0)),2)</f>
        <v>1296000</v>
      </c>
      <c r="Y1962" s="3">
        <f t="shared" si="127"/>
        <v>0</v>
      </c>
    </row>
    <row r="1963" spans="1:25" ht="14.25" x14ac:dyDescent="0.2">
      <c r="A1963" s="21" t="str">
        <f t="shared" si="125"/>
        <v>ColsofCanalIT-SW-02-01</v>
      </c>
      <c r="B1963" s="21" t="str">
        <f t="shared" si="126"/>
        <v>IT-SW-02-01Canal</v>
      </c>
      <c r="C1963"/>
      <c r="D1963" s="21" t="s">
        <v>3656</v>
      </c>
      <c r="E1963" t="s">
        <v>3583</v>
      </c>
      <c r="F1963" s="41" t="s">
        <v>3567</v>
      </c>
      <c r="G1963" s="21" t="str">
        <f t="shared" si="123"/>
        <v>Colsof</v>
      </c>
      <c r="H1963" s="21" t="s">
        <v>94</v>
      </c>
      <c r="I1963" s="21" t="s">
        <v>74</v>
      </c>
      <c r="J1963" t="s">
        <v>3584</v>
      </c>
      <c r="K1963" t="s">
        <v>3585</v>
      </c>
      <c r="L1963" s="61" t="s">
        <v>92</v>
      </c>
      <c r="M1963" s="61" t="s">
        <v>3570</v>
      </c>
      <c r="N1963" s="41" t="s">
        <v>3571</v>
      </c>
      <c r="O1963" s="41" t="s">
        <v>3572</v>
      </c>
      <c r="P1963" s="41" t="s">
        <v>3573</v>
      </c>
      <c r="Q1963" s="47" t="str">
        <f t="shared" si="124"/>
        <v>IT-SW-02-01</v>
      </c>
      <c r="R1963" s="91" t="s">
        <v>3574</v>
      </c>
      <c r="S1963" s="46">
        <v>750000</v>
      </c>
      <c r="T1963" s="61">
        <v>1</v>
      </c>
      <c r="U1963" s="62">
        <v>1</v>
      </c>
      <c r="V1963" s="49">
        <f>SUMIF(ResumenCotizacion!$C:$C,E1963,ResumenCotizacion!$P:$P)</f>
        <v>0</v>
      </c>
      <c r="W1963" s="86">
        <f>IF(H1963="USD",S1963*SolCotizacion!$J$18,S1963)</f>
        <v>750000</v>
      </c>
      <c r="X1963" s="3">
        <f>ROUND(W1963/(1-VLOOKUP("Total porcentaje:",ResumenCotizacion!$F:$H,3,0)),2)</f>
        <v>750000</v>
      </c>
      <c r="Y1963" s="3">
        <f t="shared" si="127"/>
        <v>0</v>
      </c>
    </row>
    <row r="1964" spans="1:25" ht="14.25" x14ac:dyDescent="0.2">
      <c r="A1964" s="21" t="str">
        <f t="shared" si="125"/>
        <v>ColsofCanalIT-SW-02-02</v>
      </c>
      <c r="B1964" s="21" t="str">
        <f t="shared" si="126"/>
        <v>IT-SW-02-02Canal</v>
      </c>
      <c r="C1964"/>
      <c r="D1964" s="21" t="s">
        <v>3656</v>
      </c>
      <c r="E1964" t="s">
        <v>3586</v>
      </c>
      <c r="F1964" s="41" t="s">
        <v>3567</v>
      </c>
      <c r="G1964" s="21" t="str">
        <f t="shared" si="123"/>
        <v>Colsof</v>
      </c>
      <c r="H1964" s="21" t="s">
        <v>94</v>
      </c>
      <c r="I1964" s="21" t="s">
        <v>74</v>
      </c>
      <c r="J1964" t="s">
        <v>3584</v>
      </c>
      <c r="K1964" t="s">
        <v>3585</v>
      </c>
      <c r="L1964" s="61" t="s">
        <v>92</v>
      </c>
      <c r="M1964" s="61" t="s">
        <v>3570</v>
      </c>
      <c r="N1964" s="41" t="s">
        <v>3571</v>
      </c>
      <c r="O1964" s="41" t="s">
        <v>3576</v>
      </c>
      <c r="P1964" s="41" t="s">
        <v>3573</v>
      </c>
      <c r="Q1964" s="47" t="str">
        <f t="shared" si="124"/>
        <v>IT-SW-02-02</v>
      </c>
      <c r="R1964" s="91" t="s">
        <v>3574</v>
      </c>
      <c r="S1964" s="46">
        <v>1080000</v>
      </c>
      <c r="T1964" s="61">
        <v>1</v>
      </c>
      <c r="U1964" s="62">
        <v>1</v>
      </c>
      <c r="V1964" s="49">
        <f>SUMIF(ResumenCotizacion!$C:$C,E1964,ResumenCotizacion!$P:$P)</f>
        <v>0</v>
      </c>
      <c r="W1964" s="86">
        <f>IF(H1964="USD",S1964*SolCotizacion!$J$18,S1964)</f>
        <v>1080000</v>
      </c>
      <c r="X1964" s="3">
        <f>ROUND(W1964/(1-VLOOKUP("Total porcentaje:",ResumenCotizacion!$F:$H,3,0)),2)</f>
        <v>1080000</v>
      </c>
      <c r="Y1964" s="3">
        <f t="shared" si="127"/>
        <v>0</v>
      </c>
    </row>
    <row r="1965" spans="1:25" ht="14.25" x14ac:dyDescent="0.2">
      <c r="A1965" s="21" t="str">
        <f t="shared" si="125"/>
        <v>ColsofCanalIT-SW-02-03</v>
      </c>
      <c r="B1965" s="21" t="str">
        <f t="shared" si="126"/>
        <v>IT-SW-02-03Canal</v>
      </c>
      <c r="C1965"/>
      <c r="D1965" s="21" t="s">
        <v>3656</v>
      </c>
      <c r="E1965" t="s">
        <v>3587</v>
      </c>
      <c r="F1965" s="41" t="s">
        <v>3567</v>
      </c>
      <c r="G1965" s="21" t="str">
        <f t="shared" si="123"/>
        <v>Colsof</v>
      </c>
      <c r="H1965" s="21" t="s">
        <v>94</v>
      </c>
      <c r="I1965" s="21" t="s">
        <v>74</v>
      </c>
      <c r="J1965" t="s">
        <v>3584</v>
      </c>
      <c r="K1965" t="s">
        <v>3585</v>
      </c>
      <c r="L1965" s="61" t="s">
        <v>92</v>
      </c>
      <c r="M1965" s="61" t="s">
        <v>3570</v>
      </c>
      <c r="N1965" s="41" t="s">
        <v>3578</v>
      </c>
      <c r="O1965" s="41" t="s">
        <v>3572</v>
      </c>
      <c r="P1965" s="41" t="s">
        <v>3573</v>
      </c>
      <c r="Q1965" s="47" t="str">
        <f t="shared" si="124"/>
        <v>IT-SW-02-03</v>
      </c>
      <c r="R1965" s="91" t="s">
        <v>3574</v>
      </c>
      <c r="S1965" s="46">
        <v>1012500</v>
      </c>
      <c r="T1965" s="61">
        <v>1</v>
      </c>
      <c r="U1965" s="62">
        <v>1</v>
      </c>
      <c r="V1965" s="49">
        <f>SUMIF(ResumenCotizacion!$C:$C,E1965,ResumenCotizacion!$P:$P)</f>
        <v>0</v>
      </c>
      <c r="W1965" s="86">
        <f>IF(H1965="USD",S1965*SolCotizacion!$J$18,S1965)</f>
        <v>1012500</v>
      </c>
      <c r="X1965" s="3">
        <f>ROUND(W1965/(1-VLOOKUP("Total porcentaje:",ResumenCotizacion!$F:$H,3,0)),2)</f>
        <v>1012500</v>
      </c>
      <c r="Y1965" s="3">
        <f t="shared" si="127"/>
        <v>0</v>
      </c>
    </row>
    <row r="1966" spans="1:25" ht="14.25" x14ac:dyDescent="0.2">
      <c r="A1966" s="21" t="str">
        <f t="shared" si="125"/>
        <v>ColsofCanalIT-SW-02-04</v>
      </c>
      <c r="B1966" s="21" t="str">
        <f t="shared" si="126"/>
        <v>IT-SW-02-04Canal</v>
      </c>
      <c r="C1966"/>
      <c r="D1966" s="21" t="s">
        <v>3656</v>
      </c>
      <c r="E1966" t="s">
        <v>3588</v>
      </c>
      <c r="F1966" s="41" t="s">
        <v>3567</v>
      </c>
      <c r="G1966" s="21" t="str">
        <f t="shared" si="123"/>
        <v>Colsof</v>
      </c>
      <c r="H1966" s="21" t="s">
        <v>94</v>
      </c>
      <c r="I1966" s="21" t="s">
        <v>74</v>
      </c>
      <c r="J1966" t="s">
        <v>3584</v>
      </c>
      <c r="K1966" t="s">
        <v>3585</v>
      </c>
      <c r="L1966" s="61" t="s">
        <v>92</v>
      </c>
      <c r="M1966" s="61" t="s">
        <v>3570</v>
      </c>
      <c r="N1966" s="41" t="s">
        <v>3578</v>
      </c>
      <c r="O1966" s="41" t="s">
        <v>3576</v>
      </c>
      <c r="P1966" s="41" t="s">
        <v>3573</v>
      </c>
      <c r="Q1966" s="47" t="str">
        <f t="shared" si="124"/>
        <v>IT-SW-02-04</v>
      </c>
      <c r="R1966" s="91" t="s">
        <v>3574</v>
      </c>
      <c r="S1966" s="46">
        <v>1458000.0000000002</v>
      </c>
      <c r="T1966" s="61">
        <v>1</v>
      </c>
      <c r="U1966" s="62">
        <v>1</v>
      </c>
      <c r="V1966" s="49">
        <f>SUMIF(ResumenCotizacion!$C:$C,E1966,ResumenCotizacion!$P:$P)</f>
        <v>0</v>
      </c>
      <c r="W1966" s="86">
        <f>IF(H1966="USD",S1966*SolCotizacion!$J$18,S1966)</f>
        <v>1458000.0000000002</v>
      </c>
      <c r="X1966" s="3">
        <f>ROUND(W1966/(1-VLOOKUP("Total porcentaje:",ResumenCotizacion!$F:$H,3,0)),2)</f>
        <v>1458000</v>
      </c>
      <c r="Y1966" s="3">
        <f t="shared" si="127"/>
        <v>0</v>
      </c>
    </row>
    <row r="1967" spans="1:25" ht="14.25" x14ac:dyDescent="0.2">
      <c r="A1967" s="21" t="str">
        <f t="shared" si="125"/>
        <v>ColsofCanalIT-SW-02-05</v>
      </c>
      <c r="B1967" s="21" t="str">
        <f t="shared" si="126"/>
        <v>IT-SW-02-05Canal</v>
      </c>
      <c r="C1967"/>
      <c r="D1967" s="21" t="s">
        <v>3656</v>
      </c>
      <c r="E1967" t="s">
        <v>3589</v>
      </c>
      <c r="F1967" s="41" t="s">
        <v>3567</v>
      </c>
      <c r="G1967" s="21" t="str">
        <f t="shared" si="123"/>
        <v>Colsof</v>
      </c>
      <c r="H1967" s="21" t="s">
        <v>94</v>
      </c>
      <c r="I1967" s="21" t="s">
        <v>74</v>
      </c>
      <c r="J1967" t="s">
        <v>3584</v>
      </c>
      <c r="K1967" t="s">
        <v>3585</v>
      </c>
      <c r="L1967" s="61" t="s">
        <v>92</v>
      </c>
      <c r="M1967" s="61" t="s">
        <v>3570</v>
      </c>
      <c r="N1967" s="41" t="s">
        <v>3581</v>
      </c>
      <c r="O1967" s="41" t="s">
        <v>3572</v>
      </c>
      <c r="P1967" s="41" t="s">
        <v>3573</v>
      </c>
      <c r="Q1967" s="47" t="str">
        <f t="shared" si="124"/>
        <v>IT-SW-02-05</v>
      </c>
      <c r="R1967" s="91" t="s">
        <v>3574</v>
      </c>
      <c r="S1967" s="46">
        <v>1350000</v>
      </c>
      <c r="T1967" s="61">
        <v>1</v>
      </c>
      <c r="U1967" s="62">
        <v>1</v>
      </c>
      <c r="V1967" s="49">
        <f>SUMIF(ResumenCotizacion!$C:$C,E1967,ResumenCotizacion!$P:$P)</f>
        <v>0</v>
      </c>
      <c r="W1967" s="86">
        <f>IF(H1967="USD",S1967*SolCotizacion!$J$18,S1967)</f>
        <v>1350000</v>
      </c>
      <c r="X1967" s="3">
        <f>ROUND(W1967/(1-VLOOKUP("Total porcentaje:",ResumenCotizacion!$F:$H,3,0)),2)</f>
        <v>1350000</v>
      </c>
      <c r="Y1967" s="3">
        <f t="shared" si="127"/>
        <v>0</v>
      </c>
    </row>
    <row r="1968" spans="1:25" ht="14.25" x14ac:dyDescent="0.2">
      <c r="A1968" s="21" t="str">
        <f t="shared" si="125"/>
        <v>ColsofCanalIT-SW-02-06</v>
      </c>
      <c r="B1968" s="21" t="str">
        <f t="shared" si="126"/>
        <v>IT-SW-02-06Canal</v>
      </c>
      <c r="C1968"/>
      <c r="D1968" s="21" t="s">
        <v>3656</v>
      </c>
      <c r="E1968" t="s">
        <v>3590</v>
      </c>
      <c r="F1968" s="41" t="s">
        <v>3567</v>
      </c>
      <c r="G1968" s="21" t="str">
        <f t="shared" si="123"/>
        <v>Colsof</v>
      </c>
      <c r="H1968" s="21" t="s">
        <v>94</v>
      </c>
      <c r="I1968" s="21" t="s">
        <v>74</v>
      </c>
      <c r="J1968" t="s">
        <v>3584</v>
      </c>
      <c r="K1968" t="s">
        <v>3585</v>
      </c>
      <c r="L1968" s="61" t="s">
        <v>92</v>
      </c>
      <c r="M1968" s="61" t="s">
        <v>3570</v>
      </c>
      <c r="N1968" s="41" t="s">
        <v>3581</v>
      </c>
      <c r="O1968" s="41" t="s">
        <v>3576</v>
      </c>
      <c r="P1968" s="41" t="s">
        <v>3573</v>
      </c>
      <c r="Q1968" s="47" t="str">
        <f t="shared" si="124"/>
        <v>IT-SW-02-06</v>
      </c>
      <c r="R1968" s="91" t="s">
        <v>3574</v>
      </c>
      <c r="S1968" s="46">
        <v>1944000</v>
      </c>
      <c r="T1968" s="61">
        <v>1</v>
      </c>
      <c r="U1968" s="62">
        <v>1</v>
      </c>
      <c r="V1968" s="49">
        <f>SUMIF(ResumenCotizacion!$C:$C,E1968,ResumenCotizacion!$P:$P)</f>
        <v>0</v>
      </c>
      <c r="W1968" s="86">
        <f>IF(H1968="USD",S1968*SolCotizacion!$J$18,S1968)</f>
        <v>1944000</v>
      </c>
      <c r="X1968" s="3">
        <f>ROUND(W1968/(1-VLOOKUP("Total porcentaje:",ResumenCotizacion!$F:$H,3,0)),2)</f>
        <v>1944000</v>
      </c>
      <c r="Y1968" s="3">
        <f t="shared" si="127"/>
        <v>0</v>
      </c>
    </row>
    <row r="1969" spans="1:25" ht="14.25" x14ac:dyDescent="0.2">
      <c r="A1969" s="21" t="str">
        <f t="shared" si="125"/>
        <v>ColsofCanalIT-SW-03-01</v>
      </c>
      <c r="B1969" s="21" t="str">
        <f t="shared" si="126"/>
        <v>IT-SW-03-01Canal</v>
      </c>
      <c r="C1969"/>
      <c r="D1969" s="21" t="s">
        <v>3656</v>
      </c>
      <c r="E1969" t="s">
        <v>3591</v>
      </c>
      <c r="F1969" s="41" t="s">
        <v>3567</v>
      </c>
      <c r="G1969" s="21" t="str">
        <f t="shared" si="123"/>
        <v>Colsof</v>
      </c>
      <c r="H1969" s="21" t="s">
        <v>94</v>
      </c>
      <c r="I1969" s="21" t="s">
        <v>74</v>
      </c>
      <c r="J1969" t="s">
        <v>3592</v>
      </c>
      <c r="K1969" t="s">
        <v>3569</v>
      </c>
      <c r="L1969" s="61" t="s">
        <v>92</v>
      </c>
      <c r="M1969" s="61" t="s">
        <v>3570</v>
      </c>
      <c r="N1969" s="41" t="s">
        <v>3571</v>
      </c>
      <c r="O1969" s="41" t="s">
        <v>3572</v>
      </c>
      <c r="P1969" s="41" t="s">
        <v>3573</v>
      </c>
      <c r="Q1969" s="47" t="str">
        <f t="shared" si="124"/>
        <v>IT-SW-03-01</v>
      </c>
      <c r="R1969" s="91" t="s">
        <v>3574</v>
      </c>
      <c r="S1969" s="46">
        <v>810000</v>
      </c>
      <c r="T1969" s="61">
        <v>1</v>
      </c>
      <c r="U1969" s="62">
        <v>1</v>
      </c>
      <c r="V1969" s="49">
        <f>SUMIF(ResumenCotizacion!$C:$C,E1969,ResumenCotizacion!$P:$P)</f>
        <v>0</v>
      </c>
      <c r="W1969" s="86">
        <f>IF(H1969="USD",S1969*SolCotizacion!$J$18,S1969)</f>
        <v>810000</v>
      </c>
      <c r="X1969" s="3">
        <f>ROUND(W1969/(1-VLOOKUP("Total porcentaje:",ResumenCotizacion!$F:$H,3,0)),2)</f>
        <v>810000</v>
      </c>
      <c r="Y1969" s="3">
        <f t="shared" si="127"/>
        <v>0</v>
      </c>
    </row>
    <row r="1970" spans="1:25" ht="14.25" x14ac:dyDescent="0.2">
      <c r="A1970" s="21" t="str">
        <f t="shared" si="125"/>
        <v>ColsofCanalIT-SW-03-02</v>
      </c>
      <c r="B1970" s="21" t="str">
        <f t="shared" si="126"/>
        <v>IT-SW-03-02Canal</v>
      </c>
      <c r="C1970"/>
      <c r="D1970" s="21" t="s">
        <v>3656</v>
      </c>
      <c r="E1970" t="s">
        <v>3593</v>
      </c>
      <c r="F1970" s="41" t="s">
        <v>3567</v>
      </c>
      <c r="G1970" s="21" t="str">
        <f t="shared" si="123"/>
        <v>Colsof</v>
      </c>
      <c r="H1970" s="21" t="s">
        <v>94</v>
      </c>
      <c r="I1970" s="21" t="s">
        <v>74</v>
      </c>
      <c r="J1970" t="s">
        <v>3592</v>
      </c>
      <c r="K1970" t="s">
        <v>3569</v>
      </c>
      <c r="L1970" s="61" t="s">
        <v>92</v>
      </c>
      <c r="M1970" s="61" t="s">
        <v>3570</v>
      </c>
      <c r="N1970" s="41" t="s">
        <v>3571</v>
      </c>
      <c r="O1970" s="41" t="s">
        <v>3576</v>
      </c>
      <c r="P1970" s="41" t="s">
        <v>3573</v>
      </c>
      <c r="Q1970" s="47" t="str">
        <f t="shared" si="124"/>
        <v>IT-SW-03-02</v>
      </c>
      <c r="R1970" s="91" t="s">
        <v>3574</v>
      </c>
      <c r="S1970" s="46">
        <v>972000.00000000012</v>
      </c>
      <c r="T1970" s="61">
        <v>1</v>
      </c>
      <c r="U1970" s="62">
        <v>1</v>
      </c>
      <c r="V1970" s="49">
        <f>SUMIF(ResumenCotizacion!$C:$C,E1970,ResumenCotizacion!$P:$P)</f>
        <v>0</v>
      </c>
      <c r="W1970" s="86">
        <f>IF(H1970="USD",S1970*SolCotizacion!$J$18,S1970)</f>
        <v>972000.00000000012</v>
      </c>
      <c r="X1970" s="3">
        <f>ROUND(W1970/(1-VLOOKUP("Total porcentaje:",ResumenCotizacion!$F:$H,3,0)),2)</f>
        <v>972000</v>
      </c>
      <c r="Y1970" s="3">
        <f t="shared" si="127"/>
        <v>0</v>
      </c>
    </row>
    <row r="1971" spans="1:25" ht="14.25" x14ac:dyDescent="0.2">
      <c r="A1971" s="21" t="str">
        <f t="shared" si="125"/>
        <v>ColsofCanalIT-SW-03-03</v>
      </c>
      <c r="B1971" s="21" t="str">
        <f t="shared" si="126"/>
        <v>IT-SW-03-03Canal</v>
      </c>
      <c r="C1971"/>
      <c r="D1971" s="21" t="s">
        <v>3656</v>
      </c>
      <c r="E1971" t="s">
        <v>3594</v>
      </c>
      <c r="F1971" s="41" t="s">
        <v>3567</v>
      </c>
      <c r="G1971" s="21" t="str">
        <f t="shared" si="123"/>
        <v>Colsof</v>
      </c>
      <c r="H1971" s="21" t="s">
        <v>94</v>
      </c>
      <c r="I1971" s="21" t="s">
        <v>74</v>
      </c>
      <c r="J1971" t="s">
        <v>3592</v>
      </c>
      <c r="K1971" t="s">
        <v>3569</v>
      </c>
      <c r="L1971" s="61" t="s">
        <v>92</v>
      </c>
      <c r="M1971" s="61" t="s">
        <v>3570</v>
      </c>
      <c r="N1971" s="41" t="s">
        <v>3578</v>
      </c>
      <c r="O1971" s="41" t="s">
        <v>3572</v>
      </c>
      <c r="P1971" s="41" t="s">
        <v>3573</v>
      </c>
      <c r="Q1971" s="47" t="str">
        <f t="shared" si="124"/>
        <v>IT-SW-03-03</v>
      </c>
      <c r="R1971" s="91" t="s">
        <v>3574</v>
      </c>
      <c r="S1971" s="46">
        <v>1093500</v>
      </c>
      <c r="T1971" s="61">
        <v>1</v>
      </c>
      <c r="U1971" s="62">
        <v>1</v>
      </c>
      <c r="V1971" s="49">
        <f>SUMIF(ResumenCotizacion!$C:$C,E1971,ResumenCotizacion!$P:$P)</f>
        <v>0</v>
      </c>
      <c r="W1971" s="86">
        <f>IF(H1971="USD",S1971*SolCotizacion!$J$18,S1971)</f>
        <v>1093500</v>
      </c>
      <c r="X1971" s="3">
        <f>ROUND(W1971/(1-VLOOKUP("Total porcentaje:",ResumenCotizacion!$F:$H,3,0)),2)</f>
        <v>1093500</v>
      </c>
      <c r="Y1971" s="3">
        <f t="shared" si="127"/>
        <v>0</v>
      </c>
    </row>
    <row r="1972" spans="1:25" ht="14.25" x14ac:dyDescent="0.2">
      <c r="A1972" s="21" t="str">
        <f t="shared" si="125"/>
        <v>ColsofCanalIT-SW-03-04</v>
      </c>
      <c r="B1972" s="21" t="str">
        <f t="shared" si="126"/>
        <v>IT-SW-03-04Canal</v>
      </c>
      <c r="C1972"/>
      <c r="D1972" s="21" t="s">
        <v>3656</v>
      </c>
      <c r="E1972" t="s">
        <v>3595</v>
      </c>
      <c r="F1972" s="41" t="s">
        <v>3567</v>
      </c>
      <c r="G1972" s="21" t="str">
        <f t="shared" si="123"/>
        <v>Colsof</v>
      </c>
      <c r="H1972" s="21" t="s">
        <v>94</v>
      </c>
      <c r="I1972" s="21" t="s">
        <v>74</v>
      </c>
      <c r="J1972" t="s">
        <v>3592</v>
      </c>
      <c r="K1972" t="s">
        <v>3569</v>
      </c>
      <c r="L1972" s="61" t="s">
        <v>92</v>
      </c>
      <c r="M1972" s="61" t="s">
        <v>3570</v>
      </c>
      <c r="N1972" s="41" t="s">
        <v>3578</v>
      </c>
      <c r="O1972" s="41" t="s">
        <v>3576</v>
      </c>
      <c r="P1972" s="41" t="s">
        <v>3573</v>
      </c>
      <c r="Q1972" s="47" t="str">
        <f t="shared" si="124"/>
        <v>IT-SW-03-04</v>
      </c>
      <c r="R1972" s="91" t="s">
        <v>3574</v>
      </c>
      <c r="S1972" s="46">
        <v>1312200.0000000002</v>
      </c>
      <c r="T1972" s="61">
        <v>1</v>
      </c>
      <c r="U1972" s="62">
        <v>1</v>
      </c>
      <c r="V1972" s="49">
        <f>SUMIF(ResumenCotizacion!$C:$C,E1972,ResumenCotizacion!$P:$P)</f>
        <v>0</v>
      </c>
      <c r="W1972" s="86">
        <f>IF(H1972="USD",S1972*SolCotizacion!$J$18,S1972)</f>
        <v>1312200.0000000002</v>
      </c>
      <c r="X1972" s="3">
        <f>ROUND(W1972/(1-VLOOKUP("Total porcentaje:",ResumenCotizacion!$F:$H,3,0)),2)</f>
        <v>1312200</v>
      </c>
      <c r="Y1972" s="3">
        <f t="shared" si="127"/>
        <v>0</v>
      </c>
    </row>
    <row r="1973" spans="1:25" ht="14.25" x14ac:dyDescent="0.2">
      <c r="A1973" s="21" t="str">
        <f t="shared" si="125"/>
        <v>ColsofCanalIT-SW-03-05</v>
      </c>
      <c r="B1973" s="21" t="str">
        <f t="shared" si="126"/>
        <v>IT-SW-03-05Canal</v>
      </c>
      <c r="C1973"/>
      <c r="D1973" s="21" t="s">
        <v>3656</v>
      </c>
      <c r="E1973" t="s">
        <v>3596</v>
      </c>
      <c r="F1973" s="41" t="s">
        <v>3567</v>
      </c>
      <c r="G1973" s="21" t="str">
        <f t="shared" ref="G1973:G2036" si="128">D1973</f>
        <v>Colsof</v>
      </c>
      <c r="H1973" s="21" t="s">
        <v>94</v>
      </c>
      <c r="I1973" s="21" t="s">
        <v>74</v>
      </c>
      <c r="J1973" t="s">
        <v>3592</v>
      </c>
      <c r="K1973" t="s">
        <v>3569</v>
      </c>
      <c r="L1973" s="61" t="s">
        <v>92</v>
      </c>
      <c r="M1973" s="61" t="s">
        <v>3570</v>
      </c>
      <c r="N1973" s="41" t="s">
        <v>3581</v>
      </c>
      <c r="O1973" s="41" t="s">
        <v>3572</v>
      </c>
      <c r="P1973" s="41" t="s">
        <v>3573</v>
      </c>
      <c r="Q1973" s="47" t="str">
        <f t="shared" ref="Q1973:Q2036" si="129">E1973</f>
        <v>IT-SW-03-05</v>
      </c>
      <c r="R1973" s="91" t="s">
        <v>3574</v>
      </c>
      <c r="S1973" s="46">
        <v>1458000</v>
      </c>
      <c r="T1973" s="61">
        <v>1</v>
      </c>
      <c r="U1973" s="62">
        <v>1</v>
      </c>
      <c r="V1973" s="49">
        <f>SUMIF(ResumenCotizacion!$C:$C,E1973,ResumenCotizacion!$P:$P)</f>
        <v>0</v>
      </c>
      <c r="W1973" s="86">
        <f>IF(H1973="USD",S1973*SolCotizacion!$J$18,S1973)</f>
        <v>1458000</v>
      </c>
      <c r="X1973" s="3">
        <f>ROUND(W1973/(1-VLOOKUP("Total porcentaje:",ResumenCotizacion!$F:$H,3,0)),2)</f>
        <v>1458000</v>
      </c>
      <c r="Y1973" s="3">
        <f t="shared" si="127"/>
        <v>0</v>
      </c>
    </row>
    <row r="1974" spans="1:25" ht="14.25" x14ac:dyDescent="0.2">
      <c r="A1974" s="21" t="str">
        <f t="shared" si="125"/>
        <v>ColsofCanalIT-SW-03-06</v>
      </c>
      <c r="B1974" s="21" t="str">
        <f t="shared" si="126"/>
        <v>IT-SW-03-06Canal</v>
      </c>
      <c r="C1974"/>
      <c r="D1974" s="21" t="s">
        <v>3656</v>
      </c>
      <c r="E1974" t="s">
        <v>3597</v>
      </c>
      <c r="F1974" s="41" t="s">
        <v>3567</v>
      </c>
      <c r="G1974" s="21" t="str">
        <f t="shared" si="128"/>
        <v>Colsof</v>
      </c>
      <c r="H1974" s="21" t="s">
        <v>94</v>
      </c>
      <c r="I1974" s="21" t="s">
        <v>74</v>
      </c>
      <c r="J1974" t="s">
        <v>3592</v>
      </c>
      <c r="K1974" t="s">
        <v>3569</v>
      </c>
      <c r="L1974" s="61" t="s">
        <v>92</v>
      </c>
      <c r="M1974" s="61" t="s">
        <v>3570</v>
      </c>
      <c r="N1974" s="41" t="s">
        <v>3581</v>
      </c>
      <c r="O1974" s="41" t="s">
        <v>3576</v>
      </c>
      <c r="P1974" s="41" t="s">
        <v>3573</v>
      </c>
      <c r="Q1974" s="47" t="str">
        <f t="shared" si="129"/>
        <v>IT-SW-03-06</v>
      </c>
      <c r="R1974" s="91" t="s">
        <v>3574</v>
      </c>
      <c r="S1974" s="46">
        <v>1749600</v>
      </c>
      <c r="T1974" s="61">
        <v>1</v>
      </c>
      <c r="U1974" s="62">
        <v>1</v>
      </c>
      <c r="V1974" s="49">
        <f>SUMIF(ResumenCotizacion!$C:$C,E1974,ResumenCotizacion!$P:$P)</f>
        <v>0</v>
      </c>
      <c r="W1974" s="86">
        <f>IF(H1974="USD",S1974*SolCotizacion!$J$18,S1974)</f>
        <v>1749600</v>
      </c>
      <c r="X1974" s="3">
        <f>ROUND(W1974/(1-VLOOKUP("Total porcentaje:",ResumenCotizacion!$F:$H,3,0)),2)</f>
        <v>1749600</v>
      </c>
      <c r="Y1974" s="3">
        <f t="shared" si="127"/>
        <v>0</v>
      </c>
    </row>
    <row r="1975" spans="1:25" ht="14.25" x14ac:dyDescent="0.2">
      <c r="A1975" s="21" t="str">
        <f t="shared" si="125"/>
        <v>ColsofCanalIT-SW-04-01</v>
      </c>
      <c r="B1975" s="21" t="str">
        <f t="shared" si="126"/>
        <v>IT-SW-04-01Canal</v>
      </c>
      <c r="C1975"/>
      <c r="D1975" s="21" t="s">
        <v>3656</v>
      </c>
      <c r="E1975" t="s">
        <v>3598</v>
      </c>
      <c r="F1975" s="41" t="s">
        <v>3567</v>
      </c>
      <c r="G1975" s="21" t="str">
        <f t="shared" si="128"/>
        <v>Colsof</v>
      </c>
      <c r="H1975" s="21" t="s">
        <v>94</v>
      </c>
      <c r="I1975" s="21" t="s">
        <v>74</v>
      </c>
      <c r="J1975" t="s">
        <v>3599</v>
      </c>
      <c r="K1975" t="s">
        <v>3585</v>
      </c>
      <c r="L1975" s="61" t="s">
        <v>92</v>
      </c>
      <c r="M1975" s="61" t="s">
        <v>3570</v>
      </c>
      <c r="N1975" s="41" t="s">
        <v>3571</v>
      </c>
      <c r="O1975" s="41" t="s">
        <v>3572</v>
      </c>
      <c r="P1975" s="41" t="s">
        <v>3573</v>
      </c>
      <c r="Q1975" s="47" t="str">
        <f t="shared" si="129"/>
        <v>IT-SW-04-01</v>
      </c>
      <c r="R1975" s="91" t="s">
        <v>3574</v>
      </c>
      <c r="S1975" s="46">
        <v>1012500.0000000001</v>
      </c>
      <c r="T1975" s="61">
        <v>1</v>
      </c>
      <c r="U1975" s="62">
        <v>1</v>
      </c>
      <c r="V1975" s="49">
        <f>SUMIF(ResumenCotizacion!$C:$C,E1975,ResumenCotizacion!$P:$P)</f>
        <v>0</v>
      </c>
      <c r="W1975" s="86">
        <f>IF(H1975="USD",S1975*SolCotizacion!$J$18,S1975)</f>
        <v>1012500.0000000001</v>
      </c>
      <c r="X1975" s="3">
        <f>ROUND(W1975/(1-VLOOKUP("Total porcentaje:",ResumenCotizacion!$F:$H,3,0)),2)</f>
        <v>1012500</v>
      </c>
      <c r="Y1975" s="3">
        <f t="shared" si="127"/>
        <v>0</v>
      </c>
    </row>
    <row r="1976" spans="1:25" ht="14.25" x14ac:dyDescent="0.2">
      <c r="A1976" s="21" t="str">
        <f t="shared" si="125"/>
        <v>ColsofCanalIT-SW-04-02</v>
      </c>
      <c r="B1976" s="21" t="str">
        <f t="shared" si="126"/>
        <v>IT-SW-04-02Canal</v>
      </c>
      <c r="C1976"/>
      <c r="D1976" s="21" t="s">
        <v>3656</v>
      </c>
      <c r="E1976" t="s">
        <v>3600</v>
      </c>
      <c r="F1976" s="41" t="s">
        <v>3567</v>
      </c>
      <c r="G1976" s="21" t="str">
        <f t="shared" si="128"/>
        <v>Colsof</v>
      </c>
      <c r="H1976" s="21" t="s">
        <v>94</v>
      </c>
      <c r="I1976" s="21" t="s">
        <v>74</v>
      </c>
      <c r="J1976" t="s">
        <v>3599</v>
      </c>
      <c r="K1976" t="s">
        <v>3585</v>
      </c>
      <c r="L1976" s="61" t="s">
        <v>92</v>
      </c>
      <c r="M1976" s="61" t="s">
        <v>3570</v>
      </c>
      <c r="N1976" s="41" t="s">
        <v>3571</v>
      </c>
      <c r="O1976" s="41" t="s">
        <v>3576</v>
      </c>
      <c r="P1976" s="41" t="s">
        <v>3573</v>
      </c>
      <c r="Q1976" s="47" t="str">
        <f t="shared" si="129"/>
        <v>IT-SW-04-02</v>
      </c>
      <c r="R1976" s="91" t="s">
        <v>3574</v>
      </c>
      <c r="S1976" s="46">
        <v>1458000</v>
      </c>
      <c r="T1976" s="61">
        <v>1</v>
      </c>
      <c r="U1976" s="62">
        <v>1</v>
      </c>
      <c r="V1976" s="49">
        <f>SUMIF(ResumenCotizacion!$C:$C,E1976,ResumenCotizacion!$P:$P)</f>
        <v>0</v>
      </c>
      <c r="W1976" s="86">
        <f>IF(H1976="USD",S1976*SolCotizacion!$J$18,S1976)</f>
        <v>1458000</v>
      </c>
      <c r="X1976" s="3">
        <f>ROUND(W1976/(1-VLOOKUP("Total porcentaje:",ResumenCotizacion!$F:$H,3,0)),2)</f>
        <v>1458000</v>
      </c>
      <c r="Y1976" s="3">
        <f t="shared" si="127"/>
        <v>0</v>
      </c>
    </row>
    <row r="1977" spans="1:25" ht="14.25" x14ac:dyDescent="0.2">
      <c r="A1977" s="21" t="str">
        <f t="shared" si="125"/>
        <v>ColsofCanalIT-SW-04-03</v>
      </c>
      <c r="B1977" s="21" t="str">
        <f t="shared" si="126"/>
        <v>IT-SW-04-03Canal</v>
      </c>
      <c r="C1977"/>
      <c r="D1977" s="21" t="s">
        <v>3656</v>
      </c>
      <c r="E1977" t="s">
        <v>3601</v>
      </c>
      <c r="F1977" s="41" t="s">
        <v>3567</v>
      </c>
      <c r="G1977" s="21" t="str">
        <f t="shared" si="128"/>
        <v>Colsof</v>
      </c>
      <c r="H1977" s="21" t="s">
        <v>94</v>
      </c>
      <c r="I1977" s="21" t="s">
        <v>74</v>
      </c>
      <c r="J1977" t="s">
        <v>3599</v>
      </c>
      <c r="K1977" t="s">
        <v>3585</v>
      </c>
      <c r="L1977" s="61" t="s">
        <v>92</v>
      </c>
      <c r="M1977" s="61" t="s">
        <v>3570</v>
      </c>
      <c r="N1977" s="41" t="s">
        <v>3578</v>
      </c>
      <c r="O1977" s="41" t="s">
        <v>3572</v>
      </c>
      <c r="P1977" s="41" t="s">
        <v>3573</v>
      </c>
      <c r="Q1977" s="47" t="str">
        <f t="shared" si="129"/>
        <v>IT-SW-04-03</v>
      </c>
      <c r="R1977" s="91" t="s">
        <v>3574</v>
      </c>
      <c r="S1977" s="46">
        <v>1366875</v>
      </c>
      <c r="T1977" s="61">
        <v>1</v>
      </c>
      <c r="U1977" s="62">
        <v>1</v>
      </c>
      <c r="V1977" s="49">
        <f>SUMIF(ResumenCotizacion!$C:$C,E1977,ResumenCotizacion!$P:$P)</f>
        <v>0</v>
      </c>
      <c r="W1977" s="86">
        <f>IF(H1977="USD",S1977*SolCotizacion!$J$18,S1977)</f>
        <v>1366875</v>
      </c>
      <c r="X1977" s="3">
        <f>ROUND(W1977/(1-VLOOKUP("Total porcentaje:",ResumenCotizacion!$F:$H,3,0)),2)</f>
        <v>1366875</v>
      </c>
      <c r="Y1977" s="3">
        <f t="shared" si="127"/>
        <v>0</v>
      </c>
    </row>
    <row r="1978" spans="1:25" ht="14.25" x14ac:dyDescent="0.2">
      <c r="A1978" s="21" t="str">
        <f t="shared" si="125"/>
        <v>ColsofCanalIT-SW-04-04</v>
      </c>
      <c r="B1978" s="21" t="str">
        <f t="shared" si="126"/>
        <v>IT-SW-04-04Canal</v>
      </c>
      <c r="C1978"/>
      <c r="D1978" s="21" t="s">
        <v>3656</v>
      </c>
      <c r="E1978" t="s">
        <v>3602</v>
      </c>
      <c r="F1978" s="41" t="s">
        <v>3567</v>
      </c>
      <c r="G1978" s="21" t="str">
        <f t="shared" si="128"/>
        <v>Colsof</v>
      </c>
      <c r="H1978" s="21" t="s">
        <v>94</v>
      </c>
      <c r="I1978" s="21" t="s">
        <v>74</v>
      </c>
      <c r="J1978" t="s">
        <v>3599</v>
      </c>
      <c r="K1978" t="s">
        <v>3585</v>
      </c>
      <c r="L1978" s="61" t="s">
        <v>92</v>
      </c>
      <c r="M1978" s="61" t="s">
        <v>3570</v>
      </c>
      <c r="N1978" s="41" t="s">
        <v>3578</v>
      </c>
      <c r="O1978" s="41" t="s">
        <v>3576</v>
      </c>
      <c r="P1978" s="41" t="s">
        <v>3573</v>
      </c>
      <c r="Q1978" s="47" t="str">
        <f t="shared" si="129"/>
        <v>IT-SW-04-04</v>
      </c>
      <c r="R1978" s="91" t="s">
        <v>3574</v>
      </c>
      <c r="S1978" s="46">
        <v>1968300.0000000005</v>
      </c>
      <c r="T1978" s="61">
        <v>1</v>
      </c>
      <c r="U1978" s="62">
        <v>1</v>
      </c>
      <c r="V1978" s="49">
        <f>SUMIF(ResumenCotizacion!$C:$C,E1978,ResumenCotizacion!$P:$P)</f>
        <v>0</v>
      </c>
      <c r="W1978" s="86">
        <f>IF(H1978="USD",S1978*SolCotizacion!$J$18,S1978)</f>
        <v>1968300.0000000005</v>
      </c>
      <c r="X1978" s="3">
        <f>ROUND(W1978/(1-VLOOKUP("Total porcentaje:",ResumenCotizacion!$F:$H,3,0)),2)</f>
        <v>1968300</v>
      </c>
      <c r="Y1978" s="3">
        <f t="shared" si="127"/>
        <v>0</v>
      </c>
    </row>
    <row r="1979" spans="1:25" ht="14.25" x14ac:dyDescent="0.2">
      <c r="A1979" s="21" t="str">
        <f t="shared" si="125"/>
        <v>ColsofCanalIT-SW-04-05</v>
      </c>
      <c r="B1979" s="21" t="str">
        <f t="shared" si="126"/>
        <v>IT-SW-04-05Canal</v>
      </c>
      <c r="C1979"/>
      <c r="D1979" s="21" t="s">
        <v>3656</v>
      </c>
      <c r="E1979" t="s">
        <v>3603</v>
      </c>
      <c r="F1979" s="41" t="s">
        <v>3567</v>
      </c>
      <c r="G1979" s="21" t="str">
        <f t="shared" si="128"/>
        <v>Colsof</v>
      </c>
      <c r="H1979" s="21" t="s">
        <v>94</v>
      </c>
      <c r="I1979" s="21" t="s">
        <v>74</v>
      </c>
      <c r="J1979" t="s">
        <v>3599</v>
      </c>
      <c r="K1979" t="s">
        <v>3585</v>
      </c>
      <c r="L1979" s="61" t="s">
        <v>92</v>
      </c>
      <c r="M1979" s="61" t="s">
        <v>3570</v>
      </c>
      <c r="N1979" s="41" t="s">
        <v>3581</v>
      </c>
      <c r="O1979" s="41" t="s">
        <v>3572</v>
      </c>
      <c r="P1979" s="41" t="s">
        <v>3573</v>
      </c>
      <c r="Q1979" s="47" t="str">
        <f t="shared" si="129"/>
        <v>IT-SW-04-05</v>
      </c>
      <c r="R1979" s="91" t="s">
        <v>3574</v>
      </c>
      <c r="S1979" s="46">
        <v>1822500.0000000002</v>
      </c>
      <c r="T1979" s="61">
        <v>1</v>
      </c>
      <c r="U1979" s="62">
        <v>1</v>
      </c>
      <c r="V1979" s="49">
        <f>SUMIF(ResumenCotizacion!$C:$C,E1979,ResumenCotizacion!$P:$P)</f>
        <v>0</v>
      </c>
      <c r="W1979" s="86">
        <f>IF(H1979="USD",S1979*SolCotizacion!$J$18,S1979)</f>
        <v>1822500.0000000002</v>
      </c>
      <c r="X1979" s="3">
        <f>ROUND(W1979/(1-VLOOKUP("Total porcentaje:",ResumenCotizacion!$F:$H,3,0)),2)</f>
        <v>1822500</v>
      </c>
      <c r="Y1979" s="3">
        <f t="shared" si="127"/>
        <v>0</v>
      </c>
    </row>
    <row r="1980" spans="1:25" ht="14.25" x14ac:dyDescent="0.2">
      <c r="A1980" s="21" t="str">
        <f t="shared" si="125"/>
        <v>ColsofCanalIT-SW-04-06</v>
      </c>
      <c r="B1980" s="21" t="str">
        <f t="shared" si="126"/>
        <v>IT-SW-04-06Canal</v>
      </c>
      <c r="C1980"/>
      <c r="D1980" s="21" t="s">
        <v>3656</v>
      </c>
      <c r="E1980" t="s">
        <v>3604</v>
      </c>
      <c r="F1980" s="41" t="s">
        <v>3567</v>
      </c>
      <c r="G1980" s="21" t="str">
        <f t="shared" si="128"/>
        <v>Colsof</v>
      </c>
      <c r="H1980" s="21" t="s">
        <v>94</v>
      </c>
      <c r="I1980" s="21" t="s">
        <v>74</v>
      </c>
      <c r="J1980" t="s">
        <v>3599</v>
      </c>
      <c r="K1980" t="s">
        <v>3585</v>
      </c>
      <c r="L1980" s="61" t="s">
        <v>92</v>
      </c>
      <c r="M1980" s="61" t="s">
        <v>3570</v>
      </c>
      <c r="N1980" s="41" t="s">
        <v>3581</v>
      </c>
      <c r="O1980" s="41" t="s">
        <v>3576</v>
      </c>
      <c r="P1980" s="41" t="s">
        <v>3573</v>
      </c>
      <c r="Q1980" s="47" t="str">
        <f t="shared" si="129"/>
        <v>IT-SW-04-06</v>
      </c>
      <c r="R1980" s="91" t="s">
        <v>3574</v>
      </c>
      <c r="S1980" s="46">
        <v>2624400</v>
      </c>
      <c r="T1980" s="61">
        <v>1</v>
      </c>
      <c r="U1980" s="62">
        <v>1</v>
      </c>
      <c r="V1980" s="49">
        <f>SUMIF(ResumenCotizacion!$C:$C,E1980,ResumenCotizacion!$P:$P)</f>
        <v>0</v>
      </c>
      <c r="W1980" s="86">
        <f>IF(H1980="USD",S1980*SolCotizacion!$J$18,S1980)</f>
        <v>2624400</v>
      </c>
      <c r="X1980" s="3">
        <f>ROUND(W1980/(1-VLOOKUP("Total porcentaje:",ResumenCotizacion!$F:$H,3,0)),2)</f>
        <v>2624400</v>
      </c>
      <c r="Y1980" s="3">
        <f t="shared" si="127"/>
        <v>0</v>
      </c>
    </row>
    <row r="1981" spans="1:25" ht="14.25" x14ac:dyDescent="0.2">
      <c r="A1981" s="21" t="str">
        <f t="shared" si="125"/>
        <v>ColsofCanalIT-SW-05-01</v>
      </c>
      <c r="B1981" s="21" t="str">
        <f t="shared" si="126"/>
        <v>IT-SW-05-01Canal</v>
      </c>
      <c r="C1981"/>
      <c r="D1981" s="21" t="s">
        <v>3656</v>
      </c>
      <c r="E1981" t="s">
        <v>3605</v>
      </c>
      <c r="F1981" s="41" t="s">
        <v>3567</v>
      </c>
      <c r="G1981" s="21" t="str">
        <f t="shared" si="128"/>
        <v>Colsof</v>
      </c>
      <c r="H1981" s="21" t="s">
        <v>94</v>
      </c>
      <c r="I1981" s="21" t="s">
        <v>74</v>
      </c>
      <c r="J1981" t="s">
        <v>3606</v>
      </c>
      <c r="K1981" t="s">
        <v>3607</v>
      </c>
      <c r="L1981" s="61" t="s">
        <v>92</v>
      </c>
      <c r="M1981" s="61" t="s">
        <v>3570</v>
      </c>
      <c r="N1981" s="41" t="s">
        <v>3571</v>
      </c>
      <c r="O1981" s="41" t="s">
        <v>3572</v>
      </c>
      <c r="P1981" s="41" t="s">
        <v>3608</v>
      </c>
      <c r="Q1981" s="47" t="str">
        <f t="shared" si="129"/>
        <v>IT-SW-05-01</v>
      </c>
      <c r="R1981" s="91" t="s">
        <v>3574</v>
      </c>
      <c r="S1981" s="46">
        <v>180000</v>
      </c>
      <c r="T1981" s="61">
        <v>1</v>
      </c>
      <c r="U1981" s="62">
        <v>1</v>
      </c>
      <c r="V1981" s="49">
        <f>SUMIF(ResumenCotizacion!$C:$C,E1981,ResumenCotizacion!$P:$P)</f>
        <v>0</v>
      </c>
      <c r="W1981" s="86">
        <f>IF(H1981="USD",S1981*SolCotizacion!$J$18,S1981)</f>
        <v>180000</v>
      </c>
      <c r="X1981" s="3">
        <f>ROUND(W1981/(1-VLOOKUP("Total porcentaje:",ResumenCotizacion!$F:$H,3,0)),2)</f>
        <v>180000</v>
      </c>
      <c r="Y1981" s="3">
        <f t="shared" si="127"/>
        <v>0</v>
      </c>
    </row>
    <row r="1982" spans="1:25" ht="14.25" x14ac:dyDescent="0.2">
      <c r="A1982" s="21" t="str">
        <f t="shared" si="125"/>
        <v>ColsofCanalIT-SW-05-02</v>
      </c>
      <c r="B1982" s="21" t="str">
        <f t="shared" si="126"/>
        <v>IT-SW-05-02Canal</v>
      </c>
      <c r="C1982"/>
      <c r="D1982" s="21" t="s">
        <v>3656</v>
      </c>
      <c r="E1982" t="s">
        <v>3609</v>
      </c>
      <c r="F1982" s="41" t="s">
        <v>3567</v>
      </c>
      <c r="G1982" s="21" t="str">
        <f t="shared" si="128"/>
        <v>Colsof</v>
      </c>
      <c r="H1982" s="21" t="s">
        <v>94</v>
      </c>
      <c r="I1982" s="21" t="s">
        <v>74</v>
      </c>
      <c r="J1982" t="s">
        <v>3606</v>
      </c>
      <c r="K1982" t="s">
        <v>3607</v>
      </c>
      <c r="L1982" s="61" t="s">
        <v>92</v>
      </c>
      <c r="M1982" s="61" t="s">
        <v>3570</v>
      </c>
      <c r="N1982" s="41" t="s">
        <v>3571</v>
      </c>
      <c r="O1982" s="41" t="s">
        <v>3576</v>
      </c>
      <c r="P1982" s="41" t="s">
        <v>3608</v>
      </c>
      <c r="Q1982" s="47" t="str">
        <f t="shared" si="129"/>
        <v>IT-SW-05-02</v>
      </c>
      <c r="R1982" s="91" t="s">
        <v>3574</v>
      </c>
      <c r="S1982" s="46">
        <v>250000</v>
      </c>
      <c r="T1982" s="61">
        <v>1</v>
      </c>
      <c r="U1982" s="62">
        <v>1</v>
      </c>
      <c r="V1982" s="49">
        <f>SUMIF(ResumenCotizacion!$C:$C,E1982,ResumenCotizacion!$P:$P)</f>
        <v>0</v>
      </c>
      <c r="W1982" s="86">
        <f>IF(H1982="USD",S1982*SolCotizacion!$J$18,S1982)</f>
        <v>250000</v>
      </c>
      <c r="X1982" s="3">
        <f>ROUND(W1982/(1-VLOOKUP("Total porcentaje:",ResumenCotizacion!$F:$H,3,0)),2)</f>
        <v>250000</v>
      </c>
      <c r="Y1982" s="3">
        <f t="shared" si="127"/>
        <v>0</v>
      </c>
    </row>
    <row r="1983" spans="1:25" ht="14.25" x14ac:dyDescent="0.2">
      <c r="A1983" s="21" t="str">
        <f t="shared" si="125"/>
        <v>ColsofCanalIT-SW-05-03</v>
      </c>
      <c r="B1983" s="21" t="str">
        <f t="shared" si="126"/>
        <v>IT-SW-05-03Canal</v>
      </c>
      <c r="C1983"/>
      <c r="D1983" s="21" t="s">
        <v>3656</v>
      </c>
      <c r="E1983" t="s">
        <v>3610</v>
      </c>
      <c r="F1983" s="41" t="s">
        <v>3567</v>
      </c>
      <c r="G1983" s="21" t="str">
        <f t="shared" si="128"/>
        <v>Colsof</v>
      </c>
      <c r="H1983" s="21" t="s">
        <v>94</v>
      </c>
      <c r="I1983" s="21" t="s">
        <v>74</v>
      </c>
      <c r="J1983" t="s">
        <v>3606</v>
      </c>
      <c r="K1983" t="s">
        <v>3607</v>
      </c>
      <c r="L1983" s="61" t="s">
        <v>92</v>
      </c>
      <c r="M1983" s="61" t="s">
        <v>3570</v>
      </c>
      <c r="N1983" s="41" t="s">
        <v>3578</v>
      </c>
      <c r="O1983" s="41" t="s">
        <v>3572</v>
      </c>
      <c r="P1983" s="41" t="s">
        <v>3608</v>
      </c>
      <c r="Q1983" s="47" t="str">
        <f t="shared" si="129"/>
        <v>IT-SW-05-03</v>
      </c>
      <c r="R1983" s="91" t="s">
        <v>3574</v>
      </c>
      <c r="S1983" s="46">
        <v>200000</v>
      </c>
      <c r="T1983" s="61">
        <v>1</v>
      </c>
      <c r="U1983" s="62">
        <v>1</v>
      </c>
      <c r="V1983" s="49">
        <f>SUMIF(ResumenCotizacion!$C:$C,E1983,ResumenCotizacion!$P:$P)</f>
        <v>0</v>
      </c>
      <c r="W1983" s="86">
        <f>IF(H1983="USD",S1983*SolCotizacion!$J$18,S1983)</f>
        <v>200000</v>
      </c>
      <c r="X1983" s="3">
        <f>ROUND(W1983/(1-VLOOKUP("Total porcentaje:",ResumenCotizacion!$F:$H,3,0)),2)</f>
        <v>200000</v>
      </c>
      <c r="Y1983" s="3">
        <f t="shared" si="127"/>
        <v>0</v>
      </c>
    </row>
    <row r="1984" spans="1:25" ht="14.25" x14ac:dyDescent="0.2">
      <c r="A1984" s="21" t="str">
        <f t="shared" si="125"/>
        <v>ColsofCanalIT-SW-05-04</v>
      </c>
      <c r="B1984" s="21" t="str">
        <f t="shared" si="126"/>
        <v>IT-SW-05-04Canal</v>
      </c>
      <c r="C1984"/>
      <c r="D1984" s="21" t="s">
        <v>3656</v>
      </c>
      <c r="E1984" t="s">
        <v>3611</v>
      </c>
      <c r="F1984" s="41" t="s">
        <v>3567</v>
      </c>
      <c r="G1984" s="21" t="str">
        <f t="shared" si="128"/>
        <v>Colsof</v>
      </c>
      <c r="H1984" s="21" t="s">
        <v>94</v>
      </c>
      <c r="I1984" s="21" t="s">
        <v>74</v>
      </c>
      <c r="J1984" t="s">
        <v>3606</v>
      </c>
      <c r="K1984" t="s">
        <v>3607</v>
      </c>
      <c r="L1984" s="61" t="s">
        <v>92</v>
      </c>
      <c r="M1984" s="61" t="s">
        <v>3570</v>
      </c>
      <c r="N1984" s="41" t="s">
        <v>3578</v>
      </c>
      <c r="O1984" s="41" t="s">
        <v>3576</v>
      </c>
      <c r="P1984" s="41" t="s">
        <v>3608</v>
      </c>
      <c r="Q1984" s="47" t="str">
        <f t="shared" si="129"/>
        <v>IT-SW-05-04</v>
      </c>
      <c r="R1984" s="91" t="s">
        <v>3574</v>
      </c>
      <c r="S1984" s="46">
        <v>300000</v>
      </c>
      <c r="T1984" s="61">
        <v>1</v>
      </c>
      <c r="U1984" s="62">
        <v>1</v>
      </c>
      <c r="V1984" s="49">
        <f>SUMIF(ResumenCotizacion!$C:$C,E1984,ResumenCotizacion!$P:$P)</f>
        <v>0</v>
      </c>
      <c r="W1984" s="86">
        <f>IF(H1984="USD",S1984*SolCotizacion!$J$18,S1984)</f>
        <v>300000</v>
      </c>
      <c r="X1984" s="3">
        <f>ROUND(W1984/(1-VLOOKUP("Total porcentaje:",ResumenCotizacion!$F:$H,3,0)),2)</f>
        <v>300000</v>
      </c>
      <c r="Y1984" s="3">
        <f t="shared" si="127"/>
        <v>0</v>
      </c>
    </row>
    <row r="1985" spans="1:25" ht="14.25" x14ac:dyDescent="0.2">
      <c r="A1985" s="21" t="str">
        <f t="shared" si="125"/>
        <v>ColsofCanalIT-SW-05-05</v>
      </c>
      <c r="B1985" s="21" t="str">
        <f t="shared" si="126"/>
        <v>IT-SW-05-05Canal</v>
      </c>
      <c r="C1985"/>
      <c r="D1985" s="21" t="s">
        <v>3656</v>
      </c>
      <c r="E1985" t="s">
        <v>3612</v>
      </c>
      <c r="F1985" s="41" t="s">
        <v>3567</v>
      </c>
      <c r="G1985" s="21" t="str">
        <f t="shared" si="128"/>
        <v>Colsof</v>
      </c>
      <c r="H1985" s="21" t="s">
        <v>94</v>
      </c>
      <c r="I1985" s="21" t="s">
        <v>74</v>
      </c>
      <c r="J1985" t="s">
        <v>3606</v>
      </c>
      <c r="K1985" t="s">
        <v>3607</v>
      </c>
      <c r="L1985" s="61" t="s">
        <v>92</v>
      </c>
      <c r="M1985" s="61" t="s">
        <v>3570</v>
      </c>
      <c r="N1985" s="41" t="s">
        <v>3581</v>
      </c>
      <c r="O1985" s="41" t="s">
        <v>3572</v>
      </c>
      <c r="P1985" s="41" t="s">
        <v>3608</v>
      </c>
      <c r="Q1985" s="47" t="str">
        <f t="shared" si="129"/>
        <v>IT-SW-05-05</v>
      </c>
      <c r="R1985" s="91" t="s">
        <v>3574</v>
      </c>
      <c r="S1985" s="46">
        <v>250000</v>
      </c>
      <c r="T1985" s="61">
        <v>1</v>
      </c>
      <c r="U1985" s="62">
        <v>1</v>
      </c>
      <c r="V1985" s="49">
        <f>SUMIF(ResumenCotizacion!$C:$C,E1985,ResumenCotizacion!$P:$P)</f>
        <v>0</v>
      </c>
      <c r="W1985" s="86">
        <f>IF(H1985="USD",S1985*SolCotizacion!$J$18,S1985)</f>
        <v>250000</v>
      </c>
      <c r="X1985" s="3">
        <f>ROUND(W1985/(1-VLOOKUP("Total porcentaje:",ResumenCotizacion!$F:$H,3,0)),2)</f>
        <v>250000</v>
      </c>
      <c r="Y1985" s="3">
        <f t="shared" si="127"/>
        <v>0</v>
      </c>
    </row>
    <row r="1986" spans="1:25" ht="14.25" x14ac:dyDescent="0.2">
      <c r="A1986" s="21" t="str">
        <f t="shared" ref="A1986:A2049" si="130">D1986&amp;F1986&amp;E1986</f>
        <v>ColsofCanalIT-SW-05-06</v>
      </c>
      <c r="B1986" s="21" t="str">
        <f t="shared" ref="B1986:B2049" si="131">E1986&amp;F1986</f>
        <v>IT-SW-05-06Canal</v>
      </c>
      <c r="C1986"/>
      <c r="D1986" s="21" t="s">
        <v>3656</v>
      </c>
      <c r="E1986" t="s">
        <v>3613</v>
      </c>
      <c r="F1986" s="41" t="s">
        <v>3567</v>
      </c>
      <c r="G1986" s="21" t="str">
        <f t="shared" si="128"/>
        <v>Colsof</v>
      </c>
      <c r="H1986" s="21" t="s">
        <v>94</v>
      </c>
      <c r="I1986" s="21" t="s">
        <v>74</v>
      </c>
      <c r="J1986" t="s">
        <v>3606</v>
      </c>
      <c r="K1986" t="s">
        <v>3607</v>
      </c>
      <c r="L1986" s="61" t="s">
        <v>92</v>
      </c>
      <c r="M1986" s="61" t="s">
        <v>3570</v>
      </c>
      <c r="N1986" s="41" t="s">
        <v>3581</v>
      </c>
      <c r="O1986" s="41" t="s">
        <v>3576</v>
      </c>
      <c r="P1986" s="41" t="s">
        <v>3608</v>
      </c>
      <c r="Q1986" s="47" t="str">
        <f t="shared" si="129"/>
        <v>IT-SW-05-06</v>
      </c>
      <c r="R1986" s="91" t="s">
        <v>3574</v>
      </c>
      <c r="S1986" s="46">
        <v>400000</v>
      </c>
      <c r="T1986" s="61">
        <v>1</v>
      </c>
      <c r="U1986" s="62">
        <v>1</v>
      </c>
      <c r="V1986" s="49">
        <f>SUMIF(ResumenCotizacion!$C:$C,E1986,ResumenCotizacion!$P:$P)</f>
        <v>0</v>
      </c>
      <c r="W1986" s="86">
        <f>IF(H1986="USD",S1986*SolCotizacion!$J$18,S1986)</f>
        <v>400000</v>
      </c>
      <c r="X1986" s="3">
        <f>ROUND(W1986/(1-VLOOKUP("Total porcentaje:",ResumenCotizacion!$F:$H,3,0)),2)</f>
        <v>400000</v>
      </c>
      <c r="Y1986" s="3">
        <f t="shared" si="127"/>
        <v>0</v>
      </c>
    </row>
    <row r="1987" spans="1:25" ht="14.25" x14ac:dyDescent="0.2">
      <c r="A1987" s="21" t="str">
        <f t="shared" si="130"/>
        <v>ColsofCanalIT-SW-06-01</v>
      </c>
      <c r="B1987" s="21" t="str">
        <f t="shared" si="131"/>
        <v>IT-SW-06-01Canal</v>
      </c>
      <c r="C1987"/>
      <c r="D1987" s="21" t="s">
        <v>3656</v>
      </c>
      <c r="E1987" t="s">
        <v>3614</v>
      </c>
      <c r="F1987" s="41" t="s">
        <v>3567</v>
      </c>
      <c r="G1987" s="21" t="str">
        <f t="shared" si="128"/>
        <v>Colsof</v>
      </c>
      <c r="H1987" s="21" t="s">
        <v>94</v>
      </c>
      <c r="I1987" s="21" t="s">
        <v>74</v>
      </c>
      <c r="J1987" t="s">
        <v>3615</v>
      </c>
      <c r="K1987" t="s">
        <v>3616</v>
      </c>
      <c r="L1987" s="61" t="s">
        <v>92</v>
      </c>
      <c r="M1987" s="61" t="s">
        <v>3570</v>
      </c>
      <c r="N1987" s="41" t="s">
        <v>3571</v>
      </c>
      <c r="O1987" s="41" t="s">
        <v>3576</v>
      </c>
      <c r="P1987" s="41" t="s">
        <v>3608</v>
      </c>
      <c r="Q1987" s="47" t="str">
        <f t="shared" si="129"/>
        <v>IT-SW-06-01</v>
      </c>
      <c r="R1987" s="91" t="s">
        <v>3574</v>
      </c>
      <c r="S1987" s="46">
        <v>18687500</v>
      </c>
      <c r="T1987" s="61">
        <v>1</v>
      </c>
      <c r="U1987" s="62">
        <v>1</v>
      </c>
      <c r="V1987" s="49">
        <f>SUMIF(ResumenCotizacion!$C:$C,E1987,ResumenCotizacion!$P:$P)</f>
        <v>0</v>
      </c>
      <c r="W1987" s="86">
        <f>IF(H1987="USD",S1987*SolCotizacion!$J$18,S1987)</f>
        <v>18687500</v>
      </c>
      <c r="X1987" s="3">
        <f>ROUND(W1987/(1-VLOOKUP("Total porcentaje:",ResumenCotizacion!$F:$H,3,0)),2)</f>
        <v>18687500</v>
      </c>
      <c r="Y1987" s="3">
        <f t="shared" ref="Y1987:Y2050" si="132">V1987*X1987</f>
        <v>0</v>
      </c>
    </row>
    <row r="1988" spans="1:25" ht="14.25" x14ac:dyDescent="0.2">
      <c r="A1988" s="21" t="str">
        <f t="shared" si="130"/>
        <v>ColsofCanalIT-SW-06-02</v>
      </c>
      <c r="B1988" s="21" t="str">
        <f t="shared" si="131"/>
        <v>IT-SW-06-02Canal</v>
      </c>
      <c r="C1988"/>
      <c r="D1988" s="21" t="s">
        <v>3656</v>
      </c>
      <c r="E1988" t="s">
        <v>3617</v>
      </c>
      <c r="F1988" s="41" t="s">
        <v>3567</v>
      </c>
      <c r="G1988" s="21" t="str">
        <f t="shared" si="128"/>
        <v>Colsof</v>
      </c>
      <c r="H1988" s="21" t="s">
        <v>94</v>
      </c>
      <c r="I1988" s="21" t="s">
        <v>74</v>
      </c>
      <c r="J1988" t="s">
        <v>3615</v>
      </c>
      <c r="K1988" t="s">
        <v>3616</v>
      </c>
      <c r="L1988" s="61" t="s">
        <v>92</v>
      </c>
      <c r="M1988" s="61" t="s">
        <v>3570</v>
      </c>
      <c r="N1988" s="41" t="s">
        <v>3578</v>
      </c>
      <c r="O1988" s="41" t="s">
        <v>3576</v>
      </c>
      <c r="P1988" s="41" t="s">
        <v>3608</v>
      </c>
      <c r="Q1988" s="47" t="str">
        <f t="shared" si="129"/>
        <v>IT-SW-06-02</v>
      </c>
      <c r="R1988" s="91" t="s">
        <v>3574</v>
      </c>
      <c r="S1988" s="46">
        <v>24375000</v>
      </c>
      <c r="T1988" s="61">
        <v>1</v>
      </c>
      <c r="U1988" s="62">
        <v>1</v>
      </c>
      <c r="V1988" s="49">
        <f>SUMIF(ResumenCotizacion!$C:$C,E1988,ResumenCotizacion!$P:$P)</f>
        <v>0</v>
      </c>
      <c r="W1988" s="86">
        <f>IF(H1988="USD",S1988*SolCotizacion!$J$18,S1988)</f>
        <v>24375000</v>
      </c>
      <c r="X1988" s="3">
        <f>ROUND(W1988/(1-VLOOKUP("Total porcentaje:",ResumenCotizacion!$F:$H,3,0)),2)</f>
        <v>24375000</v>
      </c>
      <c r="Y1988" s="3">
        <f t="shared" si="132"/>
        <v>0</v>
      </c>
    </row>
    <row r="1989" spans="1:25" ht="14.25" x14ac:dyDescent="0.2">
      <c r="A1989" s="21" t="str">
        <f t="shared" si="130"/>
        <v>ColsofCanalIT-SW-06-03</v>
      </c>
      <c r="B1989" s="21" t="str">
        <f t="shared" si="131"/>
        <v>IT-SW-06-03Canal</v>
      </c>
      <c r="C1989"/>
      <c r="D1989" s="21" t="s">
        <v>3656</v>
      </c>
      <c r="E1989" t="s">
        <v>3618</v>
      </c>
      <c r="F1989" s="41" t="s">
        <v>3567</v>
      </c>
      <c r="G1989" s="21" t="str">
        <f t="shared" si="128"/>
        <v>Colsof</v>
      </c>
      <c r="H1989" s="21" t="s">
        <v>94</v>
      </c>
      <c r="I1989" s="21" t="s">
        <v>74</v>
      </c>
      <c r="J1989" t="s">
        <v>3615</v>
      </c>
      <c r="K1989" t="s">
        <v>3616</v>
      </c>
      <c r="L1989" s="61" t="s">
        <v>92</v>
      </c>
      <c r="M1989" s="61" t="s">
        <v>3570</v>
      </c>
      <c r="N1989" s="41" t="s">
        <v>3581</v>
      </c>
      <c r="O1989" s="41" t="s">
        <v>3576</v>
      </c>
      <c r="P1989" s="41" t="s">
        <v>3608</v>
      </c>
      <c r="Q1989" s="47" t="str">
        <f t="shared" si="129"/>
        <v>IT-SW-06-03</v>
      </c>
      <c r="R1989" s="91" t="s">
        <v>3574</v>
      </c>
      <c r="S1989" s="46">
        <v>30875000</v>
      </c>
      <c r="T1989" s="61">
        <v>1</v>
      </c>
      <c r="U1989" s="62">
        <v>1</v>
      </c>
      <c r="V1989" s="49">
        <f>SUMIF(ResumenCotizacion!$C:$C,E1989,ResumenCotizacion!$P:$P)</f>
        <v>0</v>
      </c>
      <c r="W1989" s="86">
        <f>IF(H1989="USD",S1989*SolCotizacion!$J$18,S1989)</f>
        <v>30875000</v>
      </c>
      <c r="X1989" s="3">
        <f>ROUND(W1989/(1-VLOOKUP("Total porcentaje:",ResumenCotizacion!$F:$H,3,0)),2)</f>
        <v>30875000</v>
      </c>
      <c r="Y1989" s="3">
        <f t="shared" si="132"/>
        <v>0</v>
      </c>
    </row>
    <row r="1990" spans="1:25" ht="14.25" x14ac:dyDescent="0.2">
      <c r="A1990" s="21" t="str">
        <f t="shared" si="130"/>
        <v>ColsofCanalIT-SW-07-01</v>
      </c>
      <c r="B1990" s="21" t="str">
        <f t="shared" si="131"/>
        <v>IT-SW-07-01Canal</v>
      </c>
      <c r="C1990"/>
      <c r="D1990" s="21" t="s">
        <v>3656</v>
      </c>
      <c r="E1990" t="s">
        <v>3619</v>
      </c>
      <c r="F1990" s="41" t="s">
        <v>3567</v>
      </c>
      <c r="G1990" s="21" t="str">
        <f t="shared" si="128"/>
        <v>Colsof</v>
      </c>
      <c r="H1990" s="21" t="s">
        <v>94</v>
      </c>
      <c r="I1990" s="21" t="s">
        <v>74</v>
      </c>
      <c r="J1990" t="s">
        <v>3620</v>
      </c>
      <c r="K1990" t="s">
        <v>29</v>
      </c>
      <c r="L1990" s="61" t="s">
        <v>92</v>
      </c>
      <c r="M1990" s="61" t="s">
        <v>3570</v>
      </c>
      <c r="N1990" s="41" t="s">
        <v>3571</v>
      </c>
      <c r="O1990" s="41" t="s">
        <v>3572</v>
      </c>
      <c r="P1990" s="41" t="s">
        <v>3621</v>
      </c>
      <c r="Q1990" s="47" t="str">
        <f t="shared" si="129"/>
        <v>IT-SW-07-01</v>
      </c>
      <c r="R1990" s="91" t="s">
        <v>3574</v>
      </c>
      <c r="S1990" s="46">
        <v>720000</v>
      </c>
      <c r="T1990" s="61">
        <v>1</v>
      </c>
      <c r="U1990" s="62">
        <v>1</v>
      </c>
      <c r="V1990" s="49">
        <f>SUMIF(ResumenCotizacion!$C:$C,E1990,ResumenCotizacion!$P:$P)</f>
        <v>0</v>
      </c>
      <c r="W1990" s="86">
        <f>IF(H1990="USD",S1990*SolCotizacion!$J$18,S1990)</f>
        <v>720000</v>
      </c>
      <c r="X1990" s="3">
        <f>ROUND(W1990/(1-VLOOKUP("Total porcentaje:",ResumenCotizacion!$F:$H,3,0)),2)</f>
        <v>720000</v>
      </c>
      <c r="Y1990" s="3">
        <f t="shared" si="132"/>
        <v>0</v>
      </c>
    </row>
    <row r="1991" spans="1:25" ht="14.25" x14ac:dyDescent="0.2">
      <c r="A1991" s="21" t="str">
        <f t="shared" si="130"/>
        <v>ColsofCanalIT-SW-07-02</v>
      </c>
      <c r="B1991" s="21" t="str">
        <f t="shared" si="131"/>
        <v>IT-SW-07-02Canal</v>
      </c>
      <c r="C1991"/>
      <c r="D1991" s="21" t="s">
        <v>3656</v>
      </c>
      <c r="E1991" t="s">
        <v>3622</v>
      </c>
      <c r="F1991" s="41" t="s">
        <v>3567</v>
      </c>
      <c r="G1991" s="21" t="str">
        <f t="shared" si="128"/>
        <v>Colsof</v>
      </c>
      <c r="H1991" s="21" t="s">
        <v>94</v>
      </c>
      <c r="I1991" s="21" t="s">
        <v>74</v>
      </c>
      <c r="J1991" t="s">
        <v>3620</v>
      </c>
      <c r="K1991" t="s">
        <v>29</v>
      </c>
      <c r="L1991" s="61" t="s">
        <v>92</v>
      </c>
      <c r="M1991" s="61" t="s">
        <v>3570</v>
      </c>
      <c r="N1991" s="41" t="s">
        <v>3571</v>
      </c>
      <c r="O1991" s="41" t="s">
        <v>3576</v>
      </c>
      <c r="P1991" s="41" t="s">
        <v>3621</v>
      </c>
      <c r="Q1991" s="47" t="str">
        <f t="shared" si="129"/>
        <v>IT-SW-07-02</v>
      </c>
      <c r="R1991" s="91" t="s">
        <v>3574</v>
      </c>
      <c r="S1991" s="46">
        <v>1000000</v>
      </c>
      <c r="T1991" s="61">
        <v>1</v>
      </c>
      <c r="U1991" s="62">
        <v>1</v>
      </c>
      <c r="V1991" s="49">
        <f>SUMIF(ResumenCotizacion!$C:$C,E1991,ResumenCotizacion!$P:$P)</f>
        <v>0</v>
      </c>
      <c r="W1991" s="86">
        <f>IF(H1991="USD",S1991*SolCotizacion!$J$18,S1991)</f>
        <v>1000000</v>
      </c>
      <c r="X1991" s="3">
        <f>ROUND(W1991/(1-VLOOKUP("Total porcentaje:",ResumenCotizacion!$F:$H,3,0)),2)</f>
        <v>1000000</v>
      </c>
      <c r="Y1991" s="3">
        <f t="shared" si="132"/>
        <v>0</v>
      </c>
    </row>
    <row r="1992" spans="1:25" ht="14.25" x14ac:dyDescent="0.2">
      <c r="A1992" s="21" t="str">
        <f t="shared" si="130"/>
        <v>ColsofCanalIT-SW-07-03</v>
      </c>
      <c r="B1992" s="21" t="str">
        <f t="shared" si="131"/>
        <v>IT-SW-07-03Canal</v>
      </c>
      <c r="C1992"/>
      <c r="D1992" s="21" t="s">
        <v>3656</v>
      </c>
      <c r="E1992" t="s">
        <v>3623</v>
      </c>
      <c r="F1992" s="41" t="s">
        <v>3567</v>
      </c>
      <c r="G1992" s="21" t="str">
        <f t="shared" si="128"/>
        <v>Colsof</v>
      </c>
      <c r="H1992" s="21" t="s">
        <v>94</v>
      </c>
      <c r="I1992" s="21" t="s">
        <v>74</v>
      </c>
      <c r="J1992" t="s">
        <v>3620</v>
      </c>
      <c r="K1992" t="s">
        <v>29</v>
      </c>
      <c r="L1992" s="61" t="s">
        <v>92</v>
      </c>
      <c r="M1992" s="61" t="s">
        <v>3570</v>
      </c>
      <c r="N1992" s="41" t="s">
        <v>3578</v>
      </c>
      <c r="O1992" s="41" t="s">
        <v>3572</v>
      </c>
      <c r="P1992" s="41" t="s">
        <v>3621</v>
      </c>
      <c r="Q1992" s="47" t="str">
        <f t="shared" si="129"/>
        <v>IT-SW-07-03</v>
      </c>
      <c r="R1992" s="91" t="s">
        <v>3574</v>
      </c>
      <c r="S1992" s="46">
        <v>800000</v>
      </c>
      <c r="T1992" s="61">
        <v>1</v>
      </c>
      <c r="U1992" s="62">
        <v>1</v>
      </c>
      <c r="V1992" s="49">
        <f>SUMIF(ResumenCotizacion!$C:$C,E1992,ResumenCotizacion!$P:$P)</f>
        <v>0</v>
      </c>
      <c r="W1992" s="86">
        <f>IF(H1992="USD",S1992*SolCotizacion!$J$18,S1992)</f>
        <v>800000</v>
      </c>
      <c r="X1992" s="3">
        <f>ROUND(W1992/(1-VLOOKUP("Total porcentaje:",ResumenCotizacion!$F:$H,3,0)),2)</f>
        <v>800000</v>
      </c>
      <c r="Y1992" s="3">
        <f t="shared" si="132"/>
        <v>0</v>
      </c>
    </row>
    <row r="1993" spans="1:25" ht="14.25" x14ac:dyDescent="0.2">
      <c r="A1993" s="21" t="str">
        <f t="shared" si="130"/>
        <v>ColsofCanalIT-SW-07-04</v>
      </c>
      <c r="B1993" s="21" t="str">
        <f t="shared" si="131"/>
        <v>IT-SW-07-04Canal</v>
      </c>
      <c r="C1993"/>
      <c r="D1993" s="21" t="s">
        <v>3656</v>
      </c>
      <c r="E1993" t="s">
        <v>3624</v>
      </c>
      <c r="F1993" s="41" t="s">
        <v>3567</v>
      </c>
      <c r="G1993" s="21" t="str">
        <f t="shared" si="128"/>
        <v>Colsof</v>
      </c>
      <c r="H1993" s="21" t="s">
        <v>94</v>
      </c>
      <c r="I1993" s="21" t="s">
        <v>74</v>
      </c>
      <c r="J1993" t="s">
        <v>3620</v>
      </c>
      <c r="K1993" t="s">
        <v>29</v>
      </c>
      <c r="L1993" s="61" t="s">
        <v>92</v>
      </c>
      <c r="M1993" s="61" t="s">
        <v>3570</v>
      </c>
      <c r="N1993" s="41" t="s">
        <v>3578</v>
      </c>
      <c r="O1993" s="41" t="s">
        <v>3576</v>
      </c>
      <c r="P1993" s="41" t="s">
        <v>3621</v>
      </c>
      <c r="Q1993" s="47" t="str">
        <f t="shared" si="129"/>
        <v>IT-SW-07-04</v>
      </c>
      <c r="R1993" s="91" t="s">
        <v>3574</v>
      </c>
      <c r="S1993" s="46">
        <v>1200000</v>
      </c>
      <c r="T1993" s="61">
        <v>1</v>
      </c>
      <c r="U1993" s="62">
        <v>1</v>
      </c>
      <c r="V1993" s="49">
        <f>SUMIF(ResumenCotizacion!$C:$C,E1993,ResumenCotizacion!$P:$P)</f>
        <v>0</v>
      </c>
      <c r="W1993" s="86">
        <f>IF(H1993="USD",S1993*SolCotizacion!$J$18,S1993)</f>
        <v>1200000</v>
      </c>
      <c r="X1993" s="3">
        <f>ROUND(W1993/(1-VLOOKUP("Total porcentaje:",ResumenCotizacion!$F:$H,3,0)),2)</f>
        <v>1200000</v>
      </c>
      <c r="Y1993" s="3">
        <f t="shared" si="132"/>
        <v>0</v>
      </c>
    </row>
    <row r="1994" spans="1:25" ht="14.25" x14ac:dyDescent="0.2">
      <c r="A1994" s="21" t="str">
        <f t="shared" si="130"/>
        <v>ColsofCanalIT-SW-07-05</v>
      </c>
      <c r="B1994" s="21" t="str">
        <f t="shared" si="131"/>
        <v>IT-SW-07-05Canal</v>
      </c>
      <c r="C1994"/>
      <c r="D1994" s="21" t="s">
        <v>3656</v>
      </c>
      <c r="E1994" t="s">
        <v>3625</v>
      </c>
      <c r="F1994" s="41" t="s">
        <v>3567</v>
      </c>
      <c r="G1994" s="21" t="str">
        <f t="shared" si="128"/>
        <v>Colsof</v>
      </c>
      <c r="H1994" s="21" t="s">
        <v>94</v>
      </c>
      <c r="I1994" s="21" t="s">
        <v>74</v>
      </c>
      <c r="J1994" t="s">
        <v>3620</v>
      </c>
      <c r="K1994" t="s">
        <v>29</v>
      </c>
      <c r="L1994" s="61" t="s">
        <v>92</v>
      </c>
      <c r="M1994" s="61" t="s">
        <v>3570</v>
      </c>
      <c r="N1994" s="41" t="s">
        <v>3581</v>
      </c>
      <c r="O1994" s="41" t="s">
        <v>3572</v>
      </c>
      <c r="P1994" s="41" t="s">
        <v>3621</v>
      </c>
      <c r="Q1994" s="47" t="str">
        <f t="shared" si="129"/>
        <v>IT-SW-07-05</v>
      </c>
      <c r="R1994" s="91" t="s">
        <v>3574</v>
      </c>
      <c r="S1994" s="46">
        <v>1000000</v>
      </c>
      <c r="T1994" s="61">
        <v>1</v>
      </c>
      <c r="U1994" s="62">
        <v>1</v>
      </c>
      <c r="V1994" s="49">
        <f>SUMIF(ResumenCotizacion!$C:$C,E1994,ResumenCotizacion!$P:$P)</f>
        <v>0</v>
      </c>
      <c r="W1994" s="86">
        <f>IF(H1994="USD",S1994*SolCotizacion!$J$18,S1994)</f>
        <v>1000000</v>
      </c>
      <c r="X1994" s="3">
        <f>ROUND(W1994/(1-VLOOKUP("Total porcentaje:",ResumenCotizacion!$F:$H,3,0)),2)</f>
        <v>1000000</v>
      </c>
      <c r="Y1994" s="3">
        <f t="shared" si="132"/>
        <v>0</v>
      </c>
    </row>
    <row r="1995" spans="1:25" ht="14.25" x14ac:dyDescent="0.2">
      <c r="A1995" s="21" t="str">
        <f t="shared" si="130"/>
        <v>ColsofCanalIT-SW-07-06</v>
      </c>
      <c r="B1995" s="21" t="str">
        <f t="shared" si="131"/>
        <v>IT-SW-07-06Canal</v>
      </c>
      <c r="C1995"/>
      <c r="D1995" s="21" t="s">
        <v>3656</v>
      </c>
      <c r="E1995" t="s">
        <v>3626</v>
      </c>
      <c r="F1995" s="41" t="s">
        <v>3567</v>
      </c>
      <c r="G1995" s="21" t="str">
        <f t="shared" si="128"/>
        <v>Colsof</v>
      </c>
      <c r="H1995" s="21" t="s">
        <v>94</v>
      </c>
      <c r="I1995" s="21" t="s">
        <v>74</v>
      </c>
      <c r="J1995" t="s">
        <v>3620</v>
      </c>
      <c r="K1995" t="s">
        <v>29</v>
      </c>
      <c r="L1995" s="61" t="s">
        <v>92</v>
      </c>
      <c r="M1995" s="61" t="s">
        <v>3570</v>
      </c>
      <c r="N1995" s="41" t="s">
        <v>3581</v>
      </c>
      <c r="O1995" s="41" t="s">
        <v>3576</v>
      </c>
      <c r="P1995" s="41" t="s">
        <v>3621</v>
      </c>
      <c r="Q1995" s="47" t="str">
        <f t="shared" si="129"/>
        <v>IT-SW-07-06</v>
      </c>
      <c r="R1995" s="91" t="s">
        <v>3574</v>
      </c>
      <c r="S1995" s="46">
        <v>1600000</v>
      </c>
      <c r="T1995" s="61">
        <v>1</v>
      </c>
      <c r="U1995" s="62">
        <v>1</v>
      </c>
      <c r="V1995" s="49">
        <f>SUMIF(ResumenCotizacion!$C:$C,E1995,ResumenCotizacion!$P:$P)</f>
        <v>0</v>
      </c>
      <c r="W1995" s="86">
        <f>IF(H1995="USD",S1995*SolCotizacion!$J$18,S1995)</f>
        <v>1600000</v>
      </c>
      <c r="X1995" s="3">
        <f>ROUND(W1995/(1-VLOOKUP("Total porcentaje:",ResumenCotizacion!$F:$H,3,0)),2)</f>
        <v>1600000</v>
      </c>
      <c r="Y1995" s="3">
        <f t="shared" si="132"/>
        <v>0</v>
      </c>
    </row>
    <row r="1996" spans="1:25" ht="14.25" x14ac:dyDescent="0.2">
      <c r="A1996" s="21" t="str">
        <f t="shared" si="130"/>
        <v>ColsofCanalIT-SW-08-01</v>
      </c>
      <c r="B1996" s="21" t="str">
        <f t="shared" si="131"/>
        <v>IT-SW-08-01Canal</v>
      </c>
      <c r="C1996"/>
      <c r="D1996" s="21" t="s">
        <v>3656</v>
      </c>
      <c r="E1996" t="s">
        <v>3627</v>
      </c>
      <c r="F1996" s="41" t="s">
        <v>3567</v>
      </c>
      <c r="G1996" s="21" t="str">
        <f t="shared" si="128"/>
        <v>Colsof</v>
      </c>
      <c r="H1996" s="21" t="s">
        <v>94</v>
      </c>
      <c r="I1996" s="21" t="s">
        <v>74</v>
      </c>
      <c r="J1996" t="s">
        <v>3628</v>
      </c>
      <c r="K1996" t="s">
        <v>3629</v>
      </c>
      <c r="L1996" s="61" t="s">
        <v>92</v>
      </c>
      <c r="M1996" s="61" t="s">
        <v>3570</v>
      </c>
      <c r="N1996" s="41" t="s">
        <v>3571</v>
      </c>
      <c r="O1996" s="41" t="s">
        <v>3572</v>
      </c>
      <c r="P1996" s="41" t="s">
        <v>3608</v>
      </c>
      <c r="Q1996" s="47" t="str">
        <f t="shared" si="129"/>
        <v>IT-SW-08-01</v>
      </c>
      <c r="R1996" s="91" t="s">
        <v>3574</v>
      </c>
      <c r="S1996" s="46">
        <v>56250</v>
      </c>
      <c r="T1996" s="61">
        <v>1</v>
      </c>
      <c r="U1996" s="62">
        <v>1</v>
      </c>
      <c r="V1996" s="49">
        <f>SUMIF(ResumenCotizacion!$C:$C,E1996,ResumenCotizacion!$P:$P)</f>
        <v>0</v>
      </c>
      <c r="W1996" s="86">
        <f>IF(H1996="USD",S1996*SolCotizacion!$J$18,S1996)</f>
        <v>56250</v>
      </c>
      <c r="X1996" s="3">
        <f>ROUND(W1996/(1-VLOOKUP("Total porcentaje:",ResumenCotizacion!$F:$H,3,0)),2)</f>
        <v>56250</v>
      </c>
      <c r="Y1996" s="3">
        <f t="shared" si="132"/>
        <v>0</v>
      </c>
    </row>
    <row r="1997" spans="1:25" ht="14.25" x14ac:dyDescent="0.2">
      <c r="A1997" s="21" t="str">
        <f t="shared" si="130"/>
        <v>ColsofCanalIT-SW-08-02</v>
      </c>
      <c r="B1997" s="21" t="str">
        <f t="shared" si="131"/>
        <v>IT-SW-08-02Canal</v>
      </c>
      <c r="C1997"/>
      <c r="D1997" s="21" t="s">
        <v>3656</v>
      </c>
      <c r="E1997" t="s">
        <v>3630</v>
      </c>
      <c r="F1997" s="41" t="s">
        <v>3567</v>
      </c>
      <c r="G1997" s="21" t="str">
        <f t="shared" si="128"/>
        <v>Colsof</v>
      </c>
      <c r="H1997" s="21" t="s">
        <v>94</v>
      </c>
      <c r="I1997" s="21" t="s">
        <v>74</v>
      </c>
      <c r="J1997" t="s">
        <v>3628</v>
      </c>
      <c r="K1997" t="s">
        <v>3629</v>
      </c>
      <c r="L1997" s="61" t="s">
        <v>92</v>
      </c>
      <c r="M1997" s="61" t="s">
        <v>3570</v>
      </c>
      <c r="N1997" s="41" t="s">
        <v>3571</v>
      </c>
      <c r="O1997" s="41" t="s">
        <v>3576</v>
      </c>
      <c r="P1997" s="41" t="s">
        <v>3608</v>
      </c>
      <c r="Q1997" s="47" t="str">
        <f t="shared" si="129"/>
        <v>IT-SW-08-02</v>
      </c>
      <c r="R1997" s="91" t="s">
        <v>3574</v>
      </c>
      <c r="S1997" s="46">
        <v>62500</v>
      </c>
      <c r="T1997" s="61">
        <v>1</v>
      </c>
      <c r="U1997" s="62">
        <v>1</v>
      </c>
      <c r="V1997" s="49">
        <f>SUMIF(ResumenCotizacion!$C:$C,E1997,ResumenCotizacion!$P:$P)</f>
        <v>0</v>
      </c>
      <c r="W1997" s="86">
        <f>IF(H1997="USD",S1997*SolCotizacion!$J$18,S1997)</f>
        <v>62500</v>
      </c>
      <c r="X1997" s="3">
        <f>ROUND(W1997/(1-VLOOKUP("Total porcentaje:",ResumenCotizacion!$F:$H,3,0)),2)</f>
        <v>62500</v>
      </c>
      <c r="Y1997" s="3">
        <f t="shared" si="132"/>
        <v>0</v>
      </c>
    </row>
    <row r="1998" spans="1:25" ht="14.25" x14ac:dyDescent="0.2">
      <c r="A1998" s="21" t="str">
        <f t="shared" si="130"/>
        <v>ColsofCanalIT-SW-08-03</v>
      </c>
      <c r="B1998" s="21" t="str">
        <f t="shared" si="131"/>
        <v>IT-SW-08-03Canal</v>
      </c>
      <c r="C1998"/>
      <c r="D1998" s="21" t="s">
        <v>3656</v>
      </c>
      <c r="E1998" t="s">
        <v>3631</v>
      </c>
      <c r="F1998" s="41" t="s">
        <v>3567</v>
      </c>
      <c r="G1998" s="21" t="str">
        <f t="shared" si="128"/>
        <v>Colsof</v>
      </c>
      <c r="H1998" s="21" t="s">
        <v>94</v>
      </c>
      <c r="I1998" s="21" t="s">
        <v>74</v>
      </c>
      <c r="J1998" t="s">
        <v>3628</v>
      </c>
      <c r="K1998" t="s">
        <v>3629</v>
      </c>
      <c r="L1998" s="61" t="s">
        <v>92</v>
      </c>
      <c r="M1998" s="61" t="s">
        <v>3570</v>
      </c>
      <c r="N1998" s="41" t="s">
        <v>3578</v>
      </c>
      <c r="O1998" s="41" t="s">
        <v>3572</v>
      </c>
      <c r="P1998" s="41" t="s">
        <v>3608</v>
      </c>
      <c r="Q1998" s="47" t="str">
        <f t="shared" si="129"/>
        <v>IT-SW-08-03</v>
      </c>
      <c r="R1998" s="91" t="s">
        <v>3574</v>
      </c>
      <c r="S1998" s="46">
        <v>75000</v>
      </c>
      <c r="T1998" s="61">
        <v>1</v>
      </c>
      <c r="U1998" s="62">
        <v>1</v>
      </c>
      <c r="V1998" s="49">
        <f>SUMIF(ResumenCotizacion!$C:$C,E1998,ResumenCotizacion!$P:$P)</f>
        <v>0</v>
      </c>
      <c r="W1998" s="86">
        <f>IF(H1998="USD",S1998*SolCotizacion!$J$18,S1998)</f>
        <v>75000</v>
      </c>
      <c r="X1998" s="3">
        <f>ROUND(W1998/(1-VLOOKUP("Total porcentaje:",ResumenCotizacion!$F:$H,3,0)),2)</f>
        <v>75000</v>
      </c>
      <c r="Y1998" s="3">
        <f t="shared" si="132"/>
        <v>0</v>
      </c>
    </row>
    <row r="1999" spans="1:25" ht="14.25" x14ac:dyDescent="0.2">
      <c r="A1999" s="21" t="str">
        <f t="shared" si="130"/>
        <v>ColsofCanalIT-SW-08-04</v>
      </c>
      <c r="B1999" s="21" t="str">
        <f t="shared" si="131"/>
        <v>IT-SW-08-04Canal</v>
      </c>
      <c r="C1999"/>
      <c r="D1999" s="21" t="s">
        <v>3656</v>
      </c>
      <c r="E1999" t="s">
        <v>3632</v>
      </c>
      <c r="F1999" s="41" t="s">
        <v>3567</v>
      </c>
      <c r="G1999" s="21" t="str">
        <f t="shared" si="128"/>
        <v>Colsof</v>
      </c>
      <c r="H1999" s="21" t="s">
        <v>94</v>
      </c>
      <c r="I1999" s="21" t="s">
        <v>74</v>
      </c>
      <c r="J1999" t="s">
        <v>3628</v>
      </c>
      <c r="K1999" t="s">
        <v>3629</v>
      </c>
      <c r="L1999" s="61" t="s">
        <v>92</v>
      </c>
      <c r="M1999" s="61" t="s">
        <v>3570</v>
      </c>
      <c r="N1999" s="41" t="s">
        <v>3578</v>
      </c>
      <c r="O1999" s="41" t="s">
        <v>3576</v>
      </c>
      <c r="P1999" s="41" t="s">
        <v>3608</v>
      </c>
      <c r="Q1999" s="47" t="str">
        <f t="shared" si="129"/>
        <v>IT-SW-08-04</v>
      </c>
      <c r="R1999" s="91" t="s">
        <v>3574</v>
      </c>
      <c r="S1999" s="46">
        <v>87500</v>
      </c>
      <c r="T1999" s="61">
        <v>1</v>
      </c>
      <c r="U1999" s="62">
        <v>1</v>
      </c>
      <c r="V1999" s="49">
        <f>SUMIF(ResumenCotizacion!$C:$C,E1999,ResumenCotizacion!$P:$P)</f>
        <v>0</v>
      </c>
      <c r="W1999" s="86">
        <f>IF(H1999="USD",S1999*SolCotizacion!$J$18,S1999)</f>
        <v>87500</v>
      </c>
      <c r="X1999" s="3">
        <f>ROUND(W1999/(1-VLOOKUP("Total porcentaje:",ResumenCotizacion!$F:$H,3,0)),2)</f>
        <v>87500</v>
      </c>
      <c r="Y1999" s="3">
        <f t="shared" si="132"/>
        <v>0</v>
      </c>
    </row>
    <row r="2000" spans="1:25" ht="14.25" x14ac:dyDescent="0.2">
      <c r="A2000" s="21" t="str">
        <f t="shared" si="130"/>
        <v>ColsofCanalIT-SW-08-05</v>
      </c>
      <c r="B2000" s="21" t="str">
        <f t="shared" si="131"/>
        <v>IT-SW-08-05Canal</v>
      </c>
      <c r="C2000"/>
      <c r="D2000" s="21" t="s">
        <v>3656</v>
      </c>
      <c r="E2000" t="s">
        <v>3633</v>
      </c>
      <c r="F2000" s="41" t="s">
        <v>3567</v>
      </c>
      <c r="G2000" s="21" t="str">
        <f t="shared" si="128"/>
        <v>Colsof</v>
      </c>
      <c r="H2000" s="21" t="s">
        <v>94</v>
      </c>
      <c r="I2000" s="21" t="s">
        <v>74</v>
      </c>
      <c r="J2000" t="s">
        <v>3628</v>
      </c>
      <c r="K2000" t="s">
        <v>3629</v>
      </c>
      <c r="L2000" s="61" t="s">
        <v>92</v>
      </c>
      <c r="M2000" s="61" t="s">
        <v>3570</v>
      </c>
      <c r="N2000" s="41" t="s">
        <v>3581</v>
      </c>
      <c r="O2000" s="41" t="s">
        <v>3572</v>
      </c>
      <c r="P2000" s="41" t="s">
        <v>3608</v>
      </c>
      <c r="Q2000" s="47" t="str">
        <f t="shared" si="129"/>
        <v>IT-SW-08-05</v>
      </c>
      <c r="R2000" s="91" t="s">
        <v>3574</v>
      </c>
      <c r="S2000" s="46">
        <v>93750</v>
      </c>
      <c r="T2000" s="61">
        <v>1</v>
      </c>
      <c r="U2000" s="62">
        <v>1</v>
      </c>
      <c r="V2000" s="49">
        <f>SUMIF(ResumenCotizacion!$C:$C,E2000,ResumenCotizacion!$P:$P)</f>
        <v>0</v>
      </c>
      <c r="W2000" s="86">
        <f>IF(H2000="USD",S2000*SolCotizacion!$J$18,S2000)</f>
        <v>93750</v>
      </c>
      <c r="X2000" s="3">
        <f>ROUND(W2000/(1-VLOOKUP("Total porcentaje:",ResumenCotizacion!$F:$H,3,0)),2)</f>
        <v>93750</v>
      </c>
      <c r="Y2000" s="3">
        <f t="shared" si="132"/>
        <v>0</v>
      </c>
    </row>
    <row r="2001" spans="1:25" ht="14.25" x14ac:dyDescent="0.2">
      <c r="A2001" s="21" t="str">
        <f t="shared" si="130"/>
        <v>ColsofCanalIT-SW-08-06</v>
      </c>
      <c r="B2001" s="21" t="str">
        <f t="shared" si="131"/>
        <v>IT-SW-08-06Canal</v>
      </c>
      <c r="C2001"/>
      <c r="D2001" s="21" t="s">
        <v>3656</v>
      </c>
      <c r="E2001" t="s">
        <v>3634</v>
      </c>
      <c r="F2001" s="41" t="s">
        <v>3567</v>
      </c>
      <c r="G2001" s="21" t="str">
        <f t="shared" si="128"/>
        <v>Colsof</v>
      </c>
      <c r="H2001" s="21" t="s">
        <v>94</v>
      </c>
      <c r="I2001" s="21" t="s">
        <v>74</v>
      </c>
      <c r="J2001" t="s">
        <v>3628</v>
      </c>
      <c r="K2001" t="s">
        <v>3629</v>
      </c>
      <c r="L2001" s="61" t="s">
        <v>92</v>
      </c>
      <c r="M2001" s="61" t="s">
        <v>3570</v>
      </c>
      <c r="N2001" s="41" t="s">
        <v>3581</v>
      </c>
      <c r="O2001" s="41" t="s">
        <v>3576</v>
      </c>
      <c r="P2001" s="41" t="s">
        <v>3608</v>
      </c>
      <c r="Q2001" s="47" t="str">
        <f t="shared" si="129"/>
        <v>IT-SW-08-06</v>
      </c>
      <c r="R2001" s="91" t="s">
        <v>3574</v>
      </c>
      <c r="S2001" s="46">
        <v>125000</v>
      </c>
      <c r="T2001" s="61">
        <v>1</v>
      </c>
      <c r="U2001" s="62">
        <v>1</v>
      </c>
      <c r="V2001" s="49">
        <f>SUMIF(ResumenCotizacion!$C:$C,E2001,ResumenCotizacion!$P:$P)</f>
        <v>0</v>
      </c>
      <c r="W2001" s="86">
        <f>IF(H2001="USD",S2001*SolCotizacion!$J$18,S2001)</f>
        <v>125000</v>
      </c>
      <c r="X2001" s="3">
        <f>ROUND(W2001/(1-VLOOKUP("Total porcentaje:",ResumenCotizacion!$F:$H,3,0)),2)</f>
        <v>125000</v>
      </c>
      <c r="Y2001" s="3">
        <f t="shared" si="132"/>
        <v>0</v>
      </c>
    </row>
    <row r="2002" spans="1:25" ht="14.25" x14ac:dyDescent="0.2">
      <c r="A2002" s="21" t="str">
        <f t="shared" si="130"/>
        <v>ColsofCanalIT-SW-09-01</v>
      </c>
      <c r="B2002" s="21" t="str">
        <f t="shared" si="131"/>
        <v>IT-SW-09-01Canal</v>
      </c>
      <c r="C2002"/>
      <c r="D2002" s="21" t="s">
        <v>3656</v>
      </c>
      <c r="E2002" t="s">
        <v>3635</v>
      </c>
      <c r="F2002" s="41" t="s">
        <v>3567</v>
      </c>
      <c r="G2002" s="21" t="str">
        <f t="shared" si="128"/>
        <v>Colsof</v>
      </c>
      <c r="H2002" s="21" t="s">
        <v>94</v>
      </c>
      <c r="I2002" s="21" t="s">
        <v>74</v>
      </c>
      <c r="J2002" t="s">
        <v>3636</v>
      </c>
      <c r="K2002" t="s">
        <v>3616</v>
      </c>
      <c r="L2002" s="61" t="s">
        <v>92</v>
      </c>
      <c r="M2002" s="61" t="s">
        <v>3570</v>
      </c>
      <c r="N2002" s="41" t="s">
        <v>3571</v>
      </c>
      <c r="O2002" s="41" t="s">
        <v>3576</v>
      </c>
      <c r="P2002" s="41" t="s">
        <v>3621</v>
      </c>
      <c r="Q2002" s="47" t="str">
        <f t="shared" si="129"/>
        <v>IT-SW-09-01</v>
      </c>
      <c r="R2002" s="91" t="s">
        <v>3574</v>
      </c>
      <c r="S2002" s="46">
        <v>18687500</v>
      </c>
      <c r="T2002" s="61">
        <v>1</v>
      </c>
      <c r="U2002" s="62">
        <v>1</v>
      </c>
      <c r="V2002" s="49">
        <f>SUMIF(ResumenCotizacion!$C:$C,E2002,ResumenCotizacion!$P:$P)</f>
        <v>0</v>
      </c>
      <c r="W2002" s="86">
        <f>IF(H2002="USD",S2002*SolCotizacion!$J$18,S2002)</f>
        <v>18687500</v>
      </c>
      <c r="X2002" s="3">
        <f>ROUND(W2002/(1-VLOOKUP("Total porcentaje:",ResumenCotizacion!$F:$H,3,0)),2)</f>
        <v>18687500</v>
      </c>
      <c r="Y2002" s="3">
        <f t="shared" si="132"/>
        <v>0</v>
      </c>
    </row>
    <row r="2003" spans="1:25" ht="14.25" x14ac:dyDescent="0.2">
      <c r="A2003" s="21" t="str">
        <f t="shared" si="130"/>
        <v>ColsofCanalIT-SW-09-02</v>
      </c>
      <c r="B2003" s="21" t="str">
        <f t="shared" si="131"/>
        <v>IT-SW-09-02Canal</v>
      </c>
      <c r="C2003"/>
      <c r="D2003" s="21" t="s">
        <v>3656</v>
      </c>
      <c r="E2003" t="s">
        <v>3637</v>
      </c>
      <c r="F2003" s="41" t="s">
        <v>3567</v>
      </c>
      <c r="G2003" s="21" t="str">
        <f t="shared" si="128"/>
        <v>Colsof</v>
      </c>
      <c r="H2003" s="21" t="s">
        <v>94</v>
      </c>
      <c r="I2003" s="21" t="s">
        <v>74</v>
      </c>
      <c r="J2003" t="s">
        <v>3636</v>
      </c>
      <c r="K2003" t="s">
        <v>3616</v>
      </c>
      <c r="L2003" s="61" t="s">
        <v>92</v>
      </c>
      <c r="M2003" s="61" t="s">
        <v>3570</v>
      </c>
      <c r="N2003" s="41" t="s">
        <v>3578</v>
      </c>
      <c r="O2003" s="41" t="s">
        <v>3576</v>
      </c>
      <c r="P2003" s="41" t="s">
        <v>3621</v>
      </c>
      <c r="Q2003" s="47" t="str">
        <f t="shared" si="129"/>
        <v>IT-SW-09-02</v>
      </c>
      <c r="R2003" s="91" t="s">
        <v>3574</v>
      </c>
      <c r="S2003" s="46">
        <v>24375000</v>
      </c>
      <c r="T2003" s="61">
        <v>1</v>
      </c>
      <c r="U2003" s="62">
        <v>1</v>
      </c>
      <c r="V2003" s="49">
        <f>SUMIF(ResumenCotizacion!$C:$C,E2003,ResumenCotizacion!$P:$P)</f>
        <v>0</v>
      </c>
      <c r="W2003" s="86">
        <f>IF(H2003="USD",S2003*SolCotizacion!$J$18,S2003)</f>
        <v>24375000</v>
      </c>
      <c r="X2003" s="3">
        <f>ROUND(W2003/(1-VLOOKUP("Total porcentaje:",ResumenCotizacion!$F:$H,3,0)),2)</f>
        <v>24375000</v>
      </c>
      <c r="Y2003" s="3">
        <f t="shared" si="132"/>
        <v>0</v>
      </c>
    </row>
    <row r="2004" spans="1:25" ht="14.25" x14ac:dyDescent="0.2">
      <c r="A2004" s="21" t="str">
        <f t="shared" si="130"/>
        <v>ColsofCanalIT-SW-09-03</v>
      </c>
      <c r="B2004" s="21" t="str">
        <f t="shared" si="131"/>
        <v>IT-SW-09-03Canal</v>
      </c>
      <c r="C2004"/>
      <c r="D2004" s="21" t="s">
        <v>3656</v>
      </c>
      <c r="E2004" t="s">
        <v>3638</v>
      </c>
      <c r="F2004" s="41" t="s">
        <v>3567</v>
      </c>
      <c r="G2004" s="21" t="str">
        <f t="shared" si="128"/>
        <v>Colsof</v>
      </c>
      <c r="H2004" s="21" t="s">
        <v>94</v>
      </c>
      <c r="I2004" s="21" t="s">
        <v>74</v>
      </c>
      <c r="J2004" t="s">
        <v>3636</v>
      </c>
      <c r="K2004" t="s">
        <v>3616</v>
      </c>
      <c r="L2004" s="61" t="s">
        <v>92</v>
      </c>
      <c r="M2004" s="61" t="s">
        <v>3570</v>
      </c>
      <c r="N2004" s="41" t="s">
        <v>3581</v>
      </c>
      <c r="O2004" s="41" t="s">
        <v>3576</v>
      </c>
      <c r="P2004" s="41" t="s">
        <v>3621</v>
      </c>
      <c r="Q2004" s="47" t="str">
        <f t="shared" si="129"/>
        <v>IT-SW-09-03</v>
      </c>
      <c r="R2004" s="91" t="s">
        <v>3574</v>
      </c>
      <c r="S2004" s="46">
        <v>30875000</v>
      </c>
      <c r="T2004" s="61">
        <v>1</v>
      </c>
      <c r="U2004" s="62">
        <v>1</v>
      </c>
      <c r="V2004" s="49">
        <f>SUMIF(ResumenCotizacion!$C:$C,E2004,ResumenCotizacion!$P:$P)</f>
        <v>0</v>
      </c>
      <c r="W2004" s="86">
        <f>IF(H2004="USD",S2004*SolCotizacion!$J$18,S2004)</f>
        <v>30875000</v>
      </c>
      <c r="X2004" s="3">
        <f>ROUND(W2004/(1-VLOOKUP("Total porcentaje:",ResumenCotizacion!$F:$H,3,0)),2)</f>
        <v>30875000</v>
      </c>
      <c r="Y2004" s="3">
        <f t="shared" si="132"/>
        <v>0</v>
      </c>
    </row>
    <row r="2005" spans="1:25" ht="14.25" x14ac:dyDescent="0.2">
      <c r="A2005" s="21" t="str">
        <f t="shared" si="130"/>
        <v>ColsofCanalIT-SW-10-01</v>
      </c>
      <c r="B2005" s="21" t="str">
        <f t="shared" si="131"/>
        <v>IT-SW-10-01Canal</v>
      </c>
      <c r="C2005"/>
      <c r="D2005" s="21" t="s">
        <v>3656</v>
      </c>
      <c r="E2005" t="s">
        <v>3639</v>
      </c>
      <c r="F2005" s="41" t="s">
        <v>3567</v>
      </c>
      <c r="G2005" s="21" t="str">
        <f t="shared" si="128"/>
        <v>Colsof</v>
      </c>
      <c r="H2005" s="21" t="s">
        <v>94</v>
      </c>
      <c r="I2005" s="21" t="s">
        <v>74</v>
      </c>
      <c r="J2005" t="s">
        <v>3640</v>
      </c>
      <c r="K2005" t="s">
        <v>3607</v>
      </c>
      <c r="L2005" s="61" t="s">
        <v>92</v>
      </c>
      <c r="M2005" s="61" t="s">
        <v>3570</v>
      </c>
      <c r="N2005" s="41" t="s">
        <v>3578</v>
      </c>
      <c r="O2005" s="41" t="s">
        <v>3572</v>
      </c>
      <c r="P2005" s="41" t="s">
        <v>3621</v>
      </c>
      <c r="Q2005" s="47" t="str">
        <f t="shared" si="129"/>
        <v>IT-SW-10-01</v>
      </c>
      <c r="R2005" s="91" t="s">
        <v>3574</v>
      </c>
      <c r="S2005" s="46">
        <v>270000</v>
      </c>
      <c r="T2005" s="61">
        <v>1</v>
      </c>
      <c r="U2005" s="62">
        <v>1</v>
      </c>
      <c r="V2005" s="49">
        <f>SUMIF(ResumenCotizacion!$C:$C,E2005,ResumenCotizacion!$P:$P)</f>
        <v>0</v>
      </c>
      <c r="W2005" s="86">
        <f>IF(H2005="USD",S2005*SolCotizacion!$J$18,S2005)</f>
        <v>270000</v>
      </c>
      <c r="X2005" s="3">
        <f>ROUND(W2005/(1-VLOOKUP("Total porcentaje:",ResumenCotizacion!$F:$H,3,0)),2)</f>
        <v>270000</v>
      </c>
      <c r="Y2005" s="3">
        <f t="shared" si="132"/>
        <v>0</v>
      </c>
    </row>
    <row r="2006" spans="1:25" ht="14.25" x14ac:dyDescent="0.2">
      <c r="A2006" s="21" t="str">
        <f t="shared" si="130"/>
        <v>ColsofCanalIT-SW-10-02</v>
      </c>
      <c r="B2006" s="21" t="str">
        <f t="shared" si="131"/>
        <v>IT-SW-10-02Canal</v>
      </c>
      <c r="C2006"/>
      <c r="D2006" s="21" t="s">
        <v>3656</v>
      </c>
      <c r="E2006" t="s">
        <v>3641</v>
      </c>
      <c r="F2006" s="41" t="s">
        <v>3567</v>
      </c>
      <c r="G2006" s="21" t="str">
        <f t="shared" si="128"/>
        <v>Colsof</v>
      </c>
      <c r="H2006" s="21" t="s">
        <v>94</v>
      </c>
      <c r="I2006" s="21" t="s">
        <v>74</v>
      </c>
      <c r="J2006" t="s">
        <v>3640</v>
      </c>
      <c r="K2006" t="s">
        <v>3607</v>
      </c>
      <c r="L2006" s="61" t="s">
        <v>92</v>
      </c>
      <c r="M2006" s="61" t="s">
        <v>3570</v>
      </c>
      <c r="N2006" s="41" t="s">
        <v>3578</v>
      </c>
      <c r="O2006" s="41" t="s">
        <v>3576</v>
      </c>
      <c r="P2006" s="41" t="s">
        <v>3621</v>
      </c>
      <c r="Q2006" s="47" t="str">
        <f t="shared" si="129"/>
        <v>IT-SW-10-02</v>
      </c>
      <c r="R2006" s="91" t="s">
        <v>3574</v>
      </c>
      <c r="S2006" s="46">
        <v>375000</v>
      </c>
      <c r="T2006" s="61">
        <v>1</v>
      </c>
      <c r="U2006" s="62">
        <v>1</v>
      </c>
      <c r="V2006" s="49">
        <f>SUMIF(ResumenCotizacion!$C:$C,E2006,ResumenCotizacion!$P:$P)</f>
        <v>0</v>
      </c>
      <c r="W2006" s="86">
        <f>IF(H2006="USD",S2006*SolCotizacion!$J$18,S2006)</f>
        <v>375000</v>
      </c>
      <c r="X2006" s="3">
        <f>ROUND(W2006/(1-VLOOKUP("Total porcentaje:",ResumenCotizacion!$F:$H,3,0)),2)</f>
        <v>375000</v>
      </c>
      <c r="Y2006" s="3">
        <f t="shared" si="132"/>
        <v>0</v>
      </c>
    </row>
    <row r="2007" spans="1:25" ht="14.25" x14ac:dyDescent="0.2">
      <c r="A2007" s="21" t="str">
        <f t="shared" si="130"/>
        <v>ColsofCanalIT-SW-10-03</v>
      </c>
      <c r="B2007" s="21" t="str">
        <f t="shared" si="131"/>
        <v>IT-SW-10-03Canal</v>
      </c>
      <c r="C2007"/>
      <c r="D2007" s="21" t="s">
        <v>3656</v>
      </c>
      <c r="E2007" t="s">
        <v>3642</v>
      </c>
      <c r="F2007" s="41" t="s">
        <v>3567</v>
      </c>
      <c r="G2007" s="21" t="str">
        <f t="shared" si="128"/>
        <v>Colsof</v>
      </c>
      <c r="H2007" s="21" t="s">
        <v>94</v>
      </c>
      <c r="I2007" s="21" t="s">
        <v>74</v>
      </c>
      <c r="J2007" t="s">
        <v>3640</v>
      </c>
      <c r="K2007" t="s">
        <v>3607</v>
      </c>
      <c r="L2007" s="61" t="s">
        <v>92</v>
      </c>
      <c r="M2007" s="61" t="s">
        <v>3570</v>
      </c>
      <c r="N2007" s="41" t="s">
        <v>3571</v>
      </c>
      <c r="O2007" s="41" t="s">
        <v>3572</v>
      </c>
      <c r="P2007" s="41" t="s">
        <v>3621</v>
      </c>
      <c r="Q2007" s="47" t="str">
        <f t="shared" si="129"/>
        <v>IT-SW-10-03</v>
      </c>
      <c r="R2007" s="91" t="s">
        <v>3574</v>
      </c>
      <c r="S2007" s="46">
        <v>300000</v>
      </c>
      <c r="T2007" s="61">
        <v>1</v>
      </c>
      <c r="U2007" s="62">
        <v>1</v>
      </c>
      <c r="V2007" s="49">
        <f>SUMIF(ResumenCotizacion!$C:$C,E2007,ResumenCotizacion!$P:$P)</f>
        <v>0</v>
      </c>
      <c r="W2007" s="86">
        <f>IF(H2007="USD",S2007*SolCotizacion!$J$18,S2007)</f>
        <v>300000</v>
      </c>
      <c r="X2007" s="3">
        <f>ROUND(W2007/(1-VLOOKUP("Total porcentaje:",ResumenCotizacion!$F:$H,3,0)),2)</f>
        <v>300000</v>
      </c>
      <c r="Y2007" s="3">
        <f t="shared" si="132"/>
        <v>0</v>
      </c>
    </row>
    <row r="2008" spans="1:25" ht="14.25" x14ac:dyDescent="0.2">
      <c r="A2008" s="21" t="str">
        <f t="shared" si="130"/>
        <v>ColsofCanalIT-SW-10-04</v>
      </c>
      <c r="B2008" s="21" t="str">
        <f t="shared" si="131"/>
        <v>IT-SW-10-04Canal</v>
      </c>
      <c r="C2008"/>
      <c r="D2008" s="21" t="s">
        <v>3656</v>
      </c>
      <c r="E2008" t="s">
        <v>3643</v>
      </c>
      <c r="F2008" s="41" t="s">
        <v>3567</v>
      </c>
      <c r="G2008" s="21" t="str">
        <f t="shared" si="128"/>
        <v>Colsof</v>
      </c>
      <c r="H2008" s="21" t="s">
        <v>94</v>
      </c>
      <c r="I2008" s="21" t="s">
        <v>74</v>
      </c>
      <c r="J2008" t="s">
        <v>3640</v>
      </c>
      <c r="K2008" t="s">
        <v>3607</v>
      </c>
      <c r="L2008" s="61" t="s">
        <v>92</v>
      </c>
      <c r="M2008" s="61" t="s">
        <v>3570</v>
      </c>
      <c r="N2008" s="41" t="s">
        <v>3581</v>
      </c>
      <c r="O2008" s="41" t="s">
        <v>3572</v>
      </c>
      <c r="P2008" s="41" t="s">
        <v>3621</v>
      </c>
      <c r="Q2008" s="47" t="str">
        <f t="shared" si="129"/>
        <v>IT-SW-10-04</v>
      </c>
      <c r="R2008" s="91" t="s">
        <v>3574</v>
      </c>
      <c r="S2008" s="46">
        <v>450000</v>
      </c>
      <c r="T2008" s="61">
        <v>1</v>
      </c>
      <c r="U2008" s="62">
        <v>1</v>
      </c>
      <c r="V2008" s="49">
        <f>SUMIF(ResumenCotizacion!$C:$C,E2008,ResumenCotizacion!$P:$P)</f>
        <v>0</v>
      </c>
      <c r="W2008" s="86">
        <f>IF(H2008="USD",S2008*SolCotizacion!$J$18,S2008)</f>
        <v>450000</v>
      </c>
      <c r="X2008" s="3">
        <f>ROUND(W2008/(1-VLOOKUP("Total porcentaje:",ResumenCotizacion!$F:$H,3,0)),2)</f>
        <v>450000</v>
      </c>
      <c r="Y2008" s="3">
        <f t="shared" si="132"/>
        <v>0</v>
      </c>
    </row>
    <row r="2009" spans="1:25" ht="14.25" x14ac:dyDescent="0.2">
      <c r="A2009" s="21" t="str">
        <f t="shared" si="130"/>
        <v>ColsofCanalIT-SW-10-05</v>
      </c>
      <c r="B2009" s="21" t="str">
        <f t="shared" si="131"/>
        <v>IT-SW-10-05Canal</v>
      </c>
      <c r="C2009"/>
      <c r="D2009" s="21" t="s">
        <v>3656</v>
      </c>
      <c r="E2009" t="s">
        <v>3644</v>
      </c>
      <c r="F2009" s="41" t="s">
        <v>3567</v>
      </c>
      <c r="G2009" s="21" t="str">
        <f t="shared" si="128"/>
        <v>Colsof</v>
      </c>
      <c r="H2009" s="21" t="s">
        <v>94</v>
      </c>
      <c r="I2009" s="21" t="s">
        <v>74</v>
      </c>
      <c r="J2009" t="s">
        <v>3640</v>
      </c>
      <c r="K2009" t="s">
        <v>3607</v>
      </c>
      <c r="L2009" s="61" t="s">
        <v>92</v>
      </c>
      <c r="M2009" s="61" t="s">
        <v>3570</v>
      </c>
      <c r="N2009" s="41" t="s">
        <v>3581</v>
      </c>
      <c r="O2009" s="41" t="s">
        <v>3576</v>
      </c>
      <c r="P2009" s="41" t="s">
        <v>3621</v>
      </c>
      <c r="Q2009" s="47" t="str">
        <f t="shared" si="129"/>
        <v>IT-SW-10-05</v>
      </c>
      <c r="R2009" s="91" t="s">
        <v>3574</v>
      </c>
      <c r="S2009" s="46">
        <v>375000</v>
      </c>
      <c r="T2009" s="61">
        <v>1</v>
      </c>
      <c r="U2009" s="62">
        <v>1</v>
      </c>
      <c r="V2009" s="49">
        <f>SUMIF(ResumenCotizacion!$C:$C,E2009,ResumenCotizacion!$P:$P)</f>
        <v>0</v>
      </c>
      <c r="W2009" s="86">
        <f>IF(H2009="USD",S2009*SolCotizacion!$J$18,S2009)</f>
        <v>375000</v>
      </c>
      <c r="X2009" s="3">
        <f>ROUND(W2009/(1-VLOOKUP("Total porcentaje:",ResumenCotizacion!$F:$H,3,0)),2)</f>
        <v>375000</v>
      </c>
      <c r="Y2009" s="3">
        <f t="shared" si="132"/>
        <v>0</v>
      </c>
    </row>
    <row r="2010" spans="1:25" ht="14.25" x14ac:dyDescent="0.2">
      <c r="A2010" s="21" t="str">
        <f t="shared" si="130"/>
        <v>ColsofCanalIT-SW-10-06</v>
      </c>
      <c r="B2010" s="21" t="str">
        <f t="shared" si="131"/>
        <v>IT-SW-10-06Canal</v>
      </c>
      <c r="C2010"/>
      <c r="D2010" s="21" t="s">
        <v>3656</v>
      </c>
      <c r="E2010" t="s">
        <v>3645</v>
      </c>
      <c r="F2010" s="41" t="s">
        <v>3567</v>
      </c>
      <c r="G2010" s="21" t="str">
        <f t="shared" si="128"/>
        <v>Colsof</v>
      </c>
      <c r="H2010" s="21" t="s">
        <v>94</v>
      </c>
      <c r="I2010" s="21" t="s">
        <v>74</v>
      </c>
      <c r="J2010" t="s">
        <v>3640</v>
      </c>
      <c r="K2010" t="s">
        <v>3607</v>
      </c>
      <c r="L2010" s="61" t="s">
        <v>92</v>
      </c>
      <c r="M2010" s="61" t="s">
        <v>3570</v>
      </c>
      <c r="N2010" s="41" t="s">
        <v>3571</v>
      </c>
      <c r="O2010" s="41" t="s">
        <v>3576</v>
      </c>
      <c r="P2010" s="41" t="s">
        <v>3621</v>
      </c>
      <c r="Q2010" s="47" t="str">
        <f t="shared" si="129"/>
        <v>IT-SW-10-06</v>
      </c>
      <c r="R2010" s="91" t="s">
        <v>3574</v>
      </c>
      <c r="S2010" s="46">
        <v>600000</v>
      </c>
      <c r="T2010" s="61">
        <v>1</v>
      </c>
      <c r="U2010" s="62">
        <v>1</v>
      </c>
      <c r="V2010" s="49">
        <f>SUMIF(ResumenCotizacion!$C:$C,E2010,ResumenCotizacion!$P:$P)</f>
        <v>0</v>
      </c>
      <c r="W2010" s="86">
        <f>IF(H2010="USD",S2010*SolCotizacion!$J$18,S2010)</f>
        <v>600000</v>
      </c>
      <c r="X2010" s="3">
        <f>ROUND(W2010/(1-VLOOKUP("Total porcentaje:",ResumenCotizacion!$F:$H,3,0)),2)</f>
        <v>600000</v>
      </c>
      <c r="Y2010" s="3">
        <f t="shared" si="132"/>
        <v>0</v>
      </c>
    </row>
    <row r="2011" spans="1:25" ht="14.25" x14ac:dyDescent="0.2">
      <c r="A2011" s="21" t="str">
        <f t="shared" si="130"/>
        <v>ColsofCanalIT-SW-11-01</v>
      </c>
      <c r="B2011" s="21" t="str">
        <f t="shared" si="131"/>
        <v>IT-SW-11-01Canal</v>
      </c>
      <c r="C2011"/>
      <c r="D2011" s="21" t="s">
        <v>3656</v>
      </c>
      <c r="E2011" t="s">
        <v>3646</v>
      </c>
      <c r="F2011" s="41" t="s">
        <v>3567</v>
      </c>
      <c r="G2011" s="21" t="str">
        <f t="shared" si="128"/>
        <v>Colsof</v>
      </c>
      <c r="H2011" s="21" t="s">
        <v>94</v>
      </c>
      <c r="I2011" s="21" t="s">
        <v>74</v>
      </c>
      <c r="J2011" t="s">
        <v>3647</v>
      </c>
      <c r="K2011" t="s">
        <v>3607</v>
      </c>
      <c r="L2011" s="61" t="s">
        <v>92</v>
      </c>
      <c r="M2011" s="61" t="s">
        <v>3570</v>
      </c>
      <c r="N2011" s="41" t="s">
        <v>3571</v>
      </c>
      <c r="O2011" s="41" t="s">
        <v>3576</v>
      </c>
      <c r="P2011" s="41" t="s">
        <v>3621</v>
      </c>
      <c r="Q2011" s="47" t="str">
        <f t="shared" si="129"/>
        <v>IT-SW-11-01</v>
      </c>
      <c r="R2011" s="91" t="s">
        <v>3574</v>
      </c>
      <c r="S2011" s="46">
        <v>450000</v>
      </c>
      <c r="T2011" s="61">
        <v>1</v>
      </c>
      <c r="U2011" s="62">
        <v>1</v>
      </c>
      <c r="V2011" s="49">
        <f>SUMIF(ResumenCotizacion!$C:$C,E2011,ResumenCotizacion!$P:$P)</f>
        <v>0</v>
      </c>
      <c r="W2011" s="86">
        <f>IF(H2011="USD",S2011*SolCotizacion!$J$18,S2011)</f>
        <v>450000</v>
      </c>
      <c r="X2011" s="3">
        <f>ROUND(W2011/(1-VLOOKUP("Total porcentaje:",ResumenCotizacion!$F:$H,3,0)),2)</f>
        <v>450000</v>
      </c>
      <c r="Y2011" s="3">
        <f t="shared" si="132"/>
        <v>0</v>
      </c>
    </row>
    <row r="2012" spans="1:25" ht="14.25" x14ac:dyDescent="0.2">
      <c r="A2012" s="21" t="str">
        <f t="shared" si="130"/>
        <v>ColsofCanalIT-SW-11-02</v>
      </c>
      <c r="B2012" s="21" t="str">
        <f t="shared" si="131"/>
        <v>IT-SW-11-02Canal</v>
      </c>
      <c r="C2012"/>
      <c r="D2012" s="21" t="s">
        <v>3656</v>
      </c>
      <c r="E2012" t="s">
        <v>3648</v>
      </c>
      <c r="F2012" s="41" t="s">
        <v>3567</v>
      </c>
      <c r="G2012" s="21" t="str">
        <f t="shared" si="128"/>
        <v>Colsof</v>
      </c>
      <c r="H2012" s="21" t="s">
        <v>94</v>
      </c>
      <c r="I2012" s="21" t="s">
        <v>74</v>
      </c>
      <c r="J2012" t="s">
        <v>3647</v>
      </c>
      <c r="K2012" t="s">
        <v>3607</v>
      </c>
      <c r="L2012" s="61" t="s">
        <v>92</v>
      </c>
      <c r="M2012" s="61" t="s">
        <v>3570</v>
      </c>
      <c r="N2012" s="41" t="s">
        <v>3578</v>
      </c>
      <c r="O2012" s="41" t="s">
        <v>3572</v>
      </c>
      <c r="P2012" s="41" t="s">
        <v>3621</v>
      </c>
      <c r="Q2012" s="47" t="str">
        <f t="shared" si="129"/>
        <v>IT-SW-11-02</v>
      </c>
      <c r="R2012" s="91" t="s">
        <v>3574</v>
      </c>
      <c r="S2012" s="46">
        <v>380000</v>
      </c>
      <c r="T2012" s="61">
        <v>1</v>
      </c>
      <c r="U2012" s="62">
        <v>1</v>
      </c>
      <c r="V2012" s="49">
        <f>SUMIF(ResumenCotizacion!$C:$C,E2012,ResumenCotizacion!$P:$P)</f>
        <v>0</v>
      </c>
      <c r="W2012" s="86">
        <f>IF(H2012="USD",S2012*SolCotizacion!$J$18,S2012)</f>
        <v>380000</v>
      </c>
      <c r="X2012" s="3">
        <f>ROUND(W2012/(1-VLOOKUP("Total porcentaje:",ResumenCotizacion!$F:$H,3,0)),2)</f>
        <v>380000</v>
      </c>
      <c r="Y2012" s="3">
        <f t="shared" si="132"/>
        <v>0</v>
      </c>
    </row>
    <row r="2013" spans="1:25" ht="14.25" x14ac:dyDescent="0.2">
      <c r="A2013" s="21" t="str">
        <f t="shared" si="130"/>
        <v>ColsofCanalIT-SW-11-03</v>
      </c>
      <c r="B2013" s="21" t="str">
        <f t="shared" si="131"/>
        <v>IT-SW-11-03Canal</v>
      </c>
      <c r="C2013"/>
      <c r="D2013" s="21" t="s">
        <v>3656</v>
      </c>
      <c r="E2013" t="s">
        <v>3649</v>
      </c>
      <c r="F2013" s="41" t="s">
        <v>3567</v>
      </c>
      <c r="G2013" s="21" t="str">
        <f t="shared" si="128"/>
        <v>Colsof</v>
      </c>
      <c r="H2013" s="21" t="s">
        <v>94</v>
      </c>
      <c r="I2013" s="21" t="s">
        <v>74</v>
      </c>
      <c r="J2013" t="s">
        <v>3647</v>
      </c>
      <c r="K2013" t="s">
        <v>3607</v>
      </c>
      <c r="L2013" s="61" t="s">
        <v>92</v>
      </c>
      <c r="M2013" s="61" t="s">
        <v>3570</v>
      </c>
      <c r="N2013" s="41" t="s">
        <v>3578</v>
      </c>
      <c r="O2013" s="41" t="s">
        <v>3576</v>
      </c>
      <c r="P2013" s="41" t="s">
        <v>3621</v>
      </c>
      <c r="Q2013" s="47" t="str">
        <f t="shared" si="129"/>
        <v>IT-SW-11-03</v>
      </c>
      <c r="R2013" s="91" t="s">
        <v>3574</v>
      </c>
      <c r="S2013" s="46">
        <v>540000</v>
      </c>
      <c r="T2013" s="61">
        <v>1</v>
      </c>
      <c r="U2013" s="62">
        <v>1</v>
      </c>
      <c r="V2013" s="49">
        <f>SUMIF(ResumenCotizacion!$C:$C,E2013,ResumenCotizacion!$P:$P)</f>
        <v>0</v>
      </c>
      <c r="W2013" s="86">
        <f>IF(H2013="USD",S2013*SolCotizacion!$J$18,S2013)</f>
        <v>540000</v>
      </c>
      <c r="X2013" s="3">
        <f>ROUND(W2013/(1-VLOOKUP("Total porcentaje:",ResumenCotizacion!$F:$H,3,0)),2)</f>
        <v>540000</v>
      </c>
      <c r="Y2013" s="3">
        <f t="shared" si="132"/>
        <v>0</v>
      </c>
    </row>
    <row r="2014" spans="1:25" ht="14.25" x14ac:dyDescent="0.2">
      <c r="A2014" s="21" t="str">
        <f t="shared" si="130"/>
        <v>ColsofCanalIT-SW-11-04</v>
      </c>
      <c r="B2014" s="21" t="str">
        <f t="shared" si="131"/>
        <v>IT-SW-11-04Canal</v>
      </c>
      <c r="C2014"/>
      <c r="D2014" s="21" t="s">
        <v>3656</v>
      </c>
      <c r="E2014" t="s">
        <v>3650</v>
      </c>
      <c r="F2014" s="41" t="s">
        <v>3567</v>
      </c>
      <c r="G2014" s="21" t="str">
        <f t="shared" si="128"/>
        <v>Colsof</v>
      </c>
      <c r="H2014" s="21" t="s">
        <v>94</v>
      </c>
      <c r="I2014" s="21" t="s">
        <v>74</v>
      </c>
      <c r="J2014" t="s">
        <v>3647</v>
      </c>
      <c r="K2014" t="s">
        <v>3607</v>
      </c>
      <c r="L2014" s="61" t="s">
        <v>92</v>
      </c>
      <c r="M2014" s="61" t="s">
        <v>3570</v>
      </c>
      <c r="N2014" s="41" t="s">
        <v>3581</v>
      </c>
      <c r="O2014" s="41" t="s">
        <v>3572</v>
      </c>
      <c r="P2014" s="41" t="s">
        <v>3621</v>
      </c>
      <c r="Q2014" s="47" t="str">
        <f t="shared" si="129"/>
        <v>IT-SW-11-04</v>
      </c>
      <c r="R2014" s="91" t="s">
        <v>3574</v>
      </c>
      <c r="S2014" s="46">
        <v>450000</v>
      </c>
      <c r="T2014" s="61">
        <v>1</v>
      </c>
      <c r="U2014" s="62">
        <v>1</v>
      </c>
      <c r="V2014" s="49">
        <f>SUMIF(ResumenCotizacion!$C:$C,E2014,ResumenCotizacion!$P:$P)</f>
        <v>0</v>
      </c>
      <c r="W2014" s="86">
        <f>IF(H2014="USD",S2014*SolCotizacion!$J$18,S2014)</f>
        <v>450000</v>
      </c>
      <c r="X2014" s="3">
        <f>ROUND(W2014/(1-VLOOKUP("Total porcentaje:",ResumenCotizacion!$F:$H,3,0)),2)</f>
        <v>450000</v>
      </c>
      <c r="Y2014" s="3">
        <f t="shared" si="132"/>
        <v>0</v>
      </c>
    </row>
    <row r="2015" spans="1:25" ht="14.25" x14ac:dyDescent="0.2">
      <c r="A2015" s="21" t="str">
        <f t="shared" si="130"/>
        <v>ColsofCanalIT-SW-11-05</v>
      </c>
      <c r="B2015" s="21" t="str">
        <f t="shared" si="131"/>
        <v>IT-SW-11-05Canal</v>
      </c>
      <c r="C2015"/>
      <c r="D2015" s="21" t="s">
        <v>3656</v>
      </c>
      <c r="E2015" t="s">
        <v>3651</v>
      </c>
      <c r="F2015" s="41" t="s">
        <v>3567</v>
      </c>
      <c r="G2015" s="21" t="str">
        <f t="shared" si="128"/>
        <v>Colsof</v>
      </c>
      <c r="H2015" s="21" t="s">
        <v>94</v>
      </c>
      <c r="I2015" s="21" t="s">
        <v>74</v>
      </c>
      <c r="J2015" t="s">
        <v>3647</v>
      </c>
      <c r="K2015" t="s">
        <v>3607</v>
      </c>
      <c r="L2015" s="61" t="s">
        <v>92</v>
      </c>
      <c r="M2015" s="61" t="s">
        <v>3570</v>
      </c>
      <c r="N2015" s="41" t="s">
        <v>3581</v>
      </c>
      <c r="O2015" s="41" t="s">
        <v>3576</v>
      </c>
      <c r="P2015" s="41" t="s">
        <v>3621</v>
      </c>
      <c r="Q2015" s="47" t="str">
        <f t="shared" si="129"/>
        <v>IT-SW-11-05</v>
      </c>
      <c r="R2015" s="91" t="s">
        <v>3574</v>
      </c>
      <c r="S2015" s="46">
        <v>720000</v>
      </c>
      <c r="T2015" s="61">
        <v>1</v>
      </c>
      <c r="U2015" s="62">
        <v>1</v>
      </c>
      <c r="V2015" s="49">
        <f>SUMIF(ResumenCotizacion!$C:$C,E2015,ResumenCotizacion!$P:$P)</f>
        <v>0</v>
      </c>
      <c r="W2015" s="86">
        <f>IF(H2015="USD",S2015*SolCotizacion!$J$18,S2015)</f>
        <v>720000</v>
      </c>
      <c r="X2015" s="3">
        <f>ROUND(W2015/(1-VLOOKUP("Total porcentaje:",ResumenCotizacion!$F:$H,3,0)),2)</f>
        <v>720000</v>
      </c>
      <c r="Y2015" s="3">
        <f t="shared" si="132"/>
        <v>0</v>
      </c>
    </row>
    <row r="2016" spans="1:25" ht="14.25" x14ac:dyDescent="0.2">
      <c r="A2016" s="21" t="str">
        <f t="shared" si="130"/>
        <v>ColsofCanalIT-SW-11-06</v>
      </c>
      <c r="B2016" s="21" t="str">
        <f t="shared" si="131"/>
        <v>IT-SW-11-06Canal</v>
      </c>
      <c r="C2016"/>
      <c r="D2016" s="21" t="s">
        <v>3656</v>
      </c>
      <c r="E2016" t="s">
        <v>3652</v>
      </c>
      <c r="F2016" s="41" t="s">
        <v>3567</v>
      </c>
      <c r="G2016" s="21" t="str">
        <f t="shared" si="128"/>
        <v>Colsof</v>
      </c>
      <c r="H2016" s="21" t="s">
        <v>94</v>
      </c>
      <c r="I2016" s="21" t="s">
        <v>74</v>
      </c>
      <c r="J2016" t="s">
        <v>3647</v>
      </c>
      <c r="K2016" t="s">
        <v>3607</v>
      </c>
      <c r="L2016" s="61" t="s">
        <v>92</v>
      </c>
      <c r="M2016" s="61" t="s">
        <v>3570</v>
      </c>
      <c r="N2016" s="41" t="s">
        <v>3571</v>
      </c>
      <c r="O2016" s="41" t="s">
        <v>3572</v>
      </c>
      <c r="P2016" s="41" t="s">
        <v>3621</v>
      </c>
      <c r="Q2016" s="47" t="str">
        <f t="shared" si="129"/>
        <v>IT-SW-11-06</v>
      </c>
      <c r="R2016" s="91" t="s">
        <v>3574</v>
      </c>
      <c r="S2016" s="46">
        <v>324000</v>
      </c>
      <c r="T2016" s="61">
        <v>1</v>
      </c>
      <c r="U2016" s="62">
        <v>1</v>
      </c>
      <c r="V2016" s="49">
        <f>SUMIF(ResumenCotizacion!$C:$C,E2016,ResumenCotizacion!$P:$P)</f>
        <v>0</v>
      </c>
      <c r="W2016" s="86">
        <f>IF(H2016="USD",S2016*SolCotizacion!$J$18,S2016)</f>
        <v>324000</v>
      </c>
      <c r="X2016" s="3">
        <f>ROUND(W2016/(1-VLOOKUP("Total porcentaje:",ResumenCotizacion!$F:$H,3,0)),2)</f>
        <v>324000</v>
      </c>
      <c r="Y2016" s="3">
        <f t="shared" si="132"/>
        <v>0</v>
      </c>
    </row>
    <row r="2017" spans="1:25" ht="14.25" x14ac:dyDescent="0.2">
      <c r="A2017" s="21" t="str">
        <f t="shared" si="130"/>
        <v>UT Softlinebext 20202CanalIT-SW-01-01</v>
      </c>
      <c r="B2017" s="21" t="str">
        <f t="shared" si="131"/>
        <v>IT-SW-01-01Canal</v>
      </c>
      <c r="C2017"/>
      <c r="D2017" s="21" t="s">
        <v>3657</v>
      </c>
      <c r="E2017" t="s">
        <v>3566</v>
      </c>
      <c r="F2017" s="41" t="s">
        <v>3567</v>
      </c>
      <c r="G2017" s="21" t="str">
        <f t="shared" si="128"/>
        <v>UT Softlinebext 20202</v>
      </c>
      <c r="H2017" s="21" t="s">
        <v>94</v>
      </c>
      <c r="I2017" s="21" t="s">
        <v>74</v>
      </c>
      <c r="J2017" t="s">
        <v>3568</v>
      </c>
      <c r="K2017" t="s">
        <v>3569</v>
      </c>
      <c r="L2017" s="61" t="s">
        <v>92</v>
      </c>
      <c r="M2017" s="61" t="s">
        <v>3570</v>
      </c>
      <c r="N2017" s="41" t="s">
        <v>3571</v>
      </c>
      <c r="O2017" s="41" t="s">
        <v>3572</v>
      </c>
      <c r="P2017" s="41" t="s">
        <v>3573</v>
      </c>
      <c r="Q2017" s="47" t="str">
        <f t="shared" si="129"/>
        <v>IT-SW-01-01</v>
      </c>
      <c r="R2017" s="91" t="s">
        <v>3574</v>
      </c>
      <c r="S2017" s="46">
        <v>934400</v>
      </c>
      <c r="T2017" s="61">
        <v>1</v>
      </c>
      <c r="U2017" s="62">
        <v>1</v>
      </c>
      <c r="V2017" s="49">
        <f>SUMIF(ResumenCotizacion!$C:$C,E2017,ResumenCotizacion!$P:$P)</f>
        <v>0</v>
      </c>
      <c r="W2017" s="86">
        <f>IF(H2017="USD",S2017*SolCotizacion!$J$18,S2017)</f>
        <v>934400</v>
      </c>
      <c r="X2017" s="3">
        <f>ROUND(W2017/(1-VLOOKUP("Total porcentaje:",ResumenCotizacion!$F:$H,3,0)),2)</f>
        <v>934400</v>
      </c>
      <c r="Y2017" s="3">
        <f t="shared" si="132"/>
        <v>0</v>
      </c>
    </row>
    <row r="2018" spans="1:25" ht="14.25" x14ac:dyDescent="0.2">
      <c r="A2018" s="21" t="str">
        <f t="shared" si="130"/>
        <v>UT Softlinebext 20202CanalIT-SW-01-02</v>
      </c>
      <c r="B2018" s="21" t="str">
        <f t="shared" si="131"/>
        <v>IT-SW-01-02Canal</v>
      </c>
      <c r="C2018"/>
      <c r="D2018" s="21" t="s">
        <v>3657</v>
      </c>
      <c r="E2018" t="s">
        <v>3575</v>
      </c>
      <c r="F2018" s="41" t="s">
        <v>3567</v>
      </c>
      <c r="G2018" s="21" t="str">
        <f t="shared" si="128"/>
        <v>UT Softlinebext 20202</v>
      </c>
      <c r="H2018" s="21" t="s">
        <v>94</v>
      </c>
      <c r="I2018" s="21" t="s">
        <v>74</v>
      </c>
      <c r="J2018" t="s">
        <v>3568</v>
      </c>
      <c r="K2018" t="s">
        <v>3569</v>
      </c>
      <c r="L2018" s="61" t="s">
        <v>92</v>
      </c>
      <c r="M2018" s="61" t="s">
        <v>3570</v>
      </c>
      <c r="N2018" s="41" t="s">
        <v>3571</v>
      </c>
      <c r="O2018" s="41" t="s">
        <v>3576</v>
      </c>
      <c r="P2018" s="41" t="s">
        <v>3573</v>
      </c>
      <c r="Q2018" s="47" t="str">
        <f t="shared" si="129"/>
        <v>IT-SW-01-02</v>
      </c>
      <c r="R2018" s="91" t="s">
        <v>3574</v>
      </c>
      <c r="S2018" s="46">
        <v>1052666.6666666667</v>
      </c>
      <c r="T2018" s="61">
        <v>1</v>
      </c>
      <c r="U2018" s="62">
        <v>1</v>
      </c>
      <c r="V2018" s="49">
        <f>SUMIF(ResumenCotizacion!$C:$C,E2018,ResumenCotizacion!$P:$P)</f>
        <v>0</v>
      </c>
      <c r="W2018" s="86">
        <f>IF(H2018="USD",S2018*SolCotizacion!$J$18,S2018)</f>
        <v>1052666.6666666667</v>
      </c>
      <c r="X2018" s="3">
        <f>ROUND(W2018/(1-VLOOKUP("Total porcentaje:",ResumenCotizacion!$F:$H,3,0)),2)</f>
        <v>1052666.67</v>
      </c>
      <c r="Y2018" s="3">
        <f t="shared" si="132"/>
        <v>0</v>
      </c>
    </row>
    <row r="2019" spans="1:25" ht="14.25" x14ac:dyDescent="0.2">
      <c r="A2019" s="21" t="str">
        <f t="shared" si="130"/>
        <v>UT Softlinebext 20202CanalIT-SW-01-03</v>
      </c>
      <c r="B2019" s="21" t="str">
        <f t="shared" si="131"/>
        <v>IT-SW-01-03Canal</v>
      </c>
      <c r="C2019"/>
      <c r="D2019" s="21" t="s">
        <v>3657</v>
      </c>
      <c r="E2019" t="s">
        <v>3577</v>
      </c>
      <c r="F2019" s="41" t="s">
        <v>3567</v>
      </c>
      <c r="G2019" s="21" t="str">
        <f t="shared" si="128"/>
        <v>UT Softlinebext 20202</v>
      </c>
      <c r="H2019" s="21" t="s">
        <v>94</v>
      </c>
      <c r="I2019" s="21" t="s">
        <v>74</v>
      </c>
      <c r="J2019" t="s">
        <v>3568</v>
      </c>
      <c r="K2019" t="s">
        <v>3569</v>
      </c>
      <c r="L2019" s="61" t="s">
        <v>92</v>
      </c>
      <c r="M2019" s="61" t="s">
        <v>3570</v>
      </c>
      <c r="N2019" s="41" t="s">
        <v>3578</v>
      </c>
      <c r="O2019" s="41" t="s">
        <v>3572</v>
      </c>
      <c r="P2019" s="41" t="s">
        <v>3573</v>
      </c>
      <c r="Q2019" s="47" t="str">
        <f t="shared" si="129"/>
        <v>IT-SW-01-03</v>
      </c>
      <c r="R2019" s="91" t="s">
        <v>3574</v>
      </c>
      <c r="S2019" s="46">
        <v>934400</v>
      </c>
      <c r="T2019" s="61">
        <v>1</v>
      </c>
      <c r="U2019" s="62">
        <v>1</v>
      </c>
      <c r="V2019" s="49">
        <f>SUMIF(ResumenCotizacion!$C:$C,E2019,ResumenCotizacion!$P:$P)</f>
        <v>0</v>
      </c>
      <c r="W2019" s="86">
        <f>IF(H2019="USD",S2019*SolCotizacion!$J$18,S2019)</f>
        <v>934400</v>
      </c>
      <c r="X2019" s="3">
        <f>ROUND(W2019/(1-VLOOKUP("Total porcentaje:",ResumenCotizacion!$F:$H,3,0)),2)</f>
        <v>934400</v>
      </c>
      <c r="Y2019" s="3">
        <f t="shared" si="132"/>
        <v>0</v>
      </c>
    </row>
    <row r="2020" spans="1:25" ht="14.25" x14ac:dyDescent="0.2">
      <c r="A2020" s="21" t="str">
        <f t="shared" si="130"/>
        <v>UT Softlinebext 20202CanalIT-SW-01-04</v>
      </c>
      <c r="B2020" s="21" t="str">
        <f t="shared" si="131"/>
        <v>IT-SW-01-04Canal</v>
      </c>
      <c r="C2020"/>
      <c r="D2020" s="21" t="s">
        <v>3657</v>
      </c>
      <c r="E2020" t="s">
        <v>3579</v>
      </c>
      <c r="F2020" s="41" t="s">
        <v>3567</v>
      </c>
      <c r="G2020" s="21" t="str">
        <f t="shared" si="128"/>
        <v>UT Softlinebext 20202</v>
      </c>
      <c r="H2020" s="21" t="s">
        <v>94</v>
      </c>
      <c r="I2020" s="21" t="s">
        <v>74</v>
      </c>
      <c r="J2020" t="s">
        <v>3568</v>
      </c>
      <c r="K2020" t="s">
        <v>3569</v>
      </c>
      <c r="L2020" s="61" t="s">
        <v>92</v>
      </c>
      <c r="M2020" s="61" t="s">
        <v>3570</v>
      </c>
      <c r="N2020" s="41" t="s">
        <v>3578</v>
      </c>
      <c r="O2020" s="41" t="s">
        <v>3576</v>
      </c>
      <c r="P2020" s="41" t="s">
        <v>3573</v>
      </c>
      <c r="Q2020" s="47" t="str">
        <f t="shared" si="129"/>
        <v>IT-SW-01-04</v>
      </c>
      <c r="R2020" s="91" t="s">
        <v>3574</v>
      </c>
      <c r="S2020" s="46">
        <v>1259333.3333333333</v>
      </c>
      <c r="T2020" s="61">
        <v>1</v>
      </c>
      <c r="U2020" s="62">
        <v>1</v>
      </c>
      <c r="V2020" s="49">
        <f>SUMIF(ResumenCotizacion!$C:$C,E2020,ResumenCotizacion!$P:$P)</f>
        <v>0</v>
      </c>
      <c r="W2020" s="86">
        <f>IF(H2020="USD",S2020*SolCotizacion!$J$18,S2020)</f>
        <v>1259333.3333333333</v>
      </c>
      <c r="X2020" s="3">
        <f>ROUND(W2020/(1-VLOOKUP("Total porcentaje:",ResumenCotizacion!$F:$H,3,0)),2)</f>
        <v>1259333.33</v>
      </c>
      <c r="Y2020" s="3">
        <f t="shared" si="132"/>
        <v>0</v>
      </c>
    </row>
    <row r="2021" spans="1:25" ht="14.25" x14ac:dyDescent="0.2">
      <c r="A2021" s="21" t="str">
        <f t="shared" si="130"/>
        <v>UT Softlinebext 20202CanalIT-SW-01-05</v>
      </c>
      <c r="B2021" s="21" t="str">
        <f t="shared" si="131"/>
        <v>IT-SW-01-05Canal</v>
      </c>
      <c r="C2021"/>
      <c r="D2021" s="21" t="s">
        <v>3657</v>
      </c>
      <c r="E2021" t="s">
        <v>3580</v>
      </c>
      <c r="F2021" s="41" t="s">
        <v>3567</v>
      </c>
      <c r="G2021" s="21" t="str">
        <f t="shared" si="128"/>
        <v>UT Softlinebext 20202</v>
      </c>
      <c r="H2021" s="21" t="s">
        <v>94</v>
      </c>
      <c r="I2021" s="21" t="s">
        <v>74</v>
      </c>
      <c r="J2021" t="s">
        <v>3568</v>
      </c>
      <c r="K2021" t="s">
        <v>3569</v>
      </c>
      <c r="L2021" s="61" t="s">
        <v>92</v>
      </c>
      <c r="M2021" s="61" t="s">
        <v>3570</v>
      </c>
      <c r="N2021" s="41" t="s">
        <v>3581</v>
      </c>
      <c r="O2021" s="41" t="s">
        <v>3572</v>
      </c>
      <c r="P2021" s="41" t="s">
        <v>3573</v>
      </c>
      <c r="Q2021" s="47" t="str">
        <f t="shared" si="129"/>
        <v>IT-SW-01-05</v>
      </c>
      <c r="R2021" s="91" t="s">
        <v>3574</v>
      </c>
      <c r="S2021" s="46">
        <v>934400</v>
      </c>
      <c r="T2021" s="61">
        <v>1</v>
      </c>
      <c r="U2021" s="62">
        <v>1</v>
      </c>
      <c r="V2021" s="49">
        <f>SUMIF(ResumenCotizacion!$C:$C,E2021,ResumenCotizacion!$P:$P)</f>
        <v>0</v>
      </c>
      <c r="W2021" s="86">
        <f>IF(H2021="USD",S2021*SolCotizacion!$J$18,S2021)</f>
        <v>934400</v>
      </c>
      <c r="X2021" s="3">
        <f>ROUND(W2021/(1-VLOOKUP("Total porcentaje:",ResumenCotizacion!$F:$H,3,0)),2)</f>
        <v>934400</v>
      </c>
      <c r="Y2021" s="3">
        <f t="shared" si="132"/>
        <v>0</v>
      </c>
    </row>
    <row r="2022" spans="1:25" ht="14.25" x14ac:dyDescent="0.2">
      <c r="A2022" s="21" t="str">
        <f t="shared" si="130"/>
        <v>UT Softlinebext 20202CanalIT-SW-01-06</v>
      </c>
      <c r="B2022" s="21" t="str">
        <f t="shared" si="131"/>
        <v>IT-SW-01-06Canal</v>
      </c>
      <c r="C2022"/>
      <c r="D2022" s="21" t="s">
        <v>3657</v>
      </c>
      <c r="E2022" t="s">
        <v>3582</v>
      </c>
      <c r="F2022" s="41" t="s">
        <v>3567</v>
      </c>
      <c r="G2022" s="21" t="str">
        <f t="shared" si="128"/>
        <v>UT Softlinebext 20202</v>
      </c>
      <c r="H2022" s="21" t="s">
        <v>94</v>
      </c>
      <c r="I2022" s="21" t="s">
        <v>74</v>
      </c>
      <c r="J2022" t="s">
        <v>3568</v>
      </c>
      <c r="K2022" t="s">
        <v>3569</v>
      </c>
      <c r="L2022" s="61" t="s">
        <v>92</v>
      </c>
      <c r="M2022" s="61" t="s">
        <v>3570</v>
      </c>
      <c r="N2022" s="41" t="s">
        <v>3581</v>
      </c>
      <c r="O2022" s="41" t="s">
        <v>3576</v>
      </c>
      <c r="P2022" s="41" t="s">
        <v>3573</v>
      </c>
      <c r="Q2022" s="47" t="str">
        <f t="shared" si="129"/>
        <v>IT-SW-01-06</v>
      </c>
      <c r="R2022" s="91" t="s">
        <v>3574</v>
      </c>
      <c r="S2022" s="46">
        <v>1633866.6666666667</v>
      </c>
      <c r="T2022" s="61">
        <v>1</v>
      </c>
      <c r="U2022" s="62">
        <v>1</v>
      </c>
      <c r="V2022" s="49">
        <f>SUMIF(ResumenCotizacion!$C:$C,E2022,ResumenCotizacion!$P:$P)</f>
        <v>0</v>
      </c>
      <c r="W2022" s="86">
        <f>IF(H2022="USD",S2022*SolCotizacion!$J$18,S2022)</f>
        <v>1633866.6666666667</v>
      </c>
      <c r="X2022" s="3">
        <f>ROUND(W2022/(1-VLOOKUP("Total porcentaje:",ResumenCotizacion!$F:$H,3,0)),2)</f>
        <v>1633866.67</v>
      </c>
      <c r="Y2022" s="3">
        <f t="shared" si="132"/>
        <v>0</v>
      </c>
    </row>
    <row r="2023" spans="1:25" ht="14.25" x14ac:dyDescent="0.2">
      <c r="A2023" s="21" t="str">
        <f t="shared" si="130"/>
        <v>UT Softlinebext 20202CanalIT-SW-02-01</v>
      </c>
      <c r="B2023" s="21" t="str">
        <f t="shared" si="131"/>
        <v>IT-SW-02-01Canal</v>
      </c>
      <c r="C2023"/>
      <c r="D2023" s="21" t="s">
        <v>3657</v>
      </c>
      <c r="E2023" t="s">
        <v>3583</v>
      </c>
      <c r="F2023" s="41" t="s">
        <v>3567</v>
      </c>
      <c r="G2023" s="21" t="str">
        <f t="shared" si="128"/>
        <v>UT Softlinebext 20202</v>
      </c>
      <c r="H2023" s="21" t="s">
        <v>94</v>
      </c>
      <c r="I2023" s="21" t="s">
        <v>74</v>
      </c>
      <c r="J2023" t="s">
        <v>3584</v>
      </c>
      <c r="K2023" t="s">
        <v>3585</v>
      </c>
      <c r="L2023" s="61" t="s">
        <v>92</v>
      </c>
      <c r="M2023" s="61" t="s">
        <v>3570</v>
      </c>
      <c r="N2023" s="41" t="s">
        <v>3571</v>
      </c>
      <c r="O2023" s="41" t="s">
        <v>3572</v>
      </c>
      <c r="P2023" s="41" t="s">
        <v>3573</v>
      </c>
      <c r="Q2023" s="47" t="str">
        <f t="shared" si="129"/>
        <v>IT-SW-02-01</v>
      </c>
      <c r="R2023" s="91" t="s">
        <v>3574</v>
      </c>
      <c r="S2023" s="46">
        <v>934400</v>
      </c>
      <c r="T2023" s="61">
        <v>1</v>
      </c>
      <c r="U2023" s="62">
        <v>1</v>
      </c>
      <c r="V2023" s="49">
        <f>SUMIF(ResumenCotizacion!$C:$C,E2023,ResumenCotizacion!$P:$P)</f>
        <v>0</v>
      </c>
      <c r="W2023" s="86">
        <f>IF(H2023="USD",S2023*SolCotizacion!$J$18,S2023)</f>
        <v>934400</v>
      </c>
      <c r="X2023" s="3">
        <f>ROUND(W2023/(1-VLOOKUP("Total porcentaje:",ResumenCotizacion!$F:$H,3,0)),2)</f>
        <v>934400</v>
      </c>
      <c r="Y2023" s="3">
        <f t="shared" si="132"/>
        <v>0</v>
      </c>
    </row>
    <row r="2024" spans="1:25" ht="14.25" x14ac:dyDescent="0.2">
      <c r="A2024" s="21" t="str">
        <f t="shared" si="130"/>
        <v>UT Softlinebext 20202CanalIT-SW-02-02</v>
      </c>
      <c r="B2024" s="21" t="str">
        <f t="shared" si="131"/>
        <v>IT-SW-02-02Canal</v>
      </c>
      <c r="C2024"/>
      <c r="D2024" s="21" t="s">
        <v>3657</v>
      </c>
      <c r="E2024" t="s">
        <v>3586</v>
      </c>
      <c r="F2024" s="41" t="s">
        <v>3567</v>
      </c>
      <c r="G2024" s="21" t="str">
        <f t="shared" si="128"/>
        <v>UT Softlinebext 20202</v>
      </c>
      <c r="H2024" s="21" t="s">
        <v>94</v>
      </c>
      <c r="I2024" s="21" t="s">
        <v>74</v>
      </c>
      <c r="J2024" t="s">
        <v>3584</v>
      </c>
      <c r="K2024" t="s">
        <v>3585</v>
      </c>
      <c r="L2024" s="61" t="s">
        <v>92</v>
      </c>
      <c r="M2024" s="61" t="s">
        <v>3570</v>
      </c>
      <c r="N2024" s="41" t="s">
        <v>3571</v>
      </c>
      <c r="O2024" s="41" t="s">
        <v>3576</v>
      </c>
      <c r="P2024" s="41" t="s">
        <v>3573</v>
      </c>
      <c r="Q2024" s="47" t="str">
        <f t="shared" si="129"/>
        <v>IT-SW-02-02</v>
      </c>
      <c r="R2024" s="91" t="s">
        <v>3574</v>
      </c>
      <c r="S2024" s="46">
        <v>1642666.6666666667</v>
      </c>
      <c r="T2024" s="61">
        <v>1</v>
      </c>
      <c r="U2024" s="62">
        <v>1</v>
      </c>
      <c r="V2024" s="49">
        <f>SUMIF(ResumenCotizacion!$C:$C,E2024,ResumenCotizacion!$P:$P)</f>
        <v>0</v>
      </c>
      <c r="W2024" s="86">
        <f>IF(H2024="USD",S2024*SolCotizacion!$J$18,S2024)</f>
        <v>1642666.6666666667</v>
      </c>
      <c r="X2024" s="3">
        <f>ROUND(W2024/(1-VLOOKUP("Total porcentaje:",ResumenCotizacion!$F:$H,3,0)),2)</f>
        <v>1642666.67</v>
      </c>
      <c r="Y2024" s="3">
        <f t="shared" si="132"/>
        <v>0</v>
      </c>
    </row>
    <row r="2025" spans="1:25" ht="14.25" x14ac:dyDescent="0.2">
      <c r="A2025" s="21" t="str">
        <f t="shared" si="130"/>
        <v>UT Softlinebext 20202CanalIT-SW-02-03</v>
      </c>
      <c r="B2025" s="21" t="str">
        <f t="shared" si="131"/>
        <v>IT-SW-02-03Canal</v>
      </c>
      <c r="C2025"/>
      <c r="D2025" s="21" t="s">
        <v>3657</v>
      </c>
      <c r="E2025" t="s">
        <v>3587</v>
      </c>
      <c r="F2025" s="41" t="s">
        <v>3567</v>
      </c>
      <c r="G2025" s="21" t="str">
        <f t="shared" si="128"/>
        <v>UT Softlinebext 20202</v>
      </c>
      <c r="H2025" s="21" t="s">
        <v>94</v>
      </c>
      <c r="I2025" s="21" t="s">
        <v>74</v>
      </c>
      <c r="J2025" t="s">
        <v>3584</v>
      </c>
      <c r="K2025" t="s">
        <v>3585</v>
      </c>
      <c r="L2025" s="61" t="s">
        <v>92</v>
      </c>
      <c r="M2025" s="61" t="s">
        <v>3570</v>
      </c>
      <c r="N2025" s="41" t="s">
        <v>3578</v>
      </c>
      <c r="O2025" s="41" t="s">
        <v>3572</v>
      </c>
      <c r="P2025" s="41" t="s">
        <v>3573</v>
      </c>
      <c r="Q2025" s="47" t="str">
        <f t="shared" si="129"/>
        <v>IT-SW-02-03</v>
      </c>
      <c r="R2025" s="91" t="s">
        <v>3574</v>
      </c>
      <c r="S2025" s="46">
        <v>934400</v>
      </c>
      <c r="T2025" s="61">
        <v>1</v>
      </c>
      <c r="U2025" s="62">
        <v>1</v>
      </c>
      <c r="V2025" s="49">
        <f>SUMIF(ResumenCotizacion!$C:$C,E2025,ResumenCotizacion!$P:$P)</f>
        <v>0</v>
      </c>
      <c r="W2025" s="86">
        <f>IF(H2025="USD",S2025*SolCotizacion!$J$18,S2025)</f>
        <v>934400</v>
      </c>
      <c r="X2025" s="3">
        <f>ROUND(W2025/(1-VLOOKUP("Total porcentaje:",ResumenCotizacion!$F:$H,3,0)),2)</f>
        <v>934400</v>
      </c>
      <c r="Y2025" s="3">
        <f t="shared" si="132"/>
        <v>0</v>
      </c>
    </row>
    <row r="2026" spans="1:25" ht="14.25" x14ac:dyDescent="0.2">
      <c r="A2026" s="21" t="str">
        <f t="shared" si="130"/>
        <v>UT Softlinebext 20202CanalIT-SW-02-04</v>
      </c>
      <c r="B2026" s="21" t="str">
        <f t="shared" si="131"/>
        <v>IT-SW-02-04Canal</v>
      </c>
      <c r="C2026"/>
      <c r="D2026" s="21" t="s">
        <v>3657</v>
      </c>
      <c r="E2026" t="s">
        <v>3588</v>
      </c>
      <c r="F2026" s="41" t="s">
        <v>3567</v>
      </c>
      <c r="G2026" s="21" t="str">
        <f t="shared" si="128"/>
        <v>UT Softlinebext 20202</v>
      </c>
      <c r="H2026" s="21" t="s">
        <v>94</v>
      </c>
      <c r="I2026" s="21" t="s">
        <v>74</v>
      </c>
      <c r="J2026" t="s">
        <v>3584</v>
      </c>
      <c r="K2026" t="s">
        <v>3585</v>
      </c>
      <c r="L2026" s="61" t="s">
        <v>92</v>
      </c>
      <c r="M2026" s="61" t="s">
        <v>3570</v>
      </c>
      <c r="N2026" s="41" t="s">
        <v>3578</v>
      </c>
      <c r="O2026" s="41" t="s">
        <v>3576</v>
      </c>
      <c r="P2026" s="41" t="s">
        <v>3573</v>
      </c>
      <c r="Q2026" s="47" t="str">
        <f t="shared" si="129"/>
        <v>IT-SW-02-04</v>
      </c>
      <c r="R2026" s="91" t="s">
        <v>3574</v>
      </c>
      <c r="S2026" s="46">
        <v>1880000</v>
      </c>
      <c r="T2026" s="61">
        <v>1</v>
      </c>
      <c r="U2026" s="62">
        <v>1</v>
      </c>
      <c r="V2026" s="49">
        <f>SUMIF(ResumenCotizacion!$C:$C,E2026,ResumenCotizacion!$P:$P)</f>
        <v>0</v>
      </c>
      <c r="W2026" s="86">
        <f>IF(H2026="USD",S2026*SolCotizacion!$J$18,S2026)</f>
        <v>1880000</v>
      </c>
      <c r="X2026" s="3">
        <f>ROUND(W2026/(1-VLOOKUP("Total porcentaje:",ResumenCotizacion!$F:$H,3,0)),2)</f>
        <v>1880000</v>
      </c>
      <c r="Y2026" s="3">
        <f t="shared" si="132"/>
        <v>0</v>
      </c>
    </row>
    <row r="2027" spans="1:25" ht="14.25" x14ac:dyDescent="0.2">
      <c r="A2027" s="21" t="str">
        <f t="shared" si="130"/>
        <v>UT Softlinebext 20202CanalIT-SW-02-05</v>
      </c>
      <c r="B2027" s="21" t="str">
        <f t="shared" si="131"/>
        <v>IT-SW-02-05Canal</v>
      </c>
      <c r="C2027"/>
      <c r="D2027" s="21" t="s">
        <v>3657</v>
      </c>
      <c r="E2027" t="s">
        <v>3589</v>
      </c>
      <c r="F2027" s="41" t="s">
        <v>3567</v>
      </c>
      <c r="G2027" s="21" t="str">
        <f t="shared" si="128"/>
        <v>UT Softlinebext 20202</v>
      </c>
      <c r="H2027" s="21" t="s">
        <v>94</v>
      </c>
      <c r="I2027" s="21" t="s">
        <v>74</v>
      </c>
      <c r="J2027" t="s">
        <v>3584</v>
      </c>
      <c r="K2027" t="s">
        <v>3585</v>
      </c>
      <c r="L2027" s="61" t="s">
        <v>92</v>
      </c>
      <c r="M2027" s="61" t="s">
        <v>3570</v>
      </c>
      <c r="N2027" s="41" t="s">
        <v>3581</v>
      </c>
      <c r="O2027" s="41" t="s">
        <v>3572</v>
      </c>
      <c r="P2027" s="41" t="s">
        <v>3573</v>
      </c>
      <c r="Q2027" s="47" t="str">
        <f t="shared" si="129"/>
        <v>IT-SW-02-05</v>
      </c>
      <c r="R2027" s="91" t="s">
        <v>3574</v>
      </c>
      <c r="S2027" s="46">
        <v>934400</v>
      </c>
      <c r="T2027" s="61">
        <v>1</v>
      </c>
      <c r="U2027" s="62">
        <v>1</v>
      </c>
      <c r="V2027" s="49">
        <f>SUMIF(ResumenCotizacion!$C:$C,E2027,ResumenCotizacion!$P:$P)</f>
        <v>0</v>
      </c>
      <c r="W2027" s="86">
        <f>IF(H2027="USD",S2027*SolCotizacion!$J$18,S2027)</f>
        <v>934400</v>
      </c>
      <c r="X2027" s="3">
        <f>ROUND(W2027/(1-VLOOKUP("Total porcentaje:",ResumenCotizacion!$F:$H,3,0)),2)</f>
        <v>934400</v>
      </c>
      <c r="Y2027" s="3">
        <f t="shared" si="132"/>
        <v>0</v>
      </c>
    </row>
    <row r="2028" spans="1:25" ht="14.25" x14ac:dyDescent="0.2">
      <c r="A2028" s="21" t="str">
        <f t="shared" si="130"/>
        <v>UT Softlinebext 20202CanalIT-SW-02-06</v>
      </c>
      <c r="B2028" s="21" t="str">
        <f t="shared" si="131"/>
        <v>IT-SW-02-06Canal</v>
      </c>
      <c r="C2028"/>
      <c r="D2028" s="21" t="s">
        <v>3657</v>
      </c>
      <c r="E2028" t="s">
        <v>3590</v>
      </c>
      <c r="F2028" s="41" t="s">
        <v>3567</v>
      </c>
      <c r="G2028" s="21" t="str">
        <f t="shared" si="128"/>
        <v>UT Softlinebext 20202</v>
      </c>
      <c r="H2028" s="21" t="s">
        <v>94</v>
      </c>
      <c r="I2028" s="21" t="s">
        <v>74</v>
      </c>
      <c r="J2028" t="s">
        <v>3584</v>
      </c>
      <c r="K2028" t="s">
        <v>3585</v>
      </c>
      <c r="L2028" s="61" t="s">
        <v>92</v>
      </c>
      <c r="M2028" s="61" t="s">
        <v>3570</v>
      </c>
      <c r="N2028" s="41" t="s">
        <v>3581</v>
      </c>
      <c r="O2028" s="41" t="s">
        <v>3576</v>
      </c>
      <c r="P2028" s="41" t="s">
        <v>3573</v>
      </c>
      <c r="Q2028" s="47" t="str">
        <f t="shared" si="129"/>
        <v>IT-SW-02-06</v>
      </c>
      <c r="R2028" s="91" t="s">
        <v>3574</v>
      </c>
      <c r="S2028" s="46">
        <v>2217333.3333333335</v>
      </c>
      <c r="T2028" s="61">
        <v>1</v>
      </c>
      <c r="U2028" s="62">
        <v>1</v>
      </c>
      <c r="V2028" s="49">
        <f>SUMIF(ResumenCotizacion!$C:$C,E2028,ResumenCotizacion!$P:$P)</f>
        <v>0</v>
      </c>
      <c r="W2028" s="86">
        <f>IF(H2028="USD",S2028*SolCotizacion!$J$18,S2028)</f>
        <v>2217333.3333333335</v>
      </c>
      <c r="X2028" s="3">
        <f>ROUND(W2028/(1-VLOOKUP("Total porcentaje:",ResumenCotizacion!$F:$H,3,0)),2)</f>
        <v>2217333.33</v>
      </c>
      <c r="Y2028" s="3">
        <f t="shared" si="132"/>
        <v>0</v>
      </c>
    </row>
    <row r="2029" spans="1:25" ht="14.25" x14ac:dyDescent="0.2">
      <c r="A2029" s="21" t="str">
        <f t="shared" si="130"/>
        <v>UT Softlinebext 20202CanalIT-SW-03-01</v>
      </c>
      <c r="B2029" s="21" t="str">
        <f t="shared" si="131"/>
        <v>IT-SW-03-01Canal</v>
      </c>
      <c r="C2029"/>
      <c r="D2029" s="21" t="s">
        <v>3657</v>
      </c>
      <c r="E2029" t="s">
        <v>3591</v>
      </c>
      <c r="F2029" s="41" t="s">
        <v>3567</v>
      </c>
      <c r="G2029" s="21" t="str">
        <f t="shared" si="128"/>
        <v>UT Softlinebext 20202</v>
      </c>
      <c r="H2029" s="21" t="s">
        <v>94</v>
      </c>
      <c r="I2029" s="21" t="s">
        <v>74</v>
      </c>
      <c r="J2029" t="s">
        <v>3592</v>
      </c>
      <c r="K2029" t="s">
        <v>3569</v>
      </c>
      <c r="L2029" s="61" t="s">
        <v>92</v>
      </c>
      <c r="M2029" s="61" t="s">
        <v>3570</v>
      </c>
      <c r="N2029" s="41" t="s">
        <v>3571</v>
      </c>
      <c r="O2029" s="41" t="s">
        <v>3572</v>
      </c>
      <c r="P2029" s="41" t="s">
        <v>3573</v>
      </c>
      <c r="Q2029" s="47" t="str">
        <f t="shared" si="129"/>
        <v>IT-SW-03-01</v>
      </c>
      <c r="R2029" s="91" t="s">
        <v>3574</v>
      </c>
      <c r="S2029" s="46">
        <v>1116000</v>
      </c>
      <c r="T2029" s="61">
        <v>1</v>
      </c>
      <c r="U2029" s="62">
        <v>1</v>
      </c>
      <c r="V2029" s="49">
        <f>SUMIF(ResumenCotizacion!$C:$C,E2029,ResumenCotizacion!$P:$P)</f>
        <v>0</v>
      </c>
      <c r="W2029" s="86">
        <f>IF(H2029="USD",S2029*SolCotizacion!$J$18,S2029)</f>
        <v>1116000</v>
      </c>
      <c r="X2029" s="3">
        <f>ROUND(W2029/(1-VLOOKUP("Total porcentaje:",ResumenCotizacion!$F:$H,3,0)),2)</f>
        <v>1116000</v>
      </c>
      <c r="Y2029" s="3">
        <f t="shared" si="132"/>
        <v>0</v>
      </c>
    </row>
    <row r="2030" spans="1:25" ht="14.25" x14ac:dyDescent="0.2">
      <c r="A2030" s="21" t="str">
        <f t="shared" si="130"/>
        <v>UT Softlinebext 20202CanalIT-SW-03-02</v>
      </c>
      <c r="B2030" s="21" t="str">
        <f t="shared" si="131"/>
        <v>IT-SW-03-02Canal</v>
      </c>
      <c r="C2030"/>
      <c r="D2030" s="21" t="s">
        <v>3657</v>
      </c>
      <c r="E2030" t="s">
        <v>3593</v>
      </c>
      <c r="F2030" s="41" t="s">
        <v>3567</v>
      </c>
      <c r="G2030" s="21" t="str">
        <f t="shared" si="128"/>
        <v>UT Softlinebext 20202</v>
      </c>
      <c r="H2030" s="21" t="s">
        <v>94</v>
      </c>
      <c r="I2030" s="21" t="s">
        <v>74</v>
      </c>
      <c r="J2030" t="s">
        <v>3592</v>
      </c>
      <c r="K2030" t="s">
        <v>3569</v>
      </c>
      <c r="L2030" s="61" t="s">
        <v>92</v>
      </c>
      <c r="M2030" s="61" t="s">
        <v>3570</v>
      </c>
      <c r="N2030" s="41" t="s">
        <v>3571</v>
      </c>
      <c r="O2030" s="41" t="s">
        <v>3576</v>
      </c>
      <c r="P2030" s="41" t="s">
        <v>3573</v>
      </c>
      <c r="Q2030" s="47" t="str">
        <f t="shared" si="129"/>
        <v>IT-SW-03-02</v>
      </c>
      <c r="R2030" s="91" t="s">
        <v>3574</v>
      </c>
      <c r="S2030" s="46">
        <v>1466666.6666666667</v>
      </c>
      <c r="T2030" s="61">
        <v>1</v>
      </c>
      <c r="U2030" s="62">
        <v>1</v>
      </c>
      <c r="V2030" s="49">
        <f>SUMIF(ResumenCotizacion!$C:$C,E2030,ResumenCotizacion!$P:$P)</f>
        <v>0</v>
      </c>
      <c r="W2030" s="86">
        <f>IF(H2030="USD",S2030*SolCotizacion!$J$18,S2030)</f>
        <v>1466666.6666666667</v>
      </c>
      <c r="X2030" s="3">
        <f>ROUND(W2030/(1-VLOOKUP("Total porcentaje:",ResumenCotizacion!$F:$H,3,0)),2)</f>
        <v>1466666.67</v>
      </c>
      <c r="Y2030" s="3">
        <f t="shared" si="132"/>
        <v>0</v>
      </c>
    </row>
    <row r="2031" spans="1:25" ht="14.25" x14ac:dyDescent="0.2">
      <c r="A2031" s="21" t="str">
        <f t="shared" si="130"/>
        <v>UT Softlinebext 20202CanalIT-SW-03-03</v>
      </c>
      <c r="B2031" s="21" t="str">
        <f t="shared" si="131"/>
        <v>IT-SW-03-03Canal</v>
      </c>
      <c r="C2031"/>
      <c r="D2031" s="21" t="s">
        <v>3657</v>
      </c>
      <c r="E2031" t="s">
        <v>3594</v>
      </c>
      <c r="F2031" s="41" t="s">
        <v>3567</v>
      </c>
      <c r="G2031" s="21" t="str">
        <f t="shared" si="128"/>
        <v>UT Softlinebext 20202</v>
      </c>
      <c r="H2031" s="21" t="s">
        <v>94</v>
      </c>
      <c r="I2031" s="21" t="s">
        <v>74</v>
      </c>
      <c r="J2031" t="s">
        <v>3592</v>
      </c>
      <c r="K2031" t="s">
        <v>3569</v>
      </c>
      <c r="L2031" s="61" t="s">
        <v>92</v>
      </c>
      <c r="M2031" s="61" t="s">
        <v>3570</v>
      </c>
      <c r="N2031" s="41" t="s">
        <v>3578</v>
      </c>
      <c r="O2031" s="41" t="s">
        <v>3572</v>
      </c>
      <c r="P2031" s="41" t="s">
        <v>3573</v>
      </c>
      <c r="Q2031" s="47" t="str">
        <f t="shared" si="129"/>
        <v>IT-SW-03-03</v>
      </c>
      <c r="R2031" s="91" t="s">
        <v>3574</v>
      </c>
      <c r="S2031" s="46">
        <v>1116000</v>
      </c>
      <c r="T2031" s="61">
        <v>1</v>
      </c>
      <c r="U2031" s="62">
        <v>1</v>
      </c>
      <c r="V2031" s="49">
        <f>SUMIF(ResumenCotizacion!$C:$C,E2031,ResumenCotizacion!$P:$P)</f>
        <v>0</v>
      </c>
      <c r="W2031" s="86">
        <f>IF(H2031="USD",S2031*SolCotizacion!$J$18,S2031)</f>
        <v>1116000</v>
      </c>
      <c r="X2031" s="3">
        <f>ROUND(W2031/(1-VLOOKUP("Total porcentaje:",ResumenCotizacion!$F:$H,3,0)),2)</f>
        <v>1116000</v>
      </c>
      <c r="Y2031" s="3">
        <f t="shared" si="132"/>
        <v>0</v>
      </c>
    </row>
    <row r="2032" spans="1:25" ht="14.25" x14ac:dyDescent="0.2">
      <c r="A2032" s="21" t="str">
        <f t="shared" si="130"/>
        <v>UT Softlinebext 20202CanalIT-SW-03-04</v>
      </c>
      <c r="B2032" s="21" t="str">
        <f t="shared" si="131"/>
        <v>IT-SW-03-04Canal</v>
      </c>
      <c r="C2032"/>
      <c r="D2032" s="21" t="s">
        <v>3657</v>
      </c>
      <c r="E2032" t="s">
        <v>3595</v>
      </c>
      <c r="F2032" s="41" t="s">
        <v>3567</v>
      </c>
      <c r="G2032" s="21" t="str">
        <f t="shared" si="128"/>
        <v>UT Softlinebext 20202</v>
      </c>
      <c r="H2032" s="21" t="s">
        <v>94</v>
      </c>
      <c r="I2032" s="21" t="s">
        <v>74</v>
      </c>
      <c r="J2032" t="s">
        <v>3592</v>
      </c>
      <c r="K2032" t="s">
        <v>3569</v>
      </c>
      <c r="L2032" s="61" t="s">
        <v>92</v>
      </c>
      <c r="M2032" s="61" t="s">
        <v>3570</v>
      </c>
      <c r="N2032" s="41" t="s">
        <v>3578</v>
      </c>
      <c r="O2032" s="41" t="s">
        <v>3576</v>
      </c>
      <c r="P2032" s="41" t="s">
        <v>3573</v>
      </c>
      <c r="Q2032" s="47" t="str">
        <f t="shared" si="129"/>
        <v>IT-SW-03-04</v>
      </c>
      <c r="R2032" s="91" t="s">
        <v>3574</v>
      </c>
      <c r="S2032" s="46">
        <v>1662000</v>
      </c>
      <c r="T2032" s="61">
        <v>1</v>
      </c>
      <c r="U2032" s="62">
        <v>1</v>
      </c>
      <c r="V2032" s="49">
        <f>SUMIF(ResumenCotizacion!$C:$C,E2032,ResumenCotizacion!$P:$P)</f>
        <v>0</v>
      </c>
      <c r="W2032" s="86">
        <f>IF(H2032="USD",S2032*SolCotizacion!$J$18,S2032)</f>
        <v>1662000</v>
      </c>
      <c r="X2032" s="3">
        <f>ROUND(W2032/(1-VLOOKUP("Total porcentaje:",ResumenCotizacion!$F:$H,3,0)),2)</f>
        <v>1662000</v>
      </c>
      <c r="Y2032" s="3">
        <f t="shared" si="132"/>
        <v>0</v>
      </c>
    </row>
    <row r="2033" spans="1:25" ht="14.25" x14ac:dyDescent="0.2">
      <c r="A2033" s="21" t="str">
        <f t="shared" si="130"/>
        <v>UT Softlinebext 20202CanalIT-SW-03-05</v>
      </c>
      <c r="B2033" s="21" t="str">
        <f t="shared" si="131"/>
        <v>IT-SW-03-05Canal</v>
      </c>
      <c r="C2033"/>
      <c r="D2033" s="21" t="s">
        <v>3657</v>
      </c>
      <c r="E2033" t="s">
        <v>3596</v>
      </c>
      <c r="F2033" s="41" t="s">
        <v>3567</v>
      </c>
      <c r="G2033" s="21" t="str">
        <f t="shared" si="128"/>
        <v>UT Softlinebext 20202</v>
      </c>
      <c r="H2033" s="21" t="s">
        <v>94</v>
      </c>
      <c r="I2033" s="21" t="s">
        <v>74</v>
      </c>
      <c r="J2033" t="s">
        <v>3592</v>
      </c>
      <c r="K2033" t="s">
        <v>3569</v>
      </c>
      <c r="L2033" s="61" t="s">
        <v>92</v>
      </c>
      <c r="M2033" s="61" t="s">
        <v>3570</v>
      </c>
      <c r="N2033" s="41" t="s">
        <v>3581</v>
      </c>
      <c r="O2033" s="41" t="s">
        <v>3572</v>
      </c>
      <c r="P2033" s="41" t="s">
        <v>3573</v>
      </c>
      <c r="Q2033" s="47" t="str">
        <f t="shared" si="129"/>
        <v>IT-SW-03-05</v>
      </c>
      <c r="R2033" s="91" t="s">
        <v>3574</v>
      </c>
      <c r="S2033" s="46">
        <v>1116000</v>
      </c>
      <c r="T2033" s="61">
        <v>1</v>
      </c>
      <c r="U2033" s="62">
        <v>1</v>
      </c>
      <c r="V2033" s="49">
        <f>SUMIF(ResumenCotizacion!$C:$C,E2033,ResumenCotizacion!$P:$P)</f>
        <v>0</v>
      </c>
      <c r="W2033" s="86">
        <f>IF(H2033="USD",S2033*SolCotizacion!$J$18,S2033)</f>
        <v>1116000</v>
      </c>
      <c r="X2033" s="3">
        <f>ROUND(W2033/(1-VLOOKUP("Total porcentaje:",ResumenCotizacion!$F:$H,3,0)),2)</f>
        <v>1116000</v>
      </c>
      <c r="Y2033" s="3">
        <f t="shared" si="132"/>
        <v>0</v>
      </c>
    </row>
    <row r="2034" spans="1:25" ht="14.25" x14ac:dyDescent="0.2">
      <c r="A2034" s="21" t="str">
        <f t="shared" si="130"/>
        <v>UT Softlinebext 20202CanalIT-SW-03-06</v>
      </c>
      <c r="B2034" s="21" t="str">
        <f t="shared" si="131"/>
        <v>IT-SW-03-06Canal</v>
      </c>
      <c r="C2034"/>
      <c r="D2034" s="21" t="s">
        <v>3657</v>
      </c>
      <c r="E2034" t="s">
        <v>3597</v>
      </c>
      <c r="F2034" s="41" t="s">
        <v>3567</v>
      </c>
      <c r="G2034" s="21" t="str">
        <f t="shared" si="128"/>
        <v>UT Softlinebext 20202</v>
      </c>
      <c r="H2034" s="21" t="s">
        <v>94</v>
      </c>
      <c r="I2034" s="21" t="s">
        <v>74</v>
      </c>
      <c r="J2034" t="s">
        <v>3592</v>
      </c>
      <c r="K2034" t="s">
        <v>3569</v>
      </c>
      <c r="L2034" s="61" t="s">
        <v>92</v>
      </c>
      <c r="M2034" s="61" t="s">
        <v>3570</v>
      </c>
      <c r="N2034" s="41" t="s">
        <v>3581</v>
      </c>
      <c r="O2034" s="41" t="s">
        <v>3576</v>
      </c>
      <c r="P2034" s="41" t="s">
        <v>3573</v>
      </c>
      <c r="Q2034" s="47" t="str">
        <f t="shared" si="129"/>
        <v>IT-SW-03-06</v>
      </c>
      <c r="R2034" s="91" t="s">
        <v>3574</v>
      </c>
      <c r="S2034" s="46">
        <v>2034266.666666667</v>
      </c>
      <c r="T2034" s="61">
        <v>1</v>
      </c>
      <c r="U2034" s="62">
        <v>1</v>
      </c>
      <c r="V2034" s="49">
        <f>SUMIF(ResumenCotizacion!$C:$C,E2034,ResumenCotizacion!$P:$P)</f>
        <v>0</v>
      </c>
      <c r="W2034" s="86">
        <f>IF(H2034="USD",S2034*SolCotizacion!$J$18,S2034)</f>
        <v>2034266.666666667</v>
      </c>
      <c r="X2034" s="3">
        <f>ROUND(W2034/(1-VLOOKUP("Total porcentaje:",ResumenCotizacion!$F:$H,3,0)),2)</f>
        <v>2034266.67</v>
      </c>
      <c r="Y2034" s="3">
        <f t="shared" si="132"/>
        <v>0</v>
      </c>
    </row>
    <row r="2035" spans="1:25" ht="14.25" x14ac:dyDescent="0.2">
      <c r="A2035" s="21" t="str">
        <f t="shared" si="130"/>
        <v>UT Softlinebext 20202CanalIT-SW-04-01</v>
      </c>
      <c r="B2035" s="21" t="str">
        <f t="shared" si="131"/>
        <v>IT-SW-04-01Canal</v>
      </c>
      <c r="C2035"/>
      <c r="D2035" s="21" t="s">
        <v>3657</v>
      </c>
      <c r="E2035" t="s">
        <v>3598</v>
      </c>
      <c r="F2035" s="41" t="s">
        <v>3567</v>
      </c>
      <c r="G2035" s="21" t="str">
        <f t="shared" si="128"/>
        <v>UT Softlinebext 20202</v>
      </c>
      <c r="H2035" s="21" t="s">
        <v>94</v>
      </c>
      <c r="I2035" s="21" t="s">
        <v>74</v>
      </c>
      <c r="J2035" t="s">
        <v>3599</v>
      </c>
      <c r="K2035" t="s">
        <v>3585</v>
      </c>
      <c r="L2035" s="61" t="s">
        <v>92</v>
      </c>
      <c r="M2035" s="61" t="s">
        <v>3570</v>
      </c>
      <c r="N2035" s="41" t="s">
        <v>3571</v>
      </c>
      <c r="O2035" s="41" t="s">
        <v>3572</v>
      </c>
      <c r="P2035" s="41" t="s">
        <v>3573</v>
      </c>
      <c r="Q2035" s="47" t="str">
        <f t="shared" si="129"/>
        <v>IT-SW-04-01</v>
      </c>
      <c r="R2035" s="91" t="s">
        <v>3574</v>
      </c>
      <c r="S2035" s="46">
        <v>1116000</v>
      </c>
      <c r="T2035" s="61">
        <v>1</v>
      </c>
      <c r="U2035" s="62">
        <v>1</v>
      </c>
      <c r="V2035" s="49">
        <f>SUMIF(ResumenCotizacion!$C:$C,E2035,ResumenCotizacion!$P:$P)</f>
        <v>0</v>
      </c>
      <c r="W2035" s="86">
        <f>IF(H2035="USD",S2035*SolCotizacion!$J$18,S2035)</f>
        <v>1116000</v>
      </c>
      <c r="X2035" s="3">
        <f>ROUND(W2035/(1-VLOOKUP("Total porcentaje:",ResumenCotizacion!$F:$H,3,0)),2)</f>
        <v>1116000</v>
      </c>
      <c r="Y2035" s="3">
        <f t="shared" si="132"/>
        <v>0</v>
      </c>
    </row>
    <row r="2036" spans="1:25" ht="14.25" x14ac:dyDescent="0.2">
      <c r="A2036" s="21" t="str">
        <f t="shared" si="130"/>
        <v>UT Softlinebext 20202CanalIT-SW-04-02</v>
      </c>
      <c r="B2036" s="21" t="str">
        <f t="shared" si="131"/>
        <v>IT-SW-04-02Canal</v>
      </c>
      <c r="C2036"/>
      <c r="D2036" s="21" t="s">
        <v>3657</v>
      </c>
      <c r="E2036" t="s">
        <v>3600</v>
      </c>
      <c r="F2036" s="41" t="s">
        <v>3567</v>
      </c>
      <c r="G2036" s="21" t="str">
        <f t="shared" si="128"/>
        <v>UT Softlinebext 20202</v>
      </c>
      <c r="H2036" s="21" t="s">
        <v>94</v>
      </c>
      <c r="I2036" s="21" t="s">
        <v>74</v>
      </c>
      <c r="J2036" t="s">
        <v>3599</v>
      </c>
      <c r="K2036" t="s">
        <v>3585</v>
      </c>
      <c r="L2036" s="61" t="s">
        <v>92</v>
      </c>
      <c r="M2036" s="61" t="s">
        <v>3570</v>
      </c>
      <c r="N2036" s="41" t="s">
        <v>3571</v>
      </c>
      <c r="O2036" s="41" t="s">
        <v>3576</v>
      </c>
      <c r="P2036" s="41" t="s">
        <v>3573</v>
      </c>
      <c r="Q2036" s="47" t="str">
        <f t="shared" si="129"/>
        <v>IT-SW-04-02</v>
      </c>
      <c r="R2036" s="91" t="s">
        <v>3574</v>
      </c>
      <c r="S2036" s="46">
        <v>2336000</v>
      </c>
      <c r="T2036" s="61">
        <v>1</v>
      </c>
      <c r="U2036" s="62">
        <v>1</v>
      </c>
      <c r="V2036" s="49">
        <f>SUMIF(ResumenCotizacion!$C:$C,E2036,ResumenCotizacion!$P:$P)</f>
        <v>0</v>
      </c>
      <c r="W2036" s="86">
        <f>IF(H2036="USD",S2036*SolCotizacion!$J$18,S2036)</f>
        <v>2336000</v>
      </c>
      <c r="X2036" s="3">
        <f>ROUND(W2036/(1-VLOOKUP("Total porcentaje:",ResumenCotizacion!$F:$H,3,0)),2)</f>
        <v>2336000</v>
      </c>
      <c r="Y2036" s="3">
        <f t="shared" si="132"/>
        <v>0</v>
      </c>
    </row>
    <row r="2037" spans="1:25" ht="14.25" x14ac:dyDescent="0.2">
      <c r="A2037" s="21" t="str">
        <f t="shared" si="130"/>
        <v>UT Softlinebext 20202CanalIT-SW-04-03</v>
      </c>
      <c r="B2037" s="21" t="str">
        <f t="shared" si="131"/>
        <v>IT-SW-04-03Canal</v>
      </c>
      <c r="C2037"/>
      <c r="D2037" s="21" t="s">
        <v>3657</v>
      </c>
      <c r="E2037" t="s">
        <v>3601</v>
      </c>
      <c r="F2037" s="41" t="s">
        <v>3567</v>
      </c>
      <c r="G2037" s="21" t="str">
        <f t="shared" ref="G2037:G2100" si="133">D2037</f>
        <v>UT Softlinebext 20202</v>
      </c>
      <c r="H2037" s="21" t="s">
        <v>94</v>
      </c>
      <c r="I2037" s="21" t="s">
        <v>74</v>
      </c>
      <c r="J2037" t="s">
        <v>3599</v>
      </c>
      <c r="K2037" t="s">
        <v>3585</v>
      </c>
      <c r="L2037" s="61" t="s">
        <v>92</v>
      </c>
      <c r="M2037" s="61" t="s">
        <v>3570</v>
      </c>
      <c r="N2037" s="41" t="s">
        <v>3578</v>
      </c>
      <c r="O2037" s="41" t="s">
        <v>3572</v>
      </c>
      <c r="P2037" s="41" t="s">
        <v>3573</v>
      </c>
      <c r="Q2037" s="47" t="str">
        <f t="shared" ref="Q2037:Q2100" si="134">E2037</f>
        <v>IT-SW-04-03</v>
      </c>
      <c r="R2037" s="91" t="s">
        <v>3574</v>
      </c>
      <c r="S2037" s="46">
        <v>1116000</v>
      </c>
      <c r="T2037" s="61">
        <v>1</v>
      </c>
      <c r="U2037" s="62">
        <v>1</v>
      </c>
      <c r="V2037" s="49">
        <f>SUMIF(ResumenCotizacion!$C:$C,E2037,ResumenCotizacion!$P:$P)</f>
        <v>0</v>
      </c>
      <c r="W2037" s="86">
        <f>IF(H2037="USD",S2037*SolCotizacion!$J$18,S2037)</f>
        <v>1116000</v>
      </c>
      <c r="X2037" s="3">
        <f>ROUND(W2037/(1-VLOOKUP("Total porcentaje:",ResumenCotizacion!$F:$H,3,0)),2)</f>
        <v>1116000</v>
      </c>
      <c r="Y2037" s="3">
        <f t="shared" si="132"/>
        <v>0</v>
      </c>
    </row>
    <row r="2038" spans="1:25" ht="14.25" x14ac:dyDescent="0.2">
      <c r="A2038" s="21" t="str">
        <f t="shared" si="130"/>
        <v>UT Softlinebext 20202CanalIT-SW-04-04</v>
      </c>
      <c r="B2038" s="21" t="str">
        <f t="shared" si="131"/>
        <v>IT-SW-04-04Canal</v>
      </c>
      <c r="C2038"/>
      <c r="D2038" s="21" t="s">
        <v>3657</v>
      </c>
      <c r="E2038" t="s">
        <v>3602</v>
      </c>
      <c r="F2038" s="41" t="s">
        <v>3567</v>
      </c>
      <c r="G2038" s="21" t="str">
        <f t="shared" si="133"/>
        <v>UT Softlinebext 20202</v>
      </c>
      <c r="H2038" s="21" t="s">
        <v>94</v>
      </c>
      <c r="I2038" s="21" t="s">
        <v>74</v>
      </c>
      <c r="J2038" t="s">
        <v>3599</v>
      </c>
      <c r="K2038" t="s">
        <v>3585</v>
      </c>
      <c r="L2038" s="61" t="s">
        <v>92</v>
      </c>
      <c r="M2038" s="61" t="s">
        <v>3570</v>
      </c>
      <c r="N2038" s="41" t="s">
        <v>3578</v>
      </c>
      <c r="O2038" s="41" t="s">
        <v>3576</v>
      </c>
      <c r="P2038" s="41" t="s">
        <v>3573</v>
      </c>
      <c r="Q2038" s="47" t="str">
        <f t="shared" si="134"/>
        <v>IT-SW-04-04</v>
      </c>
      <c r="R2038" s="91" t="s">
        <v>3574</v>
      </c>
      <c r="S2038" s="46">
        <v>2528000</v>
      </c>
      <c r="T2038" s="61">
        <v>1</v>
      </c>
      <c r="U2038" s="62">
        <v>1</v>
      </c>
      <c r="V2038" s="49">
        <f>SUMIF(ResumenCotizacion!$C:$C,E2038,ResumenCotizacion!$P:$P)</f>
        <v>0</v>
      </c>
      <c r="W2038" s="86">
        <f>IF(H2038="USD",S2038*SolCotizacion!$J$18,S2038)</f>
        <v>2528000</v>
      </c>
      <c r="X2038" s="3">
        <f>ROUND(W2038/(1-VLOOKUP("Total porcentaje:",ResumenCotizacion!$F:$H,3,0)),2)</f>
        <v>2528000</v>
      </c>
      <c r="Y2038" s="3">
        <f t="shared" si="132"/>
        <v>0</v>
      </c>
    </row>
    <row r="2039" spans="1:25" ht="14.25" x14ac:dyDescent="0.2">
      <c r="A2039" s="21" t="str">
        <f t="shared" si="130"/>
        <v>UT Softlinebext 20202CanalIT-SW-04-05</v>
      </c>
      <c r="B2039" s="21" t="str">
        <f t="shared" si="131"/>
        <v>IT-SW-04-05Canal</v>
      </c>
      <c r="C2039"/>
      <c r="D2039" s="21" t="s">
        <v>3657</v>
      </c>
      <c r="E2039" t="s">
        <v>3603</v>
      </c>
      <c r="F2039" s="41" t="s">
        <v>3567</v>
      </c>
      <c r="G2039" s="21" t="str">
        <f t="shared" si="133"/>
        <v>UT Softlinebext 20202</v>
      </c>
      <c r="H2039" s="21" t="s">
        <v>94</v>
      </c>
      <c r="I2039" s="21" t="s">
        <v>74</v>
      </c>
      <c r="J2039" t="s">
        <v>3599</v>
      </c>
      <c r="K2039" t="s">
        <v>3585</v>
      </c>
      <c r="L2039" s="61" t="s">
        <v>92</v>
      </c>
      <c r="M2039" s="61" t="s">
        <v>3570</v>
      </c>
      <c r="N2039" s="41" t="s">
        <v>3581</v>
      </c>
      <c r="O2039" s="41" t="s">
        <v>3572</v>
      </c>
      <c r="P2039" s="41" t="s">
        <v>3573</v>
      </c>
      <c r="Q2039" s="47" t="str">
        <f t="shared" si="134"/>
        <v>IT-SW-04-05</v>
      </c>
      <c r="R2039" s="91" t="s">
        <v>3574</v>
      </c>
      <c r="S2039" s="46">
        <v>1116000</v>
      </c>
      <c r="T2039" s="61">
        <v>1</v>
      </c>
      <c r="U2039" s="62">
        <v>1</v>
      </c>
      <c r="V2039" s="49">
        <f>SUMIF(ResumenCotizacion!$C:$C,E2039,ResumenCotizacion!$P:$P)</f>
        <v>0</v>
      </c>
      <c r="W2039" s="86">
        <f>IF(H2039="USD",S2039*SolCotizacion!$J$18,S2039)</f>
        <v>1116000</v>
      </c>
      <c r="X2039" s="3">
        <f>ROUND(W2039/(1-VLOOKUP("Total porcentaje:",ResumenCotizacion!$F:$H,3,0)),2)</f>
        <v>1116000</v>
      </c>
      <c r="Y2039" s="3">
        <f t="shared" si="132"/>
        <v>0</v>
      </c>
    </row>
    <row r="2040" spans="1:25" ht="14.25" x14ac:dyDescent="0.2">
      <c r="A2040" s="21" t="str">
        <f t="shared" si="130"/>
        <v>UT Softlinebext 20202CanalIT-SW-04-06</v>
      </c>
      <c r="B2040" s="21" t="str">
        <f t="shared" si="131"/>
        <v>IT-SW-04-06Canal</v>
      </c>
      <c r="C2040"/>
      <c r="D2040" s="21" t="s">
        <v>3657</v>
      </c>
      <c r="E2040" t="s">
        <v>3604</v>
      </c>
      <c r="F2040" s="41" t="s">
        <v>3567</v>
      </c>
      <c r="G2040" s="21" t="str">
        <f t="shared" si="133"/>
        <v>UT Softlinebext 20202</v>
      </c>
      <c r="H2040" s="21" t="s">
        <v>94</v>
      </c>
      <c r="I2040" s="21" t="s">
        <v>74</v>
      </c>
      <c r="J2040" t="s">
        <v>3599</v>
      </c>
      <c r="K2040" t="s">
        <v>3585</v>
      </c>
      <c r="L2040" s="61" t="s">
        <v>92</v>
      </c>
      <c r="M2040" s="61" t="s">
        <v>3570</v>
      </c>
      <c r="N2040" s="41" t="s">
        <v>3581</v>
      </c>
      <c r="O2040" s="41" t="s">
        <v>3576</v>
      </c>
      <c r="P2040" s="41" t="s">
        <v>3573</v>
      </c>
      <c r="Q2040" s="47" t="str">
        <f t="shared" si="134"/>
        <v>IT-SW-04-06</v>
      </c>
      <c r="R2040" s="91" t="s">
        <v>3574</v>
      </c>
      <c r="S2040" s="46">
        <v>2927466.6666666665</v>
      </c>
      <c r="T2040" s="61">
        <v>1</v>
      </c>
      <c r="U2040" s="62">
        <v>1</v>
      </c>
      <c r="V2040" s="49">
        <f>SUMIF(ResumenCotizacion!$C:$C,E2040,ResumenCotizacion!$P:$P)</f>
        <v>0</v>
      </c>
      <c r="W2040" s="86">
        <f>IF(H2040="USD",S2040*SolCotizacion!$J$18,S2040)</f>
        <v>2927466.6666666665</v>
      </c>
      <c r="X2040" s="3">
        <f>ROUND(W2040/(1-VLOOKUP("Total porcentaje:",ResumenCotizacion!$F:$H,3,0)),2)</f>
        <v>2927466.67</v>
      </c>
      <c r="Y2040" s="3">
        <f t="shared" si="132"/>
        <v>0</v>
      </c>
    </row>
    <row r="2041" spans="1:25" ht="14.25" x14ac:dyDescent="0.2">
      <c r="A2041" s="21" t="str">
        <f t="shared" si="130"/>
        <v>UT Softlinebext 20202CanalIT-SW-05-01</v>
      </c>
      <c r="B2041" s="21" t="str">
        <f t="shared" si="131"/>
        <v>IT-SW-05-01Canal</v>
      </c>
      <c r="C2041"/>
      <c r="D2041" s="21" t="s">
        <v>3657</v>
      </c>
      <c r="E2041" t="s">
        <v>3605</v>
      </c>
      <c r="F2041" s="41" t="s">
        <v>3567</v>
      </c>
      <c r="G2041" s="21" t="str">
        <f t="shared" si="133"/>
        <v>UT Softlinebext 20202</v>
      </c>
      <c r="H2041" s="21" t="s">
        <v>94</v>
      </c>
      <c r="I2041" s="21" t="s">
        <v>74</v>
      </c>
      <c r="J2041" t="s">
        <v>3606</v>
      </c>
      <c r="K2041" t="s">
        <v>3607</v>
      </c>
      <c r="L2041" s="61" t="s">
        <v>92</v>
      </c>
      <c r="M2041" s="61" t="s">
        <v>3570</v>
      </c>
      <c r="N2041" s="41" t="s">
        <v>3571</v>
      </c>
      <c r="O2041" s="41" t="s">
        <v>3572</v>
      </c>
      <c r="P2041" s="41" t="s">
        <v>3608</v>
      </c>
      <c r="Q2041" s="47" t="str">
        <f t="shared" si="134"/>
        <v>IT-SW-05-01</v>
      </c>
      <c r="R2041" s="91" t="s">
        <v>3574</v>
      </c>
      <c r="S2041" s="46">
        <v>133333.33333333334</v>
      </c>
      <c r="T2041" s="61">
        <v>1</v>
      </c>
      <c r="U2041" s="62">
        <v>1</v>
      </c>
      <c r="V2041" s="49">
        <f>SUMIF(ResumenCotizacion!$C:$C,E2041,ResumenCotizacion!$P:$P)</f>
        <v>0</v>
      </c>
      <c r="W2041" s="86">
        <f>IF(H2041="USD",S2041*SolCotizacion!$J$18,S2041)</f>
        <v>133333.33333333334</v>
      </c>
      <c r="X2041" s="3">
        <f>ROUND(W2041/(1-VLOOKUP("Total porcentaje:",ResumenCotizacion!$F:$H,3,0)),2)</f>
        <v>133333.32999999999</v>
      </c>
      <c r="Y2041" s="3">
        <f t="shared" si="132"/>
        <v>0</v>
      </c>
    </row>
    <row r="2042" spans="1:25" ht="14.25" x14ac:dyDescent="0.2">
      <c r="A2042" s="21" t="str">
        <f t="shared" si="130"/>
        <v>UT Softlinebext 20202CanalIT-SW-05-02</v>
      </c>
      <c r="B2042" s="21" t="str">
        <f t="shared" si="131"/>
        <v>IT-SW-05-02Canal</v>
      </c>
      <c r="C2042"/>
      <c r="D2042" s="21" t="s">
        <v>3657</v>
      </c>
      <c r="E2042" t="s">
        <v>3609</v>
      </c>
      <c r="F2042" s="41" t="s">
        <v>3567</v>
      </c>
      <c r="G2042" s="21" t="str">
        <f t="shared" si="133"/>
        <v>UT Softlinebext 20202</v>
      </c>
      <c r="H2042" s="21" t="s">
        <v>94</v>
      </c>
      <c r="I2042" s="21" t="s">
        <v>74</v>
      </c>
      <c r="J2042" t="s">
        <v>3606</v>
      </c>
      <c r="K2042" t="s">
        <v>3607</v>
      </c>
      <c r="L2042" s="61" t="s">
        <v>92</v>
      </c>
      <c r="M2042" s="61" t="s">
        <v>3570</v>
      </c>
      <c r="N2042" s="41" t="s">
        <v>3571</v>
      </c>
      <c r="O2042" s="41" t="s">
        <v>3576</v>
      </c>
      <c r="P2042" s="41" t="s">
        <v>3608</v>
      </c>
      <c r="Q2042" s="47" t="str">
        <f t="shared" si="134"/>
        <v>IT-SW-05-02</v>
      </c>
      <c r="R2042" s="91" t="s">
        <v>3574</v>
      </c>
      <c r="S2042" s="46">
        <v>200000</v>
      </c>
      <c r="T2042" s="61">
        <v>1</v>
      </c>
      <c r="U2042" s="62">
        <v>1</v>
      </c>
      <c r="V2042" s="49">
        <f>SUMIF(ResumenCotizacion!$C:$C,E2042,ResumenCotizacion!$P:$P)</f>
        <v>0</v>
      </c>
      <c r="W2042" s="86">
        <f>IF(H2042="USD",S2042*SolCotizacion!$J$18,S2042)</f>
        <v>200000</v>
      </c>
      <c r="X2042" s="3">
        <f>ROUND(W2042/(1-VLOOKUP("Total porcentaje:",ResumenCotizacion!$F:$H,3,0)),2)</f>
        <v>200000</v>
      </c>
      <c r="Y2042" s="3">
        <f t="shared" si="132"/>
        <v>0</v>
      </c>
    </row>
    <row r="2043" spans="1:25" ht="14.25" x14ac:dyDescent="0.2">
      <c r="A2043" s="21" t="str">
        <f t="shared" si="130"/>
        <v>UT Softlinebext 20202CanalIT-SW-05-03</v>
      </c>
      <c r="B2043" s="21" t="str">
        <f t="shared" si="131"/>
        <v>IT-SW-05-03Canal</v>
      </c>
      <c r="C2043"/>
      <c r="D2043" s="21" t="s">
        <v>3657</v>
      </c>
      <c r="E2043" t="s">
        <v>3610</v>
      </c>
      <c r="F2043" s="41" t="s">
        <v>3567</v>
      </c>
      <c r="G2043" s="21" t="str">
        <f t="shared" si="133"/>
        <v>UT Softlinebext 20202</v>
      </c>
      <c r="H2043" s="21" t="s">
        <v>94</v>
      </c>
      <c r="I2043" s="21" t="s">
        <v>74</v>
      </c>
      <c r="J2043" t="s">
        <v>3606</v>
      </c>
      <c r="K2043" t="s">
        <v>3607</v>
      </c>
      <c r="L2043" s="61" t="s">
        <v>92</v>
      </c>
      <c r="M2043" s="61" t="s">
        <v>3570</v>
      </c>
      <c r="N2043" s="41" t="s">
        <v>3578</v>
      </c>
      <c r="O2043" s="41" t="s">
        <v>3572</v>
      </c>
      <c r="P2043" s="41" t="s">
        <v>3608</v>
      </c>
      <c r="Q2043" s="47" t="str">
        <f t="shared" si="134"/>
        <v>IT-SW-05-03</v>
      </c>
      <c r="R2043" s="91" t="s">
        <v>3574</v>
      </c>
      <c r="S2043" s="46">
        <v>133333.33333333334</v>
      </c>
      <c r="T2043" s="61">
        <v>1</v>
      </c>
      <c r="U2043" s="62">
        <v>1</v>
      </c>
      <c r="V2043" s="49">
        <f>SUMIF(ResumenCotizacion!$C:$C,E2043,ResumenCotizacion!$P:$P)</f>
        <v>0</v>
      </c>
      <c r="W2043" s="86">
        <f>IF(H2043="USD",S2043*SolCotizacion!$J$18,S2043)</f>
        <v>133333.33333333334</v>
      </c>
      <c r="X2043" s="3">
        <f>ROUND(W2043/(1-VLOOKUP("Total porcentaje:",ResumenCotizacion!$F:$H,3,0)),2)</f>
        <v>133333.32999999999</v>
      </c>
      <c r="Y2043" s="3">
        <f t="shared" si="132"/>
        <v>0</v>
      </c>
    </row>
    <row r="2044" spans="1:25" ht="14.25" x14ac:dyDescent="0.2">
      <c r="A2044" s="21" t="str">
        <f t="shared" si="130"/>
        <v>UT Softlinebext 20202CanalIT-SW-05-04</v>
      </c>
      <c r="B2044" s="21" t="str">
        <f t="shared" si="131"/>
        <v>IT-SW-05-04Canal</v>
      </c>
      <c r="C2044"/>
      <c r="D2044" s="21" t="s">
        <v>3657</v>
      </c>
      <c r="E2044" t="s">
        <v>3611</v>
      </c>
      <c r="F2044" s="41" t="s">
        <v>3567</v>
      </c>
      <c r="G2044" s="21" t="str">
        <f t="shared" si="133"/>
        <v>UT Softlinebext 20202</v>
      </c>
      <c r="H2044" s="21" t="s">
        <v>94</v>
      </c>
      <c r="I2044" s="21" t="s">
        <v>74</v>
      </c>
      <c r="J2044" t="s">
        <v>3606</v>
      </c>
      <c r="K2044" t="s">
        <v>3607</v>
      </c>
      <c r="L2044" s="61" t="s">
        <v>92</v>
      </c>
      <c r="M2044" s="61" t="s">
        <v>3570</v>
      </c>
      <c r="N2044" s="41" t="s">
        <v>3578</v>
      </c>
      <c r="O2044" s="41" t="s">
        <v>3576</v>
      </c>
      <c r="P2044" s="41" t="s">
        <v>3608</v>
      </c>
      <c r="Q2044" s="47" t="str">
        <f t="shared" si="134"/>
        <v>IT-SW-05-04</v>
      </c>
      <c r="R2044" s="91" t="s">
        <v>3574</v>
      </c>
      <c r="S2044" s="46">
        <v>240000</v>
      </c>
      <c r="T2044" s="61">
        <v>1</v>
      </c>
      <c r="U2044" s="62">
        <v>1</v>
      </c>
      <c r="V2044" s="49">
        <f>SUMIF(ResumenCotizacion!$C:$C,E2044,ResumenCotizacion!$P:$P)</f>
        <v>0</v>
      </c>
      <c r="W2044" s="86">
        <f>IF(H2044="USD",S2044*SolCotizacion!$J$18,S2044)</f>
        <v>240000</v>
      </c>
      <c r="X2044" s="3">
        <f>ROUND(W2044/(1-VLOOKUP("Total porcentaje:",ResumenCotizacion!$F:$H,3,0)),2)</f>
        <v>240000</v>
      </c>
      <c r="Y2044" s="3">
        <f t="shared" si="132"/>
        <v>0</v>
      </c>
    </row>
    <row r="2045" spans="1:25" ht="14.25" x14ac:dyDescent="0.2">
      <c r="A2045" s="21" t="str">
        <f t="shared" si="130"/>
        <v>UT Softlinebext 20202CanalIT-SW-05-05</v>
      </c>
      <c r="B2045" s="21" t="str">
        <f t="shared" si="131"/>
        <v>IT-SW-05-05Canal</v>
      </c>
      <c r="C2045"/>
      <c r="D2045" s="21" t="s">
        <v>3657</v>
      </c>
      <c r="E2045" t="s">
        <v>3612</v>
      </c>
      <c r="F2045" s="41" t="s">
        <v>3567</v>
      </c>
      <c r="G2045" s="21" t="str">
        <f t="shared" si="133"/>
        <v>UT Softlinebext 20202</v>
      </c>
      <c r="H2045" s="21" t="s">
        <v>94</v>
      </c>
      <c r="I2045" s="21" t="s">
        <v>74</v>
      </c>
      <c r="J2045" t="s">
        <v>3606</v>
      </c>
      <c r="K2045" t="s">
        <v>3607</v>
      </c>
      <c r="L2045" s="61" t="s">
        <v>92</v>
      </c>
      <c r="M2045" s="61" t="s">
        <v>3570</v>
      </c>
      <c r="N2045" s="41" t="s">
        <v>3581</v>
      </c>
      <c r="O2045" s="41" t="s">
        <v>3572</v>
      </c>
      <c r="P2045" s="41" t="s">
        <v>3608</v>
      </c>
      <c r="Q2045" s="47" t="str">
        <f t="shared" si="134"/>
        <v>IT-SW-05-05</v>
      </c>
      <c r="R2045" s="91" t="s">
        <v>3574</v>
      </c>
      <c r="S2045" s="46">
        <v>133333.33333333334</v>
      </c>
      <c r="T2045" s="61">
        <v>1</v>
      </c>
      <c r="U2045" s="62">
        <v>1</v>
      </c>
      <c r="V2045" s="49">
        <f>SUMIF(ResumenCotizacion!$C:$C,E2045,ResumenCotizacion!$P:$P)</f>
        <v>0</v>
      </c>
      <c r="W2045" s="86">
        <f>IF(H2045="USD",S2045*SolCotizacion!$J$18,S2045)</f>
        <v>133333.33333333334</v>
      </c>
      <c r="X2045" s="3">
        <f>ROUND(W2045/(1-VLOOKUP("Total porcentaje:",ResumenCotizacion!$F:$H,3,0)),2)</f>
        <v>133333.32999999999</v>
      </c>
      <c r="Y2045" s="3">
        <f t="shared" si="132"/>
        <v>0</v>
      </c>
    </row>
    <row r="2046" spans="1:25" ht="14.25" x14ac:dyDescent="0.2">
      <c r="A2046" s="21" t="str">
        <f t="shared" si="130"/>
        <v>UT Softlinebext 20202CanalIT-SW-05-06</v>
      </c>
      <c r="B2046" s="21" t="str">
        <f t="shared" si="131"/>
        <v>IT-SW-05-06Canal</v>
      </c>
      <c r="C2046"/>
      <c r="D2046" s="21" t="s">
        <v>3657</v>
      </c>
      <c r="E2046" t="s">
        <v>3613</v>
      </c>
      <c r="F2046" s="41" t="s">
        <v>3567</v>
      </c>
      <c r="G2046" s="21" t="str">
        <f t="shared" si="133"/>
        <v>UT Softlinebext 20202</v>
      </c>
      <c r="H2046" s="21" t="s">
        <v>94</v>
      </c>
      <c r="I2046" s="21" t="s">
        <v>74</v>
      </c>
      <c r="J2046" t="s">
        <v>3606</v>
      </c>
      <c r="K2046" t="s">
        <v>3607</v>
      </c>
      <c r="L2046" s="61" t="s">
        <v>92</v>
      </c>
      <c r="M2046" s="61" t="s">
        <v>3570</v>
      </c>
      <c r="N2046" s="41" t="s">
        <v>3581</v>
      </c>
      <c r="O2046" s="41" t="s">
        <v>3576</v>
      </c>
      <c r="P2046" s="41" t="s">
        <v>3608</v>
      </c>
      <c r="Q2046" s="47" t="str">
        <f t="shared" si="134"/>
        <v>IT-SW-05-06</v>
      </c>
      <c r="R2046" s="91" t="s">
        <v>3574</v>
      </c>
      <c r="S2046" s="46">
        <v>293333.33333333331</v>
      </c>
      <c r="T2046" s="61">
        <v>1</v>
      </c>
      <c r="U2046" s="62">
        <v>1</v>
      </c>
      <c r="V2046" s="49">
        <f>SUMIF(ResumenCotizacion!$C:$C,E2046,ResumenCotizacion!$P:$P)</f>
        <v>0</v>
      </c>
      <c r="W2046" s="86">
        <f>IF(H2046="USD",S2046*SolCotizacion!$J$18,S2046)</f>
        <v>293333.33333333331</v>
      </c>
      <c r="X2046" s="3">
        <f>ROUND(W2046/(1-VLOOKUP("Total porcentaje:",ResumenCotizacion!$F:$H,3,0)),2)</f>
        <v>293333.33</v>
      </c>
      <c r="Y2046" s="3">
        <f t="shared" si="132"/>
        <v>0</v>
      </c>
    </row>
    <row r="2047" spans="1:25" ht="14.25" x14ac:dyDescent="0.2">
      <c r="A2047" s="21" t="str">
        <f t="shared" si="130"/>
        <v>UT Softlinebext 20202CanalIT-SW-06-01</v>
      </c>
      <c r="B2047" s="21" t="str">
        <f t="shared" si="131"/>
        <v>IT-SW-06-01Canal</v>
      </c>
      <c r="C2047"/>
      <c r="D2047" s="21" t="s">
        <v>3657</v>
      </c>
      <c r="E2047" t="s">
        <v>3614</v>
      </c>
      <c r="F2047" s="41" t="s">
        <v>3567</v>
      </c>
      <c r="G2047" s="21" t="str">
        <f t="shared" si="133"/>
        <v>UT Softlinebext 20202</v>
      </c>
      <c r="H2047" s="21" t="s">
        <v>94</v>
      </c>
      <c r="I2047" s="21" t="s">
        <v>74</v>
      </c>
      <c r="J2047" t="s">
        <v>3615</v>
      </c>
      <c r="K2047" t="s">
        <v>3616</v>
      </c>
      <c r="L2047" s="61" t="s">
        <v>92</v>
      </c>
      <c r="M2047" s="61" t="s">
        <v>3570</v>
      </c>
      <c r="N2047" s="41" t="s">
        <v>3571</v>
      </c>
      <c r="O2047" s="41" t="s">
        <v>3576</v>
      </c>
      <c r="P2047" s="41" t="s">
        <v>3608</v>
      </c>
      <c r="Q2047" s="47" t="str">
        <f t="shared" si="134"/>
        <v>IT-SW-06-01</v>
      </c>
      <c r="R2047" s="91" t="s">
        <v>3574</v>
      </c>
      <c r="S2047" s="46">
        <v>15333333.333333334</v>
      </c>
      <c r="T2047" s="61">
        <v>1</v>
      </c>
      <c r="U2047" s="62">
        <v>1</v>
      </c>
      <c r="V2047" s="49">
        <f>SUMIF(ResumenCotizacion!$C:$C,E2047,ResumenCotizacion!$P:$P)</f>
        <v>0</v>
      </c>
      <c r="W2047" s="86">
        <f>IF(H2047="USD",S2047*SolCotizacion!$J$18,S2047)</f>
        <v>15333333.333333334</v>
      </c>
      <c r="X2047" s="3">
        <f>ROUND(W2047/(1-VLOOKUP("Total porcentaje:",ResumenCotizacion!$F:$H,3,0)),2)</f>
        <v>15333333.33</v>
      </c>
      <c r="Y2047" s="3">
        <f t="shared" si="132"/>
        <v>0</v>
      </c>
    </row>
    <row r="2048" spans="1:25" ht="14.25" x14ac:dyDescent="0.2">
      <c r="A2048" s="21" t="str">
        <f t="shared" si="130"/>
        <v>UT Softlinebext 20202CanalIT-SW-06-02</v>
      </c>
      <c r="B2048" s="21" t="str">
        <f t="shared" si="131"/>
        <v>IT-SW-06-02Canal</v>
      </c>
      <c r="C2048"/>
      <c r="D2048" s="21" t="s">
        <v>3657</v>
      </c>
      <c r="E2048" t="s">
        <v>3617</v>
      </c>
      <c r="F2048" s="41" t="s">
        <v>3567</v>
      </c>
      <c r="G2048" s="21" t="str">
        <f t="shared" si="133"/>
        <v>UT Softlinebext 20202</v>
      </c>
      <c r="H2048" s="21" t="s">
        <v>94</v>
      </c>
      <c r="I2048" s="21" t="s">
        <v>74</v>
      </c>
      <c r="J2048" t="s">
        <v>3615</v>
      </c>
      <c r="K2048" t="s">
        <v>3616</v>
      </c>
      <c r="L2048" s="61" t="s">
        <v>92</v>
      </c>
      <c r="M2048" s="61" t="s">
        <v>3570</v>
      </c>
      <c r="N2048" s="41" t="s">
        <v>3578</v>
      </c>
      <c r="O2048" s="41" t="s">
        <v>3576</v>
      </c>
      <c r="P2048" s="41" t="s">
        <v>3608</v>
      </c>
      <c r="Q2048" s="47" t="str">
        <f t="shared" si="134"/>
        <v>IT-SW-06-02</v>
      </c>
      <c r="R2048" s="91" t="s">
        <v>3574</v>
      </c>
      <c r="S2048" s="46">
        <v>17333333.333333332</v>
      </c>
      <c r="T2048" s="61">
        <v>1</v>
      </c>
      <c r="U2048" s="62">
        <v>1</v>
      </c>
      <c r="V2048" s="49">
        <f>SUMIF(ResumenCotizacion!$C:$C,E2048,ResumenCotizacion!$P:$P)</f>
        <v>0</v>
      </c>
      <c r="W2048" s="86">
        <f>IF(H2048="USD",S2048*SolCotizacion!$J$18,S2048)</f>
        <v>17333333.333333332</v>
      </c>
      <c r="X2048" s="3">
        <f>ROUND(W2048/(1-VLOOKUP("Total porcentaje:",ResumenCotizacion!$F:$H,3,0)),2)</f>
        <v>17333333.329999998</v>
      </c>
      <c r="Y2048" s="3">
        <f t="shared" si="132"/>
        <v>0</v>
      </c>
    </row>
    <row r="2049" spans="1:25" ht="14.25" x14ac:dyDescent="0.2">
      <c r="A2049" s="21" t="str">
        <f t="shared" si="130"/>
        <v>UT Softlinebext 20202CanalIT-SW-06-03</v>
      </c>
      <c r="B2049" s="21" t="str">
        <f t="shared" si="131"/>
        <v>IT-SW-06-03Canal</v>
      </c>
      <c r="C2049"/>
      <c r="D2049" s="21" t="s">
        <v>3657</v>
      </c>
      <c r="E2049" t="s">
        <v>3618</v>
      </c>
      <c r="F2049" s="41" t="s">
        <v>3567</v>
      </c>
      <c r="G2049" s="21" t="str">
        <f t="shared" si="133"/>
        <v>UT Softlinebext 20202</v>
      </c>
      <c r="H2049" s="21" t="s">
        <v>94</v>
      </c>
      <c r="I2049" s="21" t="s">
        <v>74</v>
      </c>
      <c r="J2049" t="s">
        <v>3615</v>
      </c>
      <c r="K2049" t="s">
        <v>3616</v>
      </c>
      <c r="L2049" s="61" t="s">
        <v>92</v>
      </c>
      <c r="M2049" s="61" t="s">
        <v>3570</v>
      </c>
      <c r="N2049" s="41" t="s">
        <v>3581</v>
      </c>
      <c r="O2049" s="41" t="s">
        <v>3576</v>
      </c>
      <c r="P2049" s="41" t="s">
        <v>3608</v>
      </c>
      <c r="Q2049" s="47" t="str">
        <f t="shared" si="134"/>
        <v>IT-SW-06-03</v>
      </c>
      <c r="R2049" s="91" t="s">
        <v>3574</v>
      </c>
      <c r="S2049" s="46">
        <v>20000000</v>
      </c>
      <c r="T2049" s="61">
        <v>1</v>
      </c>
      <c r="U2049" s="62">
        <v>1</v>
      </c>
      <c r="V2049" s="49">
        <f>SUMIF(ResumenCotizacion!$C:$C,E2049,ResumenCotizacion!$P:$P)</f>
        <v>0</v>
      </c>
      <c r="W2049" s="86">
        <f>IF(H2049="USD",S2049*SolCotizacion!$J$18,S2049)</f>
        <v>20000000</v>
      </c>
      <c r="X2049" s="3">
        <f>ROUND(W2049/(1-VLOOKUP("Total porcentaje:",ResumenCotizacion!$F:$H,3,0)),2)</f>
        <v>20000000</v>
      </c>
      <c r="Y2049" s="3">
        <f t="shared" si="132"/>
        <v>0</v>
      </c>
    </row>
    <row r="2050" spans="1:25" ht="14.25" x14ac:dyDescent="0.2">
      <c r="A2050" s="21" t="str">
        <f t="shared" ref="A2050:A2113" si="135">D2050&amp;F2050&amp;E2050</f>
        <v>UT Softlinebext 20202CanalIT-SW-07-01</v>
      </c>
      <c r="B2050" s="21" t="str">
        <f t="shared" ref="B2050:B2113" si="136">E2050&amp;F2050</f>
        <v>IT-SW-07-01Canal</v>
      </c>
      <c r="C2050"/>
      <c r="D2050" s="21" t="s">
        <v>3657</v>
      </c>
      <c r="E2050" t="s">
        <v>3619</v>
      </c>
      <c r="F2050" s="41" t="s">
        <v>3567</v>
      </c>
      <c r="G2050" s="21" t="str">
        <f t="shared" si="133"/>
        <v>UT Softlinebext 20202</v>
      </c>
      <c r="H2050" s="21" t="s">
        <v>94</v>
      </c>
      <c r="I2050" s="21" t="s">
        <v>74</v>
      </c>
      <c r="J2050" t="s">
        <v>3620</v>
      </c>
      <c r="K2050" t="s">
        <v>29</v>
      </c>
      <c r="L2050" s="61" t="s">
        <v>92</v>
      </c>
      <c r="M2050" s="61" t="s">
        <v>3570</v>
      </c>
      <c r="N2050" s="41" t="s">
        <v>3571</v>
      </c>
      <c r="O2050" s="41" t="s">
        <v>3572</v>
      </c>
      <c r="P2050" s="41" t="s">
        <v>3621</v>
      </c>
      <c r="Q2050" s="47" t="str">
        <f t="shared" si="134"/>
        <v>IT-SW-07-01</v>
      </c>
      <c r="R2050" s="91" t="s">
        <v>3574</v>
      </c>
      <c r="S2050" s="46">
        <v>120000</v>
      </c>
      <c r="T2050" s="61">
        <v>1</v>
      </c>
      <c r="U2050" s="62">
        <v>1</v>
      </c>
      <c r="V2050" s="49">
        <f>SUMIF(ResumenCotizacion!$C:$C,E2050,ResumenCotizacion!$P:$P)</f>
        <v>0</v>
      </c>
      <c r="W2050" s="86">
        <f>IF(H2050="USD",S2050*SolCotizacion!$J$18,S2050)</f>
        <v>120000</v>
      </c>
      <c r="X2050" s="3">
        <f>ROUND(W2050/(1-VLOOKUP("Total porcentaje:",ResumenCotizacion!$F:$H,3,0)),2)</f>
        <v>120000</v>
      </c>
      <c r="Y2050" s="3">
        <f t="shared" si="132"/>
        <v>0</v>
      </c>
    </row>
    <row r="2051" spans="1:25" ht="14.25" x14ac:dyDescent="0.2">
      <c r="A2051" s="21" t="str">
        <f t="shared" si="135"/>
        <v>UT Softlinebext 20202CanalIT-SW-07-02</v>
      </c>
      <c r="B2051" s="21" t="str">
        <f t="shared" si="136"/>
        <v>IT-SW-07-02Canal</v>
      </c>
      <c r="C2051"/>
      <c r="D2051" s="21" t="s">
        <v>3657</v>
      </c>
      <c r="E2051" t="s">
        <v>3622</v>
      </c>
      <c r="F2051" s="41" t="s">
        <v>3567</v>
      </c>
      <c r="G2051" s="21" t="str">
        <f t="shared" si="133"/>
        <v>UT Softlinebext 20202</v>
      </c>
      <c r="H2051" s="21" t="s">
        <v>94</v>
      </c>
      <c r="I2051" s="21" t="s">
        <v>74</v>
      </c>
      <c r="J2051" t="s">
        <v>3620</v>
      </c>
      <c r="K2051" t="s">
        <v>29</v>
      </c>
      <c r="L2051" s="61" t="s">
        <v>92</v>
      </c>
      <c r="M2051" s="61" t="s">
        <v>3570</v>
      </c>
      <c r="N2051" s="41" t="s">
        <v>3571</v>
      </c>
      <c r="O2051" s="41" t="s">
        <v>3576</v>
      </c>
      <c r="P2051" s="41" t="s">
        <v>3621</v>
      </c>
      <c r="Q2051" s="47" t="str">
        <f t="shared" si="134"/>
        <v>IT-SW-07-02</v>
      </c>
      <c r="R2051" s="91" t="s">
        <v>3574</v>
      </c>
      <c r="S2051" s="46">
        <v>133333.33333333334</v>
      </c>
      <c r="T2051" s="61">
        <v>1</v>
      </c>
      <c r="U2051" s="62">
        <v>1</v>
      </c>
      <c r="V2051" s="49">
        <f>SUMIF(ResumenCotizacion!$C:$C,E2051,ResumenCotizacion!$P:$P)</f>
        <v>0</v>
      </c>
      <c r="W2051" s="86">
        <f>IF(H2051="USD",S2051*SolCotizacion!$J$18,S2051)</f>
        <v>133333.33333333334</v>
      </c>
      <c r="X2051" s="3">
        <f>ROUND(W2051/(1-VLOOKUP("Total porcentaje:",ResumenCotizacion!$F:$H,3,0)),2)</f>
        <v>133333.32999999999</v>
      </c>
      <c r="Y2051" s="3">
        <f t="shared" ref="Y2051:Y2114" si="137">V2051*X2051</f>
        <v>0</v>
      </c>
    </row>
    <row r="2052" spans="1:25" ht="14.25" x14ac:dyDescent="0.2">
      <c r="A2052" s="21" t="str">
        <f t="shared" si="135"/>
        <v>UT Softlinebext 20202CanalIT-SW-07-03</v>
      </c>
      <c r="B2052" s="21" t="str">
        <f t="shared" si="136"/>
        <v>IT-SW-07-03Canal</v>
      </c>
      <c r="C2052"/>
      <c r="D2052" s="21" t="s">
        <v>3657</v>
      </c>
      <c r="E2052" t="s">
        <v>3623</v>
      </c>
      <c r="F2052" s="41" t="s">
        <v>3567</v>
      </c>
      <c r="G2052" s="21" t="str">
        <f t="shared" si="133"/>
        <v>UT Softlinebext 20202</v>
      </c>
      <c r="H2052" s="21" t="s">
        <v>94</v>
      </c>
      <c r="I2052" s="21" t="s">
        <v>74</v>
      </c>
      <c r="J2052" t="s">
        <v>3620</v>
      </c>
      <c r="K2052" t="s">
        <v>29</v>
      </c>
      <c r="L2052" s="61" t="s">
        <v>92</v>
      </c>
      <c r="M2052" s="61" t="s">
        <v>3570</v>
      </c>
      <c r="N2052" s="41" t="s">
        <v>3578</v>
      </c>
      <c r="O2052" s="41" t="s">
        <v>3572</v>
      </c>
      <c r="P2052" s="41" t="s">
        <v>3621</v>
      </c>
      <c r="Q2052" s="47" t="str">
        <f t="shared" si="134"/>
        <v>IT-SW-07-03</v>
      </c>
      <c r="R2052" s="91" t="s">
        <v>3574</v>
      </c>
      <c r="S2052" s="46">
        <v>120000</v>
      </c>
      <c r="T2052" s="61">
        <v>1</v>
      </c>
      <c r="U2052" s="62">
        <v>1</v>
      </c>
      <c r="V2052" s="49">
        <f>SUMIF(ResumenCotizacion!$C:$C,E2052,ResumenCotizacion!$P:$P)</f>
        <v>0</v>
      </c>
      <c r="W2052" s="86">
        <f>IF(H2052="USD",S2052*SolCotizacion!$J$18,S2052)</f>
        <v>120000</v>
      </c>
      <c r="X2052" s="3">
        <f>ROUND(W2052/(1-VLOOKUP("Total porcentaje:",ResumenCotizacion!$F:$H,3,0)),2)</f>
        <v>120000</v>
      </c>
      <c r="Y2052" s="3">
        <f t="shared" si="137"/>
        <v>0</v>
      </c>
    </row>
    <row r="2053" spans="1:25" ht="14.25" x14ac:dyDescent="0.2">
      <c r="A2053" s="21" t="str">
        <f t="shared" si="135"/>
        <v>UT Softlinebext 20202CanalIT-SW-07-04</v>
      </c>
      <c r="B2053" s="21" t="str">
        <f t="shared" si="136"/>
        <v>IT-SW-07-04Canal</v>
      </c>
      <c r="C2053"/>
      <c r="D2053" s="21" t="s">
        <v>3657</v>
      </c>
      <c r="E2053" t="s">
        <v>3624</v>
      </c>
      <c r="F2053" s="41" t="s">
        <v>3567</v>
      </c>
      <c r="G2053" s="21" t="str">
        <f t="shared" si="133"/>
        <v>UT Softlinebext 20202</v>
      </c>
      <c r="H2053" s="21" t="s">
        <v>94</v>
      </c>
      <c r="I2053" s="21" t="s">
        <v>74</v>
      </c>
      <c r="J2053" t="s">
        <v>3620</v>
      </c>
      <c r="K2053" t="s">
        <v>29</v>
      </c>
      <c r="L2053" s="61" t="s">
        <v>92</v>
      </c>
      <c r="M2053" s="61" t="s">
        <v>3570</v>
      </c>
      <c r="N2053" s="41" t="s">
        <v>3578</v>
      </c>
      <c r="O2053" s="41" t="s">
        <v>3576</v>
      </c>
      <c r="P2053" s="41" t="s">
        <v>3621</v>
      </c>
      <c r="Q2053" s="47" t="str">
        <f t="shared" si="134"/>
        <v>IT-SW-07-04</v>
      </c>
      <c r="R2053" s="91" t="s">
        <v>3574</v>
      </c>
      <c r="S2053" s="46">
        <v>160000</v>
      </c>
      <c r="T2053" s="61">
        <v>1</v>
      </c>
      <c r="U2053" s="62">
        <v>1</v>
      </c>
      <c r="V2053" s="49">
        <f>SUMIF(ResumenCotizacion!$C:$C,E2053,ResumenCotizacion!$P:$P)</f>
        <v>0</v>
      </c>
      <c r="W2053" s="86">
        <f>IF(H2053="USD",S2053*SolCotizacion!$J$18,S2053)</f>
        <v>160000</v>
      </c>
      <c r="X2053" s="3">
        <f>ROUND(W2053/(1-VLOOKUP("Total porcentaje:",ResumenCotizacion!$F:$H,3,0)),2)</f>
        <v>160000</v>
      </c>
      <c r="Y2053" s="3">
        <f t="shared" si="137"/>
        <v>0</v>
      </c>
    </row>
    <row r="2054" spans="1:25" ht="14.25" x14ac:dyDescent="0.2">
      <c r="A2054" s="21" t="str">
        <f t="shared" si="135"/>
        <v>UT Softlinebext 20202CanalIT-SW-07-05</v>
      </c>
      <c r="B2054" s="21" t="str">
        <f t="shared" si="136"/>
        <v>IT-SW-07-05Canal</v>
      </c>
      <c r="C2054"/>
      <c r="D2054" s="21" t="s">
        <v>3657</v>
      </c>
      <c r="E2054" t="s">
        <v>3625</v>
      </c>
      <c r="F2054" s="41" t="s">
        <v>3567</v>
      </c>
      <c r="G2054" s="21" t="str">
        <f t="shared" si="133"/>
        <v>UT Softlinebext 20202</v>
      </c>
      <c r="H2054" s="21" t="s">
        <v>94</v>
      </c>
      <c r="I2054" s="21" t="s">
        <v>74</v>
      </c>
      <c r="J2054" t="s">
        <v>3620</v>
      </c>
      <c r="K2054" t="s">
        <v>29</v>
      </c>
      <c r="L2054" s="61" t="s">
        <v>92</v>
      </c>
      <c r="M2054" s="61" t="s">
        <v>3570</v>
      </c>
      <c r="N2054" s="41" t="s">
        <v>3581</v>
      </c>
      <c r="O2054" s="41" t="s">
        <v>3572</v>
      </c>
      <c r="P2054" s="41" t="s">
        <v>3621</v>
      </c>
      <c r="Q2054" s="47" t="str">
        <f t="shared" si="134"/>
        <v>IT-SW-07-05</v>
      </c>
      <c r="R2054" s="91" t="s">
        <v>3574</v>
      </c>
      <c r="S2054" s="46">
        <v>120000</v>
      </c>
      <c r="T2054" s="61">
        <v>1</v>
      </c>
      <c r="U2054" s="62">
        <v>1</v>
      </c>
      <c r="V2054" s="49">
        <f>SUMIF(ResumenCotizacion!$C:$C,E2054,ResumenCotizacion!$P:$P)</f>
        <v>0</v>
      </c>
      <c r="W2054" s="86">
        <f>IF(H2054="USD",S2054*SolCotizacion!$J$18,S2054)</f>
        <v>120000</v>
      </c>
      <c r="X2054" s="3">
        <f>ROUND(W2054/(1-VLOOKUP("Total porcentaje:",ResumenCotizacion!$F:$H,3,0)),2)</f>
        <v>120000</v>
      </c>
      <c r="Y2054" s="3">
        <f t="shared" si="137"/>
        <v>0</v>
      </c>
    </row>
    <row r="2055" spans="1:25" ht="14.25" x14ac:dyDescent="0.2">
      <c r="A2055" s="21" t="str">
        <f t="shared" si="135"/>
        <v>UT Softlinebext 20202CanalIT-SW-07-06</v>
      </c>
      <c r="B2055" s="21" t="str">
        <f t="shared" si="136"/>
        <v>IT-SW-07-06Canal</v>
      </c>
      <c r="C2055"/>
      <c r="D2055" s="21" t="s">
        <v>3657</v>
      </c>
      <c r="E2055" t="s">
        <v>3626</v>
      </c>
      <c r="F2055" s="41" t="s">
        <v>3567</v>
      </c>
      <c r="G2055" s="21" t="str">
        <f t="shared" si="133"/>
        <v>UT Softlinebext 20202</v>
      </c>
      <c r="H2055" s="21" t="s">
        <v>94</v>
      </c>
      <c r="I2055" s="21" t="s">
        <v>74</v>
      </c>
      <c r="J2055" t="s">
        <v>3620</v>
      </c>
      <c r="K2055" t="s">
        <v>29</v>
      </c>
      <c r="L2055" s="61" t="s">
        <v>92</v>
      </c>
      <c r="M2055" s="61" t="s">
        <v>3570</v>
      </c>
      <c r="N2055" s="41" t="s">
        <v>3581</v>
      </c>
      <c r="O2055" s="41" t="s">
        <v>3576</v>
      </c>
      <c r="P2055" s="41" t="s">
        <v>3621</v>
      </c>
      <c r="Q2055" s="47" t="str">
        <f t="shared" si="134"/>
        <v>IT-SW-07-06</v>
      </c>
      <c r="R2055" s="91" t="s">
        <v>3574</v>
      </c>
      <c r="S2055" s="46">
        <v>293333.33333333331</v>
      </c>
      <c r="T2055" s="61">
        <v>1</v>
      </c>
      <c r="U2055" s="62">
        <v>1</v>
      </c>
      <c r="V2055" s="49">
        <f>SUMIF(ResumenCotizacion!$C:$C,E2055,ResumenCotizacion!$P:$P)</f>
        <v>0</v>
      </c>
      <c r="W2055" s="86">
        <f>IF(H2055="USD",S2055*SolCotizacion!$J$18,S2055)</f>
        <v>293333.33333333331</v>
      </c>
      <c r="X2055" s="3">
        <f>ROUND(W2055/(1-VLOOKUP("Total porcentaje:",ResumenCotizacion!$F:$H,3,0)),2)</f>
        <v>293333.33</v>
      </c>
      <c r="Y2055" s="3">
        <f t="shared" si="137"/>
        <v>0</v>
      </c>
    </row>
    <row r="2056" spans="1:25" ht="14.25" x14ac:dyDescent="0.2">
      <c r="A2056" s="21" t="str">
        <f t="shared" si="135"/>
        <v>UT Softlinebext 20202CanalIT-SW-08-01</v>
      </c>
      <c r="B2056" s="21" t="str">
        <f t="shared" si="136"/>
        <v>IT-SW-08-01Canal</v>
      </c>
      <c r="C2056"/>
      <c r="D2056" s="21" t="s">
        <v>3657</v>
      </c>
      <c r="E2056" t="s">
        <v>3627</v>
      </c>
      <c r="F2056" s="41" t="s">
        <v>3567</v>
      </c>
      <c r="G2056" s="21" t="str">
        <f t="shared" si="133"/>
        <v>UT Softlinebext 20202</v>
      </c>
      <c r="H2056" s="21" t="s">
        <v>94</v>
      </c>
      <c r="I2056" s="21" t="s">
        <v>74</v>
      </c>
      <c r="J2056" t="s">
        <v>3628</v>
      </c>
      <c r="K2056" t="s">
        <v>3629</v>
      </c>
      <c r="L2056" s="61" t="s">
        <v>92</v>
      </c>
      <c r="M2056" s="61" t="s">
        <v>3570</v>
      </c>
      <c r="N2056" s="41" t="s">
        <v>3571</v>
      </c>
      <c r="O2056" s="41" t="s">
        <v>3572</v>
      </c>
      <c r="P2056" s="41" t="s">
        <v>3608</v>
      </c>
      <c r="Q2056" s="47" t="str">
        <f t="shared" si="134"/>
        <v>IT-SW-08-01</v>
      </c>
      <c r="R2056" s="91" t="s">
        <v>3574</v>
      </c>
      <c r="S2056" s="46">
        <v>106666.66666666667</v>
      </c>
      <c r="T2056" s="61">
        <v>1</v>
      </c>
      <c r="U2056" s="62">
        <v>1</v>
      </c>
      <c r="V2056" s="49">
        <f>SUMIF(ResumenCotizacion!$C:$C,E2056,ResumenCotizacion!$P:$P)</f>
        <v>0</v>
      </c>
      <c r="W2056" s="86">
        <f>IF(H2056="USD",S2056*SolCotizacion!$J$18,S2056)</f>
        <v>106666.66666666667</v>
      </c>
      <c r="X2056" s="3">
        <f>ROUND(W2056/(1-VLOOKUP("Total porcentaje:",ResumenCotizacion!$F:$H,3,0)),2)</f>
        <v>106666.67</v>
      </c>
      <c r="Y2056" s="3">
        <f t="shared" si="137"/>
        <v>0</v>
      </c>
    </row>
    <row r="2057" spans="1:25" ht="14.25" x14ac:dyDescent="0.2">
      <c r="A2057" s="21" t="str">
        <f t="shared" si="135"/>
        <v>UT Softlinebext 20202CanalIT-SW-08-02</v>
      </c>
      <c r="B2057" s="21" t="str">
        <f t="shared" si="136"/>
        <v>IT-SW-08-02Canal</v>
      </c>
      <c r="C2057"/>
      <c r="D2057" s="21" t="s">
        <v>3657</v>
      </c>
      <c r="E2057" t="s">
        <v>3630</v>
      </c>
      <c r="F2057" s="41" t="s">
        <v>3567</v>
      </c>
      <c r="G2057" s="21" t="str">
        <f t="shared" si="133"/>
        <v>UT Softlinebext 20202</v>
      </c>
      <c r="H2057" s="21" t="s">
        <v>94</v>
      </c>
      <c r="I2057" s="21" t="s">
        <v>74</v>
      </c>
      <c r="J2057" t="s">
        <v>3628</v>
      </c>
      <c r="K2057" t="s">
        <v>3629</v>
      </c>
      <c r="L2057" s="61" t="s">
        <v>92</v>
      </c>
      <c r="M2057" s="61" t="s">
        <v>3570</v>
      </c>
      <c r="N2057" s="41" t="s">
        <v>3571</v>
      </c>
      <c r="O2057" s="41" t="s">
        <v>3576</v>
      </c>
      <c r="P2057" s="41" t="s">
        <v>3608</v>
      </c>
      <c r="Q2057" s="47" t="str">
        <f t="shared" si="134"/>
        <v>IT-SW-08-02</v>
      </c>
      <c r="R2057" s="91" t="s">
        <v>3574</v>
      </c>
      <c r="S2057" s="46">
        <v>133333.33333333334</v>
      </c>
      <c r="T2057" s="61">
        <v>1</v>
      </c>
      <c r="U2057" s="62">
        <v>1</v>
      </c>
      <c r="V2057" s="49">
        <f>SUMIF(ResumenCotizacion!$C:$C,E2057,ResumenCotizacion!$P:$P)</f>
        <v>0</v>
      </c>
      <c r="W2057" s="86">
        <f>IF(H2057="USD",S2057*SolCotizacion!$J$18,S2057)</f>
        <v>133333.33333333334</v>
      </c>
      <c r="X2057" s="3">
        <f>ROUND(W2057/(1-VLOOKUP("Total porcentaje:",ResumenCotizacion!$F:$H,3,0)),2)</f>
        <v>133333.32999999999</v>
      </c>
      <c r="Y2057" s="3">
        <f t="shared" si="137"/>
        <v>0</v>
      </c>
    </row>
    <row r="2058" spans="1:25" ht="14.25" x14ac:dyDescent="0.2">
      <c r="A2058" s="21" t="str">
        <f t="shared" si="135"/>
        <v>UT Softlinebext 20202CanalIT-SW-08-03</v>
      </c>
      <c r="B2058" s="21" t="str">
        <f t="shared" si="136"/>
        <v>IT-SW-08-03Canal</v>
      </c>
      <c r="C2058"/>
      <c r="D2058" s="21" t="s">
        <v>3657</v>
      </c>
      <c r="E2058" t="s">
        <v>3631</v>
      </c>
      <c r="F2058" s="41" t="s">
        <v>3567</v>
      </c>
      <c r="G2058" s="21" t="str">
        <f t="shared" si="133"/>
        <v>UT Softlinebext 20202</v>
      </c>
      <c r="H2058" s="21" t="s">
        <v>94</v>
      </c>
      <c r="I2058" s="21" t="s">
        <v>74</v>
      </c>
      <c r="J2058" t="s">
        <v>3628</v>
      </c>
      <c r="K2058" t="s">
        <v>3629</v>
      </c>
      <c r="L2058" s="61" t="s">
        <v>92</v>
      </c>
      <c r="M2058" s="61" t="s">
        <v>3570</v>
      </c>
      <c r="N2058" s="41" t="s">
        <v>3578</v>
      </c>
      <c r="O2058" s="41" t="s">
        <v>3572</v>
      </c>
      <c r="P2058" s="41" t="s">
        <v>3608</v>
      </c>
      <c r="Q2058" s="47" t="str">
        <f t="shared" si="134"/>
        <v>IT-SW-08-03</v>
      </c>
      <c r="R2058" s="91" t="s">
        <v>3574</v>
      </c>
      <c r="S2058" s="46">
        <v>106666.66666666667</v>
      </c>
      <c r="T2058" s="61">
        <v>1</v>
      </c>
      <c r="U2058" s="62">
        <v>1</v>
      </c>
      <c r="V2058" s="49">
        <f>SUMIF(ResumenCotizacion!$C:$C,E2058,ResumenCotizacion!$P:$P)</f>
        <v>0</v>
      </c>
      <c r="W2058" s="86">
        <f>IF(H2058="USD",S2058*SolCotizacion!$J$18,S2058)</f>
        <v>106666.66666666667</v>
      </c>
      <c r="X2058" s="3">
        <f>ROUND(W2058/(1-VLOOKUP("Total porcentaje:",ResumenCotizacion!$F:$H,3,0)),2)</f>
        <v>106666.67</v>
      </c>
      <c r="Y2058" s="3">
        <f t="shared" si="137"/>
        <v>0</v>
      </c>
    </row>
    <row r="2059" spans="1:25" ht="14.25" x14ac:dyDescent="0.2">
      <c r="A2059" s="21" t="str">
        <f t="shared" si="135"/>
        <v>UT Softlinebext 20202CanalIT-SW-08-04</v>
      </c>
      <c r="B2059" s="21" t="str">
        <f t="shared" si="136"/>
        <v>IT-SW-08-04Canal</v>
      </c>
      <c r="C2059"/>
      <c r="D2059" s="21" t="s">
        <v>3657</v>
      </c>
      <c r="E2059" t="s">
        <v>3632</v>
      </c>
      <c r="F2059" s="41" t="s">
        <v>3567</v>
      </c>
      <c r="G2059" s="21" t="str">
        <f t="shared" si="133"/>
        <v>UT Softlinebext 20202</v>
      </c>
      <c r="H2059" s="21" t="s">
        <v>94</v>
      </c>
      <c r="I2059" s="21" t="s">
        <v>74</v>
      </c>
      <c r="J2059" t="s">
        <v>3628</v>
      </c>
      <c r="K2059" t="s">
        <v>3629</v>
      </c>
      <c r="L2059" s="61" t="s">
        <v>92</v>
      </c>
      <c r="M2059" s="61" t="s">
        <v>3570</v>
      </c>
      <c r="N2059" s="41" t="s">
        <v>3578</v>
      </c>
      <c r="O2059" s="41" t="s">
        <v>3576</v>
      </c>
      <c r="P2059" s="41" t="s">
        <v>3608</v>
      </c>
      <c r="Q2059" s="47" t="str">
        <f t="shared" si="134"/>
        <v>IT-SW-08-04</v>
      </c>
      <c r="R2059" s="91" t="s">
        <v>3574</v>
      </c>
      <c r="S2059" s="46">
        <v>200000</v>
      </c>
      <c r="T2059" s="61">
        <v>1</v>
      </c>
      <c r="U2059" s="62">
        <v>1</v>
      </c>
      <c r="V2059" s="49">
        <f>SUMIF(ResumenCotizacion!$C:$C,E2059,ResumenCotizacion!$P:$P)</f>
        <v>0</v>
      </c>
      <c r="W2059" s="86">
        <f>IF(H2059="USD",S2059*SolCotizacion!$J$18,S2059)</f>
        <v>200000</v>
      </c>
      <c r="X2059" s="3">
        <f>ROUND(W2059/(1-VLOOKUP("Total porcentaje:",ResumenCotizacion!$F:$H,3,0)),2)</f>
        <v>200000</v>
      </c>
      <c r="Y2059" s="3">
        <f t="shared" si="137"/>
        <v>0</v>
      </c>
    </row>
    <row r="2060" spans="1:25" ht="14.25" x14ac:dyDescent="0.2">
      <c r="A2060" s="21" t="str">
        <f t="shared" si="135"/>
        <v>UT Softlinebext 20202CanalIT-SW-08-05</v>
      </c>
      <c r="B2060" s="21" t="str">
        <f t="shared" si="136"/>
        <v>IT-SW-08-05Canal</v>
      </c>
      <c r="C2060"/>
      <c r="D2060" s="21" t="s">
        <v>3657</v>
      </c>
      <c r="E2060" t="s">
        <v>3633</v>
      </c>
      <c r="F2060" s="41" t="s">
        <v>3567</v>
      </c>
      <c r="G2060" s="21" t="str">
        <f t="shared" si="133"/>
        <v>UT Softlinebext 20202</v>
      </c>
      <c r="H2060" s="21" t="s">
        <v>94</v>
      </c>
      <c r="I2060" s="21" t="s">
        <v>74</v>
      </c>
      <c r="J2060" t="s">
        <v>3628</v>
      </c>
      <c r="K2060" t="s">
        <v>3629</v>
      </c>
      <c r="L2060" s="61" t="s">
        <v>92</v>
      </c>
      <c r="M2060" s="61" t="s">
        <v>3570</v>
      </c>
      <c r="N2060" s="41" t="s">
        <v>3581</v>
      </c>
      <c r="O2060" s="41" t="s">
        <v>3572</v>
      </c>
      <c r="P2060" s="41" t="s">
        <v>3608</v>
      </c>
      <c r="Q2060" s="47" t="str">
        <f t="shared" si="134"/>
        <v>IT-SW-08-05</v>
      </c>
      <c r="R2060" s="91" t="s">
        <v>3574</v>
      </c>
      <c r="S2060" s="46">
        <v>106666.66666666667</v>
      </c>
      <c r="T2060" s="61">
        <v>1</v>
      </c>
      <c r="U2060" s="62">
        <v>1</v>
      </c>
      <c r="V2060" s="49">
        <f>SUMIF(ResumenCotizacion!$C:$C,E2060,ResumenCotizacion!$P:$P)</f>
        <v>0</v>
      </c>
      <c r="W2060" s="86">
        <f>IF(H2060="USD",S2060*SolCotizacion!$J$18,S2060)</f>
        <v>106666.66666666667</v>
      </c>
      <c r="X2060" s="3">
        <f>ROUND(W2060/(1-VLOOKUP("Total porcentaje:",ResumenCotizacion!$F:$H,3,0)),2)</f>
        <v>106666.67</v>
      </c>
      <c r="Y2060" s="3">
        <f t="shared" si="137"/>
        <v>0</v>
      </c>
    </row>
    <row r="2061" spans="1:25" ht="14.25" x14ac:dyDescent="0.2">
      <c r="A2061" s="21" t="str">
        <f t="shared" si="135"/>
        <v>UT Softlinebext 20202CanalIT-SW-08-06</v>
      </c>
      <c r="B2061" s="21" t="str">
        <f t="shared" si="136"/>
        <v>IT-SW-08-06Canal</v>
      </c>
      <c r="C2061"/>
      <c r="D2061" s="21" t="s">
        <v>3657</v>
      </c>
      <c r="E2061" t="s">
        <v>3634</v>
      </c>
      <c r="F2061" s="41" t="s">
        <v>3567</v>
      </c>
      <c r="G2061" s="21" t="str">
        <f t="shared" si="133"/>
        <v>UT Softlinebext 20202</v>
      </c>
      <c r="H2061" s="21" t="s">
        <v>94</v>
      </c>
      <c r="I2061" s="21" t="s">
        <v>74</v>
      </c>
      <c r="J2061" t="s">
        <v>3628</v>
      </c>
      <c r="K2061" t="s">
        <v>3629</v>
      </c>
      <c r="L2061" s="61" t="s">
        <v>92</v>
      </c>
      <c r="M2061" s="61" t="s">
        <v>3570</v>
      </c>
      <c r="N2061" s="41" t="s">
        <v>3581</v>
      </c>
      <c r="O2061" s="41" t="s">
        <v>3576</v>
      </c>
      <c r="P2061" s="41" t="s">
        <v>3608</v>
      </c>
      <c r="Q2061" s="47" t="str">
        <f t="shared" si="134"/>
        <v>IT-SW-08-06</v>
      </c>
      <c r="R2061" s="91" t="s">
        <v>3574</v>
      </c>
      <c r="S2061" s="46">
        <v>293333.33333333331</v>
      </c>
      <c r="T2061" s="61">
        <v>1</v>
      </c>
      <c r="U2061" s="62">
        <v>1</v>
      </c>
      <c r="V2061" s="49">
        <f>SUMIF(ResumenCotizacion!$C:$C,E2061,ResumenCotizacion!$P:$P)</f>
        <v>0</v>
      </c>
      <c r="W2061" s="86">
        <f>IF(H2061="USD",S2061*SolCotizacion!$J$18,S2061)</f>
        <v>293333.33333333331</v>
      </c>
      <c r="X2061" s="3">
        <f>ROUND(W2061/(1-VLOOKUP("Total porcentaje:",ResumenCotizacion!$F:$H,3,0)),2)</f>
        <v>293333.33</v>
      </c>
      <c r="Y2061" s="3">
        <f t="shared" si="137"/>
        <v>0</v>
      </c>
    </row>
    <row r="2062" spans="1:25" ht="14.25" x14ac:dyDescent="0.2">
      <c r="A2062" s="21" t="str">
        <f t="shared" si="135"/>
        <v>UT Softlinebext 20202CanalIT-SW-09-01</v>
      </c>
      <c r="B2062" s="21" t="str">
        <f t="shared" si="136"/>
        <v>IT-SW-09-01Canal</v>
      </c>
      <c r="C2062"/>
      <c r="D2062" s="21" t="s">
        <v>3657</v>
      </c>
      <c r="E2062" t="s">
        <v>3635</v>
      </c>
      <c r="F2062" s="41" t="s">
        <v>3567</v>
      </c>
      <c r="G2062" s="21" t="str">
        <f t="shared" si="133"/>
        <v>UT Softlinebext 20202</v>
      </c>
      <c r="H2062" s="21" t="s">
        <v>94</v>
      </c>
      <c r="I2062" s="21" t="s">
        <v>74</v>
      </c>
      <c r="J2062" t="s">
        <v>3636</v>
      </c>
      <c r="K2062" t="s">
        <v>3616</v>
      </c>
      <c r="L2062" s="61" t="s">
        <v>92</v>
      </c>
      <c r="M2062" s="61" t="s">
        <v>3570</v>
      </c>
      <c r="N2062" s="41" t="s">
        <v>3571</v>
      </c>
      <c r="O2062" s="41" t="s">
        <v>3576</v>
      </c>
      <c r="P2062" s="41" t="s">
        <v>3621</v>
      </c>
      <c r="Q2062" s="47" t="str">
        <f t="shared" si="134"/>
        <v>IT-SW-09-01</v>
      </c>
      <c r="R2062" s="91" t="s">
        <v>3574</v>
      </c>
      <c r="S2062" s="46">
        <v>17333333.333333332</v>
      </c>
      <c r="T2062" s="61">
        <v>1</v>
      </c>
      <c r="U2062" s="62">
        <v>1</v>
      </c>
      <c r="V2062" s="49">
        <f>SUMIF(ResumenCotizacion!$C:$C,E2062,ResumenCotizacion!$P:$P)</f>
        <v>0</v>
      </c>
      <c r="W2062" s="86">
        <f>IF(H2062="USD",S2062*SolCotizacion!$J$18,S2062)</f>
        <v>17333333.333333332</v>
      </c>
      <c r="X2062" s="3">
        <f>ROUND(W2062/(1-VLOOKUP("Total porcentaje:",ResumenCotizacion!$F:$H,3,0)),2)</f>
        <v>17333333.329999998</v>
      </c>
      <c r="Y2062" s="3">
        <f t="shared" si="137"/>
        <v>0</v>
      </c>
    </row>
    <row r="2063" spans="1:25" ht="14.25" x14ac:dyDescent="0.2">
      <c r="A2063" s="21" t="str">
        <f t="shared" si="135"/>
        <v>UT Softlinebext 20202CanalIT-SW-09-02</v>
      </c>
      <c r="B2063" s="21" t="str">
        <f t="shared" si="136"/>
        <v>IT-SW-09-02Canal</v>
      </c>
      <c r="C2063"/>
      <c r="D2063" s="21" t="s">
        <v>3657</v>
      </c>
      <c r="E2063" t="s">
        <v>3637</v>
      </c>
      <c r="F2063" s="41" t="s">
        <v>3567</v>
      </c>
      <c r="G2063" s="21" t="str">
        <f t="shared" si="133"/>
        <v>UT Softlinebext 20202</v>
      </c>
      <c r="H2063" s="21" t="s">
        <v>94</v>
      </c>
      <c r="I2063" s="21" t="s">
        <v>74</v>
      </c>
      <c r="J2063" t="s">
        <v>3636</v>
      </c>
      <c r="K2063" t="s">
        <v>3616</v>
      </c>
      <c r="L2063" s="61" t="s">
        <v>92</v>
      </c>
      <c r="M2063" s="61" t="s">
        <v>3570</v>
      </c>
      <c r="N2063" s="41" t="s">
        <v>3578</v>
      </c>
      <c r="O2063" s="41" t="s">
        <v>3576</v>
      </c>
      <c r="P2063" s="41" t="s">
        <v>3621</v>
      </c>
      <c r="Q2063" s="47" t="str">
        <f t="shared" si="134"/>
        <v>IT-SW-09-02</v>
      </c>
      <c r="R2063" s="91" t="s">
        <v>3574</v>
      </c>
      <c r="S2063" s="46">
        <v>17333333.333333332</v>
      </c>
      <c r="T2063" s="61">
        <v>1</v>
      </c>
      <c r="U2063" s="62">
        <v>1</v>
      </c>
      <c r="V2063" s="49">
        <f>SUMIF(ResumenCotizacion!$C:$C,E2063,ResumenCotizacion!$P:$P)</f>
        <v>0</v>
      </c>
      <c r="W2063" s="86">
        <f>IF(H2063="USD",S2063*SolCotizacion!$J$18,S2063)</f>
        <v>17333333.333333332</v>
      </c>
      <c r="X2063" s="3">
        <f>ROUND(W2063/(1-VLOOKUP("Total porcentaje:",ResumenCotizacion!$F:$H,3,0)),2)</f>
        <v>17333333.329999998</v>
      </c>
      <c r="Y2063" s="3">
        <f t="shared" si="137"/>
        <v>0</v>
      </c>
    </row>
    <row r="2064" spans="1:25" ht="14.25" x14ac:dyDescent="0.2">
      <c r="A2064" s="21" t="str">
        <f t="shared" si="135"/>
        <v>UT Softlinebext 20202CanalIT-SW-09-03</v>
      </c>
      <c r="B2064" s="21" t="str">
        <f t="shared" si="136"/>
        <v>IT-SW-09-03Canal</v>
      </c>
      <c r="C2064"/>
      <c r="D2064" s="21" t="s">
        <v>3657</v>
      </c>
      <c r="E2064" t="s">
        <v>3638</v>
      </c>
      <c r="F2064" s="41" t="s">
        <v>3567</v>
      </c>
      <c r="G2064" s="21" t="str">
        <f t="shared" si="133"/>
        <v>UT Softlinebext 20202</v>
      </c>
      <c r="H2064" s="21" t="s">
        <v>94</v>
      </c>
      <c r="I2064" s="21" t="s">
        <v>74</v>
      </c>
      <c r="J2064" t="s">
        <v>3636</v>
      </c>
      <c r="K2064" t="s">
        <v>3616</v>
      </c>
      <c r="L2064" s="61" t="s">
        <v>92</v>
      </c>
      <c r="M2064" s="61" t="s">
        <v>3570</v>
      </c>
      <c r="N2064" s="41" t="s">
        <v>3581</v>
      </c>
      <c r="O2064" s="41" t="s">
        <v>3576</v>
      </c>
      <c r="P2064" s="41" t="s">
        <v>3621</v>
      </c>
      <c r="Q2064" s="47" t="str">
        <f t="shared" si="134"/>
        <v>IT-SW-09-03</v>
      </c>
      <c r="R2064" s="91" t="s">
        <v>3574</v>
      </c>
      <c r="S2064" s="46">
        <v>17333333.333333332</v>
      </c>
      <c r="T2064" s="61">
        <v>1</v>
      </c>
      <c r="U2064" s="62">
        <v>1</v>
      </c>
      <c r="V2064" s="49">
        <f>SUMIF(ResumenCotizacion!$C:$C,E2064,ResumenCotizacion!$P:$P)</f>
        <v>0</v>
      </c>
      <c r="W2064" s="86">
        <f>IF(H2064="USD",S2064*SolCotizacion!$J$18,S2064)</f>
        <v>17333333.333333332</v>
      </c>
      <c r="X2064" s="3">
        <f>ROUND(W2064/(1-VLOOKUP("Total porcentaje:",ResumenCotizacion!$F:$H,3,0)),2)</f>
        <v>17333333.329999998</v>
      </c>
      <c r="Y2064" s="3">
        <f t="shared" si="137"/>
        <v>0</v>
      </c>
    </row>
    <row r="2065" spans="1:25" ht="14.25" x14ac:dyDescent="0.2">
      <c r="A2065" s="21" t="str">
        <f t="shared" si="135"/>
        <v>UT Softlinebext 20202CanalIT-SW-10-01</v>
      </c>
      <c r="B2065" s="21" t="str">
        <f t="shared" si="136"/>
        <v>IT-SW-10-01Canal</v>
      </c>
      <c r="C2065"/>
      <c r="D2065" s="21" t="s">
        <v>3657</v>
      </c>
      <c r="E2065" t="s">
        <v>3639</v>
      </c>
      <c r="F2065" s="41" t="s">
        <v>3567</v>
      </c>
      <c r="G2065" s="21" t="str">
        <f t="shared" si="133"/>
        <v>UT Softlinebext 20202</v>
      </c>
      <c r="H2065" s="21" t="s">
        <v>94</v>
      </c>
      <c r="I2065" s="21" t="s">
        <v>74</v>
      </c>
      <c r="J2065" t="s">
        <v>3640</v>
      </c>
      <c r="K2065" t="s">
        <v>3607</v>
      </c>
      <c r="L2065" s="61" t="s">
        <v>92</v>
      </c>
      <c r="M2065" s="61" t="s">
        <v>3570</v>
      </c>
      <c r="N2065" s="41" t="s">
        <v>3578</v>
      </c>
      <c r="O2065" s="41" t="s">
        <v>3572</v>
      </c>
      <c r="P2065" s="41" t="s">
        <v>3621</v>
      </c>
      <c r="Q2065" s="47" t="str">
        <f t="shared" si="134"/>
        <v>IT-SW-10-01</v>
      </c>
      <c r="R2065" s="91" t="s">
        <v>3574</v>
      </c>
      <c r="S2065" s="46">
        <v>200000</v>
      </c>
      <c r="T2065" s="61">
        <v>1</v>
      </c>
      <c r="U2065" s="62">
        <v>1</v>
      </c>
      <c r="V2065" s="49">
        <f>SUMIF(ResumenCotizacion!$C:$C,E2065,ResumenCotizacion!$P:$P)</f>
        <v>0</v>
      </c>
      <c r="W2065" s="86">
        <f>IF(H2065="USD",S2065*SolCotizacion!$J$18,S2065)</f>
        <v>200000</v>
      </c>
      <c r="X2065" s="3">
        <f>ROUND(W2065/(1-VLOOKUP("Total porcentaje:",ResumenCotizacion!$F:$H,3,0)),2)</f>
        <v>200000</v>
      </c>
      <c r="Y2065" s="3">
        <f t="shared" si="137"/>
        <v>0</v>
      </c>
    </row>
    <row r="2066" spans="1:25" ht="14.25" x14ac:dyDescent="0.2">
      <c r="A2066" s="21" t="str">
        <f t="shared" si="135"/>
        <v>UT Softlinebext 20202CanalIT-SW-10-02</v>
      </c>
      <c r="B2066" s="21" t="str">
        <f t="shared" si="136"/>
        <v>IT-SW-10-02Canal</v>
      </c>
      <c r="C2066"/>
      <c r="D2066" s="21" t="s">
        <v>3657</v>
      </c>
      <c r="E2066" t="s">
        <v>3641</v>
      </c>
      <c r="F2066" s="41" t="s">
        <v>3567</v>
      </c>
      <c r="G2066" s="21" t="str">
        <f t="shared" si="133"/>
        <v>UT Softlinebext 20202</v>
      </c>
      <c r="H2066" s="21" t="s">
        <v>94</v>
      </c>
      <c r="I2066" s="21" t="s">
        <v>74</v>
      </c>
      <c r="J2066" t="s">
        <v>3640</v>
      </c>
      <c r="K2066" t="s">
        <v>3607</v>
      </c>
      <c r="L2066" s="61" t="s">
        <v>92</v>
      </c>
      <c r="M2066" s="61" t="s">
        <v>3570</v>
      </c>
      <c r="N2066" s="41" t="s">
        <v>3578</v>
      </c>
      <c r="O2066" s="41" t="s">
        <v>3576</v>
      </c>
      <c r="P2066" s="41" t="s">
        <v>3621</v>
      </c>
      <c r="Q2066" s="47" t="str">
        <f t="shared" si="134"/>
        <v>IT-SW-10-02</v>
      </c>
      <c r="R2066" s="91" t="s">
        <v>3574</v>
      </c>
      <c r="S2066" s="46">
        <v>200000</v>
      </c>
      <c r="T2066" s="61">
        <v>1</v>
      </c>
      <c r="U2066" s="62">
        <v>1</v>
      </c>
      <c r="V2066" s="49">
        <f>SUMIF(ResumenCotizacion!$C:$C,E2066,ResumenCotizacion!$P:$P)</f>
        <v>0</v>
      </c>
      <c r="W2066" s="86">
        <f>IF(H2066="USD",S2066*SolCotizacion!$J$18,S2066)</f>
        <v>200000</v>
      </c>
      <c r="X2066" s="3">
        <f>ROUND(W2066/(1-VLOOKUP("Total porcentaje:",ResumenCotizacion!$F:$H,3,0)),2)</f>
        <v>200000</v>
      </c>
      <c r="Y2066" s="3">
        <f t="shared" si="137"/>
        <v>0</v>
      </c>
    </row>
    <row r="2067" spans="1:25" ht="14.25" x14ac:dyDescent="0.2">
      <c r="A2067" s="21" t="str">
        <f t="shared" si="135"/>
        <v>UT Softlinebext 20202CanalIT-SW-10-03</v>
      </c>
      <c r="B2067" s="21" t="str">
        <f t="shared" si="136"/>
        <v>IT-SW-10-03Canal</v>
      </c>
      <c r="C2067"/>
      <c r="D2067" s="21" t="s">
        <v>3657</v>
      </c>
      <c r="E2067" t="s">
        <v>3642</v>
      </c>
      <c r="F2067" s="41" t="s">
        <v>3567</v>
      </c>
      <c r="G2067" s="21" t="str">
        <f t="shared" si="133"/>
        <v>UT Softlinebext 20202</v>
      </c>
      <c r="H2067" s="21" t="s">
        <v>94</v>
      </c>
      <c r="I2067" s="21" t="s">
        <v>74</v>
      </c>
      <c r="J2067" t="s">
        <v>3640</v>
      </c>
      <c r="K2067" t="s">
        <v>3607</v>
      </c>
      <c r="L2067" s="61" t="s">
        <v>92</v>
      </c>
      <c r="M2067" s="61" t="s">
        <v>3570</v>
      </c>
      <c r="N2067" s="41" t="s">
        <v>3571</v>
      </c>
      <c r="O2067" s="41" t="s">
        <v>3572</v>
      </c>
      <c r="P2067" s="41" t="s">
        <v>3621</v>
      </c>
      <c r="Q2067" s="47" t="str">
        <f t="shared" si="134"/>
        <v>IT-SW-10-03</v>
      </c>
      <c r="R2067" s="91" t="s">
        <v>3574</v>
      </c>
      <c r="S2067" s="46">
        <v>200000</v>
      </c>
      <c r="T2067" s="61">
        <v>1</v>
      </c>
      <c r="U2067" s="62">
        <v>1</v>
      </c>
      <c r="V2067" s="49">
        <f>SUMIF(ResumenCotizacion!$C:$C,E2067,ResumenCotizacion!$P:$P)</f>
        <v>0</v>
      </c>
      <c r="W2067" s="86">
        <f>IF(H2067="USD",S2067*SolCotizacion!$J$18,S2067)</f>
        <v>200000</v>
      </c>
      <c r="X2067" s="3">
        <f>ROUND(W2067/(1-VLOOKUP("Total porcentaje:",ResumenCotizacion!$F:$H,3,0)),2)</f>
        <v>200000</v>
      </c>
      <c r="Y2067" s="3">
        <f t="shared" si="137"/>
        <v>0</v>
      </c>
    </row>
    <row r="2068" spans="1:25" ht="14.25" x14ac:dyDescent="0.2">
      <c r="A2068" s="21" t="str">
        <f t="shared" si="135"/>
        <v>UT Softlinebext 20202CanalIT-SW-10-04</v>
      </c>
      <c r="B2068" s="21" t="str">
        <f t="shared" si="136"/>
        <v>IT-SW-10-04Canal</v>
      </c>
      <c r="C2068"/>
      <c r="D2068" s="21" t="s">
        <v>3657</v>
      </c>
      <c r="E2068" t="s">
        <v>3643</v>
      </c>
      <c r="F2068" s="41" t="s">
        <v>3567</v>
      </c>
      <c r="G2068" s="21" t="str">
        <f t="shared" si="133"/>
        <v>UT Softlinebext 20202</v>
      </c>
      <c r="H2068" s="21" t="s">
        <v>94</v>
      </c>
      <c r="I2068" s="21" t="s">
        <v>74</v>
      </c>
      <c r="J2068" t="s">
        <v>3640</v>
      </c>
      <c r="K2068" t="s">
        <v>3607</v>
      </c>
      <c r="L2068" s="61" t="s">
        <v>92</v>
      </c>
      <c r="M2068" s="61" t="s">
        <v>3570</v>
      </c>
      <c r="N2068" s="41" t="s">
        <v>3581</v>
      </c>
      <c r="O2068" s="41" t="s">
        <v>3572</v>
      </c>
      <c r="P2068" s="41" t="s">
        <v>3621</v>
      </c>
      <c r="Q2068" s="47" t="str">
        <f t="shared" si="134"/>
        <v>IT-SW-10-04</v>
      </c>
      <c r="R2068" s="91" t="s">
        <v>3574</v>
      </c>
      <c r="S2068" s="46">
        <v>200000</v>
      </c>
      <c r="T2068" s="61">
        <v>1</v>
      </c>
      <c r="U2068" s="62">
        <v>1</v>
      </c>
      <c r="V2068" s="49">
        <f>SUMIF(ResumenCotizacion!$C:$C,E2068,ResumenCotizacion!$P:$P)</f>
        <v>0</v>
      </c>
      <c r="W2068" s="86">
        <f>IF(H2068="USD",S2068*SolCotizacion!$J$18,S2068)</f>
        <v>200000</v>
      </c>
      <c r="X2068" s="3">
        <f>ROUND(W2068/(1-VLOOKUP("Total porcentaje:",ResumenCotizacion!$F:$H,3,0)),2)</f>
        <v>200000</v>
      </c>
      <c r="Y2068" s="3">
        <f t="shared" si="137"/>
        <v>0</v>
      </c>
    </row>
    <row r="2069" spans="1:25" ht="14.25" x14ac:dyDescent="0.2">
      <c r="A2069" s="21" t="str">
        <f t="shared" si="135"/>
        <v>UT Softlinebext 20202CanalIT-SW-10-05</v>
      </c>
      <c r="B2069" s="21" t="str">
        <f t="shared" si="136"/>
        <v>IT-SW-10-05Canal</v>
      </c>
      <c r="C2069"/>
      <c r="D2069" s="21" t="s">
        <v>3657</v>
      </c>
      <c r="E2069" t="s">
        <v>3644</v>
      </c>
      <c r="F2069" s="41" t="s">
        <v>3567</v>
      </c>
      <c r="G2069" s="21" t="str">
        <f t="shared" si="133"/>
        <v>UT Softlinebext 20202</v>
      </c>
      <c r="H2069" s="21" t="s">
        <v>94</v>
      </c>
      <c r="I2069" s="21" t="s">
        <v>74</v>
      </c>
      <c r="J2069" t="s">
        <v>3640</v>
      </c>
      <c r="K2069" t="s">
        <v>3607</v>
      </c>
      <c r="L2069" s="61" t="s">
        <v>92</v>
      </c>
      <c r="M2069" s="61" t="s">
        <v>3570</v>
      </c>
      <c r="N2069" s="41" t="s">
        <v>3581</v>
      </c>
      <c r="O2069" s="41" t="s">
        <v>3576</v>
      </c>
      <c r="P2069" s="41" t="s">
        <v>3621</v>
      </c>
      <c r="Q2069" s="47" t="str">
        <f t="shared" si="134"/>
        <v>IT-SW-10-05</v>
      </c>
      <c r="R2069" s="91" t="s">
        <v>3574</v>
      </c>
      <c r="S2069" s="46">
        <v>240000</v>
      </c>
      <c r="T2069" s="61">
        <v>1</v>
      </c>
      <c r="U2069" s="62">
        <v>1</v>
      </c>
      <c r="V2069" s="49">
        <f>SUMIF(ResumenCotizacion!$C:$C,E2069,ResumenCotizacion!$P:$P)</f>
        <v>0</v>
      </c>
      <c r="W2069" s="86">
        <f>IF(H2069="USD",S2069*SolCotizacion!$J$18,S2069)</f>
        <v>240000</v>
      </c>
      <c r="X2069" s="3">
        <f>ROUND(W2069/(1-VLOOKUP("Total porcentaje:",ResumenCotizacion!$F:$H,3,0)),2)</f>
        <v>240000</v>
      </c>
      <c r="Y2069" s="3">
        <f t="shared" si="137"/>
        <v>0</v>
      </c>
    </row>
    <row r="2070" spans="1:25" ht="14.25" x14ac:dyDescent="0.2">
      <c r="A2070" s="21" t="str">
        <f t="shared" si="135"/>
        <v>UT Softlinebext 20202CanalIT-SW-10-06</v>
      </c>
      <c r="B2070" s="21" t="str">
        <f t="shared" si="136"/>
        <v>IT-SW-10-06Canal</v>
      </c>
      <c r="C2070"/>
      <c r="D2070" s="21" t="s">
        <v>3657</v>
      </c>
      <c r="E2070" t="s">
        <v>3645</v>
      </c>
      <c r="F2070" s="41" t="s">
        <v>3567</v>
      </c>
      <c r="G2070" s="21" t="str">
        <f t="shared" si="133"/>
        <v>UT Softlinebext 20202</v>
      </c>
      <c r="H2070" s="21" t="s">
        <v>94</v>
      </c>
      <c r="I2070" s="21" t="s">
        <v>74</v>
      </c>
      <c r="J2070" t="s">
        <v>3640</v>
      </c>
      <c r="K2070" t="s">
        <v>3607</v>
      </c>
      <c r="L2070" s="61" t="s">
        <v>92</v>
      </c>
      <c r="M2070" s="61" t="s">
        <v>3570</v>
      </c>
      <c r="N2070" s="41" t="s">
        <v>3571</v>
      </c>
      <c r="O2070" s="41" t="s">
        <v>3576</v>
      </c>
      <c r="P2070" s="41" t="s">
        <v>3621</v>
      </c>
      <c r="Q2070" s="47" t="str">
        <f t="shared" si="134"/>
        <v>IT-SW-10-06</v>
      </c>
      <c r="R2070" s="91" t="s">
        <v>3574</v>
      </c>
      <c r="S2070" s="46">
        <v>200000</v>
      </c>
      <c r="T2070" s="61">
        <v>1</v>
      </c>
      <c r="U2070" s="62">
        <v>1</v>
      </c>
      <c r="V2070" s="49">
        <f>SUMIF(ResumenCotizacion!$C:$C,E2070,ResumenCotizacion!$P:$P)</f>
        <v>0</v>
      </c>
      <c r="W2070" s="86">
        <f>IF(H2070="USD",S2070*SolCotizacion!$J$18,S2070)</f>
        <v>200000</v>
      </c>
      <c r="X2070" s="3">
        <f>ROUND(W2070/(1-VLOOKUP("Total porcentaje:",ResumenCotizacion!$F:$H,3,0)),2)</f>
        <v>200000</v>
      </c>
      <c r="Y2070" s="3">
        <f t="shared" si="137"/>
        <v>0</v>
      </c>
    </row>
    <row r="2071" spans="1:25" ht="14.25" x14ac:dyDescent="0.2">
      <c r="A2071" s="21" t="str">
        <f t="shared" si="135"/>
        <v>UT Softlinebext 20202CanalIT-SW-11-01</v>
      </c>
      <c r="B2071" s="21" t="str">
        <f t="shared" si="136"/>
        <v>IT-SW-11-01Canal</v>
      </c>
      <c r="C2071"/>
      <c r="D2071" s="21" t="s">
        <v>3657</v>
      </c>
      <c r="E2071" t="s">
        <v>3646</v>
      </c>
      <c r="F2071" s="41" t="s">
        <v>3567</v>
      </c>
      <c r="G2071" s="21" t="str">
        <f t="shared" si="133"/>
        <v>UT Softlinebext 20202</v>
      </c>
      <c r="H2071" s="21" t="s">
        <v>94</v>
      </c>
      <c r="I2071" s="21" t="s">
        <v>74</v>
      </c>
      <c r="J2071" t="s">
        <v>3647</v>
      </c>
      <c r="K2071" t="s">
        <v>3607</v>
      </c>
      <c r="L2071" s="61" t="s">
        <v>92</v>
      </c>
      <c r="M2071" s="61" t="s">
        <v>3570</v>
      </c>
      <c r="N2071" s="41" t="s">
        <v>3571</v>
      </c>
      <c r="O2071" s="41" t="s">
        <v>3576</v>
      </c>
      <c r="P2071" s="41" t="s">
        <v>3621</v>
      </c>
      <c r="Q2071" s="47" t="str">
        <f t="shared" si="134"/>
        <v>IT-SW-11-01</v>
      </c>
      <c r="R2071" s="91" t="s">
        <v>3574</v>
      </c>
      <c r="S2071" s="46">
        <v>200000</v>
      </c>
      <c r="T2071" s="61">
        <v>1</v>
      </c>
      <c r="U2071" s="62">
        <v>1</v>
      </c>
      <c r="V2071" s="49">
        <f>SUMIF(ResumenCotizacion!$C:$C,E2071,ResumenCotizacion!$P:$P)</f>
        <v>0</v>
      </c>
      <c r="W2071" s="86">
        <f>IF(H2071="USD",S2071*SolCotizacion!$J$18,S2071)</f>
        <v>200000</v>
      </c>
      <c r="X2071" s="3">
        <f>ROUND(W2071/(1-VLOOKUP("Total porcentaje:",ResumenCotizacion!$F:$H,3,0)),2)</f>
        <v>200000</v>
      </c>
      <c r="Y2071" s="3">
        <f t="shared" si="137"/>
        <v>0</v>
      </c>
    </row>
    <row r="2072" spans="1:25" ht="14.25" x14ac:dyDescent="0.2">
      <c r="A2072" s="21" t="str">
        <f t="shared" si="135"/>
        <v>UT Softlinebext 20202CanalIT-SW-11-02</v>
      </c>
      <c r="B2072" s="21" t="str">
        <f t="shared" si="136"/>
        <v>IT-SW-11-02Canal</v>
      </c>
      <c r="C2072"/>
      <c r="D2072" s="21" t="s">
        <v>3657</v>
      </c>
      <c r="E2072" t="s">
        <v>3648</v>
      </c>
      <c r="F2072" s="41" t="s">
        <v>3567</v>
      </c>
      <c r="G2072" s="21" t="str">
        <f t="shared" si="133"/>
        <v>UT Softlinebext 20202</v>
      </c>
      <c r="H2072" s="21" t="s">
        <v>94</v>
      </c>
      <c r="I2072" s="21" t="s">
        <v>74</v>
      </c>
      <c r="J2072" t="s">
        <v>3647</v>
      </c>
      <c r="K2072" t="s">
        <v>3607</v>
      </c>
      <c r="L2072" s="61" t="s">
        <v>92</v>
      </c>
      <c r="M2072" s="61" t="s">
        <v>3570</v>
      </c>
      <c r="N2072" s="41" t="s">
        <v>3578</v>
      </c>
      <c r="O2072" s="41" t="s">
        <v>3572</v>
      </c>
      <c r="P2072" s="41" t="s">
        <v>3621</v>
      </c>
      <c r="Q2072" s="47" t="str">
        <f t="shared" si="134"/>
        <v>IT-SW-11-02</v>
      </c>
      <c r="R2072" s="91" t="s">
        <v>3574</v>
      </c>
      <c r="S2072" s="46">
        <v>200000</v>
      </c>
      <c r="T2072" s="61">
        <v>1</v>
      </c>
      <c r="U2072" s="62">
        <v>1</v>
      </c>
      <c r="V2072" s="49">
        <f>SUMIF(ResumenCotizacion!$C:$C,E2072,ResumenCotizacion!$P:$P)</f>
        <v>0</v>
      </c>
      <c r="W2072" s="86">
        <f>IF(H2072="USD",S2072*SolCotizacion!$J$18,S2072)</f>
        <v>200000</v>
      </c>
      <c r="X2072" s="3">
        <f>ROUND(W2072/(1-VLOOKUP("Total porcentaje:",ResumenCotizacion!$F:$H,3,0)),2)</f>
        <v>200000</v>
      </c>
      <c r="Y2072" s="3">
        <f t="shared" si="137"/>
        <v>0</v>
      </c>
    </row>
    <row r="2073" spans="1:25" ht="14.25" x14ac:dyDescent="0.2">
      <c r="A2073" s="21" t="str">
        <f t="shared" si="135"/>
        <v>UT Softlinebext 20202CanalIT-SW-11-03</v>
      </c>
      <c r="B2073" s="21" t="str">
        <f t="shared" si="136"/>
        <v>IT-SW-11-03Canal</v>
      </c>
      <c r="C2073"/>
      <c r="D2073" s="21" t="s">
        <v>3657</v>
      </c>
      <c r="E2073" t="s">
        <v>3649</v>
      </c>
      <c r="F2073" s="41" t="s">
        <v>3567</v>
      </c>
      <c r="G2073" s="21" t="str">
        <f t="shared" si="133"/>
        <v>UT Softlinebext 20202</v>
      </c>
      <c r="H2073" s="21" t="s">
        <v>94</v>
      </c>
      <c r="I2073" s="21" t="s">
        <v>74</v>
      </c>
      <c r="J2073" t="s">
        <v>3647</v>
      </c>
      <c r="K2073" t="s">
        <v>3607</v>
      </c>
      <c r="L2073" s="61" t="s">
        <v>92</v>
      </c>
      <c r="M2073" s="61" t="s">
        <v>3570</v>
      </c>
      <c r="N2073" s="41" t="s">
        <v>3578</v>
      </c>
      <c r="O2073" s="41" t="s">
        <v>3576</v>
      </c>
      <c r="P2073" s="41" t="s">
        <v>3621</v>
      </c>
      <c r="Q2073" s="47" t="str">
        <f t="shared" si="134"/>
        <v>IT-SW-11-03</v>
      </c>
      <c r="R2073" s="91" t="s">
        <v>3574</v>
      </c>
      <c r="S2073" s="46">
        <v>240000</v>
      </c>
      <c r="T2073" s="61">
        <v>1</v>
      </c>
      <c r="U2073" s="62">
        <v>1</v>
      </c>
      <c r="V2073" s="49">
        <f>SUMIF(ResumenCotizacion!$C:$C,E2073,ResumenCotizacion!$P:$P)</f>
        <v>0</v>
      </c>
      <c r="W2073" s="86">
        <f>IF(H2073="USD",S2073*SolCotizacion!$J$18,S2073)</f>
        <v>240000</v>
      </c>
      <c r="X2073" s="3">
        <f>ROUND(W2073/(1-VLOOKUP("Total porcentaje:",ResumenCotizacion!$F:$H,3,0)),2)</f>
        <v>240000</v>
      </c>
      <c r="Y2073" s="3">
        <f t="shared" si="137"/>
        <v>0</v>
      </c>
    </row>
    <row r="2074" spans="1:25" ht="14.25" x14ac:dyDescent="0.2">
      <c r="A2074" s="21" t="str">
        <f t="shared" si="135"/>
        <v>UT Softlinebext 20202CanalIT-SW-11-04</v>
      </c>
      <c r="B2074" s="21" t="str">
        <f t="shared" si="136"/>
        <v>IT-SW-11-04Canal</v>
      </c>
      <c r="C2074"/>
      <c r="D2074" s="21" t="s">
        <v>3657</v>
      </c>
      <c r="E2074" t="s">
        <v>3650</v>
      </c>
      <c r="F2074" s="41" t="s">
        <v>3567</v>
      </c>
      <c r="G2074" s="21" t="str">
        <f t="shared" si="133"/>
        <v>UT Softlinebext 20202</v>
      </c>
      <c r="H2074" s="21" t="s">
        <v>94</v>
      </c>
      <c r="I2074" s="21" t="s">
        <v>74</v>
      </c>
      <c r="J2074" t="s">
        <v>3647</v>
      </c>
      <c r="K2074" t="s">
        <v>3607</v>
      </c>
      <c r="L2074" s="61" t="s">
        <v>92</v>
      </c>
      <c r="M2074" s="61" t="s">
        <v>3570</v>
      </c>
      <c r="N2074" s="41" t="s">
        <v>3581</v>
      </c>
      <c r="O2074" s="41" t="s">
        <v>3572</v>
      </c>
      <c r="P2074" s="41" t="s">
        <v>3621</v>
      </c>
      <c r="Q2074" s="47" t="str">
        <f t="shared" si="134"/>
        <v>IT-SW-11-04</v>
      </c>
      <c r="R2074" s="91" t="s">
        <v>3574</v>
      </c>
      <c r="S2074" s="46">
        <v>240000</v>
      </c>
      <c r="T2074" s="61">
        <v>1</v>
      </c>
      <c r="U2074" s="62">
        <v>1</v>
      </c>
      <c r="V2074" s="49">
        <f>SUMIF(ResumenCotizacion!$C:$C,E2074,ResumenCotizacion!$P:$P)</f>
        <v>0</v>
      </c>
      <c r="W2074" s="86">
        <f>IF(H2074="USD",S2074*SolCotizacion!$J$18,S2074)</f>
        <v>240000</v>
      </c>
      <c r="X2074" s="3">
        <f>ROUND(W2074/(1-VLOOKUP("Total porcentaje:",ResumenCotizacion!$F:$H,3,0)),2)</f>
        <v>240000</v>
      </c>
      <c r="Y2074" s="3">
        <f t="shared" si="137"/>
        <v>0</v>
      </c>
    </row>
    <row r="2075" spans="1:25" ht="14.25" x14ac:dyDescent="0.2">
      <c r="A2075" s="21" t="str">
        <f t="shared" si="135"/>
        <v>UT Softlinebext 20202CanalIT-SW-11-05</v>
      </c>
      <c r="B2075" s="21" t="str">
        <f t="shared" si="136"/>
        <v>IT-SW-11-05Canal</v>
      </c>
      <c r="C2075"/>
      <c r="D2075" s="21" t="s">
        <v>3657</v>
      </c>
      <c r="E2075" t="s">
        <v>3651</v>
      </c>
      <c r="F2075" s="41" t="s">
        <v>3567</v>
      </c>
      <c r="G2075" s="21" t="str">
        <f t="shared" si="133"/>
        <v>UT Softlinebext 20202</v>
      </c>
      <c r="H2075" s="21" t="s">
        <v>94</v>
      </c>
      <c r="I2075" s="21" t="s">
        <v>74</v>
      </c>
      <c r="J2075" t="s">
        <v>3647</v>
      </c>
      <c r="K2075" t="s">
        <v>3607</v>
      </c>
      <c r="L2075" s="61" t="s">
        <v>92</v>
      </c>
      <c r="M2075" s="61" t="s">
        <v>3570</v>
      </c>
      <c r="N2075" s="41" t="s">
        <v>3581</v>
      </c>
      <c r="O2075" s="41" t="s">
        <v>3576</v>
      </c>
      <c r="P2075" s="41" t="s">
        <v>3621</v>
      </c>
      <c r="Q2075" s="47" t="str">
        <f t="shared" si="134"/>
        <v>IT-SW-11-05</v>
      </c>
      <c r="R2075" s="91" t="s">
        <v>3574</v>
      </c>
      <c r="S2075" s="46">
        <v>266666.66666666669</v>
      </c>
      <c r="T2075" s="61">
        <v>1</v>
      </c>
      <c r="U2075" s="62">
        <v>1</v>
      </c>
      <c r="V2075" s="49">
        <f>SUMIF(ResumenCotizacion!$C:$C,E2075,ResumenCotizacion!$P:$P)</f>
        <v>0</v>
      </c>
      <c r="W2075" s="86">
        <f>IF(H2075="USD",S2075*SolCotizacion!$J$18,S2075)</f>
        <v>266666.66666666669</v>
      </c>
      <c r="X2075" s="3">
        <f>ROUND(W2075/(1-VLOOKUP("Total porcentaje:",ResumenCotizacion!$F:$H,3,0)),2)</f>
        <v>266666.67</v>
      </c>
      <c r="Y2075" s="3">
        <f t="shared" si="137"/>
        <v>0</v>
      </c>
    </row>
    <row r="2076" spans="1:25" ht="14.25" x14ac:dyDescent="0.2">
      <c r="A2076" s="21" t="str">
        <f t="shared" si="135"/>
        <v>UT Softlinebext 20202CanalIT-SW-11-06</v>
      </c>
      <c r="B2076" s="21" t="str">
        <f t="shared" si="136"/>
        <v>IT-SW-11-06Canal</v>
      </c>
      <c r="C2076"/>
      <c r="D2076" s="21" t="s">
        <v>3657</v>
      </c>
      <c r="E2076" t="s">
        <v>3652</v>
      </c>
      <c r="F2076" s="41" t="s">
        <v>3567</v>
      </c>
      <c r="G2076" s="21" t="str">
        <f t="shared" si="133"/>
        <v>UT Softlinebext 20202</v>
      </c>
      <c r="H2076" s="21" t="s">
        <v>94</v>
      </c>
      <c r="I2076" s="21" t="s">
        <v>74</v>
      </c>
      <c r="J2076" t="s">
        <v>3647</v>
      </c>
      <c r="K2076" t="s">
        <v>3607</v>
      </c>
      <c r="L2076" s="61" t="s">
        <v>92</v>
      </c>
      <c r="M2076" s="61" t="s">
        <v>3570</v>
      </c>
      <c r="N2076" s="41" t="s">
        <v>3571</v>
      </c>
      <c r="O2076" s="41" t="s">
        <v>3572</v>
      </c>
      <c r="P2076" s="41" t="s">
        <v>3621</v>
      </c>
      <c r="Q2076" s="47" t="str">
        <f t="shared" si="134"/>
        <v>IT-SW-11-06</v>
      </c>
      <c r="R2076" s="91" t="s">
        <v>3574</v>
      </c>
      <c r="S2076" s="46">
        <v>200000</v>
      </c>
      <c r="T2076" s="61">
        <v>1</v>
      </c>
      <c r="U2076" s="62">
        <v>1</v>
      </c>
      <c r="V2076" s="49">
        <f>SUMIF(ResumenCotizacion!$C:$C,E2076,ResumenCotizacion!$P:$P)</f>
        <v>0</v>
      </c>
      <c r="W2076" s="86">
        <f>IF(H2076="USD",S2076*SolCotizacion!$J$18,S2076)</f>
        <v>200000</v>
      </c>
      <c r="X2076" s="3">
        <f>ROUND(W2076/(1-VLOOKUP("Total porcentaje:",ResumenCotizacion!$F:$H,3,0)),2)</f>
        <v>200000</v>
      </c>
      <c r="Y2076" s="3">
        <f t="shared" si="137"/>
        <v>0</v>
      </c>
    </row>
    <row r="2077" spans="1:25" ht="14.25" x14ac:dyDescent="0.2">
      <c r="A2077" s="21" t="str">
        <f t="shared" si="135"/>
        <v>UT NimbitCanalIT-SW-01-01</v>
      </c>
      <c r="B2077" s="21" t="str">
        <f t="shared" si="136"/>
        <v>IT-SW-01-01Canal</v>
      </c>
      <c r="C2077"/>
      <c r="D2077" s="21" t="s">
        <v>81</v>
      </c>
      <c r="E2077" t="s">
        <v>3566</v>
      </c>
      <c r="F2077" s="41" t="s">
        <v>3567</v>
      </c>
      <c r="G2077" s="21" t="str">
        <f t="shared" si="133"/>
        <v>UT Nimbit</v>
      </c>
      <c r="H2077" s="21" t="s">
        <v>94</v>
      </c>
      <c r="I2077" s="21" t="s">
        <v>74</v>
      </c>
      <c r="J2077" t="s">
        <v>3568</v>
      </c>
      <c r="K2077" t="s">
        <v>3569</v>
      </c>
      <c r="L2077" s="61" t="s">
        <v>92</v>
      </c>
      <c r="M2077" s="61" t="s">
        <v>3570</v>
      </c>
      <c r="N2077" s="41" t="s">
        <v>3571</v>
      </c>
      <c r="O2077" s="41" t="s">
        <v>3572</v>
      </c>
      <c r="P2077" s="41" t="s">
        <v>3573</v>
      </c>
      <c r="Q2077" s="47" t="str">
        <f t="shared" si="134"/>
        <v>IT-SW-01-01</v>
      </c>
      <c r="R2077" s="91" t="s">
        <v>3574</v>
      </c>
      <c r="S2077" s="46">
        <v>1088000</v>
      </c>
      <c r="T2077" s="61">
        <v>1</v>
      </c>
      <c r="U2077" s="62">
        <v>1</v>
      </c>
      <c r="V2077" s="49">
        <f>SUMIF(ResumenCotizacion!$C:$C,E2077,ResumenCotizacion!$P:$P)</f>
        <v>0</v>
      </c>
      <c r="W2077" s="86">
        <f>IF(H2077="USD",S2077*SolCotizacion!$J$18,S2077)</f>
        <v>1088000</v>
      </c>
      <c r="X2077" s="3">
        <f>ROUND(W2077/(1-VLOOKUP("Total porcentaje:",ResumenCotizacion!$F:$H,3,0)),2)</f>
        <v>1088000</v>
      </c>
      <c r="Y2077" s="3">
        <f t="shared" si="137"/>
        <v>0</v>
      </c>
    </row>
    <row r="2078" spans="1:25" ht="14.25" x14ac:dyDescent="0.2">
      <c r="A2078" s="21" t="str">
        <f t="shared" si="135"/>
        <v>UT NimbitCanalIT-SW-01-02</v>
      </c>
      <c r="B2078" s="21" t="str">
        <f t="shared" si="136"/>
        <v>IT-SW-01-02Canal</v>
      </c>
      <c r="C2078"/>
      <c r="D2078" s="21" t="s">
        <v>81</v>
      </c>
      <c r="E2078" t="s">
        <v>3575</v>
      </c>
      <c r="F2078" s="41" t="s">
        <v>3567</v>
      </c>
      <c r="G2078" s="21" t="str">
        <f t="shared" si="133"/>
        <v>UT Nimbit</v>
      </c>
      <c r="H2078" s="21" t="s">
        <v>94</v>
      </c>
      <c r="I2078" s="21" t="s">
        <v>74</v>
      </c>
      <c r="J2078" t="s">
        <v>3568</v>
      </c>
      <c r="K2078" t="s">
        <v>3569</v>
      </c>
      <c r="L2078" s="61" t="s">
        <v>92</v>
      </c>
      <c r="M2078" s="61" t="s">
        <v>3570</v>
      </c>
      <c r="N2078" s="41" t="s">
        <v>3571</v>
      </c>
      <c r="O2078" s="41" t="s">
        <v>3576</v>
      </c>
      <c r="P2078" s="41" t="s">
        <v>3573</v>
      </c>
      <c r="Q2078" s="47" t="str">
        <f t="shared" si="134"/>
        <v>IT-SW-01-02</v>
      </c>
      <c r="R2078" s="91" t="s">
        <v>3574</v>
      </c>
      <c r="S2078" s="46">
        <v>2278000</v>
      </c>
      <c r="T2078" s="61">
        <v>1</v>
      </c>
      <c r="U2078" s="62">
        <v>1</v>
      </c>
      <c r="V2078" s="49">
        <f>SUMIF(ResumenCotizacion!$C:$C,E2078,ResumenCotizacion!$P:$P)</f>
        <v>0</v>
      </c>
      <c r="W2078" s="86">
        <f>IF(H2078="USD",S2078*SolCotizacion!$J$18,S2078)</f>
        <v>2278000</v>
      </c>
      <c r="X2078" s="3">
        <f>ROUND(W2078/(1-VLOOKUP("Total porcentaje:",ResumenCotizacion!$F:$H,3,0)),2)</f>
        <v>2278000</v>
      </c>
      <c r="Y2078" s="3">
        <f t="shared" si="137"/>
        <v>0</v>
      </c>
    </row>
    <row r="2079" spans="1:25" ht="14.25" x14ac:dyDescent="0.2">
      <c r="A2079" s="21" t="str">
        <f t="shared" si="135"/>
        <v>UT NimbitCanalIT-SW-01-03</v>
      </c>
      <c r="B2079" s="21" t="str">
        <f t="shared" si="136"/>
        <v>IT-SW-01-03Canal</v>
      </c>
      <c r="C2079"/>
      <c r="D2079" s="21" t="s">
        <v>81</v>
      </c>
      <c r="E2079" t="s">
        <v>3577</v>
      </c>
      <c r="F2079" s="41" t="s">
        <v>3567</v>
      </c>
      <c r="G2079" s="21" t="str">
        <f t="shared" si="133"/>
        <v>UT Nimbit</v>
      </c>
      <c r="H2079" s="21" t="s">
        <v>94</v>
      </c>
      <c r="I2079" s="21" t="s">
        <v>74</v>
      </c>
      <c r="J2079" t="s">
        <v>3568</v>
      </c>
      <c r="K2079" t="s">
        <v>3569</v>
      </c>
      <c r="L2079" s="61" t="s">
        <v>92</v>
      </c>
      <c r="M2079" s="61" t="s">
        <v>3570</v>
      </c>
      <c r="N2079" s="41" t="s">
        <v>3578</v>
      </c>
      <c r="O2079" s="41" t="s">
        <v>3572</v>
      </c>
      <c r="P2079" s="41" t="s">
        <v>3573</v>
      </c>
      <c r="Q2079" s="47" t="str">
        <f t="shared" si="134"/>
        <v>IT-SW-01-03</v>
      </c>
      <c r="R2079" s="91" t="s">
        <v>3574</v>
      </c>
      <c r="S2079" s="46">
        <v>1088000</v>
      </c>
      <c r="T2079" s="61">
        <v>1</v>
      </c>
      <c r="U2079" s="62">
        <v>1</v>
      </c>
      <c r="V2079" s="49">
        <f>SUMIF(ResumenCotizacion!$C:$C,E2079,ResumenCotizacion!$P:$P)</f>
        <v>0</v>
      </c>
      <c r="W2079" s="86">
        <f>IF(H2079="USD",S2079*SolCotizacion!$J$18,S2079)</f>
        <v>1088000</v>
      </c>
      <c r="X2079" s="3">
        <f>ROUND(W2079/(1-VLOOKUP("Total porcentaje:",ResumenCotizacion!$F:$H,3,0)),2)</f>
        <v>1088000</v>
      </c>
      <c r="Y2079" s="3">
        <f t="shared" si="137"/>
        <v>0</v>
      </c>
    </row>
    <row r="2080" spans="1:25" ht="14.25" x14ac:dyDescent="0.2">
      <c r="A2080" s="21" t="str">
        <f t="shared" si="135"/>
        <v>UT NimbitCanalIT-SW-01-04</v>
      </c>
      <c r="B2080" s="21" t="str">
        <f t="shared" si="136"/>
        <v>IT-SW-01-04Canal</v>
      </c>
      <c r="C2080"/>
      <c r="D2080" s="21" t="s">
        <v>81</v>
      </c>
      <c r="E2080" t="s">
        <v>3579</v>
      </c>
      <c r="F2080" s="41" t="s">
        <v>3567</v>
      </c>
      <c r="G2080" s="21" t="str">
        <f t="shared" si="133"/>
        <v>UT Nimbit</v>
      </c>
      <c r="H2080" s="21" t="s">
        <v>94</v>
      </c>
      <c r="I2080" s="21" t="s">
        <v>74</v>
      </c>
      <c r="J2080" t="s">
        <v>3568</v>
      </c>
      <c r="K2080" t="s">
        <v>3569</v>
      </c>
      <c r="L2080" s="61" t="s">
        <v>92</v>
      </c>
      <c r="M2080" s="61" t="s">
        <v>3570</v>
      </c>
      <c r="N2080" s="41" t="s">
        <v>3578</v>
      </c>
      <c r="O2080" s="41" t="s">
        <v>3576</v>
      </c>
      <c r="P2080" s="41" t="s">
        <v>3573</v>
      </c>
      <c r="Q2080" s="47" t="str">
        <f t="shared" si="134"/>
        <v>IT-SW-01-04</v>
      </c>
      <c r="R2080" s="91" t="s">
        <v>3574</v>
      </c>
      <c r="S2080" s="46">
        <v>2278000</v>
      </c>
      <c r="T2080" s="61">
        <v>1</v>
      </c>
      <c r="U2080" s="62">
        <v>1</v>
      </c>
      <c r="V2080" s="49">
        <f>SUMIF(ResumenCotizacion!$C:$C,E2080,ResumenCotizacion!$P:$P)</f>
        <v>0</v>
      </c>
      <c r="W2080" s="86">
        <f>IF(H2080="USD",S2080*SolCotizacion!$J$18,S2080)</f>
        <v>2278000</v>
      </c>
      <c r="X2080" s="3">
        <f>ROUND(W2080/(1-VLOOKUP("Total porcentaje:",ResumenCotizacion!$F:$H,3,0)),2)</f>
        <v>2278000</v>
      </c>
      <c r="Y2080" s="3">
        <f t="shared" si="137"/>
        <v>0</v>
      </c>
    </row>
    <row r="2081" spans="1:25" ht="14.25" x14ac:dyDescent="0.2">
      <c r="A2081" s="21" t="str">
        <f t="shared" si="135"/>
        <v>UT NimbitCanalIT-SW-01-05</v>
      </c>
      <c r="B2081" s="21" t="str">
        <f t="shared" si="136"/>
        <v>IT-SW-01-05Canal</v>
      </c>
      <c r="C2081"/>
      <c r="D2081" s="21" t="s">
        <v>81</v>
      </c>
      <c r="E2081" t="s">
        <v>3580</v>
      </c>
      <c r="F2081" s="41" t="s">
        <v>3567</v>
      </c>
      <c r="G2081" s="21" t="str">
        <f t="shared" si="133"/>
        <v>UT Nimbit</v>
      </c>
      <c r="H2081" s="21" t="s">
        <v>94</v>
      </c>
      <c r="I2081" s="21" t="s">
        <v>74</v>
      </c>
      <c r="J2081" t="s">
        <v>3568</v>
      </c>
      <c r="K2081" t="s">
        <v>3569</v>
      </c>
      <c r="L2081" s="61" t="s">
        <v>92</v>
      </c>
      <c r="M2081" s="61" t="s">
        <v>3570</v>
      </c>
      <c r="N2081" s="41" t="s">
        <v>3581</v>
      </c>
      <c r="O2081" s="41" t="s">
        <v>3572</v>
      </c>
      <c r="P2081" s="41" t="s">
        <v>3573</v>
      </c>
      <c r="Q2081" s="47" t="str">
        <f t="shared" si="134"/>
        <v>IT-SW-01-05</v>
      </c>
      <c r="R2081" s="91" t="s">
        <v>3574</v>
      </c>
      <c r="S2081" s="46">
        <v>1088000</v>
      </c>
      <c r="T2081" s="61">
        <v>1</v>
      </c>
      <c r="U2081" s="62">
        <v>1</v>
      </c>
      <c r="V2081" s="49">
        <f>SUMIF(ResumenCotizacion!$C:$C,E2081,ResumenCotizacion!$P:$P)</f>
        <v>0</v>
      </c>
      <c r="W2081" s="86">
        <f>IF(H2081="USD",S2081*SolCotizacion!$J$18,S2081)</f>
        <v>1088000</v>
      </c>
      <c r="X2081" s="3">
        <f>ROUND(W2081/(1-VLOOKUP("Total porcentaje:",ResumenCotizacion!$F:$H,3,0)),2)</f>
        <v>1088000</v>
      </c>
      <c r="Y2081" s="3">
        <f t="shared" si="137"/>
        <v>0</v>
      </c>
    </row>
    <row r="2082" spans="1:25" ht="14.25" x14ac:dyDescent="0.2">
      <c r="A2082" s="21" t="str">
        <f t="shared" si="135"/>
        <v>UT NimbitCanalIT-SW-01-06</v>
      </c>
      <c r="B2082" s="21" t="str">
        <f t="shared" si="136"/>
        <v>IT-SW-01-06Canal</v>
      </c>
      <c r="C2082"/>
      <c r="D2082" s="21" t="s">
        <v>81</v>
      </c>
      <c r="E2082" t="s">
        <v>3582</v>
      </c>
      <c r="F2082" s="41" t="s">
        <v>3567</v>
      </c>
      <c r="G2082" s="21" t="str">
        <f t="shared" si="133"/>
        <v>UT Nimbit</v>
      </c>
      <c r="H2082" s="21" t="s">
        <v>94</v>
      </c>
      <c r="I2082" s="21" t="s">
        <v>74</v>
      </c>
      <c r="J2082" t="s">
        <v>3568</v>
      </c>
      <c r="K2082" t="s">
        <v>3569</v>
      </c>
      <c r="L2082" s="61" t="s">
        <v>92</v>
      </c>
      <c r="M2082" s="61" t="s">
        <v>3570</v>
      </c>
      <c r="N2082" s="41" t="s">
        <v>3581</v>
      </c>
      <c r="O2082" s="41" t="s">
        <v>3576</v>
      </c>
      <c r="P2082" s="41" t="s">
        <v>3573</v>
      </c>
      <c r="Q2082" s="47" t="str">
        <f t="shared" si="134"/>
        <v>IT-SW-01-06</v>
      </c>
      <c r="R2082" s="91" t="s">
        <v>3574</v>
      </c>
      <c r="S2082" s="46">
        <v>2703000</v>
      </c>
      <c r="T2082" s="61">
        <v>1</v>
      </c>
      <c r="U2082" s="62">
        <v>1</v>
      </c>
      <c r="V2082" s="49">
        <f>SUMIF(ResumenCotizacion!$C:$C,E2082,ResumenCotizacion!$P:$P)</f>
        <v>0</v>
      </c>
      <c r="W2082" s="86">
        <f>IF(H2082="USD",S2082*SolCotizacion!$J$18,S2082)</f>
        <v>2703000</v>
      </c>
      <c r="X2082" s="3">
        <f>ROUND(W2082/(1-VLOOKUP("Total porcentaje:",ResumenCotizacion!$F:$H,3,0)),2)</f>
        <v>2703000</v>
      </c>
      <c r="Y2082" s="3">
        <f t="shared" si="137"/>
        <v>0</v>
      </c>
    </row>
    <row r="2083" spans="1:25" ht="14.25" x14ac:dyDescent="0.2">
      <c r="A2083" s="21" t="str">
        <f t="shared" si="135"/>
        <v>UT NimbitCanalIT-SW-02-01</v>
      </c>
      <c r="B2083" s="21" t="str">
        <f t="shared" si="136"/>
        <v>IT-SW-02-01Canal</v>
      </c>
      <c r="C2083"/>
      <c r="D2083" s="21" t="s">
        <v>81</v>
      </c>
      <c r="E2083" t="s">
        <v>3583</v>
      </c>
      <c r="F2083" s="41" t="s">
        <v>3567</v>
      </c>
      <c r="G2083" s="21" t="str">
        <f t="shared" si="133"/>
        <v>UT Nimbit</v>
      </c>
      <c r="H2083" s="21" t="s">
        <v>94</v>
      </c>
      <c r="I2083" s="21" t="s">
        <v>74</v>
      </c>
      <c r="J2083" t="s">
        <v>3584</v>
      </c>
      <c r="K2083" t="s">
        <v>3585</v>
      </c>
      <c r="L2083" s="61" t="s">
        <v>92</v>
      </c>
      <c r="M2083" s="61" t="s">
        <v>3570</v>
      </c>
      <c r="N2083" s="41" t="s">
        <v>3571</v>
      </c>
      <c r="O2083" s="41" t="s">
        <v>3572</v>
      </c>
      <c r="P2083" s="41" t="s">
        <v>3573</v>
      </c>
      <c r="Q2083" s="47" t="str">
        <f t="shared" si="134"/>
        <v>IT-SW-02-01</v>
      </c>
      <c r="R2083" s="91" t="s">
        <v>3574</v>
      </c>
      <c r="S2083" s="46">
        <v>1088000</v>
      </c>
      <c r="T2083" s="61">
        <v>1</v>
      </c>
      <c r="U2083" s="62">
        <v>1</v>
      </c>
      <c r="V2083" s="49">
        <f>SUMIF(ResumenCotizacion!$C:$C,E2083,ResumenCotizacion!$P:$P)</f>
        <v>0</v>
      </c>
      <c r="W2083" s="86">
        <f>IF(H2083="USD",S2083*SolCotizacion!$J$18,S2083)</f>
        <v>1088000</v>
      </c>
      <c r="X2083" s="3">
        <f>ROUND(W2083/(1-VLOOKUP("Total porcentaje:",ResumenCotizacion!$F:$H,3,0)),2)</f>
        <v>1088000</v>
      </c>
      <c r="Y2083" s="3">
        <f t="shared" si="137"/>
        <v>0</v>
      </c>
    </row>
    <row r="2084" spans="1:25" ht="14.25" x14ac:dyDescent="0.2">
      <c r="A2084" s="21" t="str">
        <f t="shared" si="135"/>
        <v>UT NimbitCanalIT-SW-02-02</v>
      </c>
      <c r="B2084" s="21" t="str">
        <f t="shared" si="136"/>
        <v>IT-SW-02-02Canal</v>
      </c>
      <c r="C2084"/>
      <c r="D2084" s="21" t="s">
        <v>81</v>
      </c>
      <c r="E2084" t="s">
        <v>3586</v>
      </c>
      <c r="F2084" s="41" t="s">
        <v>3567</v>
      </c>
      <c r="G2084" s="21" t="str">
        <f t="shared" si="133"/>
        <v>UT Nimbit</v>
      </c>
      <c r="H2084" s="21" t="s">
        <v>94</v>
      </c>
      <c r="I2084" s="21" t="s">
        <v>74</v>
      </c>
      <c r="J2084" t="s">
        <v>3584</v>
      </c>
      <c r="K2084" t="s">
        <v>3585</v>
      </c>
      <c r="L2084" s="61" t="s">
        <v>92</v>
      </c>
      <c r="M2084" s="61" t="s">
        <v>3570</v>
      </c>
      <c r="N2084" s="41" t="s">
        <v>3571</v>
      </c>
      <c r="O2084" s="41" t="s">
        <v>3576</v>
      </c>
      <c r="P2084" s="41" t="s">
        <v>3573</v>
      </c>
      <c r="Q2084" s="47" t="str">
        <f t="shared" si="134"/>
        <v>IT-SW-02-02</v>
      </c>
      <c r="R2084" s="91" t="s">
        <v>3574</v>
      </c>
      <c r="S2084" s="46">
        <v>2278000</v>
      </c>
      <c r="T2084" s="61">
        <v>1</v>
      </c>
      <c r="U2084" s="62">
        <v>1</v>
      </c>
      <c r="V2084" s="49">
        <f>SUMIF(ResumenCotizacion!$C:$C,E2084,ResumenCotizacion!$P:$P)</f>
        <v>0</v>
      </c>
      <c r="W2084" s="86">
        <f>IF(H2084="USD",S2084*SolCotizacion!$J$18,S2084)</f>
        <v>2278000</v>
      </c>
      <c r="X2084" s="3">
        <f>ROUND(W2084/(1-VLOOKUP("Total porcentaje:",ResumenCotizacion!$F:$H,3,0)),2)</f>
        <v>2278000</v>
      </c>
      <c r="Y2084" s="3">
        <f t="shared" si="137"/>
        <v>0</v>
      </c>
    </row>
    <row r="2085" spans="1:25" ht="14.25" x14ac:dyDescent="0.2">
      <c r="A2085" s="21" t="str">
        <f t="shared" si="135"/>
        <v>UT NimbitCanalIT-SW-02-03</v>
      </c>
      <c r="B2085" s="21" t="str">
        <f t="shared" si="136"/>
        <v>IT-SW-02-03Canal</v>
      </c>
      <c r="C2085"/>
      <c r="D2085" s="21" t="s">
        <v>81</v>
      </c>
      <c r="E2085" t="s">
        <v>3587</v>
      </c>
      <c r="F2085" s="41" t="s">
        <v>3567</v>
      </c>
      <c r="G2085" s="21" t="str">
        <f t="shared" si="133"/>
        <v>UT Nimbit</v>
      </c>
      <c r="H2085" s="21" t="s">
        <v>94</v>
      </c>
      <c r="I2085" s="21" t="s">
        <v>74</v>
      </c>
      <c r="J2085" t="s">
        <v>3584</v>
      </c>
      <c r="K2085" t="s">
        <v>3585</v>
      </c>
      <c r="L2085" s="61" t="s">
        <v>92</v>
      </c>
      <c r="M2085" s="61" t="s">
        <v>3570</v>
      </c>
      <c r="N2085" s="41" t="s">
        <v>3578</v>
      </c>
      <c r="O2085" s="41" t="s">
        <v>3572</v>
      </c>
      <c r="P2085" s="41" t="s">
        <v>3573</v>
      </c>
      <c r="Q2085" s="47" t="str">
        <f t="shared" si="134"/>
        <v>IT-SW-02-03</v>
      </c>
      <c r="R2085" s="91" t="s">
        <v>3574</v>
      </c>
      <c r="S2085" s="46">
        <v>1088000</v>
      </c>
      <c r="T2085" s="61">
        <v>1</v>
      </c>
      <c r="U2085" s="62">
        <v>1</v>
      </c>
      <c r="V2085" s="49">
        <f>SUMIF(ResumenCotizacion!$C:$C,E2085,ResumenCotizacion!$P:$P)</f>
        <v>0</v>
      </c>
      <c r="W2085" s="86">
        <f>IF(H2085="USD",S2085*SolCotizacion!$J$18,S2085)</f>
        <v>1088000</v>
      </c>
      <c r="X2085" s="3">
        <f>ROUND(W2085/(1-VLOOKUP("Total porcentaje:",ResumenCotizacion!$F:$H,3,0)),2)</f>
        <v>1088000</v>
      </c>
      <c r="Y2085" s="3">
        <f t="shared" si="137"/>
        <v>0</v>
      </c>
    </row>
    <row r="2086" spans="1:25" ht="14.25" x14ac:dyDescent="0.2">
      <c r="A2086" s="21" t="str">
        <f t="shared" si="135"/>
        <v>UT NimbitCanalIT-SW-02-04</v>
      </c>
      <c r="B2086" s="21" t="str">
        <f t="shared" si="136"/>
        <v>IT-SW-02-04Canal</v>
      </c>
      <c r="C2086"/>
      <c r="D2086" s="21" t="s">
        <v>81</v>
      </c>
      <c r="E2086" t="s">
        <v>3588</v>
      </c>
      <c r="F2086" s="41" t="s">
        <v>3567</v>
      </c>
      <c r="G2086" s="21" t="str">
        <f t="shared" si="133"/>
        <v>UT Nimbit</v>
      </c>
      <c r="H2086" s="21" t="s">
        <v>94</v>
      </c>
      <c r="I2086" s="21" t="s">
        <v>74</v>
      </c>
      <c r="J2086" t="s">
        <v>3584</v>
      </c>
      <c r="K2086" t="s">
        <v>3585</v>
      </c>
      <c r="L2086" s="61" t="s">
        <v>92</v>
      </c>
      <c r="M2086" s="61" t="s">
        <v>3570</v>
      </c>
      <c r="N2086" s="41" t="s">
        <v>3578</v>
      </c>
      <c r="O2086" s="41" t="s">
        <v>3576</v>
      </c>
      <c r="P2086" s="41" t="s">
        <v>3573</v>
      </c>
      <c r="Q2086" s="47" t="str">
        <f t="shared" si="134"/>
        <v>IT-SW-02-04</v>
      </c>
      <c r="R2086" s="91" t="s">
        <v>3574</v>
      </c>
      <c r="S2086" s="46">
        <v>2278000</v>
      </c>
      <c r="T2086" s="61">
        <v>1</v>
      </c>
      <c r="U2086" s="62">
        <v>1</v>
      </c>
      <c r="V2086" s="49">
        <f>SUMIF(ResumenCotizacion!$C:$C,E2086,ResumenCotizacion!$P:$P)</f>
        <v>0</v>
      </c>
      <c r="W2086" s="86">
        <f>IF(H2086="USD",S2086*SolCotizacion!$J$18,S2086)</f>
        <v>2278000</v>
      </c>
      <c r="X2086" s="3">
        <f>ROUND(W2086/(1-VLOOKUP("Total porcentaje:",ResumenCotizacion!$F:$H,3,0)),2)</f>
        <v>2278000</v>
      </c>
      <c r="Y2086" s="3">
        <f t="shared" si="137"/>
        <v>0</v>
      </c>
    </row>
    <row r="2087" spans="1:25" ht="14.25" x14ac:dyDescent="0.2">
      <c r="A2087" s="21" t="str">
        <f t="shared" si="135"/>
        <v>UT NimbitCanalIT-SW-02-05</v>
      </c>
      <c r="B2087" s="21" t="str">
        <f t="shared" si="136"/>
        <v>IT-SW-02-05Canal</v>
      </c>
      <c r="C2087"/>
      <c r="D2087" s="21" t="s">
        <v>81</v>
      </c>
      <c r="E2087" t="s">
        <v>3589</v>
      </c>
      <c r="F2087" s="41" t="s">
        <v>3567</v>
      </c>
      <c r="G2087" s="21" t="str">
        <f t="shared" si="133"/>
        <v>UT Nimbit</v>
      </c>
      <c r="H2087" s="21" t="s">
        <v>94</v>
      </c>
      <c r="I2087" s="21" t="s">
        <v>74</v>
      </c>
      <c r="J2087" t="s">
        <v>3584</v>
      </c>
      <c r="K2087" t="s">
        <v>3585</v>
      </c>
      <c r="L2087" s="61" t="s">
        <v>92</v>
      </c>
      <c r="M2087" s="61" t="s">
        <v>3570</v>
      </c>
      <c r="N2087" s="41" t="s">
        <v>3581</v>
      </c>
      <c r="O2087" s="41" t="s">
        <v>3572</v>
      </c>
      <c r="P2087" s="41" t="s">
        <v>3573</v>
      </c>
      <c r="Q2087" s="47" t="str">
        <f t="shared" si="134"/>
        <v>IT-SW-02-05</v>
      </c>
      <c r="R2087" s="91" t="s">
        <v>3574</v>
      </c>
      <c r="S2087" s="46">
        <v>1088000</v>
      </c>
      <c r="T2087" s="61">
        <v>1</v>
      </c>
      <c r="U2087" s="62">
        <v>1</v>
      </c>
      <c r="V2087" s="49">
        <f>SUMIF(ResumenCotizacion!$C:$C,E2087,ResumenCotizacion!$P:$P)</f>
        <v>0</v>
      </c>
      <c r="W2087" s="86">
        <f>IF(H2087="USD",S2087*SolCotizacion!$J$18,S2087)</f>
        <v>1088000</v>
      </c>
      <c r="X2087" s="3">
        <f>ROUND(W2087/(1-VLOOKUP("Total porcentaje:",ResumenCotizacion!$F:$H,3,0)),2)</f>
        <v>1088000</v>
      </c>
      <c r="Y2087" s="3">
        <f t="shared" si="137"/>
        <v>0</v>
      </c>
    </row>
    <row r="2088" spans="1:25" ht="14.25" x14ac:dyDescent="0.2">
      <c r="A2088" s="21" t="str">
        <f t="shared" si="135"/>
        <v>UT NimbitCanalIT-SW-02-06</v>
      </c>
      <c r="B2088" s="21" t="str">
        <f t="shared" si="136"/>
        <v>IT-SW-02-06Canal</v>
      </c>
      <c r="C2088"/>
      <c r="D2088" s="21" t="s">
        <v>81</v>
      </c>
      <c r="E2088" t="s">
        <v>3590</v>
      </c>
      <c r="F2088" s="41" t="s">
        <v>3567</v>
      </c>
      <c r="G2088" s="21" t="str">
        <f t="shared" si="133"/>
        <v>UT Nimbit</v>
      </c>
      <c r="H2088" s="21" t="s">
        <v>94</v>
      </c>
      <c r="I2088" s="21" t="s">
        <v>74</v>
      </c>
      <c r="J2088" t="s">
        <v>3584</v>
      </c>
      <c r="K2088" t="s">
        <v>3585</v>
      </c>
      <c r="L2088" s="61" t="s">
        <v>92</v>
      </c>
      <c r="M2088" s="61" t="s">
        <v>3570</v>
      </c>
      <c r="N2088" s="41" t="s">
        <v>3581</v>
      </c>
      <c r="O2088" s="41" t="s">
        <v>3576</v>
      </c>
      <c r="P2088" s="41" t="s">
        <v>3573</v>
      </c>
      <c r="Q2088" s="47" t="str">
        <f t="shared" si="134"/>
        <v>IT-SW-02-06</v>
      </c>
      <c r="R2088" s="91" t="s">
        <v>3574</v>
      </c>
      <c r="S2088" s="46">
        <v>2703000</v>
      </c>
      <c r="T2088" s="61">
        <v>1</v>
      </c>
      <c r="U2088" s="62">
        <v>1</v>
      </c>
      <c r="V2088" s="49">
        <f>SUMIF(ResumenCotizacion!$C:$C,E2088,ResumenCotizacion!$P:$P)</f>
        <v>0</v>
      </c>
      <c r="W2088" s="86">
        <f>IF(H2088="USD",S2088*SolCotizacion!$J$18,S2088)</f>
        <v>2703000</v>
      </c>
      <c r="X2088" s="3">
        <f>ROUND(W2088/(1-VLOOKUP("Total porcentaje:",ResumenCotizacion!$F:$H,3,0)),2)</f>
        <v>2703000</v>
      </c>
      <c r="Y2088" s="3">
        <f t="shared" si="137"/>
        <v>0</v>
      </c>
    </row>
    <row r="2089" spans="1:25" ht="14.25" x14ac:dyDescent="0.2">
      <c r="A2089" s="21" t="str">
        <f t="shared" si="135"/>
        <v>UT NimbitCanalIT-SW-03-01</v>
      </c>
      <c r="B2089" s="21" t="str">
        <f t="shared" si="136"/>
        <v>IT-SW-03-01Canal</v>
      </c>
      <c r="C2089"/>
      <c r="D2089" s="21" t="s">
        <v>81</v>
      </c>
      <c r="E2089" t="s">
        <v>3591</v>
      </c>
      <c r="F2089" s="41" t="s">
        <v>3567</v>
      </c>
      <c r="G2089" s="21" t="str">
        <f t="shared" si="133"/>
        <v>UT Nimbit</v>
      </c>
      <c r="H2089" s="21" t="s">
        <v>94</v>
      </c>
      <c r="I2089" s="21" t="s">
        <v>74</v>
      </c>
      <c r="J2089" t="s">
        <v>3592</v>
      </c>
      <c r="K2089" t="s">
        <v>3569</v>
      </c>
      <c r="L2089" s="61" t="s">
        <v>92</v>
      </c>
      <c r="M2089" s="61" t="s">
        <v>3570</v>
      </c>
      <c r="N2089" s="41" t="s">
        <v>3571</v>
      </c>
      <c r="O2089" s="41" t="s">
        <v>3572</v>
      </c>
      <c r="P2089" s="41" t="s">
        <v>3573</v>
      </c>
      <c r="Q2089" s="47" t="str">
        <f t="shared" si="134"/>
        <v>IT-SW-03-01</v>
      </c>
      <c r="R2089" s="91" t="s">
        <v>3574</v>
      </c>
      <c r="S2089" s="46">
        <v>1088000</v>
      </c>
      <c r="T2089" s="61">
        <v>1</v>
      </c>
      <c r="U2089" s="62">
        <v>1</v>
      </c>
      <c r="V2089" s="49">
        <f>SUMIF(ResumenCotizacion!$C:$C,E2089,ResumenCotizacion!$P:$P)</f>
        <v>0</v>
      </c>
      <c r="W2089" s="86">
        <f>IF(H2089="USD",S2089*SolCotizacion!$J$18,S2089)</f>
        <v>1088000</v>
      </c>
      <c r="X2089" s="3">
        <f>ROUND(W2089/(1-VLOOKUP("Total porcentaje:",ResumenCotizacion!$F:$H,3,0)),2)</f>
        <v>1088000</v>
      </c>
      <c r="Y2089" s="3">
        <f t="shared" si="137"/>
        <v>0</v>
      </c>
    </row>
    <row r="2090" spans="1:25" ht="14.25" x14ac:dyDescent="0.2">
      <c r="A2090" s="21" t="str">
        <f t="shared" si="135"/>
        <v>UT NimbitCanalIT-SW-03-02</v>
      </c>
      <c r="B2090" s="21" t="str">
        <f t="shared" si="136"/>
        <v>IT-SW-03-02Canal</v>
      </c>
      <c r="C2090"/>
      <c r="D2090" s="21" t="s">
        <v>81</v>
      </c>
      <c r="E2090" t="s">
        <v>3593</v>
      </c>
      <c r="F2090" s="41" t="s">
        <v>3567</v>
      </c>
      <c r="G2090" s="21" t="str">
        <f t="shared" si="133"/>
        <v>UT Nimbit</v>
      </c>
      <c r="H2090" s="21" t="s">
        <v>94</v>
      </c>
      <c r="I2090" s="21" t="s">
        <v>74</v>
      </c>
      <c r="J2090" t="s">
        <v>3592</v>
      </c>
      <c r="K2090" t="s">
        <v>3569</v>
      </c>
      <c r="L2090" s="61" t="s">
        <v>92</v>
      </c>
      <c r="M2090" s="61" t="s">
        <v>3570</v>
      </c>
      <c r="N2090" s="41" t="s">
        <v>3571</v>
      </c>
      <c r="O2090" s="41" t="s">
        <v>3576</v>
      </c>
      <c r="P2090" s="41" t="s">
        <v>3573</v>
      </c>
      <c r="Q2090" s="47" t="str">
        <f t="shared" si="134"/>
        <v>IT-SW-03-02</v>
      </c>
      <c r="R2090" s="91" t="s">
        <v>3574</v>
      </c>
      <c r="S2090" s="46">
        <v>2278000</v>
      </c>
      <c r="T2090" s="61">
        <v>1</v>
      </c>
      <c r="U2090" s="62">
        <v>1</v>
      </c>
      <c r="V2090" s="49">
        <f>SUMIF(ResumenCotizacion!$C:$C,E2090,ResumenCotizacion!$P:$P)</f>
        <v>0</v>
      </c>
      <c r="W2090" s="86">
        <f>IF(H2090="USD",S2090*SolCotizacion!$J$18,S2090)</f>
        <v>2278000</v>
      </c>
      <c r="X2090" s="3">
        <f>ROUND(W2090/(1-VLOOKUP("Total porcentaje:",ResumenCotizacion!$F:$H,3,0)),2)</f>
        <v>2278000</v>
      </c>
      <c r="Y2090" s="3">
        <f t="shared" si="137"/>
        <v>0</v>
      </c>
    </row>
    <row r="2091" spans="1:25" ht="14.25" x14ac:dyDescent="0.2">
      <c r="A2091" s="21" t="str">
        <f t="shared" si="135"/>
        <v>UT NimbitCanalIT-SW-03-03</v>
      </c>
      <c r="B2091" s="21" t="str">
        <f t="shared" si="136"/>
        <v>IT-SW-03-03Canal</v>
      </c>
      <c r="C2091"/>
      <c r="D2091" s="21" t="s">
        <v>81</v>
      </c>
      <c r="E2091" t="s">
        <v>3594</v>
      </c>
      <c r="F2091" s="41" t="s">
        <v>3567</v>
      </c>
      <c r="G2091" s="21" t="str">
        <f t="shared" si="133"/>
        <v>UT Nimbit</v>
      </c>
      <c r="H2091" s="21" t="s">
        <v>94</v>
      </c>
      <c r="I2091" s="21" t="s">
        <v>74</v>
      </c>
      <c r="J2091" t="s">
        <v>3592</v>
      </c>
      <c r="K2091" t="s">
        <v>3569</v>
      </c>
      <c r="L2091" s="61" t="s">
        <v>92</v>
      </c>
      <c r="M2091" s="61" t="s">
        <v>3570</v>
      </c>
      <c r="N2091" s="41" t="s">
        <v>3578</v>
      </c>
      <c r="O2091" s="41" t="s">
        <v>3572</v>
      </c>
      <c r="P2091" s="41" t="s">
        <v>3573</v>
      </c>
      <c r="Q2091" s="47" t="str">
        <f t="shared" si="134"/>
        <v>IT-SW-03-03</v>
      </c>
      <c r="R2091" s="91" t="s">
        <v>3574</v>
      </c>
      <c r="S2091" s="46">
        <v>1088000</v>
      </c>
      <c r="T2091" s="61">
        <v>1</v>
      </c>
      <c r="U2091" s="62">
        <v>1</v>
      </c>
      <c r="V2091" s="49">
        <f>SUMIF(ResumenCotizacion!$C:$C,E2091,ResumenCotizacion!$P:$P)</f>
        <v>0</v>
      </c>
      <c r="W2091" s="86">
        <f>IF(H2091="USD",S2091*SolCotizacion!$J$18,S2091)</f>
        <v>1088000</v>
      </c>
      <c r="X2091" s="3">
        <f>ROUND(W2091/(1-VLOOKUP("Total porcentaje:",ResumenCotizacion!$F:$H,3,0)),2)</f>
        <v>1088000</v>
      </c>
      <c r="Y2091" s="3">
        <f t="shared" si="137"/>
        <v>0</v>
      </c>
    </row>
    <row r="2092" spans="1:25" ht="14.25" x14ac:dyDescent="0.2">
      <c r="A2092" s="21" t="str">
        <f t="shared" si="135"/>
        <v>UT NimbitCanalIT-SW-03-04</v>
      </c>
      <c r="B2092" s="21" t="str">
        <f t="shared" si="136"/>
        <v>IT-SW-03-04Canal</v>
      </c>
      <c r="C2092"/>
      <c r="D2092" s="21" t="s">
        <v>81</v>
      </c>
      <c r="E2092" t="s">
        <v>3595</v>
      </c>
      <c r="F2092" s="41" t="s">
        <v>3567</v>
      </c>
      <c r="G2092" s="21" t="str">
        <f t="shared" si="133"/>
        <v>UT Nimbit</v>
      </c>
      <c r="H2092" s="21" t="s">
        <v>94</v>
      </c>
      <c r="I2092" s="21" t="s">
        <v>74</v>
      </c>
      <c r="J2092" t="s">
        <v>3592</v>
      </c>
      <c r="K2092" t="s">
        <v>3569</v>
      </c>
      <c r="L2092" s="61" t="s">
        <v>92</v>
      </c>
      <c r="M2092" s="61" t="s">
        <v>3570</v>
      </c>
      <c r="N2092" s="41" t="s">
        <v>3578</v>
      </c>
      <c r="O2092" s="41" t="s">
        <v>3576</v>
      </c>
      <c r="P2092" s="41" t="s">
        <v>3573</v>
      </c>
      <c r="Q2092" s="47" t="str">
        <f t="shared" si="134"/>
        <v>IT-SW-03-04</v>
      </c>
      <c r="R2092" s="91" t="s">
        <v>3574</v>
      </c>
      <c r="S2092" s="46">
        <v>2278000</v>
      </c>
      <c r="T2092" s="61">
        <v>1</v>
      </c>
      <c r="U2092" s="62">
        <v>1</v>
      </c>
      <c r="V2092" s="49">
        <f>SUMIF(ResumenCotizacion!$C:$C,E2092,ResumenCotizacion!$P:$P)</f>
        <v>0</v>
      </c>
      <c r="W2092" s="86">
        <f>IF(H2092="USD",S2092*SolCotizacion!$J$18,S2092)</f>
        <v>2278000</v>
      </c>
      <c r="X2092" s="3">
        <f>ROUND(W2092/(1-VLOOKUP("Total porcentaje:",ResumenCotizacion!$F:$H,3,0)),2)</f>
        <v>2278000</v>
      </c>
      <c r="Y2092" s="3">
        <f t="shared" si="137"/>
        <v>0</v>
      </c>
    </row>
    <row r="2093" spans="1:25" ht="14.25" x14ac:dyDescent="0.2">
      <c r="A2093" s="21" t="str">
        <f t="shared" si="135"/>
        <v>UT NimbitCanalIT-SW-03-05</v>
      </c>
      <c r="B2093" s="21" t="str">
        <f t="shared" si="136"/>
        <v>IT-SW-03-05Canal</v>
      </c>
      <c r="C2093"/>
      <c r="D2093" s="21" t="s">
        <v>81</v>
      </c>
      <c r="E2093" t="s">
        <v>3596</v>
      </c>
      <c r="F2093" s="41" t="s">
        <v>3567</v>
      </c>
      <c r="G2093" s="21" t="str">
        <f t="shared" si="133"/>
        <v>UT Nimbit</v>
      </c>
      <c r="H2093" s="21" t="s">
        <v>94</v>
      </c>
      <c r="I2093" s="21" t="s">
        <v>74</v>
      </c>
      <c r="J2093" t="s">
        <v>3592</v>
      </c>
      <c r="K2093" t="s">
        <v>3569</v>
      </c>
      <c r="L2093" s="61" t="s">
        <v>92</v>
      </c>
      <c r="M2093" s="61" t="s">
        <v>3570</v>
      </c>
      <c r="N2093" s="41" t="s">
        <v>3581</v>
      </c>
      <c r="O2093" s="41" t="s">
        <v>3572</v>
      </c>
      <c r="P2093" s="41" t="s">
        <v>3573</v>
      </c>
      <c r="Q2093" s="47" t="str">
        <f t="shared" si="134"/>
        <v>IT-SW-03-05</v>
      </c>
      <c r="R2093" s="91" t="s">
        <v>3574</v>
      </c>
      <c r="S2093" s="46">
        <v>1088000</v>
      </c>
      <c r="T2093" s="61">
        <v>1</v>
      </c>
      <c r="U2093" s="62">
        <v>1</v>
      </c>
      <c r="V2093" s="49">
        <f>SUMIF(ResumenCotizacion!$C:$C,E2093,ResumenCotizacion!$P:$P)</f>
        <v>0</v>
      </c>
      <c r="W2093" s="86">
        <f>IF(H2093="USD",S2093*SolCotizacion!$J$18,S2093)</f>
        <v>1088000</v>
      </c>
      <c r="X2093" s="3">
        <f>ROUND(W2093/(1-VLOOKUP("Total porcentaje:",ResumenCotizacion!$F:$H,3,0)),2)</f>
        <v>1088000</v>
      </c>
      <c r="Y2093" s="3">
        <f t="shared" si="137"/>
        <v>0</v>
      </c>
    </row>
    <row r="2094" spans="1:25" ht="14.25" x14ac:dyDescent="0.2">
      <c r="A2094" s="21" t="str">
        <f t="shared" si="135"/>
        <v>UT NimbitCanalIT-SW-03-06</v>
      </c>
      <c r="B2094" s="21" t="str">
        <f t="shared" si="136"/>
        <v>IT-SW-03-06Canal</v>
      </c>
      <c r="C2094"/>
      <c r="D2094" s="21" t="s">
        <v>81</v>
      </c>
      <c r="E2094" t="s">
        <v>3597</v>
      </c>
      <c r="F2094" s="41" t="s">
        <v>3567</v>
      </c>
      <c r="G2094" s="21" t="str">
        <f t="shared" si="133"/>
        <v>UT Nimbit</v>
      </c>
      <c r="H2094" s="21" t="s">
        <v>94</v>
      </c>
      <c r="I2094" s="21" t="s">
        <v>74</v>
      </c>
      <c r="J2094" t="s">
        <v>3592</v>
      </c>
      <c r="K2094" t="s">
        <v>3569</v>
      </c>
      <c r="L2094" s="61" t="s">
        <v>92</v>
      </c>
      <c r="M2094" s="61" t="s">
        <v>3570</v>
      </c>
      <c r="N2094" s="41" t="s">
        <v>3581</v>
      </c>
      <c r="O2094" s="41" t="s">
        <v>3576</v>
      </c>
      <c r="P2094" s="41" t="s">
        <v>3573</v>
      </c>
      <c r="Q2094" s="47" t="str">
        <f t="shared" si="134"/>
        <v>IT-SW-03-06</v>
      </c>
      <c r="R2094" s="91" t="s">
        <v>3574</v>
      </c>
      <c r="S2094" s="46">
        <v>2703000</v>
      </c>
      <c r="T2094" s="61">
        <v>1</v>
      </c>
      <c r="U2094" s="62">
        <v>1</v>
      </c>
      <c r="V2094" s="49">
        <f>SUMIF(ResumenCotizacion!$C:$C,E2094,ResumenCotizacion!$P:$P)</f>
        <v>0</v>
      </c>
      <c r="W2094" s="86">
        <f>IF(H2094="USD",S2094*SolCotizacion!$J$18,S2094)</f>
        <v>2703000</v>
      </c>
      <c r="X2094" s="3">
        <f>ROUND(W2094/(1-VLOOKUP("Total porcentaje:",ResumenCotizacion!$F:$H,3,0)),2)</f>
        <v>2703000</v>
      </c>
      <c r="Y2094" s="3">
        <f t="shared" si="137"/>
        <v>0</v>
      </c>
    </row>
    <row r="2095" spans="1:25" ht="14.25" x14ac:dyDescent="0.2">
      <c r="A2095" s="21" t="str">
        <f t="shared" si="135"/>
        <v>UT NimbitCanalIT-SW-04-01</v>
      </c>
      <c r="B2095" s="21" t="str">
        <f t="shared" si="136"/>
        <v>IT-SW-04-01Canal</v>
      </c>
      <c r="C2095"/>
      <c r="D2095" s="21" t="s">
        <v>81</v>
      </c>
      <c r="E2095" t="s">
        <v>3598</v>
      </c>
      <c r="F2095" s="41" t="s">
        <v>3567</v>
      </c>
      <c r="G2095" s="21" t="str">
        <f t="shared" si="133"/>
        <v>UT Nimbit</v>
      </c>
      <c r="H2095" s="21" t="s">
        <v>94</v>
      </c>
      <c r="I2095" s="21" t="s">
        <v>74</v>
      </c>
      <c r="J2095" t="s">
        <v>3599</v>
      </c>
      <c r="K2095" t="s">
        <v>3585</v>
      </c>
      <c r="L2095" s="61" t="s">
        <v>92</v>
      </c>
      <c r="M2095" s="61" t="s">
        <v>3570</v>
      </c>
      <c r="N2095" s="41" t="s">
        <v>3571</v>
      </c>
      <c r="O2095" s="41" t="s">
        <v>3572</v>
      </c>
      <c r="P2095" s="41" t="s">
        <v>3573</v>
      </c>
      <c r="Q2095" s="47" t="str">
        <f t="shared" si="134"/>
        <v>IT-SW-04-01</v>
      </c>
      <c r="R2095" s="91" t="s">
        <v>3574</v>
      </c>
      <c r="S2095" s="46">
        <v>1088000</v>
      </c>
      <c r="T2095" s="61">
        <v>1</v>
      </c>
      <c r="U2095" s="62">
        <v>1</v>
      </c>
      <c r="V2095" s="49">
        <f>SUMIF(ResumenCotizacion!$C:$C,E2095,ResumenCotizacion!$P:$P)</f>
        <v>0</v>
      </c>
      <c r="W2095" s="86">
        <f>IF(H2095="USD",S2095*SolCotizacion!$J$18,S2095)</f>
        <v>1088000</v>
      </c>
      <c r="X2095" s="3">
        <f>ROUND(W2095/(1-VLOOKUP("Total porcentaje:",ResumenCotizacion!$F:$H,3,0)),2)</f>
        <v>1088000</v>
      </c>
      <c r="Y2095" s="3">
        <f t="shared" si="137"/>
        <v>0</v>
      </c>
    </row>
    <row r="2096" spans="1:25" ht="14.25" x14ac:dyDescent="0.2">
      <c r="A2096" s="21" t="str">
        <f t="shared" si="135"/>
        <v>UT NimbitCanalIT-SW-04-02</v>
      </c>
      <c r="B2096" s="21" t="str">
        <f t="shared" si="136"/>
        <v>IT-SW-04-02Canal</v>
      </c>
      <c r="C2096"/>
      <c r="D2096" s="21" t="s">
        <v>81</v>
      </c>
      <c r="E2096" t="s">
        <v>3600</v>
      </c>
      <c r="F2096" s="41" t="s">
        <v>3567</v>
      </c>
      <c r="G2096" s="21" t="str">
        <f t="shared" si="133"/>
        <v>UT Nimbit</v>
      </c>
      <c r="H2096" s="21" t="s">
        <v>94</v>
      </c>
      <c r="I2096" s="21" t="s">
        <v>74</v>
      </c>
      <c r="J2096" t="s">
        <v>3599</v>
      </c>
      <c r="K2096" t="s">
        <v>3585</v>
      </c>
      <c r="L2096" s="61" t="s">
        <v>92</v>
      </c>
      <c r="M2096" s="61" t="s">
        <v>3570</v>
      </c>
      <c r="N2096" s="41" t="s">
        <v>3571</v>
      </c>
      <c r="O2096" s="41" t="s">
        <v>3576</v>
      </c>
      <c r="P2096" s="41" t="s">
        <v>3573</v>
      </c>
      <c r="Q2096" s="47" t="str">
        <f t="shared" si="134"/>
        <v>IT-SW-04-02</v>
      </c>
      <c r="R2096" s="91" t="s">
        <v>3574</v>
      </c>
      <c r="S2096" s="46">
        <v>2278000</v>
      </c>
      <c r="T2096" s="61">
        <v>1</v>
      </c>
      <c r="U2096" s="62">
        <v>1</v>
      </c>
      <c r="V2096" s="49">
        <f>SUMIF(ResumenCotizacion!$C:$C,E2096,ResumenCotizacion!$P:$P)</f>
        <v>0</v>
      </c>
      <c r="W2096" s="86">
        <f>IF(H2096="USD",S2096*SolCotizacion!$J$18,S2096)</f>
        <v>2278000</v>
      </c>
      <c r="X2096" s="3">
        <f>ROUND(W2096/(1-VLOOKUP("Total porcentaje:",ResumenCotizacion!$F:$H,3,0)),2)</f>
        <v>2278000</v>
      </c>
      <c r="Y2096" s="3">
        <f t="shared" si="137"/>
        <v>0</v>
      </c>
    </row>
    <row r="2097" spans="1:25" ht="14.25" x14ac:dyDescent="0.2">
      <c r="A2097" s="21" t="str">
        <f t="shared" si="135"/>
        <v>UT NimbitCanalIT-SW-04-03</v>
      </c>
      <c r="B2097" s="21" t="str">
        <f t="shared" si="136"/>
        <v>IT-SW-04-03Canal</v>
      </c>
      <c r="C2097"/>
      <c r="D2097" s="21" t="s">
        <v>81</v>
      </c>
      <c r="E2097" t="s">
        <v>3601</v>
      </c>
      <c r="F2097" s="41" t="s">
        <v>3567</v>
      </c>
      <c r="G2097" s="21" t="str">
        <f t="shared" si="133"/>
        <v>UT Nimbit</v>
      </c>
      <c r="H2097" s="21" t="s">
        <v>94</v>
      </c>
      <c r="I2097" s="21" t="s">
        <v>74</v>
      </c>
      <c r="J2097" t="s">
        <v>3599</v>
      </c>
      <c r="K2097" t="s">
        <v>3585</v>
      </c>
      <c r="L2097" s="61" t="s">
        <v>92</v>
      </c>
      <c r="M2097" s="61" t="s">
        <v>3570</v>
      </c>
      <c r="N2097" s="41" t="s">
        <v>3578</v>
      </c>
      <c r="O2097" s="41" t="s">
        <v>3572</v>
      </c>
      <c r="P2097" s="41" t="s">
        <v>3573</v>
      </c>
      <c r="Q2097" s="47" t="str">
        <f t="shared" si="134"/>
        <v>IT-SW-04-03</v>
      </c>
      <c r="R2097" s="91" t="s">
        <v>3574</v>
      </c>
      <c r="S2097" s="46">
        <v>1088000</v>
      </c>
      <c r="T2097" s="61">
        <v>1</v>
      </c>
      <c r="U2097" s="62">
        <v>1</v>
      </c>
      <c r="V2097" s="49">
        <f>SUMIF(ResumenCotizacion!$C:$C,E2097,ResumenCotizacion!$P:$P)</f>
        <v>0</v>
      </c>
      <c r="W2097" s="86">
        <f>IF(H2097="USD",S2097*SolCotizacion!$J$18,S2097)</f>
        <v>1088000</v>
      </c>
      <c r="X2097" s="3">
        <f>ROUND(W2097/(1-VLOOKUP("Total porcentaje:",ResumenCotizacion!$F:$H,3,0)),2)</f>
        <v>1088000</v>
      </c>
      <c r="Y2097" s="3">
        <f t="shared" si="137"/>
        <v>0</v>
      </c>
    </row>
    <row r="2098" spans="1:25" ht="14.25" x14ac:dyDescent="0.2">
      <c r="A2098" s="21" t="str">
        <f t="shared" si="135"/>
        <v>UT NimbitCanalIT-SW-04-04</v>
      </c>
      <c r="B2098" s="21" t="str">
        <f t="shared" si="136"/>
        <v>IT-SW-04-04Canal</v>
      </c>
      <c r="C2098"/>
      <c r="D2098" s="21" t="s">
        <v>81</v>
      </c>
      <c r="E2098" t="s">
        <v>3602</v>
      </c>
      <c r="F2098" s="41" t="s">
        <v>3567</v>
      </c>
      <c r="G2098" s="21" t="str">
        <f t="shared" si="133"/>
        <v>UT Nimbit</v>
      </c>
      <c r="H2098" s="21" t="s">
        <v>94</v>
      </c>
      <c r="I2098" s="21" t="s">
        <v>74</v>
      </c>
      <c r="J2098" t="s">
        <v>3599</v>
      </c>
      <c r="K2098" t="s">
        <v>3585</v>
      </c>
      <c r="L2098" s="61" t="s">
        <v>92</v>
      </c>
      <c r="M2098" s="61" t="s">
        <v>3570</v>
      </c>
      <c r="N2098" s="41" t="s">
        <v>3578</v>
      </c>
      <c r="O2098" s="41" t="s">
        <v>3576</v>
      </c>
      <c r="P2098" s="41" t="s">
        <v>3573</v>
      </c>
      <c r="Q2098" s="47" t="str">
        <f t="shared" si="134"/>
        <v>IT-SW-04-04</v>
      </c>
      <c r="R2098" s="91" t="s">
        <v>3574</v>
      </c>
      <c r="S2098" s="46">
        <v>2278000</v>
      </c>
      <c r="T2098" s="61">
        <v>1</v>
      </c>
      <c r="U2098" s="62">
        <v>1</v>
      </c>
      <c r="V2098" s="49">
        <f>SUMIF(ResumenCotizacion!$C:$C,E2098,ResumenCotizacion!$P:$P)</f>
        <v>0</v>
      </c>
      <c r="W2098" s="86">
        <f>IF(H2098="USD",S2098*SolCotizacion!$J$18,S2098)</f>
        <v>2278000</v>
      </c>
      <c r="X2098" s="3">
        <f>ROUND(W2098/(1-VLOOKUP("Total porcentaje:",ResumenCotizacion!$F:$H,3,0)),2)</f>
        <v>2278000</v>
      </c>
      <c r="Y2098" s="3">
        <f t="shared" si="137"/>
        <v>0</v>
      </c>
    </row>
    <row r="2099" spans="1:25" ht="14.25" x14ac:dyDescent="0.2">
      <c r="A2099" s="21" t="str">
        <f t="shared" si="135"/>
        <v>UT NimbitCanalIT-SW-04-05</v>
      </c>
      <c r="B2099" s="21" t="str">
        <f t="shared" si="136"/>
        <v>IT-SW-04-05Canal</v>
      </c>
      <c r="C2099"/>
      <c r="D2099" s="21" t="s">
        <v>81</v>
      </c>
      <c r="E2099" t="s">
        <v>3603</v>
      </c>
      <c r="F2099" s="41" t="s">
        <v>3567</v>
      </c>
      <c r="G2099" s="21" t="str">
        <f t="shared" si="133"/>
        <v>UT Nimbit</v>
      </c>
      <c r="H2099" s="21" t="s">
        <v>94</v>
      </c>
      <c r="I2099" s="21" t="s">
        <v>74</v>
      </c>
      <c r="J2099" t="s">
        <v>3599</v>
      </c>
      <c r="K2099" t="s">
        <v>3585</v>
      </c>
      <c r="L2099" s="61" t="s">
        <v>92</v>
      </c>
      <c r="M2099" s="61" t="s">
        <v>3570</v>
      </c>
      <c r="N2099" s="41" t="s">
        <v>3581</v>
      </c>
      <c r="O2099" s="41" t="s">
        <v>3572</v>
      </c>
      <c r="P2099" s="41" t="s">
        <v>3573</v>
      </c>
      <c r="Q2099" s="47" t="str">
        <f t="shared" si="134"/>
        <v>IT-SW-04-05</v>
      </c>
      <c r="R2099" s="91" t="s">
        <v>3574</v>
      </c>
      <c r="S2099" s="46">
        <v>1088000</v>
      </c>
      <c r="T2099" s="61">
        <v>1</v>
      </c>
      <c r="U2099" s="62">
        <v>1</v>
      </c>
      <c r="V2099" s="49">
        <f>SUMIF(ResumenCotizacion!$C:$C,E2099,ResumenCotizacion!$P:$P)</f>
        <v>0</v>
      </c>
      <c r="W2099" s="86">
        <f>IF(H2099="USD",S2099*SolCotizacion!$J$18,S2099)</f>
        <v>1088000</v>
      </c>
      <c r="X2099" s="3">
        <f>ROUND(W2099/(1-VLOOKUP("Total porcentaje:",ResumenCotizacion!$F:$H,3,0)),2)</f>
        <v>1088000</v>
      </c>
      <c r="Y2099" s="3">
        <f t="shared" si="137"/>
        <v>0</v>
      </c>
    </row>
    <row r="2100" spans="1:25" ht="14.25" x14ac:dyDescent="0.2">
      <c r="A2100" s="21" t="str">
        <f t="shared" si="135"/>
        <v>UT NimbitCanalIT-SW-04-06</v>
      </c>
      <c r="B2100" s="21" t="str">
        <f t="shared" si="136"/>
        <v>IT-SW-04-06Canal</v>
      </c>
      <c r="C2100"/>
      <c r="D2100" s="21" t="s">
        <v>81</v>
      </c>
      <c r="E2100" t="s">
        <v>3604</v>
      </c>
      <c r="F2100" s="41" t="s">
        <v>3567</v>
      </c>
      <c r="G2100" s="21" t="str">
        <f t="shared" si="133"/>
        <v>UT Nimbit</v>
      </c>
      <c r="H2100" s="21" t="s">
        <v>94</v>
      </c>
      <c r="I2100" s="21" t="s">
        <v>74</v>
      </c>
      <c r="J2100" t="s">
        <v>3599</v>
      </c>
      <c r="K2100" t="s">
        <v>3585</v>
      </c>
      <c r="L2100" s="61" t="s">
        <v>92</v>
      </c>
      <c r="M2100" s="61" t="s">
        <v>3570</v>
      </c>
      <c r="N2100" s="41" t="s">
        <v>3581</v>
      </c>
      <c r="O2100" s="41" t="s">
        <v>3576</v>
      </c>
      <c r="P2100" s="41" t="s">
        <v>3573</v>
      </c>
      <c r="Q2100" s="47" t="str">
        <f t="shared" si="134"/>
        <v>IT-SW-04-06</v>
      </c>
      <c r="R2100" s="91" t="s">
        <v>3574</v>
      </c>
      <c r="S2100" s="46">
        <v>2703000</v>
      </c>
      <c r="T2100" s="61">
        <v>1</v>
      </c>
      <c r="U2100" s="62">
        <v>1</v>
      </c>
      <c r="V2100" s="49">
        <f>SUMIF(ResumenCotizacion!$C:$C,E2100,ResumenCotizacion!$P:$P)</f>
        <v>0</v>
      </c>
      <c r="W2100" s="86">
        <f>IF(H2100="USD",S2100*SolCotizacion!$J$18,S2100)</f>
        <v>2703000</v>
      </c>
      <c r="X2100" s="3">
        <f>ROUND(W2100/(1-VLOOKUP("Total porcentaje:",ResumenCotizacion!$F:$H,3,0)),2)</f>
        <v>2703000</v>
      </c>
      <c r="Y2100" s="3">
        <f t="shared" si="137"/>
        <v>0</v>
      </c>
    </row>
    <row r="2101" spans="1:25" ht="14.25" x14ac:dyDescent="0.2">
      <c r="A2101" s="21" t="str">
        <f t="shared" si="135"/>
        <v>UT NimbitCanalIT-SW-05-01</v>
      </c>
      <c r="B2101" s="21" t="str">
        <f t="shared" si="136"/>
        <v>IT-SW-05-01Canal</v>
      </c>
      <c r="C2101"/>
      <c r="D2101" s="21" t="s">
        <v>81</v>
      </c>
      <c r="E2101" t="s">
        <v>3605</v>
      </c>
      <c r="F2101" s="41" t="s">
        <v>3567</v>
      </c>
      <c r="G2101" s="21" t="str">
        <f t="shared" ref="G2101:G2136" si="138">D2101</f>
        <v>UT Nimbit</v>
      </c>
      <c r="H2101" s="21" t="s">
        <v>94</v>
      </c>
      <c r="I2101" s="21" t="s">
        <v>74</v>
      </c>
      <c r="J2101" t="s">
        <v>3606</v>
      </c>
      <c r="K2101" t="s">
        <v>3607</v>
      </c>
      <c r="L2101" s="61" t="s">
        <v>92</v>
      </c>
      <c r="M2101" s="61" t="s">
        <v>3570</v>
      </c>
      <c r="N2101" s="41" t="s">
        <v>3571</v>
      </c>
      <c r="O2101" s="41" t="s">
        <v>3572</v>
      </c>
      <c r="P2101" s="41" t="s">
        <v>3608</v>
      </c>
      <c r="Q2101" s="47" t="str">
        <f t="shared" ref="Q2101:Q2136" si="139">E2101</f>
        <v>IT-SW-05-01</v>
      </c>
      <c r="R2101" s="91" t="s">
        <v>3574</v>
      </c>
      <c r="S2101" s="46">
        <v>2720000</v>
      </c>
      <c r="T2101" s="61">
        <v>1</v>
      </c>
      <c r="U2101" s="62">
        <v>1</v>
      </c>
      <c r="V2101" s="49">
        <f>SUMIF(ResumenCotizacion!$C:$C,E2101,ResumenCotizacion!$P:$P)</f>
        <v>0</v>
      </c>
      <c r="W2101" s="86">
        <f>IF(H2101="USD",S2101*SolCotizacion!$J$18,S2101)</f>
        <v>2720000</v>
      </c>
      <c r="X2101" s="3">
        <f>ROUND(W2101/(1-VLOOKUP("Total porcentaje:",ResumenCotizacion!$F:$H,3,0)),2)</f>
        <v>2720000</v>
      </c>
      <c r="Y2101" s="3">
        <f t="shared" si="137"/>
        <v>0</v>
      </c>
    </row>
    <row r="2102" spans="1:25" ht="14.25" x14ac:dyDescent="0.2">
      <c r="A2102" s="21" t="str">
        <f t="shared" si="135"/>
        <v>UT NimbitCanalIT-SW-05-02</v>
      </c>
      <c r="B2102" s="21" t="str">
        <f t="shared" si="136"/>
        <v>IT-SW-05-02Canal</v>
      </c>
      <c r="C2102"/>
      <c r="D2102" s="21" t="s">
        <v>81</v>
      </c>
      <c r="E2102" t="s">
        <v>3609</v>
      </c>
      <c r="F2102" s="41" t="s">
        <v>3567</v>
      </c>
      <c r="G2102" s="21" t="str">
        <f t="shared" si="138"/>
        <v>UT Nimbit</v>
      </c>
      <c r="H2102" s="21" t="s">
        <v>94</v>
      </c>
      <c r="I2102" s="21" t="s">
        <v>74</v>
      </c>
      <c r="J2102" t="s">
        <v>3606</v>
      </c>
      <c r="K2102" t="s">
        <v>3607</v>
      </c>
      <c r="L2102" s="61" t="s">
        <v>92</v>
      </c>
      <c r="M2102" s="61" t="s">
        <v>3570</v>
      </c>
      <c r="N2102" s="41" t="s">
        <v>3571</v>
      </c>
      <c r="O2102" s="41" t="s">
        <v>3576</v>
      </c>
      <c r="P2102" s="41" t="s">
        <v>3608</v>
      </c>
      <c r="Q2102" s="47" t="str">
        <f t="shared" si="139"/>
        <v>IT-SW-05-02</v>
      </c>
      <c r="R2102" s="91" t="s">
        <v>3574</v>
      </c>
      <c r="S2102" s="46">
        <v>3910000</v>
      </c>
      <c r="T2102" s="61">
        <v>1</v>
      </c>
      <c r="U2102" s="62">
        <v>1</v>
      </c>
      <c r="V2102" s="49">
        <f>SUMIF(ResumenCotizacion!$C:$C,E2102,ResumenCotizacion!$P:$P)</f>
        <v>0</v>
      </c>
      <c r="W2102" s="86">
        <f>IF(H2102="USD",S2102*SolCotizacion!$J$18,S2102)</f>
        <v>3910000</v>
      </c>
      <c r="X2102" s="3">
        <f>ROUND(W2102/(1-VLOOKUP("Total porcentaje:",ResumenCotizacion!$F:$H,3,0)),2)</f>
        <v>3910000</v>
      </c>
      <c r="Y2102" s="3">
        <f t="shared" si="137"/>
        <v>0</v>
      </c>
    </row>
    <row r="2103" spans="1:25" ht="14.25" x14ac:dyDescent="0.2">
      <c r="A2103" s="21" t="str">
        <f t="shared" si="135"/>
        <v>UT NimbitCanalIT-SW-05-03</v>
      </c>
      <c r="B2103" s="21" t="str">
        <f t="shared" si="136"/>
        <v>IT-SW-05-03Canal</v>
      </c>
      <c r="C2103"/>
      <c r="D2103" s="21" t="s">
        <v>81</v>
      </c>
      <c r="E2103" t="s">
        <v>3610</v>
      </c>
      <c r="F2103" s="41" t="s">
        <v>3567</v>
      </c>
      <c r="G2103" s="21" t="str">
        <f t="shared" si="138"/>
        <v>UT Nimbit</v>
      </c>
      <c r="H2103" s="21" t="s">
        <v>94</v>
      </c>
      <c r="I2103" s="21" t="s">
        <v>74</v>
      </c>
      <c r="J2103" t="s">
        <v>3606</v>
      </c>
      <c r="K2103" t="s">
        <v>3607</v>
      </c>
      <c r="L2103" s="61" t="s">
        <v>92</v>
      </c>
      <c r="M2103" s="61" t="s">
        <v>3570</v>
      </c>
      <c r="N2103" s="41" t="s">
        <v>3578</v>
      </c>
      <c r="O2103" s="41" t="s">
        <v>3572</v>
      </c>
      <c r="P2103" s="41" t="s">
        <v>3608</v>
      </c>
      <c r="Q2103" s="47" t="str">
        <f t="shared" si="139"/>
        <v>IT-SW-05-03</v>
      </c>
      <c r="R2103" s="91" t="s">
        <v>3574</v>
      </c>
      <c r="S2103" s="46">
        <v>2720000</v>
      </c>
      <c r="T2103" s="61">
        <v>1</v>
      </c>
      <c r="U2103" s="62">
        <v>1</v>
      </c>
      <c r="V2103" s="49">
        <f>SUMIF(ResumenCotizacion!$C:$C,E2103,ResumenCotizacion!$P:$P)</f>
        <v>0</v>
      </c>
      <c r="W2103" s="86">
        <f>IF(H2103="USD",S2103*SolCotizacion!$J$18,S2103)</f>
        <v>2720000</v>
      </c>
      <c r="X2103" s="3">
        <f>ROUND(W2103/(1-VLOOKUP("Total porcentaje:",ResumenCotizacion!$F:$H,3,0)),2)</f>
        <v>2720000</v>
      </c>
      <c r="Y2103" s="3">
        <f t="shared" si="137"/>
        <v>0</v>
      </c>
    </row>
    <row r="2104" spans="1:25" ht="14.25" x14ac:dyDescent="0.2">
      <c r="A2104" s="21" t="str">
        <f t="shared" si="135"/>
        <v>UT NimbitCanalIT-SW-05-04</v>
      </c>
      <c r="B2104" s="21" t="str">
        <f t="shared" si="136"/>
        <v>IT-SW-05-04Canal</v>
      </c>
      <c r="C2104"/>
      <c r="D2104" s="21" t="s">
        <v>81</v>
      </c>
      <c r="E2104" t="s">
        <v>3611</v>
      </c>
      <c r="F2104" s="41" t="s">
        <v>3567</v>
      </c>
      <c r="G2104" s="21" t="str">
        <f t="shared" si="138"/>
        <v>UT Nimbit</v>
      </c>
      <c r="H2104" s="21" t="s">
        <v>94</v>
      </c>
      <c r="I2104" s="21" t="s">
        <v>74</v>
      </c>
      <c r="J2104" t="s">
        <v>3606</v>
      </c>
      <c r="K2104" t="s">
        <v>3607</v>
      </c>
      <c r="L2104" s="61" t="s">
        <v>92</v>
      </c>
      <c r="M2104" s="61" t="s">
        <v>3570</v>
      </c>
      <c r="N2104" s="41" t="s">
        <v>3578</v>
      </c>
      <c r="O2104" s="41" t="s">
        <v>3576</v>
      </c>
      <c r="P2104" s="41" t="s">
        <v>3608</v>
      </c>
      <c r="Q2104" s="47" t="str">
        <f t="shared" si="139"/>
        <v>IT-SW-05-04</v>
      </c>
      <c r="R2104" s="91" t="s">
        <v>3574</v>
      </c>
      <c r="S2104" s="46">
        <v>3910000</v>
      </c>
      <c r="T2104" s="61">
        <v>1</v>
      </c>
      <c r="U2104" s="62">
        <v>1</v>
      </c>
      <c r="V2104" s="49">
        <f>SUMIF(ResumenCotizacion!$C:$C,E2104,ResumenCotizacion!$P:$P)</f>
        <v>0</v>
      </c>
      <c r="W2104" s="86">
        <f>IF(H2104="USD",S2104*SolCotizacion!$J$18,S2104)</f>
        <v>3910000</v>
      </c>
      <c r="X2104" s="3">
        <f>ROUND(W2104/(1-VLOOKUP("Total porcentaje:",ResumenCotizacion!$F:$H,3,0)),2)</f>
        <v>3910000</v>
      </c>
      <c r="Y2104" s="3">
        <f t="shared" si="137"/>
        <v>0</v>
      </c>
    </row>
    <row r="2105" spans="1:25" ht="14.25" x14ac:dyDescent="0.2">
      <c r="A2105" s="21" t="str">
        <f t="shared" si="135"/>
        <v>UT NimbitCanalIT-SW-05-05</v>
      </c>
      <c r="B2105" s="21" t="str">
        <f t="shared" si="136"/>
        <v>IT-SW-05-05Canal</v>
      </c>
      <c r="C2105"/>
      <c r="D2105" s="21" t="s">
        <v>81</v>
      </c>
      <c r="E2105" t="s">
        <v>3612</v>
      </c>
      <c r="F2105" s="41" t="s">
        <v>3567</v>
      </c>
      <c r="G2105" s="21" t="str">
        <f t="shared" si="138"/>
        <v>UT Nimbit</v>
      </c>
      <c r="H2105" s="21" t="s">
        <v>94</v>
      </c>
      <c r="I2105" s="21" t="s">
        <v>74</v>
      </c>
      <c r="J2105" t="s">
        <v>3606</v>
      </c>
      <c r="K2105" t="s">
        <v>3607</v>
      </c>
      <c r="L2105" s="61" t="s">
        <v>92</v>
      </c>
      <c r="M2105" s="61" t="s">
        <v>3570</v>
      </c>
      <c r="N2105" s="41" t="s">
        <v>3581</v>
      </c>
      <c r="O2105" s="41" t="s">
        <v>3572</v>
      </c>
      <c r="P2105" s="41" t="s">
        <v>3608</v>
      </c>
      <c r="Q2105" s="47" t="str">
        <f t="shared" si="139"/>
        <v>IT-SW-05-05</v>
      </c>
      <c r="R2105" s="91" t="s">
        <v>3574</v>
      </c>
      <c r="S2105" s="46">
        <v>2720000</v>
      </c>
      <c r="T2105" s="61">
        <v>1</v>
      </c>
      <c r="U2105" s="62">
        <v>1</v>
      </c>
      <c r="V2105" s="49">
        <f>SUMIF(ResumenCotizacion!$C:$C,E2105,ResumenCotizacion!$P:$P)</f>
        <v>0</v>
      </c>
      <c r="W2105" s="86">
        <f>IF(H2105="USD",S2105*SolCotizacion!$J$18,S2105)</f>
        <v>2720000</v>
      </c>
      <c r="X2105" s="3">
        <f>ROUND(W2105/(1-VLOOKUP("Total porcentaje:",ResumenCotizacion!$F:$H,3,0)),2)</f>
        <v>2720000</v>
      </c>
      <c r="Y2105" s="3">
        <f t="shared" si="137"/>
        <v>0</v>
      </c>
    </row>
    <row r="2106" spans="1:25" ht="14.25" x14ac:dyDescent="0.2">
      <c r="A2106" s="21" t="str">
        <f t="shared" si="135"/>
        <v>UT NimbitCanalIT-SW-05-06</v>
      </c>
      <c r="B2106" s="21" t="str">
        <f t="shared" si="136"/>
        <v>IT-SW-05-06Canal</v>
      </c>
      <c r="C2106"/>
      <c r="D2106" s="21" t="s">
        <v>81</v>
      </c>
      <c r="E2106" t="s">
        <v>3613</v>
      </c>
      <c r="F2106" s="41" t="s">
        <v>3567</v>
      </c>
      <c r="G2106" s="21" t="str">
        <f t="shared" si="138"/>
        <v>UT Nimbit</v>
      </c>
      <c r="H2106" s="21" t="s">
        <v>94</v>
      </c>
      <c r="I2106" s="21" t="s">
        <v>74</v>
      </c>
      <c r="J2106" t="s">
        <v>3606</v>
      </c>
      <c r="K2106" t="s">
        <v>3607</v>
      </c>
      <c r="L2106" s="61" t="s">
        <v>92</v>
      </c>
      <c r="M2106" s="61" t="s">
        <v>3570</v>
      </c>
      <c r="N2106" s="41" t="s">
        <v>3581</v>
      </c>
      <c r="O2106" s="41" t="s">
        <v>3576</v>
      </c>
      <c r="P2106" s="41" t="s">
        <v>3608</v>
      </c>
      <c r="Q2106" s="47" t="str">
        <f t="shared" si="139"/>
        <v>IT-SW-05-06</v>
      </c>
      <c r="R2106" s="91" t="s">
        <v>3574</v>
      </c>
      <c r="S2106" s="46">
        <v>4335000</v>
      </c>
      <c r="T2106" s="61">
        <v>1</v>
      </c>
      <c r="U2106" s="62">
        <v>1</v>
      </c>
      <c r="V2106" s="49">
        <f>SUMIF(ResumenCotizacion!$C:$C,E2106,ResumenCotizacion!$P:$P)</f>
        <v>0</v>
      </c>
      <c r="W2106" s="86">
        <f>IF(H2106="USD",S2106*SolCotizacion!$J$18,S2106)</f>
        <v>4335000</v>
      </c>
      <c r="X2106" s="3">
        <f>ROUND(W2106/(1-VLOOKUP("Total porcentaje:",ResumenCotizacion!$F:$H,3,0)),2)</f>
        <v>4335000</v>
      </c>
      <c r="Y2106" s="3">
        <f t="shared" si="137"/>
        <v>0</v>
      </c>
    </row>
    <row r="2107" spans="1:25" ht="14.25" x14ac:dyDescent="0.2">
      <c r="A2107" s="21" t="str">
        <f t="shared" si="135"/>
        <v>UT NimbitCanalIT-SW-06-01</v>
      </c>
      <c r="B2107" s="21" t="str">
        <f t="shared" si="136"/>
        <v>IT-SW-06-01Canal</v>
      </c>
      <c r="C2107"/>
      <c r="D2107" s="21" t="s">
        <v>81</v>
      </c>
      <c r="E2107" t="s">
        <v>3614</v>
      </c>
      <c r="F2107" s="41" t="s">
        <v>3567</v>
      </c>
      <c r="G2107" s="21" t="str">
        <f t="shared" si="138"/>
        <v>UT Nimbit</v>
      </c>
      <c r="H2107" s="21" t="s">
        <v>94</v>
      </c>
      <c r="I2107" s="21" t="s">
        <v>74</v>
      </c>
      <c r="J2107" t="s">
        <v>3615</v>
      </c>
      <c r="K2107" t="s">
        <v>3616</v>
      </c>
      <c r="L2107" s="61" t="s">
        <v>92</v>
      </c>
      <c r="M2107" s="61" t="s">
        <v>3570</v>
      </c>
      <c r="N2107" s="41" t="s">
        <v>3571</v>
      </c>
      <c r="O2107" s="41" t="s">
        <v>3576</v>
      </c>
      <c r="P2107" s="41" t="s">
        <v>3608</v>
      </c>
      <c r="Q2107" s="47" t="str">
        <f t="shared" si="139"/>
        <v>IT-SW-06-01</v>
      </c>
      <c r="R2107" s="91" t="s">
        <v>3574</v>
      </c>
      <c r="S2107" s="46">
        <v>20490000</v>
      </c>
      <c r="T2107" s="61">
        <v>1</v>
      </c>
      <c r="U2107" s="62">
        <v>1</v>
      </c>
      <c r="V2107" s="49">
        <f>SUMIF(ResumenCotizacion!$C:$C,E2107,ResumenCotizacion!$P:$P)</f>
        <v>0</v>
      </c>
      <c r="W2107" s="86">
        <f>IF(H2107="USD",S2107*SolCotizacion!$J$18,S2107)</f>
        <v>20490000</v>
      </c>
      <c r="X2107" s="3">
        <f>ROUND(W2107/(1-VLOOKUP("Total porcentaje:",ResumenCotizacion!$F:$H,3,0)),2)</f>
        <v>20490000</v>
      </c>
      <c r="Y2107" s="3">
        <f t="shared" si="137"/>
        <v>0</v>
      </c>
    </row>
    <row r="2108" spans="1:25" ht="14.25" x14ac:dyDescent="0.2">
      <c r="A2108" s="21" t="str">
        <f t="shared" si="135"/>
        <v>UT NimbitCanalIT-SW-06-02</v>
      </c>
      <c r="B2108" s="21" t="str">
        <f t="shared" si="136"/>
        <v>IT-SW-06-02Canal</v>
      </c>
      <c r="C2108"/>
      <c r="D2108" s="21" t="s">
        <v>81</v>
      </c>
      <c r="E2108" t="s">
        <v>3617</v>
      </c>
      <c r="F2108" s="41" t="s">
        <v>3567</v>
      </c>
      <c r="G2108" s="21" t="str">
        <f t="shared" si="138"/>
        <v>UT Nimbit</v>
      </c>
      <c r="H2108" s="21" t="s">
        <v>94</v>
      </c>
      <c r="I2108" s="21" t="s">
        <v>74</v>
      </c>
      <c r="J2108" t="s">
        <v>3615</v>
      </c>
      <c r="K2108" t="s">
        <v>3616</v>
      </c>
      <c r="L2108" s="61" t="s">
        <v>92</v>
      </c>
      <c r="M2108" s="61" t="s">
        <v>3570</v>
      </c>
      <c r="N2108" s="41" t="s">
        <v>3578</v>
      </c>
      <c r="O2108" s="41" t="s">
        <v>3576</v>
      </c>
      <c r="P2108" s="41" t="s">
        <v>3608</v>
      </c>
      <c r="Q2108" s="47" t="str">
        <f t="shared" si="139"/>
        <v>IT-SW-06-02</v>
      </c>
      <c r="R2108" s="91" t="s">
        <v>3574</v>
      </c>
      <c r="S2108" s="46">
        <v>20490000</v>
      </c>
      <c r="T2108" s="61">
        <v>1</v>
      </c>
      <c r="U2108" s="62">
        <v>1</v>
      </c>
      <c r="V2108" s="49">
        <f>SUMIF(ResumenCotizacion!$C:$C,E2108,ResumenCotizacion!$P:$P)</f>
        <v>0</v>
      </c>
      <c r="W2108" s="86">
        <f>IF(H2108="USD",S2108*SolCotizacion!$J$18,S2108)</f>
        <v>20490000</v>
      </c>
      <c r="X2108" s="3">
        <f>ROUND(W2108/(1-VLOOKUP("Total porcentaje:",ResumenCotizacion!$F:$H,3,0)),2)</f>
        <v>20490000</v>
      </c>
      <c r="Y2108" s="3">
        <f t="shared" si="137"/>
        <v>0</v>
      </c>
    </row>
    <row r="2109" spans="1:25" ht="14.25" x14ac:dyDescent="0.2">
      <c r="A2109" s="21" t="str">
        <f t="shared" si="135"/>
        <v>UT NimbitCanalIT-SW-06-03</v>
      </c>
      <c r="B2109" s="21" t="str">
        <f t="shared" si="136"/>
        <v>IT-SW-06-03Canal</v>
      </c>
      <c r="C2109"/>
      <c r="D2109" s="21" t="s">
        <v>81</v>
      </c>
      <c r="E2109" t="s">
        <v>3618</v>
      </c>
      <c r="F2109" s="41" t="s">
        <v>3567</v>
      </c>
      <c r="G2109" s="21" t="str">
        <f t="shared" si="138"/>
        <v>UT Nimbit</v>
      </c>
      <c r="H2109" s="21" t="s">
        <v>94</v>
      </c>
      <c r="I2109" s="21" t="s">
        <v>74</v>
      </c>
      <c r="J2109" t="s">
        <v>3615</v>
      </c>
      <c r="K2109" t="s">
        <v>3616</v>
      </c>
      <c r="L2109" s="61" t="s">
        <v>92</v>
      </c>
      <c r="M2109" s="61" t="s">
        <v>3570</v>
      </c>
      <c r="N2109" s="41" t="s">
        <v>3581</v>
      </c>
      <c r="O2109" s="41" t="s">
        <v>3576</v>
      </c>
      <c r="P2109" s="41" t="s">
        <v>3608</v>
      </c>
      <c r="Q2109" s="47" t="str">
        <f t="shared" si="139"/>
        <v>IT-SW-06-03</v>
      </c>
      <c r="R2109" s="91" t="s">
        <v>3574</v>
      </c>
      <c r="S2109" s="46">
        <v>22115000</v>
      </c>
      <c r="T2109" s="61">
        <v>1</v>
      </c>
      <c r="U2109" s="62">
        <v>1</v>
      </c>
      <c r="V2109" s="49">
        <f>SUMIF(ResumenCotizacion!$C:$C,E2109,ResumenCotizacion!$P:$P)</f>
        <v>0</v>
      </c>
      <c r="W2109" s="86">
        <f>IF(H2109="USD",S2109*SolCotizacion!$J$18,S2109)</f>
        <v>22115000</v>
      </c>
      <c r="X2109" s="3">
        <f>ROUND(W2109/(1-VLOOKUP("Total porcentaje:",ResumenCotizacion!$F:$H,3,0)),2)</f>
        <v>22115000</v>
      </c>
      <c r="Y2109" s="3">
        <f t="shared" si="137"/>
        <v>0</v>
      </c>
    </row>
    <row r="2110" spans="1:25" ht="14.25" x14ac:dyDescent="0.2">
      <c r="A2110" s="21" t="str">
        <f t="shared" si="135"/>
        <v>UT NimbitCanalIT-SW-07-01</v>
      </c>
      <c r="B2110" s="21" t="str">
        <f t="shared" si="136"/>
        <v>IT-SW-07-01Canal</v>
      </c>
      <c r="C2110"/>
      <c r="D2110" s="21" t="s">
        <v>81</v>
      </c>
      <c r="E2110" t="s">
        <v>3619</v>
      </c>
      <c r="F2110" s="41" t="s">
        <v>3567</v>
      </c>
      <c r="G2110" s="21" t="str">
        <f t="shared" si="138"/>
        <v>UT Nimbit</v>
      </c>
      <c r="H2110" s="21" t="s">
        <v>94</v>
      </c>
      <c r="I2110" s="21" t="s">
        <v>74</v>
      </c>
      <c r="J2110" t="s">
        <v>3620</v>
      </c>
      <c r="K2110" t="s">
        <v>29</v>
      </c>
      <c r="L2110" s="61" t="s">
        <v>92</v>
      </c>
      <c r="M2110" s="61" t="s">
        <v>3570</v>
      </c>
      <c r="N2110" s="41" t="s">
        <v>3571</v>
      </c>
      <c r="O2110" s="41" t="s">
        <v>3572</v>
      </c>
      <c r="P2110" s="41" t="s">
        <v>3621</v>
      </c>
      <c r="Q2110" s="47" t="str">
        <f t="shared" si="139"/>
        <v>IT-SW-07-01</v>
      </c>
      <c r="R2110" s="91" t="s">
        <v>3574</v>
      </c>
      <c r="S2110" s="46">
        <v>17000</v>
      </c>
      <c r="T2110" s="61">
        <v>1</v>
      </c>
      <c r="U2110" s="62">
        <v>1</v>
      </c>
      <c r="V2110" s="49">
        <f>SUMIF(ResumenCotizacion!$C:$C,E2110,ResumenCotizacion!$P:$P)</f>
        <v>0</v>
      </c>
      <c r="W2110" s="86">
        <f>IF(H2110="USD",S2110*SolCotizacion!$J$18,S2110)</f>
        <v>17000</v>
      </c>
      <c r="X2110" s="3">
        <f>ROUND(W2110/(1-VLOOKUP("Total porcentaje:",ResumenCotizacion!$F:$H,3,0)),2)</f>
        <v>17000</v>
      </c>
      <c r="Y2110" s="3">
        <f t="shared" si="137"/>
        <v>0</v>
      </c>
    </row>
    <row r="2111" spans="1:25" ht="14.25" x14ac:dyDescent="0.2">
      <c r="A2111" s="21" t="str">
        <f t="shared" si="135"/>
        <v>UT NimbitCanalIT-SW-07-02</v>
      </c>
      <c r="B2111" s="21" t="str">
        <f t="shared" si="136"/>
        <v>IT-SW-07-02Canal</v>
      </c>
      <c r="C2111"/>
      <c r="D2111" s="21" t="s">
        <v>81</v>
      </c>
      <c r="E2111" t="s">
        <v>3622</v>
      </c>
      <c r="F2111" s="41" t="s">
        <v>3567</v>
      </c>
      <c r="G2111" s="21" t="str">
        <f t="shared" si="138"/>
        <v>UT Nimbit</v>
      </c>
      <c r="H2111" s="21" t="s">
        <v>94</v>
      </c>
      <c r="I2111" s="21" t="s">
        <v>74</v>
      </c>
      <c r="J2111" t="s">
        <v>3620</v>
      </c>
      <c r="K2111" t="s">
        <v>29</v>
      </c>
      <c r="L2111" s="61" t="s">
        <v>92</v>
      </c>
      <c r="M2111" s="61" t="s">
        <v>3570</v>
      </c>
      <c r="N2111" s="41" t="s">
        <v>3571</v>
      </c>
      <c r="O2111" s="41" t="s">
        <v>3576</v>
      </c>
      <c r="P2111" s="41" t="s">
        <v>3621</v>
      </c>
      <c r="Q2111" s="47" t="str">
        <f t="shared" si="139"/>
        <v>IT-SW-07-02</v>
      </c>
      <c r="R2111" s="91" t="s">
        <v>3574</v>
      </c>
      <c r="S2111" s="46">
        <v>30600</v>
      </c>
      <c r="T2111" s="61">
        <v>1</v>
      </c>
      <c r="U2111" s="62">
        <v>1</v>
      </c>
      <c r="V2111" s="49">
        <f>SUMIF(ResumenCotizacion!$C:$C,E2111,ResumenCotizacion!$P:$P)</f>
        <v>0</v>
      </c>
      <c r="W2111" s="86">
        <f>IF(H2111="USD",S2111*SolCotizacion!$J$18,S2111)</f>
        <v>30600</v>
      </c>
      <c r="X2111" s="3">
        <f>ROUND(W2111/(1-VLOOKUP("Total porcentaje:",ResumenCotizacion!$F:$H,3,0)),2)</f>
        <v>30600</v>
      </c>
      <c r="Y2111" s="3">
        <f t="shared" si="137"/>
        <v>0</v>
      </c>
    </row>
    <row r="2112" spans="1:25" ht="14.25" x14ac:dyDescent="0.2">
      <c r="A2112" s="21" t="str">
        <f t="shared" si="135"/>
        <v>UT NimbitCanalIT-SW-07-03</v>
      </c>
      <c r="B2112" s="21" t="str">
        <f t="shared" si="136"/>
        <v>IT-SW-07-03Canal</v>
      </c>
      <c r="C2112"/>
      <c r="D2112" s="21" t="s">
        <v>81</v>
      </c>
      <c r="E2112" t="s">
        <v>3623</v>
      </c>
      <c r="F2112" s="41" t="s">
        <v>3567</v>
      </c>
      <c r="G2112" s="21" t="str">
        <f t="shared" si="138"/>
        <v>UT Nimbit</v>
      </c>
      <c r="H2112" s="21" t="s">
        <v>94</v>
      </c>
      <c r="I2112" s="21" t="s">
        <v>74</v>
      </c>
      <c r="J2112" t="s">
        <v>3620</v>
      </c>
      <c r="K2112" t="s">
        <v>29</v>
      </c>
      <c r="L2112" s="61" t="s">
        <v>92</v>
      </c>
      <c r="M2112" s="61" t="s">
        <v>3570</v>
      </c>
      <c r="N2112" s="41" t="s">
        <v>3578</v>
      </c>
      <c r="O2112" s="41" t="s">
        <v>3572</v>
      </c>
      <c r="P2112" s="41" t="s">
        <v>3621</v>
      </c>
      <c r="Q2112" s="47" t="str">
        <f t="shared" si="139"/>
        <v>IT-SW-07-03</v>
      </c>
      <c r="R2112" s="91" t="s">
        <v>3574</v>
      </c>
      <c r="S2112" s="46">
        <v>17000</v>
      </c>
      <c r="T2112" s="61">
        <v>1</v>
      </c>
      <c r="U2112" s="62">
        <v>1</v>
      </c>
      <c r="V2112" s="49">
        <f>SUMIF(ResumenCotizacion!$C:$C,E2112,ResumenCotizacion!$P:$P)</f>
        <v>0</v>
      </c>
      <c r="W2112" s="86">
        <f>IF(H2112="USD",S2112*SolCotizacion!$J$18,S2112)</f>
        <v>17000</v>
      </c>
      <c r="X2112" s="3">
        <f>ROUND(W2112/(1-VLOOKUP("Total porcentaje:",ResumenCotizacion!$F:$H,3,0)),2)</f>
        <v>17000</v>
      </c>
      <c r="Y2112" s="3">
        <f t="shared" si="137"/>
        <v>0</v>
      </c>
    </row>
    <row r="2113" spans="1:25" ht="14.25" x14ac:dyDescent="0.2">
      <c r="A2113" s="21" t="str">
        <f t="shared" si="135"/>
        <v>UT NimbitCanalIT-SW-07-04</v>
      </c>
      <c r="B2113" s="21" t="str">
        <f t="shared" si="136"/>
        <v>IT-SW-07-04Canal</v>
      </c>
      <c r="C2113"/>
      <c r="D2113" s="21" t="s">
        <v>81</v>
      </c>
      <c r="E2113" t="s">
        <v>3624</v>
      </c>
      <c r="F2113" s="41" t="s">
        <v>3567</v>
      </c>
      <c r="G2113" s="21" t="str">
        <f t="shared" si="138"/>
        <v>UT Nimbit</v>
      </c>
      <c r="H2113" s="21" t="s">
        <v>94</v>
      </c>
      <c r="I2113" s="21" t="s">
        <v>74</v>
      </c>
      <c r="J2113" t="s">
        <v>3620</v>
      </c>
      <c r="K2113" t="s">
        <v>29</v>
      </c>
      <c r="L2113" s="61" t="s">
        <v>92</v>
      </c>
      <c r="M2113" s="61" t="s">
        <v>3570</v>
      </c>
      <c r="N2113" s="41" t="s">
        <v>3578</v>
      </c>
      <c r="O2113" s="41" t="s">
        <v>3576</v>
      </c>
      <c r="P2113" s="41" t="s">
        <v>3621</v>
      </c>
      <c r="Q2113" s="47" t="str">
        <f t="shared" si="139"/>
        <v>IT-SW-07-04</v>
      </c>
      <c r="R2113" s="91" t="s">
        <v>3574</v>
      </c>
      <c r="S2113" s="46">
        <v>30600</v>
      </c>
      <c r="T2113" s="61">
        <v>1</v>
      </c>
      <c r="U2113" s="62">
        <v>1</v>
      </c>
      <c r="V2113" s="49">
        <f>SUMIF(ResumenCotizacion!$C:$C,E2113,ResumenCotizacion!$P:$P)</f>
        <v>0</v>
      </c>
      <c r="W2113" s="86">
        <f>IF(H2113="USD",S2113*SolCotizacion!$J$18,S2113)</f>
        <v>30600</v>
      </c>
      <c r="X2113" s="3">
        <f>ROUND(W2113/(1-VLOOKUP("Total porcentaje:",ResumenCotizacion!$F:$H,3,0)),2)</f>
        <v>30600</v>
      </c>
      <c r="Y2113" s="3">
        <f t="shared" si="137"/>
        <v>0</v>
      </c>
    </row>
    <row r="2114" spans="1:25" ht="14.25" x14ac:dyDescent="0.2">
      <c r="A2114" s="21" t="str">
        <f t="shared" ref="A2114:A2177" si="140">D2114&amp;F2114&amp;E2114</f>
        <v>UT NimbitCanalIT-SW-07-05</v>
      </c>
      <c r="B2114" s="21" t="str">
        <f t="shared" ref="B2114:B2177" si="141">E2114&amp;F2114</f>
        <v>IT-SW-07-05Canal</v>
      </c>
      <c r="C2114"/>
      <c r="D2114" s="21" t="s">
        <v>81</v>
      </c>
      <c r="E2114" t="s">
        <v>3625</v>
      </c>
      <c r="F2114" s="41" t="s">
        <v>3567</v>
      </c>
      <c r="G2114" s="21" t="str">
        <f t="shared" si="138"/>
        <v>UT Nimbit</v>
      </c>
      <c r="H2114" s="21" t="s">
        <v>94</v>
      </c>
      <c r="I2114" s="21" t="s">
        <v>74</v>
      </c>
      <c r="J2114" t="s">
        <v>3620</v>
      </c>
      <c r="K2114" t="s">
        <v>29</v>
      </c>
      <c r="L2114" s="61" t="s">
        <v>92</v>
      </c>
      <c r="M2114" s="61" t="s">
        <v>3570</v>
      </c>
      <c r="N2114" s="41" t="s">
        <v>3581</v>
      </c>
      <c r="O2114" s="41" t="s">
        <v>3572</v>
      </c>
      <c r="P2114" s="41" t="s">
        <v>3621</v>
      </c>
      <c r="Q2114" s="47" t="str">
        <f t="shared" si="139"/>
        <v>IT-SW-07-05</v>
      </c>
      <c r="R2114" s="91" t="s">
        <v>3574</v>
      </c>
      <c r="S2114" s="46">
        <v>17000</v>
      </c>
      <c r="T2114" s="61">
        <v>1</v>
      </c>
      <c r="U2114" s="62">
        <v>1</v>
      </c>
      <c r="V2114" s="49">
        <f>SUMIF(ResumenCotizacion!$C:$C,E2114,ResumenCotizacion!$P:$P)</f>
        <v>0</v>
      </c>
      <c r="W2114" s="86">
        <f>IF(H2114="USD",S2114*SolCotizacion!$J$18,S2114)</f>
        <v>17000</v>
      </c>
      <c r="X2114" s="3">
        <f>ROUND(W2114/(1-VLOOKUP("Total porcentaje:",ResumenCotizacion!$F:$H,3,0)),2)</f>
        <v>17000</v>
      </c>
      <c r="Y2114" s="3">
        <f t="shared" si="137"/>
        <v>0</v>
      </c>
    </row>
    <row r="2115" spans="1:25" ht="14.25" x14ac:dyDescent="0.2">
      <c r="A2115" s="21" t="str">
        <f t="shared" si="140"/>
        <v>UT NimbitCanalIT-SW-07-06</v>
      </c>
      <c r="B2115" s="21" t="str">
        <f t="shared" si="141"/>
        <v>IT-SW-07-06Canal</v>
      </c>
      <c r="C2115"/>
      <c r="D2115" s="21" t="s">
        <v>81</v>
      </c>
      <c r="E2115" t="s">
        <v>3626</v>
      </c>
      <c r="F2115" s="41" t="s">
        <v>3567</v>
      </c>
      <c r="G2115" s="21" t="str">
        <f t="shared" si="138"/>
        <v>UT Nimbit</v>
      </c>
      <c r="H2115" s="21" t="s">
        <v>94</v>
      </c>
      <c r="I2115" s="21" t="s">
        <v>74</v>
      </c>
      <c r="J2115" t="s">
        <v>3620</v>
      </c>
      <c r="K2115" t="s">
        <v>29</v>
      </c>
      <c r="L2115" s="61" t="s">
        <v>92</v>
      </c>
      <c r="M2115" s="61" t="s">
        <v>3570</v>
      </c>
      <c r="N2115" s="41" t="s">
        <v>3581</v>
      </c>
      <c r="O2115" s="41" t="s">
        <v>3576</v>
      </c>
      <c r="P2115" s="41" t="s">
        <v>3621</v>
      </c>
      <c r="Q2115" s="47" t="str">
        <f t="shared" si="139"/>
        <v>IT-SW-07-06</v>
      </c>
      <c r="R2115" s="91" t="s">
        <v>3574</v>
      </c>
      <c r="S2115" s="46">
        <v>37400</v>
      </c>
      <c r="T2115" s="61">
        <v>1</v>
      </c>
      <c r="U2115" s="62">
        <v>1</v>
      </c>
      <c r="V2115" s="49">
        <f>SUMIF(ResumenCotizacion!$C:$C,E2115,ResumenCotizacion!$P:$P)</f>
        <v>0</v>
      </c>
      <c r="W2115" s="86">
        <f>IF(H2115="USD",S2115*SolCotizacion!$J$18,S2115)</f>
        <v>37400</v>
      </c>
      <c r="X2115" s="3">
        <f>ROUND(W2115/(1-VLOOKUP("Total porcentaje:",ResumenCotizacion!$F:$H,3,0)),2)</f>
        <v>37400</v>
      </c>
      <c r="Y2115" s="3">
        <f t="shared" ref="Y2115:Y2178" si="142">V2115*X2115</f>
        <v>0</v>
      </c>
    </row>
    <row r="2116" spans="1:25" ht="14.25" x14ac:dyDescent="0.2">
      <c r="A2116" s="21" t="str">
        <f t="shared" si="140"/>
        <v>UT NimbitCanalIT-SW-08-01</v>
      </c>
      <c r="B2116" s="21" t="str">
        <f t="shared" si="141"/>
        <v>IT-SW-08-01Canal</v>
      </c>
      <c r="C2116"/>
      <c r="D2116" s="21" t="s">
        <v>81</v>
      </c>
      <c r="E2116" t="s">
        <v>3627</v>
      </c>
      <c r="F2116" s="41" t="s">
        <v>3567</v>
      </c>
      <c r="G2116" s="21" t="str">
        <f t="shared" si="138"/>
        <v>UT Nimbit</v>
      </c>
      <c r="H2116" s="21" t="s">
        <v>94</v>
      </c>
      <c r="I2116" s="21" t="s">
        <v>74</v>
      </c>
      <c r="J2116" t="s">
        <v>3628</v>
      </c>
      <c r="K2116" t="s">
        <v>3629</v>
      </c>
      <c r="L2116" s="61" t="s">
        <v>92</v>
      </c>
      <c r="M2116" s="61" t="s">
        <v>3570</v>
      </c>
      <c r="N2116" s="41" t="s">
        <v>3571</v>
      </c>
      <c r="O2116" s="41" t="s">
        <v>3572</v>
      </c>
      <c r="P2116" s="41" t="s">
        <v>3608</v>
      </c>
      <c r="Q2116" s="47" t="str">
        <f t="shared" si="139"/>
        <v>IT-SW-08-01</v>
      </c>
      <c r="R2116" s="91" t="s">
        <v>3574</v>
      </c>
      <c r="S2116" s="46">
        <v>35000</v>
      </c>
      <c r="T2116" s="61">
        <v>1</v>
      </c>
      <c r="U2116" s="62">
        <v>1</v>
      </c>
      <c r="V2116" s="49">
        <f>SUMIF(ResumenCotizacion!$C:$C,E2116,ResumenCotizacion!$P:$P)</f>
        <v>0</v>
      </c>
      <c r="W2116" s="86">
        <f>IF(H2116="USD",S2116*SolCotizacion!$J$18,S2116)</f>
        <v>35000</v>
      </c>
      <c r="X2116" s="3">
        <f>ROUND(W2116/(1-VLOOKUP("Total porcentaje:",ResumenCotizacion!$F:$H,3,0)),2)</f>
        <v>35000</v>
      </c>
      <c r="Y2116" s="3">
        <f t="shared" si="142"/>
        <v>0</v>
      </c>
    </row>
    <row r="2117" spans="1:25" ht="14.25" x14ac:dyDescent="0.2">
      <c r="A2117" s="21" t="str">
        <f t="shared" si="140"/>
        <v>UT NimbitCanalIT-SW-08-02</v>
      </c>
      <c r="B2117" s="21" t="str">
        <f t="shared" si="141"/>
        <v>IT-SW-08-02Canal</v>
      </c>
      <c r="C2117"/>
      <c r="D2117" s="21" t="s">
        <v>81</v>
      </c>
      <c r="E2117" t="s">
        <v>3630</v>
      </c>
      <c r="F2117" s="41" t="s">
        <v>3567</v>
      </c>
      <c r="G2117" s="21" t="str">
        <f t="shared" si="138"/>
        <v>UT Nimbit</v>
      </c>
      <c r="H2117" s="21" t="s">
        <v>94</v>
      </c>
      <c r="I2117" s="21" t="s">
        <v>74</v>
      </c>
      <c r="J2117" t="s">
        <v>3628</v>
      </c>
      <c r="K2117" t="s">
        <v>3629</v>
      </c>
      <c r="L2117" s="61" t="s">
        <v>92</v>
      </c>
      <c r="M2117" s="61" t="s">
        <v>3570</v>
      </c>
      <c r="N2117" s="41" t="s">
        <v>3571</v>
      </c>
      <c r="O2117" s="41" t="s">
        <v>3576</v>
      </c>
      <c r="P2117" s="41" t="s">
        <v>3608</v>
      </c>
      <c r="Q2117" s="47" t="str">
        <f t="shared" si="139"/>
        <v>IT-SW-08-02</v>
      </c>
      <c r="R2117" s="91" t="s">
        <v>3574</v>
      </c>
      <c r="S2117" s="46">
        <v>45000</v>
      </c>
      <c r="T2117" s="61">
        <v>1</v>
      </c>
      <c r="U2117" s="62">
        <v>1</v>
      </c>
      <c r="V2117" s="49">
        <f>SUMIF(ResumenCotizacion!$C:$C,E2117,ResumenCotizacion!$P:$P)</f>
        <v>0</v>
      </c>
      <c r="W2117" s="86">
        <f>IF(H2117="USD",S2117*SolCotizacion!$J$18,S2117)</f>
        <v>45000</v>
      </c>
      <c r="X2117" s="3">
        <f>ROUND(W2117/(1-VLOOKUP("Total porcentaje:",ResumenCotizacion!$F:$H,3,0)),2)</f>
        <v>45000</v>
      </c>
      <c r="Y2117" s="3">
        <f t="shared" si="142"/>
        <v>0</v>
      </c>
    </row>
    <row r="2118" spans="1:25" ht="14.25" x14ac:dyDescent="0.2">
      <c r="A2118" s="21" t="str">
        <f t="shared" si="140"/>
        <v>UT NimbitCanalIT-SW-08-03</v>
      </c>
      <c r="B2118" s="21" t="str">
        <f t="shared" si="141"/>
        <v>IT-SW-08-03Canal</v>
      </c>
      <c r="C2118"/>
      <c r="D2118" s="21" t="s">
        <v>81</v>
      </c>
      <c r="E2118" t="s">
        <v>3631</v>
      </c>
      <c r="F2118" s="41" t="s">
        <v>3567</v>
      </c>
      <c r="G2118" s="21" t="str">
        <f t="shared" si="138"/>
        <v>UT Nimbit</v>
      </c>
      <c r="H2118" s="21" t="s">
        <v>94</v>
      </c>
      <c r="I2118" s="21" t="s">
        <v>74</v>
      </c>
      <c r="J2118" t="s">
        <v>3628</v>
      </c>
      <c r="K2118" t="s">
        <v>3629</v>
      </c>
      <c r="L2118" s="61" t="s">
        <v>92</v>
      </c>
      <c r="M2118" s="61" t="s">
        <v>3570</v>
      </c>
      <c r="N2118" s="41" t="s">
        <v>3578</v>
      </c>
      <c r="O2118" s="41" t="s">
        <v>3572</v>
      </c>
      <c r="P2118" s="41" t="s">
        <v>3608</v>
      </c>
      <c r="Q2118" s="47" t="str">
        <f t="shared" si="139"/>
        <v>IT-SW-08-03</v>
      </c>
      <c r="R2118" s="91" t="s">
        <v>3574</v>
      </c>
      <c r="S2118" s="46">
        <v>35000</v>
      </c>
      <c r="T2118" s="61">
        <v>1</v>
      </c>
      <c r="U2118" s="62">
        <v>1</v>
      </c>
      <c r="V2118" s="49">
        <f>SUMIF(ResumenCotizacion!$C:$C,E2118,ResumenCotizacion!$P:$P)</f>
        <v>0</v>
      </c>
      <c r="W2118" s="86">
        <f>IF(H2118="USD",S2118*SolCotizacion!$J$18,S2118)</f>
        <v>35000</v>
      </c>
      <c r="X2118" s="3">
        <f>ROUND(W2118/(1-VLOOKUP("Total porcentaje:",ResumenCotizacion!$F:$H,3,0)),2)</f>
        <v>35000</v>
      </c>
      <c r="Y2118" s="3">
        <f t="shared" si="142"/>
        <v>0</v>
      </c>
    </row>
    <row r="2119" spans="1:25" ht="14.25" x14ac:dyDescent="0.2">
      <c r="A2119" s="21" t="str">
        <f t="shared" si="140"/>
        <v>UT NimbitCanalIT-SW-08-04</v>
      </c>
      <c r="B2119" s="21" t="str">
        <f t="shared" si="141"/>
        <v>IT-SW-08-04Canal</v>
      </c>
      <c r="C2119"/>
      <c r="D2119" s="21" t="s">
        <v>81</v>
      </c>
      <c r="E2119" t="s">
        <v>3632</v>
      </c>
      <c r="F2119" s="41" t="s">
        <v>3567</v>
      </c>
      <c r="G2119" s="21" t="str">
        <f t="shared" si="138"/>
        <v>UT Nimbit</v>
      </c>
      <c r="H2119" s="21" t="s">
        <v>94</v>
      </c>
      <c r="I2119" s="21" t="s">
        <v>74</v>
      </c>
      <c r="J2119" t="s">
        <v>3628</v>
      </c>
      <c r="K2119" t="s">
        <v>3629</v>
      </c>
      <c r="L2119" s="61" t="s">
        <v>92</v>
      </c>
      <c r="M2119" s="61" t="s">
        <v>3570</v>
      </c>
      <c r="N2119" s="41" t="s">
        <v>3578</v>
      </c>
      <c r="O2119" s="41" t="s">
        <v>3576</v>
      </c>
      <c r="P2119" s="41" t="s">
        <v>3608</v>
      </c>
      <c r="Q2119" s="47" t="str">
        <f t="shared" si="139"/>
        <v>IT-SW-08-04</v>
      </c>
      <c r="R2119" s="91" t="s">
        <v>3574</v>
      </c>
      <c r="S2119" s="46">
        <v>55000</v>
      </c>
      <c r="T2119" s="61">
        <v>1</v>
      </c>
      <c r="U2119" s="62">
        <v>1</v>
      </c>
      <c r="V2119" s="49">
        <f>SUMIF(ResumenCotizacion!$C:$C,E2119,ResumenCotizacion!$P:$P)</f>
        <v>0</v>
      </c>
      <c r="W2119" s="86">
        <f>IF(H2119="USD",S2119*SolCotizacion!$J$18,S2119)</f>
        <v>55000</v>
      </c>
      <c r="X2119" s="3">
        <f>ROUND(W2119/(1-VLOOKUP("Total porcentaje:",ResumenCotizacion!$F:$H,3,0)),2)</f>
        <v>55000</v>
      </c>
      <c r="Y2119" s="3">
        <f t="shared" si="142"/>
        <v>0</v>
      </c>
    </row>
    <row r="2120" spans="1:25" ht="14.25" x14ac:dyDescent="0.2">
      <c r="A2120" s="21" t="str">
        <f t="shared" si="140"/>
        <v>UT NimbitCanalIT-SW-08-05</v>
      </c>
      <c r="B2120" s="21" t="str">
        <f t="shared" si="141"/>
        <v>IT-SW-08-05Canal</v>
      </c>
      <c r="C2120"/>
      <c r="D2120" s="21" t="s">
        <v>81</v>
      </c>
      <c r="E2120" t="s">
        <v>3633</v>
      </c>
      <c r="F2120" s="41" t="s">
        <v>3567</v>
      </c>
      <c r="G2120" s="21" t="str">
        <f t="shared" si="138"/>
        <v>UT Nimbit</v>
      </c>
      <c r="H2120" s="21" t="s">
        <v>94</v>
      </c>
      <c r="I2120" s="21" t="s">
        <v>74</v>
      </c>
      <c r="J2120" t="s">
        <v>3628</v>
      </c>
      <c r="K2120" t="s">
        <v>3629</v>
      </c>
      <c r="L2120" s="61" t="s">
        <v>92</v>
      </c>
      <c r="M2120" s="61" t="s">
        <v>3570</v>
      </c>
      <c r="N2120" s="41" t="s">
        <v>3581</v>
      </c>
      <c r="O2120" s="41" t="s">
        <v>3572</v>
      </c>
      <c r="P2120" s="41" t="s">
        <v>3608</v>
      </c>
      <c r="Q2120" s="47" t="str">
        <f t="shared" si="139"/>
        <v>IT-SW-08-05</v>
      </c>
      <c r="R2120" s="91" t="s">
        <v>3574</v>
      </c>
      <c r="S2120" s="46">
        <v>35000</v>
      </c>
      <c r="T2120" s="61">
        <v>1</v>
      </c>
      <c r="U2120" s="62">
        <v>1</v>
      </c>
      <c r="V2120" s="49">
        <f>SUMIF(ResumenCotizacion!$C:$C,E2120,ResumenCotizacion!$P:$P)</f>
        <v>0</v>
      </c>
      <c r="W2120" s="86">
        <f>IF(H2120="USD",S2120*SolCotizacion!$J$18,S2120)</f>
        <v>35000</v>
      </c>
      <c r="X2120" s="3">
        <f>ROUND(W2120/(1-VLOOKUP("Total porcentaje:",ResumenCotizacion!$F:$H,3,0)),2)</f>
        <v>35000</v>
      </c>
      <c r="Y2120" s="3">
        <f t="shared" si="142"/>
        <v>0</v>
      </c>
    </row>
    <row r="2121" spans="1:25" ht="14.25" x14ac:dyDescent="0.2">
      <c r="A2121" s="21" t="str">
        <f t="shared" si="140"/>
        <v>UT NimbitCanalIT-SW-08-06</v>
      </c>
      <c r="B2121" s="21" t="str">
        <f t="shared" si="141"/>
        <v>IT-SW-08-06Canal</v>
      </c>
      <c r="C2121"/>
      <c r="D2121" s="21" t="s">
        <v>81</v>
      </c>
      <c r="E2121" t="s">
        <v>3634</v>
      </c>
      <c r="F2121" s="41" t="s">
        <v>3567</v>
      </c>
      <c r="G2121" s="21" t="str">
        <f t="shared" si="138"/>
        <v>UT Nimbit</v>
      </c>
      <c r="H2121" s="21" t="s">
        <v>94</v>
      </c>
      <c r="I2121" s="21" t="s">
        <v>74</v>
      </c>
      <c r="J2121" t="s">
        <v>3628</v>
      </c>
      <c r="K2121" t="s">
        <v>3629</v>
      </c>
      <c r="L2121" s="61" t="s">
        <v>92</v>
      </c>
      <c r="M2121" s="61" t="s">
        <v>3570</v>
      </c>
      <c r="N2121" s="41" t="s">
        <v>3581</v>
      </c>
      <c r="O2121" s="41" t="s">
        <v>3576</v>
      </c>
      <c r="P2121" s="41" t="s">
        <v>3608</v>
      </c>
      <c r="Q2121" s="47" t="str">
        <f t="shared" si="139"/>
        <v>IT-SW-08-06</v>
      </c>
      <c r="R2121" s="91" t="s">
        <v>3574</v>
      </c>
      <c r="S2121" s="46">
        <v>60000</v>
      </c>
      <c r="T2121" s="61">
        <v>1</v>
      </c>
      <c r="U2121" s="62">
        <v>1</v>
      </c>
      <c r="V2121" s="49">
        <f>SUMIF(ResumenCotizacion!$C:$C,E2121,ResumenCotizacion!$P:$P)</f>
        <v>0</v>
      </c>
      <c r="W2121" s="86">
        <f>IF(H2121="USD",S2121*SolCotizacion!$J$18,S2121)</f>
        <v>60000</v>
      </c>
      <c r="X2121" s="3">
        <f>ROUND(W2121/(1-VLOOKUP("Total porcentaje:",ResumenCotizacion!$F:$H,3,0)),2)</f>
        <v>60000</v>
      </c>
      <c r="Y2121" s="3">
        <f t="shared" si="142"/>
        <v>0</v>
      </c>
    </row>
    <row r="2122" spans="1:25" ht="14.25" x14ac:dyDescent="0.2">
      <c r="A2122" s="21" t="str">
        <f t="shared" si="140"/>
        <v>UT NimbitCanalIT-SW-09-01</v>
      </c>
      <c r="B2122" s="21" t="str">
        <f t="shared" si="141"/>
        <v>IT-SW-09-01Canal</v>
      </c>
      <c r="C2122"/>
      <c r="D2122" s="21" t="s">
        <v>81</v>
      </c>
      <c r="E2122" t="s">
        <v>3635</v>
      </c>
      <c r="F2122" s="41" t="s">
        <v>3567</v>
      </c>
      <c r="G2122" s="21" t="str">
        <f t="shared" si="138"/>
        <v>UT Nimbit</v>
      </c>
      <c r="H2122" s="21" t="s">
        <v>94</v>
      </c>
      <c r="I2122" s="21" t="s">
        <v>74</v>
      </c>
      <c r="J2122" t="s">
        <v>3636</v>
      </c>
      <c r="K2122" t="s">
        <v>3616</v>
      </c>
      <c r="L2122" s="61" t="s">
        <v>92</v>
      </c>
      <c r="M2122" s="61" t="s">
        <v>3570</v>
      </c>
      <c r="N2122" s="41" t="s">
        <v>3571</v>
      </c>
      <c r="O2122" s="41" t="s">
        <v>3576</v>
      </c>
      <c r="P2122" s="41" t="s">
        <v>3621</v>
      </c>
      <c r="Q2122" s="47" t="str">
        <f t="shared" si="139"/>
        <v>IT-SW-09-01</v>
      </c>
      <c r="R2122" s="91" t="s">
        <v>3574</v>
      </c>
      <c r="S2122" s="46">
        <v>25258600</v>
      </c>
      <c r="T2122" s="61">
        <v>1</v>
      </c>
      <c r="U2122" s="62">
        <v>1</v>
      </c>
      <c r="V2122" s="49">
        <f>SUMIF(ResumenCotizacion!$C:$C,E2122,ResumenCotizacion!$P:$P)</f>
        <v>0</v>
      </c>
      <c r="W2122" s="86">
        <f>IF(H2122="USD",S2122*SolCotizacion!$J$18,S2122)</f>
        <v>25258600</v>
      </c>
      <c r="X2122" s="3">
        <f>ROUND(W2122/(1-VLOOKUP("Total porcentaje:",ResumenCotizacion!$F:$H,3,0)),2)</f>
        <v>25258600</v>
      </c>
      <c r="Y2122" s="3">
        <f t="shared" si="142"/>
        <v>0</v>
      </c>
    </row>
    <row r="2123" spans="1:25" ht="14.25" x14ac:dyDescent="0.2">
      <c r="A2123" s="21" t="str">
        <f t="shared" si="140"/>
        <v>UT NimbitCanalIT-SW-09-02</v>
      </c>
      <c r="B2123" s="21" t="str">
        <f t="shared" si="141"/>
        <v>IT-SW-09-02Canal</v>
      </c>
      <c r="C2123"/>
      <c r="D2123" s="21" t="s">
        <v>81</v>
      </c>
      <c r="E2123" t="s">
        <v>3637</v>
      </c>
      <c r="F2123" s="41" t="s">
        <v>3567</v>
      </c>
      <c r="G2123" s="21" t="str">
        <f t="shared" si="138"/>
        <v>UT Nimbit</v>
      </c>
      <c r="H2123" s="21" t="s">
        <v>94</v>
      </c>
      <c r="I2123" s="21" t="s">
        <v>74</v>
      </c>
      <c r="J2123" t="s">
        <v>3636</v>
      </c>
      <c r="K2123" t="s">
        <v>3616</v>
      </c>
      <c r="L2123" s="61" t="s">
        <v>92</v>
      </c>
      <c r="M2123" s="61" t="s">
        <v>3570</v>
      </c>
      <c r="N2123" s="41" t="s">
        <v>3578</v>
      </c>
      <c r="O2123" s="41" t="s">
        <v>3576</v>
      </c>
      <c r="P2123" s="41" t="s">
        <v>3621</v>
      </c>
      <c r="Q2123" s="47" t="str">
        <f t="shared" si="139"/>
        <v>IT-SW-09-02</v>
      </c>
      <c r="R2123" s="91" t="s">
        <v>3574</v>
      </c>
      <c r="S2123" s="46">
        <v>25258600</v>
      </c>
      <c r="T2123" s="61">
        <v>1</v>
      </c>
      <c r="U2123" s="62">
        <v>1</v>
      </c>
      <c r="V2123" s="49">
        <f>SUMIF(ResumenCotizacion!$C:$C,E2123,ResumenCotizacion!$P:$P)</f>
        <v>0</v>
      </c>
      <c r="W2123" s="86">
        <f>IF(H2123="USD",S2123*SolCotizacion!$J$18,S2123)</f>
        <v>25258600</v>
      </c>
      <c r="X2123" s="3">
        <f>ROUND(W2123/(1-VLOOKUP("Total porcentaje:",ResumenCotizacion!$F:$H,3,0)),2)</f>
        <v>25258600</v>
      </c>
      <c r="Y2123" s="3">
        <f t="shared" si="142"/>
        <v>0</v>
      </c>
    </row>
    <row r="2124" spans="1:25" ht="14.25" x14ac:dyDescent="0.2">
      <c r="A2124" s="21" t="str">
        <f t="shared" si="140"/>
        <v>UT NimbitCanalIT-SW-09-03</v>
      </c>
      <c r="B2124" s="21" t="str">
        <f t="shared" si="141"/>
        <v>IT-SW-09-03Canal</v>
      </c>
      <c r="C2124"/>
      <c r="D2124" s="21" t="s">
        <v>81</v>
      </c>
      <c r="E2124" t="s">
        <v>3638</v>
      </c>
      <c r="F2124" s="41" t="s">
        <v>3567</v>
      </c>
      <c r="G2124" s="21" t="str">
        <f t="shared" si="138"/>
        <v>UT Nimbit</v>
      </c>
      <c r="H2124" s="21" t="s">
        <v>94</v>
      </c>
      <c r="I2124" s="21" t="s">
        <v>74</v>
      </c>
      <c r="J2124" t="s">
        <v>3636</v>
      </c>
      <c r="K2124" t="s">
        <v>3616</v>
      </c>
      <c r="L2124" s="61" t="s">
        <v>92</v>
      </c>
      <c r="M2124" s="61" t="s">
        <v>3570</v>
      </c>
      <c r="N2124" s="41" t="s">
        <v>3581</v>
      </c>
      <c r="O2124" s="41" t="s">
        <v>3576</v>
      </c>
      <c r="P2124" s="41" t="s">
        <v>3621</v>
      </c>
      <c r="Q2124" s="47" t="str">
        <f t="shared" si="139"/>
        <v>IT-SW-09-03</v>
      </c>
      <c r="R2124" s="91" t="s">
        <v>3574</v>
      </c>
      <c r="S2124" s="46">
        <v>25938600</v>
      </c>
      <c r="T2124" s="61">
        <v>1</v>
      </c>
      <c r="U2124" s="62">
        <v>1</v>
      </c>
      <c r="V2124" s="49">
        <f>SUMIF(ResumenCotizacion!$C:$C,E2124,ResumenCotizacion!$P:$P)</f>
        <v>0</v>
      </c>
      <c r="W2124" s="86">
        <f>IF(H2124="USD",S2124*SolCotizacion!$J$18,S2124)</f>
        <v>25938600</v>
      </c>
      <c r="X2124" s="3">
        <f>ROUND(W2124/(1-VLOOKUP("Total porcentaje:",ResumenCotizacion!$F:$H,3,0)),2)</f>
        <v>25938600</v>
      </c>
      <c r="Y2124" s="3">
        <f t="shared" si="142"/>
        <v>0</v>
      </c>
    </row>
    <row r="2125" spans="1:25" ht="14.25" x14ac:dyDescent="0.2">
      <c r="A2125" s="21" t="str">
        <f t="shared" si="140"/>
        <v>UT NimbitCanalIT-SW-10-01</v>
      </c>
      <c r="B2125" s="21" t="str">
        <f t="shared" si="141"/>
        <v>IT-SW-10-01Canal</v>
      </c>
      <c r="C2125"/>
      <c r="D2125" s="21" t="s">
        <v>81</v>
      </c>
      <c r="E2125" t="s">
        <v>3639</v>
      </c>
      <c r="F2125" s="41" t="s">
        <v>3567</v>
      </c>
      <c r="G2125" s="21" t="str">
        <f t="shared" si="138"/>
        <v>UT Nimbit</v>
      </c>
      <c r="H2125" s="21" t="s">
        <v>94</v>
      </c>
      <c r="I2125" s="21" t="s">
        <v>74</v>
      </c>
      <c r="J2125" t="s">
        <v>3640</v>
      </c>
      <c r="K2125" t="s">
        <v>3607</v>
      </c>
      <c r="L2125" s="61" t="s">
        <v>92</v>
      </c>
      <c r="M2125" s="61" t="s">
        <v>3570</v>
      </c>
      <c r="N2125" s="41" t="s">
        <v>3578</v>
      </c>
      <c r="O2125" s="41" t="s">
        <v>3572</v>
      </c>
      <c r="P2125" s="41" t="s">
        <v>3621</v>
      </c>
      <c r="Q2125" s="47" t="str">
        <f t="shared" si="139"/>
        <v>IT-SW-10-01</v>
      </c>
      <c r="R2125" s="91" t="s">
        <v>3574</v>
      </c>
      <c r="S2125" s="46">
        <v>238000</v>
      </c>
      <c r="T2125" s="61">
        <v>1</v>
      </c>
      <c r="U2125" s="62">
        <v>1</v>
      </c>
      <c r="V2125" s="49">
        <f>SUMIF(ResumenCotizacion!$C:$C,E2125,ResumenCotizacion!$P:$P)</f>
        <v>0</v>
      </c>
      <c r="W2125" s="86">
        <f>IF(H2125="USD",S2125*SolCotizacion!$J$18,S2125)</f>
        <v>238000</v>
      </c>
      <c r="X2125" s="3">
        <f>ROUND(W2125/(1-VLOOKUP("Total porcentaje:",ResumenCotizacion!$F:$H,3,0)),2)</f>
        <v>238000</v>
      </c>
      <c r="Y2125" s="3">
        <f t="shared" si="142"/>
        <v>0</v>
      </c>
    </row>
    <row r="2126" spans="1:25" ht="14.25" x14ac:dyDescent="0.2">
      <c r="A2126" s="21" t="str">
        <f t="shared" si="140"/>
        <v>UT NimbitCanalIT-SW-10-02</v>
      </c>
      <c r="B2126" s="21" t="str">
        <f t="shared" si="141"/>
        <v>IT-SW-10-02Canal</v>
      </c>
      <c r="C2126"/>
      <c r="D2126" s="21" t="s">
        <v>81</v>
      </c>
      <c r="E2126" t="s">
        <v>3641</v>
      </c>
      <c r="F2126" s="41" t="s">
        <v>3567</v>
      </c>
      <c r="G2126" s="21" t="str">
        <f t="shared" si="138"/>
        <v>UT Nimbit</v>
      </c>
      <c r="H2126" s="21" t="s">
        <v>94</v>
      </c>
      <c r="I2126" s="21" t="s">
        <v>74</v>
      </c>
      <c r="J2126" t="s">
        <v>3640</v>
      </c>
      <c r="K2126" t="s">
        <v>3607</v>
      </c>
      <c r="L2126" s="61" t="s">
        <v>92</v>
      </c>
      <c r="M2126" s="61" t="s">
        <v>3570</v>
      </c>
      <c r="N2126" s="41" t="s">
        <v>3578</v>
      </c>
      <c r="O2126" s="41" t="s">
        <v>3576</v>
      </c>
      <c r="P2126" s="41" t="s">
        <v>3621</v>
      </c>
      <c r="Q2126" s="47" t="str">
        <f t="shared" si="139"/>
        <v>IT-SW-10-02</v>
      </c>
      <c r="R2126" s="91" t="s">
        <v>3574</v>
      </c>
      <c r="S2126" s="46">
        <v>306000</v>
      </c>
      <c r="T2126" s="61">
        <v>1</v>
      </c>
      <c r="U2126" s="62">
        <v>1</v>
      </c>
      <c r="V2126" s="49">
        <f>SUMIF(ResumenCotizacion!$C:$C,E2126,ResumenCotizacion!$P:$P)</f>
        <v>0</v>
      </c>
      <c r="W2126" s="86">
        <f>IF(H2126="USD",S2126*SolCotizacion!$J$18,S2126)</f>
        <v>306000</v>
      </c>
      <c r="X2126" s="3">
        <f>ROUND(W2126/(1-VLOOKUP("Total porcentaje:",ResumenCotizacion!$F:$H,3,0)),2)</f>
        <v>306000</v>
      </c>
      <c r="Y2126" s="3">
        <f t="shared" si="142"/>
        <v>0</v>
      </c>
    </row>
    <row r="2127" spans="1:25" ht="14.25" x14ac:dyDescent="0.2">
      <c r="A2127" s="21" t="str">
        <f t="shared" si="140"/>
        <v>UT NimbitCanalIT-SW-10-03</v>
      </c>
      <c r="B2127" s="21" t="str">
        <f t="shared" si="141"/>
        <v>IT-SW-10-03Canal</v>
      </c>
      <c r="C2127"/>
      <c r="D2127" s="21" t="s">
        <v>81</v>
      </c>
      <c r="E2127" t="s">
        <v>3642</v>
      </c>
      <c r="F2127" s="41" t="s">
        <v>3567</v>
      </c>
      <c r="G2127" s="21" t="str">
        <f t="shared" si="138"/>
        <v>UT Nimbit</v>
      </c>
      <c r="H2127" s="21" t="s">
        <v>94</v>
      </c>
      <c r="I2127" s="21" t="s">
        <v>74</v>
      </c>
      <c r="J2127" t="s">
        <v>3640</v>
      </c>
      <c r="K2127" t="s">
        <v>3607</v>
      </c>
      <c r="L2127" s="61" t="s">
        <v>92</v>
      </c>
      <c r="M2127" s="61" t="s">
        <v>3570</v>
      </c>
      <c r="N2127" s="41" t="s">
        <v>3571</v>
      </c>
      <c r="O2127" s="41" t="s">
        <v>3572</v>
      </c>
      <c r="P2127" s="41" t="s">
        <v>3621</v>
      </c>
      <c r="Q2127" s="47" t="str">
        <f t="shared" si="139"/>
        <v>IT-SW-10-03</v>
      </c>
      <c r="R2127" s="91" t="s">
        <v>3574</v>
      </c>
      <c r="S2127" s="46">
        <v>238000</v>
      </c>
      <c r="T2127" s="61">
        <v>1</v>
      </c>
      <c r="U2127" s="62">
        <v>1</v>
      </c>
      <c r="V2127" s="49">
        <f>SUMIF(ResumenCotizacion!$C:$C,E2127,ResumenCotizacion!$P:$P)</f>
        <v>0</v>
      </c>
      <c r="W2127" s="86">
        <f>IF(H2127="USD",S2127*SolCotizacion!$J$18,S2127)</f>
        <v>238000</v>
      </c>
      <c r="X2127" s="3">
        <f>ROUND(W2127/(1-VLOOKUP("Total porcentaje:",ResumenCotizacion!$F:$H,3,0)),2)</f>
        <v>238000</v>
      </c>
      <c r="Y2127" s="3">
        <f t="shared" si="142"/>
        <v>0</v>
      </c>
    </row>
    <row r="2128" spans="1:25" ht="14.25" x14ac:dyDescent="0.2">
      <c r="A2128" s="21" t="str">
        <f t="shared" si="140"/>
        <v>UT NimbitCanalIT-SW-10-04</v>
      </c>
      <c r="B2128" s="21" t="str">
        <f t="shared" si="141"/>
        <v>IT-SW-10-04Canal</v>
      </c>
      <c r="C2128"/>
      <c r="D2128" s="21" t="s">
        <v>81</v>
      </c>
      <c r="E2128" t="s">
        <v>3643</v>
      </c>
      <c r="F2128" s="41" t="s">
        <v>3567</v>
      </c>
      <c r="G2128" s="21" t="str">
        <f t="shared" si="138"/>
        <v>UT Nimbit</v>
      </c>
      <c r="H2128" s="21" t="s">
        <v>94</v>
      </c>
      <c r="I2128" s="21" t="s">
        <v>74</v>
      </c>
      <c r="J2128" t="s">
        <v>3640</v>
      </c>
      <c r="K2128" t="s">
        <v>3607</v>
      </c>
      <c r="L2128" s="61" t="s">
        <v>92</v>
      </c>
      <c r="M2128" s="61" t="s">
        <v>3570</v>
      </c>
      <c r="N2128" s="41" t="s">
        <v>3581</v>
      </c>
      <c r="O2128" s="41" t="s">
        <v>3572</v>
      </c>
      <c r="P2128" s="41" t="s">
        <v>3621</v>
      </c>
      <c r="Q2128" s="47" t="str">
        <f t="shared" si="139"/>
        <v>IT-SW-10-04</v>
      </c>
      <c r="R2128" s="91" t="s">
        <v>3574</v>
      </c>
      <c r="S2128" s="46">
        <v>306000</v>
      </c>
      <c r="T2128" s="61">
        <v>1</v>
      </c>
      <c r="U2128" s="62">
        <v>1</v>
      </c>
      <c r="V2128" s="49">
        <f>SUMIF(ResumenCotizacion!$C:$C,E2128,ResumenCotizacion!$P:$P)</f>
        <v>0</v>
      </c>
      <c r="W2128" s="86">
        <f>IF(H2128="USD",S2128*SolCotizacion!$J$18,S2128)</f>
        <v>306000</v>
      </c>
      <c r="X2128" s="3">
        <f>ROUND(W2128/(1-VLOOKUP("Total porcentaje:",ResumenCotizacion!$F:$H,3,0)),2)</f>
        <v>306000</v>
      </c>
      <c r="Y2128" s="3">
        <f t="shared" si="142"/>
        <v>0</v>
      </c>
    </row>
    <row r="2129" spans="1:25" ht="14.25" x14ac:dyDescent="0.2">
      <c r="A2129" s="21" t="str">
        <f t="shared" si="140"/>
        <v>UT NimbitCanalIT-SW-10-05</v>
      </c>
      <c r="B2129" s="21" t="str">
        <f t="shared" si="141"/>
        <v>IT-SW-10-05Canal</v>
      </c>
      <c r="C2129"/>
      <c r="D2129" s="21" t="s">
        <v>81</v>
      </c>
      <c r="E2129" t="s">
        <v>3644</v>
      </c>
      <c r="F2129" s="41" t="s">
        <v>3567</v>
      </c>
      <c r="G2129" s="21" t="str">
        <f t="shared" si="138"/>
        <v>UT Nimbit</v>
      </c>
      <c r="H2129" s="21" t="s">
        <v>94</v>
      </c>
      <c r="I2129" s="21" t="s">
        <v>74</v>
      </c>
      <c r="J2129" t="s">
        <v>3640</v>
      </c>
      <c r="K2129" t="s">
        <v>3607</v>
      </c>
      <c r="L2129" s="61" t="s">
        <v>92</v>
      </c>
      <c r="M2129" s="61" t="s">
        <v>3570</v>
      </c>
      <c r="N2129" s="41" t="s">
        <v>3581</v>
      </c>
      <c r="O2129" s="41" t="s">
        <v>3576</v>
      </c>
      <c r="P2129" s="41" t="s">
        <v>3621</v>
      </c>
      <c r="Q2129" s="47" t="str">
        <f t="shared" si="139"/>
        <v>IT-SW-10-05</v>
      </c>
      <c r="R2129" s="91" t="s">
        <v>3574</v>
      </c>
      <c r="S2129" s="46">
        <v>238000</v>
      </c>
      <c r="T2129" s="61">
        <v>1</v>
      </c>
      <c r="U2129" s="62">
        <v>1</v>
      </c>
      <c r="V2129" s="49">
        <f>SUMIF(ResumenCotizacion!$C:$C,E2129,ResumenCotizacion!$P:$P)</f>
        <v>0</v>
      </c>
      <c r="W2129" s="86">
        <f>IF(H2129="USD",S2129*SolCotizacion!$J$18,S2129)</f>
        <v>238000</v>
      </c>
      <c r="X2129" s="3">
        <f>ROUND(W2129/(1-VLOOKUP("Total porcentaje:",ResumenCotizacion!$F:$H,3,0)),2)</f>
        <v>238000</v>
      </c>
      <c r="Y2129" s="3">
        <f t="shared" si="142"/>
        <v>0</v>
      </c>
    </row>
    <row r="2130" spans="1:25" ht="14.25" x14ac:dyDescent="0.2">
      <c r="A2130" s="21" t="str">
        <f t="shared" si="140"/>
        <v>UT NimbitCanalIT-SW-10-06</v>
      </c>
      <c r="B2130" s="21" t="str">
        <f t="shared" si="141"/>
        <v>IT-SW-10-06Canal</v>
      </c>
      <c r="C2130"/>
      <c r="D2130" s="21" t="s">
        <v>81</v>
      </c>
      <c r="E2130" t="s">
        <v>3645</v>
      </c>
      <c r="F2130" s="41" t="s">
        <v>3567</v>
      </c>
      <c r="G2130" s="21" t="str">
        <f t="shared" si="138"/>
        <v>UT Nimbit</v>
      </c>
      <c r="H2130" s="21" t="s">
        <v>94</v>
      </c>
      <c r="I2130" s="21" t="s">
        <v>74</v>
      </c>
      <c r="J2130" t="s">
        <v>3640</v>
      </c>
      <c r="K2130" t="s">
        <v>3607</v>
      </c>
      <c r="L2130" s="61" t="s">
        <v>92</v>
      </c>
      <c r="M2130" s="61" t="s">
        <v>3570</v>
      </c>
      <c r="N2130" s="41" t="s">
        <v>3571</v>
      </c>
      <c r="O2130" s="41" t="s">
        <v>3576</v>
      </c>
      <c r="P2130" s="41" t="s">
        <v>3621</v>
      </c>
      <c r="Q2130" s="47" t="str">
        <f t="shared" si="139"/>
        <v>IT-SW-10-06</v>
      </c>
      <c r="R2130" s="91" t="s">
        <v>3574</v>
      </c>
      <c r="S2130" s="46">
        <v>374000</v>
      </c>
      <c r="T2130" s="61">
        <v>1</v>
      </c>
      <c r="U2130" s="62">
        <v>1</v>
      </c>
      <c r="V2130" s="49">
        <f>SUMIF(ResumenCotizacion!$C:$C,E2130,ResumenCotizacion!$P:$P)</f>
        <v>0</v>
      </c>
      <c r="W2130" s="86">
        <f>IF(H2130="USD",S2130*SolCotizacion!$J$18,S2130)</f>
        <v>374000</v>
      </c>
      <c r="X2130" s="3">
        <f>ROUND(W2130/(1-VLOOKUP("Total porcentaje:",ResumenCotizacion!$F:$H,3,0)),2)</f>
        <v>374000</v>
      </c>
      <c r="Y2130" s="3">
        <f t="shared" si="142"/>
        <v>0</v>
      </c>
    </row>
    <row r="2131" spans="1:25" ht="14.25" x14ac:dyDescent="0.2">
      <c r="A2131" s="21" t="str">
        <f t="shared" si="140"/>
        <v>UT NimbitCanalIT-SW-11-01</v>
      </c>
      <c r="B2131" s="21" t="str">
        <f t="shared" si="141"/>
        <v>IT-SW-11-01Canal</v>
      </c>
      <c r="C2131"/>
      <c r="D2131" s="21" t="s">
        <v>81</v>
      </c>
      <c r="E2131" t="s">
        <v>3646</v>
      </c>
      <c r="F2131" s="41" t="s">
        <v>3567</v>
      </c>
      <c r="G2131" s="21" t="str">
        <f t="shared" si="138"/>
        <v>UT Nimbit</v>
      </c>
      <c r="H2131" s="21" t="s">
        <v>94</v>
      </c>
      <c r="I2131" s="21" t="s">
        <v>74</v>
      </c>
      <c r="J2131" t="s">
        <v>3647</v>
      </c>
      <c r="K2131" t="s">
        <v>3607</v>
      </c>
      <c r="L2131" s="61" t="s">
        <v>92</v>
      </c>
      <c r="M2131" s="61" t="s">
        <v>3570</v>
      </c>
      <c r="N2131" s="41" t="s">
        <v>3571</v>
      </c>
      <c r="O2131" s="41" t="s">
        <v>3576</v>
      </c>
      <c r="P2131" s="41" t="s">
        <v>3621</v>
      </c>
      <c r="Q2131" s="47" t="str">
        <f t="shared" si="139"/>
        <v>IT-SW-11-01</v>
      </c>
      <c r="R2131" s="91" t="s">
        <v>3574</v>
      </c>
      <c r="S2131" s="46">
        <v>272000</v>
      </c>
      <c r="T2131" s="61">
        <v>1</v>
      </c>
      <c r="U2131" s="62">
        <v>1</v>
      </c>
      <c r="V2131" s="49">
        <f>SUMIF(ResumenCotizacion!$C:$C,E2131,ResumenCotizacion!$P:$P)</f>
        <v>0</v>
      </c>
      <c r="W2131" s="86">
        <f>IF(H2131="USD",S2131*SolCotizacion!$J$18,S2131)</f>
        <v>272000</v>
      </c>
      <c r="X2131" s="3">
        <f>ROUND(W2131/(1-VLOOKUP("Total porcentaje:",ResumenCotizacion!$F:$H,3,0)),2)</f>
        <v>272000</v>
      </c>
      <c r="Y2131" s="3">
        <f t="shared" si="142"/>
        <v>0</v>
      </c>
    </row>
    <row r="2132" spans="1:25" ht="14.25" x14ac:dyDescent="0.2">
      <c r="A2132" s="21" t="str">
        <f t="shared" si="140"/>
        <v>UT NimbitCanalIT-SW-11-02</v>
      </c>
      <c r="B2132" s="21" t="str">
        <f t="shared" si="141"/>
        <v>IT-SW-11-02Canal</v>
      </c>
      <c r="C2132"/>
      <c r="D2132" s="21" t="s">
        <v>81</v>
      </c>
      <c r="E2132" t="s">
        <v>3648</v>
      </c>
      <c r="F2132" s="41" t="s">
        <v>3567</v>
      </c>
      <c r="G2132" s="21" t="str">
        <f t="shared" si="138"/>
        <v>UT Nimbit</v>
      </c>
      <c r="H2132" s="21" t="s">
        <v>94</v>
      </c>
      <c r="I2132" s="21" t="s">
        <v>74</v>
      </c>
      <c r="J2132" t="s">
        <v>3647</v>
      </c>
      <c r="K2132" t="s">
        <v>3607</v>
      </c>
      <c r="L2132" s="61" t="s">
        <v>92</v>
      </c>
      <c r="M2132" s="61" t="s">
        <v>3570</v>
      </c>
      <c r="N2132" s="41" t="s">
        <v>3578</v>
      </c>
      <c r="O2132" s="41" t="s">
        <v>3572</v>
      </c>
      <c r="P2132" s="41" t="s">
        <v>3621</v>
      </c>
      <c r="Q2132" s="47" t="str">
        <f t="shared" si="139"/>
        <v>IT-SW-11-02</v>
      </c>
      <c r="R2132" s="91" t="s">
        <v>3574</v>
      </c>
      <c r="S2132" s="46">
        <v>340000</v>
      </c>
      <c r="T2132" s="61">
        <v>1</v>
      </c>
      <c r="U2132" s="62">
        <v>1</v>
      </c>
      <c r="V2132" s="49">
        <f>SUMIF(ResumenCotizacion!$C:$C,E2132,ResumenCotizacion!$P:$P)</f>
        <v>0</v>
      </c>
      <c r="W2132" s="86">
        <f>IF(H2132="USD",S2132*SolCotizacion!$J$18,S2132)</f>
        <v>340000</v>
      </c>
      <c r="X2132" s="3">
        <f>ROUND(W2132/(1-VLOOKUP("Total porcentaje:",ResumenCotizacion!$F:$H,3,0)),2)</f>
        <v>340000</v>
      </c>
      <c r="Y2132" s="3">
        <f t="shared" si="142"/>
        <v>0</v>
      </c>
    </row>
    <row r="2133" spans="1:25" ht="14.25" x14ac:dyDescent="0.2">
      <c r="A2133" s="21" t="str">
        <f t="shared" si="140"/>
        <v>UT NimbitCanalIT-SW-11-03</v>
      </c>
      <c r="B2133" s="21" t="str">
        <f t="shared" si="141"/>
        <v>IT-SW-11-03Canal</v>
      </c>
      <c r="C2133"/>
      <c r="D2133" s="21" t="s">
        <v>81</v>
      </c>
      <c r="E2133" t="s">
        <v>3649</v>
      </c>
      <c r="F2133" s="41" t="s">
        <v>3567</v>
      </c>
      <c r="G2133" s="21" t="str">
        <f t="shared" si="138"/>
        <v>UT Nimbit</v>
      </c>
      <c r="H2133" s="21" t="s">
        <v>94</v>
      </c>
      <c r="I2133" s="21" t="s">
        <v>74</v>
      </c>
      <c r="J2133" t="s">
        <v>3647</v>
      </c>
      <c r="K2133" t="s">
        <v>3607</v>
      </c>
      <c r="L2133" s="61" t="s">
        <v>92</v>
      </c>
      <c r="M2133" s="61" t="s">
        <v>3570</v>
      </c>
      <c r="N2133" s="41" t="s">
        <v>3578</v>
      </c>
      <c r="O2133" s="41" t="s">
        <v>3576</v>
      </c>
      <c r="P2133" s="41" t="s">
        <v>3621</v>
      </c>
      <c r="Q2133" s="47" t="str">
        <f t="shared" si="139"/>
        <v>IT-SW-11-03</v>
      </c>
      <c r="R2133" s="91" t="s">
        <v>3574</v>
      </c>
      <c r="S2133" s="46">
        <v>272000</v>
      </c>
      <c r="T2133" s="61">
        <v>1</v>
      </c>
      <c r="U2133" s="62">
        <v>1</v>
      </c>
      <c r="V2133" s="49">
        <f>SUMIF(ResumenCotizacion!$C:$C,E2133,ResumenCotizacion!$P:$P)</f>
        <v>0</v>
      </c>
      <c r="W2133" s="86">
        <f>IF(H2133="USD",S2133*SolCotizacion!$J$18,S2133)</f>
        <v>272000</v>
      </c>
      <c r="X2133" s="3">
        <f>ROUND(W2133/(1-VLOOKUP("Total porcentaje:",ResumenCotizacion!$F:$H,3,0)),2)</f>
        <v>272000</v>
      </c>
      <c r="Y2133" s="3">
        <f t="shared" si="142"/>
        <v>0</v>
      </c>
    </row>
    <row r="2134" spans="1:25" ht="14.25" x14ac:dyDescent="0.2">
      <c r="A2134" s="21" t="str">
        <f t="shared" si="140"/>
        <v>UT NimbitCanalIT-SW-11-04</v>
      </c>
      <c r="B2134" s="21" t="str">
        <f t="shared" si="141"/>
        <v>IT-SW-11-04Canal</v>
      </c>
      <c r="C2134"/>
      <c r="D2134" s="21" t="s">
        <v>81</v>
      </c>
      <c r="E2134" t="s">
        <v>3650</v>
      </c>
      <c r="F2134" s="41" t="s">
        <v>3567</v>
      </c>
      <c r="G2134" s="21" t="str">
        <f t="shared" si="138"/>
        <v>UT Nimbit</v>
      </c>
      <c r="H2134" s="21" t="s">
        <v>94</v>
      </c>
      <c r="I2134" s="21" t="s">
        <v>74</v>
      </c>
      <c r="J2134" t="s">
        <v>3647</v>
      </c>
      <c r="K2134" t="s">
        <v>3607</v>
      </c>
      <c r="L2134" s="61" t="s">
        <v>92</v>
      </c>
      <c r="M2134" s="61" t="s">
        <v>3570</v>
      </c>
      <c r="N2134" s="41" t="s">
        <v>3581</v>
      </c>
      <c r="O2134" s="41" t="s">
        <v>3572</v>
      </c>
      <c r="P2134" s="41" t="s">
        <v>3621</v>
      </c>
      <c r="Q2134" s="47" t="str">
        <f t="shared" si="139"/>
        <v>IT-SW-11-04</v>
      </c>
      <c r="R2134" s="91" t="s">
        <v>3574</v>
      </c>
      <c r="S2134" s="46">
        <v>340000</v>
      </c>
      <c r="T2134" s="61">
        <v>1</v>
      </c>
      <c r="U2134" s="62">
        <v>1</v>
      </c>
      <c r="V2134" s="49">
        <f>SUMIF(ResumenCotizacion!$C:$C,E2134,ResumenCotizacion!$P:$P)</f>
        <v>0</v>
      </c>
      <c r="W2134" s="86">
        <f>IF(H2134="USD",S2134*SolCotizacion!$J$18,S2134)</f>
        <v>340000</v>
      </c>
      <c r="X2134" s="3">
        <f>ROUND(W2134/(1-VLOOKUP("Total porcentaje:",ResumenCotizacion!$F:$H,3,0)),2)</f>
        <v>340000</v>
      </c>
      <c r="Y2134" s="3">
        <f t="shared" si="142"/>
        <v>0</v>
      </c>
    </row>
    <row r="2135" spans="1:25" ht="14.25" x14ac:dyDescent="0.2">
      <c r="A2135" s="21" t="str">
        <f t="shared" si="140"/>
        <v>UT NimbitCanalIT-SW-11-05</v>
      </c>
      <c r="B2135" s="21" t="str">
        <f t="shared" si="141"/>
        <v>IT-SW-11-05Canal</v>
      </c>
      <c r="C2135"/>
      <c r="D2135" s="21" t="s">
        <v>81</v>
      </c>
      <c r="E2135" t="s">
        <v>3651</v>
      </c>
      <c r="F2135" s="41" t="s">
        <v>3567</v>
      </c>
      <c r="G2135" s="21" t="str">
        <f t="shared" si="138"/>
        <v>UT Nimbit</v>
      </c>
      <c r="H2135" s="21" t="s">
        <v>94</v>
      </c>
      <c r="I2135" s="21" t="s">
        <v>74</v>
      </c>
      <c r="J2135" t="s">
        <v>3647</v>
      </c>
      <c r="K2135" t="s">
        <v>3607</v>
      </c>
      <c r="L2135" s="61" t="s">
        <v>92</v>
      </c>
      <c r="M2135" s="61" t="s">
        <v>3570</v>
      </c>
      <c r="N2135" s="41" t="s">
        <v>3581</v>
      </c>
      <c r="O2135" s="41" t="s">
        <v>3576</v>
      </c>
      <c r="P2135" s="41" t="s">
        <v>3621</v>
      </c>
      <c r="Q2135" s="47" t="str">
        <f t="shared" si="139"/>
        <v>IT-SW-11-05</v>
      </c>
      <c r="R2135" s="91" t="s">
        <v>3574</v>
      </c>
      <c r="S2135" s="46">
        <v>272000</v>
      </c>
      <c r="T2135" s="61">
        <v>1</v>
      </c>
      <c r="U2135" s="62">
        <v>1</v>
      </c>
      <c r="V2135" s="49">
        <f>SUMIF(ResumenCotizacion!$C:$C,E2135,ResumenCotizacion!$P:$P)</f>
        <v>0</v>
      </c>
      <c r="W2135" s="86">
        <f>IF(H2135="USD",S2135*SolCotizacion!$J$18,S2135)</f>
        <v>272000</v>
      </c>
      <c r="X2135" s="3">
        <f>ROUND(W2135/(1-VLOOKUP("Total porcentaje:",ResumenCotizacion!$F:$H,3,0)),2)</f>
        <v>272000</v>
      </c>
      <c r="Y2135" s="3">
        <f t="shared" si="142"/>
        <v>0</v>
      </c>
    </row>
    <row r="2136" spans="1:25" ht="14.25" x14ac:dyDescent="0.2">
      <c r="A2136" s="21" t="str">
        <f t="shared" si="140"/>
        <v>UT NimbitCanalIT-SW-11-06</v>
      </c>
      <c r="B2136" s="21" t="str">
        <f t="shared" si="141"/>
        <v>IT-SW-11-06Canal</v>
      </c>
      <c r="C2136"/>
      <c r="D2136" s="21" t="s">
        <v>81</v>
      </c>
      <c r="E2136" t="s">
        <v>3652</v>
      </c>
      <c r="F2136" s="41" t="s">
        <v>3567</v>
      </c>
      <c r="G2136" s="21" t="str">
        <f t="shared" si="138"/>
        <v>UT Nimbit</v>
      </c>
      <c r="H2136" s="21" t="s">
        <v>94</v>
      </c>
      <c r="I2136" s="21" t="s">
        <v>74</v>
      </c>
      <c r="J2136" t="s">
        <v>3647</v>
      </c>
      <c r="K2136" t="s">
        <v>3607</v>
      </c>
      <c r="L2136" s="61" t="s">
        <v>92</v>
      </c>
      <c r="M2136" s="61" t="s">
        <v>3570</v>
      </c>
      <c r="N2136" s="41" t="s">
        <v>3571</v>
      </c>
      <c r="O2136" s="41" t="s">
        <v>3572</v>
      </c>
      <c r="P2136" s="41" t="s">
        <v>3621</v>
      </c>
      <c r="Q2136" s="47" t="str">
        <f t="shared" si="139"/>
        <v>IT-SW-11-06</v>
      </c>
      <c r="R2136" s="91" t="s">
        <v>3574</v>
      </c>
      <c r="S2136" s="46">
        <v>408000</v>
      </c>
      <c r="T2136" s="61">
        <v>1</v>
      </c>
      <c r="U2136" s="62">
        <v>1</v>
      </c>
      <c r="V2136" s="49">
        <f>SUMIF(ResumenCotizacion!$C:$C,E2136,ResumenCotizacion!$P:$P)</f>
        <v>0</v>
      </c>
      <c r="W2136" s="86">
        <f>IF(H2136="USD",S2136*SolCotizacion!$J$18,S2136)</f>
        <v>408000</v>
      </c>
      <c r="X2136" s="3">
        <f>ROUND(W2136/(1-VLOOKUP("Total porcentaje:",ResumenCotizacion!$F:$H,3,0)),2)</f>
        <v>408000</v>
      </c>
      <c r="Y2136" s="3">
        <f t="shared" si="142"/>
        <v>0</v>
      </c>
    </row>
    <row r="2137" spans="1:25" ht="14.25" x14ac:dyDescent="0.2">
      <c r="A2137" s="21" t="str">
        <f t="shared" si="140"/>
        <v>UT DELL EMCCanalIT-SW-01-01</v>
      </c>
      <c r="B2137" s="21" t="str">
        <f t="shared" si="141"/>
        <v>IT-SW-01-01Canal</v>
      </c>
      <c r="C2137"/>
      <c r="D2137" t="s">
        <v>3658</v>
      </c>
      <c r="E2137" t="s">
        <v>3566</v>
      </c>
      <c r="F2137" s="41" t="s">
        <v>3567</v>
      </c>
      <c r="G2137" s="21" t="s">
        <v>3658</v>
      </c>
      <c r="H2137" s="49" t="s">
        <v>136</v>
      </c>
      <c r="I2137" s="41" t="s">
        <v>74</v>
      </c>
      <c r="J2137" t="s">
        <v>3568</v>
      </c>
      <c r="K2137" t="s">
        <v>3569</v>
      </c>
      <c r="L2137" s="61" t="s">
        <v>92</v>
      </c>
      <c r="M2137" s="61" t="s">
        <v>3570</v>
      </c>
      <c r="N2137" s="41" t="s">
        <v>3571</v>
      </c>
      <c r="O2137" s="41" t="s">
        <v>3572</v>
      </c>
      <c r="P2137" s="41" t="s">
        <v>3573</v>
      </c>
      <c r="Q2137" t="s">
        <v>3566</v>
      </c>
      <c r="R2137" t="s">
        <v>3574</v>
      </c>
      <c r="S2137" s="46">
        <v>1334.5666666666668</v>
      </c>
      <c r="T2137" s="41">
        <v>1</v>
      </c>
      <c r="U2137" s="41">
        <v>1</v>
      </c>
      <c r="V2137" s="49">
        <f>SUMIF(ResumenCotizacion!$C:$C,E2137,ResumenCotizacion!$P:$P)</f>
        <v>0</v>
      </c>
      <c r="W2137" s="86">
        <f>IF(H2137="USD",S2137*SolCotizacion!$J$18,S2137)</f>
        <v>4891734.0056666667</v>
      </c>
      <c r="X2137" s="3">
        <f>ROUND(W2137/(1-VLOOKUP("Total porcentaje:",ResumenCotizacion!$F:$H,3,0)),2)</f>
        <v>4891734.01</v>
      </c>
      <c r="Y2137" s="3">
        <f t="shared" si="142"/>
        <v>0</v>
      </c>
    </row>
    <row r="2138" spans="1:25" ht="14.25" x14ac:dyDescent="0.2">
      <c r="A2138" s="21" t="str">
        <f t="shared" si="140"/>
        <v>UT DELL EMCCanalIT-SW-01-02</v>
      </c>
      <c r="B2138" s="21" t="str">
        <f t="shared" si="141"/>
        <v>IT-SW-01-02Canal</v>
      </c>
      <c r="C2138"/>
      <c r="D2138" t="s">
        <v>3658</v>
      </c>
      <c r="E2138" t="s">
        <v>3575</v>
      </c>
      <c r="F2138" s="41" t="s">
        <v>3567</v>
      </c>
      <c r="G2138" s="21" t="s">
        <v>3658</v>
      </c>
      <c r="H2138" s="49" t="s">
        <v>136</v>
      </c>
      <c r="I2138" s="41" t="s">
        <v>74</v>
      </c>
      <c r="J2138" t="s">
        <v>3568</v>
      </c>
      <c r="K2138" t="s">
        <v>3569</v>
      </c>
      <c r="L2138" s="61" t="s">
        <v>92</v>
      </c>
      <c r="M2138" s="61" t="s">
        <v>3570</v>
      </c>
      <c r="N2138" s="41" t="s">
        <v>3571</v>
      </c>
      <c r="O2138" s="41" t="s">
        <v>3576</v>
      </c>
      <c r="P2138" s="41" t="s">
        <v>3573</v>
      </c>
      <c r="Q2138" t="s">
        <v>3575</v>
      </c>
      <c r="R2138" t="s">
        <v>3574</v>
      </c>
      <c r="S2138" s="46">
        <v>1215.4000000000001</v>
      </c>
      <c r="T2138" s="41">
        <v>1</v>
      </c>
      <c r="U2138" s="41">
        <v>1</v>
      </c>
      <c r="V2138" s="49">
        <f>SUMIF(ResumenCotizacion!$C:$C,E2138,ResumenCotizacion!$P:$P)</f>
        <v>0</v>
      </c>
      <c r="W2138" s="86">
        <f>IF(H2138="USD",S2138*SolCotizacion!$J$18,S2138)</f>
        <v>4454939.3140000002</v>
      </c>
      <c r="X2138" s="3">
        <f>ROUND(W2138/(1-VLOOKUP("Total porcentaje:",ResumenCotizacion!$F:$H,3,0)),2)</f>
        <v>4454939.3099999996</v>
      </c>
      <c r="Y2138" s="3">
        <f t="shared" si="142"/>
        <v>0</v>
      </c>
    </row>
    <row r="2139" spans="1:25" ht="14.25" x14ac:dyDescent="0.2">
      <c r="A2139" s="21" t="str">
        <f t="shared" si="140"/>
        <v>UT DELL EMCCanalIT-SW-01-03</v>
      </c>
      <c r="B2139" s="21" t="str">
        <f t="shared" si="141"/>
        <v>IT-SW-01-03Canal</v>
      </c>
      <c r="C2139"/>
      <c r="D2139" t="s">
        <v>3658</v>
      </c>
      <c r="E2139" t="s">
        <v>3577</v>
      </c>
      <c r="F2139" s="41" t="s">
        <v>3567</v>
      </c>
      <c r="G2139" s="21" t="s">
        <v>3658</v>
      </c>
      <c r="H2139" s="49" t="s">
        <v>136</v>
      </c>
      <c r="I2139" s="41" t="s">
        <v>74</v>
      </c>
      <c r="J2139" t="s">
        <v>3568</v>
      </c>
      <c r="K2139" t="s">
        <v>3569</v>
      </c>
      <c r="L2139" s="61" t="s">
        <v>92</v>
      </c>
      <c r="M2139" s="61" t="s">
        <v>3570</v>
      </c>
      <c r="N2139" s="41" t="s">
        <v>3578</v>
      </c>
      <c r="O2139" s="41" t="s">
        <v>3572</v>
      </c>
      <c r="P2139" s="41" t="s">
        <v>3573</v>
      </c>
      <c r="Q2139" t="s">
        <v>3577</v>
      </c>
      <c r="R2139" t="s">
        <v>3574</v>
      </c>
      <c r="S2139" s="46">
        <v>1334.5666666666668</v>
      </c>
      <c r="T2139" s="41">
        <v>1</v>
      </c>
      <c r="U2139" s="41">
        <v>1</v>
      </c>
      <c r="V2139" s="49">
        <f>SUMIF(ResumenCotizacion!$C:$C,E2139,ResumenCotizacion!$P:$P)</f>
        <v>0</v>
      </c>
      <c r="W2139" s="86">
        <f>IF(H2139="USD",S2139*SolCotizacion!$J$18,S2139)</f>
        <v>4891734.0056666667</v>
      </c>
      <c r="X2139" s="3">
        <f>ROUND(W2139/(1-VLOOKUP("Total porcentaje:",ResumenCotizacion!$F:$H,3,0)),2)</f>
        <v>4891734.01</v>
      </c>
      <c r="Y2139" s="3">
        <f t="shared" si="142"/>
        <v>0</v>
      </c>
    </row>
    <row r="2140" spans="1:25" ht="14.25" x14ac:dyDescent="0.2">
      <c r="A2140" s="21" t="str">
        <f t="shared" si="140"/>
        <v>UT DELL EMCCanalIT-SW-01-04</v>
      </c>
      <c r="B2140" s="21" t="str">
        <f t="shared" si="141"/>
        <v>IT-SW-01-04Canal</v>
      </c>
      <c r="C2140"/>
      <c r="D2140" t="s">
        <v>3658</v>
      </c>
      <c r="E2140" t="s">
        <v>3579</v>
      </c>
      <c r="F2140" s="41" t="s">
        <v>3567</v>
      </c>
      <c r="G2140" s="21" t="s">
        <v>3658</v>
      </c>
      <c r="H2140" s="49" t="s">
        <v>136</v>
      </c>
      <c r="I2140" s="41" t="s">
        <v>74</v>
      </c>
      <c r="J2140" t="s">
        <v>3568</v>
      </c>
      <c r="K2140" t="s">
        <v>3569</v>
      </c>
      <c r="L2140" s="61" t="s">
        <v>92</v>
      </c>
      <c r="M2140" s="61" t="s">
        <v>3570</v>
      </c>
      <c r="N2140" s="41" t="s">
        <v>3578</v>
      </c>
      <c r="O2140" s="41" t="s">
        <v>3576</v>
      </c>
      <c r="P2140" s="41" t="s">
        <v>3573</v>
      </c>
      <c r="Q2140" t="s">
        <v>3579</v>
      </c>
      <c r="R2140" t="s">
        <v>3574</v>
      </c>
      <c r="S2140" s="46">
        <v>2573.7666666666669</v>
      </c>
      <c r="T2140" s="41">
        <v>1</v>
      </c>
      <c r="U2140" s="41">
        <v>1</v>
      </c>
      <c r="V2140" s="49">
        <f>SUMIF(ResumenCotizacion!$C:$C,E2140,ResumenCotizacion!$P:$P)</f>
        <v>0</v>
      </c>
      <c r="W2140" s="86">
        <f>IF(H2140="USD",S2140*SolCotizacion!$J$18,S2140)</f>
        <v>9433910.0776666664</v>
      </c>
      <c r="X2140" s="3">
        <f>ROUND(W2140/(1-VLOOKUP("Total porcentaje:",ResumenCotizacion!$F:$H,3,0)),2)</f>
        <v>9433910.0800000001</v>
      </c>
      <c r="Y2140" s="3">
        <f t="shared" si="142"/>
        <v>0</v>
      </c>
    </row>
    <row r="2141" spans="1:25" ht="14.25" x14ac:dyDescent="0.2">
      <c r="A2141" s="21" t="str">
        <f t="shared" si="140"/>
        <v>UT DELL EMCCanalIT-SW-01-05</v>
      </c>
      <c r="B2141" s="21" t="str">
        <f t="shared" si="141"/>
        <v>IT-SW-01-05Canal</v>
      </c>
      <c r="C2141"/>
      <c r="D2141" t="s">
        <v>3658</v>
      </c>
      <c r="E2141" t="s">
        <v>3580</v>
      </c>
      <c r="F2141" s="41" t="s">
        <v>3567</v>
      </c>
      <c r="G2141" s="21" t="s">
        <v>3658</v>
      </c>
      <c r="H2141" s="49" t="s">
        <v>136</v>
      </c>
      <c r="I2141" s="41" t="s">
        <v>74</v>
      </c>
      <c r="J2141" t="s">
        <v>3568</v>
      </c>
      <c r="K2141" t="s">
        <v>3569</v>
      </c>
      <c r="L2141" s="61" t="s">
        <v>92</v>
      </c>
      <c r="M2141" s="61" t="s">
        <v>3570</v>
      </c>
      <c r="N2141" s="41" t="s">
        <v>3581</v>
      </c>
      <c r="O2141" s="41" t="s">
        <v>3572</v>
      </c>
      <c r="P2141" s="41" t="s">
        <v>3573</v>
      </c>
      <c r="Q2141" t="s">
        <v>3580</v>
      </c>
      <c r="R2141" t="s">
        <v>3574</v>
      </c>
      <c r="S2141" s="46">
        <v>2001.85</v>
      </c>
      <c r="T2141" s="41">
        <v>1</v>
      </c>
      <c r="U2141" s="41">
        <v>1</v>
      </c>
      <c r="V2141" s="49">
        <f>SUMIF(ResumenCotizacion!$C:$C,E2141,ResumenCotizacion!$P:$P)</f>
        <v>0</v>
      </c>
      <c r="W2141" s="86">
        <f>IF(H2141="USD",S2141*SolCotizacion!$J$18,S2141)</f>
        <v>7337601.0084999995</v>
      </c>
      <c r="X2141" s="3">
        <f>ROUND(W2141/(1-VLOOKUP("Total porcentaje:",ResumenCotizacion!$F:$H,3,0)),2)</f>
        <v>7337601.0099999998</v>
      </c>
      <c r="Y2141" s="3">
        <f t="shared" si="142"/>
        <v>0</v>
      </c>
    </row>
    <row r="2142" spans="1:25" ht="14.25" x14ac:dyDescent="0.2">
      <c r="A2142" s="21" t="str">
        <f t="shared" si="140"/>
        <v>UT DELL EMCCanalIT-SW-01-06</v>
      </c>
      <c r="B2142" s="21" t="str">
        <f t="shared" si="141"/>
        <v>IT-SW-01-06Canal</v>
      </c>
      <c r="C2142"/>
      <c r="D2142" t="s">
        <v>3658</v>
      </c>
      <c r="E2142" t="s">
        <v>3582</v>
      </c>
      <c r="F2142" s="41" t="s">
        <v>3567</v>
      </c>
      <c r="G2142" s="21" t="s">
        <v>3658</v>
      </c>
      <c r="H2142" s="49" t="s">
        <v>136</v>
      </c>
      <c r="I2142" s="41" t="s">
        <v>74</v>
      </c>
      <c r="J2142" t="s">
        <v>3568</v>
      </c>
      <c r="K2142" t="s">
        <v>3569</v>
      </c>
      <c r="L2142" s="61" t="s">
        <v>92</v>
      </c>
      <c r="M2142" s="61" t="s">
        <v>3570</v>
      </c>
      <c r="N2142" s="41" t="s">
        <v>3581</v>
      </c>
      <c r="O2142" s="41" t="s">
        <v>3576</v>
      </c>
      <c r="P2142" s="41" t="s">
        <v>3573</v>
      </c>
      <c r="Q2142" t="s">
        <v>3582</v>
      </c>
      <c r="R2142" t="s">
        <v>3574</v>
      </c>
      <c r="S2142" s="46">
        <v>5290.5499999999993</v>
      </c>
      <c r="T2142" s="41">
        <v>1</v>
      </c>
      <c r="U2142" s="41">
        <v>1</v>
      </c>
      <c r="V2142" s="49">
        <f>SUMIF(ResumenCotizacion!$C:$C,E2142,ResumenCotizacion!$P:$P)</f>
        <v>0</v>
      </c>
      <c r="W2142" s="86">
        <f>IF(H2142="USD",S2142*SolCotizacion!$J$18,S2142)</f>
        <v>19392034.875499997</v>
      </c>
      <c r="X2142" s="3">
        <f>ROUND(W2142/(1-VLOOKUP("Total porcentaje:",ResumenCotizacion!$F:$H,3,0)),2)</f>
        <v>19392034.879999999</v>
      </c>
      <c r="Y2142" s="3">
        <f t="shared" si="142"/>
        <v>0</v>
      </c>
    </row>
    <row r="2143" spans="1:25" ht="14.25" x14ac:dyDescent="0.2">
      <c r="A2143" s="21" t="str">
        <f t="shared" si="140"/>
        <v>UT DELL EMCCanalIT-SW-02-01</v>
      </c>
      <c r="B2143" s="21" t="str">
        <f t="shared" si="141"/>
        <v>IT-SW-02-01Canal</v>
      </c>
      <c r="C2143"/>
      <c r="D2143" t="s">
        <v>3658</v>
      </c>
      <c r="E2143" t="s">
        <v>3583</v>
      </c>
      <c r="F2143" s="41" t="s">
        <v>3567</v>
      </c>
      <c r="G2143" s="21" t="s">
        <v>3658</v>
      </c>
      <c r="H2143" s="49" t="s">
        <v>136</v>
      </c>
      <c r="I2143" s="41" t="s">
        <v>74</v>
      </c>
      <c r="J2143" t="s">
        <v>3584</v>
      </c>
      <c r="K2143" t="s">
        <v>3585</v>
      </c>
      <c r="L2143" s="61" t="s">
        <v>92</v>
      </c>
      <c r="M2143" s="61" t="s">
        <v>3570</v>
      </c>
      <c r="N2143" s="41" t="s">
        <v>3571</v>
      </c>
      <c r="O2143" s="41" t="s">
        <v>3572</v>
      </c>
      <c r="P2143" s="41" t="s">
        <v>3573</v>
      </c>
      <c r="Q2143" t="s">
        <v>3583</v>
      </c>
      <c r="R2143" t="s">
        <v>3574</v>
      </c>
      <c r="S2143" s="46">
        <v>1715.85</v>
      </c>
      <c r="T2143" s="41">
        <v>1</v>
      </c>
      <c r="U2143" s="41">
        <v>1</v>
      </c>
      <c r="V2143" s="49">
        <f>SUMIF(ResumenCotizacion!$C:$C,E2143,ResumenCotizacion!$P:$P)</f>
        <v>0</v>
      </c>
      <c r="W2143" s="86">
        <f>IF(H2143="USD",S2143*SolCotizacion!$J$18,S2143)</f>
        <v>6289293.7484999998</v>
      </c>
      <c r="X2143" s="3">
        <f>ROUND(W2143/(1-VLOOKUP("Total porcentaje:",ResumenCotizacion!$F:$H,3,0)),2)</f>
        <v>6289293.75</v>
      </c>
      <c r="Y2143" s="3">
        <f t="shared" si="142"/>
        <v>0</v>
      </c>
    </row>
    <row r="2144" spans="1:25" ht="14.25" x14ac:dyDescent="0.2">
      <c r="A2144" s="21" t="str">
        <f t="shared" si="140"/>
        <v>UT DELL EMCCanalIT-SW-02-02</v>
      </c>
      <c r="B2144" s="21" t="str">
        <f t="shared" si="141"/>
        <v>IT-SW-02-02Canal</v>
      </c>
      <c r="C2144"/>
      <c r="D2144" t="s">
        <v>3658</v>
      </c>
      <c r="E2144" t="s">
        <v>3586</v>
      </c>
      <c r="F2144" s="41" t="s">
        <v>3567</v>
      </c>
      <c r="G2144" s="21" t="s">
        <v>3658</v>
      </c>
      <c r="H2144" s="49" t="s">
        <v>136</v>
      </c>
      <c r="I2144" s="41" t="s">
        <v>74</v>
      </c>
      <c r="J2144" t="s">
        <v>3584</v>
      </c>
      <c r="K2144" t="s">
        <v>3585</v>
      </c>
      <c r="L2144" s="61" t="s">
        <v>92</v>
      </c>
      <c r="M2144" s="61" t="s">
        <v>3570</v>
      </c>
      <c r="N2144" s="41" t="s">
        <v>3571</v>
      </c>
      <c r="O2144" s="41" t="s">
        <v>3576</v>
      </c>
      <c r="P2144" s="41" t="s">
        <v>3573</v>
      </c>
      <c r="Q2144" t="s">
        <v>3586</v>
      </c>
      <c r="R2144" t="s">
        <v>3574</v>
      </c>
      <c r="S2144" s="46">
        <v>1930.3249999999998</v>
      </c>
      <c r="T2144" s="41">
        <v>1</v>
      </c>
      <c r="U2144" s="41">
        <v>1</v>
      </c>
      <c r="V2144" s="49">
        <f>SUMIF(ResumenCotizacion!$C:$C,E2144,ResumenCotizacion!$P:$P)</f>
        <v>0</v>
      </c>
      <c r="W2144" s="86">
        <f>IF(H2144="USD",S2144*SolCotizacion!$J$18,S2144)</f>
        <v>7075432.5582499988</v>
      </c>
      <c r="X2144" s="3">
        <f>ROUND(W2144/(1-VLOOKUP("Total porcentaje:",ResumenCotizacion!$F:$H,3,0)),2)</f>
        <v>7075432.5599999996</v>
      </c>
      <c r="Y2144" s="3">
        <f t="shared" si="142"/>
        <v>0</v>
      </c>
    </row>
    <row r="2145" spans="1:25" ht="14.25" x14ac:dyDescent="0.2">
      <c r="A2145" s="21" t="str">
        <f t="shared" si="140"/>
        <v>UT DELL EMCCanalIT-SW-02-03</v>
      </c>
      <c r="B2145" s="21" t="str">
        <f t="shared" si="141"/>
        <v>IT-SW-02-03Canal</v>
      </c>
      <c r="C2145"/>
      <c r="D2145" t="s">
        <v>3658</v>
      </c>
      <c r="E2145" t="s">
        <v>3587</v>
      </c>
      <c r="F2145" s="41" t="s">
        <v>3567</v>
      </c>
      <c r="G2145" s="21" t="s">
        <v>3658</v>
      </c>
      <c r="H2145" s="49" t="s">
        <v>136</v>
      </c>
      <c r="I2145" s="41" t="s">
        <v>74</v>
      </c>
      <c r="J2145" t="s">
        <v>3584</v>
      </c>
      <c r="K2145" t="s">
        <v>3585</v>
      </c>
      <c r="L2145" s="61" t="s">
        <v>92</v>
      </c>
      <c r="M2145" s="61" t="s">
        <v>3570</v>
      </c>
      <c r="N2145" s="41" t="s">
        <v>3578</v>
      </c>
      <c r="O2145" s="41" t="s">
        <v>3572</v>
      </c>
      <c r="P2145" s="41" t="s">
        <v>3573</v>
      </c>
      <c r="Q2145" t="s">
        <v>3587</v>
      </c>
      <c r="R2145" t="s">
        <v>3574</v>
      </c>
      <c r="S2145" s="46">
        <v>2287.8000000000002</v>
      </c>
      <c r="T2145" s="41">
        <v>1</v>
      </c>
      <c r="U2145" s="41">
        <v>1</v>
      </c>
      <c r="V2145" s="49">
        <f>SUMIF(ResumenCotizacion!$C:$C,E2145,ResumenCotizacion!$P:$P)</f>
        <v>0</v>
      </c>
      <c r="W2145" s="86">
        <f>IF(H2145="USD",S2145*SolCotizacion!$J$18,S2145)</f>
        <v>8385724.9980000006</v>
      </c>
      <c r="X2145" s="3">
        <f>ROUND(W2145/(1-VLOOKUP("Total porcentaje:",ResumenCotizacion!$F:$H,3,0)),2)</f>
        <v>8385725</v>
      </c>
      <c r="Y2145" s="3">
        <f t="shared" si="142"/>
        <v>0</v>
      </c>
    </row>
    <row r="2146" spans="1:25" ht="14.25" x14ac:dyDescent="0.2">
      <c r="A2146" s="21" t="str">
        <f t="shared" si="140"/>
        <v>UT DELL EMCCanalIT-SW-02-04</v>
      </c>
      <c r="B2146" s="21" t="str">
        <f t="shared" si="141"/>
        <v>IT-SW-02-04Canal</v>
      </c>
      <c r="C2146"/>
      <c r="D2146" t="s">
        <v>3658</v>
      </c>
      <c r="E2146" t="s">
        <v>3588</v>
      </c>
      <c r="F2146" s="41" t="s">
        <v>3567</v>
      </c>
      <c r="G2146" s="21" t="s">
        <v>3658</v>
      </c>
      <c r="H2146" s="49" t="s">
        <v>136</v>
      </c>
      <c r="I2146" s="41" t="s">
        <v>74</v>
      </c>
      <c r="J2146" t="s">
        <v>3584</v>
      </c>
      <c r="K2146" t="s">
        <v>3585</v>
      </c>
      <c r="L2146" s="61" t="s">
        <v>92</v>
      </c>
      <c r="M2146" s="61" t="s">
        <v>3570</v>
      </c>
      <c r="N2146" s="41" t="s">
        <v>3578</v>
      </c>
      <c r="O2146" s="41" t="s">
        <v>3576</v>
      </c>
      <c r="P2146" s="41" t="s">
        <v>3573</v>
      </c>
      <c r="Q2146" t="s">
        <v>3588</v>
      </c>
      <c r="R2146" t="s">
        <v>3574</v>
      </c>
      <c r="S2146" s="46">
        <v>3527.0333333333333</v>
      </c>
      <c r="T2146" s="41">
        <v>1</v>
      </c>
      <c r="U2146" s="41">
        <v>1</v>
      </c>
      <c r="V2146" s="49">
        <f>SUMIF(ResumenCotizacion!$C:$C,E2146,ResumenCotizacion!$P:$P)</f>
        <v>0</v>
      </c>
      <c r="W2146" s="86">
        <f>IF(H2146="USD",S2146*SolCotizacion!$J$18,S2146)</f>
        <v>12928023.250333333</v>
      </c>
      <c r="X2146" s="3">
        <f>ROUND(W2146/(1-VLOOKUP("Total porcentaje:",ResumenCotizacion!$F:$H,3,0)),2)</f>
        <v>12928023.25</v>
      </c>
      <c r="Y2146" s="3">
        <f t="shared" si="142"/>
        <v>0</v>
      </c>
    </row>
    <row r="2147" spans="1:25" ht="14.25" x14ac:dyDescent="0.2">
      <c r="A2147" s="21" t="str">
        <f t="shared" si="140"/>
        <v>UT DELL EMCCanalIT-SW-02-05</v>
      </c>
      <c r="B2147" s="21" t="str">
        <f t="shared" si="141"/>
        <v>IT-SW-02-05Canal</v>
      </c>
      <c r="C2147"/>
      <c r="D2147" t="s">
        <v>3658</v>
      </c>
      <c r="E2147" t="s">
        <v>3589</v>
      </c>
      <c r="F2147" s="41" t="s">
        <v>3567</v>
      </c>
      <c r="G2147" s="21" t="s">
        <v>3658</v>
      </c>
      <c r="H2147" s="49" t="s">
        <v>136</v>
      </c>
      <c r="I2147" s="41" t="s">
        <v>74</v>
      </c>
      <c r="J2147" t="s">
        <v>3584</v>
      </c>
      <c r="K2147" t="s">
        <v>3585</v>
      </c>
      <c r="L2147" s="61" t="s">
        <v>92</v>
      </c>
      <c r="M2147" s="61" t="s">
        <v>3570</v>
      </c>
      <c r="N2147" s="41" t="s">
        <v>3581</v>
      </c>
      <c r="O2147" s="41" t="s">
        <v>3572</v>
      </c>
      <c r="P2147" s="41" t="s">
        <v>3573</v>
      </c>
      <c r="Q2147" t="s">
        <v>3589</v>
      </c>
      <c r="R2147" t="s">
        <v>3574</v>
      </c>
      <c r="S2147" s="46">
        <v>6577.45</v>
      </c>
      <c r="T2147" s="41">
        <v>1</v>
      </c>
      <c r="U2147" s="41">
        <v>1</v>
      </c>
      <c r="V2147" s="49">
        <f>SUMIF(ResumenCotizacion!$C:$C,E2147,ResumenCotizacion!$P:$P)</f>
        <v>0</v>
      </c>
      <c r="W2147" s="86">
        <f>IF(H2147="USD",S2147*SolCotizacion!$J$18,S2147)</f>
        <v>24109051.004499998</v>
      </c>
      <c r="X2147" s="3">
        <f>ROUND(W2147/(1-VLOOKUP("Total porcentaje:",ResumenCotizacion!$F:$H,3,0)),2)</f>
        <v>24109051</v>
      </c>
      <c r="Y2147" s="3">
        <f t="shared" si="142"/>
        <v>0</v>
      </c>
    </row>
    <row r="2148" spans="1:25" ht="14.25" x14ac:dyDescent="0.2">
      <c r="A2148" s="21" t="str">
        <f t="shared" si="140"/>
        <v>UT DELL EMCCanalIT-SW-02-06</v>
      </c>
      <c r="B2148" s="21" t="str">
        <f t="shared" si="141"/>
        <v>IT-SW-02-06Canal</v>
      </c>
      <c r="C2148"/>
      <c r="D2148" t="s">
        <v>3658</v>
      </c>
      <c r="E2148" t="s">
        <v>3590</v>
      </c>
      <c r="F2148" s="41" t="s">
        <v>3567</v>
      </c>
      <c r="G2148" s="21" t="s">
        <v>3658</v>
      </c>
      <c r="H2148" s="49" t="s">
        <v>136</v>
      </c>
      <c r="I2148" s="41" t="s">
        <v>74</v>
      </c>
      <c r="J2148" t="s">
        <v>3584</v>
      </c>
      <c r="K2148" t="s">
        <v>3585</v>
      </c>
      <c r="L2148" s="61" t="s">
        <v>92</v>
      </c>
      <c r="M2148" s="61" t="s">
        <v>3570</v>
      </c>
      <c r="N2148" s="41" t="s">
        <v>3581</v>
      </c>
      <c r="O2148" s="41" t="s">
        <v>3576</v>
      </c>
      <c r="P2148" s="41" t="s">
        <v>3573</v>
      </c>
      <c r="Q2148" t="s">
        <v>3590</v>
      </c>
      <c r="R2148" t="s">
        <v>3574</v>
      </c>
      <c r="S2148" s="46">
        <v>7435.3499999999995</v>
      </c>
      <c r="T2148" s="41">
        <v>1</v>
      </c>
      <c r="U2148" s="41">
        <v>1</v>
      </c>
      <c r="V2148" s="49">
        <f>SUMIF(ResumenCotizacion!$C:$C,E2148,ResumenCotizacion!$P:$P)</f>
        <v>0</v>
      </c>
      <c r="W2148" s="86">
        <f>IF(H2148="USD",S2148*SolCotizacion!$J$18,S2148)</f>
        <v>27253606.243499998</v>
      </c>
      <c r="X2148" s="3">
        <f>ROUND(W2148/(1-VLOOKUP("Total porcentaje:",ResumenCotizacion!$F:$H,3,0)),2)</f>
        <v>27253606.239999998</v>
      </c>
      <c r="Y2148" s="3">
        <f t="shared" si="142"/>
        <v>0</v>
      </c>
    </row>
    <row r="2149" spans="1:25" ht="14.25" x14ac:dyDescent="0.2">
      <c r="A2149" s="21" t="str">
        <f t="shared" si="140"/>
        <v>UT DELL EMCCanalIT-SW-03-01</v>
      </c>
      <c r="B2149" s="21" t="str">
        <f t="shared" si="141"/>
        <v>IT-SW-03-01Canal</v>
      </c>
      <c r="C2149"/>
      <c r="D2149" t="s">
        <v>3658</v>
      </c>
      <c r="E2149" t="s">
        <v>3591</v>
      </c>
      <c r="F2149" s="41" t="s">
        <v>3567</v>
      </c>
      <c r="G2149" s="21" t="s">
        <v>3658</v>
      </c>
      <c r="H2149" s="49" t="s">
        <v>136</v>
      </c>
      <c r="I2149" s="41" t="s">
        <v>74</v>
      </c>
      <c r="J2149" t="s">
        <v>3592</v>
      </c>
      <c r="K2149" t="s">
        <v>3569</v>
      </c>
      <c r="L2149" s="61" t="s">
        <v>92</v>
      </c>
      <c r="M2149" s="61" t="s">
        <v>3570</v>
      </c>
      <c r="N2149" s="41" t="s">
        <v>3571</v>
      </c>
      <c r="O2149" s="41" t="s">
        <v>3572</v>
      </c>
      <c r="P2149" s="41" t="s">
        <v>3573</v>
      </c>
      <c r="Q2149" t="s">
        <v>3591</v>
      </c>
      <c r="R2149" t="s">
        <v>3574</v>
      </c>
      <c r="S2149" s="46">
        <v>1358.375</v>
      </c>
      <c r="T2149" s="41">
        <v>1</v>
      </c>
      <c r="U2149" s="41">
        <v>1</v>
      </c>
      <c r="V2149" s="49">
        <f>SUMIF(ResumenCotizacion!$C:$C,E2149,ResumenCotizacion!$P:$P)</f>
        <v>0</v>
      </c>
      <c r="W2149" s="86">
        <f>IF(H2149="USD",S2149*SolCotizacion!$J$18,S2149)</f>
        <v>4979001.3087499999</v>
      </c>
      <c r="X2149" s="3">
        <f>ROUND(W2149/(1-VLOOKUP("Total porcentaje:",ResumenCotizacion!$F:$H,3,0)),2)</f>
        <v>4979001.3099999996</v>
      </c>
      <c r="Y2149" s="3">
        <f t="shared" si="142"/>
        <v>0</v>
      </c>
    </row>
    <row r="2150" spans="1:25" ht="14.25" x14ac:dyDescent="0.2">
      <c r="A2150" s="21" t="str">
        <f t="shared" si="140"/>
        <v>UT DELL EMCCanalIT-SW-03-02</v>
      </c>
      <c r="B2150" s="21" t="str">
        <f t="shared" si="141"/>
        <v>IT-SW-03-02Canal</v>
      </c>
      <c r="C2150"/>
      <c r="D2150" t="s">
        <v>3658</v>
      </c>
      <c r="E2150" t="s">
        <v>3593</v>
      </c>
      <c r="F2150" s="41" t="s">
        <v>3567</v>
      </c>
      <c r="G2150" s="21" t="s">
        <v>3658</v>
      </c>
      <c r="H2150" s="49" t="s">
        <v>136</v>
      </c>
      <c r="I2150" s="41" t="s">
        <v>74</v>
      </c>
      <c r="J2150" t="s">
        <v>3592</v>
      </c>
      <c r="K2150" t="s">
        <v>3569</v>
      </c>
      <c r="L2150" s="61" t="s">
        <v>92</v>
      </c>
      <c r="M2150" s="61" t="s">
        <v>3570</v>
      </c>
      <c r="N2150" s="41" t="s">
        <v>3571</v>
      </c>
      <c r="O2150" s="41" t="s">
        <v>3576</v>
      </c>
      <c r="P2150" s="41" t="s">
        <v>3573</v>
      </c>
      <c r="Q2150" t="s">
        <v>3593</v>
      </c>
      <c r="R2150" t="s">
        <v>3574</v>
      </c>
      <c r="S2150" s="46">
        <v>2287.7999999999997</v>
      </c>
      <c r="T2150" s="41">
        <v>1</v>
      </c>
      <c r="U2150" s="41">
        <v>1</v>
      </c>
      <c r="V2150" s="49">
        <f>SUMIF(ResumenCotizacion!$C:$C,E2150,ResumenCotizacion!$P:$P)</f>
        <v>0</v>
      </c>
      <c r="W2150" s="86">
        <f>IF(H2150="USD",S2150*SolCotizacion!$J$18,S2150)</f>
        <v>8385724.9979999987</v>
      </c>
      <c r="X2150" s="3">
        <f>ROUND(W2150/(1-VLOOKUP("Total porcentaje:",ResumenCotizacion!$F:$H,3,0)),2)</f>
        <v>8385725</v>
      </c>
      <c r="Y2150" s="3">
        <f t="shared" si="142"/>
        <v>0</v>
      </c>
    </row>
    <row r="2151" spans="1:25" ht="14.25" x14ac:dyDescent="0.2">
      <c r="A2151" s="21" t="str">
        <f t="shared" si="140"/>
        <v>UT DELL EMCCanalIT-SW-03-03</v>
      </c>
      <c r="B2151" s="21" t="str">
        <f t="shared" si="141"/>
        <v>IT-SW-03-03Canal</v>
      </c>
      <c r="C2151"/>
      <c r="D2151" t="s">
        <v>3658</v>
      </c>
      <c r="E2151" t="s">
        <v>3594</v>
      </c>
      <c r="F2151" s="41" t="s">
        <v>3567</v>
      </c>
      <c r="G2151" s="21" t="s">
        <v>3658</v>
      </c>
      <c r="H2151" s="49" t="s">
        <v>136</v>
      </c>
      <c r="I2151" s="41" t="s">
        <v>74</v>
      </c>
      <c r="J2151" t="s">
        <v>3592</v>
      </c>
      <c r="K2151" t="s">
        <v>3569</v>
      </c>
      <c r="L2151" s="61" t="s">
        <v>92</v>
      </c>
      <c r="M2151" s="61" t="s">
        <v>3570</v>
      </c>
      <c r="N2151" s="41" t="s">
        <v>3578</v>
      </c>
      <c r="O2151" s="41" t="s">
        <v>3572</v>
      </c>
      <c r="P2151" s="41" t="s">
        <v>3573</v>
      </c>
      <c r="Q2151" t="s">
        <v>3594</v>
      </c>
      <c r="R2151" t="s">
        <v>3574</v>
      </c>
      <c r="S2151" s="46">
        <v>1811.1666666666667</v>
      </c>
      <c r="T2151" s="41">
        <v>1</v>
      </c>
      <c r="U2151" s="41">
        <v>1</v>
      </c>
      <c r="V2151" s="49">
        <f>SUMIF(ResumenCotizacion!$C:$C,E2151,ResumenCotizacion!$P:$P)</f>
        <v>0</v>
      </c>
      <c r="W2151" s="86">
        <f>IF(H2151="USD",S2151*SolCotizacion!$J$18,S2151)</f>
        <v>6638668.4116666671</v>
      </c>
      <c r="X2151" s="3">
        <f>ROUND(W2151/(1-VLOOKUP("Total porcentaje:",ResumenCotizacion!$F:$H,3,0)),2)</f>
        <v>6638668.4100000001</v>
      </c>
      <c r="Y2151" s="3">
        <f t="shared" si="142"/>
        <v>0</v>
      </c>
    </row>
    <row r="2152" spans="1:25" ht="14.25" x14ac:dyDescent="0.2">
      <c r="A2152" s="21" t="str">
        <f t="shared" si="140"/>
        <v>UT DELL EMCCanalIT-SW-03-04</v>
      </c>
      <c r="B2152" s="21" t="str">
        <f t="shared" si="141"/>
        <v>IT-SW-03-04Canal</v>
      </c>
      <c r="C2152"/>
      <c r="D2152" t="s">
        <v>3658</v>
      </c>
      <c r="E2152" t="s">
        <v>3595</v>
      </c>
      <c r="F2152" s="41" t="s">
        <v>3567</v>
      </c>
      <c r="G2152" s="21" t="s">
        <v>3658</v>
      </c>
      <c r="H2152" s="49" t="s">
        <v>136</v>
      </c>
      <c r="I2152" s="41" t="s">
        <v>74</v>
      </c>
      <c r="J2152" t="s">
        <v>3592</v>
      </c>
      <c r="K2152" t="s">
        <v>3569</v>
      </c>
      <c r="L2152" s="61" t="s">
        <v>92</v>
      </c>
      <c r="M2152" s="61" t="s">
        <v>3570</v>
      </c>
      <c r="N2152" s="41" t="s">
        <v>3578</v>
      </c>
      <c r="O2152" s="41" t="s">
        <v>3576</v>
      </c>
      <c r="P2152" s="41" t="s">
        <v>3573</v>
      </c>
      <c r="Q2152" t="s">
        <v>3595</v>
      </c>
      <c r="R2152" t="s">
        <v>3574</v>
      </c>
      <c r="S2152" s="46">
        <v>4003.6666666666665</v>
      </c>
      <c r="T2152" s="41">
        <v>1</v>
      </c>
      <c r="U2152" s="41">
        <v>1</v>
      </c>
      <c r="V2152" s="49">
        <f>SUMIF(ResumenCotizacion!$C:$C,E2152,ResumenCotizacion!$P:$P)</f>
        <v>0</v>
      </c>
      <c r="W2152" s="86">
        <f>IF(H2152="USD",S2152*SolCotizacion!$J$18,S2152)</f>
        <v>14675079.836666666</v>
      </c>
      <c r="X2152" s="3">
        <f>ROUND(W2152/(1-VLOOKUP("Total porcentaje:",ResumenCotizacion!$F:$H,3,0)),2)</f>
        <v>14675079.84</v>
      </c>
      <c r="Y2152" s="3">
        <f t="shared" si="142"/>
        <v>0</v>
      </c>
    </row>
    <row r="2153" spans="1:25" ht="14.25" x14ac:dyDescent="0.2">
      <c r="A2153" s="21" t="str">
        <f t="shared" si="140"/>
        <v>UT DELL EMCCanalIT-SW-03-05</v>
      </c>
      <c r="B2153" s="21" t="str">
        <f t="shared" si="141"/>
        <v>IT-SW-03-05Canal</v>
      </c>
      <c r="C2153"/>
      <c r="D2153" t="s">
        <v>3658</v>
      </c>
      <c r="E2153" t="s">
        <v>3596</v>
      </c>
      <c r="F2153" s="41" t="s">
        <v>3567</v>
      </c>
      <c r="G2153" s="21" t="s">
        <v>3658</v>
      </c>
      <c r="H2153" s="49" t="s">
        <v>136</v>
      </c>
      <c r="I2153" s="41" t="s">
        <v>74</v>
      </c>
      <c r="J2153" t="s">
        <v>3592</v>
      </c>
      <c r="K2153" t="s">
        <v>3569</v>
      </c>
      <c r="L2153" s="61" t="s">
        <v>92</v>
      </c>
      <c r="M2153" s="61" t="s">
        <v>3570</v>
      </c>
      <c r="N2153" s="41" t="s">
        <v>3581</v>
      </c>
      <c r="O2153" s="41" t="s">
        <v>3572</v>
      </c>
      <c r="P2153" s="41" t="s">
        <v>3573</v>
      </c>
      <c r="Q2153" t="s">
        <v>3596</v>
      </c>
      <c r="R2153" t="s">
        <v>3574</v>
      </c>
      <c r="S2153" s="46">
        <v>2716.75</v>
      </c>
      <c r="T2153" s="41">
        <v>1</v>
      </c>
      <c r="U2153" s="41">
        <v>1</v>
      </c>
      <c r="V2153" s="49">
        <f>SUMIF(ResumenCotizacion!$C:$C,E2153,ResumenCotizacion!$P:$P)</f>
        <v>0</v>
      </c>
      <c r="W2153" s="86">
        <f>IF(H2153="USD",S2153*SolCotizacion!$J$18,S2153)</f>
        <v>9958002.6174999997</v>
      </c>
      <c r="X2153" s="3">
        <f>ROUND(W2153/(1-VLOOKUP("Total porcentaje:",ResumenCotizacion!$F:$H,3,0)),2)</f>
        <v>9958002.6199999992</v>
      </c>
      <c r="Y2153" s="3">
        <f t="shared" si="142"/>
        <v>0</v>
      </c>
    </row>
    <row r="2154" spans="1:25" ht="14.25" x14ac:dyDescent="0.2">
      <c r="A2154" s="21" t="str">
        <f t="shared" si="140"/>
        <v>UT DELL EMCCanalIT-SW-03-06</v>
      </c>
      <c r="B2154" s="21" t="str">
        <f t="shared" si="141"/>
        <v>IT-SW-03-06Canal</v>
      </c>
      <c r="C2154"/>
      <c r="D2154" t="s">
        <v>3658</v>
      </c>
      <c r="E2154" t="s">
        <v>3597</v>
      </c>
      <c r="F2154" s="41" t="s">
        <v>3567</v>
      </c>
      <c r="G2154" s="21" t="s">
        <v>3658</v>
      </c>
      <c r="H2154" s="49" t="s">
        <v>136</v>
      </c>
      <c r="I2154" s="41" t="s">
        <v>74</v>
      </c>
      <c r="J2154" t="s">
        <v>3592</v>
      </c>
      <c r="K2154" t="s">
        <v>3569</v>
      </c>
      <c r="L2154" s="61" t="s">
        <v>92</v>
      </c>
      <c r="M2154" s="61" t="s">
        <v>3570</v>
      </c>
      <c r="N2154" s="41" t="s">
        <v>3581</v>
      </c>
      <c r="O2154" s="41" t="s">
        <v>3576</v>
      </c>
      <c r="P2154" s="41" t="s">
        <v>3573</v>
      </c>
      <c r="Q2154" t="s">
        <v>3597</v>
      </c>
      <c r="R2154" t="s">
        <v>3574</v>
      </c>
      <c r="S2154" s="46">
        <v>6863.4</v>
      </c>
      <c r="T2154" s="41">
        <v>1</v>
      </c>
      <c r="U2154" s="41">
        <v>1</v>
      </c>
      <c r="V2154" s="49">
        <f>SUMIF(ResumenCotizacion!$C:$C,E2154,ResumenCotizacion!$P:$P)</f>
        <v>0</v>
      </c>
      <c r="W2154" s="86">
        <f>IF(H2154="USD",S2154*SolCotizacion!$J$18,S2154)</f>
        <v>25157174.993999999</v>
      </c>
      <c r="X2154" s="3">
        <f>ROUND(W2154/(1-VLOOKUP("Total porcentaje:",ResumenCotizacion!$F:$H,3,0)),2)</f>
        <v>25157174.989999998</v>
      </c>
      <c r="Y2154" s="3">
        <f t="shared" si="142"/>
        <v>0</v>
      </c>
    </row>
    <row r="2155" spans="1:25" ht="14.25" x14ac:dyDescent="0.2">
      <c r="A2155" s="21" t="str">
        <f t="shared" si="140"/>
        <v>UT DELL EMCCanalIT-SW-04-01</v>
      </c>
      <c r="B2155" s="21" t="str">
        <f t="shared" si="141"/>
        <v>IT-SW-04-01Canal</v>
      </c>
      <c r="C2155"/>
      <c r="D2155" t="s">
        <v>3658</v>
      </c>
      <c r="E2155" t="s">
        <v>3598</v>
      </c>
      <c r="F2155" s="41" t="s">
        <v>3567</v>
      </c>
      <c r="G2155" s="21" t="s">
        <v>3658</v>
      </c>
      <c r="H2155" s="49" t="s">
        <v>136</v>
      </c>
      <c r="I2155" s="41" t="s">
        <v>74</v>
      </c>
      <c r="J2155" t="s">
        <v>3599</v>
      </c>
      <c r="K2155" t="s">
        <v>3585</v>
      </c>
      <c r="L2155" s="61" t="s">
        <v>92</v>
      </c>
      <c r="M2155" s="61" t="s">
        <v>3570</v>
      </c>
      <c r="N2155" s="41" t="s">
        <v>3571</v>
      </c>
      <c r="O2155" s="41" t="s">
        <v>3572</v>
      </c>
      <c r="P2155" s="41" t="s">
        <v>3573</v>
      </c>
      <c r="Q2155" t="s">
        <v>3598</v>
      </c>
      <c r="R2155" t="s">
        <v>3574</v>
      </c>
      <c r="S2155" s="46">
        <v>2144.8249999999998</v>
      </c>
      <c r="T2155" s="41">
        <v>1</v>
      </c>
      <c r="U2155" s="41">
        <v>1</v>
      </c>
      <c r="V2155" s="49">
        <f>SUMIF(ResumenCotizacion!$C:$C,E2155,ResumenCotizacion!$P:$P)</f>
        <v>0</v>
      </c>
      <c r="W2155" s="86">
        <f>IF(H2155="USD",S2155*SolCotizacion!$J$18,S2155)</f>
        <v>7861663.0032499991</v>
      </c>
      <c r="X2155" s="3">
        <f>ROUND(W2155/(1-VLOOKUP("Total porcentaje:",ResumenCotizacion!$F:$H,3,0)),2)</f>
        <v>7861663</v>
      </c>
      <c r="Y2155" s="3">
        <f t="shared" si="142"/>
        <v>0</v>
      </c>
    </row>
    <row r="2156" spans="1:25" ht="14.25" x14ac:dyDescent="0.2">
      <c r="A2156" s="21" t="str">
        <f t="shared" si="140"/>
        <v>UT DELL EMCCanalIT-SW-04-02</v>
      </c>
      <c r="B2156" s="21" t="str">
        <f t="shared" si="141"/>
        <v>IT-SW-04-02Canal</v>
      </c>
      <c r="C2156"/>
      <c r="D2156" t="s">
        <v>3658</v>
      </c>
      <c r="E2156" t="s">
        <v>3600</v>
      </c>
      <c r="F2156" s="41" t="s">
        <v>3567</v>
      </c>
      <c r="G2156" s="21" t="s">
        <v>3658</v>
      </c>
      <c r="H2156" s="49" t="s">
        <v>136</v>
      </c>
      <c r="I2156" s="41" t="s">
        <v>74</v>
      </c>
      <c r="J2156" t="s">
        <v>3599</v>
      </c>
      <c r="K2156" t="s">
        <v>3585</v>
      </c>
      <c r="L2156" s="61" t="s">
        <v>92</v>
      </c>
      <c r="M2156" s="61" t="s">
        <v>3570</v>
      </c>
      <c r="N2156" s="41" t="s">
        <v>3571</v>
      </c>
      <c r="O2156" s="41" t="s">
        <v>3576</v>
      </c>
      <c r="P2156" s="41" t="s">
        <v>3573</v>
      </c>
      <c r="Q2156" t="s">
        <v>3600</v>
      </c>
      <c r="R2156" t="s">
        <v>3574</v>
      </c>
      <c r="S2156" s="46">
        <v>4003.65</v>
      </c>
      <c r="T2156" s="41">
        <v>1</v>
      </c>
      <c r="U2156" s="41">
        <v>1</v>
      </c>
      <c r="V2156" s="49">
        <f>SUMIF(ResumenCotizacion!$C:$C,E2156,ResumenCotizacion!$P:$P)</f>
        <v>0</v>
      </c>
      <c r="W2156" s="86">
        <f>IF(H2156="USD",S2156*SolCotizacion!$J$18,S2156)</f>
        <v>14675018.7465</v>
      </c>
      <c r="X2156" s="3">
        <f>ROUND(W2156/(1-VLOOKUP("Total porcentaje:",ResumenCotizacion!$F:$H,3,0)),2)</f>
        <v>14675018.75</v>
      </c>
      <c r="Y2156" s="3">
        <f t="shared" si="142"/>
        <v>0</v>
      </c>
    </row>
    <row r="2157" spans="1:25" ht="14.25" x14ac:dyDescent="0.2">
      <c r="A2157" s="21" t="str">
        <f t="shared" si="140"/>
        <v>UT DELL EMCCanalIT-SW-04-03</v>
      </c>
      <c r="B2157" s="21" t="str">
        <f t="shared" si="141"/>
        <v>IT-SW-04-03Canal</v>
      </c>
      <c r="C2157"/>
      <c r="D2157" t="s">
        <v>3658</v>
      </c>
      <c r="E2157" t="s">
        <v>3601</v>
      </c>
      <c r="F2157" s="41" t="s">
        <v>3567</v>
      </c>
      <c r="G2157" s="21" t="s">
        <v>3658</v>
      </c>
      <c r="H2157" s="49" t="s">
        <v>136</v>
      </c>
      <c r="I2157" s="41" t="s">
        <v>74</v>
      </c>
      <c r="J2157" t="s">
        <v>3599</v>
      </c>
      <c r="K2157" t="s">
        <v>3585</v>
      </c>
      <c r="L2157" s="61" t="s">
        <v>92</v>
      </c>
      <c r="M2157" s="61" t="s">
        <v>3570</v>
      </c>
      <c r="N2157" s="41" t="s">
        <v>3578</v>
      </c>
      <c r="O2157" s="41" t="s">
        <v>3572</v>
      </c>
      <c r="P2157" s="41" t="s">
        <v>3573</v>
      </c>
      <c r="Q2157" t="s">
        <v>3601</v>
      </c>
      <c r="R2157" t="s">
        <v>3574</v>
      </c>
      <c r="S2157" s="46">
        <v>2859.7666666666664</v>
      </c>
      <c r="T2157" s="41">
        <v>1</v>
      </c>
      <c r="U2157" s="41">
        <v>1</v>
      </c>
      <c r="V2157" s="49">
        <f>SUMIF(ResumenCotizacion!$C:$C,E2157,ResumenCotizacion!$P:$P)</f>
        <v>0</v>
      </c>
      <c r="W2157" s="86">
        <f>IF(H2157="USD",S2157*SolCotizacion!$J$18,S2157)</f>
        <v>10482217.337666666</v>
      </c>
      <c r="X2157" s="3">
        <f>ROUND(W2157/(1-VLOOKUP("Total porcentaje:",ResumenCotizacion!$F:$H,3,0)),2)</f>
        <v>10482217.34</v>
      </c>
      <c r="Y2157" s="3">
        <f t="shared" si="142"/>
        <v>0</v>
      </c>
    </row>
    <row r="2158" spans="1:25" ht="14.25" x14ac:dyDescent="0.2">
      <c r="A2158" s="21" t="str">
        <f t="shared" si="140"/>
        <v>UT DELL EMCCanalIT-SW-04-04</v>
      </c>
      <c r="B2158" s="21" t="str">
        <f t="shared" si="141"/>
        <v>IT-SW-04-04Canal</v>
      </c>
      <c r="C2158"/>
      <c r="D2158" t="s">
        <v>3658</v>
      </c>
      <c r="E2158" t="s">
        <v>3602</v>
      </c>
      <c r="F2158" s="41" t="s">
        <v>3567</v>
      </c>
      <c r="G2158" s="21" t="s">
        <v>3658</v>
      </c>
      <c r="H2158" s="49" t="s">
        <v>136</v>
      </c>
      <c r="I2158" s="41" t="s">
        <v>74</v>
      </c>
      <c r="J2158" t="s">
        <v>3599</v>
      </c>
      <c r="K2158" t="s">
        <v>3585</v>
      </c>
      <c r="L2158" s="61" t="s">
        <v>92</v>
      </c>
      <c r="M2158" s="61" t="s">
        <v>3570</v>
      </c>
      <c r="N2158" s="41" t="s">
        <v>3578</v>
      </c>
      <c r="O2158" s="41" t="s">
        <v>3576</v>
      </c>
      <c r="P2158" s="41" t="s">
        <v>3573</v>
      </c>
      <c r="Q2158" t="s">
        <v>3602</v>
      </c>
      <c r="R2158" t="s">
        <v>3574</v>
      </c>
      <c r="S2158" s="46">
        <v>6291.4666666666672</v>
      </c>
      <c r="T2158" s="41">
        <v>1</v>
      </c>
      <c r="U2158" s="41">
        <v>1</v>
      </c>
      <c r="V2158" s="49">
        <f>SUMIF(ResumenCotizacion!$C:$C,E2158,ResumenCotizacion!$P:$P)</f>
        <v>0</v>
      </c>
      <c r="W2158" s="86">
        <f>IF(H2158="USD",S2158*SolCotizacion!$J$18,S2158)</f>
        <v>23060804.834666669</v>
      </c>
      <c r="X2158" s="3">
        <f>ROUND(W2158/(1-VLOOKUP("Total porcentaje:",ResumenCotizacion!$F:$H,3,0)),2)</f>
        <v>23060804.829999998</v>
      </c>
      <c r="Y2158" s="3">
        <f t="shared" si="142"/>
        <v>0</v>
      </c>
    </row>
    <row r="2159" spans="1:25" ht="14.25" x14ac:dyDescent="0.2">
      <c r="A2159" s="21" t="str">
        <f t="shared" si="140"/>
        <v>UT DELL EMCCanalIT-SW-04-05</v>
      </c>
      <c r="B2159" s="21" t="str">
        <f t="shared" si="141"/>
        <v>IT-SW-04-05Canal</v>
      </c>
      <c r="C2159"/>
      <c r="D2159" t="s">
        <v>3658</v>
      </c>
      <c r="E2159" t="s">
        <v>3603</v>
      </c>
      <c r="F2159" s="41" t="s">
        <v>3567</v>
      </c>
      <c r="G2159" s="21" t="s">
        <v>3658</v>
      </c>
      <c r="H2159" s="49" t="s">
        <v>136</v>
      </c>
      <c r="I2159" s="41" t="s">
        <v>74</v>
      </c>
      <c r="J2159" t="s">
        <v>3599</v>
      </c>
      <c r="K2159" t="s">
        <v>3585</v>
      </c>
      <c r="L2159" s="61" t="s">
        <v>92</v>
      </c>
      <c r="M2159" s="61" t="s">
        <v>3570</v>
      </c>
      <c r="N2159" s="41" t="s">
        <v>3581</v>
      </c>
      <c r="O2159" s="41" t="s">
        <v>3572</v>
      </c>
      <c r="P2159" s="41" t="s">
        <v>3573</v>
      </c>
      <c r="Q2159" t="s">
        <v>3603</v>
      </c>
      <c r="R2159" t="s">
        <v>3574</v>
      </c>
      <c r="S2159" s="46">
        <v>5147.5499999999993</v>
      </c>
      <c r="T2159" s="41">
        <v>1</v>
      </c>
      <c r="U2159" s="41">
        <v>1</v>
      </c>
      <c r="V2159" s="49">
        <f>SUMIF(ResumenCotizacion!$C:$C,E2159,ResumenCotizacion!$P:$P)</f>
        <v>0</v>
      </c>
      <c r="W2159" s="86">
        <f>IF(H2159="USD",S2159*SolCotizacion!$J$18,S2159)</f>
        <v>18867881.245499998</v>
      </c>
      <c r="X2159" s="3">
        <f>ROUND(W2159/(1-VLOOKUP("Total porcentaje:",ResumenCotizacion!$F:$H,3,0)),2)</f>
        <v>18867881.25</v>
      </c>
      <c r="Y2159" s="3">
        <f t="shared" si="142"/>
        <v>0</v>
      </c>
    </row>
    <row r="2160" spans="1:25" ht="14.25" x14ac:dyDescent="0.2">
      <c r="A2160" s="21" t="str">
        <f t="shared" si="140"/>
        <v>UT DELL EMCCanalIT-SW-04-06</v>
      </c>
      <c r="B2160" s="21" t="str">
        <f t="shared" si="141"/>
        <v>IT-SW-04-06Canal</v>
      </c>
      <c r="C2160"/>
      <c r="D2160" t="s">
        <v>3658</v>
      </c>
      <c r="E2160" t="s">
        <v>3604</v>
      </c>
      <c r="F2160" s="41" t="s">
        <v>3567</v>
      </c>
      <c r="G2160" s="21" t="s">
        <v>3658</v>
      </c>
      <c r="H2160" s="49" t="s">
        <v>136</v>
      </c>
      <c r="I2160" s="41" t="s">
        <v>74</v>
      </c>
      <c r="J2160" t="s">
        <v>3599</v>
      </c>
      <c r="K2160" t="s">
        <v>3585</v>
      </c>
      <c r="L2160" s="61" t="s">
        <v>92</v>
      </c>
      <c r="M2160" s="61" t="s">
        <v>3570</v>
      </c>
      <c r="N2160" s="41" t="s">
        <v>3581</v>
      </c>
      <c r="O2160" s="41" t="s">
        <v>3576</v>
      </c>
      <c r="P2160" s="41" t="s">
        <v>3573</v>
      </c>
      <c r="Q2160" t="s">
        <v>3604</v>
      </c>
      <c r="R2160" t="s">
        <v>3574</v>
      </c>
      <c r="S2160" s="46">
        <v>10581.099999999999</v>
      </c>
      <c r="T2160" s="41">
        <v>1</v>
      </c>
      <c r="U2160" s="41">
        <v>1</v>
      </c>
      <c r="V2160" s="49">
        <f>SUMIF(ResumenCotizacion!$C:$C,E2160,ResumenCotizacion!$P:$P)</f>
        <v>0</v>
      </c>
      <c r="W2160" s="86">
        <f>IF(H2160="USD",S2160*SolCotizacion!$J$18,S2160)</f>
        <v>38784069.750999995</v>
      </c>
      <c r="X2160" s="3">
        <f>ROUND(W2160/(1-VLOOKUP("Total porcentaje:",ResumenCotizacion!$F:$H,3,0)),2)</f>
        <v>38784069.75</v>
      </c>
      <c r="Y2160" s="3">
        <f t="shared" si="142"/>
        <v>0</v>
      </c>
    </row>
    <row r="2161" spans="1:25" ht="14.25" x14ac:dyDescent="0.2">
      <c r="A2161" s="21" t="str">
        <f t="shared" si="140"/>
        <v>UT DELL EMCCanalIT-SW-05-01</v>
      </c>
      <c r="B2161" s="21" t="str">
        <f t="shared" si="141"/>
        <v>IT-SW-05-01Canal</v>
      </c>
      <c r="C2161"/>
      <c r="D2161" t="s">
        <v>3658</v>
      </c>
      <c r="E2161" t="s">
        <v>3605</v>
      </c>
      <c r="F2161" s="41" t="s">
        <v>3567</v>
      </c>
      <c r="G2161" s="21" t="s">
        <v>3658</v>
      </c>
      <c r="H2161" s="49" t="s">
        <v>136</v>
      </c>
      <c r="I2161" s="41" t="s">
        <v>74</v>
      </c>
      <c r="J2161" t="s">
        <v>3606</v>
      </c>
      <c r="K2161" t="s">
        <v>3607</v>
      </c>
      <c r="L2161" s="61" t="s">
        <v>92</v>
      </c>
      <c r="M2161" s="61" t="s">
        <v>3570</v>
      </c>
      <c r="N2161" s="41" t="s">
        <v>3571</v>
      </c>
      <c r="O2161" s="41" t="s">
        <v>3572</v>
      </c>
      <c r="P2161" s="41" t="s">
        <v>3608</v>
      </c>
      <c r="Q2161" t="s">
        <v>3605</v>
      </c>
      <c r="R2161" t="s">
        <v>3574</v>
      </c>
      <c r="S2161" s="46">
        <v>70.05</v>
      </c>
      <c r="T2161" s="41">
        <v>1</v>
      </c>
      <c r="U2161" s="41">
        <v>1</v>
      </c>
      <c r="V2161" s="49">
        <f>SUMIF(ResumenCotizacion!$C:$C,E2161,ResumenCotizacion!$P:$P)</f>
        <v>0</v>
      </c>
      <c r="W2161" s="86">
        <f>IF(H2161="USD",S2161*SolCotizacion!$J$18,S2161)</f>
        <v>256761.97049999997</v>
      </c>
      <c r="X2161" s="3">
        <f>ROUND(W2161/(1-VLOOKUP("Total porcentaje:",ResumenCotizacion!$F:$H,3,0)),2)</f>
        <v>256761.97</v>
      </c>
      <c r="Y2161" s="3">
        <f t="shared" si="142"/>
        <v>0</v>
      </c>
    </row>
    <row r="2162" spans="1:25" ht="14.25" x14ac:dyDescent="0.2">
      <c r="A2162" s="21" t="str">
        <f t="shared" si="140"/>
        <v>UT DELL EMCCanalIT-SW-05-02</v>
      </c>
      <c r="B2162" s="21" t="str">
        <f t="shared" si="141"/>
        <v>IT-SW-05-02Canal</v>
      </c>
      <c r="C2162"/>
      <c r="D2162" t="s">
        <v>3658</v>
      </c>
      <c r="E2162" t="s">
        <v>3609</v>
      </c>
      <c r="F2162" s="41" t="s">
        <v>3567</v>
      </c>
      <c r="G2162" s="21" t="s">
        <v>3658</v>
      </c>
      <c r="H2162" s="49" t="s">
        <v>136</v>
      </c>
      <c r="I2162" s="41" t="s">
        <v>74</v>
      </c>
      <c r="J2162" t="s">
        <v>3606</v>
      </c>
      <c r="K2162" t="s">
        <v>3607</v>
      </c>
      <c r="L2162" s="61" t="s">
        <v>92</v>
      </c>
      <c r="M2162" s="61" t="s">
        <v>3570</v>
      </c>
      <c r="N2162" s="41" t="s">
        <v>3571</v>
      </c>
      <c r="O2162" s="41" t="s">
        <v>3576</v>
      </c>
      <c r="P2162" s="41" t="s">
        <v>3608</v>
      </c>
      <c r="Q2162" t="s">
        <v>3609</v>
      </c>
      <c r="R2162" t="s">
        <v>3574</v>
      </c>
      <c r="S2162" s="46">
        <v>100.2</v>
      </c>
      <c r="T2162" s="41">
        <v>1</v>
      </c>
      <c r="U2162" s="41">
        <v>1</v>
      </c>
      <c r="V2162" s="49">
        <f>SUMIF(ResumenCotizacion!$C:$C,E2162,ResumenCotizacion!$P:$P)</f>
        <v>0</v>
      </c>
      <c r="W2162" s="86">
        <f>IF(H2162="USD",S2162*SolCotizacion!$J$18,S2162)</f>
        <v>367274.08199999999</v>
      </c>
      <c r="X2162" s="3">
        <f>ROUND(W2162/(1-VLOOKUP("Total porcentaje:",ResumenCotizacion!$F:$H,3,0)),2)</f>
        <v>367274.08</v>
      </c>
      <c r="Y2162" s="3">
        <f t="shared" si="142"/>
        <v>0</v>
      </c>
    </row>
    <row r="2163" spans="1:25" ht="14.25" x14ac:dyDescent="0.2">
      <c r="A2163" s="21" t="str">
        <f t="shared" si="140"/>
        <v>UT DELL EMCCanalIT-SW-05-03</v>
      </c>
      <c r="B2163" s="21" t="str">
        <f t="shared" si="141"/>
        <v>IT-SW-05-03Canal</v>
      </c>
      <c r="C2163"/>
      <c r="D2163" t="s">
        <v>3658</v>
      </c>
      <c r="E2163" t="s">
        <v>3610</v>
      </c>
      <c r="F2163" s="41" t="s">
        <v>3567</v>
      </c>
      <c r="G2163" s="21" t="s">
        <v>3658</v>
      </c>
      <c r="H2163" s="49" t="s">
        <v>136</v>
      </c>
      <c r="I2163" s="41" t="s">
        <v>74</v>
      </c>
      <c r="J2163" t="s">
        <v>3606</v>
      </c>
      <c r="K2163" t="s">
        <v>3607</v>
      </c>
      <c r="L2163" s="61" t="s">
        <v>92</v>
      </c>
      <c r="M2163" s="61" t="s">
        <v>3570</v>
      </c>
      <c r="N2163" s="41" t="s">
        <v>3578</v>
      </c>
      <c r="O2163" s="41" t="s">
        <v>3572</v>
      </c>
      <c r="P2163" s="41" t="s">
        <v>3608</v>
      </c>
      <c r="Q2163" t="s">
        <v>3610</v>
      </c>
      <c r="R2163" t="s">
        <v>3574</v>
      </c>
      <c r="S2163" s="46">
        <v>92.433333333333294</v>
      </c>
      <c r="T2163" s="41">
        <v>1</v>
      </c>
      <c r="U2163" s="41">
        <v>1</v>
      </c>
      <c r="V2163" s="49">
        <f>SUMIF(ResumenCotizacion!$C:$C,E2163,ResumenCotizacion!$P:$P)</f>
        <v>0</v>
      </c>
      <c r="W2163" s="86">
        <f>IF(H2163="USD",S2163*SolCotizacion!$J$18,S2163)</f>
        <v>338806.06433333317</v>
      </c>
      <c r="X2163" s="3">
        <f>ROUND(W2163/(1-VLOOKUP("Total porcentaje:",ResumenCotizacion!$F:$H,3,0)),2)</f>
        <v>338806.06</v>
      </c>
      <c r="Y2163" s="3">
        <f t="shared" si="142"/>
        <v>0</v>
      </c>
    </row>
    <row r="2164" spans="1:25" ht="14.25" x14ac:dyDescent="0.2">
      <c r="A2164" s="21" t="str">
        <f t="shared" si="140"/>
        <v>UT DELL EMCCanalIT-SW-05-04</v>
      </c>
      <c r="B2164" s="21" t="str">
        <f t="shared" si="141"/>
        <v>IT-SW-05-04Canal</v>
      </c>
      <c r="C2164"/>
      <c r="D2164" t="s">
        <v>3658</v>
      </c>
      <c r="E2164" t="s">
        <v>3611</v>
      </c>
      <c r="F2164" s="41" t="s">
        <v>3567</v>
      </c>
      <c r="G2164" s="21" t="s">
        <v>3658</v>
      </c>
      <c r="H2164" s="49" t="s">
        <v>136</v>
      </c>
      <c r="I2164" s="41" t="s">
        <v>74</v>
      </c>
      <c r="J2164" t="s">
        <v>3606</v>
      </c>
      <c r="K2164" t="s">
        <v>3607</v>
      </c>
      <c r="L2164" s="61" t="s">
        <v>92</v>
      </c>
      <c r="M2164" s="61" t="s">
        <v>3570</v>
      </c>
      <c r="N2164" s="41" t="s">
        <v>3578</v>
      </c>
      <c r="O2164" s="41" t="s">
        <v>3576</v>
      </c>
      <c r="P2164" s="41" t="s">
        <v>3608</v>
      </c>
      <c r="Q2164" t="s">
        <v>3611</v>
      </c>
      <c r="R2164" t="s">
        <v>3574</v>
      </c>
      <c r="S2164" s="46">
        <v>107.23333333333299</v>
      </c>
      <c r="T2164" s="41">
        <v>1</v>
      </c>
      <c r="U2164" s="41">
        <v>1</v>
      </c>
      <c r="V2164" s="49">
        <f>SUMIF(ResumenCotizacion!$C:$C,E2164,ResumenCotizacion!$P:$P)</f>
        <v>0</v>
      </c>
      <c r="W2164" s="86">
        <f>IF(H2164="USD",S2164*SolCotizacion!$J$18,S2164)</f>
        <v>393054.13233333209</v>
      </c>
      <c r="X2164" s="3">
        <f>ROUND(W2164/(1-VLOOKUP("Total porcentaje:",ResumenCotizacion!$F:$H,3,0)),2)</f>
        <v>393054.13</v>
      </c>
      <c r="Y2164" s="3">
        <f t="shared" si="142"/>
        <v>0</v>
      </c>
    </row>
    <row r="2165" spans="1:25" ht="14.25" x14ac:dyDescent="0.2">
      <c r="A2165" s="21" t="str">
        <f t="shared" si="140"/>
        <v>UT DELL EMCCanalIT-SW-05-05</v>
      </c>
      <c r="B2165" s="21" t="str">
        <f t="shared" si="141"/>
        <v>IT-SW-05-05Canal</v>
      </c>
      <c r="C2165"/>
      <c r="D2165" t="s">
        <v>3658</v>
      </c>
      <c r="E2165" t="s">
        <v>3612</v>
      </c>
      <c r="F2165" s="41" t="s">
        <v>3567</v>
      </c>
      <c r="G2165" s="21" t="s">
        <v>3658</v>
      </c>
      <c r="H2165" s="49" t="s">
        <v>136</v>
      </c>
      <c r="I2165" s="41" t="s">
        <v>74</v>
      </c>
      <c r="J2165" t="s">
        <v>3606</v>
      </c>
      <c r="K2165" t="s">
        <v>3607</v>
      </c>
      <c r="L2165" s="61" t="s">
        <v>92</v>
      </c>
      <c r="M2165" s="61" t="s">
        <v>3570</v>
      </c>
      <c r="N2165" s="41" t="s">
        <v>3581</v>
      </c>
      <c r="O2165" s="41" t="s">
        <v>3572</v>
      </c>
      <c r="P2165" s="41" t="s">
        <v>3608</v>
      </c>
      <c r="Q2165" t="s">
        <v>3612</v>
      </c>
      <c r="R2165" t="s">
        <v>3574</v>
      </c>
      <c r="S2165" s="46">
        <v>128.65</v>
      </c>
      <c r="T2165" s="41">
        <v>1</v>
      </c>
      <c r="U2165" s="41">
        <v>1</v>
      </c>
      <c r="V2165" s="49">
        <f>SUMIF(ResumenCotizacion!$C:$C,E2165,ResumenCotizacion!$P:$P)</f>
        <v>0</v>
      </c>
      <c r="W2165" s="86">
        <f>IF(H2165="USD",S2165*SolCotizacion!$J$18,S2165)</f>
        <v>471554.99650000001</v>
      </c>
      <c r="X2165" s="3">
        <f>ROUND(W2165/(1-VLOOKUP("Total porcentaje:",ResumenCotizacion!$F:$H,3,0)),2)</f>
        <v>471555</v>
      </c>
      <c r="Y2165" s="3">
        <f t="shared" si="142"/>
        <v>0</v>
      </c>
    </row>
    <row r="2166" spans="1:25" ht="14.25" x14ac:dyDescent="0.2">
      <c r="A2166" s="21" t="str">
        <f t="shared" si="140"/>
        <v>UT DELL EMCCanalIT-SW-05-06</v>
      </c>
      <c r="B2166" s="21" t="str">
        <f t="shared" si="141"/>
        <v>IT-SW-05-06Canal</v>
      </c>
      <c r="C2166"/>
      <c r="D2166" t="s">
        <v>3658</v>
      </c>
      <c r="E2166" t="s">
        <v>3613</v>
      </c>
      <c r="F2166" s="41" t="s">
        <v>3567</v>
      </c>
      <c r="G2166" s="21" t="s">
        <v>3658</v>
      </c>
      <c r="H2166" s="49" t="s">
        <v>136</v>
      </c>
      <c r="I2166" s="41" t="s">
        <v>74</v>
      </c>
      <c r="J2166" t="s">
        <v>3606</v>
      </c>
      <c r="K2166" t="s">
        <v>3607</v>
      </c>
      <c r="L2166" s="61" t="s">
        <v>92</v>
      </c>
      <c r="M2166" s="61" t="s">
        <v>3570</v>
      </c>
      <c r="N2166" s="41" t="s">
        <v>3581</v>
      </c>
      <c r="O2166" s="41" t="s">
        <v>3576</v>
      </c>
      <c r="P2166" s="41" t="s">
        <v>3608</v>
      </c>
      <c r="Q2166" t="s">
        <v>3613</v>
      </c>
      <c r="R2166" t="s">
        <v>3574</v>
      </c>
      <c r="S2166" s="46">
        <v>264.5</v>
      </c>
      <c r="T2166" s="41">
        <v>1</v>
      </c>
      <c r="U2166" s="41">
        <v>1</v>
      </c>
      <c r="V2166" s="49">
        <f>SUMIF(ResumenCotizacion!$C:$C,E2166,ResumenCotizacion!$P:$P)</f>
        <v>0</v>
      </c>
      <c r="W2166" s="86">
        <f>IF(H2166="USD",S2166*SolCotizacion!$J$18,S2166)</f>
        <v>969500.94499999995</v>
      </c>
      <c r="X2166" s="3">
        <f>ROUND(W2166/(1-VLOOKUP("Total porcentaje:",ResumenCotizacion!$F:$H,3,0)),2)</f>
        <v>969500.95</v>
      </c>
      <c r="Y2166" s="3">
        <f t="shared" si="142"/>
        <v>0</v>
      </c>
    </row>
    <row r="2167" spans="1:25" ht="14.25" x14ac:dyDescent="0.2">
      <c r="A2167" s="21" t="str">
        <f t="shared" si="140"/>
        <v>UT DELL EMCCanalIT-SW-06-01</v>
      </c>
      <c r="B2167" s="21" t="str">
        <f t="shared" si="141"/>
        <v>IT-SW-06-01Canal</v>
      </c>
      <c r="C2167"/>
      <c r="D2167" t="s">
        <v>3658</v>
      </c>
      <c r="E2167" t="s">
        <v>3614</v>
      </c>
      <c r="F2167" s="41" t="s">
        <v>3567</v>
      </c>
      <c r="G2167" s="21" t="s">
        <v>3658</v>
      </c>
      <c r="H2167" s="49" t="s">
        <v>136</v>
      </c>
      <c r="I2167" s="41" t="s">
        <v>74</v>
      </c>
      <c r="J2167" t="s">
        <v>3615</v>
      </c>
      <c r="K2167" t="s">
        <v>3616</v>
      </c>
      <c r="L2167" s="61" t="s">
        <v>92</v>
      </c>
      <c r="M2167" s="61" t="s">
        <v>3570</v>
      </c>
      <c r="N2167" s="41" t="s">
        <v>3571</v>
      </c>
      <c r="O2167" s="41" t="s">
        <v>3576</v>
      </c>
      <c r="P2167" s="41" t="s">
        <v>3608</v>
      </c>
      <c r="Q2167" t="s">
        <v>3614</v>
      </c>
      <c r="R2167" t="s">
        <v>3574</v>
      </c>
      <c r="S2167" s="46">
        <v>14898.15</v>
      </c>
      <c r="T2167" s="41">
        <v>1</v>
      </c>
      <c r="U2167" s="41">
        <v>1</v>
      </c>
      <c r="V2167" s="49">
        <f>SUMIF(ResumenCotizacion!$C:$C,E2167,ResumenCotizacion!$P:$P)</f>
        <v>0</v>
      </c>
      <c r="W2167" s="86">
        <f>IF(H2167="USD",S2167*SolCotizacion!$J$18,S2167)</f>
        <v>54607827.991499998</v>
      </c>
      <c r="X2167" s="3">
        <f>ROUND(W2167/(1-VLOOKUP("Total porcentaje:",ResumenCotizacion!$F:$H,3,0)),2)</f>
        <v>54607827.990000002</v>
      </c>
      <c r="Y2167" s="3">
        <f t="shared" si="142"/>
        <v>0</v>
      </c>
    </row>
    <row r="2168" spans="1:25" ht="14.25" x14ac:dyDescent="0.2">
      <c r="A2168" s="21" t="str">
        <f t="shared" si="140"/>
        <v>UT DELL EMCCanalIT-SW-06-02</v>
      </c>
      <c r="B2168" s="21" t="str">
        <f t="shared" si="141"/>
        <v>IT-SW-06-02Canal</v>
      </c>
      <c r="C2168"/>
      <c r="D2168" t="s">
        <v>3658</v>
      </c>
      <c r="E2168" t="s">
        <v>3617</v>
      </c>
      <c r="F2168" s="41" t="s">
        <v>3567</v>
      </c>
      <c r="G2168" s="21" t="s">
        <v>3658</v>
      </c>
      <c r="H2168" s="49" t="s">
        <v>136</v>
      </c>
      <c r="I2168" s="41" t="s">
        <v>74</v>
      </c>
      <c r="J2168" t="s">
        <v>3615</v>
      </c>
      <c r="K2168" t="s">
        <v>3616</v>
      </c>
      <c r="L2168" s="61" t="s">
        <v>92</v>
      </c>
      <c r="M2168" s="61" t="s">
        <v>3570</v>
      </c>
      <c r="N2168" s="41" t="s">
        <v>3578</v>
      </c>
      <c r="O2168" s="41" t="s">
        <v>3576</v>
      </c>
      <c r="P2168" s="41" t="s">
        <v>3608</v>
      </c>
      <c r="Q2168" t="s">
        <v>3617</v>
      </c>
      <c r="R2168" t="s">
        <v>3574</v>
      </c>
      <c r="S2168" s="46">
        <v>20531.5</v>
      </c>
      <c r="T2168" s="41">
        <v>1</v>
      </c>
      <c r="U2168" s="41">
        <v>1</v>
      </c>
      <c r="V2168" s="49">
        <f>SUMIF(ResumenCotizacion!$C:$C,E2168,ResumenCotizacion!$P:$P)</f>
        <v>0</v>
      </c>
      <c r="W2168" s="86">
        <f>IF(H2168="USD",S2168*SolCotizacion!$J$18,S2168)</f>
        <v>75256365.414999992</v>
      </c>
      <c r="X2168" s="3">
        <f>ROUND(W2168/(1-VLOOKUP("Total porcentaje:",ResumenCotizacion!$F:$H,3,0)),2)</f>
        <v>75256365.420000002</v>
      </c>
      <c r="Y2168" s="3">
        <f t="shared" si="142"/>
        <v>0</v>
      </c>
    </row>
    <row r="2169" spans="1:25" ht="14.25" x14ac:dyDescent="0.2">
      <c r="A2169" s="21" t="str">
        <f t="shared" si="140"/>
        <v>UT DELL EMCCanalIT-SW-06-03</v>
      </c>
      <c r="B2169" s="21" t="str">
        <f t="shared" si="141"/>
        <v>IT-SW-06-03Canal</v>
      </c>
      <c r="C2169"/>
      <c r="D2169" t="s">
        <v>3658</v>
      </c>
      <c r="E2169" t="s">
        <v>3618</v>
      </c>
      <c r="F2169" s="41" t="s">
        <v>3567</v>
      </c>
      <c r="G2169" s="21" t="s">
        <v>3658</v>
      </c>
      <c r="H2169" s="49" t="s">
        <v>136</v>
      </c>
      <c r="I2169" s="41" t="s">
        <v>74</v>
      </c>
      <c r="J2169" t="s">
        <v>3615</v>
      </c>
      <c r="K2169" t="s">
        <v>3616</v>
      </c>
      <c r="L2169" s="61" t="s">
        <v>92</v>
      </c>
      <c r="M2169" s="61" t="s">
        <v>3570</v>
      </c>
      <c r="N2169" s="41" t="s">
        <v>3581</v>
      </c>
      <c r="O2169" s="41" t="s">
        <v>3576</v>
      </c>
      <c r="P2169" s="41" t="s">
        <v>3608</v>
      </c>
      <c r="Q2169" t="s">
        <v>3618</v>
      </c>
      <c r="R2169" t="s">
        <v>3574</v>
      </c>
      <c r="S2169" s="46">
        <v>30797.249999999996</v>
      </c>
      <c r="T2169" s="41">
        <v>1</v>
      </c>
      <c r="U2169" s="41">
        <v>1</v>
      </c>
      <c r="V2169" s="49">
        <f>SUMIF(ResumenCotizacion!$C:$C,E2169,ResumenCotizacion!$P:$P)</f>
        <v>0</v>
      </c>
      <c r="W2169" s="86">
        <f>IF(H2169="USD",S2169*SolCotizacion!$J$18,S2169)</f>
        <v>112884548.12249999</v>
      </c>
      <c r="X2169" s="3">
        <f>ROUND(W2169/(1-VLOOKUP("Total porcentaje:",ResumenCotizacion!$F:$H,3,0)),2)</f>
        <v>112884548.12</v>
      </c>
      <c r="Y2169" s="3">
        <f t="shared" si="142"/>
        <v>0</v>
      </c>
    </row>
    <row r="2170" spans="1:25" ht="14.25" x14ac:dyDescent="0.2">
      <c r="A2170" s="21" t="str">
        <f t="shared" si="140"/>
        <v>UT DELL EMCCanalIT-SW-07-01</v>
      </c>
      <c r="B2170" s="21" t="str">
        <f t="shared" si="141"/>
        <v>IT-SW-07-01Canal</v>
      </c>
      <c r="C2170"/>
      <c r="D2170" t="s">
        <v>3658</v>
      </c>
      <c r="E2170" t="s">
        <v>3619</v>
      </c>
      <c r="F2170" s="41" t="s">
        <v>3567</v>
      </c>
      <c r="G2170" s="21" t="s">
        <v>3658</v>
      </c>
      <c r="H2170" s="49" t="s">
        <v>136</v>
      </c>
      <c r="I2170" s="41" t="s">
        <v>74</v>
      </c>
      <c r="J2170" t="s">
        <v>3620</v>
      </c>
      <c r="K2170" t="s">
        <v>29</v>
      </c>
      <c r="L2170" s="61" t="s">
        <v>92</v>
      </c>
      <c r="M2170" s="61" t="s">
        <v>3570</v>
      </c>
      <c r="N2170" s="41" t="s">
        <v>3571</v>
      </c>
      <c r="O2170" s="41" t="s">
        <v>3572</v>
      </c>
      <c r="P2170" s="41" t="s">
        <v>3621</v>
      </c>
      <c r="Q2170" t="s">
        <v>3619</v>
      </c>
      <c r="R2170" t="s">
        <v>3574</v>
      </c>
      <c r="S2170" s="46">
        <v>400.375</v>
      </c>
      <c r="T2170" s="41">
        <v>1</v>
      </c>
      <c r="U2170" s="41">
        <v>1</v>
      </c>
      <c r="V2170" s="49">
        <f>SUMIF(ResumenCotizacion!$C:$C,E2170,ResumenCotizacion!$P:$P)</f>
        <v>0</v>
      </c>
      <c r="W2170" s="86">
        <f>IF(H2170="USD",S2170*SolCotizacion!$J$18,S2170)</f>
        <v>1467538.5287500001</v>
      </c>
      <c r="X2170" s="3">
        <f>ROUND(W2170/(1-VLOOKUP("Total porcentaje:",ResumenCotizacion!$F:$H,3,0)),2)</f>
        <v>1467538.53</v>
      </c>
      <c r="Y2170" s="3">
        <f t="shared" si="142"/>
        <v>0</v>
      </c>
    </row>
    <row r="2171" spans="1:25" ht="14.25" x14ac:dyDescent="0.2">
      <c r="A2171" s="21" t="str">
        <f t="shared" si="140"/>
        <v>UT DELL EMCCanalIT-SW-07-02</v>
      </c>
      <c r="B2171" s="21" t="str">
        <f t="shared" si="141"/>
        <v>IT-SW-07-02Canal</v>
      </c>
      <c r="C2171"/>
      <c r="D2171" t="s">
        <v>3658</v>
      </c>
      <c r="E2171" t="s">
        <v>3622</v>
      </c>
      <c r="F2171" s="41" t="s">
        <v>3567</v>
      </c>
      <c r="G2171" s="21" t="s">
        <v>3658</v>
      </c>
      <c r="H2171" s="49" t="s">
        <v>136</v>
      </c>
      <c r="I2171" s="41" t="s">
        <v>74</v>
      </c>
      <c r="J2171" t="s">
        <v>3620</v>
      </c>
      <c r="K2171" t="s">
        <v>29</v>
      </c>
      <c r="L2171" s="61" t="s">
        <v>92</v>
      </c>
      <c r="M2171" s="61" t="s">
        <v>3570</v>
      </c>
      <c r="N2171" s="41" t="s">
        <v>3571</v>
      </c>
      <c r="O2171" s="41" t="s">
        <v>3576</v>
      </c>
      <c r="P2171" s="41" t="s">
        <v>3621</v>
      </c>
      <c r="Q2171" t="s">
        <v>3622</v>
      </c>
      <c r="R2171" t="s">
        <v>3574</v>
      </c>
      <c r="S2171" s="46">
        <v>929.42499999999995</v>
      </c>
      <c r="T2171" s="41">
        <v>1</v>
      </c>
      <c r="U2171" s="41">
        <v>1</v>
      </c>
      <c r="V2171" s="49">
        <f>SUMIF(ResumenCotizacion!$C:$C,E2171,ResumenCotizacion!$P:$P)</f>
        <v>0</v>
      </c>
      <c r="W2171" s="86">
        <f>IF(H2171="USD",S2171*SolCotizacion!$J$18,S2171)</f>
        <v>3406723.6892499998</v>
      </c>
      <c r="X2171" s="3">
        <f>ROUND(W2171/(1-VLOOKUP("Total porcentaje:",ResumenCotizacion!$F:$H,3,0)),2)</f>
        <v>3406723.69</v>
      </c>
      <c r="Y2171" s="3">
        <f t="shared" si="142"/>
        <v>0</v>
      </c>
    </row>
    <row r="2172" spans="1:25" ht="14.25" x14ac:dyDescent="0.2">
      <c r="A2172" s="21" t="str">
        <f t="shared" si="140"/>
        <v>UT DELL EMCCanalIT-SW-07-03</v>
      </c>
      <c r="B2172" s="21" t="str">
        <f t="shared" si="141"/>
        <v>IT-SW-07-03Canal</v>
      </c>
      <c r="C2172"/>
      <c r="D2172" t="s">
        <v>3658</v>
      </c>
      <c r="E2172" t="s">
        <v>3623</v>
      </c>
      <c r="F2172" s="41" t="s">
        <v>3567</v>
      </c>
      <c r="G2172" s="21" t="s">
        <v>3658</v>
      </c>
      <c r="H2172" s="49" t="s">
        <v>136</v>
      </c>
      <c r="I2172" s="41" t="s">
        <v>74</v>
      </c>
      <c r="J2172" t="s">
        <v>3620</v>
      </c>
      <c r="K2172" t="s">
        <v>29</v>
      </c>
      <c r="L2172" s="61" t="s">
        <v>92</v>
      </c>
      <c r="M2172" s="61" t="s">
        <v>3570</v>
      </c>
      <c r="N2172" s="41" t="s">
        <v>3578</v>
      </c>
      <c r="O2172" s="41" t="s">
        <v>3572</v>
      </c>
      <c r="P2172" s="41" t="s">
        <v>3621</v>
      </c>
      <c r="Q2172" t="s">
        <v>3623</v>
      </c>
      <c r="R2172" t="s">
        <v>3574</v>
      </c>
      <c r="S2172" s="46">
        <v>533.83333333333337</v>
      </c>
      <c r="T2172" s="41">
        <v>1</v>
      </c>
      <c r="U2172" s="41">
        <v>1</v>
      </c>
      <c r="V2172" s="49">
        <f>SUMIF(ResumenCotizacion!$C:$C,E2172,ResumenCotizacion!$P:$P)</f>
        <v>0</v>
      </c>
      <c r="W2172" s="86">
        <f>IF(H2172="USD",S2172*SolCotizacion!$J$18,S2172)</f>
        <v>1956718.0383333333</v>
      </c>
      <c r="X2172" s="3">
        <f>ROUND(W2172/(1-VLOOKUP("Total porcentaje:",ResumenCotizacion!$F:$H,3,0)),2)</f>
        <v>1956718.04</v>
      </c>
      <c r="Y2172" s="3">
        <f t="shared" si="142"/>
        <v>0</v>
      </c>
    </row>
    <row r="2173" spans="1:25" ht="14.25" x14ac:dyDescent="0.2">
      <c r="A2173" s="21" t="str">
        <f t="shared" si="140"/>
        <v>UT DELL EMCCanalIT-SW-07-04</v>
      </c>
      <c r="B2173" s="21" t="str">
        <f t="shared" si="141"/>
        <v>IT-SW-07-04Canal</v>
      </c>
      <c r="C2173"/>
      <c r="D2173" t="s">
        <v>3658</v>
      </c>
      <c r="E2173" t="s">
        <v>3624</v>
      </c>
      <c r="F2173" s="41" t="s">
        <v>3567</v>
      </c>
      <c r="G2173" s="21" t="s">
        <v>3658</v>
      </c>
      <c r="H2173" s="49" t="s">
        <v>136</v>
      </c>
      <c r="I2173" s="41" t="s">
        <v>74</v>
      </c>
      <c r="J2173" t="s">
        <v>3620</v>
      </c>
      <c r="K2173" t="s">
        <v>29</v>
      </c>
      <c r="L2173" s="61" t="s">
        <v>92</v>
      </c>
      <c r="M2173" s="61" t="s">
        <v>3570</v>
      </c>
      <c r="N2173" s="41" t="s">
        <v>3578</v>
      </c>
      <c r="O2173" s="41" t="s">
        <v>3576</v>
      </c>
      <c r="P2173" s="41" t="s">
        <v>3621</v>
      </c>
      <c r="Q2173" t="s">
        <v>3624</v>
      </c>
      <c r="R2173" t="s">
        <v>3574</v>
      </c>
      <c r="S2173" s="46">
        <v>1906.5000000000002</v>
      </c>
      <c r="T2173" s="41">
        <v>1</v>
      </c>
      <c r="U2173" s="41">
        <v>1</v>
      </c>
      <c r="V2173" s="49">
        <f>SUMIF(ResumenCotizacion!$C:$C,E2173,ResumenCotizacion!$P:$P)</f>
        <v>0</v>
      </c>
      <c r="W2173" s="86">
        <f>IF(H2173="USD",S2173*SolCotizacion!$J$18,S2173)</f>
        <v>6988104.165000001</v>
      </c>
      <c r="X2173" s="3">
        <f>ROUND(W2173/(1-VLOOKUP("Total porcentaje:",ResumenCotizacion!$F:$H,3,0)),2)</f>
        <v>6988104.1699999999</v>
      </c>
      <c r="Y2173" s="3">
        <f t="shared" si="142"/>
        <v>0</v>
      </c>
    </row>
    <row r="2174" spans="1:25" ht="14.25" x14ac:dyDescent="0.2">
      <c r="A2174" s="21" t="str">
        <f t="shared" si="140"/>
        <v>UT DELL EMCCanalIT-SW-07-05</v>
      </c>
      <c r="B2174" s="21" t="str">
        <f t="shared" si="141"/>
        <v>IT-SW-07-05Canal</v>
      </c>
      <c r="C2174"/>
      <c r="D2174" t="s">
        <v>3658</v>
      </c>
      <c r="E2174" t="s">
        <v>3625</v>
      </c>
      <c r="F2174" s="41" t="s">
        <v>3567</v>
      </c>
      <c r="G2174" s="21" t="s">
        <v>3658</v>
      </c>
      <c r="H2174" s="49" t="s">
        <v>136</v>
      </c>
      <c r="I2174" s="41" t="s">
        <v>74</v>
      </c>
      <c r="J2174" t="s">
        <v>3620</v>
      </c>
      <c r="K2174" t="s">
        <v>29</v>
      </c>
      <c r="L2174" s="61" t="s">
        <v>92</v>
      </c>
      <c r="M2174" s="61" t="s">
        <v>3570</v>
      </c>
      <c r="N2174" s="41" t="s">
        <v>3581</v>
      </c>
      <c r="O2174" s="41" t="s">
        <v>3572</v>
      </c>
      <c r="P2174" s="41" t="s">
        <v>3621</v>
      </c>
      <c r="Q2174" t="s">
        <v>3625</v>
      </c>
      <c r="R2174" t="s">
        <v>3574</v>
      </c>
      <c r="S2174" s="46">
        <v>800.75</v>
      </c>
      <c r="T2174" s="41">
        <v>1</v>
      </c>
      <c r="U2174" s="41">
        <v>1</v>
      </c>
      <c r="V2174" s="49">
        <f>SUMIF(ResumenCotizacion!$C:$C,E2174,ResumenCotizacion!$P:$P)</f>
        <v>0</v>
      </c>
      <c r="W2174" s="86">
        <f>IF(H2174="USD",S2174*SolCotizacion!$J$18,S2174)</f>
        <v>2935077.0575000001</v>
      </c>
      <c r="X2174" s="3">
        <f>ROUND(W2174/(1-VLOOKUP("Total porcentaje:",ResumenCotizacion!$F:$H,3,0)),2)</f>
        <v>2935077.06</v>
      </c>
      <c r="Y2174" s="3">
        <f t="shared" si="142"/>
        <v>0</v>
      </c>
    </row>
    <row r="2175" spans="1:25" ht="14.25" x14ac:dyDescent="0.2">
      <c r="A2175" s="21" t="str">
        <f t="shared" si="140"/>
        <v>UT DELL EMCCanalIT-SW-07-06</v>
      </c>
      <c r="B2175" s="21" t="str">
        <f t="shared" si="141"/>
        <v>IT-SW-07-06Canal</v>
      </c>
      <c r="C2175"/>
      <c r="D2175" t="s">
        <v>3658</v>
      </c>
      <c r="E2175" t="s">
        <v>3626</v>
      </c>
      <c r="F2175" s="41" t="s">
        <v>3567</v>
      </c>
      <c r="G2175" s="21" t="s">
        <v>3658</v>
      </c>
      <c r="H2175" s="49" t="s">
        <v>136</v>
      </c>
      <c r="I2175" s="41" t="s">
        <v>74</v>
      </c>
      <c r="J2175" t="s">
        <v>3620</v>
      </c>
      <c r="K2175" t="s">
        <v>29</v>
      </c>
      <c r="L2175" s="61" t="s">
        <v>92</v>
      </c>
      <c r="M2175" s="61" t="s">
        <v>3570</v>
      </c>
      <c r="N2175" s="41" t="s">
        <v>3581</v>
      </c>
      <c r="O2175" s="41" t="s">
        <v>3576</v>
      </c>
      <c r="P2175" s="41" t="s">
        <v>3621</v>
      </c>
      <c r="Q2175" t="s">
        <v>3626</v>
      </c>
      <c r="R2175" t="s">
        <v>3574</v>
      </c>
      <c r="S2175" s="46">
        <v>3145.7499999999995</v>
      </c>
      <c r="T2175" s="41">
        <v>1</v>
      </c>
      <c r="U2175" s="41">
        <v>1</v>
      </c>
      <c r="V2175" s="49">
        <f>SUMIF(ResumenCotizacion!$C:$C,E2175,ResumenCotizacion!$P:$P)</f>
        <v>0</v>
      </c>
      <c r="W2175" s="86">
        <f>IF(H2175="USD",S2175*SolCotizacion!$J$18,S2175)</f>
        <v>11530463.507499998</v>
      </c>
      <c r="X2175" s="3">
        <f>ROUND(W2175/(1-VLOOKUP("Total porcentaje:",ResumenCotizacion!$F:$H,3,0)),2)</f>
        <v>11530463.51</v>
      </c>
      <c r="Y2175" s="3">
        <f t="shared" si="142"/>
        <v>0</v>
      </c>
    </row>
    <row r="2176" spans="1:25" ht="14.25" x14ac:dyDescent="0.2">
      <c r="A2176" s="21" t="str">
        <f t="shared" si="140"/>
        <v>UT DELL EMCCanalIT-SW-08-01</v>
      </c>
      <c r="B2176" s="21" t="str">
        <f t="shared" si="141"/>
        <v>IT-SW-08-01Canal</v>
      </c>
      <c r="C2176"/>
      <c r="D2176" t="s">
        <v>3658</v>
      </c>
      <c r="E2176" t="s">
        <v>3627</v>
      </c>
      <c r="F2176" s="41" t="s">
        <v>3567</v>
      </c>
      <c r="G2176" s="21" t="s">
        <v>3658</v>
      </c>
      <c r="H2176" s="49" t="s">
        <v>136</v>
      </c>
      <c r="I2176" s="41" t="s">
        <v>74</v>
      </c>
      <c r="J2176" t="s">
        <v>3628</v>
      </c>
      <c r="K2176" t="s">
        <v>3629</v>
      </c>
      <c r="L2176" s="61" t="s">
        <v>92</v>
      </c>
      <c r="M2176" s="61" t="s">
        <v>3570</v>
      </c>
      <c r="N2176" s="41" t="s">
        <v>3571</v>
      </c>
      <c r="O2176" s="41" t="s">
        <v>3572</v>
      </c>
      <c r="P2176" s="41" t="s">
        <v>3608</v>
      </c>
      <c r="Q2176" t="s">
        <v>3627</v>
      </c>
      <c r="R2176" t="s">
        <v>3574</v>
      </c>
      <c r="S2176" s="46">
        <v>2059.0250000000001</v>
      </c>
      <c r="T2176" s="41">
        <v>1</v>
      </c>
      <c r="U2176" s="41">
        <v>1</v>
      </c>
      <c r="V2176" s="49">
        <f>SUMIF(ResumenCotizacion!$C:$C,E2176,ResumenCotizacion!$P:$P)</f>
        <v>0</v>
      </c>
      <c r="W2176" s="86">
        <f>IF(H2176="USD",S2176*SolCotizacion!$J$18,S2176)</f>
        <v>7547170.8252499998</v>
      </c>
      <c r="X2176" s="3">
        <f>ROUND(W2176/(1-VLOOKUP("Total porcentaje:",ResumenCotizacion!$F:$H,3,0)),2)</f>
        <v>7547170.8300000001</v>
      </c>
      <c r="Y2176" s="3">
        <f t="shared" si="142"/>
        <v>0</v>
      </c>
    </row>
    <row r="2177" spans="1:25" ht="14.25" x14ac:dyDescent="0.2">
      <c r="A2177" s="21" t="str">
        <f t="shared" si="140"/>
        <v>UT DELL EMCCanalIT-SW-08-02</v>
      </c>
      <c r="B2177" s="21" t="str">
        <f t="shared" si="141"/>
        <v>IT-SW-08-02Canal</v>
      </c>
      <c r="C2177"/>
      <c r="D2177" t="s">
        <v>3658</v>
      </c>
      <c r="E2177" t="s">
        <v>3630</v>
      </c>
      <c r="F2177" s="41" t="s">
        <v>3567</v>
      </c>
      <c r="G2177" s="21" t="s">
        <v>3658</v>
      </c>
      <c r="H2177" s="49" t="s">
        <v>136</v>
      </c>
      <c r="I2177" s="41" t="s">
        <v>74</v>
      </c>
      <c r="J2177" t="s">
        <v>3628</v>
      </c>
      <c r="K2177" t="s">
        <v>3629</v>
      </c>
      <c r="L2177" s="61" t="s">
        <v>92</v>
      </c>
      <c r="M2177" s="61" t="s">
        <v>3570</v>
      </c>
      <c r="N2177" s="41" t="s">
        <v>3571</v>
      </c>
      <c r="O2177" s="41" t="s">
        <v>3576</v>
      </c>
      <c r="P2177" s="41" t="s">
        <v>3608</v>
      </c>
      <c r="Q2177" t="s">
        <v>3630</v>
      </c>
      <c r="R2177" t="s">
        <v>3574</v>
      </c>
      <c r="S2177" s="46">
        <v>3626.1749999999997</v>
      </c>
      <c r="T2177" s="41">
        <v>1</v>
      </c>
      <c r="U2177" s="41">
        <v>1</v>
      </c>
      <c r="V2177" s="49">
        <f>SUMIF(ResumenCotizacion!$C:$C,E2177,ResumenCotizacion!$P:$P)</f>
        <v>0</v>
      </c>
      <c r="W2177" s="86">
        <f>IF(H2177="USD",S2177*SolCotizacion!$J$18,S2177)</f>
        <v>13291418.106749998</v>
      </c>
      <c r="X2177" s="3">
        <f>ROUND(W2177/(1-VLOOKUP("Total porcentaje:",ResumenCotizacion!$F:$H,3,0)),2)</f>
        <v>13291418.109999999</v>
      </c>
      <c r="Y2177" s="3">
        <f t="shared" si="142"/>
        <v>0</v>
      </c>
    </row>
    <row r="2178" spans="1:25" ht="14.25" x14ac:dyDescent="0.2">
      <c r="A2178" s="21" t="str">
        <f t="shared" ref="A2178:A2196" si="143">D2178&amp;F2178&amp;E2178</f>
        <v>UT DELL EMCCanalIT-SW-08-03</v>
      </c>
      <c r="B2178" s="21" t="str">
        <f t="shared" ref="B2178:B2196" si="144">E2178&amp;F2178</f>
        <v>IT-SW-08-03Canal</v>
      </c>
      <c r="C2178"/>
      <c r="D2178" t="s">
        <v>3658</v>
      </c>
      <c r="E2178" t="s">
        <v>3631</v>
      </c>
      <c r="F2178" s="41" t="s">
        <v>3567</v>
      </c>
      <c r="G2178" s="21" t="s">
        <v>3658</v>
      </c>
      <c r="H2178" s="49" t="s">
        <v>136</v>
      </c>
      <c r="I2178" s="41" t="s">
        <v>74</v>
      </c>
      <c r="J2178" t="s">
        <v>3628</v>
      </c>
      <c r="K2178" t="s">
        <v>3629</v>
      </c>
      <c r="L2178" s="61" t="s">
        <v>92</v>
      </c>
      <c r="M2178" s="61" t="s">
        <v>3570</v>
      </c>
      <c r="N2178" s="41" t="s">
        <v>3578</v>
      </c>
      <c r="O2178" s="41" t="s">
        <v>3572</v>
      </c>
      <c r="P2178" s="41" t="s">
        <v>3608</v>
      </c>
      <c r="Q2178" t="s">
        <v>3631</v>
      </c>
      <c r="R2178" t="s">
        <v>3574</v>
      </c>
      <c r="S2178" s="46">
        <v>2745.3666666666668</v>
      </c>
      <c r="T2178" s="41">
        <v>1</v>
      </c>
      <c r="U2178" s="41">
        <v>1</v>
      </c>
      <c r="V2178" s="49">
        <f>SUMIF(ResumenCotizacion!$C:$C,E2178,ResumenCotizacion!$P:$P)</f>
        <v>0</v>
      </c>
      <c r="W2178" s="86">
        <f>IF(H2178="USD",S2178*SolCotizacion!$J$18,S2178)</f>
        <v>10062894.433666667</v>
      </c>
      <c r="X2178" s="3">
        <f>ROUND(W2178/(1-VLOOKUP("Total porcentaje:",ResumenCotizacion!$F:$H,3,0)),2)</f>
        <v>10062894.43</v>
      </c>
      <c r="Y2178" s="3">
        <f t="shared" si="142"/>
        <v>0</v>
      </c>
    </row>
    <row r="2179" spans="1:25" ht="14.25" x14ac:dyDescent="0.2">
      <c r="A2179" s="21" t="str">
        <f t="shared" si="143"/>
        <v>UT DELL EMCCanalIT-SW-08-04</v>
      </c>
      <c r="B2179" s="21" t="str">
        <f t="shared" si="144"/>
        <v>IT-SW-08-04Canal</v>
      </c>
      <c r="C2179"/>
      <c r="D2179" t="s">
        <v>3658</v>
      </c>
      <c r="E2179" t="s">
        <v>3632</v>
      </c>
      <c r="F2179" s="41" t="s">
        <v>3567</v>
      </c>
      <c r="G2179" s="21" t="s">
        <v>3658</v>
      </c>
      <c r="H2179" s="49" t="s">
        <v>136</v>
      </c>
      <c r="I2179" s="41" t="s">
        <v>74</v>
      </c>
      <c r="J2179" t="s">
        <v>3628</v>
      </c>
      <c r="K2179" t="s">
        <v>3629</v>
      </c>
      <c r="L2179" s="61" t="s">
        <v>92</v>
      </c>
      <c r="M2179" s="61" t="s">
        <v>3570</v>
      </c>
      <c r="N2179" s="41" t="s">
        <v>3578</v>
      </c>
      <c r="O2179" s="41" t="s">
        <v>3576</v>
      </c>
      <c r="P2179" s="41" t="s">
        <v>3608</v>
      </c>
      <c r="Q2179" t="s">
        <v>3632</v>
      </c>
      <c r="R2179" t="s">
        <v>3574</v>
      </c>
      <c r="S2179" s="46">
        <v>3957.8999999999996</v>
      </c>
      <c r="T2179" s="41">
        <v>1</v>
      </c>
      <c r="U2179" s="41">
        <v>1</v>
      </c>
      <c r="V2179" s="49">
        <f>SUMIF(ResumenCotizacion!$C:$C,E2179,ResumenCotizacion!$P:$P)</f>
        <v>0</v>
      </c>
      <c r="W2179" s="86">
        <f>IF(H2179="USD",S2179*SolCotizacion!$J$18,S2179)</f>
        <v>14507326.238999998</v>
      </c>
      <c r="X2179" s="3">
        <f>ROUND(W2179/(1-VLOOKUP("Total porcentaje:",ResumenCotizacion!$F:$H,3,0)),2)</f>
        <v>14507326.24</v>
      </c>
      <c r="Y2179" s="3">
        <f t="shared" ref="Y2179:Y2196" si="145">V2179*X2179</f>
        <v>0</v>
      </c>
    </row>
    <row r="2180" spans="1:25" ht="14.25" x14ac:dyDescent="0.2">
      <c r="A2180" s="21" t="str">
        <f t="shared" si="143"/>
        <v>UT DELL EMCCanalIT-SW-08-05</v>
      </c>
      <c r="B2180" s="21" t="str">
        <f t="shared" si="144"/>
        <v>IT-SW-08-05Canal</v>
      </c>
      <c r="C2180"/>
      <c r="D2180" t="s">
        <v>3658</v>
      </c>
      <c r="E2180" t="s">
        <v>3633</v>
      </c>
      <c r="F2180" s="41" t="s">
        <v>3567</v>
      </c>
      <c r="G2180" s="21" t="s">
        <v>3658</v>
      </c>
      <c r="H2180" s="49" t="s">
        <v>136</v>
      </c>
      <c r="I2180" s="41" t="s">
        <v>74</v>
      </c>
      <c r="J2180" t="s">
        <v>3628</v>
      </c>
      <c r="K2180" t="s">
        <v>3629</v>
      </c>
      <c r="L2180" s="61" t="s">
        <v>92</v>
      </c>
      <c r="M2180" s="61" t="s">
        <v>3570</v>
      </c>
      <c r="N2180" s="41" t="s">
        <v>3581</v>
      </c>
      <c r="O2180" s="41" t="s">
        <v>3572</v>
      </c>
      <c r="P2180" s="41" t="s">
        <v>3608</v>
      </c>
      <c r="Q2180" t="s">
        <v>3633</v>
      </c>
      <c r="R2180" t="s">
        <v>3574</v>
      </c>
      <c r="S2180" s="46">
        <v>4118.05</v>
      </c>
      <c r="T2180" s="41">
        <v>1</v>
      </c>
      <c r="U2180" s="41">
        <v>1</v>
      </c>
      <c r="V2180" s="49">
        <f>SUMIF(ResumenCotizacion!$C:$C,E2180,ResumenCotizacion!$P:$P)</f>
        <v>0</v>
      </c>
      <c r="W2180" s="86">
        <f>IF(H2180="USD",S2180*SolCotizacion!$J$18,S2180)</f>
        <v>15094341.6505</v>
      </c>
      <c r="X2180" s="3">
        <f>ROUND(W2180/(1-VLOOKUP("Total porcentaje:",ResumenCotizacion!$F:$H,3,0)),2)</f>
        <v>15094341.65</v>
      </c>
      <c r="Y2180" s="3">
        <f t="shared" si="145"/>
        <v>0</v>
      </c>
    </row>
    <row r="2181" spans="1:25" ht="14.25" x14ac:dyDescent="0.2">
      <c r="A2181" s="21" t="str">
        <f t="shared" si="143"/>
        <v>UT DELL EMCCanalIT-SW-08-06</v>
      </c>
      <c r="B2181" s="21" t="str">
        <f t="shared" si="144"/>
        <v>IT-SW-08-06Canal</v>
      </c>
      <c r="C2181"/>
      <c r="D2181" t="s">
        <v>3658</v>
      </c>
      <c r="E2181" t="s">
        <v>3634</v>
      </c>
      <c r="F2181" s="41" t="s">
        <v>3567</v>
      </c>
      <c r="G2181" s="21" t="s">
        <v>3658</v>
      </c>
      <c r="H2181" s="49" t="s">
        <v>136</v>
      </c>
      <c r="I2181" s="41" t="s">
        <v>74</v>
      </c>
      <c r="J2181" t="s">
        <v>3628</v>
      </c>
      <c r="K2181" t="s">
        <v>3629</v>
      </c>
      <c r="L2181" s="61" t="s">
        <v>92</v>
      </c>
      <c r="M2181" s="61" t="s">
        <v>3570</v>
      </c>
      <c r="N2181" s="41" t="s">
        <v>3581</v>
      </c>
      <c r="O2181" s="41" t="s">
        <v>3576</v>
      </c>
      <c r="P2181" s="41" t="s">
        <v>3608</v>
      </c>
      <c r="Q2181" t="s">
        <v>3634</v>
      </c>
      <c r="R2181" t="s">
        <v>3574</v>
      </c>
      <c r="S2181" s="46">
        <v>6794.75</v>
      </c>
      <c r="T2181" s="41">
        <v>1</v>
      </c>
      <c r="U2181" s="41">
        <v>1</v>
      </c>
      <c r="V2181" s="49">
        <f>SUMIF(ResumenCotizacion!$C:$C,E2181,ResumenCotizacion!$P:$P)</f>
        <v>0</v>
      </c>
      <c r="W2181" s="86">
        <f>IF(H2181="USD",S2181*SolCotizacion!$J$18,S2181)</f>
        <v>24905544.5975</v>
      </c>
      <c r="X2181" s="3">
        <f>ROUND(W2181/(1-VLOOKUP("Total porcentaje:",ResumenCotizacion!$F:$H,3,0)),2)</f>
        <v>24905544.600000001</v>
      </c>
      <c r="Y2181" s="3">
        <f t="shared" si="145"/>
        <v>0</v>
      </c>
    </row>
    <row r="2182" spans="1:25" ht="14.25" x14ac:dyDescent="0.2">
      <c r="A2182" s="21" t="str">
        <f t="shared" si="143"/>
        <v>UT DELL EMCCanalIT-SW-09-01</v>
      </c>
      <c r="B2182" s="21" t="str">
        <f t="shared" si="144"/>
        <v>IT-SW-09-01Canal</v>
      </c>
      <c r="C2182"/>
      <c r="D2182" t="s">
        <v>3658</v>
      </c>
      <c r="E2182" t="s">
        <v>3635</v>
      </c>
      <c r="F2182" s="41" t="s">
        <v>3567</v>
      </c>
      <c r="G2182" s="21" t="s">
        <v>3658</v>
      </c>
      <c r="H2182" s="49" t="s">
        <v>136</v>
      </c>
      <c r="I2182" s="41" t="s">
        <v>74</v>
      </c>
      <c r="J2182" t="s">
        <v>3636</v>
      </c>
      <c r="K2182" t="s">
        <v>3616</v>
      </c>
      <c r="L2182" s="61" t="s">
        <v>92</v>
      </c>
      <c r="M2182" s="61" t="s">
        <v>3570</v>
      </c>
      <c r="N2182" s="41" t="s">
        <v>3571</v>
      </c>
      <c r="O2182" s="41" t="s">
        <v>3576</v>
      </c>
      <c r="P2182" s="41" t="s">
        <v>3621</v>
      </c>
      <c r="Q2182" t="s">
        <v>3635</v>
      </c>
      <c r="R2182" t="s">
        <v>3574</v>
      </c>
      <c r="S2182" s="46">
        <v>14898.15</v>
      </c>
      <c r="T2182" s="41">
        <v>1</v>
      </c>
      <c r="U2182" s="41">
        <v>1</v>
      </c>
      <c r="V2182" s="49">
        <f>SUMIF(ResumenCotizacion!$C:$C,E2182,ResumenCotizacion!$P:$P)</f>
        <v>0</v>
      </c>
      <c r="W2182" s="86">
        <f>IF(H2182="USD",S2182*SolCotizacion!$J$18,S2182)</f>
        <v>54607827.991499998</v>
      </c>
      <c r="X2182" s="3">
        <f>ROUND(W2182/(1-VLOOKUP("Total porcentaje:",ResumenCotizacion!$F:$H,3,0)),2)</f>
        <v>54607827.990000002</v>
      </c>
      <c r="Y2182" s="3">
        <f t="shared" si="145"/>
        <v>0</v>
      </c>
    </row>
    <row r="2183" spans="1:25" ht="14.25" x14ac:dyDescent="0.2">
      <c r="A2183" s="21" t="str">
        <f t="shared" si="143"/>
        <v>UT DELL EMCCanalIT-SW-09-02</v>
      </c>
      <c r="B2183" s="21" t="str">
        <f t="shared" si="144"/>
        <v>IT-SW-09-02Canal</v>
      </c>
      <c r="C2183"/>
      <c r="D2183" t="s">
        <v>3658</v>
      </c>
      <c r="E2183" t="s">
        <v>3637</v>
      </c>
      <c r="F2183" s="41" t="s">
        <v>3567</v>
      </c>
      <c r="G2183" s="21" t="s">
        <v>3658</v>
      </c>
      <c r="H2183" s="49" t="s">
        <v>136</v>
      </c>
      <c r="I2183" s="41" t="s">
        <v>74</v>
      </c>
      <c r="J2183" t="s">
        <v>3636</v>
      </c>
      <c r="K2183" t="s">
        <v>3616</v>
      </c>
      <c r="L2183" s="61" t="s">
        <v>92</v>
      </c>
      <c r="M2183" s="61" t="s">
        <v>3570</v>
      </c>
      <c r="N2183" s="41" t="s">
        <v>3578</v>
      </c>
      <c r="O2183" s="41" t="s">
        <v>3576</v>
      </c>
      <c r="P2183" s="41" t="s">
        <v>3621</v>
      </c>
      <c r="Q2183" t="s">
        <v>3637</v>
      </c>
      <c r="R2183" t="s">
        <v>3574</v>
      </c>
      <c r="S2183" s="46">
        <v>20531.5</v>
      </c>
      <c r="T2183" s="41">
        <v>1</v>
      </c>
      <c r="U2183" s="41">
        <v>1</v>
      </c>
      <c r="V2183" s="49">
        <f>SUMIF(ResumenCotizacion!$C:$C,E2183,ResumenCotizacion!$P:$P)</f>
        <v>0</v>
      </c>
      <c r="W2183" s="86">
        <f>IF(H2183="USD",S2183*SolCotizacion!$J$18,S2183)</f>
        <v>75256365.414999992</v>
      </c>
      <c r="X2183" s="3">
        <f>ROUND(W2183/(1-VLOOKUP("Total porcentaje:",ResumenCotizacion!$F:$H,3,0)),2)</f>
        <v>75256365.420000002</v>
      </c>
      <c r="Y2183" s="3">
        <f t="shared" si="145"/>
        <v>0</v>
      </c>
    </row>
    <row r="2184" spans="1:25" ht="14.25" x14ac:dyDescent="0.2">
      <c r="A2184" s="21" t="str">
        <f t="shared" si="143"/>
        <v>UT DELL EMCCanalIT-SW-09-03</v>
      </c>
      <c r="B2184" s="21" t="str">
        <f t="shared" si="144"/>
        <v>IT-SW-09-03Canal</v>
      </c>
      <c r="C2184"/>
      <c r="D2184" t="s">
        <v>3658</v>
      </c>
      <c r="E2184" t="s">
        <v>3638</v>
      </c>
      <c r="F2184" s="41" t="s">
        <v>3567</v>
      </c>
      <c r="G2184" s="21" t="s">
        <v>3658</v>
      </c>
      <c r="H2184" s="49" t="s">
        <v>136</v>
      </c>
      <c r="I2184" s="41" t="s">
        <v>74</v>
      </c>
      <c r="J2184" t="s">
        <v>3636</v>
      </c>
      <c r="K2184" t="s">
        <v>3616</v>
      </c>
      <c r="L2184" s="61" t="s">
        <v>92</v>
      </c>
      <c r="M2184" s="61" t="s">
        <v>3570</v>
      </c>
      <c r="N2184" s="41" t="s">
        <v>3581</v>
      </c>
      <c r="O2184" s="41" t="s">
        <v>3576</v>
      </c>
      <c r="P2184" s="41" t="s">
        <v>3621</v>
      </c>
      <c r="Q2184" t="s">
        <v>3638</v>
      </c>
      <c r="R2184" t="s">
        <v>3574</v>
      </c>
      <c r="S2184" s="46">
        <v>30797.249999999996</v>
      </c>
      <c r="T2184" s="41">
        <v>1</v>
      </c>
      <c r="U2184" s="41">
        <v>1</v>
      </c>
      <c r="V2184" s="49">
        <f>SUMIF(ResumenCotizacion!$C:$C,E2184,ResumenCotizacion!$P:$P)</f>
        <v>0</v>
      </c>
      <c r="W2184" s="86">
        <f>IF(H2184="USD",S2184*SolCotizacion!$J$18,S2184)</f>
        <v>112884548.12249999</v>
      </c>
      <c r="X2184" s="3">
        <f>ROUND(W2184/(1-VLOOKUP("Total porcentaje:",ResumenCotizacion!$F:$H,3,0)),2)</f>
        <v>112884548.12</v>
      </c>
      <c r="Y2184" s="3">
        <f t="shared" si="145"/>
        <v>0</v>
      </c>
    </row>
    <row r="2185" spans="1:25" ht="14.25" x14ac:dyDescent="0.2">
      <c r="A2185" s="21" t="str">
        <f t="shared" si="143"/>
        <v>UT DELL EMCCanalIT-SW-10-01</v>
      </c>
      <c r="B2185" s="21" t="str">
        <f t="shared" si="144"/>
        <v>IT-SW-10-01Canal</v>
      </c>
      <c r="C2185"/>
      <c r="D2185" t="s">
        <v>3658</v>
      </c>
      <c r="E2185" t="s">
        <v>3639</v>
      </c>
      <c r="F2185" s="41" t="s">
        <v>3567</v>
      </c>
      <c r="G2185" s="21" t="s">
        <v>3658</v>
      </c>
      <c r="H2185" s="49" t="s">
        <v>136</v>
      </c>
      <c r="I2185" s="41" t="s">
        <v>74</v>
      </c>
      <c r="J2185" t="s">
        <v>3640</v>
      </c>
      <c r="K2185" t="s">
        <v>3607</v>
      </c>
      <c r="L2185" s="61" t="s">
        <v>92</v>
      </c>
      <c r="M2185" s="61" t="s">
        <v>3570</v>
      </c>
      <c r="N2185" s="41" t="s">
        <v>3578</v>
      </c>
      <c r="O2185" s="41" t="s">
        <v>3572</v>
      </c>
      <c r="P2185" s="41" t="s">
        <v>3621</v>
      </c>
      <c r="Q2185" t="s">
        <v>3639</v>
      </c>
      <c r="R2185" t="s">
        <v>3574</v>
      </c>
      <c r="S2185" s="46">
        <v>190.66666666666669</v>
      </c>
      <c r="T2185" s="41">
        <v>1</v>
      </c>
      <c r="U2185" s="41">
        <v>1</v>
      </c>
      <c r="V2185" s="49">
        <f>SUMIF(ResumenCotizacion!$C:$C,E2185,ResumenCotizacion!$P:$P)</f>
        <v>0</v>
      </c>
      <c r="W2185" s="86">
        <f>IF(H2185="USD",S2185*SolCotizacion!$J$18,S2185)</f>
        <v>698871.50666666671</v>
      </c>
      <c r="X2185" s="3">
        <f>ROUND(W2185/(1-VLOOKUP("Total porcentaje:",ResumenCotizacion!$F:$H,3,0)),2)</f>
        <v>698871.51</v>
      </c>
      <c r="Y2185" s="3">
        <f t="shared" si="145"/>
        <v>0</v>
      </c>
    </row>
    <row r="2186" spans="1:25" ht="14.25" x14ac:dyDescent="0.2">
      <c r="A2186" s="21" t="str">
        <f t="shared" si="143"/>
        <v>UT DELL EMCCanalIT-SW-10-02</v>
      </c>
      <c r="B2186" s="21" t="str">
        <f t="shared" si="144"/>
        <v>IT-SW-10-02Canal</v>
      </c>
      <c r="C2186"/>
      <c r="D2186" t="s">
        <v>3658</v>
      </c>
      <c r="E2186" t="s">
        <v>3641</v>
      </c>
      <c r="F2186" s="41" t="s">
        <v>3567</v>
      </c>
      <c r="G2186" s="21" t="s">
        <v>3658</v>
      </c>
      <c r="H2186" s="49" t="s">
        <v>136</v>
      </c>
      <c r="I2186" s="41" t="s">
        <v>74</v>
      </c>
      <c r="J2186" t="s">
        <v>3640</v>
      </c>
      <c r="K2186" t="s">
        <v>3607</v>
      </c>
      <c r="L2186" s="61" t="s">
        <v>92</v>
      </c>
      <c r="M2186" s="61" t="s">
        <v>3570</v>
      </c>
      <c r="N2186" s="41" t="s">
        <v>3578</v>
      </c>
      <c r="O2186" s="41" t="s">
        <v>3576</v>
      </c>
      <c r="P2186" s="41" t="s">
        <v>3621</v>
      </c>
      <c r="Q2186" t="s">
        <v>3641</v>
      </c>
      <c r="R2186" t="s">
        <v>3574</v>
      </c>
      <c r="S2186" s="46">
        <v>810.26666666666677</v>
      </c>
      <c r="T2186" s="41">
        <v>1</v>
      </c>
      <c r="U2186" s="41">
        <v>1</v>
      </c>
      <c r="V2186" s="49">
        <f>SUMIF(ResumenCotizacion!$C:$C,E2186,ResumenCotizacion!$P:$P)</f>
        <v>0</v>
      </c>
      <c r="W2186" s="86">
        <f>IF(H2186="USD",S2186*SolCotizacion!$J$18,S2186)</f>
        <v>2969959.5426666671</v>
      </c>
      <c r="X2186" s="3">
        <f>ROUND(W2186/(1-VLOOKUP("Total porcentaje:",ResumenCotizacion!$F:$H,3,0)),2)</f>
        <v>2969959.54</v>
      </c>
      <c r="Y2186" s="3">
        <f t="shared" si="145"/>
        <v>0</v>
      </c>
    </row>
    <row r="2187" spans="1:25" ht="14.25" x14ac:dyDescent="0.2">
      <c r="A2187" s="21" t="str">
        <f t="shared" si="143"/>
        <v>UT DELL EMCCanalIT-SW-10-03</v>
      </c>
      <c r="B2187" s="21" t="str">
        <f t="shared" si="144"/>
        <v>IT-SW-10-03Canal</v>
      </c>
      <c r="C2187"/>
      <c r="D2187" t="s">
        <v>3658</v>
      </c>
      <c r="E2187" t="s">
        <v>3642</v>
      </c>
      <c r="F2187" s="41" t="s">
        <v>3567</v>
      </c>
      <c r="G2187" s="21" t="s">
        <v>3658</v>
      </c>
      <c r="H2187" s="49" t="s">
        <v>136</v>
      </c>
      <c r="I2187" s="41" t="s">
        <v>74</v>
      </c>
      <c r="J2187" t="s">
        <v>3640</v>
      </c>
      <c r="K2187" t="s">
        <v>3607</v>
      </c>
      <c r="L2187" s="61" t="s">
        <v>92</v>
      </c>
      <c r="M2187" s="61" t="s">
        <v>3570</v>
      </c>
      <c r="N2187" s="41" t="s">
        <v>3571</v>
      </c>
      <c r="O2187" s="41" t="s">
        <v>3572</v>
      </c>
      <c r="P2187" s="41" t="s">
        <v>3621</v>
      </c>
      <c r="Q2187" t="s">
        <v>3642</v>
      </c>
      <c r="R2187" t="s">
        <v>3574</v>
      </c>
      <c r="S2187" s="46">
        <v>143</v>
      </c>
      <c r="T2187" s="41">
        <v>1</v>
      </c>
      <c r="U2187" s="41">
        <v>1</v>
      </c>
      <c r="V2187" s="49">
        <f>SUMIF(ResumenCotizacion!$C:$C,E2187,ResumenCotizacion!$P:$P)</f>
        <v>0</v>
      </c>
      <c r="W2187" s="86">
        <f>IF(H2187="USD",S2187*SolCotizacion!$J$18,S2187)</f>
        <v>524153.63</v>
      </c>
      <c r="X2187" s="3">
        <f>ROUND(W2187/(1-VLOOKUP("Total porcentaje:",ResumenCotizacion!$F:$H,3,0)),2)</f>
        <v>524153.63</v>
      </c>
      <c r="Y2187" s="3">
        <f t="shared" si="145"/>
        <v>0</v>
      </c>
    </row>
    <row r="2188" spans="1:25" ht="14.25" x14ac:dyDescent="0.2">
      <c r="A2188" s="21" t="str">
        <f t="shared" si="143"/>
        <v>UT DELL EMCCanalIT-SW-10-04</v>
      </c>
      <c r="B2188" s="21" t="str">
        <f t="shared" si="144"/>
        <v>IT-SW-10-04Canal</v>
      </c>
      <c r="C2188"/>
      <c r="D2188" t="s">
        <v>3658</v>
      </c>
      <c r="E2188" t="s">
        <v>3643</v>
      </c>
      <c r="F2188" s="41" t="s">
        <v>3567</v>
      </c>
      <c r="G2188" s="21" t="s">
        <v>3658</v>
      </c>
      <c r="H2188" s="49" t="s">
        <v>136</v>
      </c>
      <c r="I2188" s="41" t="s">
        <v>74</v>
      </c>
      <c r="J2188" t="s">
        <v>3640</v>
      </c>
      <c r="K2188" t="s">
        <v>3607</v>
      </c>
      <c r="L2188" s="61" t="s">
        <v>92</v>
      </c>
      <c r="M2188" s="61" t="s">
        <v>3570</v>
      </c>
      <c r="N2188" s="41" t="s">
        <v>3581</v>
      </c>
      <c r="O2188" s="41" t="s">
        <v>3572</v>
      </c>
      <c r="P2188" s="41" t="s">
        <v>3621</v>
      </c>
      <c r="Q2188" t="s">
        <v>3643</v>
      </c>
      <c r="R2188" t="s">
        <v>3574</v>
      </c>
      <c r="S2188" s="46">
        <v>286</v>
      </c>
      <c r="T2188" s="41">
        <v>1</v>
      </c>
      <c r="U2188" s="41">
        <v>1</v>
      </c>
      <c r="V2188" s="49">
        <f>SUMIF(ResumenCotizacion!$C:$C,E2188,ResumenCotizacion!$P:$P)</f>
        <v>0</v>
      </c>
      <c r="W2188" s="86">
        <f>IF(H2188="USD",S2188*SolCotizacion!$J$18,S2188)</f>
        <v>1048307.26</v>
      </c>
      <c r="X2188" s="3">
        <f>ROUND(W2188/(1-VLOOKUP("Total porcentaje:",ResumenCotizacion!$F:$H,3,0)),2)</f>
        <v>1048307.26</v>
      </c>
      <c r="Y2188" s="3">
        <f t="shared" si="145"/>
        <v>0</v>
      </c>
    </row>
    <row r="2189" spans="1:25" ht="14.25" x14ac:dyDescent="0.2">
      <c r="A2189" s="21" t="str">
        <f t="shared" si="143"/>
        <v>UT DELL EMCCanalIT-SW-10-05</v>
      </c>
      <c r="B2189" s="21" t="str">
        <f t="shared" si="144"/>
        <v>IT-SW-10-05Canal</v>
      </c>
      <c r="C2189"/>
      <c r="D2189" t="s">
        <v>3658</v>
      </c>
      <c r="E2189" t="s">
        <v>3644</v>
      </c>
      <c r="F2189" s="41" t="s">
        <v>3567</v>
      </c>
      <c r="G2189" s="21" t="s">
        <v>3658</v>
      </c>
      <c r="H2189" s="49" t="s">
        <v>136</v>
      </c>
      <c r="I2189" s="41" t="s">
        <v>74</v>
      </c>
      <c r="J2189" t="s">
        <v>3640</v>
      </c>
      <c r="K2189" t="s">
        <v>3607</v>
      </c>
      <c r="L2189" s="61" t="s">
        <v>92</v>
      </c>
      <c r="M2189" s="61" t="s">
        <v>3570</v>
      </c>
      <c r="N2189" s="41" t="s">
        <v>3581</v>
      </c>
      <c r="O2189" s="41" t="s">
        <v>3576</v>
      </c>
      <c r="P2189" s="41" t="s">
        <v>3621</v>
      </c>
      <c r="Q2189" t="s">
        <v>3644</v>
      </c>
      <c r="R2189" t="s">
        <v>3574</v>
      </c>
      <c r="S2189" s="46">
        <v>2044.6999999999998</v>
      </c>
      <c r="T2189" s="41">
        <v>1</v>
      </c>
      <c r="U2189" s="41">
        <v>1</v>
      </c>
      <c r="V2189" s="49">
        <f>SUMIF(ResumenCotizacion!$C:$C,E2189,ResumenCotizacion!$P:$P)</f>
        <v>0</v>
      </c>
      <c r="W2189" s="86">
        <f>IF(H2189="USD",S2189*SolCotizacion!$J$18,S2189)</f>
        <v>7494663.8269999987</v>
      </c>
      <c r="X2189" s="3">
        <f>ROUND(W2189/(1-VLOOKUP("Total porcentaje:",ResumenCotizacion!$F:$H,3,0)),2)</f>
        <v>7494663.8300000001</v>
      </c>
      <c r="Y2189" s="3">
        <f t="shared" si="145"/>
        <v>0</v>
      </c>
    </row>
    <row r="2190" spans="1:25" ht="14.25" x14ac:dyDescent="0.2">
      <c r="A2190" s="21" t="str">
        <f t="shared" si="143"/>
        <v>UT DELL EMCCanalIT-SW-10-06</v>
      </c>
      <c r="B2190" s="21" t="str">
        <f t="shared" si="144"/>
        <v>IT-SW-10-06Canal</v>
      </c>
      <c r="C2190"/>
      <c r="D2190" t="s">
        <v>3658</v>
      </c>
      <c r="E2190" t="s">
        <v>3645</v>
      </c>
      <c r="F2190" s="41" t="s">
        <v>3567</v>
      </c>
      <c r="G2190" s="21" t="s">
        <v>3658</v>
      </c>
      <c r="H2190" s="49" t="s">
        <v>136</v>
      </c>
      <c r="I2190" s="41" t="s">
        <v>74</v>
      </c>
      <c r="J2190" t="s">
        <v>3640</v>
      </c>
      <c r="K2190" t="s">
        <v>3607</v>
      </c>
      <c r="L2190" s="61" t="s">
        <v>92</v>
      </c>
      <c r="M2190" s="61" t="s">
        <v>3570</v>
      </c>
      <c r="N2190" s="41" t="s">
        <v>3571</v>
      </c>
      <c r="O2190" s="41" t="s">
        <v>3576</v>
      </c>
      <c r="P2190" s="41" t="s">
        <v>3621</v>
      </c>
      <c r="Q2190" t="s">
        <v>3645</v>
      </c>
      <c r="R2190" t="s">
        <v>3574</v>
      </c>
      <c r="S2190" s="46">
        <v>178.72499999999997</v>
      </c>
      <c r="T2190" s="41">
        <v>1</v>
      </c>
      <c r="U2190" s="41">
        <v>1</v>
      </c>
      <c r="V2190" s="49">
        <f>SUMIF(ResumenCotizacion!$C:$C,E2190,ResumenCotizacion!$P:$P)</f>
        <v>0</v>
      </c>
      <c r="W2190" s="86">
        <f>IF(H2190="USD",S2190*SolCotizacion!$J$18,S2190)</f>
        <v>655100.40224999981</v>
      </c>
      <c r="X2190" s="3">
        <f>ROUND(W2190/(1-VLOOKUP("Total porcentaje:",ResumenCotizacion!$F:$H,3,0)),2)</f>
        <v>655100.4</v>
      </c>
      <c r="Y2190" s="3">
        <f t="shared" si="145"/>
        <v>0</v>
      </c>
    </row>
    <row r="2191" spans="1:25" ht="14.25" x14ac:dyDescent="0.2">
      <c r="A2191" s="21" t="str">
        <f t="shared" si="143"/>
        <v>UT DELL EMCCanalIT-SW-11-01</v>
      </c>
      <c r="B2191" s="21" t="str">
        <f t="shared" si="144"/>
        <v>IT-SW-11-01Canal</v>
      </c>
      <c r="C2191"/>
      <c r="D2191" t="s">
        <v>3658</v>
      </c>
      <c r="E2191" t="s">
        <v>3646</v>
      </c>
      <c r="F2191" s="41" t="s">
        <v>3567</v>
      </c>
      <c r="G2191" s="21" t="s">
        <v>3658</v>
      </c>
      <c r="H2191" s="49" t="s">
        <v>136</v>
      </c>
      <c r="I2191" s="41" t="s">
        <v>74</v>
      </c>
      <c r="J2191" t="s">
        <v>3647</v>
      </c>
      <c r="K2191" t="s">
        <v>3607</v>
      </c>
      <c r="L2191" s="61" t="s">
        <v>92</v>
      </c>
      <c r="M2191" s="61" t="s">
        <v>3570</v>
      </c>
      <c r="N2191" s="41" t="s">
        <v>3571</v>
      </c>
      <c r="O2191" s="41" t="s">
        <v>3576</v>
      </c>
      <c r="P2191" s="41" t="s">
        <v>3621</v>
      </c>
      <c r="Q2191" t="s">
        <v>3646</v>
      </c>
      <c r="R2191" t="s">
        <v>3574</v>
      </c>
      <c r="S2191" s="46">
        <v>257.375</v>
      </c>
      <c r="T2191" s="41">
        <v>1</v>
      </c>
      <c r="U2191" s="41">
        <v>1</v>
      </c>
      <c r="V2191" s="49">
        <f>SUMIF(ResumenCotizacion!$C:$C,E2191,ResumenCotizacion!$P:$P)</f>
        <v>0</v>
      </c>
      <c r="W2191" s="86">
        <f>IF(H2191="USD",S2191*SolCotizacion!$J$18,S2191)</f>
        <v>943384.89874999993</v>
      </c>
      <c r="X2191" s="3">
        <f>ROUND(W2191/(1-VLOOKUP("Total porcentaje:",ResumenCotizacion!$F:$H,3,0)),2)</f>
        <v>943384.9</v>
      </c>
      <c r="Y2191" s="3">
        <f t="shared" si="145"/>
        <v>0</v>
      </c>
    </row>
    <row r="2192" spans="1:25" ht="14.25" x14ac:dyDescent="0.2">
      <c r="A2192" s="21" t="str">
        <f t="shared" si="143"/>
        <v>UT DELL EMCCanalIT-SW-11-02</v>
      </c>
      <c r="B2192" s="21" t="str">
        <f t="shared" si="144"/>
        <v>IT-SW-11-02Canal</v>
      </c>
      <c r="C2192"/>
      <c r="D2192" t="s">
        <v>3658</v>
      </c>
      <c r="E2192" t="s">
        <v>3648</v>
      </c>
      <c r="F2192" s="41" t="s">
        <v>3567</v>
      </c>
      <c r="G2192" s="21" t="s">
        <v>3658</v>
      </c>
      <c r="H2192" s="49" t="s">
        <v>136</v>
      </c>
      <c r="I2192" s="41" t="s">
        <v>74</v>
      </c>
      <c r="J2192" t="s">
        <v>3647</v>
      </c>
      <c r="K2192" t="s">
        <v>3607</v>
      </c>
      <c r="L2192" s="61" t="s">
        <v>92</v>
      </c>
      <c r="M2192" s="61" t="s">
        <v>3570</v>
      </c>
      <c r="N2192" s="41" t="s">
        <v>3578</v>
      </c>
      <c r="O2192" s="41" t="s">
        <v>3572</v>
      </c>
      <c r="P2192" s="41" t="s">
        <v>3621</v>
      </c>
      <c r="Q2192" t="s">
        <v>3648</v>
      </c>
      <c r="R2192" t="s">
        <v>3574</v>
      </c>
      <c r="S2192" s="46">
        <v>266.89999999999998</v>
      </c>
      <c r="T2192" s="41">
        <v>1</v>
      </c>
      <c r="U2192" s="41">
        <v>1</v>
      </c>
      <c r="V2192" s="49">
        <f>SUMIF(ResumenCotizacion!$C:$C,E2192,ResumenCotizacion!$P:$P)</f>
        <v>0</v>
      </c>
      <c r="W2192" s="86">
        <f>IF(H2192="USD",S2192*SolCotizacion!$J$18,S2192)</f>
        <v>978297.92899999989</v>
      </c>
      <c r="X2192" s="3">
        <f>ROUND(W2192/(1-VLOOKUP("Total porcentaje:",ResumenCotizacion!$F:$H,3,0)),2)</f>
        <v>978297.93</v>
      </c>
      <c r="Y2192" s="3">
        <f t="shared" si="145"/>
        <v>0</v>
      </c>
    </row>
    <row r="2193" spans="1:25" ht="14.25" x14ac:dyDescent="0.2">
      <c r="A2193" s="21" t="str">
        <f t="shared" si="143"/>
        <v>UT DELL EMCCanalIT-SW-11-03</v>
      </c>
      <c r="B2193" s="21" t="str">
        <f t="shared" si="144"/>
        <v>IT-SW-11-03Canal</v>
      </c>
      <c r="C2193"/>
      <c r="D2193" t="s">
        <v>3658</v>
      </c>
      <c r="E2193" t="s">
        <v>3649</v>
      </c>
      <c r="F2193" s="41" t="s">
        <v>3567</v>
      </c>
      <c r="G2193" s="21" t="s">
        <v>3658</v>
      </c>
      <c r="H2193" s="49" t="s">
        <v>136</v>
      </c>
      <c r="I2193" s="41" t="s">
        <v>74</v>
      </c>
      <c r="J2193" t="s">
        <v>3647</v>
      </c>
      <c r="K2193" t="s">
        <v>3607</v>
      </c>
      <c r="L2193" s="61" t="s">
        <v>92</v>
      </c>
      <c r="M2193" s="61" t="s">
        <v>3570</v>
      </c>
      <c r="N2193" s="41" t="s">
        <v>3578</v>
      </c>
      <c r="O2193" s="41" t="s">
        <v>3576</v>
      </c>
      <c r="P2193" s="41" t="s">
        <v>3621</v>
      </c>
      <c r="Q2193" t="s">
        <v>3649</v>
      </c>
      <c r="R2193" t="s">
        <v>3574</v>
      </c>
      <c r="S2193" s="46">
        <v>915.13333333333344</v>
      </c>
      <c r="T2193" s="41">
        <v>1</v>
      </c>
      <c r="U2193" s="41">
        <v>1</v>
      </c>
      <c r="V2193" s="49">
        <f>SUMIF(ResumenCotizacion!$C:$C,E2193,ResumenCotizacion!$P:$P)</f>
        <v>0</v>
      </c>
      <c r="W2193" s="86">
        <f>IF(H2193="USD",S2193*SolCotizacion!$J$18,S2193)</f>
        <v>3354338.8713333337</v>
      </c>
      <c r="X2193" s="3">
        <f>ROUND(W2193/(1-VLOOKUP("Total porcentaje:",ResumenCotizacion!$F:$H,3,0)),2)</f>
        <v>3354338.87</v>
      </c>
      <c r="Y2193" s="3">
        <f t="shared" si="145"/>
        <v>0</v>
      </c>
    </row>
    <row r="2194" spans="1:25" ht="14.25" x14ac:dyDescent="0.2">
      <c r="A2194" s="21" t="str">
        <f t="shared" si="143"/>
        <v>UT DELL EMCCanalIT-SW-11-04</v>
      </c>
      <c r="B2194" s="21" t="str">
        <f t="shared" si="144"/>
        <v>IT-SW-11-04Canal</v>
      </c>
      <c r="C2194"/>
      <c r="D2194" t="s">
        <v>3658</v>
      </c>
      <c r="E2194" t="s">
        <v>3650</v>
      </c>
      <c r="F2194" s="41" t="s">
        <v>3567</v>
      </c>
      <c r="G2194" s="21" t="s">
        <v>3658</v>
      </c>
      <c r="H2194" s="49" t="s">
        <v>136</v>
      </c>
      <c r="I2194" s="41" t="s">
        <v>74</v>
      </c>
      <c r="J2194" t="s">
        <v>3647</v>
      </c>
      <c r="K2194" t="s">
        <v>3607</v>
      </c>
      <c r="L2194" s="61" t="s">
        <v>92</v>
      </c>
      <c r="M2194" s="61" t="s">
        <v>3570</v>
      </c>
      <c r="N2194" s="41" t="s">
        <v>3581</v>
      </c>
      <c r="O2194" s="41" t="s">
        <v>3572</v>
      </c>
      <c r="P2194" s="41" t="s">
        <v>3621</v>
      </c>
      <c r="Q2194" t="s">
        <v>3650</v>
      </c>
      <c r="R2194" t="s">
        <v>3574</v>
      </c>
      <c r="S2194" s="46">
        <v>400.34999999999997</v>
      </c>
      <c r="T2194" s="41">
        <v>1</v>
      </c>
      <c r="U2194" s="41">
        <v>1</v>
      </c>
      <c r="V2194" s="49">
        <f>SUMIF(ResumenCotizacion!$C:$C,E2194,ResumenCotizacion!$P:$P)</f>
        <v>0</v>
      </c>
      <c r="W2194" s="86">
        <f>IF(H2194="USD",S2194*SolCotizacion!$J$18,S2194)</f>
        <v>1467446.8934999998</v>
      </c>
      <c r="X2194" s="3">
        <f>ROUND(W2194/(1-VLOOKUP("Total porcentaje:",ResumenCotizacion!$F:$H,3,0)),2)</f>
        <v>1467446.89</v>
      </c>
      <c r="Y2194" s="3">
        <f t="shared" si="145"/>
        <v>0</v>
      </c>
    </row>
    <row r="2195" spans="1:25" ht="14.25" x14ac:dyDescent="0.2">
      <c r="A2195" s="21" t="str">
        <f t="shared" si="143"/>
        <v>UT DELL EMCCanalIT-SW-11-05</v>
      </c>
      <c r="B2195" s="21" t="str">
        <f t="shared" si="144"/>
        <v>IT-SW-11-05Canal</v>
      </c>
      <c r="C2195"/>
      <c r="D2195" t="s">
        <v>3658</v>
      </c>
      <c r="E2195" t="s">
        <v>3651</v>
      </c>
      <c r="F2195" s="41" t="s">
        <v>3567</v>
      </c>
      <c r="G2195" s="21" t="s">
        <v>3658</v>
      </c>
      <c r="H2195" s="49" t="s">
        <v>136</v>
      </c>
      <c r="I2195" s="41" t="s">
        <v>74</v>
      </c>
      <c r="J2195" t="s">
        <v>3647</v>
      </c>
      <c r="K2195" t="s">
        <v>3607</v>
      </c>
      <c r="L2195" s="61" t="s">
        <v>92</v>
      </c>
      <c r="M2195" s="61" t="s">
        <v>3570</v>
      </c>
      <c r="N2195" s="41" t="s">
        <v>3581</v>
      </c>
      <c r="O2195" s="41" t="s">
        <v>3576</v>
      </c>
      <c r="P2195" s="41" t="s">
        <v>3621</v>
      </c>
      <c r="Q2195" t="s">
        <v>3651</v>
      </c>
      <c r="R2195" t="s">
        <v>3574</v>
      </c>
      <c r="S2195" s="46">
        <v>2230.6</v>
      </c>
      <c r="T2195" s="41">
        <v>1</v>
      </c>
      <c r="U2195" s="41">
        <v>1</v>
      </c>
      <c r="V2195" s="49">
        <f>SUMIF(ResumenCotizacion!$C:$C,E2195,ResumenCotizacion!$P:$P)</f>
        <v>0</v>
      </c>
      <c r="W2195" s="86">
        <f>IF(H2195="USD",S2195*SolCotizacion!$J$18,S2195)</f>
        <v>8176063.5459999992</v>
      </c>
      <c r="X2195" s="3">
        <f>ROUND(W2195/(1-VLOOKUP("Total porcentaje:",ResumenCotizacion!$F:$H,3,0)),2)</f>
        <v>8176063.5499999998</v>
      </c>
      <c r="Y2195" s="3">
        <f t="shared" si="145"/>
        <v>0</v>
      </c>
    </row>
    <row r="2196" spans="1:25" ht="14.25" x14ac:dyDescent="0.2">
      <c r="A2196" s="21" t="str">
        <f t="shared" si="143"/>
        <v>UT DELL EMCCanalIT-SW-11-06</v>
      </c>
      <c r="B2196" s="21" t="str">
        <f t="shared" si="144"/>
        <v>IT-SW-11-06Canal</v>
      </c>
      <c r="C2196"/>
      <c r="D2196" t="s">
        <v>3658</v>
      </c>
      <c r="E2196" t="s">
        <v>3652</v>
      </c>
      <c r="F2196" s="41" t="s">
        <v>3567</v>
      </c>
      <c r="G2196" s="21" t="s">
        <v>3658</v>
      </c>
      <c r="H2196" s="49" t="s">
        <v>136</v>
      </c>
      <c r="I2196" s="41" t="s">
        <v>74</v>
      </c>
      <c r="J2196" t="s">
        <v>3647</v>
      </c>
      <c r="K2196" t="s">
        <v>3607</v>
      </c>
      <c r="L2196" s="61" t="s">
        <v>92</v>
      </c>
      <c r="M2196" s="61" t="s">
        <v>3570</v>
      </c>
      <c r="N2196" s="41" t="s">
        <v>3571</v>
      </c>
      <c r="O2196" s="41" t="s">
        <v>3572</v>
      </c>
      <c r="P2196" s="41" t="s">
        <v>3621</v>
      </c>
      <c r="Q2196" t="s">
        <v>3652</v>
      </c>
      <c r="R2196" t="s">
        <v>3574</v>
      </c>
      <c r="S2196" s="46">
        <v>200.17499999999998</v>
      </c>
      <c r="T2196" s="41">
        <v>1</v>
      </c>
      <c r="U2196" s="41">
        <v>1</v>
      </c>
      <c r="V2196" s="49">
        <f>SUMIF(ResumenCotizacion!$C:$C,E2196,ResumenCotizacion!$P:$P)</f>
        <v>0</v>
      </c>
      <c r="W2196" s="86">
        <f>IF(H2196="USD",S2196*SolCotizacion!$J$18,S2196)</f>
        <v>733723.44674999989</v>
      </c>
      <c r="X2196" s="3">
        <f>ROUND(W2196/(1-VLOOKUP("Total porcentaje:",ResumenCotizacion!$F:$H,3,0)),2)</f>
        <v>733723.45</v>
      </c>
      <c r="Y2196" s="3">
        <f t="shared" si="145"/>
        <v>0</v>
      </c>
    </row>
  </sheetData>
  <conditionalFormatting sqref="E1532:E1609">
    <cfRule type="duplicateValues" dxfId="32" priority="27"/>
  </conditionalFormatting>
  <conditionalFormatting sqref="E1532:E1609">
    <cfRule type="duplicateValues" dxfId="31" priority="25"/>
    <cfRule type="duplicateValues" dxfId="30" priority="26"/>
  </conditionalFormatting>
  <conditionalFormatting sqref="E1370:E1376">
    <cfRule type="duplicateValues" dxfId="29" priority="24"/>
  </conditionalFormatting>
  <conditionalFormatting sqref="E1370:E1376">
    <cfRule type="duplicateValues" dxfId="28" priority="22"/>
    <cfRule type="duplicateValues" dxfId="27" priority="23"/>
  </conditionalFormatting>
  <conditionalFormatting sqref="E1377:E1531 E347:E1369 E1610:E1716 E1:E345">
    <cfRule type="duplicateValues" dxfId="26" priority="28"/>
  </conditionalFormatting>
  <conditionalFormatting sqref="E1377:E1531 E1610:E1716 E1:E1369">
    <cfRule type="duplicateValues" dxfId="25" priority="29"/>
    <cfRule type="duplicateValues" dxfId="24" priority="30"/>
  </conditionalFormatting>
  <conditionalFormatting sqref="E1717:E1776">
    <cfRule type="duplicateValues" dxfId="23" priority="21"/>
  </conditionalFormatting>
  <conditionalFormatting sqref="E1717:E1776">
    <cfRule type="duplicateValues" dxfId="22" priority="19"/>
    <cfRule type="duplicateValues" dxfId="21" priority="20"/>
  </conditionalFormatting>
  <conditionalFormatting sqref="E1777:E1836">
    <cfRule type="duplicateValues" dxfId="20" priority="18"/>
  </conditionalFormatting>
  <conditionalFormatting sqref="E1777:E1836">
    <cfRule type="duplicateValues" dxfId="19" priority="16"/>
    <cfRule type="duplicateValues" dxfId="18" priority="17"/>
  </conditionalFormatting>
  <conditionalFormatting sqref="E1837:E1896">
    <cfRule type="duplicateValues" dxfId="17" priority="15"/>
  </conditionalFormatting>
  <conditionalFormatting sqref="E1837:E1896">
    <cfRule type="duplicateValues" dxfId="16" priority="13"/>
    <cfRule type="duplicateValues" dxfId="15" priority="14"/>
  </conditionalFormatting>
  <conditionalFormatting sqref="E1897:E1956">
    <cfRule type="duplicateValues" dxfId="14" priority="12"/>
  </conditionalFormatting>
  <conditionalFormatting sqref="E1897:E1956">
    <cfRule type="duplicateValues" dxfId="13" priority="10"/>
    <cfRule type="duplicateValues" dxfId="12" priority="11"/>
  </conditionalFormatting>
  <conditionalFormatting sqref="E1957:E2016">
    <cfRule type="duplicateValues" dxfId="11" priority="9"/>
  </conditionalFormatting>
  <conditionalFormatting sqref="E1957:E2016">
    <cfRule type="duplicateValues" dxfId="10" priority="7"/>
    <cfRule type="duplicateValues" dxfId="9" priority="8"/>
  </conditionalFormatting>
  <conditionalFormatting sqref="E2017:E2076">
    <cfRule type="duplicateValues" dxfId="8" priority="6"/>
  </conditionalFormatting>
  <conditionalFormatting sqref="E2017:E2076">
    <cfRule type="duplicateValues" dxfId="7" priority="4"/>
    <cfRule type="duplicateValues" dxfId="6" priority="5"/>
  </conditionalFormatting>
  <conditionalFormatting sqref="E2077:E2136">
    <cfRule type="duplicateValues" dxfId="5" priority="3"/>
  </conditionalFormatting>
  <conditionalFormatting sqref="E2077:E2136">
    <cfRule type="duplicateValues" dxfId="4" priority="1"/>
    <cfRule type="duplicateValues" dxfId="3" priority="2"/>
  </conditionalFormatting>
  <conditionalFormatting sqref="Q2:Q1716">
    <cfRule type="duplicateValues" dxfId="2" priority="31"/>
  </conditionalFormatting>
  <conditionalFormatting sqref="Q2:Q1716">
    <cfRule type="duplicateValues" dxfId="1" priority="32"/>
    <cfRule type="duplicateValues" dxfId="0" priority="33"/>
  </conditionalFormatting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3"/>
  <dimension ref="A1:A4"/>
  <sheetViews>
    <sheetView workbookViewId="0">
      <selection activeCell="A2" sqref="A2:A4"/>
    </sheetView>
  </sheetViews>
  <sheetFormatPr baseColWidth="10" defaultColWidth="11" defaultRowHeight="14.25" x14ac:dyDescent="0.2"/>
  <cols>
    <col min="1" max="1" width="31" customWidth="1"/>
  </cols>
  <sheetData>
    <row r="1" spans="1:1" x14ac:dyDescent="0.2">
      <c r="A1" t="s">
        <v>124</v>
      </c>
    </row>
    <row r="2" spans="1:1" x14ac:dyDescent="0.2">
      <c r="A2" t="s">
        <v>18</v>
      </c>
    </row>
    <row r="3" spans="1:1" x14ac:dyDescent="0.2">
      <c r="A3" t="s">
        <v>779</v>
      </c>
    </row>
    <row r="4" spans="1:1" x14ac:dyDescent="0.2">
      <c r="A4" t="s">
        <v>806</v>
      </c>
    </row>
  </sheetData>
  <sortState xmlns:xlrd2="http://schemas.microsoft.com/office/spreadsheetml/2017/richdata2" ref="A2:A2196">
    <sortCondition ref="A1:A1048572"/>
  </sortState>
  <pageMargins left="0.7" right="0.7" top="0.75" bottom="0.75" header="0.3" footer="0.3"/>
  <pageSetup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2"/>
  <dimension ref="A1:A2"/>
  <sheetViews>
    <sheetView workbookViewId="0">
      <selection activeCell="A2" sqref="A2"/>
    </sheetView>
  </sheetViews>
  <sheetFormatPr baseColWidth="10" defaultColWidth="11" defaultRowHeight="14.25" x14ac:dyDescent="0.2"/>
  <cols>
    <col min="1" max="1" width="34.625" customWidth="1"/>
  </cols>
  <sheetData>
    <row r="1" spans="1:1" x14ac:dyDescent="0.2">
      <c r="A1" t="s">
        <v>3685</v>
      </c>
    </row>
    <row r="2" spans="1:1" ht="15" x14ac:dyDescent="0.25">
      <c r="A2" s="92" t="s">
        <v>3679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1">
    <tabColor theme="0" tint="-0.499984740745262"/>
  </sheetPr>
  <dimension ref="A1:D16"/>
  <sheetViews>
    <sheetView showGridLines="0" showRowColHeaders="0" workbookViewId="0">
      <selection activeCell="B8" sqref="B8"/>
    </sheetView>
  </sheetViews>
  <sheetFormatPr baseColWidth="10" defaultColWidth="10" defaultRowHeight="14.25" x14ac:dyDescent="0.2"/>
  <cols>
    <col min="1" max="1" width="3.375" customWidth="1"/>
    <col min="2" max="2" width="44.625" customWidth="1"/>
    <col min="3" max="3" width="11.5" customWidth="1"/>
    <col min="4" max="4" width="47.5" customWidth="1"/>
  </cols>
  <sheetData>
    <row r="1" spans="1:4" ht="28.5" customHeight="1" thickBot="1" x14ac:dyDescent="0.25">
      <c r="B1" s="130" t="s">
        <v>48</v>
      </c>
      <c r="C1" s="131"/>
      <c r="D1" s="131"/>
    </row>
    <row r="2" spans="1:4" ht="15" thickBot="1" x14ac:dyDescent="0.25">
      <c r="B2" s="132"/>
      <c r="C2" s="132"/>
      <c r="D2" s="132"/>
    </row>
    <row r="3" spans="1:4" ht="36" customHeight="1" x14ac:dyDescent="0.2">
      <c r="B3" s="133" t="s">
        <v>49</v>
      </c>
      <c r="C3" s="134"/>
      <c r="D3" s="134"/>
    </row>
    <row r="4" spans="1:4" ht="30.75" thickBot="1" x14ac:dyDescent="0.25">
      <c r="A4" s="25" t="s">
        <v>42</v>
      </c>
      <c r="B4" s="25" t="s">
        <v>50</v>
      </c>
      <c r="C4" s="25" t="s">
        <v>51</v>
      </c>
      <c r="D4" s="25" t="s">
        <v>52</v>
      </c>
    </row>
    <row r="5" spans="1:4" ht="23.25" thickBot="1" x14ac:dyDescent="0.25">
      <c r="A5" s="26"/>
      <c r="B5" s="27" t="s">
        <v>53</v>
      </c>
      <c r="C5" s="27"/>
      <c r="D5" s="27"/>
    </row>
    <row r="6" spans="1:4" ht="37.5" customHeight="1" thickBot="1" x14ac:dyDescent="0.25">
      <c r="A6" s="26">
        <v>1</v>
      </c>
      <c r="B6" s="27" t="s">
        <v>54</v>
      </c>
      <c r="C6" s="27"/>
      <c r="D6" s="27"/>
    </row>
    <row r="7" spans="1:4" ht="37.5" customHeight="1" thickBot="1" x14ac:dyDescent="0.25">
      <c r="A7" s="26">
        <v>2</v>
      </c>
      <c r="B7" s="27" t="s">
        <v>55</v>
      </c>
      <c r="C7" s="27"/>
      <c r="D7" s="27"/>
    </row>
    <row r="8" spans="1:4" ht="37.5" customHeight="1" thickBot="1" x14ac:dyDescent="0.25">
      <c r="A8" s="26">
        <v>3</v>
      </c>
      <c r="B8" s="27" t="s">
        <v>56</v>
      </c>
      <c r="C8" s="27"/>
      <c r="D8" s="27"/>
    </row>
    <row r="9" spans="1:4" ht="37.5" customHeight="1" thickBot="1" x14ac:dyDescent="0.25">
      <c r="A9" s="26">
        <v>4</v>
      </c>
      <c r="B9" s="27" t="s">
        <v>57</v>
      </c>
      <c r="C9" s="27"/>
      <c r="D9" s="27"/>
    </row>
    <row r="10" spans="1:4" ht="37.5" customHeight="1" thickBot="1" x14ac:dyDescent="0.25">
      <c r="A10" s="26">
        <v>5</v>
      </c>
      <c r="B10" s="27" t="s">
        <v>58</v>
      </c>
      <c r="C10" s="27"/>
      <c r="D10" s="27"/>
    </row>
    <row r="11" spans="1:4" ht="37.5" customHeight="1" thickBot="1" x14ac:dyDescent="0.25">
      <c r="A11" s="26">
        <v>6</v>
      </c>
      <c r="B11" s="27" t="s">
        <v>59</v>
      </c>
      <c r="C11" s="27"/>
      <c r="D11" s="27"/>
    </row>
    <row r="12" spans="1:4" ht="37.5" customHeight="1" thickBot="1" x14ac:dyDescent="0.25">
      <c r="A12" s="26">
        <v>7</v>
      </c>
      <c r="B12" s="27" t="s">
        <v>60</v>
      </c>
      <c r="C12" s="27"/>
      <c r="D12" s="27"/>
    </row>
    <row r="13" spans="1:4" ht="37.5" customHeight="1" thickBot="1" x14ac:dyDescent="0.25">
      <c r="A13" s="26">
        <v>8</v>
      </c>
      <c r="B13" s="27" t="s">
        <v>61</v>
      </c>
      <c r="C13" s="27"/>
      <c r="D13" s="27"/>
    </row>
    <row r="14" spans="1:4" ht="37.5" customHeight="1" thickBot="1" x14ac:dyDescent="0.25">
      <c r="A14" s="26">
        <v>9</v>
      </c>
      <c r="B14" s="27" t="s">
        <v>62</v>
      </c>
      <c r="C14" s="27"/>
      <c r="D14" s="27"/>
    </row>
    <row r="15" spans="1:4" ht="37.5" customHeight="1" thickBot="1" x14ac:dyDescent="0.25">
      <c r="A15" s="26">
        <v>10</v>
      </c>
      <c r="B15" s="27" t="s">
        <v>63</v>
      </c>
      <c r="C15" s="27"/>
      <c r="D15" s="27"/>
    </row>
    <row r="16" spans="1:4" ht="37.5" customHeight="1" thickBot="1" x14ac:dyDescent="0.25">
      <c r="A16" s="26">
        <v>12</v>
      </c>
      <c r="B16" s="27" t="s">
        <v>64</v>
      </c>
      <c r="C16" s="27"/>
      <c r="D16" s="27"/>
    </row>
  </sheetData>
  <mergeCells count="3">
    <mergeCell ref="B1:D1"/>
    <mergeCell ref="B2:D2"/>
    <mergeCell ref="B3:D3"/>
  </mergeCell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5">
    <tabColor rgb="FF7030A0"/>
  </sheetPr>
  <dimension ref="A1:W885756"/>
  <sheetViews>
    <sheetView showGridLines="0" topLeftCell="K1" zoomScale="63" zoomScaleNormal="63" workbookViewId="0">
      <selection activeCell="J37" sqref="J37"/>
    </sheetView>
  </sheetViews>
  <sheetFormatPr baseColWidth="10" defaultColWidth="11.375" defaultRowHeight="18" customHeight="1" x14ac:dyDescent="0.2"/>
  <cols>
    <col min="1" max="1" width="5.125" style="1" customWidth="1"/>
    <col min="2" max="2" width="17.125" style="33" customWidth="1"/>
    <col min="3" max="3" width="16.375" style="33" customWidth="1"/>
    <col min="4" max="4" width="15.375" style="33" customWidth="1"/>
    <col min="5" max="5" width="16.625" style="33" customWidth="1"/>
    <col min="6" max="6" width="16.125" style="33" customWidth="1"/>
    <col min="7" max="7" width="20.125" style="33" customWidth="1"/>
    <col min="8" max="8" width="21.625" style="33" customWidth="1"/>
    <col min="9" max="9" width="16.625" style="33" customWidth="1"/>
    <col min="10" max="10" width="25.5" style="33" customWidth="1"/>
    <col min="11" max="11" width="13.875" style="33" customWidth="1"/>
    <col min="12" max="13" width="27.625" style="33" customWidth="1"/>
    <col min="14" max="14" width="42.5" style="33" customWidth="1"/>
    <col min="15" max="15" width="27.625" style="33" customWidth="1"/>
    <col min="16" max="16" width="19.625" style="33" customWidth="1"/>
    <col min="17" max="21" width="20.625" style="1" customWidth="1"/>
    <col min="22" max="23" width="20.625" style="11" hidden="1" customWidth="1"/>
    <col min="24" max="24" width="14.125" style="1" bestFit="1" customWidth="1"/>
    <col min="25" max="16384" width="11.375" style="1"/>
  </cols>
  <sheetData>
    <row r="1" spans="2:16" ht="18" customHeight="1" x14ac:dyDescent="0.2">
      <c r="B1" s="140" t="s">
        <v>0</v>
      </c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</row>
    <row r="2" spans="2:16" ht="18" customHeight="1" x14ac:dyDescent="0.2"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</row>
    <row r="3" spans="2:16" ht="18" customHeight="1" x14ac:dyDescent="0.2">
      <c r="B3" s="34" t="str">
        <f>SolCotizacion!B3</f>
        <v>Versión: 15</v>
      </c>
      <c r="C3" s="13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</row>
    <row r="4" spans="2:16" ht="18" customHeight="1" x14ac:dyDescent="0.2">
      <c r="B4" s="141" t="s">
        <v>2</v>
      </c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3"/>
    </row>
    <row r="5" spans="2:16" ht="6" customHeight="1" x14ac:dyDescent="0.2"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</row>
    <row r="6" spans="2:16" ht="15" customHeight="1" x14ac:dyDescent="0.25">
      <c r="B6" s="138" t="s">
        <v>3</v>
      </c>
      <c r="C6" s="138"/>
      <c r="D6" s="138"/>
      <c r="E6" s="135" t="s">
        <v>4</v>
      </c>
      <c r="F6" s="136"/>
      <c r="G6" s="136"/>
      <c r="H6" s="136"/>
      <c r="I6" s="137"/>
      <c r="J6" s="34"/>
      <c r="K6" s="139" t="s">
        <v>5</v>
      </c>
      <c r="L6" s="139"/>
      <c r="M6" s="135" t="s">
        <v>6</v>
      </c>
      <c r="N6" s="136"/>
      <c r="O6" s="136"/>
      <c r="P6" s="137"/>
    </row>
    <row r="7" spans="2:16" ht="6" customHeight="1" x14ac:dyDescent="0.25">
      <c r="B7" s="96"/>
      <c r="C7" s="96"/>
      <c r="D7" s="96"/>
      <c r="E7" s="34"/>
      <c r="F7" s="34"/>
      <c r="G7" s="34"/>
      <c r="H7" s="34"/>
      <c r="I7" s="34"/>
      <c r="J7" s="34"/>
      <c r="K7" s="35"/>
      <c r="L7" s="36"/>
      <c r="M7" s="34"/>
      <c r="N7" s="34"/>
      <c r="O7" s="34"/>
      <c r="P7" s="34"/>
    </row>
    <row r="8" spans="2:16" ht="18" customHeight="1" x14ac:dyDescent="0.25">
      <c r="B8" s="138" t="s">
        <v>7</v>
      </c>
      <c r="C8" s="138"/>
      <c r="D8" s="138"/>
      <c r="E8" s="135" t="s">
        <v>8</v>
      </c>
      <c r="F8" s="136"/>
      <c r="G8" s="136"/>
      <c r="H8" s="136"/>
      <c r="I8" s="137"/>
      <c r="J8" s="34"/>
      <c r="K8" s="139" t="s">
        <v>9</v>
      </c>
      <c r="L8" s="139"/>
      <c r="M8" s="135" t="s">
        <v>10</v>
      </c>
      <c r="N8" s="136"/>
      <c r="O8" s="136"/>
      <c r="P8" s="137"/>
    </row>
    <row r="9" spans="2:16" ht="6" customHeight="1" x14ac:dyDescent="0.25">
      <c r="B9" s="96"/>
      <c r="C9" s="96"/>
      <c r="D9" s="96"/>
      <c r="E9" s="34"/>
      <c r="F9" s="34"/>
      <c r="G9" s="34"/>
      <c r="H9" s="34"/>
      <c r="I9" s="34"/>
      <c r="J9" s="34"/>
      <c r="K9" s="35"/>
      <c r="L9" s="36"/>
      <c r="M9" s="34"/>
      <c r="N9" s="34"/>
      <c r="O9" s="34"/>
      <c r="P9" s="34"/>
    </row>
    <row r="10" spans="2:16" ht="18" customHeight="1" x14ac:dyDescent="0.25">
      <c r="B10" s="138" t="s">
        <v>11</v>
      </c>
      <c r="C10" s="138"/>
      <c r="D10" s="138"/>
      <c r="E10" s="135" t="s">
        <v>12</v>
      </c>
      <c r="F10" s="136"/>
      <c r="G10" s="136"/>
      <c r="H10" s="136"/>
      <c r="I10" s="137"/>
      <c r="J10" s="34"/>
      <c r="K10" s="139" t="s">
        <v>13</v>
      </c>
      <c r="L10" s="139"/>
      <c r="M10" s="135">
        <v>3112123766</v>
      </c>
      <c r="N10" s="136"/>
      <c r="O10" s="136"/>
      <c r="P10" s="137"/>
    </row>
    <row r="11" spans="2:16" ht="6" customHeight="1" x14ac:dyDescent="0.2"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</row>
    <row r="12" spans="2:16" ht="18" customHeight="1" x14ac:dyDescent="0.2">
      <c r="B12" s="138" t="s">
        <v>14</v>
      </c>
      <c r="C12" s="138"/>
      <c r="D12" s="138"/>
      <c r="E12" s="135" t="s">
        <v>15</v>
      </c>
      <c r="F12" s="136"/>
      <c r="G12" s="136"/>
      <c r="H12" s="136"/>
      <c r="I12" s="137"/>
      <c r="J12" s="34"/>
      <c r="K12" s="34"/>
      <c r="L12" s="34"/>
      <c r="M12" s="34"/>
      <c r="N12" s="34"/>
      <c r="O12" s="34"/>
      <c r="P12" s="34"/>
    </row>
    <row r="13" spans="2:16" ht="4.5" customHeight="1" x14ac:dyDescent="0.2"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</row>
    <row r="14" spans="2:16" ht="4.5" customHeight="1" x14ac:dyDescent="0.2">
      <c r="B14" s="144"/>
      <c r="C14" s="144"/>
      <c r="D14" s="144"/>
      <c r="E14" s="145"/>
      <c r="F14" s="145"/>
      <c r="G14" s="145"/>
      <c r="H14" s="145"/>
      <c r="I14" s="145"/>
      <c r="J14" s="34"/>
      <c r="K14" s="34"/>
      <c r="L14" s="34"/>
      <c r="M14" s="34"/>
      <c r="N14" s="34"/>
      <c r="O14" s="34"/>
      <c r="P14" s="34"/>
    </row>
    <row r="15" spans="2:16" ht="4.5" customHeight="1" x14ac:dyDescent="0.2"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</row>
    <row r="16" spans="2:16" ht="30.75" customHeight="1" x14ac:dyDescent="0.2">
      <c r="B16" s="141" t="s">
        <v>16</v>
      </c>
      <c r="C16" s="142"/>
      <c r="D16" s="142"/>
      <c r="E16" s="142"/>
      <c r="F16" s="142"/>
      <c r="G16" s="142"/>
      <c r="H16" s="142"/>
      <c r="I16" s="142"/>
      <c r="J16" s="142"/>
      <c r="K16" s="142"/>
      <c r="L16" s="142"/>
      <c r="M16" s="142"/>
      <c r="N16" s="142"/>
      <c r="O16" s="142"/>
      <c r="P16" s="143"/>
    </row>
    <row r="17" spans="1:23" ht="6" customHeight="1" x14ac:dyDescent="0.2"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</row>
    <row r="18" spans="1:23" ht="32.25" customHeight="1" x14ac:dyDescent="0.2">
      <c r="B18" s="152" t="s">
        <v>17</v>
      </c>
      <c r="C18" s="152"/>
      <c r="D18" s="152"/>
      <c r="E18" s="151" t="s">
        <v>18</v>
      </c>
      <c r="F18" s="151"/>
      <c r="G18" s="151"/>
      <c r="H18" s="34"/>
      <c r="I18" s="37" t="s">
        <v>19</v>
      </c>
      <c r="J18" s="151">
        <f>SolCotizacion!J18</f>
        <v>3665.41</v>
      </c>
      <c r="K18" s="151"/>
      <c r="L18" s="34"/>
      <c r="M18" s="37" t="s">
        <v>65</v>
      </c>
      <c r="N18" s="30">
        <f>SolCotizacion!N18</f>
        <v>44285</v>
      </c>
      <c r="O18" s="34"/>
      <c r="P18" s="34"/>
    </row>
    <row r="19" spans="1:23" ht="6" customHeight="1" x14ac:dyDescent="0.2"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</row>
    <row r="20" spans="1:23" ht="29.25" customHeight="1" x14ac:dyDescent="0.2">
      <c r="B20" s="148" t="s">
        <v>22</v>
      </c>
      <c r="C20" s="149"/>
      <c r="D20" s="149"/>
      <c r="E20" s="149"/>
      <c r="F20" s="149"/>
      <c r="G20" s="149"/>
      <c r="H20" s="149"/>
      <c r="I20" s="149"/>
      <c r="J20" s="149"/>
      <c r="K20" s="149"/>
      <c r="L20" s="149"/>
      <c r="M20" s="149"/>
      <c r="N20" s="149"/>
      <c r="O20" s="149"/>
      <c r="P20" s="150"/>
    </row>
    <row r="21" spans="1:23" ht="9" customHeight="1" x14ac:dyDescent="0.2">
      <c r="A21" s="11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</row>
    <row r="22" spans="1:23" ht="33.75" customHeight="1" x14ac:dyDescent="0.2">
      <c r="A22" s="11" t="s">
        <v>23</v>
      </c>
      <c r="B22" s="38" t="str">
        <f>SolCotizacion!B22</f>
        <v>OPEN-CSP GOBIERNO</v>
      </c>
      <c r="C22" s="153"/>
      <c r="D22" s="153"/>
      <c r="E22" s="153"/>
      <c r="F22" s="153"/>
      <c r="G22" s="153"/>
      <c r="H22" s="153"/>
      <c r="I22" s="153"/>
      <c r="J22" s="153"/>
      <c r="K22" s="153"/>
      <c r="L22" s="153"/>
      <c r="M22" s="153"/>
      <c r="N22" s="153"/>
      <c r="O22" s="153"/>
      <c r="P22" s="154"/>
    </row>
    <row r="23" spans="1:23" ht="5.25" customHeight="1" x14ac:dyDescent="0.2">
      <c r="A23" s="11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</row>
    <row r="24" spans="1:23" ht="23.25" customHeight="1" x14ac:dyDescent="0.25">
      <c r="A24" s="11"/>
      <c r="B24" s="39" t="s">
        <v>24</v>
      </c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</row>
    <row r="25" spans="1:23" ht="25.5" customHeight="1" x14ac:dyDescent="0.2">
      <c r="A25" s="11"/>
      <c r="B25" s="40">
        <v>1</v>
      </c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</row>
    <row r="26" spans="1:23" ht="9" customHeight="1" x14ac:dyDescent="0.2">
      <c r="A26" s="11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</row>
    <row r="27" spans="1:23" ht="33.75" customHeight="1" x14ac:dyDescent="0.2">
      <c r="A27" s="11"/>
      <c r="B27" s="97" t="s">
        <v>25</v>
      </c>
      <c r="C27" s="148" t="s">
        <v>26</v>
      </c>
      <c r="D27" s="150"/>
      <c r="E27" s="148" t="s">
        <v>27</v>
      </c>
      <c r="F27" s="149"/>
      <c r="G27" s="149"/>
      <c r="H27" s="149"/>
      <c r="I27" s="97" t="s">
        <v>28</v>
      </c>
      <c r="J27" s="97" t="s">
        <v>29</v>
      </c>
      <c r="K27" s="97" t="s">
        <v>30</v>
      </c>
      <c r="L27" s="97" t="s">
        <v>31</v>
      </c>
      <c r="M27" s="97" t="s">
        <v>32</v>
      </c>
      <c r="N27" s="97" t="s">
        <v>33</v>
      </c>
      <c r="O27" s="97" t="s">
        <v>34</v>
      </c>
      <c r="P27" s="97" t="s">
        <v>35</v>
      </c>
      <c r="Q27" s="22" t="s">
        <v>66</v>
      </c>
      <c r="R27" s="22" t="s">
        <v>67</v>
      </c>
      <c r="S27" s="22" t="s">
        <v>68</v>
      </c>
      <c r="T27" s="22" t="s">
        <v>69</v>
      </c>
      <c r="U27" s="22" t="s">
        <v>70</v>
      </c>
    </row>
    <row r="28" spans="1:23" s="65" customFormat="1" ht="33.75" customHeight="1" x14ac:dyDescent="0.2">
      <c r="A28" s="11" t="s">
        <v>71</v>
      </c>
      <c r="B28" s="14">
        <v>1</v>
      </c>
      <c r="C28" s="159" t="s">
        <v>36</v>
      </c>
      <c r="D28" s="161"/>
      <c r="E28" s="159" t="s">
        <v>72</v>
      </c>
      <c r="F28" s="160"/>
      <c r="G28" s="160"/>
      <c r="H28" s="161"/>
      <c r="I28" s="24" t="s">
        <v>73</v>
      </c>
      <c r="J28" s="24" t="s">
        <v>29</v>
      </c>
      <c r="K28" s="24" t="s">
        <v>74</v>
      </c>
      <c r="L28" s="24" t="s">
        <v>74</v>
      </c>
      <c r="M28" s="24" t="s">
        <v>74</v>
      </c>
      <c r="N28" s="24" t="s">
        <v>36</v>
      </c>
      <c r="O28" s="24" t="s">
        <v>75</v>
      </c>
      <c r="P28" s="24">
        <v>240</v>
      </c>
      <c r="Q28" s="10">
        <f>IFERROR(VLOOKUP("Soluciones Orión"&amp;$V28&amp;$C28,temp!$A:$Y,19,0)*$J$18,VLOOKUP("Catalogo principal"&amp;$V28&amp;$C28,temp!$A:$Y,19,0)*$J$18)</f>
        <v>880064.94099999999</v>
      </c>
      <c r="R28" s="10">
        <f>ROUND(Q28/(1-(VLOOKUP("Total porcentaje:",$F:$H,3))),2)</f>
        <v>880064.94</v>
      </c>
      <c r="S28" s="10">
        <f>ROUND(P28*R28,2)</f>
        <v>211215585.59999999</v>
      </c>
      <c r="T28" s="10">
        <f>IFERROR(ROUND(S28*IF(VLOOKUP("Soluciones Orión"&amp;$V28&amp;$C28,Consolidado!$A:$U,21,0)=1,19%,0),2),ROUND(S28*IF(VLOOKUP("Catalogo principal"&amp;$V28&amp;$C28,Consolidado!$A:$U,21,0)=1,19%,0),2))</f>
        <v>0</v>
      </c>
      <c r="U28" s="10">
        <f>S28+T28</f>
        <v>211215585.59999999</v>
      </c>
      <c r="V28" s="65" t="str">
        <f>IFERROR(VLOOKUP($C28&amp;$E$18,Consolidado!$B:$U,5,0),VLOOKUP($C28&amp;"Canal",Consolidado!$B:$U,5,0))</f>
        <v>OPEN-CSP GOBIERNO</v>
      </c>
      <c r="W28" s="65" t="str">
        <f>VLOOKUP($C28,Consolidado!$E:$G,3,0)</f>
        <v>Catalogo principal</v>
      </c>
    </row>
    <row r="29" spans="1:23" s="65" customFormat="1" ht="33.75" customHeight="1" x14ac:dyDescent="0.2">
      <c r="A29" s="11" t="s">
        <v>76</v>
      </c>
      <c r="B29" s="14">
        <v>2</v>
      </c>
      <c r="C29" s="159" t="s">
        <v>37</v>
      </c>
      <c r="D29" s="161"/>
      <c r="E29" s="159" t="s">
        <v>77</v>
      </c>
      <c r="F29" s="160"/>
      <c r="G29" s="160"/>
      <c r="H29" s="161"/>
      <c r="I29" s="24" t="s">
        <v>73</v>
      </c>
      <c r="J29" s="24" t="s">
        <v>29</v>
      </c>
      <c r="K29" s="24" t="s">
        <v>74</v>
      </c>
      <c r="L29" s="24" t="s">
        <v>74</v>
      </c>
      <c r="M29" s="24" t="s">
        <v>74</v>
      </c>
      <c r="N29" s="24" t="s">
        <v>37</v>
      </c>
      <c r="O29" s="24" t="s">
        <v>75</v>
      </c>
      <c r="P29" s="24">
        <v>70</v>
      </c>
      <c r="Q29" s="10">
        <f>IFERROR(VLOOKUP("Soluciones Orión"&amp;$V29&amp;$C29,temp!$A:$Y,19,0)*$J$18,VLOOKUP("Catalogo principal"&amp;$V29&amp;$C29,temp!$A:$Y,19,0)*$J$18)</f>
        <v>351879.36</v>
      </c>
      <c r="R29" s="10">
        <f>ROUND(Q29/(1-(VLOOKUP("Total porcentaje:",$F:$H,3))),2)</f>
        <v>351879.36</v>
      </c>
      <c r="S29" s="10">
        <f>ROUND(P29*R29,2)</f>
        <v>24631555.199999999</v>
      </c>
      <c r="T29" s="10">
        <f>IFERROR(ROUND(S29*IF(VLOOKUP("Soluciones Orión"&amp;$V29&amp;$C29,Consolidado!$A:$U,21,0)=1,19%,0),2),ROUND(S29*IF(VLOOKUP("Catalogo principal"&amp;$V29&amp;$C29,Consolidado!$A:$U,21,0)=1,19%,0),2))</f>
        <v>0</v>
      </c>
      <c r="U29" s="10">
        <f>S29+T29</f>
        <v>24631555.199999999</v>
      </c>
      <c r="V29" s="65" t="str">
        <f>IFERROR(VLOOKUP($C29&amp;$E$18,Consolidado!$B:$U,5,0),VLOOKUP($C29&amp;"Canal",Consolidado!$B:$U,5,0))</f>
        <v>OPEN-CSP GOBIERNO</v>
      </c>
      <c r="W29" s="65" t="str">
        <f>VLOOKUP($C29,Consolidado!$E:$G,3,0)</f>
        <v>Catalogo principal</v>
      </c>
    </row>
    <row r="30" spans="1:23" s="65" customFormat="1" ht="18" customHeight="1" x14ac:dyDescent="0.2">
      <c r="A30" s="11"/>
      <c r="B30" s="1" t="s">
        <v>38</v>
      </c>
      <c r="C30" s="19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2"/>
      <c r="R30" s="1"/>
      <c r="S30" s="1"/>
      <c r="T30" s="22" t="s">
        <v>78</v>
      </c>
      <c r="U30" s="9">
        <f>ROUND(SUM($U$28:$U$29),2)</f>
        <v>235847140.80000001</v>
      </c>
    </row>
    <row r="31" spans="1:23" s="65" customFormat="1" ht="18" customHeight="1" x14ac:dyDescent="0.2">
      <c r="A31" s="1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spans="1:23" s="65" customFormat="1" ht="18" customHeight="1" x14ac:dyDescent="0.2">
      <c r="A32" s="1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s="65" customFormat="1" ht="18" customHeight="1" x14ac:dyDescent="0.2">
      <c r="A33" s="1"/>
      <c r="B33" s="156" t="s">
        <v>39</v>
      </c>
      <c r="C33" s="157"/>
      <c r="D33" s="157"/>
      <c r="E33" s="157"/>
      <c r="F33" s="157"/>
      <c r="G33" s="157"/>
      <c r="H33" s="157"/>
      <c r="I33" s="157"/>
      <c r="J33" s="157"/>
      <c r="K33" s="157"/>
      <c r="L33" s="157"/>
      <c r="M33" s="157"/>
      <c r="N33" s="157"/>
      <c r="O33" s="157"/>
      <c r="P33" s="158"/>
    </row>
    <row r="34" spans="1:16" s="65" customFormat="1" ht="60" customHeight="1" x14ac:dyDescent="0.2">
      <c r="A34" s="11"/>
      <c r="B34" s="162" t="s">
        <v>79</v>
      </c>
      <c r="C34" s="162"/>
      <c r="D34" s="162"/>
      <c r="E34" s="162"/>
      <c r="F34" s="162"/>
      <c r="G34" s="162"/>
      <c r="H34" s="162"/>
      <c r="I34" s="162"/>
      <c r="J34" s="162"/>
      <c r="K34" s="162"/>
      <c r="L34" s="162"/>
      <c r="M34" s="162"/>
      <c r="N34" s="162"/>
      <c r="O34" s="162"/>
      <c r="P34" s="162"/>
    </row>
    <row r="35" spans="1:16" s="65" customFormat="1" ht="18" customHeight="1" x14ac:dyDescent="0.2">
      <c r="A35" s="1"/>
      <c r="B35" s="163" t="s">
        <v>41</v>
      </c>
      <c r="C35" s="163"/>
      <c r="D35" s="163"/>
      <c r="E35" s="163"/>
      <c r="F35" s="163"/>
      <c r="G35" s="163"/>
      <c r="H35" s="163"/>
      <c r="I35" s="1"/>
      <c r="J35" s="1"/>
      <c r="K35" s="1"/>
      <c r="L35" s="1"/>
      <c r="M35" s="1"/>
      <c r="N35" s="1"/>
      <c r="O35" s="1"/>
      <c r="P35" s="1"/>
    </row>
    <row r="36" spans="1:16" s="65" customFormat="1" ht="18" customHeight="1" x14ac:dyDescent="0.2">
      <c r="A36" s="1"/>
      <c r="B36" s="95" t="s">
        <v>42</v>
      </c>
      <c r="C36" s="164" t="s">
        <v>43</v>
      </c>
      <c r="D36" s="164"/>
      <c r="E36" s="164"/>
      <c r="F36" s="164"/>
      <c r="G36" s="164"/>
      <c r="H36" s="95" t="s">
        <v>44</v>
      </c>
      <c r="I36" s="1"/>
      <c r="J36" s="1"/>
      <c r="K36" s="1"/>
      <c r="L36" s="1"/>
      <c r="M36" s="1"/>
      <c r="N36" s="1"/>
      <c r="O36" s="1"/>
      <c r="P36" s="1"/>
    </row>
    <row r="37" spans="1:16" s="65" customFormat="1" ht="18" customHeight="1" x14ac:dyDescent="0.2">
      <c r="A37" s="1"/>
      <c r="B37" s="16">
        <v>1</v>
      </c>
      <c r="C37" s="146" t="s">
        <v>45</v>
      </c>
      <c r="D37" s="146"/>
      <c r="E37" s="146"/>
      <c r="F37" s="147"/>
      <c r="G37" s="147"/>
      <c r="H37" s="44" t="s">
        <v>45</v>
      </c>
      <c r="I37" s="1" t="s">
        <v>45</v>
      </c>
      <c r="J37" s="1" t="s">
        <v>45</v>
      </c>
      <c r="K37" s="1" t="s">
        <v>45</v>
      </c>
      <c r="L37" s="1" t="s">
        <v>45</v>
      </c>
      <c r="M37" s="1" t="s">
        <v>45</v>
      </c>
      <c r="N37" s="1" t="s">
        <v>45</v>
      </c>
      <c r="O37" s="1" t="s">
        <v>45</v>
      </c>
      <c r="P37" s="1" t="s">
        <v>45</v>
      </c>
    </row>
    <row r="38" spans="1:16" s="65" customFormat="1" ht="18" customHeight="1" x14ac:dyDescent="0.25">
      <c r="A38" s="1"/>
      <c r="B38" s="1"/>
      <c r="C38" s="1"/>
      <c r="D38" s="1"/>
      <c r="E38" s="1"/>
      <c r="F38" s="155" t="s">
        <v>46</v>
      </c>
      <c r="G38" s="155"/>
      <c r="H38" s="45">
        <f>SUM(H37:H37)</f>
        <v>0</v>
      </c>
      <c r="I38" s="1"/>
      <c r="J38" s="1"/>
      <c r="K38" s="1"/>
      <c r="L38" s="1"/>
      <c r="M38" s="1"/>
      <c r="N38" s="1"/>
      <c r="O38" s="1"/>
      <c r="P38" s="1"/>
    </row>
    <row r="39" spans="1:16" s="65" customFormat="1" ht="18" customHeight="1" x14ac:dyDescent="0.2">
      <c r="A39" s="1"/>
      <c r="B39" s="1"/>
      <c r="C39" s="1"/>
      <c r="D39" s="17" t="s">
        <v>47</v>
      </c>
      <c r="E39" s="1"/>
      <c r="F39" s="1"/>
      <c r="G39" s="1"/>
      <c r="H39" s="8"/>
      <c r="I39" s="1"/>
      <c r="J39" s="1"/>
      <c r="K39" s="1"/>
      <c r="L39" s="1"/>
      <c r="M39" s="1"/>
      <c r="N39" s="1"/>
      <c r="O39" s="1"/>
      <c r="P39" s="1"/>
    </row>
    <row r="40" spans="1:16" s="65" customFormat="1" ht="18" customHeight="1" x14ac:dyDescent="0.2">
      <c r="A40" s="1"/>
      <c r="B40" s="1"/>
      <c r="C40" s="1"/>
      <c r="D40" s="15">
        <v>1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 s="65" customFormat="1" ht="18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6" s="65" customFormat="1" ht="18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1:16" s="65" customFormat="1" ht="18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</row>
    <row r="44" spans="1:16" s="65" customFormat="1" ht="18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  <row r="45" spans="1:16" s="65" customFormat="1" ht="18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  <row r="46" spans="1:16" s="65" customFormat="1" ht="18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6" s="65" customFormat="1" ht="18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  <row r="48" spans="1:16" s="65" customFormat="1" ht="18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1:16" s="65" customFormat="1" ht="18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</row>
    <row r="50" spans="1:16" s="65" customFormat="1" ht="18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</row>
    <row r="51" spans="1:16" s="65" customFormat="1" ht="18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</row>
    <row r="52" spans="1:16" s="65" customFormat="1" ht="18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</row>
    <row r="53" spans="1:16" s="65" customFormat="1" ht="18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</row>
    <row r="54" spans="1:16" s="65" customFormat="1" ht="18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</row>
    <row r="55" spans="1:16" s="65" customFormat="1" ht="18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</row>
    <row r="56" spans="1:16" s="65" customFormat="1" ht="18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</row>
    <row r="57" spans="1:16" s="65" customFormat="1" ht="18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</row>
    <row r="58" spans="1:16" s="65" customFormat="1" ht="18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</row>
    <row r="59" spans="1:16" s="65" customFormat="1" ht="18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</row>
    <row r="60" spans="1:16" s="65" customFormat="1" ht="18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</row>
    <row r="61" spans="1:16" s="65" customFormat="1" ht="18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</row>
    <row r="62" spans="1:16" s="65" customFormat="1" ht="18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</row>
    <row r="63" spans="1:16" s="65" customFormat="1" ht="18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</row>
    <row r="64" spans="1:16" s="65" customFormat="1" ht="18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</row>
    <row r="65" spans="1:16" s="65" customFormat="1" ht="18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</row>
    <row r="66" spans="1:16" s="65" customFormat="1" ht="18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</row>
    <row r="67" spans="1:16" s="65" customFormat="1" ht="18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</row>
    <row r="68" spans="1:16" s="65" customFormat="1" ht="18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</row>
    <row r="69" spans="1:16" s="65" customFormat="1" ht="18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</row>
    <row r="70" spans="1:16" s="65" customFormat="1" ht="18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</row>
    <row r="71" spans="1:16" s="65" customFormat="1" ht="18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</row>
    <row r="72" spans="1:16" s="65" customFormat="1" ht="18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</row>
    <row r="73" spans="1:16" s="65" customFormat="1" ht="18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</row>
    <row r="74" spans="1:16" s="65" customFormat="1" ht="18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</row>
    <row r="75" spans="1:16" s="65" customFormat="1" ht="18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</row>
    <row r="76" spans="1:16" s="65" customFormat="1" ht="18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</row>
    <row r="77" spans="1:16" s="65" customFormat="1" ht="18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16" s="65" customFormat="1" ht="18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</row>
    <row r="79" spans="1:16" s="65" customFormat="1" ht="18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</row>
    <row r="80" spans="1:16" s="65" customFormat="1" ht="18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</row>
    <row r="81" spans="1:16" s="65" customFormat="1" ht="18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</row>
    <row r="82" spans="1:16" s="65" customFormat="1" ht="18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</row>
    <row r="83" spans="1:16" s="65" customFormat="1" ht="18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</row>
    <row r="84" spans="1:16" s="65" customFormat="1" ht="18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</row>
    <row r="85" spans="1:16" s="65" customFormat="1" ht="18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</row>
    <row r="86" spans="1:16" s="65" customFormat="1" ht="18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</row>
    <row r="87" spans="1:16" s="65" customFormat="1" ht="18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</row>
    <row r="88" spans="1:16" s="65" customFormat="1" ht="18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</row>
    <row r="89" spans="1:16" s="65" customFormat="1" ht="18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</row>
    <row r="90" spans="1:16" s="65" customFormat="1" ht="18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</row>
    <row r="91" spans="1:16" s="65" customFormat="1" ht="18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</row>
    <row r="92" spans="1:16" s="65" customFormat="1" ht="18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</row>
    <row r="93" spans="1:16" s="65" customFormat="1" ht="18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</row>
    <row r="94" spans="1:16" s="65" customFormat="1" ht="18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</row>
    <row r="95" spans="1:16" s="65" customFormat="1" ht="18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</row>
    <row r="96" spans="1:16" s="65" customFormat="1" ht="18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</row>
    <row r="97" spans="1:16" s="65" customFormat="1" ht="18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</row>
    <row r="98" spans="1:16" s="65" customFormat="1" ht="18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</row>
    <row r="99" spans="1:16" s="65" customFormat="1" ht="18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</row>
    <row r="100" spans="1:16" s="65" customFormat="1" ht="18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</row>
    <row r="101" spans="1:16" s="65" customFormat="1" ht="18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</row>
    <row r="102" spans="1:16" s="65" customFormat="1" ht="18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</row>
    <row r="103" spans="1:16" s="65" customFormat="1" ht="18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</row>
    <row r="104" spans="1:16" s="65" customFormat="1" ht="18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</row>
    <row r="105" spans="1:16" s="65" customFormat="1" ht="18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</row>
    <row r="106" spans="1:16" s="65" customFormat="1" ht="18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</row>
    <row r="107" spans="1:16" s="65" customFormat="1" ht="18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</row>
    <row r="108" spans="1:16" s="65" customFormat="1" ht="18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</row>
    <row r="109" spans="1:16" s="65" customFormat="1" ht="18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</row>
    <row r="110" spans="1:16" s="65" customFormat="1" ht="18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</row>
    <row r="111" spans="1:16" s="65" customFormat="1" ht="18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</row>
    <row r="112" spans="1:16" s="65" customFormat="1" ht="18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</row>
    <row r="113" spans="1:16" s="65" customFormat="1" ht="18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</row>
    <row r="114" spans="1:16" s="65" customFormat="1" ht="18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</row>
    <row r="115" spans="1:16" s="65" customFormat="1" ht="18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</row>
    <row r="116" spans="1:16" s="65" customFormat="1" ht="18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</row>
    <row r="117" spans="1:16" s="65" customFormat="1" ht="18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</row>
    <row r="118" spans="1:16" s="65" customFormat="1" ht="18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</row>
    <row r="119" spans="1:16" s="65" customFormat="1" ht="18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</row>
    <row r="120" spans="1:16" s="65" customFormat="1" ht="18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</row>
    <row r="121" spans="1:16" s="65" customFormat="1" ht="18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</row>
    <row r="122" spans="1:16" s="65" customFormat="1" ht="18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</row>
    <row r="123" spans="1:16" s="65" customFormat="1" ht="18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</row>
    <row r="124" spans="1:16" s="65" customFormat="1" ht="18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</row>
    <row r="125" spans="1:16" s="65" customFormat="1" ht="18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</row>
    <row r="126" spans="1:16" s="65" customFormat="1" ht="18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</row>
    <row r="127" spans="1:16" s="65" customFormat="1" ht="18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</row>
    <row r="128" spans="1:16" s="65" customFormat="1" ht="18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</row>
    <row r="129" spans="1:16" s="65" customFormat="1" ht="18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</row>
    <row r="130" spans="1:16" s="65" customFormat="1" ht="18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</row>
    <row r="131" spans="1:16" s="65" customFormat="1" ht="18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</row>
    <row r="132" spans="1:16" s="65" customFormat="1" ht="18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</row>
    <row r="133" spans="1:16" s="65" customFormat="1" ht="18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</row>
    <row r="134" spans="1:16" s="65" customFormat="1" ht="18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</row>
    <row r="135" spans="1:16" s="65" customFormat="1" ht="18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</row>
    <row r="136" spans="1:16" s="65" customFormat="1" ht="18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</row>
    <row r="137" spans="1:16" s="65" customFormat="1" ht="18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</row>
    <row r="138" spans="1:16" s="65" customFormat="1" ht="18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</row>
    <row r="139" spans="1:16" s="65" customFormat="1" ht="18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</row>
    <row r="140" spans="1:16" s="65" customFormat="1" ht="18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</row>
    <row r="141" spans="1:16" s="65" customFormat="1" ht="18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</row>
    <row r="142" spans="1:16" s="65" customFormat="1" ht="18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</row>
    <row r="143" spans="1:16" s="65" customFormat="1" ht="18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</row>
    <row r="144" spans="1:16" s="65" customFormat="1" ht="18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</row>
    <row r="145" spans="1:16" s="65" customFormat="1" ht="18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</row>
    <row r="146" spans="1:16" s="65" customFormat="1" ht="18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</row>
    <row r="147" spans="1:16" s="65" customFormat="1" ht="18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</row>
    <row r="148" spans="1:16" s="65" customFormat="1" ht="18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</row>
    <row r="149" spans="1:16" s="65" customFormat="1" ht="18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</row>
    <row r="150" spans="1:16" s="65" customFormat="1" ht="18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</row>
    <row r="151" spans="1:16" s="65" customFormat="1" ht="18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</row>
    <row r="152" spans="1:16" s="65" customFormat="1" ht="18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1:16" s="65" customFormat="1" ht="18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</row>
    <row r="154" spans="1:16" s="65" customFormat="1" ht="18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</row>
    <row r="155" spans="1:16" s="65" customFormat="1" ht="18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</row>
    <row r="156" spans="1:16" s="65" customFormat="1" ht="18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</row>
    <row r="157" spans="1:16" s="65" customFormat="1" ht="18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</row>
    <row r="158" spans="1:16" s="65" customFormat="1" ht="18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</row>
    <row r="159" spans="1:16" s="65" customFormat="1" ht="18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</row>
    <row r="160" spans="1:16" s="65" customFormat="1" ht="18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</row>
    <row r="161" spans="1:16" s="65" customFormat="1" ht="18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</row>
    <row r="162" spans="1:16" s="65" customFormat="1" ht="18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</row>
    <row r="163" spans="1:16" s="65" customFormat="1" ht="18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</row>
    <row r="164" spans="1:16" s="65" customFormat="1" ht="18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</row>
    <row r="165" spans="1:16" s="65" customFormat="1" ht="18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</row>
    <row r="166" spans="1:16" s="65" customFormat="1" ht="18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</row>
    <row r="167" spans="1:16" s="65" customFormat="1" ht="18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</row>
    <row r="168" spans="1:16" s="65" customFormat="1" ht="18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6" s="65" customFormat="1" ht="18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6" s="65" customFormat="1" ht="18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6" s="65" customFormat="1" ht="18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6" s="65" customFormat="1" ht="18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6" s="65" customFormat="1" ht="18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6" s="65" customFormat="1" ht="18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6" s="65" customFormat="1" ht="18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6" s="65" customFormat="1" ht="18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s="65" customFormat="1" ht="18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s="65" customFormat="1" ht="18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s="65" customFormat="1" ht="18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s="65" customFormat="1" ht="18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s="65" customFormat="1" ht="18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s="65" customFormat="1" ht="18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s="65" customFormat="1" ht="18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s="65" customFormat="1" ht="18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s="65" customFormat="1" ht="18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s="65" customFormat="1" ht="18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s="65" customFormat="1" ht="18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s="65" customFormat="1" ht="18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s="65" customFormat="1" ht="18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s="65" customFormat="1" ht="18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s="65" customFormat="1" ht="18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s="65" customFormat="1" ht="18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s="65" customFormat="1" ht="18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1:16" s="65" customFormat="1" ht="18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  <row r="195" spans="1:16" s="65" customFormat="1" ht="18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</row>
    <row r="196" spans="1:16" s="65" customFormat="1" ht="18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</row>
    <row r="197" spans="1:16" s="65" customFormat="1" ht="18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</row>
    <row r="198" spans="1:16" s="65" customFormat="1" ht="18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</row>
    <row r="199" spans="1:16" s="65" customFormat="1" ht="18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</row>
    <row r="200" spans="1:16" s="65" customFormat="1" ht="18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</row>
    <row r="201" spans="1:16" s="65" customFormat="1" ht="18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</row>
    <row r="202" spans="1:16" s="65" customFormat="1" ht="18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</row>
    <row r="203" spans="1:16" s="65" customFormat="1" ht="18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</row>
    <row r="204" spans="1:16" s="65" customFormat="1" ht="18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</row>
    <row r="205" spans="1:16" s="65" customFormat="1" ht="18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</row>
    <row r="206" spans="1:16" s="65" customFormat="1" ht="18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</row>
    <row r="207" spans="1:16" s="65" customFormat="1" ht="18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</row>
    <row r="208" spans="1:16" s="65" customFormat="1" ht="18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</row>
    <row r="209" spans="1:16" s="65" customFormat="1" ht="18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</row>
    <row r="210" spans="1:16" s="65" customFormat="1" ht="18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</row>
    <row r="211" spans="1:16" s="65" customFormat="1" ht="18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</row>
    <row r="212" spans="1:16" s="65" customFormat="1" ht="18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</row>
    <row r="213" spans="1:16" s="65" customFormat="1" ht="18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</row>
    <row r="214" spans="1:16" s="65" customFormat="1" ht="18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</row>
    <row r="215" spans="1:16" s="65" customFormat="1" ht="18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</row>
    <row r="216" spans="1:16" s="65" customFormat="1" ht="18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pans="1:16" s="65" customFormat="1" ht="18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</row>
    <row r="218" spans="1:16" s="65" customFormat="1" ht="18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pans="1:16" s="65" customFormat="1" ht="18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1:16" s="65" customFormat="1" ht="18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</row>
    <row r="221" spans="1:16" s="65" customFormat="1" ht="18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</row>
    <row r="222" spans="1:16" s="65" customFormat="1" ht="18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</row>
    <row r="223" spans="1:16" s="65" customFormat="1" ht="18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</row>
    <row r="224" spans="1:16" s="65" customFormat="1" ht="18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</row>
    <row r="225" spans="1:16" s="65" customFormat="1" ht="18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1:16" s="65" customFormat="1" ht="18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1:16" s="65" customFormat="1" ht="18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1:16" s="65" customFormat="1" ht="18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1:16" s="65" customFormat="1" ht="18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</row>
    <row r="230" spans="1:16" s="65" customFormat="1" ht="18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</row>
    <row r="231" spans="1:16" s="65" customFormat="1" ht="18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</row>
    <row r="232" spans="1:16" s="65" customFormat="1" ht="18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</row>
    <row r="233" spans="1:16" s="65" customFormat="1" ht="18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</row>
    <row r="234" spans="1:16" s="65" customFormat="1" ht="18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</row>
    <row r="235" spans="1:16" s="65" customFormat="1" ht="18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</row>
    <row r="236" spans="1:16" s="65" customFormat="1" ht="18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</row>
    <row r="237" spans="1:16" s="65" customFormat="1" ht="18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pans="1:16" s="65" customFormat="1" ht="18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pans="1:16" s="65" customFormat="1" ht="18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</row>
    <row r="240" spans="1:16" s="65" customFormat="1" ht="18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</row>
    <row r="241" spans="1:16" s="65" customFormat="1" ht="18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</row>
    <row r="242" spans="1:16" s="65" customFormat="1" ht="18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</row>
    <row r="243" spans="1:16" s="65" customFormat="1" ht="18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</row>
    <row r="244" spans="1:16" s="65" customFormat="1" ht="18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</row>
    <row r="245" spans="1:16" s="65" customFormat="1" ht="18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</row>
    <row r="246" spans="1:16" s="65" customFormat="1" ht="18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</row>
    <row r="247" spans="1:16" s="65" customFormat="1" ht="18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</row>
    <row r="248" spans="1:16" s="65" customFormat="1" ht="18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</row>
    <row r="249" spans="1:16" s="65" customFormat="1" ht="18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</row>
    <row r="250" spans="1:16" s="65" customFormat="1" ht="18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</row>
    <row r="251" spans="1:16" s="65" customFormat="1" ht="18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</row>
    <row r="252" spans="1:16" s="65" customFormat="1" ht="18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</row>
    <row r="253" spans="1:16" s="65" customFormat="1" ht="18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</row>
    <row r="254" spans="1:16" s="65" customFormat="1" ht="18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</row>
    <row r="255" spans="1:16" s="65" customFormat="1" ht="18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</row>
    <row r="256" spans="1:16" s="65" customFormat="1" ht="18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</row>
    <row r="257" spans="1:16" s="65" customFormat="1" ht="18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</row>
    <row r="258" spans="1:16" s="65" customFormat="1" ht="18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</row>
    <row r="259" spans="1:16" s="65" customFormat="1" ht="18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</row>
    <row r="260" spans="1:16" s="65" customFormat="1" ht="18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</row>
    <row r="261" spans="1:16" s="65" customFormat="1" ht="18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</row>
    <row r="262" spans="1:16" s="65" customFormat="1" ht="18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</row>
    <row r="263" spans="1:16" s="65" customFormat="1" ht="18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</row>
    <row r="264" spans="1:16" s="65" customFormat="1" ht="18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</row>
    <row r="265" spans="1:16" s="65" customFormat="1" ht="18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</row>
    <row r="266" spans="1:16" s="65" customFormat="1" ht="18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</row>
    <row r="267" spans="1:16" s="65" customFormat="1" ht="18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</row>
    <row r="268" spans="1:16" s="65" customFormat="1" ht="18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</row>
    <row r="269" spans="1:16" s="65" customFormat="1" ht="18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</row>
    <row r="270" spans="1:16" s="65" customFormat="1" ht="18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</row>
    <row r="271" spans="1:16" s="65" customFormat="1" ht="18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</row>
    <row r="272" spans="1:16" s="65" customFormat="1" ht="18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</row>
    <row r="273" spans="1:16" s="65" customFormat="1" ht="18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</row>
    <row r="274" spans="1:16" s="65" customFormat="1" ht="18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</row>
    <row r="275" spans="1:16" s="65" customFormat="1" ht="18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</row>
    <row r="276" spans="1:16" s="65" customFormat="1" ht="18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</row>
    <row r="277" spans="1:16" s="65" customFormat="1" ht="18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</row>
    <row r="278" spans="1:16" s="65" customFormat="1" ht="18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</row>
    <row r="279" spans="1:16" s="65" customFormat="1" ht="18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</row>
    <row r="280" spans="1:16" s="65" customFormat="1" ht="18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</row>
    <row r="281" spans="1:16" s="65" customFormat="1" ht="18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</row>
    <row r="282" spans="1:16" s="65" customFormat="1" ht="18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</row>
    <row r="283" spans="1:16" s="65" customFormat="1" ht="18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</row>
    <row r="284" spans="1:16" s="65" customFormat="1" ht="18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</row>
    <row r="285" spans="1:16" s="65" customFormat="1" ht="18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</row>
    <row r="286" spans="1:16" s="65" customFormat="1" ht="18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</row>
    <row r="287" spans="1:16" s="65" customFormat="1" ht="18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</row>
    <row r="288" spans="1:16" s="65" customFormat="1" ht="18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</row>
    <row r="289" spans="1:16" s="65" customFormat="1" ht="18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</row>
    <row r="290" spans="1:16" s="65" customFormat="1" ht="18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</row>
    <row r="291" spans="1:16" s="65" customFormat="1" ht="18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</row>
    <row r="292" spans="1:16" s="65" customFormat="1" ht="18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</row>
    <row r="293" spans="1:16" s="65" customFormat="1" ht="18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</row>
    <row r="294" spans="1:16" s="65" customFormat="1" ht="18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</row>
    <row r="295" spans="1:16" s="65" customFormat="1" ht="18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</row>
    <row r="296" spans="1:16" s="65" customFormat="1" ht="18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</row>
    <row r="297" spans="1:16" s="65" customFormat="1" ht="18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</row>
    <row r="298" spans="1:16" s="65" customFormat="1" ht="18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</row>
    <row r="299" spans="1:16" s="65" customFormat="1" ht="18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</row>
    <row r="300" spans="1:16" s="65" customFormat="1" ht="18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</row>
    <row r="301" spans="1:16" s="65" customFormat="1" ht="18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</row>
    <row r="302" spans="1:16" s="65" customFormat="1" ht="18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</row>
    <row r="303" spans="1:16" s="65" customFormat="1" ht="18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</row>
    <row r="304" spans="1:16" s="65" customFormat="1" ht="18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</row>
    <row r="305" spans="1:16" s="65" customFormat="1" ht="18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</row>
    <row r="306" spans="1:16" s="65" customFormat="1" ht="18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</row>
    <row r="307" spans="1:16" s="65" customFormat="1" ht="18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</row>
    <row r="308" spans="1:16" s="65" customFormat="1" ht="18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</row>
    <row r="309" spans="1:16" s="65" customFormat="1" ht="18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</row>
    <row r="310" spans="1:16" s="65" customFormat="1" ht="18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</row>
    <row r="311" spans="1:16" s="65" customFormat="1" ht="18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</row>
    <row r="312" spans="1:16" s="65" customFormat="1" ht="18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</row>
    <row r="313" spans="1:16" s="65" customFormat="1" ht="18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</row>
    <row r="314" spans="1:16" s="65" customFormat="1" ht="18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</row>
    <row r="315" spans="1:16" s="65" customFormat="1" ht="18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</row>
    <row r="316" spans="1:16" s="65" customFormat="1" ht="18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</row>
    <row r="317" spans="1:16" s="65" customFormat="1" ht="18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</row>
    <row r="318" spans="1:16" s="65" customFormat="1" ht="18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</row>
    <row r="319" spans="1:16" s="65" customFormat="1" ht="18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</row>
    <row r="320" spans="1:16" s="65" customFormat="1" ht="18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</row>
    <row r="321" spans="1:16" s="65" customFormat="1" ht="18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</row>
    <row r="322" spans="1:16" s="65" customFormat="1" ht="18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</row>
    <row r="323" spans="1:16" s="65" customFormat="1" ht="18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</row>
    <row r="324" spans="1:16" s="65" customFormat="1" ht="18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</row>
    <row r="325" spans="1:16" s="65" customFormat="1" ht="18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</row>
    <row r="326" spans="1:16" s="65" customFormat="1" ht="18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</row>
    <row r="327" spans="1:16" s="65" customFormat="1" ht="18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</row>
    <row r="328" spans="1:16" s="65" customFormat="1" ht="18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</row>
    <row r="329" spans="1:16" s="65" customFormat="1" ht="18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</row>
    <row r="330" spans="1:16" s="65" customFormat="1" ht="18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</row>
    <row r="331" spans="1:16" s="65" customFormat="1" ht="18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</row>
    <row r="332" spans="1:16" s="65" customFormat="1" ht="18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</row>
    <row r="333" spans="1:16" s="65" customFormat="1" ht="18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</row>
    <row r="334" spans="1:16" s="65" customFormat="1" ht="18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</row>
    <row r="335" spans="1:16" s="65" customFormat="1" ht="18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</row>
    <row r="336" spans="1:16" s="65" customFormat="1" ht="18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</row>
    <row r="337" spans="1:16" s="65" customFormat="1" ht="18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</row>
    <row r="338" spans="1:16" s="65" customFormat="1" ht="18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</row>
    <row r="339" spans="1:16" s="65" customFormat="1" ht="18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</row>
    <row r="340" spans="1:16" s="65" customFormat="1" ht="18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</row>
    <row r="341" spans="1:16" s="65" customFormat="1" ht="18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</row>
    <row r="342" spans="1:16" s="65" customFormat="1" ht="18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</row>
    <row r="343" spans="1:16" s="65" customFormat="1" ht="18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</row>
    <row r="344" spans="1:16" s="65" customFormat="1" ht="18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</row>
    <row r="345" spans="1:16" s="65" customFormat="1" ht="18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</row>
    <row r="346" spans="1:16" s="65" customFormat="1" ht="18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</row>
    <row r="347" spans="1:16" s="65" customFormat="1" ht="18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</row>
    <row r="348" spans="1:16" s="65" customFormat="1" ht="18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</row>
    <row r="349" spans="1:16" s="65" customFormat="1" ht="18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</row>
    <row r="350" spans="1:16" s="65" customFormat="1" ht="18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</row>
    <row r="351" spans="1:16" s="65" customFormat="1" ht="18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</row>
    <row r="352" spans="1:16" s="65" customFormat="1" ht="18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</row>
    <row r="353" spans="1:16" s="65" customFormat="1" ht="18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</row>
    <row r="354" spans="1:16" s="65" customFormat="1" ht="18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</row>
    <row r="355" spans="1:16" s="65" customFormat="1" ht="18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</row>
    <row r="356" spans="1:16" s="65" customFormat="1" ht="18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</row>
    <row r="357" spans="1:16" s="65" customFormat="1" ht="18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</row>
    <row r="358" spans="1:16" s="65" customFormat="1" ht="18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</row>
    <row r="359" spans="1:16" s="65" customFormat="1" ht="18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</row>
    <row r="360" spans="1:16" s="65" customFormat="1" ht="18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</row>
    <row r="361" spans="1:16" s="65" customFormat="1" ht="18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</row>
    <row r="362" spans="1:16" s="65" customFormat="1" ht="18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</row>
    <row r="363" spans="1:16" s="65" customFormat="1" ht="18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</row>
    <row r="364" spans="1:16" s="65" customFormat="1" ht="18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</row>
    <row r="365" spans="1:16" s="65" customFormat="1" ht="18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</row>
    <row r="366" spans="1:16" s="65" customFormat="1" ht="18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</row>
    <row r="367" spans="1:16" s="65" customFormat="1" ht="18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</row>
    <row r="368" spans="1:16" s="65" customFormat="1" ht="18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</row>
    <row r="369" spans="1:16" s="65" customFormat="1" ht="18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</row>
    <row r="370" spans="1:16" s="65" customFormat="1" ht="18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</row>
    <row r="371" spans="1:16" s="65" customFormat="1" ht="18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</row>
    <row r="372" spans="1:16" s="65" customFormat="1" ht="18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</row>
    <row r="373" spans="1:16" s="65" customFormat="1" ht="18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</row>
    <row r="374" spans="1:16" s="65" customFormat="1" ht="18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</row>
    <row r="375" spans="1:16" s="65" customFormat="1" ht="18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</row>
    <row r="376" spans="1:16" s="65" customFormat="1" ht="18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</row>
    <row r="377" spans="1:16" s="65" customFormat="1" ht="18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</row>
    <row r="378" spans="1:16" s="65" customFormat="1" ht="18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</row>
    <row r="379" spans="1:16" s="65" customFormat="1" ht="18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</row>
    <row r="380" spans="1:16" s="65" customFormat="1" ht="18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</row>
    <row r="381" spans="1:16" s="65" customFormat="1" ht="18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</row>
    <row r="382" spans="1:16" s="65" customFormat="1" ht="18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</row>
    <row r="383" spans="1:16" s="65" customFormat="1" ht="18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</row>
    <row r="384" spans="1:16" s="65" customFormat="1" ht="18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</row>
    <row r="385" spans="1:16" s="65" customFormat="1" ht="18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</row>
    <row r="386" spans="1:16" s="65" customFormat="1" ht="18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</row>
    <row r="387" spans="1:16" s="65" customFormat="1" ht="18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</row>
    <row r="388" spans="1:16" s="65" customFormat="1" ht="18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</row>
    <row r="389" spans="1:16" s="65" customFormat="1" ht="18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</row>
    <row r="390" spans="1:16" s="65" customFormat="1" ht="18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</row>
    <row r="391" spans="1:16" s="65" customFormat="1" ht="18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</row>
    <row r="392" spans="1:16" s="65" customFormat="1" ht="18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</row>
    <row r="393" spans="1:16" s="65" customFormat="1" ht="18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</row>
    <row r="394" spans="1:16" s="65" customFormat="1" ht="18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</row>
    <row r="395" spans="1:16" s="65" customFormat="1" ht="18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</row>
    <row r="396" spans="1:16" s="65" customFormat="1" ht="18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</row>
    <row r="397" spans="1:16" s="65" customFormat="1" ht="18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</row>
    <row r="398" spans="1:16" s="65" customFormat="1" ht="18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</row>
    <row r="399" spans="1:16" s="65" customFormat="1" ht="18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</row>
    <row r="400" spans="1:16" s="65" customFormat="1" ht="18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</row>
    <row r="401" spans="1:16" s="65" customFormat="1" ht="18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</row>
    <row r="402" spans="1:16" s="65" customFormat="1" ht="18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</row>
    <row r="403" spans="1:16" s="65" customFormat="1" ht="18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</row>
    <row r="404" spans="1:16" s="65" customFormat="1" ht="18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</row>
    <row r="405" spans="1:16" s="65" customFormat="1" ht="18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</row>
    <row r="406" spans="1:16" s="65" customFormat="1" ht="18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</row>
    <row r="407" spans="1:16" s="65" customFormat="1" ht="18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</row>
    <row r="408" spans="1:16" s="65" customFormat="1" ht="18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</row>
    <row r="409" spans="1:16" s="65" customFormat="1" ht="18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</row>
    <row r="410" spans="1:16" s="65" customFormat="1" ht="18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</row>
    <row r="411" spans="1:16" s="65" customFormat="1" ht="18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</row>
    <row r="412" spans="1:16" s="65" customFormat="1" ht="18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</row>
    <row r="413" spans="1:16" s="65" customFormat="1" ht="18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</row>
    <row r="414" spans="1:16" s="65" customFormat="1" ht="18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</row>
    <row r="415" spans="1:16" s="65" customFormat="1" ht="18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</row>
    <row r="416" spans="1:16" s="65" customFormat="1" ht="18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</row>
    <row r="417" spans="1:16" s="65" customFormat="1" ht="18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</row>
    <row r="418" spans="1:16" s="65" customFormat="1" ht="18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</row>
    <row r="419" spans="1:16" s="65" customFormat="1" ht="18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</row>
    <row r="420" spans="1:16" s="65" customFormat="1" ht="18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</row>
    <row r="421" spans="1:16" s="65" customFormat="1" ht="18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</row>
    <row r="422" spans="1:16" s="65" customFormat="1" ht="18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</row>
    <row r="423" spans="1:16" s="65" customFormat="1" ht="18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</row>
    <row r="424" spans="1:16" s="65" customFormat="1" ht="18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</row>
    <row r="425" spans="1:16" s="65" customFormat="1" ht="18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</row>
    <row r="426" spans="1:16" s="65" customFormat="1" ht="18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</row>
    <row r="427" spans="1:16" s="65" customFormat="1" ht="18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</row>
    <row r="428" spans="1:16" s="65" customFormat="1" ht="18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</row>
    <row r="429" spans="1:16" s="65" customFormat="1" ht="18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</row>
    <row r="430" spans="1:16" s="65" customFormat="1" ht="18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</row>
    <row r="431" spans="1:16" s="65" customFormat="1" ht="18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</row>
    <row r="432" spans="1:16" s="65" customFormat="1" ht="18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</row>
    <row r="433" spans="1:16" s="65" customFormat="1" ht="18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</row>
    <row r="434" spans="1:16" s="65" customFormat="1" ht="18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</row>
    <row r="435" spans="1:16" s="65" customFormat="1" ht="18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</row>
    <row r="436" spans="1:16" s="65" customFormat="1" ht="18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</row>
    <row r="437" spans="1:16" s="65" customFormat="1" ht="18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</row>
    <row r="438" spans="1:16" s="65" customFormat="1" ht="18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</row>
    <row r="439" spans="1:16" s="65" customFormat="1" ht="18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</row>
    <row r="440" spans="1:16" s="65" customFormat="1" ht="18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</row>
    <row r="441" spans="1:16" s="65" customFormat="1" ht="18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</row>
    <row r="442" spans="1:16" s="65" customFormat="1" ht="18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</row>
    <row r="443" spans="1:16" s="65" customFormat="1" ht="18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</row>
    <row r="444" spans="1:16" s="65" customFormat="1" ht="18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</row>
    <row r="445" spans="1:16" s="65" customFormat="1" ht="18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</row>
    <row r="446" spans="1:16" s="65" customFormat="1" ht="18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</row>
    <row r="447" spans="1:16" s="65" customFormat="1" ht="18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</row>
    <row r="448" spans="1:16" s="65" customFormat="1" ht="18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</row>
    <row r="449" spans="1:16" s="65" customFormat="1" ht="18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</row>
    <row r="450" spans="1:16" s="65" customFormat="1" ht="18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</row>
    <row r="451" spans="1:16" s="65" customFormat="1" ht="18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</row>
    <row r="452" spans="1:16" s="65" customFormat="1" ht="18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</row>
    <row r="453" spans="1:16" s="65" customFormat="1" ht="18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</row>
    <row r="454" spans="1:16" s="65" customFormat="1" ht="18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</row>
    <row r="455" spans="1:16" s="65" customFormat="1" ht="18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</row>
    <row r="456" spans="1:16" s="65" customFormat="1" ht="18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</row>
    <row r="457" spans="1:16" s="65" customFormat="1" ht="18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</row>
    <row r="458" spans="1:16" s="65" customFormat="1" ht="18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</row>
    <row r="459" spans="1:16" s="65" customFormat="1" ht="18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</row>
    <row r="460" spans="1:16" s="65" customFormat="1" ht="18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</row>
    <row r="461" spans="1:16" s="65" customFormat="1" ht="18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</row>
    <row r="462" spans="1:16" s="65" customFormat="1" ht="18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</row>
    <row r="463" spans="1:16" s="65" customFormat="1" ht="18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</row>
    <row r="464" spans="1:16" s="65" customFormat="1" ht="18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</row>
    <row r="465" spans="1:16" s="65" customFormat="1" ht="18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</row>
    <row r="466" spans="1:16" s="65" customFormat="1" ht="18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</row>
    <row r="467" spans="1:16" s="65" customFormat="1" ht="18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</row>
    <row r="468" spans="1:16" s="65" customFormat="1" ht="18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</row>
    <row r="469" spans="1:16" s="65" customFormat="1" ht="18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</row>
    <row r="470" spans="1:16" s="65" customFormat="1" ht="18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</row>
    <row r="471" spans="1:16" s="65" customFormat="1" ht="18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</row>
    <row r="472" spans="1:16" s="65" customFormat="1" ht="18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</row>
    <row r="473" spans="1:16" s="65" customFormat="1" ht="18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</row>
    <row r="474" spans="1:16" s="65" customFormat="1" ht="18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</row>
    <row r="475" spans="1:16" s="65" customFormat="1" ht="18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</row>
    <row r="476" spans="1:16" s="65" customFormat="1" ht="18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</row>
    <row r="477" spans="1:16" s="65" customFormat="1" ht="18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</row>
    <row r="478" spans="1:16" s="65" customFormat="1" ht="18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</row>
    <row r="479" spans="1:16" s="65" customFormat="1" ht="18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</row>
    <row r="480" spans="1:16" s="65" customFormat="1" ht="18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</row>
    <row r="481" spans="1:16" s="65" customFormat="1" ht="18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</row>
    <row r="482" spans="1:16" s="65" customFormat="1" ht="18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</row>
    <row r="483" spans="1:16" s="65" customFormat="1" ht="18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</row>
    <row r="484" spans="1:16" s="65" customFormat="1" ht="18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</row>
    <row r="485" spans="1:16" s="65" customFormat="1" ht="18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</row>
    <row r="486" spans="1:16" s="65" customFormat="1" ht="18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</row>
    <row r="487" spans="1:16" s="65" customFormat="1" ht="18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</row>
    <row r="488" spans="1:16" s="65" customFormat="1" ht="18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</row>
    <row r="489" spans="1:16" s="65" customFormat="1" ht="18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</row>
    <row r="490" spans="1:16" s="65" customFormat="1" ht="18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</row>
    <row r="491" spans="1:16" s="65" customFormat="1" ht="18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</row>
    <row r="492" spans="1:16" s="65" customFormat="1" ht="18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</row>
    <row r="493" spans="1:16" s="65" customFormat="1" ht="18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</row>
    <row r="494" spans="1:16" s="65" customFormat="1" ht="18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</row>
    <row r="495" spans="1:16" s="65" customFormat="1" ht="18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</row>
    <row r="496" spans="1:16" s="65" customFormat="1" ht="18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</row>
    <row r="497" spans="1:16" s="65" customFormat="1" ht="18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</row>
    <row r="498" spans="1:16" s="65" customFormat="1" ht="18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</row>
    <row r="499" spans="1:16" s="65" customFormat="1" ht="18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</row>
    <row r="500" spans="1:16" s="65" customFormat="1" ht="18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</row>
    <row r="501" spans="1:16" s="65" customFormat="1" ht="18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</row>
    <row r="502" spans="1:16" s="65" customFormat="1" ht="18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</row>
    <row r="503" spans="1:16" s="65" customFormat="1" ht="18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</row>
    <row r="504" spans="1:16" s="65" customFormat="1" ht="18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</row>
    <row r="505" spans="1:16" s="65" customFormat="1" ht="18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</row>
    <row r="506" spans="1:16" s="65" customFormat="1" ht="18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</row>
    <row r="507" spans="1:16" s="65" customFormat="1" ht="18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</row>
    <row r="508" spans="1:16" s="65" customFormat="1" ht="18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</row>
    <row r="509" spans="1:16" s="65" customFormat="1" ht="18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</row>
    <row r="510" spans="1:16" s="65" customFormat="1" ht="18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</row>
    <row r="511" spans="1:16" s="65" customFormat="1" ht="18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</row>
    <row r="512" spans="1:16" s="65" customFormat="1" ht="18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</row>
    <row r="513" spans="1:16" s="65" customFormat="1" ht="18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</row>
    <row r="514" spans="1:16" s="65" customFormat="1" ht="18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</row>
    <row r="515" spans="1:16" s="65" customFormat="1" ht="18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</row>
    <row r="516" spans="1:16" s="65" customFormat="1" ht="18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</row>
    <row r="517" spans="1:16" s="65" customFormat="1" ht="18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</row>
    <row r="518" spans="1:16" s="65" customFormat="1" ht="18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</row>
    <row r="519" spans="1:16" s="65" customFormat="1" ht="18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</row>
    <row r="520" spans="1:16" s="65" customFormat="1" ht="18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</row>
    <row r="521" spans="1:16" s="65" customFormat="1" ht="18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</row>
    <row r="522" spans="1:16" s="65" customFormat="1" ht="18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</row>
    <row r="523" spans="1:16" s="65" customFormat="1" ht="18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</row>
    <row r="524" spans="1:16" s="65" customFormat="1" ht="18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</row>
    <row r="525" spans="1:16" s="65" customFormat="1" ht="18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</row>
    <row r="526" spans="1:16" s="65" customFormat="1" ht="18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</row>
    <row r="527" spans="1:16" s="65" customFormat="1" ht="18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</row>
    <row r="528" spans="1:16" s="65" customFormat="1" ht="18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</row>
    <row r="529" spans="1:16" s="65" customFormat="1" ht="18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</row>
    <row r="530" spans="1:16" s="65" customFormat="1" ht="18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</row>
    <row r="531" spans="1:16" s="65" customFormat="1" ht="18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</row>
    <row r="532" spans="1:16" s="65" customFormat="1" ht="18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</row>
    <row r="533" spans="1:16" s="65" customFormat="1" ht="18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</row>
    <row r="534" spans="1:16" s="65" customFormat="1" ht="18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</row>
    <row r="535" spans="1:16" s="65" customFormat="1" ht="18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</row>
    <row r="536" spans="1:16" s="65" customFormat="1" ht="18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</row>
    <row r="537" spans="1:16" s="65" customFormat="1" ht="18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</row>
    <row r="538" spans="1:16" s="65" customFormat="1" ht="18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</row>
    <row r="539" spans="1:16" s="65" customFormat="1" ht="18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</row>
    <row r="540" spans="1:16" s="65" customFormat="1" ht="18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</row>
    <row r="541" spans="1:16" s="65" customFormat="1" ht="18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</row>
    <row r="542" spans="1:16" s="65" customFormat="1" ht="18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</row>
    <row r="543" spans="1:16" s="65" customFormat="1" ht="18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</row>
    <row r="544" spans="1:16" s="65" customFormat="1" ht="18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</row>
    <row r="545" spans="1:16" s="65" customFormat="1" ht="18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</row>
    <row r="546" spans="1:16" s="65" customFormat="1" ht="18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</row>
    <row r="547" spans="1:16" s="65" customFormat="1" ht="18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</row>
    <row r="548" spans="1:16" s="65" customFormat="1" ht="18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</row>
    <row r="549" spans="1:16" s="65" customFormat="1" ht="18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</row>
    <row r="550" spans="1:16" s="65" customFormat="1" ht="18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</row>
    <row r="551" spans="1:16" s="65" customFormat="1" ht="18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</row>
    <row r="552" spans="1:16" s="65" customFormat="1" ht="18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</row>
    <row r="553" spans="1:16" s="65" customFormat="1" ht="18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</row>
    <row r="554" spans="1:16" s="65" customFormat="1" ht="18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</row>
    <row r="555" spans="1:16" s="65" customFormat="1" ht="18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</row>
    <row r="556" spans="1:16" s="65" customFormat="1" ht="18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</row>
    <row r="557" spans="1:16" s="65" customFormat="1" ht="18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</row>
    <row r="558" spans="1:16" s="65" customFormat="1" ht="18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</row>
    <row r="559" spans="1:16" s="65" customFormat="1" ht="18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</row>
    <row r="560" spans="1:16" s="65" customFormat="1" ht="18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</row>
    <row r="561" spans="1:16" s="65" customFormat="1" ht="18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</row>
    <row r="562" spans="1:16" s="65" customFormat="1" ht="18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</row>
    <row r="563" spans="1:16" s="65" customFormat="1" ht="18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</row>
    <row r="564" spans="1:16" s="65" customFormat="1" ht="18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</row>
    <row r="565" spans="1:16" s="65" customFormat="1" ht="18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</row>
    <row r="566" spans="1:16" s="65" customFormat="1" ht="18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</row>
    <row r="567" spans="1:16" s="65" customFormat="1" ht="18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</row>
    <row r="568" spans="1:16" s="65" customFormat="1" ht="18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</row>
    <row r="569" spans="1:16" s="65" customFormat="1" ht="18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</row>
    <row r="570" spans="1:16" s="65" customFormat="1" ht="18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</row>
    <row r="571" spans="1:16" s="65" customFormat="1" ht="18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</row>
    <row r="572" spans="1:16" s="65" customFormat="1" ht="18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</row>
    <row r="573" spans="1:16" s="65" customFormat="1" ht="18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</row>
    <row r="574" spans="1:16" s="65" customFormat="1" ht="18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</row>
    <row r="575" spans="1:16" s="65" customFormat="1" ht="18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</row>
    <row r="576" spans="1:16" s="65" customFormat="1" ht="18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</row>
    <row r="577" spans="1:16" s="65" customFormat="1" ht="18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</row>
    <row r="578" spans="1:16" s="65" customFormat="1" ht="18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</row>
    <row r="579" spans="1:16" s="65" customFormat="1" ht="18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</row>
    <row r="580" spans="1:16" s="65" customFormat="1" ht="18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</row>
    <row r="581" spans="1:16" s="65" customFormat="1" ht="18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</row>
    <row r="582" spans="1:16" s="65" customFormat="1" ht="18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</row>
    <row r="583" spans="1:16" s="65" customFormat="1" ht="18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</row>
    <row r="584" spans="1:16" s="65" customFormat="1" ht="18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</row>
    <row r="585" spans="1:16" s="65" customFormat="1" ht="18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</row>
    <row r="586" spans="1:16" s="65" customFormat="1" ht="18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</row>
    <row r="587" spans="1:16" s="65" customFormat="1" ht="18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</row>
    <row r="588" spans="1:16" s="65" customFormat="1" ht="18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</row>
    <row r="589" spans="1:16" s="65" customFormat="1" ht="18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</row>
    <row r="590" spans="1:16" s="65" customFormat="1" ht="18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</row>
    <row r="591" spans="1:16" s="65" customFormat="1" ht="18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</row>
    <row r="592" spans="1:16" s="65" customFormat="1" ht="18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</row>
    <row r="593" spans="1:16" s="65" customFormat="1" ht="18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</row>
    <row r="594" spans="1:16" s="65" customFormat="1" ht="18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</row>
    <row r="595" spans="1:16" s="65" customFormat="1" ht="18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</row>
    <row r="596" spans="1:16" s="65" customFormat="1" ht="18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</row>
    <row r="597" spans="1:16" s="65" customFormat="1" ht="18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</row>
    <row r="598" spans="1:16" s="65" customFormat="1" ht="18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</row>
    <row r="599" spans="1:16" s="65" customFormat="1" ht="18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</row>
    <row r="600" spans="1:16" s="65" customFormat="1" ht="18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</row>
    <row r="601" spans="1:16" s="65" customFormat="1" ht="18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</row>
    <row r="602" spans="1:16" s="65" customFormat="1" ht="18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</row>
    <row r="603" spans="1:16" s="65" customFormat="1" ht="18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</row>
    <row r="604" spans="1:16" s="65" customFormat="1" ht="18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</row>
    <row r="605" spans="1:16" s="65" customFormat="1" ht="18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</row>
    <row r="606" spans="1:16" s="65" customFormat="1" ht="18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</row>
    <row r="607" spans="1:16" s="65" customFormat="1" ht="18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</row>
    <row r="608" spans="1:16" s="65" customFormat="1" ht="18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</row>
    <row r="609" spans="1:16" s="65" customFormat="1" ht="18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</row>
    <row r="610" spans="1:16" s="65" customFormat="1" ht="18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</row>
    <row r="611" spans="1:16" s="65" customFormat="1" ht="18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</row>
    <row r="612" spans="1:16" s="65" customFormat="1" ht="18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</row>
    <row r="613" spans="1:16" s="65" customFormat="1" ht="18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</row>
    <row r="614" spans="1:16" s="65" customFormat="1" ht="18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</row>
    <row r="615" spans="1:16" s="65" customFormat="1" ht="18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</row>
    <row r="616" spans="1:16" s="65" customFormat="1" ht="18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</row>
    <row r="617" spans="1:16" s="65" customFormat="1" ht="18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</row>
    <row r="618" spans="1:16" s="65" customFormat="1" ht="18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</row>
    <row r="619" spans="1:16" s="65" customFormat="1" ht="18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</row>
    <row r="620" spans="1:16" s="65" customFormat="1" ht="18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</row>
    <row r="621" spans="1:16" s="65" customFormat="1" ht="18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</row>
    <row r="622" spans="1:16" s="65" customFormat="1" ht="18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</row>
    <row r="623" spans="1:16" s="65" customFormat="1" ht="18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</row>
    <row r="624" spans="1:16" s="65" customFormat="1" ht="18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</row>
    <row r="625" spans="1:16" s="65" customFormat="1" ht="18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</row>
    <row r="626" spans="1:16" s="65" customFormat="1" ht="18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</row>
    <row r="627" spans="1:16" s="65" customFormat="1" ht="18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</row>
    <row r="628" spans="1:16" s="65" customFormat="1" ht="18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</row>
    <row r="629" spans="1:16" s="65" customFormat="1" ht="18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</row>
    <row r="630" spans="1:16" s="65" customFormat="1" ht="18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</row>
    <row r="631" spans="1:16" s="65" customFormat="1" ht="18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</row>
    <row r="632" spans="1:16" s="65" customFormat="1" ht="18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</row>
    <row r="633" spans="1:16" s="65" customFormat="1" ht="18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</row>
    <row r="634" spans="1:16" s="65" customFormat="1" ht="18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</row>
    <row r="635" spans="1:16" s="65" customFormat="1" ht="18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</row>
    <row r="636" spans="1:16" s="65" customFormat="1" ht="18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</row>
    <row r="637" spans="1:16" s="65" customFormat="1" ht="18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</row>
    <row r="638" spans="1:16" s="65" customFormat="1" ht="18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</row>
    <row r="639" spans="1:16" s="65" customFormat="1" ht="18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</row>
    <row r="640" spans="1:16" s="65" customFormat="1" ht="18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</row>
    <row r="641" spans="1:16" s="65" customFormat="1" ht="18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</row>
    <row r="642" spans="1:16" s="65" customFormat="1" ht="18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</row>
    <row r="643" spans="1:16" s="65" customFormat="1" ht="18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</row>
    <row r="644" spans="1:16" s="65" customFormat="1" ht="18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</row>
    <row r="645" spans="1:16" s="65" customFormat="1" ht="18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</row>
    <row r="646" spans="1:16" s="65" customFormat="1" ht="18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</row>
    <row r="647" spans="1:16" s="65" customFormat="1" ht="18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</row>
    <row r="648" spans="1:16" s="65" customFormat="1" ht="18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</row>
    <row r="649" spans="1:16" s="65" customFormat="1" ht="18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</row>
    <row r="650" spans="1:16" s="65" customFormat="1" ht="18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</row>
    <row r="651" spans="1:16" s="65" customFormat="1" ht="18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</row>
    <row r="652" spans="1:16" s="65" customFormat="1" ht="18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</row>
    <row r="653" spans="1:16" s="65" customFormat="1" ht="18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</row>
    <row r="654" spans="1:16" s="65" customFormat="1" ht="18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</row>
    <row r="655" spans="1:16" s="65" customFormat="1" ht="18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</row>
    <row r="656" spans="1:16" s="65" customFormat="1" ht="18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</row>
    <row r="657" spans="1:16" s="65" customFormat="1" ht="18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</row>
    <row r="658" spans="1:16" s="65" customFormat="1" ht="18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</row>
    <row r="659" spans="1:16" s="65" customFormat="1" ht="18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</row>
    <row r="660" spans="1:16" s="65" customFormat="1" ht="18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</row>
    <row r="661" spans="1:16" s="65" customFormat="1" ht="18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</row>
    <row r="662" spans="1:16" s="65" customFormat="1" ht="18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</row>
    <row r="663" spans="1:16" s="65" customFormat="1" ht="18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</row>
    <row r="664" spans="1:16" s="65" customFormat="1" ht="18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</row>
    <row r="665" spans="1:16" s="65" customFormat="1" ht="18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</row>
    <row r="666" spans="1:16" s="65" customFormat="1" ht="18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</row>
    <row r="667" spans="1:16" s="65" customFormat="1" ht="18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</row>
    <row r="668" spans="1:16" s="65" customFormat="1" ht="18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</row>
    <row r="669" spans="1:16" s="65" customFormat="1" ht="18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</row>
    <row r="670" spans="1:16" s="65" customFormat="1" ht="18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</row>
    <row r="671" spans="1:16" s="65" customFormat="1" ht="18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</row>
    <row r="672" spans="1:16" s="65" customFormat="1" ht="18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</row>
    <row r="673" spans="1:16" s="65" customFormat="1" ht="18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</row>
    <row r="674" spans="1:16" s="65" customFormat="1" ht="18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</row>
    <row r="675" spans="1:16" s="65" customFormat="1" ht="18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</row>
    <row r="676" spans="1:16" s="65" customFormat="1" ht="18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</row>
    <row r="677" spans="1:16" s="65" customFormat="1" ht="18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</row>
    <row r="678" spans="1:16" s="65" customFormat="1" ht="18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</row>
    <row r="679" spans="1:16" s="65" customFormat="1" ht="18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</row>
    <row r="680" spans="1:16" s="65" customFormat="1" ht="18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</row>
    <row r="681" spans="1:16" s="65" customFormat="1" ht="18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</row>
    <row r="682" spans="1:16" s="65" customFormat="1" ht="18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</row>
    <row r="683" spans="1:16" s="65" customFormat="1" ht="18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</row>
    <row r="684" spans="1:16" s="65" customFormat="1" ht="18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</row>
    <row r="685" spans="1:16" s="65" customFormat="1" ht="18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</row>
    <row r="686" spans="1:16" s="65" customFormat="1" ht="18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</row>
    <row r="687" spans="1:16" s="65" customFormat="1" ht="18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</row>
    <row r="688" spans="1:16" s="65" customFormat="1" ht="18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</row>
    <row r="689" spans="1:16" s="65" customFormat="1" ht="18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</row>
    <row r="690" spans="1:16" s="65" customFormat="1" ht="18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</row>
    <row r="691" spans="1:16" s="65" customFormat="1" ht="18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</row>
    <row r="692" spans="1:16" s="65" customFormat="1" ht="18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</row>
    <row r="693" spans="1:16" s="65" customFormat="1" ht="18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</row>
    <row r="694" spans="1:16" s="65" customFormat="1" ht="18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</row>
    <row r="695" spans="1:16" s="65" customFormat="1" ht="18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</row>
    <row r="696" spans="1:16" s="65" customFormat="1" ht="18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</row>
    <row r="697" spans="1:16" s="65" customFormat="1" ht="18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</row>
    <row r="698" spans="1:16" s="65" customFormat="1" ht="18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</row>
    <row r="699" spans="1:16" s="65" customFormat="1" ht="18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</row>
    <row r="700" spans="1:16" s="65" customFormat="1" ht="18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</row>
    <row r="701" spans="1:16" s="65" customFormat="1" ht="18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</row>
    <row r="702" spans="1:16" s="65" customFormat="1" ht="18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</row>
    <row r="703" spans="1:16" s="65" customFormat="1" ht="18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</row>
    <row r="704" spans="1:16" s="65" customFormat="1" ht="18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</row>
    <row r="705" spans="1:16" s="65" customFormat="1" ht="18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</row>
    <row r="706" spans="1:16" s="65" customFormat="1" ht="18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</row>
    <row r="707" spans="1:16" s="65" customFormat="1" ht="18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</row>
    <row r="708" spans="1:16" s="65" customFormat="1" ht="18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</row>
    <row r="709" spans="1:16" s="65" customFormat="1" ht="18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</row>
    <row r="710" spans="1:16" s="65" customFormat="1" ht="18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</row>
    <row r="711" spans="1:16" s="65" customFormat="1" ht="18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</row>
    <row r="712" spans="1:16" s="65" customFormat="1" ht="18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</row>
    <row r="713" spans="1:16" s="65" customFormat="1" ht="18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</row>
    <row r="714" spans="1:16" s="65" customFormat="1" ht="18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</row>
    <row r="715" spans="1:16" s="65" customFormat="1" ht="18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</row>
    <row r="716" spans="1:16" s="65" customFormat="1" ht="18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</row>
    <row r="717" spans="1:16" s="65" customFormat="1" ht="18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</row>
    <row r="718" spans="1:16" s="65" customFormat="1" ht="18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</row>
    <row r="719" spans="1:16" s="65" customFormat="1" ht="18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</row>
    <row r="720" spans="1:16" s="65" customFormat="1" ht="18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</row>
    <row r="721" spans="1:16" s="65" customFormat="1" ht="18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</row>
    <row r="722" spans="1:16" s="65" customFormat="1" ht="18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</row>
    <row r="723" spans="1:16" s="65" customFormat="1" ht="18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</row>
    <row r="724" spans="1:16" s="65" customFormat="1" ht="18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</row>
    <row r="725" spans="1:16" s="65" customFormat="1" ht="18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</row>
    <row r="726" spans="1:16" s="65" customFormat="1" ht="18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</row>
    <row r="727" spans="1:16" s="65" customFormat="1" ht="18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</row>
    <row r="728" spans="1:16" s="65" customFormat="1" ht="18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</row>
    <row r="729" spans="1:16" s="65" customFormat="1" ht="18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</row>
    <row r="730" spans="1:16" s="65" customFormat="1" ht="18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</row>
    <row r="731" spans="1:16" s="65" customFormat="1" ht="18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</row>
    <row r="732" spans="1:16" s="65" customFormat="1" ht="18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</row>
    <row r="733" spans="1:16" s="65" customFormat="1" ht="18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</row>
    <row r="734" spans="1:16" s="65" customFormat="1" ht="18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</row>
    <row r="735" spans="1:16" s="65" customFormat="1" ht="18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</row>
    <row r="736" spans="1:16" s="65" customFormat="1" ht="18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</row>
    <row r="737" spans="1:16" s="65" customFormat="1" ht="18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</row>
    <row r="738" spans="1:16" s="65" customFormat="1" ht="18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</row>
    <row r="739" spans="1:16" s="65" customFormat="1" ht="18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</row>
    <row r="740" spans="1:16" s="65" customFormat="1" ht="18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</row>
    <row r="741" spans="1:16" s="65" customFormat="1" ht="18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</row>
    <row r="742" spans="1:16" s="65" customFormat="1" ht="18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</row>
    <row r="743" spans="1:16" s="65" customFormat="1" ht="18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</row>
    <row r="744" spans="1:16" s="65" customFormat="1" ht="18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</row>
    <row r="745" spans="1:16" s="65" customFormat="1" ht="18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</row>
    <row r="746" spans="1:16" s="65" customFormat="1" ht="18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</row>
    <row r="747" spans="1:16" s="65" customFormat="1" ht="18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</row>
    <row r="748" spans="1:16" s="65" customFormat="1" ht="18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</row>
    <row r="749" spans="1:16" s="65" customFormat="1" ht="18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</row>
    <row r="750" spans="1:16" s="65" customFormat="1" ht="18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</row>
    <row r="751" spans="1:16" s="65" customFormat="1" ht="18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</row>
    <row r="752" spans="1:16" s="65" customFormat="1" ht="18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</row>
    <row r="753" spans="1:16" s="65" customFormat="1" ht="18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</row>
    <row r="754" spans="1:16" s="65" customFormat="1" ht="18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</row>
    <row r="755" spans="1:16" s="65" customFormat="1" ht="18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</row>
    <row r="756" spans="1:16" s="65" customFormat="1" ht="18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</row>
    <row r="757" spans="1:16" s="65" customFormat="1" ht="18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</row>
    <row r="758" spans="1:16" s="65" customFormat="1" ht="18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</row>
    <row r="759" spans="1:16" s="65" customFormat="1" ht="18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</row>
    <row r="760" spans="1:16" s="65" customFormat="1" ht="18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</row>
    <row r="761" spans="1:16" s="65" customFormat="1" ht="18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</row>
    <row r="762" spans="1:16" s="65" customFormat="1" ht="18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</row>
    <row r="763" spans="1:16" s="65" customFormat="1" ht="18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</row>
    <row r="764" spans="1:16" s="65" customFormat="1" ht="18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</row>
    <row r="765" spans="1:16" s="65" customFormat="1" ht="18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</row>
    <row r="766" spans="1:16" s="65" customFormat="1" ht="18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</row>
    <row r="767" spans="1:16" s="65" customFormat="1" ht="18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</row>
    <row r="768" spans="1:16" s="65" customFormat="1" ht="18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</row>
    <row r="769" spans="1:16" s="65" customFormat="1" ht="18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</row>
    <row r="770" spans="1:16" s="65" customFormat="1" ht="18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</row>
    <row r="771" spans="1:16" s="65" customFormat="1" ht="18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</row>
    <row r="772" spans="1:16" s="65" customFormat="1" ht="18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</row>
    <row r="773" spans="1:16" s="65" customFormat="1" ht="18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</row>
    <row r="774" spans="1:16" s="65" customFormat="1" ht="18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</row>
    <row r="775" spans="1:16" s="65" customFormat="1" ht="18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</row>
    <row r="776" spans="1:16" s="65" customFormat="1" ht="18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</row>
    <row r="777" spans="1:16" s="65" customFormat="1" ht="18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</row>
    <row r="778" spans="1:16" s="65" customFormat="1" ht="18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</row>
    <row r="779" spans="1:16" s="65" customFormat="1" ht="18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</row>
    <row r="780" spans="1:16" s="65" customFormat="1" ht="18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</row>
    <row r="781" spans="1:16" s="65" customFormat="1" ht="18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</row>
    <row r="782" spans="1:16" s="65" customFormat="1" ht="18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</row>
    <row r="783" spans="1:16" s="65" customFormat="1" ht="18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</row>
    <row r="784" spans="1:16" s="65" customFormat="1" ht="18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</row>
    <row r="785" spans="1:16" s="65" customFormat="1" ht="18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</row>
    <row r="786" spans="1:16" s="65" customFormat="1" ht="18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</row>
    <row r="787" spans="1:16" s="65" customFormat="1" ht="18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</row>
    <row r="788" spans="1:16" s="65" customFormat="1" ht="18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</row>
    <row r="789" spans="1:16" s="65" customFormat="1" ht="18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</row>
    <row r="790" spans="1:16" s="65" customFormat="1" ht="18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</row>
    <row r="791" spans="1:16" s="65" customFormat="1" ht="18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</row>
    <row r="792" spans="1:16" s="65" customFormat="1" ht="18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</row>
    <row r="793" spans="1:16" s="65" customFormat="1" ht="18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</row>
    <row r="794" spans="1:16" s="65" customFormat="1" ht="18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</row>
    <row r="795" spans="1:16" s="65" customFormat="1" ht="18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</row>
    <row r="796" spans="1:16" s="65" customFormat="1" ht="18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</row>
    <row r="797" spans="1:16" s="65" customFormat="1" ht="18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</row>
    <row r="798" spans="1:16" s="65" customFormat="1" ht="18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</row>
    <row r="799" spans="1:16" s="65" customFormat="1" ht="18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</row>
    <row r="800" spans="1:16" s="65" customFormat="1" ht="18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</row>
    <row r="801" spans="1:16" s="65" customFormat="1" ht="18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</row>
    <row r="802" spans="1:16" s="65" customFormat="1" ht="18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</row>
    <row r="803" spans="1:16" s="65" customFormat="1" ht="18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</row>
    <row r="804" spans="1:16" s="65" customFormat="1" ht="18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</row>
    <row r="805" spans="1:16" s="65" customFormat="1" ht="18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</row>
    <row r="806" spans="1:16" s="65" customFormat="1" ht="18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</row>
    <row r="807" spans="1:16" s="65" customFormat="1" ht="18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</row>
    <row r="808" spans="1:16" s="65" customFormat="1" ht="18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</row>
    <row r="809" spans="1:16" s="65" customFormat="1" ht="18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</row>
    <row r="810" spans="1:16" s="65" customFormat="1" ht="18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</row>
    <row r="811" spans="1:16" s="65" customFormat="1" ht="18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</row>
    <row r="812" spans="1:16" s="65" customFormat="1" ht="18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</row>
    <row r="813" spans="1:16" s="65" customFormat="1" ht="18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</row>
    <row r="814" spans="1:16" s="65" customFormat="1" ht="18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</row>
    <row r="815" spans="1:16" s="65" customFormat="1" ht="18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</row>
    <row r="816" spans="1:16" s="65" customFormat="1" ht="18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</row>
    <row r="817" spans="1:16" s="65" customFormat="1" ht="18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</row>
    <row r="818" spans="1:16" s="65" customFormat="1" ht="18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</row>
    <row r="819" spans="1:16" s="65" customFormat="1" ht="18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</row>
    <row r="820" spans="1:16" s="65" customFormat="1" ht="18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</row>
    <row r="821" spans="1:16" s="65" customFormat="1" ht="18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</row>
    <row r="822" spans="1:16" s="65" customFormat="1" ht="18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</row>
    <row r="823" spans="1:16" s="65" customFormat="1" ht="18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</row>
    <row r="824" spans="1:16" s="65" customFormat="1" ht="18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</row>
    <row r="825" spans="1:16" s="65" customFormat="1" ht="18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</row>
    <row r="826" spans="1:16" s="65" customFormat="1" ht="18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</row>
    <row r="827" spans="1:16" s="65" customFormat="1" ht="18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</row>
    <row r="828" spans="1:16" s="65" customFormat="1" ht="18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</row>
    <row r="829" spans="1:16" s="65" customFormat="1" ht="18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</row>
    <row r="830" spans="1:16" s="65" customFormat="1" ht="18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</row>
    <row r="831" spans="1:16" s="65" customFormat="1" ht="18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</row>
    <row r="832" spans="1:16" s="65" customFormat="1" ht="18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</row>
    <row r="833" spans="1:16" s="65" customFormat="1" ht="18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</row>
    <row r="834" spans="1:16" s="65" customFormat="1" ht="18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</row>
    <row r="835" spans="1:16" s="65" customFormat="1" ht="18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</row>
    <row r="836" spans="1:16" s="65" customFormat="1" ht="18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</row>
    <row r="837" spans="1:16" s="65" customFormat="1" ht="18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</row>
    <row r="838" spans="1:16" s="65" customFormat="1" ht="18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</row>
    <row r="839" spans="1:16" s="65" customFormat="1" ht="18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</row>
    <row r="840" spans="1:16" s="65" customFormat="1" ht="18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</row>
    <row r="841" spans="1:16" s="65" customFormat="1" ht="18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</row>
    <row r="842" spans="1:16" s="65" customFormat="1" ht="18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</row>
    <row r="843" spans="1:16" s="65" customFormat="1" ht="18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</row>
    <row r="844" spans="1:16" s="65" customFormat="1" ht="18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</row>
    <row r="845" spans="1:16" s="65" customFormat="1" ht="18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</row>
    <row r="846" spans="1:16" s="65" customFormat="1" ht="18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</row>
    <row r="847" spans="1:16" s="65" customFormat="1" ht="18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</row>
    <row r="848" spans="1:16" s="65" customFormat="1" ht="18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</row>
    <row r="849" spans="1:16" s="65" customFormat="1" ht="18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</row>
    <row r="850" spans="1:16" s="65" customFormat="1" ht="18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</row>
    <row r="851" spans="1:16" s="65" customFormat="1" ht="18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</row>
    <row r="852" spans="1:16" s="65" customFormat="1" ht="18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</row>
    <row r="853" spans="1:16" s="65" customFormat="1" ht="18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</row>
    <row r="854" spans="1:16" s="65" customFormat="1" ht="18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</row>
    <row r="855" spans="1:16" s="65" customFormat="1" ht="18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</row>
    <row r="856" spans="1:16" s="65" customFormat="1" ht="18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</row>
    <row r="857" spans="1:16" s="65" customFormat="1" ht="18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</row>
    <row r="858" spans="1:16" s="65" customFormat="1" ht="18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</row>
    <row r="859" spans="1:16" s="65" customFormat="1" ht="18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</row>
    <row r="860" spans="1:16" s="65" customFormat="1" ht="18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</row>
    <row r="861" spans="1:16" s="65" customFormat="1" ht="18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</row>
    <row r="862" spans="1:16" s="65" customFormat="1" ht="18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</row>
    <row r="863" spans="1:16" s="65" customFormat="1" ht="18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</row>
    <row r="864" spans="1:16" s="65" customFormat="1" ht="18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</row>
    <row r="865" spans="1:16" s="65" customFormat="1" ht="18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</row>
    <row r="866" spans="1:16" s="65" customFormat="1" ht="18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</row>
    <row r="867" spans="1:16" s="65" customFormat="1" ht="18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</row>
    <row r="868" spans="1:16" s="65" customFormat="1" ht="18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</row>
    <row r="869" spans="1:16" s="65" customFormat="1" ht="18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</row>
    <row r="870" spans="1:16" s="65" customFormat="1" ht="18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</row>
    <row r="871" spans="1:16" s="65" customFormat="1" ht="18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</row>
    <row r="872" spans="1:16" s="65" customFormat="1" ht="18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</row>
    <row r="873" spans="1:16" s="65" customFormat="1" ht="18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</row>
    <row r="874" spans="1:16" s="65" customFormat="1" ht="18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</row>
    <row r="875" spans="1:16" s="65" customFormat="1" ht="18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</row>
    <row r="876" spans="1:16" s="65" customFormat="1" ht="18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</row>
    <row r="877" spans="1:16" s="65" customFormat="1" ht="18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</row>
    <row r="878" spans="1:16" s="65" customFormat="1" ht="18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</row>
    <row r="879" spans="1:16" s="65" customFormat="1" ht="18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</row>
    <row r="880" spans="1:16" s="65" customFormat="1" ht="18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</row>
    <row r="881" spans="1:16" s="65" customFormat="1" ht="18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</row>
    <row r="882" spans="1:16" s="65" customFormat="1" ht="18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</row>
    <row r="883" spans="1:16" s="65" customFormat="1" ht="18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</row>
    <row r="884" spans="1:16" s="65" customFormat="1" ht="18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</row>
    <row r="885" spans="1:16" s="65" customFormat="1" ht="18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</row>
    <row r="886" spans="1:16" s="65" customFormat="1" ht="18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</row>
    <row r="887" spans="1:16" s="65" customFormat="1" ht="18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</row>
    <row r="888" spans="1:16" s="65" customFormat="1" ht="18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</row>
    <row r="889" spans="1:16" s="65" customFormat="1" ht="18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</row>
    <row r="890" spans="1:16" s="65" customFormat="1" ht="18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</row>
    <row r="891" spans="1:16" s="65" customFormat="1" ht="18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</row>
    <row r="892" spans="1:16" s="65" customFormat="1" ht="18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</row>
    <row r="893" spans="1:16" s="65" customFormat="1" ht="18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</row>
    <row r="894" spans="1:16" s="65" customFormat="1" ht="18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</row>
    <row r="895" spans="1:16" s="65" customFormat="1" ht="18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</row>
    <row r="896" spans="1:16" s="65" customFormat="1" ht="18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</row>
    <row r="897" spans="1:16" s="65" customFormat="1" ht="18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</row>
    <row r="898" spans="1:16" s="65" customFormat="1" ht="18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</row>
    <row r="899" spans="1:16" s="65" customFormat="1" ht="18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</row>
    <row r="900" spans="1:16" s="65" customFormat="1" ht="18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</row>
    <row r="901" spans="1:16" s="65" customFormat="1" ht="18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</row>
    <row r="902" spans="1:16" s="65" customFormat="1" ht="18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</row>
    <row r="903" spans="1:16" s="65" customFormat="1" ht="18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</row>
    <row r="904" spans="1:16" s="65" customFormat="1" ht="18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</row>
    <row r="905" spans="1:16" s="65" customFormat="1" ht="18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</row>
    <row r="906" spans="1:16" s="65" customFormat="1" ht="18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</row>
    <row r="907" spans="1:16" s="65" customFormat="1" ht="18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</row>
    <row r="908" spans="1:16" s="65" customFormat="1" ht="18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</row>
    <row r="909" spans="1:16" s="65" customFormat="1" ht="18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</row>
    <row r="910" spans="1:16" s="65" customFormat="1" ht="18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</row>
    <row r="911" spans="1:16" s="65" customFormat="1" ht="18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</row>
    <row r="912" spans="1:16" s="65" customFormat="1" ht="18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</row>
    <row r="913" spans="1:16" s="65" customFormat="1" ht="18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</row>
    <row r="914" spans="1:16" s="65" customFormat="1" ht="18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</row>
    <row r="915" spans="1:16" s="65" customFormat="1" ht="18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</row>
    <row r="916" spans="1:16" s="65" customFormat="1" ht="18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</row>
    <row r="917" spans="1:16" s="65" customFormat="1" ht="18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</row>
    <row r="918" spans="1:16" s="65" customFormat="1" ht="18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</row>
    <row r="919" spans="1:16" s="65" customFormat="1" ht="18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</row>
    <row r="920" spans="1:16" s="65" customFormat="1" ht="18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</row>
    <row r="921" spans="1:16" s="65" customFormat="1" ht="18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</row>
    <row r="922" spans="1:16" s="65" customFormat="1" ht="18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</row>
    <row r="923" spans="1:16" s="65" customFormat="1" ht="18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</row>
    <row r="924" spans="1:16" s="65" customFormat="1" ht="18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</row>
    <row r="925" spans="1:16" s="65" customFormat="1" ht="18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</row>
    <row r="926" spans="1:16" s="65" customFormat="1" ht="18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</row>
    <row r="927" spans="1:16" s="65" customFormat="1" ht="18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</row>
    <row r="928" spans="1:16" s="65" customFormat="1" ht="18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</row>
    <row r="929" spans="1:16" s="65" customFormat="1" ht="18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</row>
    <row r="930" spans="1:16" s="65" customFormat="1" ht="18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</row>
    <row r="931" spans="1:16" s="65" customFormat="1" ht="18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</row>
    <row r="932" spans="1:16" s="65" customFormat="1" ht="18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</row>
    <row r="933" spans="1:16" s="65" customFormat="1" ht="18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</row>
    <row r="934" spans="1:16" s="65" customFormat="1" ht="18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</row>
    <row r="935" spans="1:16" s="65" customFormat="1" ht="18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</row>
    <row r="936" spans="1:16" s="65" customFormat="1" ht="18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</row>
    <row r="937" spans="1:16" s="65" customFormat="1" ht="18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</row>
    <row r="938" spans="1:16" s="65" customFormat="1" ht="18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</row>
    <row r="939" spans="1:16" s="65" customFormat="1" ht="18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</row>
    <row r="940" spans="1:16" s="65" customFormat="1" ht="18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</row>
    <row r="941" spans="1:16" s="65" customFormat="1" ht="18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</row>
    <row r="942" spans="1:16" s="65" customFormat="1" ht="18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</row>
    <row r="943" spans="1:16" s="65" customFormat="1" ht="18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</row>
    <row r="944" spans="1:16" s="65" customFormat="1" ht="18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</row>
    <row r="945" spans="1:16" s="65" customFormat="1" ht="18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</row>
    <row r="946" spans="1:16" s="65" customFormat="1" ht="18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</row>
    <row r="947" spans="1:16" s="65" customFormat="1" ht="18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</row>
    <row r="948" spans="1:16" s="65" customFormat="1" ht="18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</row>
    <row r="949" spans="1:16" s="65" customFormat="1" ht="18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</row>
    <row r="950" spans="1:16" s="65" customFormat="1" ht="18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</row>
    <row r="951" spans="1:16" s="65" customFormat="1" ht="18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</row>
    <row r="952" spans="1:16" s="65" customFormat="1" ht="18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</row>
    <row r="953" spans="1:16" s="65" customFormat="1" ht="18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</row>
    <row r="954" spans="1:16" s="65" customFormat="1" ht="18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</row>
    <row r="955" spans="1:16" s="65" customFormat="1" ht="18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</row>
    <row r="956" spans="1:16" s="65" customFormat="1" ht="18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</row>
    <row r="957" spans="1:16" s="65" customFormat="1" ht="18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</row>
    <row r="958" spans="1:16" s="65" customFormat="1" ht="18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</row>
    <row r="959" spans="1:16" s="65" customFormat="1" ht="18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</row>
    <row r="960" spans="1:16" s="65" customFormat="1" ht="18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</row>
    <row r="961" spans="1:16" s="65" customFormat="1" ht="18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</row>
    <row r="962" spans="1:16" s="65" customFormat="1" ht="18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</row>
    <row r="963" spans="1:16" s="65" customFormat="1" ht="18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</row>
    <row r="964" spans="1:16" s="65" customFormat="1" ht="18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</row>
    <row r="965" spans="1:16" s="65" customFormat="1" ht="18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</row>
    <row r="966" spans="1:16" s="65" customFormat="1" ht="18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</row>
    <row r="967" spans="1:16" s="65" customFormat="1" ht="18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</row>
    <row r="968" spans="1:16" s="65" customFormat="1" ht="18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</row>
    <row r="969" spans="1:16" s="65" customFormat="1" ht="18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</row>
    <row r="970" spans="1:16" s="65" customFormat="1" ht="18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</row>
    <row r="971" spans="1:16" s="65" customFormat="1" ht="18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</row>
    <row r="972" spans="1:16" s="65" customFormat="1" ht="18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</row>
    <row r="973" spans="1:16" s="65" customFormat="1" ht="18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</row>
    <row r="974" spans="1:16" s="65" customFormat="1" ht="18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</row>
    <row r="975" spans="1:16" s="65" customFormat="1" ht="18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</row>
    <row r="976" spans="1:16" s="65" customFormat="1" ht="18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</row>
    <row r="977" spans="1:16" s="65" customFormat="1" ht="18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</row>
    <row r="978" spans="1:16" s="65" customFormat="1" ht="18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</row>
    <row r="979" spans="1:16" s="65" customFormat="1" ht="18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</row>
    <row r="980" spans="1:16" s="65" customFormat="1" ht="18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</row>
    <row r="981" spans="1:16" s="65" customFormat="1" ht="18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</row>
    <row r="982" spans="1:16" s="65" customFormat="1" ht="18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</row>
    <row r="983" spans="1:16" s="65" customFormat="1" ht="18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</row>
    <row r="984" spans="1:16" s="65" customFormat="1" ht="18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</row>
    <row r="985" spans="1:16" s="65" customFormat="1" ht="18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</row>
    <row r="986" spans="1:16" s="65" customFormat="1" ht="18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</row>
    <row r="987" spans="1:16" s="65" customFormat="1" ht="18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</row>
    <row r="988" spans="1:16" s="65" customFormat="1" ht="18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</row>
    <row r="989" spans="1:16" s="65" customFormat="1" ht="18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</row>
    <row r="990" spans="1:16" s="65" customFormat="1" ht="18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</row>
    <row r="991" spans="1:16" s="65" customFormat="1" ht="18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</row>
    <row r="992" spans="1:16" s="65" customFormat="1" ht="18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</row>
    <row r="993" spans="1:16" s="65" customFormat="1" ht="18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</row>
    <row r="994" spans="1:16" s="65" customFormat="1" ht="18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</row>
    <row r="995" spans="1:16" s="65" customFormat="1" ht="18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</row>
    <row r="996" spans="1:16" s="65" customFormat="1" ht="18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</row>
    <row r="997" spans="1:16" s="65" customFormat="1" ht="18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</row>
    <row r="998" spans="1:16" s="65" customFormat="1" ht="18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</row>
    <row r="999" spans="1:16" s="65" customFormat="1" ht="18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</row>
    <row r="1000" spans="1:16" s="65" customFormat="1" ht="18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</row>
    <row r="1001" spans="1:16" s="65" customFormat="1" ht="18" customHeight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</row>
    <row r="1002" spans="1:16" s="65" customFormat="1" ht="18" customHeight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</row>
    <row r="1003" spans="1:16" s="65" customFormat="1" ht="18" customHeight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</row>
    <row r="1004" spans="1:16" s="65" customFormat="1" ht="18" customHeight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</row>
    <row r="1005" spans="1:16" s="65" customFormat="1" ht="18" customHeight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</row>
    <row r="1006" spans="1:16" s="65" customFormat="1" ht="18" customHeight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</row>
    <row r="1007" spans="1:16" s="65" customFormat="1" ht="18" customHeight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</row>
    <row r="1008" spans="1:16" s="65" customFormat="1" ht="18" customHeight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</row>
    <row r="1009" spans="1:16" s="65" customFormat="1" ht="18" customHeight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</row>
    <row r="1010" spans="1:16" s="65" customFormat="1" ht="18" customHeight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</row>
    <row r="1011" spans="1:16" s="65" customFormat="1" ht="18" customHeight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</row>
    <row r="1012" spans="1:16" s="65" customFormat="1" ht="18" customHeight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</row>
    <row r="1013" spans="1:16" s="65" customFormat="1" ht="18" customHeight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</row>
    <row r="1014" spans="1:16" s="65" customFormat="1" ht="18" customHeight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</row>
    <row r="1015" spans="1:16" s="65" customFormat="1" ht="18" customHeight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</row>
    <row r="1016" spans="1:16" s="65" customFormat="1" ht="18" customHeight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</row>
    <row r="1017" spans="1:16" s="65" customFormat="1" ht="18" customHeight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</row>
    <row r="1018" spans="1:16" s="65" customFormat="1" ht="18" customHeight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</row>
    <row r="1019" spans="1:16" s="65" customFormat="1" ht="18" customHeight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</row>
    <row r="1020" spans="1:16" s="65" customFormat="1" ht="18" customHeight="1" x14ac:dyDescent="0.2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</row>
    <row r="1021" spans="1:16" s="65" customFormat="1" ht="18" customHeight="1" x14ac:dyDescent="0.2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</row>
    <row r="1022" spans="1:16" s="65" customFormat="1" ht="18" customHeight="1" x14ac:dyDescent="0.2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</row>
    <row r="1023" spans="1:16" s="65" customFormat="1" ht="18" customHeight="1" x14ac:dyDescent="0.2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</row>
    <row r="1024" spans="1:16" s="65" customFormat="1" ht="18" customHeight="1" x14ac:dyDescent="0.2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</row>
    <row r="1025" spans="1:16" s="65" customFormat="1" ht="18" customHeight="1" x14ac:dyDescent="0.2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</row>
    <row r="1026" spans="1:16" s="65" customFormat="1" ht="18" customHeight="1" x14ac:dyDescent="0.2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</row>
    <row r="1027" spans="1:16" s="65" customFormat="1" ht="18" customHeight="1" x14ac:dyDescent="0.2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</row>
    <row r="1028" spans="1:16" s="65" customFormat="1" ht="18" customHeight="1" x14ac:dyDescent="0.2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</row>
    <row r="1029" spans="1:16" s="65" customFormat="1" ht="18" customHeight="1" x14ac:dyDescent="0.2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</row>
    <row r="1030" spans="1:16" s="65" customFormat="1" ht="18" customHeight="1" x14ac:dyDescent="0.2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</row>
    <row r="1031" spans="1:16" s="65" customFormat="1" ht="18" customHeight="1" x14ac:dyDescent="0.2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</row>
    <row r="1032" spans="1:16" s="65" customFormat="1" ht="18" customHeight="1" x14ac:dyDescent="0.2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</row>
    <row r="1033" spans="1:16" s="65" customFormat="1" ht="18" customHeight="1" x14ac:dyDescent="0.2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</row>
    <row r="1034" spans="1:16" s="65" customFormat="1" ht="18" customHeight="1" x14ac:dyDescent="0.2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</row>
    <row r="1035" spans="1:16" s="65" customFormat="1" ht="18" customHeight="1" x14ac:dyDescent="0.2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</row>
    <row r="1036" spans="1:16" s="65" customFormat="1" ht="18" customHeight="1" x14ac:dyDescent="0.2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</row>
    <row r="1037" spans="1:16" s="65" customFormat="1" ht="18" customHeight="1" x14ac:dyDescent="0.2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</row>
    <row r="885756" spans="22:22" ht="18" customHeight="1" x14ac:dyDescent="0.2">
      <c r="V885756" s="11" t="e">
        <f>ROUND(SUM(#REF!),2)</f>
        <v>#REF!</v>
      </c>
    </row>
  </sheetData>
  <sheetProtection algorithmName="SHA-512" hashValue="fgJKxOl/b0pE0pYUBk8yWTjLrcAoXl2LKSHsMyYvyf6AnvWoznWuAHbcW60SdfZkAlvF6uXP5+p47n5goDYyjw==" saltValue="zyZ6htPjuyUuvasssV4u5w==" spinCount="100000" sheet="1" objects="1" scenarios="1"/>
  <mergeCells count="36">
    <mergeCell ref="F38:G38"/>
    <mergeCell ref="B33:P33"/>
    <mergeCell ref="E28:H28"/>
    <mergeCell ref="C29:D29"/>
    <mergeCell ref="E29:H29"/>
    <mergeCell ref="B34:P34"/>
    <mergeCell ref="B35:H35"/>
    <mergeCell ref="C36:G36"/>
    <mergeCell ref="C28:D28"/>
    <mergeCell ref="B12:D12"/>
    <mergeCell ref="E12:I12"/>
    <mergeCell ref="B14:D14"/>
    <mergeCell ref="E14:I14"/>
    <mergeCell ref="C37:G37"/>
    <mergeCell ref="B16:P16"/>
    <mergeCell ref="E27:H27"/>
    <mergeCell ref="B20:P20"/>
    <mergeCell ref="E18:G18"/>
    <mergeCell ref="B18:D18"/>
    <mergeCell ref="C22:P22"/>
    <mergeCell ref="C27:D27"/>
    <mergeCell ref="J18:K18"/>
    <mergeCell ref="B1:P2"/>
    <mergeCell ref="B4:P4"/>
    <mergeCell ref="B6:D6"/>
    <mergeCell ref="E6:I6"/>
    <mergeCell ref="K6:L6"/>
    <mergeCell ref="M6:P6"/>
    <mergeCell ref="M10:P10"/>
    <mergeCell ref="B10:D10"/>
    <mergeCell ref="E10:I10"/>
    <mergeCell ref="K8:L8"/>
    <mergeCell ref="M8:P8"/>
    <mergeCell ref="B8:D8"/>
    <mergeCell ref="E8:I8"/>
    <mergeCell ref="K10:L10"/>
  </mergeCells>
  <conditionalFormatting sqref="J18:K18">
    <cfRule type="expression" dxfId="91" priority="932">
      <formula>$J$18=0</formula>
    </cfRule>
  </conditionalFormatting>
  <conditionalFormatting sqref="N18">
    <cfRule type="expression" dxfId="90" priority="796">
      <formula>$N$18=0</formula>
    </cfRule>
  </conditionalFormatting>
  <conditionalFormatting sqref="E28:E29 J28:O29">
    <cfRule type="expression" dxfId="89" priority="5">
      <formula>ISERROR(E28)</formula>
    </cfRule>
  </conditionalFormatting>
  <conditionalFormatting sqref="J28:J29">
    <cfRule type="expression" dxfId="88" priority="4">
      <formula>ISERROR(J28)</formula>
    </cfRule>
  </conditionalFormatting>
  <conditionalFormatting sqref="K28:K29">
    <cfRule type="expression" dxfId="87" priority="3">
      <formula>ISERROR(K28)</formula>
    </cfRule>
  </conditionalFormatting>
  <conditionalFormatting sqref="I28:I29">
    <cfRule type="expression" dxfId="86" priority="2">
      <formula>ISERROR(I28)</formula>
    </cfRule>
  </conditionalFormatting>
  <conditionalFormatting sqref="I28:I29">
    <cfRule type="expression" dxfId="85" priority="1">
      <formula>ISERROR(I28)</formula>
    </cfRule>
  </conditionalFormatting>
  <dataValidations count="3">
    <dataValidation type="date" operator="greaterThanOrEqual" allowBlank="1" showInputMessage="1" showErrorMessage="1" errorTitle="Valor no valido" error="La fecha ingresada no es válida, recuerde que debe ser por lo menos la fecha actual + 10 días hábiles." promptTitle="Fecha de inicio:" prompt="Debe contemplar los tiempos de cotización del proveedor, mínimo hoy + 10 días hábiles" sqref="E14:I14" xr:uid="{00000000-0002-0000-0200-000000000000}">
      <formula1>WORKDAY(TODAY(),10)</formula1>
    </dataValidation>
    <dataValidation type="list" allowBlank="1" showInputMessage="1" showErrorMessage="1" sqref="E18:G18" xr:uid="{00000000-0002-0000-0200-000001000000}">
      <formula1>Segmento</formula1>
    </dataValidation>
    <dataValidation allowBlank="1" showInputMessage="1" showErrorMessage="1" sqref="L28:O29 L37:M37" xr:uid="{7961D2BD-E8A9-4729-9DD4-C3121ECF521A}"/>
  </dataValidation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3556" r:id="rId4" name="Button 4">
              <controlPr defaultSize="0" print="0" autoFill="0" autoPict="0" macro="[0]!resumenCSV">
                <anchor moveWithCells="1" sizeWithCells="1">
                  <from>
                    <xdr:col>14</xdr:col>
                    <xdr:colOff>238125</xdr:colOff>
                    <xdr:row>16</xdr:row>
                    <xdr:rowOff>47625</xdr:rowOff>
                  </from>
                  <to>
                    <xdr:col>15</xdr:col>
                    <xdr:colOff>1476375</xdr:colOff>
                    <xdr:row>18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276" id="{DC5AE23C-FEFE-440D-A823-FDA1CC45E6E6}">
            <xm:f>SolCotizacion!$B$22=0</xm:f>
            <x14:dxf>
              <font>
                <color rgb="FFF2F2F2"/>
              </font>
            </x14:dxf>
          </x14:cfRule>
          <xm:sqref>B22:C22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3000000}">
          <x14:formula1>
            <xm:f>Listas!$F$2:$F$3</xm:f>
          </x14:formula1>
          <xm:sqref>D25</xm:sqref>
        </x14:dataValidation>
        <x14:dataValidation type="list" allowBlank="1" showInputMessage="1" showErrorMessage="1" xr:uid="{F6449E7D-638E-428E-920F-1C6062CDA760}">
          <x14:formula1>
            <xm:f>Listas!$D$2:$D$648</xm:f>
          </x14:formula1>
          <xm:sqref>C28:D29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>
    <tabColor rgb="FF92D050"/>
  </sheetPr>
  <dimension ref="A1:Z1037"/>
  <sheetViews>
    <sheetView showGridLines="0" tabSelected="1" zoomScaleNormal="100" workbookViewId="0">
      <selection activeCell="S33" sqref="S33"/>
    </sheetView>
  </sheetViews>
  <sheetFormatPr baseColWidth="10" defaultColWidth="11.625" defaultRowHeight="18" customHeight="1" x14ac:dyDescent="0.2"/>
  <cols>
    <col min="1" max="1" width="3.625" style="1" customWidth="1"/>
    <col min="2" max="2" width="16.125" style="1" customWidth="1"/>
    <col min="3" max="3" width="16.625" style="1" customWidth="1"/>
    <col min="4" max="4" width="14" style="1" customWidth="1"/>
    <col min="5" max="8" width="23.5" style="1" customWidth="1"/>
    <col min="9" max="9" width="15.625" style="1" customWidth="1"/>
    <col min="10" max="10" width="29.625" style="1" customWidth="1"/>
    <col min="11" max="11" width="13.875" style="1" customWidth="1"/>
    <col min="12" max="15" width="30.875" style="1" customWidth="1"/>
    <col min="16" max="16" width="19.625" style="1" customWidth="1"/>
    <col min="17" max="23" width="20.625" style="1" customWidth="1"/>
    <col min="24" max="24" width="20.625" style="11" customWidth="1"/>
    <col min="25" max="25" width="20.625" style="11" hidden="1" customWidth="1"/>
    <col min="26" max="26" width="11.625" style="1" hidden="1" customWidth="1"/>
    <col min="27" max="16384" width="11.625" style="1"/>
  </cols>
  <sheetData>
    <row r="1" spans="2:16" ht="18" customHeight="1" x14ac:dyDescent="0.2">
      <c r="B1" s="140" t="s">
        <v>0</v>
      </c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</row>
    <row r="2" spans="2:16" ht="18" customHeight="1" x14ac:dyDescent="0.2"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</row>
    <row r="3" spans="2:16" ht="18" customHeight="1" x14ac:dyDescent="0.2">
      <c r="B3" s="1" t="str">
        <f>SolCotizacion!B3</f>
        <v>Versión: 15</v>
      </c>
      <c r="C3" s="13">
        <f>SolCotizacion!C3</f>
        <v>44270</v>
      </c>
    </row>
    <row r="4" spans="2:16" ht="18" customHeight="1" x14ac:dyDescent="0.2">
      <c r="B4" s="174" t="s">
        <v>2</v>
      </c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6"/>
    </row>
    <row r="5" spans="2:16" ht="6" customHeight="1" x14ac:dyDescent="0.2"/>
    <row r="6" spans="2:16" ht="15" customHeight="1" x14ac:dyDescent="0.25">
      <c r="B6" s="165" t="s">
        <v>3</v>
      </c>
      <c r="C6" s="165"/>
      <c r="D6" s="165"/>
      <c r="E6" s="166" t="s">
        <v>4</v>
      </c>
      <c r="F6" s="167"/>
      <c r="G6" s="167"/>
      <c r="H6" s="167"/>
      <c r="I6" s="168"/>
      <c r="K6" s="179" t="s">
        <v>5</v>
      </c>
      <c r="L6" s="179"/>
      <c r="M6" s="166" t="s">
        <v>6</v>
      </c>
      <c r="N6" s="167"/>
      <c r="O6" s="167"/>
      <c r="P6" s="168"/>
    </row>
    <row r="7" spans="2:16" ht="6" customHeight="1" x14ac:dyDescent="0.25">
      <c r="B7" s="98"/>
      <c r="C7" s="98"/>
      <c r="D7" s="98"/>
      <c r="K7" s="5"/>
      <c r="L7" s="6"/>
    </row>
    <row r="8" spans="2:16" ht="18" customHeight="1" x14ac:dyDescent="0.25">
      <c r="B8" s="165" t="s">
        <v>7</v>
      </c>
      <c r="C8" s="165"/>
      <c r="D8" s="165"/>
      <c r="E8" s="166" t="s">
        <v>8</v>
      </c>
      <c r="F8" s="167"/>
      <c r="G8" s="167"/>
      <c r="H8" s="167"/>
      <c r="I8" s="168"/>
      <c r="K8" s="179" t="s">
        <v>9</v>
      </c>
      <c r="L8" s="179"/>
      <c r="M8" s="166" t="s">
        <v>10</v>
      </c>
      <c r="N8" s="167"/>
      <c r="O8" s="167"/>
      <c r="P8" s="168"/>
    </row>
    <row r="9" spans="2:16" ht="6" customHeight="1" x14ac:dyDescent="0.25">
      <c r="B9" s="98"/>
      <c r="C9" s="98"/>
      <c r="D9" s="98"/>
      <c r="K9" s="5"/>
      <c r="L9" s="6"/>
    </row>
    <row r="10" spans="2:16" ht="18" customHeight="1" x14ac:dyDescent="0.25">
      <c r="B10" s="165" t="s">
        <v>11</v>
      </c>
      <c r="C10" s="165"/>
      <c r="D10" s="165"/>
      <c r="E10" s="166" t="s">
        <v>12</v>
      </c>
      <c r="F10" s="167"/>
      <c r="G10" s="167"/>
      <c r="H10" s="167"/>
      <c r="I10" s="168"/>
      <c r="K10" s="179" t="s">
        <v>13</v>
      </c>
      <c r="L10" s="179"/>
      <c r="M10" s="166">
        <v>3112123766</v>
      </c>
      <c r="N10" s="167"/>
      <c r="O10" s="167"/>
      <c r="P10" s="168"/>
    </row>
    <row r="11" spans="2:16" ht="6" customHeight="1" x14ac:dyDescent="0.2"/>
    <row r="12" spans="2:16" ht="18" customHeight="1" x14ac:dyDescent="0.2">
      <c r="B12" s="165" t="s">
        <v>14</v>
      </c>
      <c r="C12" s="165"/>
      <c r="D12" s="165"/>
      <c r="E12" s="166" t="s">
        <v>15</v>
      </c>
      <c r="F12" s="167"/>
      <c r="G12" s="167"/>
      <c r="H12" s="167"/>
      <c r="I12" s="168"/>
    </row>
    <row r="13" spans="2:16" ht="4.5" customHeight="1" x14ac:dyDescent="0.2"/>
    <row r="14" spans="2:16" ht="4.5" customHeight="1" x14ac:dyDescent="0.2">
      <c r="B14" s="169"/>
      <c r="C14" s="169"/>
      <c r="D14" s="169"/>
      <c r="E14" s="170"/>
      <c r="F14" s="170"/>
      <c r="G14" s="170"/>
      <c r="H14" s="170"/>
      <c r="I14" s="170"/>
      <c r="L14" s="7"/>
      <c r="M14" s="7"/>
    </row>
    <row r="15" spans="2:16" ht="4.5" customHeight="1" x14ac:dyDescent="0.2"/>
    <row r="16" spans="2:16" ht="30.75" customHeight="1" x14ac:dyDescent="0.2">
      <c r="B16" s="174" t="s">
        <v>16</v>
      </c>
      <c r="C16" s="175"/>
      <c r="D16" s="175"/>
      <c r="E16" s="175"/>
      <c r="F16" s="175"/>
      <c r="G16" s="175"/>
      <c r="H16" s="175"/>
      <c r="I16" s="175"/>
      <c r="J16" s="175"/>
      <c r="K16" s="175"/>
      <c r="L16" s="175"/>
      <c r="M16" s="175"/>
      <c r="N16" s="175"/>
      <c r="O16" s="175"/>
      <c r="P16" s="176"/>
    </row>
    <row r="17" spans="1:26" ht="6" customHeight="1" x14ac:dyDescent="0.2"/>
    <row r="18" spans="1:26" ht="37.5" customHeight="1" x14ac:dyDescent="0.2">
      <c r="B18" s="164" t="s">
        <v>17</v>
      </c>
      <c r="C18" s="164"/>
      <c r="D18" s="164"/>
      <c r="E18" s="177" t="s">
        <v>18</v>
      </c>
      <c r="F18" s="177"/>
      <c r="G18" s="177"/>
      <c r="I18" s="29" t="s">
        <v>19</v>
      </c>
      <c r="J18" s="177">
        <f>SolCotizacion!J18</f>
        <v>3665.41</v>
      </c>
      <c r="K18" s="177"/>
      <c r="M18" s="29" t="s">
        <v>65</v>
      </c>
      <c r="N18" s="30">
        <f>SolCotizacion!N18</f>
        <v>44285</v>
      </c>
    </row>
    <row r="19" spans="1:26" ht="6" customHeight="1" x14ac:dyDescent="0.2"/>
    <row r="20" spans="1:26" ht="29.25" customHeight="1" x14ac:dyDescent="0.2">
      <c r="B20" s="171" t="s">
        <v>22</v>
      </c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3"/>
    </row>
    <row r="21" spans="1:26" ht="9" customHeight="1" x14ac:dyDescent="0.2">
      <c r="A21" s="11"/>
    </row>
    <row r="22" spans="1:26" ht="33.75" customHeight="1" x14ac:dyDescent="0.2">
      <c r="A22" s="11" t="s">
        <v>23</v>
      </c>
      <c r="B22" s="94" t="str">
        <f>SolCotizacion!B22</f>
        <v>OPEN-CSP GOBIERNO</v>
      </c>
      <c r="C22" s="157"/>
      <c r="D22" s="157"/>
      <c r="E22" s="157"/>
      <c r="F22" s="157"/>
      <c r="G22" s="157"/>
      <c r="H22" s="157"/>
      <c r="I22" s="157"/>
      <c r="J22" s="157"/>
      <c r="K22" s="157"/>
      <c r="L22" s="157"/>
      <c r="M22" s="157"/>
      <c r="N22" s="157"/>
      <c r="O22" s="157"/>
      <c r="P22" s="158"/>
    </row>
    <row r="23" spans="1:26" ht="5.25" customHeight="1" x14ac:dyDescent="0.2">
      <c r="A23" s="11"/>
    </row>
    <row r="24" spans="1:26" ht="23.25" customHeight="1" x14ac:dyDescent="0.25">
      <c r="A24" s="11"/>
      <c r="B24" s="18" t="s">
        <v>24</v>
      </c>
      <c r="F24" s="8"/>
    </row>
    <row r="25" spans="1:26" ht="25.5" customHeight="1" x14ac:dyDescent="0.2">
      <c r="A25" s="11"/>
      <c r="B25" s="15">
        <v>1</v>
      </c>
      <c r="L25" s="171" t="s">
        <v>80</v>
      </c>
      <c r="M25" s="173"/>
      <c r="N25" s="178" t="s">
        <v>81</v>
      </c>
      <c r="O25" s="178"/>
      <c r="P25" s="178"/>
    </row>
    <row r="26" spans="1:26" ht="9" customHeight="1" x14ac:dyDescent="0.2">
      <c r="A26" s="11"/>
    </row>
    <row r="27" spans="1:26" ht="33.75" customHeight="1" x14ac:dyDescent="0.2">
      <c r="A27" s="11"/>
      <c r="B27" s="95" t="s">
        <v>25</v>
      </c>
      <c r="C27" s="171" t="s">
        <v>26</v>
      </c>
      <c r="D27" s="173"/>
      <c r="E27" s="171" t="s">
        <v>27</v>
      </c>
      <c r="F27" s="172"/>
      <c r="G27" s="172"/>
      <c r="H27" s="172"/>
      <c r="I27" s="95" t="s">
        <v>28</v>
      </c>
      <c r="J27" s="95" t="s">
        <v>29</v>
      </c>
      <c r="K27" s="95" t="s">
        <v>30</v>
      </c>
      <c r="L27" s="95" t="s">
        <v>31</v>
      </c>
      <c r="M27" s="95" t="s">
        <v>32</v>
      </c>
      <c r="N27" s="95" t="s">
        <v>33</v>
      </c>
      <c r="O27" s="95" t="s">
        <v>34</v>
      </c>
      <c r="P27" s="95" t="s">
        <v>35</v>
      </c>
      <c r="Q27" s="22" t="s">
        <v>66</v>
      </c>
      <c r="R27" s="22" t="s">
        <v>67</v>
      </c>
      <c r="S27" s="22" t="s">
        <v>82</v>
      </c>
      <c r="T27" s="22" t="s">
        <v>83</v>
      </c>
      <c r="U27" s="22" t="s">
        <v>68</v>
      </c>
      <c r="V27" s="22" t="s">
        <v>69</v>
      </c>
      <c r="W27" s="22" t="s">
        <v>84</v>
      </c>
      <c r="X27" s="22" t="s">
        <v>70</v>
      </c>
    </row>
    <row r="28" spans="1:26" s="65" customFormat="1" ht="33.75" customHeight="1" x14ac:dyDescent="0.2">
      <c r="A28" s="11" t="s">
        <v>71</v>
      </c>
      <c r="B28" s="14">
        <v>1</v>
      </c>
      <c r="C28" s="159" t="s">
        <v>36</v>
      </c>
      <c r="D28" s="161"/>
      <c r="E28" s="159" t="s">
        <v>72</v>
      </c>
      <c r="F28" s="160"/>
      <c r="G28" s="160"/>
      <c r="H28" s="161"/>
      <c r="I28" s="24" t="s">
        <v>73</v>
      </c>
      <c r="J28" s="24" t="s">
        <v>29</v>
      </c>
      <c r="K28" s="24" t="s">
        <v>74</v>
      </c>
      <c r="L28" s="24" t="s">
        <v>74</v>
      </c>
      <c r="M28" s="24" t="s">
        <v>74</v>
      </c>
      <c r="N28" s="24" t="s">
        <v>36</v>
      </c>
      <c r="O28" s="24" t="s">
        <v>75</v>
      </c>
      <c r="P28" s="24">
        <v>240</v>
      </c>
      <c r="Q28" s="10">
        <f>IFERROR(VLOOKUP($N$25&amp;$Y28&amp;$C28,temp!$A:$Y,19,0)*$J$18,VLOOKUP("Catalogo principal"&amp;$Y28&amp;$C28,temp!$A:$Y,19,0)*$J$18)</f>
        <v>880064.94099999999</v>
      </c>
      <c r="R28" s="10">
        <f>ROUND(Q28/(1-(VLOOKUP("Total porcentaje:",$F:$H,3))),2)</f>
        <v>880064.94</v>
      </c>
      <c r="S28" s="12">
        <v>0.14324504817769695</v>
      </c>
      <c r="T28" s="10">
        <f>ROUND(R28*(1-S28),2)</f>
        <v>754000</v>
      </c>
      <c r="U28" s="10">
        <f>ROUND(P28*T28,2)</f>
        <v>180960000</v>
      </c>
      <c r="V28" s="12" t="s">
        <v>42</v>
      </c>
      <c r="W28" s="10">
        <f>IF(V28="Si",U28*19%,0)</f>
        <v>0</v>
      </c>
      <c r="X28" s="10">
        <f>U28+W28</f>
        <v>180960000</v>
      </c>
      <c r="Y28" s="65" t="str">
        <f>IFERROR(VLOOKUP($C28&amp;$E$18,Consolidado!$B:$U,5,0),VLOOKUP($C28&amp;"Canal",Consolidado!$B:$U,5,0))</f>
        <v>OPEN-CSP GOBIERNO</v>
      </c>
      <c r="Z28" s="65" t="str">
        <f>VLOOKUP($C28,Consolidado!$E:$G,3,0)</f>
        <v>Catalogo principal</v>
      </c>
    </row>
    <row r="29" spans="1:26" s="65" customFormat="1" ht="33.75" customHeight="1" x14ac:dyDescent="0.2">
      <c r="A29" s="11" t="s">
        <v>76</v>
      </c>
      <c r="B29" s="14">
        <v>2</v>
      </c>
      <c r="C29" s="159" t="s">
        <v>37</v>
      </c>
      <c r="D29" s="161"/>
      <c r="E29" s="159" t="s">
        <v>77</v>
      </c>
      <c r="F29" s="160"/>
      <c r="G29" s="160"/>
      <c r="H29" s="161"/>
      <c r="I29" s="24" t="s">
        <v>73</v>
      </c>
      <c r="J29" s="24" t="s">
        <v>29</v>
      </c>
      <c r="K29" s="24" t="s">
        <v>74</v>
      </c>
      <c r="L29" s="24" t="s">
        <v>74</v>
      </c>
      <c r="M29" s="24" t="s">
        <v>74</v>
      </c>
      <c r="N29" s="24" t="s">
        <v>37</v>
      </c>
      <c r="O29" s="24" t="s">
        <v>75</v>
      </c>
      <c r="P29" s="24">
        <v>70</v>
      </c>
      <c r="Q29" s="10">
        <f>IFERROR(VLOOKUP($N$25&amp;$Y29&amp;$C29,temp!$A:$Y,19,0)*$J$18,VLOOKUP("Catalogo principal"&amp;$Y29&amp;$C29,temp!$A:$Y,19,0)*$J$18)</f>
        <v>351879.36</v>
      </c>
      <c r="R29" s="10">
        <f>ROUND(Q29/(1-(VLOOKUP("Total porcentaje:",$F:$H,3))),2)</f>
        <v>351879.36</v>
      </c>
      <c r="S29" s="12">
        <v>0.14288805766975846</v>
      </c>
      <c r="T29" s="10">
        <f>ROUND(R29*(1-S29),2)</f>
        <v>301600</v>
      </c>
      <c r="U29" s="10">
        <f>ROUND(P29*T29,2)</f>
        <v>21112000</v>
      </c>
      <c r="V29" s="12" t="s">
        <v>42</v>
      </c>
      <c r="W29" s="10">
        <f>IF(V29="Si",U29*19%,0)</f>
        <v>0</v>
      </c>
      <c r="X29" s="10">
        <f>U29+W29</f>
        <v>21112000</v>
      </c>
      <c r="Y29" s="65" t="str">
        <f>IFERROR(VLOOKUP($C29&amp;$E$18,Consolidado!$B:$U,5,0),VLOOKUP($C29&amp;"Canal",Consolidado!$B:$U,5,0))</f>
        <v>OPEN-CSP GOBIERNO</v>
      </c>
      <c r="Z29" s="65" t="str">
        <f>VLOOKUP($C29,Consolidado!$E:$G,3,0)</f>
        <v>Catalogo principal</v>
      </c>
    </row>
    <row r="30" spans="1:26" s="65" customFormat="1" ht="18" customHeight="1" x14ac:dyDescent="0.2">
      <c r="A30" s="11"/>
      <c r="B30" s="1" t="s">
        <v>38</v>
      </c>
      <c r="C30" s="19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/>
      <c r="U30"/>
      <c r="V30"/>
      <c r="W30" s="22" t="s">
        <v>78</v>
      </c>
      <c r="X30" s="9">
        <f>ROUND(SUM($X$28:$X$29),2)</f>
        <v>202072000</v>
      </c>
    </row>
    <row r="31" spans="1:26" s="65" customFormat="1" ht="18" customHeight="1" x14ac:dyDescent="0.2">
      <c r="A31" s="1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spans="1:26" s="65" customFormat="1" ht="18" customHeight="1" x14ac:dyDescent="0.2">
      <c r="A32" s="1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s="65" customFormat="1" ht="18" customHeight="1" x14ac:dyDescent="0.2">
      <c r="A33" s="1"/>
      <c r="B33" s="156" t="s">
        <v>39</v>
      </c>
      <c r="C33" s="157"/>
      <c r="D33" s="157"/>
      <c r="E33" s="157"/>
      <c r="F33" s="157"/>
      <c r="G33" s="157"/>
      <c r="H33" s="157"/>
      <c r="I33" s="157"/>
      <c r="J33" s="157"/>
      <c r="K33" s="157"/>
      <c r="L33" s="157"/>
      <c r="M33" s="157"/>
      <c r="N33" s="157"/>
      <c r="O33" s="157"/>
      <c r="P33" s="158"/>
    </row>
    <row r="34" spans="1:16" s="65" customFormat="1" ht="60" customHeight="1" x14ac:dyDescent="0.2">
      <c r="A34" s="11"/>
      <c r="B34" s="162" t="s">
        <v>79</v>
      </c>
      <c r="C34" s="162"/>
      <c r="D34" s="162"/>
      <c r="E34" s="162"/>
      <c r="F34" s="162"/>
      <c r="G34" s="162"/>
      <c r="H34" s="162"/>
      <c r="I34" s="162"/>
      <c r="J34" s="162"/>
      <c r="K34" s="162"/>
      <c r="L34" s="162"/>
      <c r="M34" s="162"/>
      <c r="N34" s="162"/>
      <c r="O34" s="162"/>
      <c r="P34" s="162"/>
    </row>
    <row r="35" spans="1:16" s="65" customFormat="1" ht="18" customHeight="1" x14ac:dyDescent="0.2">
      <c r="A35" s="1"/>
      <c r="B35" s="163" t="s">
        <v>41</v>
      </c>
      <c r="C35" s="163"/>
      <c r="D35" s="163"/>
      <c r="E35" s="163"/>
      <c r="F35" s="163"/>
      <c r="G35" s="163"/>
      <c r="H35" s="163"/>
      <c r="I35" s="1"/>
      <c r="J35" s="1"/>
      <c r="K35" s="1"/>
      <c r="L35" s="1"/>
      <c r="M35" s="1"/>
      <c r="N35" s="1"/>
      <c r="O35" s="1"/>
      <c r="P35" s="1"/>
    </row>
    <row r="36" spans="1:16" s="65" customFormat="1" ht="18" customHeight="1" x14ac:dyDescent="0.2">
      <c r="A36" s="1"/>
      <c r="B36" s="95" t="s">
        <v>42</v>
      </c>
      <c r="C36" s="164" t="s">
        <v>43</v>
      </c>
      <c r="D36" s="164"/>
      <c r="E36" s="164"/>
      <c r="F36" s="164"/>
      <c r="G36" s="164"/>
      <c r="H36" s="95" t="s">
        <v>44</v>
      </c>
      <c r="I36" s="1"/>
      <c r="J36" s="1"/>
      <c r="K36" s="1"/>
      <c r="L36" s="1"/>
      <c r="M36" s="1"/>
      <c r="N36" s="1"/>
      <c r="O36" s="1"/>
      <c r="P36" s="1"/>
    </row>
    <row r="37" spans="1:16" s="65" customFormat="1" ht="18" customHeight="1" x14ac:dyDescent="0.2">
      <c r="A37" s="1"/>
      <c r="B37" s="16">
        <v>1</v>
      </c>
      <c r="C37" s="146" t="s">
        <v>45</v>
      </c>
      <c r="D37" s="146"/>
      <c r="E37" s="146"/>
      <c r="F37" s="147"/>
      <c r="G37" s="147"/>
      <c r="H37" s="44" t="s">
        <v>45</v>
      </c>
      <c r="I37" s="1" t="s">
        <v>45</v>
      </c>
      <c r="J37" s="1" t="s">
        <v>45</v>
      </c>
      <c r="K37" s="1" t="s">
        <v>45</v>
      </c>
      <c r="L37" s="1" t="s">
        <v>45</v>
      </c>
      <c r="M37" s="1" t="s">
        <v>45</v>
      </c>
      <c r="N37" s="1" t="s">
        <v>45</v>
      </c>
      <c r="O37" s="1" t="s">
        <v>45</v>
      </c>
      <c r="P37" s="1" t="s">
        <v>45</v>
      </c>
    </row>
    <row r="38" spans="1:16" s="65" customFormat="1" ht="18" customHeight="1" x14ac:dyDescent="0.25">
      <c r="A38" s="1"/>
      <c r="B38" s="1"/>
      <c r="C38" s="1"/>
      <c r="D38" s="1"/>
      <c r="E38" s="1"/>
      <c r="F38" s="155" t="s">
        <v>46</v>
      </c>
      <c r="G38" s="155"/>
      <c r="H38" s="45">
        <f>SUM(H37:H37)</f>
        <v>0</v>
      </c>
      <c r="I38" s="1"/>
      <c r="J38" s="1"/>
      <c r="K38" s="1"/>
      <c r="L38" s="1"/>
      <c r="M38" s="1"/>
      <c r="N38" s="1"/>
      <c r="O38" s="1"/>
      <c r="P38" s="1"/>
    </row>
    <row r="39" spans="1:16" s="65" customFormat="1" ht="18" customHeight="1" x14ac:dyDescent="0.2">
      <c r="A39" s="1"/>
      <c r="B39" s="1"/>
      <c r="C39" s="1"/>
      <c r="D39" s="17" t="s">
        <v>47</v>
      </c>
      <c r="E39" s="1"/>
      <c r="F39" s="1"/>
      <c r="G39" s="1"/>
      <c r="H39" s="8"/>
      <c r="I39" s="1"/>
      <c r="J39" s="1"/>
      <c r="K39" s="1"/>
      <c r="L39" s="1"/>
      <c r="M39" s="1"/>
      <c r="N39" s="1"/>
      <c r="O39" s="1"/>
      <c r="P39" s="1"/>
    </row>
    <row r="40" spans="1:16" s="65" customFormat="1" ht="18" customHeight="1" x14ac:dyDescent="0.2">
      <c r="A40" s="1"/>
      <c r="B40" s="1"/>
      <c r="C40" s="1"/>
      <c r="D40" s="15">
        <v>1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 s="65" customFormat="1" ht="18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6" s="65" customFormat="1" ht="18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1:16" s="65" customFormat="1" ht="18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</row>
    <row r="44" spans="1:16" s="65" customFormat="1" ht="18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  <row r="45" spans="1:16" s="65" customFormat="1" ht="18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  <row r="46" spans="1:16" s="65" customFormat="1" ht="18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6" s="65" customFormat="1" ht="18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  <row r="48" spans="1:16" s="65" customFormat="1" ht="18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1:16" s="65" customFormat="1" ht="18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</row>
    <row r="50" spans="1:16" s="65" customFormat="1" ht="18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</row>
    <row r="51" spans="1:16" s="65" customFormat="1" ht="18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</row>
    <row r="52" spans="1:16" s="65" customFormat="1" ht="18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</row>
    <row r="53" spans="1:16" s="65" customFormat="1" ht="18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</row>
    <row r="54" spans="1:16" s="65" customFormat="1" ht="18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</row>
    <row r="55" spans="1:16" s="65" customFormat="1" ht="18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</row>
    <row r="56" spans="1:16" s="65" customFormat="1" ht="18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</row>
    <row r="57" spans="1:16" s="65" customFormat="1" ht="18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</row>
    <row r="58" spans="1:16" s="65" customFormat="1" ht="18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</row>
    <row r="59" spans="1:16" s="65" customFormat="1" ht="18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</row>
    <row r="60" spans="1:16" s="65" customFormat="1" ht="18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</row>
    <row r="61" spans="1:16" s="65" customFormat="1" ht="18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</row>
    <row r="62" spans="1:16" s="65" customFormat="1" ht="18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</row>
    <row r="63" spans="1:16" s="65" customFormat="1" ht="18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</row>
    <row r="64" spans="1:16" s="65" customFormat="1" ht="18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</row>
    <row r="65" spans="1:16" s="65" customFormat="1" ht="18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</row>
    <row r="66" spans="1:16" s="65" customFormat="1" ht="18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</row>
    <row r="67" spans="1:16" s="65" customFormat="1" ht="18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</row>
    <row r="68" spans="1:16" s="65" customFormat="1" ht="18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</row>
    <row r="69" spans="1:16" s="65" customFormat="1" ht="18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</row>
    <row r="70" spans="1:16" s="65" customFormat="1" ht="18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</row>
    <row r="71" spans="1:16" s="65" customFormat="1" ht="18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</row>
    <row r="72" spans="1:16" s="65" customFormat="1" ht="18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</row>
    <row r="73" spans="1:16" s="65" customFormat="1" ht="18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</row>
    <row r="74" spans="1:16" s="65" customFormat="1" ht="18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</row>
    <row r="75" spans="1:16" s="65" customFormat="1" ht="18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</row>
    <row r="76" spans="1:16" s="65" customFormat="1" ht="18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</row>
    <row r="77" spans="1:16" s="65" customFormat="1" ht="18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16" s="65" customFormat="1" ht="18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</row>
    <row r="79" spans="1:16" s="65" customFormat="1" ht="18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</row>
    <row r="80" spans="1:16" s="65" customFormat="1" ht="18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</row>
    <row r="81" spans="1:16" s="65" customFormat="1" ht="18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</row>
    <row r="82" spans="1:16" s="65" customFormat="1" ht="18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</row>
    <row r="83" spans="1:16" s="65" customFormat="1" ht="18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</row>
    <row r="84" spans="1:16" s="65" customFormat="1" ht="18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</row>
    <row r="85" spans="1:16" s="65" customFormat="1" ht="18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</row>
    <row r="86" spans="1:16" s="65" customFormat="1" ht="18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</row>
    <row r="87" spans="1:16" s="65" customFormat="1" ht="18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</row>
    <row r="88" spans="1:16" s="65" customFormat="1" ht="18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</row>
    <row r="89" spans="1:16" s="65" customFormat="1" ht="18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</row>
    <row r="90" spans="1:16" s="65" customFormat="1" ht="18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</row>
    <row r="91" spans="1:16" s="65" customFormat="1" ht="18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</row>
    <row r="92" spans="1:16" s="65" customFormat="1" ht="18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</row>
    <row r="93" spans="1:16" s="65" customFormat="1" ht="18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</row>
    <row r="94" spans="1:16" s="65" customFormat="1" ht="18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</row>
    <row r="95" spans="1:16" s="65" customFormat="1" ht="18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</row>
    <row r="96" spans="1:16" s="65" customFormat="1" ht="18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</row>
    <row r="97" spans="1:16" s="65" customFormat="1" ht="18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</row>
    <row r="98" spans="1:16" s="65" customFormat="1" ht="18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</row>
    <row r="99" spans="1:16" s="65" customFormat="1" ht="18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</row>
    <row r="100" spans="1:16" s="65" customFormat="1" ht="18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</row>
    <row r="101" spans="1:16" s="65" customFormat="1" ht="18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</row>
    <row r="102" spans="1:16" s="65" customFormat="1" ht="18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</row>
    <row r="103" spans="1:16" s="65" customFormat="1" ht="18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</row>
    <row r="104" spans="1:16" s="65" customFormat="1" ht="18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</row>
    <row r="105" spans="1:16" s="65" customFormat="1" ht="18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</row>
    <row r="106" spans="1:16" s="65" customFormat="1" ht="18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</row>
    <row r="107" spans="1:16" s="65" customFormat="1" ht="18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</row>
    <row r="108" spans="1:16" s="65" customFormat="1" ht="18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</row>
    <row r="109" spans="1:16" s="65" customFormat="1" ht="18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</row>
    <row r="110" spans="1:16" s="65" customFormat="1" ht="18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</row>
    <row r="111" spans="1:16" s="65" customFormat="1" ht="18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</row>
    <row r="112" spans="1:16" s="65" customFormat="1" ht="18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</row>
    <row r="113" spans="1:16" s="65" customFormat="1" ht="18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</row>
    <row r="114" spans="1:16" s="65" customFormat="1" ht="18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</row>
    <row r="115" spans="1:16" s="65" customFormat="1" ht="18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</row>
    <row r="116" spans="1:16" s="65" customFormat="1" ht="18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</row>
    <row r="117" spans="1:16" s="65" customFormat="1" ht="18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</row>
    <row r="118" spans="1:16" s="65" customFormat="1" ht="18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</row>
    <row r="119" spans="1:16" s="65" customFormat="1" ht="18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</row>
    <row r="120" spans="1:16" s="65" customFormat="1" ht="18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</row>
    <row r="121" spans="1:16" s="65" customFormat="1" ht="18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</row>
    <row r="122" spans="1:16" s="65" customFormat="1" ht="18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</row>
    <row r="123" spans="1:16" s="65" customFormat="1" ht="18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</row>
    <row r="124" spans="1:16" s="65" customFormat="1" ht="18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</row>
    <row r="125" spans="1:16" s="65" customFormat="1" ht="18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</row>
    <row r="126" spans="1:16" s="65" customFormat="1" ht="18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</row>
    <row r="127" spans="1:16" s="65" customFormat="1" ht="18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</row>
    <row r="128" spans="1:16" s="65" customFormat="1" ht="18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</row>
    <row r="129" spans="1:16" s="65" customFormat="1" ht="18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</row>
    <row r="130" spans="1:16" s="65" customFormat="1" ht="18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</row>
    <row r="131" spans="1:16" s="65" customFormat="1" ht="18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</row>
    <row r="132" spans="1:16" s="65" customFormat="1" ht="18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</row>
    <row r="133" spans="1:16" s="65" customFormat="1" ht="18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</row>
    <row r="134" spans="1:16" s="65" customFormat="1" ht="18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</row>
    <row r="135" spans="1:16" s="65" customFormat="1" ht="18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</row>
    <row r="136" spans="1:16" s="65" customFormat="1" ht="18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</row>
    <row r="137" spans="1:16" s="65" customFormat="1" ht="18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</row>
    <row r="138" spans="1:16" s="65" customFormat="1" ht="18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</row>
    <row r="139" spans="1:16" s="65" customFormat="1" ht="18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</row>
    <row r="140" spans="1:16" s="65" customFormat="1" ht="18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</row>
    <row r="141" spans="1:16" s="65" customFormat="1" ht="18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</row>
    <row r="142" spans="1:16" s="65" customFormat="1" ht="18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</row>
    <row r="143" spans="1:16" s="65" customFormat="1" ht="18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</row>
    <row r="144" spans="1:16" s="65" customFormat="1" ht="18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</row>
    <row r="145" spans="1:16" s="65" customFormat="1" ht="18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</row>
    <row r="146" spans="1:16" s="65" customFormat="1" ht="18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</row>
    <row r="147" spans="1:16" s="65" customFormat="1" ht="18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</row>
    <row r="148" spans="1:16" s="65" customFormat="1" ht="18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</row>
    <row r="149" spans="1:16" s="65" customFormat="1" ht="18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</row>
    <row r="150" spans="1:16" s="65" customFormat="1" ht="18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</row>
    <row r="151" spans="1:16" s="65" customFormat="1" ht="18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</row>
    <row r="152" spans="1:16" s="65" customFormat="1" ht="18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1:16" s="65" customFormat="1" ht="18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</row>
    <row r="154" spans="1:16" s="65" customFormat="1" ht="18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</row>
    <row r="155" spans="1:16" s="65" customFormat="1" ht="18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</row>
    <row r="156" spans="1:16" s="65" customFormat="1" ht="18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</row>
    <row r="157" spans="1:16" s="65" customFormat="1" ht="18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</row>
    <row r="158" spans="1:16" s="65" customFormat="1" ht="18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</row>
    <row r="159" spans="1:16" s="65" customFormat="1" ht="18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</row>
    <row r="160" spans="1:16" s="65" customFormat="1" ht="18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</row>
    <row r="161" spans="1:16" s="65" customFormat="1" ht="18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</row>
    <row r="162" spans="1:16" s="65" customFormat="1" ht="18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</row>
    <row r="163" spans="1:16" s="65" customFormat="1" ht="18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</row>
    <row r="164" spans="1:16" s="65" customFormat="1" ht="18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</row>
    <row r="165" spans="1:16" s="65" customFormat="1" ht="18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</row>
    <row r="166" spans="1:16" s="65" customFormat="1" ht="18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</row>
    <row r="167" spans="1:16" s="65" customFormat="1" ht="18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</row>
    <row r="168" spans="1:16" s="65" customFormat="1" ht="18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6" s="65" customFormat="1" ht="18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6" s="65" customFormat="1" ht="18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6" s="65" customFormat="1" ht="18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6" s="65" customFormat="1" ht="18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6" s="65" customFormat="1" ht="18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6" s="65" customFormat="1" ht="18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6" s="65" customFormat="1" ht="18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6" s="65" customFormat="1" ht="18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s="65" customFormat="1" ht="18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s="65" customFormat="1" ht="18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s="65" customFormat="1" ht="18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s="65" customFormat="1" ht="18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s="65" customFormat="1" ht="18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s="65" customFormat="1" ht="18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s="65" customFormat="1" ht="18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s="65" customFormat="1" ht="18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s="65" customFormat="1" ht="18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s="65" customFormat="1" ht="18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s="65" customFormat="1" ht="18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s="65" customFormat="1" ht="18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s="65" customFormat="1" ht="18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s="65" customFormat="1" ht="18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s="65" customFormat="1" ht="18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s="65" customFormat="1" ht="18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s="65" customFormat="1" ht="18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1:16" s="65" customFormat="1" ht="18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  <row r="195" spans="1:16" s="65" customFormat="1" ht="18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</row>
    <row r="196" spans="1:16" s="65" customFormat="1" ht="18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</row>
    <row r="197" spans="1:16" s="65" customFormat="1" ht="18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</row>
    <row r="198" spans="1:16" s="65" customFormat="1" ht="18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</row>
    <row r="199" spans="1:16" s="65" customFormat="1" ht="18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</row>
    <row r="200" spans="1:16" s="65" customFormat="1" ht="18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</row>
    <row r="201" spans="1:16" s="65" customFormat="1" ht="18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</row>
    <row r="202" spans="1:16" s="65" customFormat="1" ht="18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</row>
    <row r="203" spans="1:16" s="65" customFormat="1" ht="18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</row>
    <row r="204" spans="1:16" s="65" customFormat="1" ht="18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</row>
    <row r="205" spans="1:16" s="65" customFormat="1" ht="18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</row>
    <row r="206" spans="1:16" s="65" customFormat="1" ht="18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</row>
    <row r="207" spans="1:16" s="65" customFormat="1" ht="18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</row>
    <row r="208" spans="1:16" s="65" customFormat="1" ht="18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</row>
    <row r="209" spans="1:16" s="65" customFormat="1" ht="18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</row>
    <row r="210" spans="1:16" s="65" customFormat="1" ht="18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</row>
    <row r="211" spans="1:16" s="65" customFormat="1" ht="18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</row>
    <row r="212" spans="1:16" s="65" customFormat="1" ht="18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</row>
    <row r="213" spans="1:16" s="65" customFormat="1" ht="18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</row>
    <row r="214" spans="1:16" s="65" customFormat="1" ht="18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</row>
    <row r="215" spans="1:16" s="65" customFormat="1" ht="18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</row>
    <row r="216" spans="1:16" s="65" customFormat="1" ht="18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pans="1:16" s="65" customFormat="1" ht="18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</row>
    <row r="218" spans="1:16" s="65" customFormat="1" ht="18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pans="1:16" s="65" customFormat="1" ht="18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1:16" s="65" customFormat="1" ht="18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</row>
    <row r="221" spans="1:16" s="65" customFormat="1" ht="18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</row>
    <row r="222" spans="1:16" s="65" customFormat="1" ht="18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</row>
    <row r="223" spans="1:16" s="65" customFormat="1" ht="18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</row>
    <row r="224" spans="1:16" s="65" customFormat="1" ht="18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</row>
    <row r="225" spans="1:16" s="65" customFormat="1" ht="18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1:16" s="65" customFormat="1" ht="18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1:16" s="65" customFormat="1" ht="18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1:16" s="65" customFormat="1" ht="18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1:16" s="65" customFormat="1" ht="18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</row>
    <row r="230" spans="1:16" s="65" customFormat="1" ht="18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</row>
    <row r="231" spans="1:16" s="65" customFormat="1" ht="18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</row>
    <row r="232" spans="1:16" s="65" customFormat="1" ht="18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</row>
    <row r="233" spans="1:16" s="65" customFormat="1" ht="18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</row>
    <row r="234" spans="1:16" s="65" customFormat="1" ht="18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</row>
    <row r="235" spans="1:16" s="65" customFormat="1" ht="18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</row>
    <row r="236" spans="1:16" s="65" customFormat="1" ht="18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</row>
    <row r="237" spans="1:16" s="65" customFormat="1" ht="18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pans="1:16" s="65" customFormat="1" ht="18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pans="1:16" s="65" customFormat="1" ht="18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</row>
    <row r="240" spans="1:16" s="65" customFormat="1" ht="18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</row>
    <row r="241" spans="1:16" s="65" customFormat="1" ht="18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</row>
    <row r="242" spans="1:16" s="65" customFormat="1" ht="18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</row>
    <row r="243" spans="1:16" s="65" customFormat="1" ht="18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</row>
    <row r="244" spans="1:16" s="65" customFormat="1" ht="18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</row>
    <row r="245" spans="1:16" s="65" customFormat="1" ht="18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</row>
    <row r="246" spans="1:16" s="65" customFormat="1" ht="18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</row>
    <row r="247" spans="1:16" s="65" customFormat="1" ht="18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</row>
    <row r="248" spans="1:16" s="65" customFormat="1" ht="18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</row>
    <row r="249" spans="1:16" s="65" customFormat="1" ht="18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</row>
    <row r="250" spans="1:16" s="65" customFormat="1" ht="18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</row>
    <row r="251" spans="1:16" s="65" customFormat="1" ht="18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</row>
    <row r="252" spans="1:16" s="65" customFormat="1" ht="18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</row>
    <row r="253" spans="1:16" s="65" customFormat="1" ht="18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</row>
    <row r="254" spans="1:16" s="65" customFormat="1" ht="18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</row>
    <row r="255" spans="1:16" s="65" customFormat="1" ht="18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</row>
    <row r="256" spans="1:16" s="65" customFormat="1" ht="18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</row>
    <row r="257" spans="1:16" s="65" customFormat="1" ht="18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</row>
    <row r="258" spans="1:16" s="65" customFormat="1" ht="18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</row>
    <row r="259" spans="1:16" s="65" customFormat="1" ht="18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</row>
    <row r="260" spans="1:16" s="65" customFormat="1" ht="18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</row>
    <row r="261" spans="1:16" s="65" customFormat="1" ht="18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</row>
    <row r="262" spans="1:16" s="65" customFormat="1" ht="18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</row>
    <row r="263" spans="1:16" s="65" customFormat="1" ht="18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</row>
    <row r="264" spans="1:16" s="65" customFormat="1" ht="18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</row>
    <row r="265" spans="1:16" s="65" customFormat="1" ht="18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</row>
    <row r="266" spans="1:16" s="65" customFormat="1" ht="18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</row>
    <row r="267" spans="1:16" s="65" customFormat="1" ht="18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</row>
    <row r="268" spans="1:16" s="65" customFormat="1" ht="18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</row>
    <row r="269" spans="1:16" s="65" customFormat="1" ht="18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</row>
    <row r="270" spans="1:16" s="65" customFormat="1" ht="18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</row>
    <row r="271" spans="1:16" s="65" customFormat="1" ht="18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</row>
    <row r="272" spans="1:16" s="65" customFormat="1" ht="18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</row>
    <row r="273" spans="1:16" s="65" customFormat="1" ht="18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</row>
    <row r="274" spans="1:16" s="65" customFormat="1" ht="18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</row>
    <row r="275" spans="1:16" s="65" customFormat="1" ht="18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</row>
    <row r="276" spans="1:16" s="65" customFormat="1" ht="18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</row>
    <row r="277" spans="1:16" s="65" customFormat="1" ht="18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</row>
    <row r="278" spans="1:16" s="65" customFormat="1" ht="18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</row>
    <row r="279" spans="1:16" s="65" customFormat="1" ht="18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</row>
    <row r="280" spans="1:16" s="65" customFormat="1" ht="18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</row>
    <row r="281" spans="1:16" s="65" customFormat="1" ht="18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</row>
    <row r="282" spans="1:16" s="65" customFormat="1" ht="18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</row>
    <row r="283" spans="1:16" s="65" customFormat="1" ht="18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</row>
    <row r="284" spans="1:16" s="65" customFormat="1" ht="18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</row>
    <row r="285" spans="1:16" s="65" customFormat="1" ht="18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</row>
    <row r="286" spans="1:16" s="65" customFormat="1" ht="18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</row>
    <row r="287" spans="1:16" s="65" customFormat="1" ht="18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</row>
    <row r="288" spans="1:16" s="65" customFormat="1" ht="18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</row>
    <row r="289" spans="1:16" s="65" customFormat="1" ht="18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</row>
    <row r="290" spans="1:16" s="65" customFormat="1" ht="18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</row>
    <row r="291" spans="1:16" s="65" customFormat="1" ht="18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</row>
    <row r="292" spans="1:16" s="65" customFormat="1" ht="18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</row>
    <row r="293" spans="1:16" s="65" customFormat="1" ht="18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</row>
    <row r="294" spans="1:16" s="65" customFormat="1" ht="18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</row>
    <row r="295" spans="1:16" s="65" customFormat="1" ht="18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</row>
    <row r="296" spans="1:16" s="65" customFormat="1" ht="18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</row>
    <row r="297" spans="1:16" s="65" customFormat="1" ht="18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</row>
    <row r="298" spans="1:16" s="65" customFormat="1" ht="18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</row>
    <row r="299" spans="1:16" s="65" customFormat="1" ht="18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</row>
    <row r="300" spans="1:16" s="65" customFormat="1" ht="18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</row>
    <row r="301" spans="1:16" s="65" customFormat="1" ht="18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</row>
    <row r="302" spans="1:16" s="65" customFormat="1" ht="18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</row>
    <row r="303" spans="1:16" s="65" customFormat="1" ht="18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</row>
    <row r="304" spans="1:16" s="65" customFormat="1" ht="18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</row>
    <row r="305" spans="1:16" s="65" customFormat="1" ht="18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</row>
    <row r="306" spans="1:16" s="65" customFormat="1" ht="18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</row>
    <row r="307" spans="1:16" s="65" customFormat="1" ht="18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</row>
    <row r="308" spans="1:16" s="65" customFormat="1" ht="18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</row>
    <row r="309" spans="1:16" s="65" customFormat="1" ht="18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</row>
    <row r="310" spans="1:16" s="65" customFormat="1" ht="18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</row>
    <row r="311" spans="1:16" s="65" customFormat="1" ht="18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</row>
    <row r="312" spans="1:16" s="65" customFormat="1" ht="18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</row>
    <row r="313" spans="1:16" s="65" customFormat="1" ht="18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</row>
    <row r="314" spans="1:16" s="65" customFormat="1" ht="18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</row>
    <row r="315" spans="1:16" s="65" customFormat="1" ht="18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</row>
    <row r="316" spans="1:16" s="65" customFormat="1" ht="18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</row>
    <row r="317" spans="1:16" s="65" customFormat="1" ht="18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</row>
    <row r="318" spans="1:16" s="65" customFormat="1" ht="18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</row>
    <row r="319" spans="1:16" s="65" customFormat="1" ht="18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</row>
    <row r="320" spans="1:16" s="65" customFormat="1" ht="18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</row>
    <row r="321" spans="1:16" s="65" customFormat="1" ht="18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</row>
    <row r="322" spans="1:16" s="65" customFormat="1" ht="18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</row>
    <row r="323" spans="1:16" s="65" customFormat="1" ht="18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</row>
    <row r="324" spans="1:16" s="65" customFormat="1" ht="18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</row>
    <row r="325" spans="1:16" s="65" customFormat="1" ht="18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</row>
    <row r="326" spans="1:16" s="65" customFormat="1" ht="18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</row>
    <row r="327" spans="1:16" s="65" customFormat="1" ht="18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</row>
    <row r="328" spans="1:16" s="65" customFormat="1" ht="18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</row>
    <row r="329" spans="1:16" s="65" customFormat="1" ht="18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</row>
    <row r="330" spans="1:16" s="65" customFormat="1" ht="18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</row>
    <row r="331" spans="1:16" s="65" customFormat="1" ht="18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</row>
    <row r="332" spans="1:16" s="65" customFormat="1" ht="18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</row>
    <row r="333" spans="1:16" s="65" customFormat="1" ht="18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</row>
    <row r="334" spans="1:16" s="65" customFormat="1" ht="18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</row>
    <row r="335" spans="1:16" s="65" customFormat="1" ht="18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</row>
    <row r="336" spans="1:16" s="65" customFormat="1" ht="18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</row>
    <row r="337" spans="1:16" s="65" customFormat="1" ht="18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</row>
    <row r="338" spans="1:16" s="65" customFormat="1" ht="18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</row>
    <row r="339" spans="1:16" s="65" customFormat="1" ht="18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</row>
    <row r="340" spans="1:16" s="65" customFormat="1" ht="18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</row>
    <row r="341" spans="1:16" s="65" customFormat="1" ht="18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</row>
    <row r="342" spans="1:16" s="65" customFormat="1" ht="18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</row>
    <row r="343" spans="1:16" s="65" customFormat="1" ht="18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</row>
    <row r="344" spans="1:16" s="65" customFormat="1" ht="18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</row>
    <row r="345" spans="1:16" s="65" customFormat="1" ht="18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</row>
    <row r="346" spans="1:16" s="65" customFormat="1" ht="18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</row>
    <row r="347" spans="1:16" s="65" customFormat="1" ht="18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</row>
    <row r="348" spans="1:16" s="65" customFormat="1" ht="18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</row>
    <row r="349" spans="1:16" s="65" customFormat="1" ht="18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</row>
    <row r="350" spans="1:16" s="65" customFormat="1" ht="18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</row>
    <row r="351" spans="1:16" s="65" customFormat="1" ht="18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</row>
    <row r="352" spans="1:16" s="65" customFormat="1" ht="18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</row>
    <row r="353" spans="1:16" s="65" customFormat="1" ht="18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</row>
    <row r="354" spans="1:16" s="65" customFormat="1" ht="18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</row>
    <row r="355" spans="1:16" s="65" customFormat="1" ht="18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</row>
    <row r="356" spans="1:16" s="65" customFormat="1" ht="18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</row>
    <row r="357" spans="1:16" s="65" customFormat="1" ht="18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</row>
    <row r="358" spans="1:16" s="65" customFormat="1" ht="18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</row>
    <row r="359" spans="1:16" s="65" customFormat="1" ht="18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</row>
    <row r="360" spans="1:16" s="65" customFormat="1" ht="18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</row>
    <row r="361" spans="1:16" s="65" customFormat="1" ht="18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</row>
    <row r="362" spans="1:16" s="65" customFormat="1" ht="18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</row>
    <row r="363" spans="1:16" s="65" customFormat="1" ht="18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</row>
    <row r="364" spans="1:16" s="65" customFormat="1" ht="18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</row>
    <row r="365" spans="1:16" s="65" customFormat="1" ht="18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</row>
    <row r="366" spans="1:16" s="65" customFormat="1" ht="18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</row>
    <row r="367" spans="1:16" s="65" customFormat="1" ht="18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</row>
    <row r="368" spans="1:16" s="65" customFormat="1" ht="18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</row>
    <row r="369" spans="1:16" s="65" customFormat="1" ht="18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</row>
    <row r="370" spans="1:16" s="65" customFormat="1" ht="18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</row>
    <row r="371" spans="1:16" s="65" customFormat="1" ht="18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</row>
    <row r="372" spans="1:16" s="65" customFormat="1" ht="18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</row>
    <row r="373" spans="1:16" s="65" customFormat="1" ht="18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</row>
    <row r="374" spans="1:16" s="65" customFormat="1" ht="18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</row>
    <row r="375" spans="1:16" s="65" customFormat="1" ht="18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</row>
    <row r="376" spans="1:16" s="65" customFormat="1" ht="18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</row>
    <row r="377" spans="1:16" s="65" customFormat="1" ht="18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</row>
    <row r="378" spans="1:16" s="65" customFormat="1" ht="18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</row>
    <row r="379" spans="1:16" s="65" customFormat="1" ht="18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</row>
    <row r="380" spans="1:16" s="65" customFormat="1" ht="18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</row>
    <row r="381" spans="1:16" s="65" customFormat="1" ht="18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</row>
    <row r="382" spans="1:16" s="65" customFormat="1" ht="18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</row>
    <row r="383" spans="1:16" s="65" customFormat="1" ht="18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</row>
    <row r="384" spans="1:16" s="65" customFormat="1" ht="18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</row>
    <row r="385" spans="1:16" s="65" customFormat="1" ht="18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</row>
    <row r="386" spans="1:16" s="65" customFormat="1" ht="18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</row>
    <row r="387" spans="1:16" s="65" customFormat="1" ht="18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</row>
    <row r="388" spans="1:16" s="65" customFormat="1" ht="18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</row>
    <row r="389" spans="1:16" s="65" customFormat="1" ht="18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</row>
    <row r="390" spans="1:16" s="65" customFormat="1" ht="18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</row>
    <row r="391" spans="1:16" s="65" customFormat="1" ht="18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</row>
    <row r="392" spans="1:16" s="65" customFormat="1" ht="18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</row>
    <row r="393" spans="1:16" s="65" customFormat="1" ht="18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</row>
    <row r="394" spans="1:16" s="65" customFormat="1" ht="18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</row>
    <row r="395" spans="1:16" s="65" customFormat="1" ht="18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</row>
    <row r="396" spans="1:16" s="65" customFormat="1" ht="18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</row>
    <row r="397" spans="1:16" s="65" customFormat="1" ht="18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</row>
    <row r="398" spans="1:16" s="65" customFormat="1" ht="18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</row>
    <row r="399" spans="1:16" s="65" customFormat="1" ht="18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</row>
    <row r="400" spans="1:16" s="65" customFormat="1" ht="18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</row>
    <row r="401" spans="1:16" s="65" customFormat="1" ht="18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</row>
    <row r="402" spans="1:16" s="65" customFormat="1" ht="18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</row>
    <row r="403" spans="1:16" s="65" customFormat="1" ht="18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</row>
    <row r="404" spans="1:16" s="65" customFormat="1" ht="18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</row>
    <row r="405" spans="1:16" s="65" customFormat="1" ht="18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</row>
    <row r="406" spans="1:16" s="65" customFormat="1" ht="18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</row>
    <row r="407" spans="1:16" s="65" customFormat="1" ht="18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</row>
    <row r="408" spans="1:16" s="65" customFormat="1" ht="18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</row>
    <row r="409" spans="1:16" s="65" customFormat="1" ht="18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</row>
    <row r="410" spans="1:16" s="65" customFormat="1" ht="18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</row>
    <row r="411" spans="1:16" s="65" customFormat="1" ht="18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</row>
    <row r="412" spans="1:16" s="65" customFormat="1" ht="18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</row>
    <row r="413" spans="1:16" s="65" customFormat="1" ht="18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</row>
    <row r="414" spans="1:16" s="65" customFormat="1" ht="18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</row>
    <row r="415" spans="1:16" s="65" customFormat="1" ht="18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</row>
    <row r="416" spans="1:16" s="65" customFormat="1" ht="18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</row>
    <row r="417" spans="1:16" s="65" customFormat="1" ht="18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</row>
    <row r="418" spans="1:16" s="65" customFormat="1" ht="18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</row>
    <row r="419" spans="1:16" s="65" customFormat="1" ht="18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</row>
    <row r="420" spans="1:16" s="65" customFormat="1" ht="18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</row>
    <row r="421" spans="1:16" s="65" customFormat="1" ht="18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</row>
    <row r="422" spans="1:16" s="65" customFormat="1" ht="18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</row>
    <row r="423" spans="1:16" s="65" customFormat="1" ht="18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</row>
    <row r="424" spans="1:16" s="65" customFormat="1" ht="18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</row>
    <row r="425" spans="1:16" s="65" customFormat="1" ht="18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</row>
    <row r="426" spans="1:16" s="65" customFormat="1" ht="18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</row>
    <row r="427" spans="1:16" s="65" customFormat="1" ht="18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</row>
    <row r="428" spans="1:16" s="65" customFormat="1" ht="18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</row>
    <row r="429" spans="1:16" s="65" customFormat="1" ht="18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</row>
    <row r="430" spans="1:16" s="65" customFormat="1" ht="18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</row>
    <row r="431" spans="1:16" s="65" customFormat="1" ht="18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</row>
    <row r="432" spans="1:16" s="65" customFormat="1" ht="18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</row>
    <row r="433" spans="1:16" s="65" customFormat="1" ht="18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</row>
    <row r="434" spans="1:16" s="65" customFormat="1" ht="18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</row>
    <row r="435" spans="1:16" s="65" customFormat="1" ht="18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</row>
    <row r="436" spans="1:16" s="65" customFormat="1" ht="18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</row>
    <row r="437" spans="1:16" s="65" customFormat="1" ht="18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</row>
    <row r="438" spans="1:16" s="65" customFormat="1" ht="18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</row>
    <row r="439" spans="1:16" s="65" customFormat="1" ht="18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</row>
    <row r="440" spans="1:16" s="65" customFormat="1" ht="18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</row>
    <row r="441" spans="1:16" s="65" customFormat="1" ht="18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</row>
    <row r="442" spans="1:16" s="65" customFormat="1" ht="18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</row>
    <row r="443" spans="1:16" s="65" customFormat="1" ht="18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</row>
    <row r="444" spans="1:16" s="65" customFormat="1" ht="18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</row>
    <row r="445" spans="1:16" s="65" customFormat="1" ht="18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</row>
    <row r="446" spans="1:16" s="65" customFormat="1" ht="18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</row>
    <row r="447" spans="1:16" s="65" customFormat="1" ht="18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</row>
    <row r="448" spans="1:16" s="65" customFormat="1" ht="18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</row>
    <row r="449" spans="1:16" s="65" customFormat="1" ht="18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</row>
    <row r="450" spans="1:16" s="65" customFormat="1" ht="18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</row>
    <row r="451" spans="1:16" s="65" customFormat="1" ht="18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</row>
    <row r="452" spans="1:16" s="65" customFormat="1" ht="18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</row>
    <row r="453" spans="1:16" s="65" customFormat="1" ht="18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</row>
    <row r="454" spans="1:16" s="65" customFormat="1" ht="18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</row>
    <row r="455" spans="1:16" s="65" customFormat="1" ht="18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</row>
    <row r="456" spans="1:16" s="65" customFormat="1" ht="18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</row>
    <row r="457" spans="1:16" s="65" customFormat="1" ht="18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</row>
    <row r="458" spans="1:16" s="65" customFormat="1" ht="18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</row>
    <row r="459" spans="1:16" s="65" customFormat="1" ht="18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</row>
    <row r="460" spans="1:16" s="65" customFormat="1" ht="18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</row>
    <row r="461" spans="1:16" s="65" customFormat="1" ht="18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</row>
    <row r="462" spans="1:16" s="65" customFormat="1" ht="18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</row>
    <row r="463" spans="1:16" s="65" customFormat="1" ht="18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</row>
    <row r="464" spans="1:16" s="65" customFormat="1" ht="18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</row>
    <row r="465" spans="1:16" s="65" customFormat="1" ht="18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</row>
    <row r="466" spans="1:16" s="65" customFormat="1" ht="18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</row>
    <row r="467" spans="1:16" s="65" customFormat="1" ht="18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</row>
    <row r="468" spans="1:16" s="65" customFormat="1" ht="18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</row>
    <row r="469" spans="1:16" s="65" customFormat="1" ht="18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</row>
    <row r="470" spans="1:16" s="65" customFormat="1" ht="18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</row>
    <row r="471" spans="1:16" s="65" customFormat="1" ht="18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</row>
    <row r="472" spans="1:16" s="65" customFormat="1" ht="18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</row>
    <row r="473" spans="1:16" s="65" customFormat="1" ht="18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</row>
    <row r="474" spans="1:16" s="65" customFormat="1" ht="18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</row>
    <row r="475" spans="1:16" s="65" customFormat="1" ht="18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</row>
    <row r="476" spans="1:16" s="65" customFormat="1" ht="18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</row>
    <row r="477" spans="1:16" s="65" customFormat="1" ht="18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</row>
    <row r="478" spans="1:16" s="65" customFormat="1" ht="18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</row>
    <row r="479" spans="1:16" s="65" customFormat="1" ht="18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</row>
    <row r="480" spans="1:16" s="65" customFormat="1" ht="18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</row>
    <row r="481" spans="1:16" s="65" customFormat="1" ht="18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</row>
    <row r="482" spans="1:16" s="65" customFormat="1" ht="18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</row>
    <row r="483" spans="1:16" s="65" customFormat="1" ht="18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</row>
    <row r="484" spans="1:16" s="65" customFormat="1" ht="18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</row>
    <row r="485" spans="1:16" s="65" customFormat="1" ht="18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</row>
    <row r="486" spans="1:16" s="65" customFormat="1" ht="18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</row>
    <row r="487" spans="1:16" s="65" customFormat="1" ht="18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</row>
    <row r="488" spans="1:16" s="65" customFormat="1" ht="18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</row>
    <row r="489" spans="1:16" s="65" customFormat="1" ht="18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</row>
    <row r="490" spans="1:16" s="65" customFormat="1" ht="18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</row>
    <row r="491" spans="1:16" s="65" customFormat="1" ht="18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</row>
    <row r="492" spans="1:16" s="65" customFormat="1" ht="18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</row>
    <row r="493" spans="1:16" s="65" customFormat="1" ht="18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</row>
    <row r="494" spans="1:16" s="65" customFormat="1" ht="18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</row>
    <row r="495" spans="1:16" s="65" customFormat="1" ht="18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</row>
    <row r="496" spans="1:16" s="65" customFormat="1" ht="18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</row>
    <row r="497" spans="1:16" s="65" customFormat="1" ht="18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</row>
    <row r="498" spans="1:16" s="65" customFormat="1" ht="18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</row>
    <row r="499" spans="1:16" s="65" customFormat="1" ht="18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</row>
    <row r="500" spans="1:16" s="65" customFormat="1" ht="18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</row>
    <row r="501" spans="1:16" s="65" customFormat="1" ht="18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</row>
    <row r="502" spans="1:16" s="65" customFormat="1" ht="18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</row>
    <row r="503" spans="1:16" s="65" customFormat="1" ht="18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</row>
    <row r="504" spans="1:16" s="65" customFormat="1" ht="18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</row>
    <row r="505" spans="1:16" s="65" customFormat="1" ht="18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</row>
    <row r="506" spans="1:16" s="65" customFormat="1" ht="18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</row>
    <row r="507" spans="1:16" s="65" customFormat="1" ht="18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</row>
    <row r="508" spans="1:16" s="65" customFormat="1" ht="18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</row>
    <row r="509" spans="1:16" s="65" customFormat="1" ht="18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</row>
    <row r="510" spans="1:16" s="65" customFormat="1" ht="18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</row>
    <row r="511" spans="1:16" s="65" customFormat="1" ht="18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</row>
    <row r="512" spans="1:16" s="65" customFormat="1" ht="18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</row>
    <row r="513" spans="1:16" s="65" customFormat="1" ht="18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</row>
    <row r="514" spans="1:16" s="65" customFormat="1" ht="18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</row>
    <row r="515" spans="1:16" s="65" customFormat="1" ht="18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</row>
    <row r="516" spans="1:16" s="65" customFormat="1" ht="18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</row>
    <row r="517" spans="1:16" s="65" customFormat="1" ht="18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</row>
    <row r="518" spans="1:16" s="65" customFormat="1" ht="18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</row>
    <row r="519" spans="1:16" s="65" customFormat="1" ht="18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</row>
    <row r="520" spans="1:16" s="65" customFormat="1" ht="18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</row>
    <row r="521" spans="1:16" s="65" customFormat="1" ht="18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</row>
    <row r="522" spans="1:16" s="65" customFormat="1" ht="18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</row>
    <row r="523" spans="1:16" s="65" customFormat="1" ht="18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</row>
    <row r="524" spans="1:16" s="65" customFormat="1" ht="18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</row>
    <row r="525" spans="1:16" s="65" customFormat="1" ht="18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</row>
    <row r="526" spans="1:16" s="65" customFormat="1" ht="18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</row>
    <row r="527" spans="1:16" s="65" customFormat="1" ht="18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</row>
    <row r="528" spans="1:16" s="65" customFormat="1" ht="18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</row>
    <row r="529" spans="1:16" s="65" customFormat="1" ht="18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</row>
    <row r="530" spans="1:16" s="65" customFormat="1" ht="18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</row>
    <row r="531" spans="1:16" s="65" customFormat="1" ht="18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</row>
    <row r="532" spans="1:16" s="65" customFormat="1" ht="18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</row>
    <row r="533" spans="1:16" s="65" customFormat="1" ht="18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</row>
    <row r="534" spans="1:16" s="65" customFormat="1" ht="18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</row>
    <row r="535" spans="1:16" s="65" customFormat="1" ht="18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</row>
    <row r="536" spans="1:16" s="65" customFormat="1" ht="18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</row>
    <row r="537" spans="1:16" s="65" customFormat="1" ht="18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</row>
    <row r="538" spans="1:16" s="65" customFormat="1" ht="18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</row>
    <row r="539" spans="1:16" s="65" customFormat="1" ht="18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</row>
    <row r="540" spans="1:16" s="65" customFormat="1" ht="18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</row>
    <row r="541" spans="1:16" s="65" customFormat="1" ht="18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</row>
    <row r="542" spans="1:16" s="65" customFormat="1" ht="18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</row>
    <row r="543" spans="1:16" s="65" customFormat="1" ht="18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</row>
    <row r="544" spans="1:16" s="65" customFormat="1" ht="18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</row>
    <row r="545" spans="1:16" s="65" customFormat="1" ht="18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</row>
    <row r="546" spans="1:16" s="65" customFormat="1" ht="18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</row>
    <row r="547" spans="1:16" s="65" customFormat="1" ht="18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</row>
    <row r="548" spans="1:16" s="65" customFormat="1" ht="18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</row>
    <row r="549" spans="1:16" s="65" customFormat="1" ht="18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</row>
    <row r="550" spans="1:16" s="65" customFormat="1" ht="18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</row>
    <row r="551" spans="1:16" s="65" customFormat="1" ht="18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</row>
    <row r="552" spans="1:16" s="65" customFormat="1" ht="18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</row>
    <row r="553" spans="1:16" s="65" customFormat="1" ht="18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</row>
    <row r="554" spans="1:16" s="65" customFormat="1" ht="18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</row>
    <row r="555" spans="1:16" s="65" customFormat="1" ht="18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</row>
    <row r="556" spans="1:16" s="65" customFormat="1" ht="18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</row>
    <row r="557" spans="1:16" s="65" customFormat="1" ht="18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</row>
    <row r="558" spans="1:16" s="65" customFormat="1" ht="18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</row>
    <row r="559" spans="1:16" s="65" customFormat="1" ht="18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</row>
    <row r="560" spans="1:16" s="65" customFormat="1" ht="18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</row>
    <row r="561" spans="1:16" s="65" customFormat="1" ht="18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</row>
    <row r="562" spans="1:16" s="65" customFormat="1" ht="18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</row>
    <row r="563" spans="1:16" s="65" customFormat="1" ht="18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</row>
    <row r="564" spans="1:16" s="65" customFormat="1" ht="18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</row>
    <row r="565" spans="1:16" s="65" customFormat="1" ht="18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</row>
    <row r="566" spans="1:16" s="65" customFormat="1" ht="18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</row>
    <row r="567" spans="1:16" s="65" customFormat="1" ht="18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</row>
    <row r="568" spans="1:16" s="65" customFormat="1" ht="18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</row>
    <row r="569" spans="1:16" s="65" customFormat="1" ht="18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</row>
    <row r="570" spans="1:16" s="65" customFormat="1" ht="18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</row>
    <row r="571" spans="1:16" s="65" customFormat="1" ht="18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</row>
    <row r="572" spans="1:16" s="65" customFormat="1" ht="18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</row>
    <row r="573" spans="1:16" s="65" customFormat="1" ht="18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</row>
    <row r="574" spans="1:16" s="65" customFormat="1" ht="18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</row>
    <row r="575" spans="1:16" s="65" customFormat="1" ht="18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</row>
    <row r="576" spans="1:16" s="65" customFormat="1" ht="18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</row>
    <row r="577" spans="1:16" s="65" customFormat="1" ht="18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</row>
    <row r="578" spans="1:16" s="65" customFormat="1" ht="18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</row>
    <row r="579" spans="1:16" s="65" customFormat="1" ht="18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</row>
    <row r="580" spans="1:16" s="65" customFormat="1" ht="18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</row>
    <row r="581" spans="1:16" s="65" customFormat="1" ht="18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</row>
    <row r="582" spans="1:16" s="65" customFormat="1" ht="18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</row>
    <row r="583" spans="1:16" s="65" customFormat="1" ht="18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</row>
    <row r="584" spans="1:16" s="65" customFormat="1" ht="18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</row>
    <row r="585" spans="1:16" s="65" customFormat="1" ht="18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</row>
    <row r="586" spans="1:16" s="65" customFormat="1" ht="18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</row>
    <row r="587" spans="1:16" s="65" customFormat="1" ht="18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</row>
    <row r="588" spans="1:16" s="65" customFormat="1" ht="18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</row>
    <row r="589" spans="1:16" s="65" customFormat="1" ht="18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</row>
    <row r="590" spans="1:16" s="65" customFormat="1" ht="18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</row>
    <row r="591" spans="1:16" s="65" customFormat="1" ht="18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</row>
    <row r="592" spans="1:16" s="65" customFormat="1" ht="18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</row>
    <row r="593" spans="1:16" s="65" customFormat="1" ht="18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</row>
    <row r="594" spans="1:16" s="65" customFormat="1" ht="18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</row>
    <row r="595" spans="1:16" s="65" customFormat="1" ht="18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</row>
    <row r="596" spans="1:16" s="65" customFormat="1" ht="18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</row>
    <row r="597" spans="1:16" s="65" customFormat="1" ht="18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</row>
    <row r="598" spans="1:16" s="65" customFormat="1" ht="18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</row>
    <row r="599" spans="1:16" s="65" customFormat="1" ht="18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</row>
    <row r="600" spans="1:16" s="65" customFormat="1" ht="18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</row>
    <row r="601" spans="1:16" s="65" customFormat="1" ht="18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</row>
    <row r="602" spans="1:16" s="65" customFormat="1" ht="18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</row>
    <row r="603" spans="1:16" s="65" customFormat="1" ht="18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</row>
    <row r="604" spans="1:16" s="65" customFormat="1" ht="18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</row>
    <row r="605" spans="1:16" s="65" customFormat="1" ht="18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</row>
    <row r="606" spans="1:16" s="65" customFormat="1" ht="18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</row>
    <row r="607" spans="1:16" s="65" customFormat="1" ht="18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</row>
    <row r="608" spans="1:16" s="65" customFormat="1" ht="18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</row>
    <row r="609" spans="1:16" s="65" customFormat="1" ht="18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</row>
    <row r="610" spans="1:16" s="65" customFormat="1" ht="18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</row>
    <row r="611" spans="1:16" s="65" customFormat="1" ht="18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</row>
    <row r="612" spans="1:16" s="65" customFormat="1" ht="18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</row>
    <row r="613" spans="1:16" s="65" customFormat="1" ht="18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</row>
    <row r="614" spans="1:16" s="65" customFormat="1" ht="18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</row>
    <row r="615" spans="1:16" s="65" customFormat="1" ht="18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</row>
    <row r="616" spans="1:16" s="65" customFormat="1" ht="18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</row>
    <row r="617" spans="1:16" s="65" customFormat="1" ht="18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</row>
    <row r="618" spans="1:16" s="65" customFormat="1" ht="18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</row>
    <row r="619" spans="1:16" s="65" customFormat="1" ht="18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</row>
    <row r="620" spans="1:16" s="65" customFormat="1" ht="18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</row>
    <row r="621" spans="1:16" s="65" customFormat="1" ht="18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</row>
    <row r="622" spans="1:16" s="65" customFormat="1" ht="18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</row>
    <row r="623" spans="1:16" s="65" customFormat="1" ht="18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</row>
    <row r="624" spans="1:16" s="65" customFormat="1" ht="18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</row>
    <row r="625" spans="1:16" s="65" customFormat="1" ht="18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</row>
    <row r="626" spans="1:16" s="65" customFormat="1" ht="18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</row>
    <row r="627" spans="1:16" s="65" customFormat="1" ht="18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</row>
    <row r="628" spans="1:16" s="65" customFormat="1" ht="18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</row>
    <row r="629" spans="1:16" s="65" customFormat="1" ht="18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</row>
    <row r="630" spans="1:16" s="65" customFormat="1" ht="18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</row>
    <row r="631" spans="1:16" s="65" customFormat="1" ht="18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</row>
    <row r="632" spans="1:16" s="65" customFormat="1" ht="18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</row>
    <row r="633" spans="1:16" s="65" customFormat="1" ht="18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</row>
    <row r="634" spans="1:16" s="65" customFormat="1" ht="18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</row>
    <row r="635" spans="1:16" s="65" customFormat="1" ht="18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</row>
    <row r="636" spans="1:16" s="65" customFormat="1" ht="18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</row>
    <row r="637" spans="1:16" s="65" customFormat="1" ht="18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</row>
    <row r="638" spans="1:16" s="65" customFormat="1" ht="18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</row>
    <row r="639" spans="1:16" s="65" customFormat="1" ht="18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</row>
    <row r="640" spans="1:16" s="65" customFormat="1" ht="18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</row>
    <row r="641" spans="1:16" s="65" customFormat="1" ht="18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</row>
    <row r="642" spans="1:16" s="65" customFormat="1" ht="18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</row>
    <row r="643" spans="1:16" s="65" customFormat="1" ht="18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</row>
    <row r="644" spans="1:16" s="65" customFormat="1" ht="18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</row>
    <row r="645" spans="1:16" s="65" customFormat="1" ht="18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</row>
    <row r="646" spans="1:16" s="65" customFormat="1" ht="18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</row>
    <row r="647" spans="1:16" s="65" customFormat="1" ht="18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</row>
    <row r="648" spans="1:16" s="65" customFormat="1" ht="18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</row>
    <row r="649" spans="1:16" s="65" customFormat="1" ht="18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</row>
    <row r="650" spans="1:16" s="65" customFormat="1" ht="18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</row>
    <row r="651" spans="1:16" s="65" customFormat="1" ht="18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</row>
    <row r="652" spans="1:16" s="65" customFormat="1" ht="18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</row>
    <row r="653" spans="1:16" s="65" customFormat="1" ht="18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</row>
    <row r="654" spans="1:16" s="65" customFormat="1" ht="18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</row>
    <row r="655" spans="1:16" s="65" customFormat="1" ht="18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</row>
    <row r="656" spans="1:16" s="65" customFormat="1" ht="18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</row>
    <row r="657" spans="1:16" s="65" customFormat="1" ht="18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</row>
    <row r="658" spans="1:16" s="65" customFormat="1" ht="18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</row>
    <row r="659" spans="1:16" s="65" customFormat="1" ht="18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</row>
    <row r="660" spans="1:16" s="65" customFormat="1" ht="18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</row>
    <row r="661" spans="1:16" s="65" customFormat="1" ht="18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</row>
    <row r="662" spans="1:16" s="65" customFormat="1" ht="18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</row>
    <row r="663" spans="1:16" s="65" customFormat="1" ht="18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</row>
    <row r="664" spans="1:16" s="65" customFormat="1" ht="18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</row>
    <row r="665" spans="1:16" s="65" customFormat="1" ht="18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</row>
    <row r="666" spans="1:16" s="65" customFormat="1" ht="18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</row>
    <row r="667" spans="1:16" s="65" customFormat="1" ht="18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</row>
    <row r="668" spans="1:16" s="65" customFormat="1" ht="18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</row>
    <row r="669" spans="1:16" s="65" customFormat="1" ht="18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</row>
    <row r="670" spans="1:16" s="65" customFormat="1" ht="18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</row>
    <row r="671" spans="1:16" s="65" customFormat="1" ht="18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</row>
    <row r="672" spans="1:16" s="65" customFormat="1" ht="18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</row>
    <row r="673" spans="1:16" s="65" customFormat="1" ht="18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</row>
    <row r="674" spans="1:16" s="65" customFormat="1" ht="18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</row>
    <row r="675" spans="1:16" s="65" customFormat="1" ht="18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</row>
    <row r="676" spans="1:16" s="65" customFormat="1" ht="18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</row>
    <row r="677" spans="1:16" s="65" customFormat="1" ht="18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</row>
    <row r="678" spans="1:16" s="65" customFormat="1" ht="18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</row>
    <row r="679" spans="1:16" s="65" customFormat="1" ht="18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</row>
    <row r="680" spans="1:16" s="65" customFormat="1" ht="18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</row>
    <row r="681" spans="1:16" s="65" customFormat="1" ht="18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</row>
    <row r="682" spans="1:16" s="65" customFormat="1" ht="18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</row>
    <row r="683" spans="1:16" s="65" customFormat="1" ht="18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</row>
    <row r="684" spans="1:16" s="65" customFormat="1" ht="18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</row>
    <row r="685" spans="1:16" s="65" customFormat="1" ht="18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</row>
    <row r="686" spans="1:16" s="65" customFormat="1" ht="18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</row>
    <row r="687" spans="1:16" s="65" customFormat="1" ht="18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</row>
    <row r="688" spans="1:16" s="65" customFormat="1" ht="18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</row>
    <row r="689" spans="1:16" s="65" customFormat="1" ht="18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</row>
    <row r="690" spans="1:16" s="65" customFormat="1" ht="18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</row>
    <row r="691" spans="1:16" s="65" customFormat="1" ht="18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</row>
    <row r="692" spans="1:16" s="65" customFormat="1" ht="18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</row>
    <row r="693" spans="1:16" s="65" customFormat="1" ht="18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</row>
    <row r="694" spans="1:16" s="65" customFormat="1" ht="18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</row>
    <row r="695" spans="1:16" s="65" customFormat="1" ht="18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</row>
    <row r="696" spans="1:16" s="65" customFormat="1" ht="18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</row>
    <row r="697" spans="1:16" s="65" customFormat="1" ht="18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</row>
    <row r="698" spans="1:16" s="65" customFormat="1" ht="18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</row>
    <row r="699" spans="1:16" s="65" customFormat="1" ht="18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</row>
    <row r="700" spans="1:16" s="65" customFormat="1" ht="18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</row>
    <row r="701" spans="1:16" s="65" customFormat="1" ht="18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</row>
    <row r="702" spans="1:16" s="65" customFormat="1" ht="18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</row>
    <row r="703" spans="1:16" s="65" customFormat="1" ht="18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</row>
    <row r="704" spans="1:16" s="65" customFormat="1" ht="18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</row>
    <row r="705" spans="1:16" s="65" customFormat="1" ht="18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</row>
    <row r="706" spans="1:16" s="65" customFormat="1" ht="18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</row>
    <row r="707" spans="1:16" s="65" customFormat="1" ht="18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</row>
    <row r="708" spans="1:16" s="65" customFormat="1" ht="18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</row>
    <row r="709" spans="1:16" s="65" customFormat="1" ht="18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</row>
    <row r="710" spans="1:16" s="65" customFormat="1" ht="18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</row>
    <row r="711" spans="1:16" s="65" customFormat="1" ht="18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</row>
    <row r="712" spans="1:16" s="65" customFormat="1" ht="18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</row>
    <row r="713" spans="1:16" s="65" customFormat="1" ht="18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</row>
    <row r="714" spans="1:16" s="65" customFormat="1" ht="18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</row>
    <row r="715" spans="1:16" s="65" customFormat="1" ht="18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</row>
    <row r="716" spans="1:16" s="65" customFormat="1" ht="18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</row>
    <row r="717" spans="1:16" s="65" customFormat="1" ht="18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</row>
    <row r="718" spans="1:16" s="65" customFormat="1" ht="18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</row>
    <row r="719" spans="1:16" s="65" customFormat="1" ht="18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</row>
    <row r="720" spans="1:16" s="65" customFormat="1" ht="18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</row>
    <row r="721" spans="1:16" s="65" customFormat="1" ht="18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</row>
    <row r="722" spans="1:16" s="65" customFormat="1" ht="18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</row>
    <row r="723" spans="1:16" s="65" customFormat="1" ht="18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</row>
    <row r="724" spans="1:16" s="65" customFormat="1" ht="18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</row>
    <row r="725" spans="1:16" s="65" customFormat="1" ht="18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</row>
    <row r="726" spans="1:16" s="65" customFormat="1" ht="18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</row>
    <row r="727" spans="1:16" s="65" customFormat="1" ht="18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</row>
    <row r="728" spans="1:16" s="65" customFormat="1" ht="18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</row>
    <row r="729" spans="1:16" s="65" customFormat="1" ht="18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</row>
    <row r="730" spans="1:16" s="65" customFormat="1" ht="18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</row>
    <row r="731" spans="1:16" s="65" customFormat="1" ht="18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</row>
    <row r="732" spans="1:16" s="65" customFormat="1" ht="18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</row>
    <row r="733" spans="1:16" s="65" customFormat="1" ht="18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</row>
    <row r="734" spans="1:16" s="65" customFormat="1" ht="18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</row>
    <row r="735" spans="1:16" s="65" customFormat="1" ht="18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</row>
    <row r="736" spans="1:16" s="65" customFormat="1" ht="18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</row>
    <row r="737" spans="1:16" s="65" customFormat="1" ht="18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</row>
    <row r="738" spans="1:16" s="65" customFormat="1" ht="18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</row>
    <row r="739" spans="1:16" s="65" customFormat="1" ht="18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</row>
    <row r="740" spans="1:16" s="65" customFormat="1" ht="18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</row>
    <row r="741" spans="1:16" s="65" customFormat="1" ht="18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</row>
    <row r="742" spans="1:16" s="65" customFormat="1" ht="18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</row>
    <row r="743" spans="1:16" s="65" customFormat="1" ht="18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</row>
    <row r="744" spans="1:16" s="65" customFormat="1" ht="18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</row>
    <row r="745" spans="1:16" s="65" customFormat="1" ht="18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</row>
    <row r="746" spans="1:16" s="65" customFormat="1" ht="18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</row>
    <row r="747" spans="1:16" s="65" customFormat="1" ht="18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</row>
    <row r="748" spans="1:16" s="65" customFormat="1" ht="18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</row>
    <row r="749" spans="1:16" s="65" customFormat="1" ht="18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</row>
    <row r="750" spans="1:16" s="65" customFormat="1" ht="18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</row>
    <row r="751" spans="1:16" s="65" customFormat="1" ht="18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</row>
    <row r="752" spans="1:16" s="65" customFormat="1" ht="18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</row>
    <row r="753" spans="1:16" s="65" customFormat="1" ht="18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</row>
    <row r="754" spans="1:16" s="65" customFormat="1" ht="18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</row>
    <row r="755" spans="1:16" s="65" customFormat="1" ht="18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</row>
    <row r="756" spans="1:16" s="65" customFormat="1" ht="18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</row>
    <row r="757" spans="1:16" s="65" customFormat="1" ht="18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</row>
    <row r="758" spans="1:16" s="65" customFormat="1" ht="18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</row>
    <row r="759" spans="1:16" s="65" customFormat="1" ht="18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</row>
    <row r="760" spans="1:16" s="65" customFormat="1" ht="18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</row>
    <row r="761" spans="1:16" s="65" customFormat="1" ht="18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</row>
    <row r="762" spans="1:16" s="65" customFormat="1" ht="18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</row>
    <row r="763" spans="1:16" s="65" customFormat="1" ht="18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</row>
    <row r="764" spans="1:16" s="65" customFormat="1" ht="18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</row>
    <row r="765" spans="1:16" s="65" customFormat="1" ht="18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</row>
    <row r="766" spans="1:16" s="65" customFormat="1" ht="18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</row>
    <row r="767" spans="1:16" s="65" customFormat="1" ht="18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</row>
    <row r="768" spans="1:16" s="65" customFormat="1" ht="18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</row>
    <row r="769" spans="1:16" s="65" customFormat="1" ht="18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</row>
    <row r="770" spans="1:16" s="65" customFormat="1" ht="18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</row>
    <row r="771" spans="1:16" s="65" customFormat="1" ht="18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</row>
    <row r="772" spans="1:16" s="65" customFormat="1" ht="18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</row>
    <row r="773" spans="1:16" s="65" customFormat="1" ht="18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</row>
    <row r="774" spans="1:16" s="65" customFormat="1" ht="18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</row>
    <row r="775" spans="1:16" s="65" customFormat="1" ht="18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</row>
    <row r="776" spans="1:16" s="65" customFormat="1" ht="18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</row>
    <row r="777" spans="1:16" s="65" customFormat="1" ht="18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</row>
    <row r="778" spans="1:16" s="65" customFormat="1" ht="18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</row>
    <row r="779" spans="1:16" s="65" customFormat="1" ht="18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</row>
    <row r="780" spans="1:16" s="65" customFormat="1" ht="18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</row>
    <row r="781" spans="1:16" s="65" customFormat="1" ht="18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</row>
    <row r="782" spans="1:16" s="65" customFormat="1" ht="18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</row>
    <row r="783" spans="1:16" s="65" customFormat="1" ht="18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</row>
    <row r="784" spans="1:16" s="65" customFormat="1" ht="18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</row>
    <row r="785" spans="1:16" s="65" customFormat="1" ht="18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</row>
    <row r="786" spans="1:16" s="65" customFormat="1" ht="18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</row>
    <row r="787" spans="1:16" s="65" customFormat="1" ht="18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</row>
    <row r="788" spans="1:16" s="65" customFormat="1" ht="18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</row>
    <row r="789" spans="1:16" s="65" customFormat="1" ht="18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</row>
    <row r="790" spans="1:16" s="65" customFormat="1" ht="18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</row>
    <row r="791" spans="1:16" s="65" customFormat="1" ht="18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</row>
    <row r="792" spans="1:16" s="65" customFormat="1" ht="18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</row>
    <row r="793" spans="1:16" s="65" customFormat="1" ht="18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</row>
    <row r="794" spans="1:16" s="65" customFormat="1" ht="18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</row>
    <row r="795" spans="1:16" s="65" customFormat="1" ht="18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</row>
    <row r="796" spans="1:16" s="65" customFormat="1" ht="18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</row>
    <row r="797" spans="1:16" s="65" customFormat="1" ht="18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</row>
    <row r="798" spans="1:16" s="65" customFormat="1" ht="18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</row>
    <row r="799" spans="1:16" s="65" customFormat="1" ht="18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</row>
    <row r="800" spans="1:16" s="65" customFormat="1" ht="18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</row>
    <row r="801" spans="1:16" s="65" customFormat="1" ht="18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</row>
    <row r="802" spans="1:16" s="65" customFormat="1" ht="18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</row>
    <row r="803" spans="1:16" s="65" customFormat="1" ht="18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</row>
    <row r="804" spans="1:16" s="65" customFormat="1" ht="18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</row>
    <row r="805" spans="1:16" s="65" customFormat="1" ht="18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</row>
    <row r="806" spans="1:16" s="65" customFormat="1" ht="18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</row>
    <row r="807" spans="1:16" s="65" customFormat="1" ht="18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</row>
    <row r="808" spans="1:16" s="65" customFormat="1" ht="18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</row>
    <row r="809" spans="1:16" s="65" customFormat="1" ht="18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</row>
    <row r="810" spans="1:16" s="65" customFormat="1" ht="18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</row>
    <row r="811" spans="1:16" s="65" customFormat="1" ht="18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</row>
    <row r="812" spans="1:16" s="65" customFormat="1" ht="18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</row>
    <row r="813" spans="1:16" s="65" customFormat="1" ht="18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</row>
    <row r="814" spans="1:16" s="65" customFormat="1" ht="18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</row>
    <row r="815" spans="1:16" s="65" customFormat="1" ht="18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</row>
    <row r="816" spans="1:16" s="65" customFormat="1" ht="18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</row>
    <row r="817" spans="1:16" s="65" customFormat="1" ht="18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</row>
    <row r="818" spans="1:16" s="65" customFormat="1" ht="18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</row>
    <row r="819" spans="1:16" s="65" customFormat="1" ht="18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</row>
    <row r="820" spans="1:16" s="65" customFormat="1" ht="18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</row>
    <row r="821" spans="1:16" s="65" customFormat="1" ht="18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</row>
    <row r="822" spans="1:16" s="65" customFormat="1" ht="18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</row>
    <row r="823" spans="1:16" s="65" customFormat="1" ht="18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</row>
    <row r="824" spans="1:16" s="65" customFormat="1" ht="18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</row>
    <row r="825" spans="1:16" s="65" customFormat="1" ht="18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</row>
    <row r="826" spans="1:16" s="65" customFormat="1" ht="18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</row>
    <row r="827" spans="1:16" s="65" customFormat="1" ht="18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</row>
    <row r="828" spans="1:16" s="65" customFormat="1" ht="18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</row>
    <row r="829" spans="1:16" s="65" customFormat="1" ht="18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</row>
    <row r="830" spans="1:16" s="65" customFormat="1" ht="18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</row>
    <row r="831" spans="1:16" s="65" customFormat="1" ht="18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</row>
    <row r="832" spans="1:16" s="65" customFormat="1" ht="18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</row>
    <row r="833" spans="1:16" s="65" customFormat="1" ht="18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</row>
    <row r="834" spans="1:16" s="65" customFormat="1" ht="18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</row>
    <row r="835" spans="1:16" s="65" customFormat="1" ht="18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</row>
    <row r="836" spans="1:16" s="65" customFormat="1" ht="18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</row>
    <row r="837" spans="1:16" s="65" customFormat="1" ht="18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</row>
    <row r="838" spans="1:16" s="65" customFormat="1" ht="18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</row>
    <row r="839" spans="1:16" s="65" customFormat="1" ht="18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</row>
    <row r="840" spans="1:16" s="65" customFormat="1" ht="18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</row>
    <row r="841" spans="1:16" s="65" customFormat="1" ht="18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</row>
    <row r="842" spans="1:16" s="65" customFormat="1" ht="18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</row>
    <row r="843" spans="1:16" s="65" customFormat="1" ht="18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</row>
    <row r="844" spans="1:16" s="65" customFormat="1" ht="18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</row>
    <row r="845" spans="1:16" s="65" customFormat="1" ht="18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</row>
    <row r="846" spans="1:16" s="65" customFormat="1" ht="18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</row>
    <row r="847" spans="1:16" s="65" customFormat="1" ht="18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</row>
    <row r="848" spans="1:16" s="65" customFormat="1" ht="18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</row>
    <row r="849" spans="1:16" s="65" customFormat="1" ht="18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</row>
    <row r="850" spans="1:16" s="65" customFormat="1" ht="18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</row>
    <row r="851" spans="1:16" s="65" customFormat="1" ht="18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</row>
    <row r="852" spans="1:16" s="65" customFormat="1" ht="18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</row>
    <row r="853" spans="1:16" s="65" customFormat="1" ht="18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</row>
    <row r="854" spans="1:16" s="65" customFormat="1" ht="18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</row>
    <row r="855" spans="1:16" s="65" customFormat="1" ht="18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</row>
    <row r="856" spans="1:16" s="65" customFormat="1" ht="18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</row>
    <row r="857" spans="1:16" s="65" customFormat="1" ht="18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</row>
    <row r="858" spans="1:16" s="65" customFormat="1" ht="18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</row>
    <row r="859" spans="1:16" s="65" customFormat="1" ht="18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</row>
    <row r="860" spans="1:16" s="65" customFormat="1" ht="18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</row>
    <row r="861" spans="1:16" s="65" customFormat="1" ht="18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</row>
    <row r="862" spans="1:16" s="65" customFormat="1" ht="18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</row>
    <row r="863" spans="1:16" s="65" customFormat="1" ht="18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</row>
    <row r="864" spans="1:16" s="65" customFormat="1" ht="18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</row>
    <row r="865" spans="1:16" s="65" customFormat="1" ht="18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</row>
    <row r="866" spans="1:16" s="65" customFormat="1" ht="18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</row>
    <row r="867" spans="1:16" s="65" customFormat="1" ht="18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</row>
    <row r="868" spans="1:16" s="65" customFormat="1" ht="18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</row>
    <row r="869" spans="1:16" s="65" customFormat="1" ht="18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</row>
    <row r="870" spans="1:16" s="65" customFormat="1" ht="18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</row>
    <row r="871" spans="1:16" s="65" customFormat="1" ht="18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</row>
    <row r="872" spans="1:16" s="65" customFormat="1" ht="18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</row>
    <row r="873" spans="1:16" s="65" customFormat="1" ht="18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</row>
    <row r="874" spans="1:16" s="65" customFormat="1" ht="18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</row>
    <row r="875" spans="1:16" s="65" customFormat="1" ht="18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</row>
    <row r="876" spans="1:16" s="65" customFormat="1" ht="18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</row>
    <row r="877" spans="1:16" s="65" customFormat="1" ht="18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</row>
    <row r="878" spans="1:16" s="65" customFormat="1" ht="18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</row>
    <row r="879" spans="1:16" s="65" customFormat="1" ht="18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</row>
    <row r="880" spans="1:16" s="65" customFormat="1" ht="18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</row>
    <row r="881" spans="1:16" s="65" customFormat="1" ht="18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</row>
    <row r="882" spans="1:16" s="65" customFormat="1" ht="18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</row>
    <row r="883" spans="1:16" s="65" customFormat="1" ht="18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</row>
    <row r="884" spans="1:16" s="65" customFormat="1" ht="18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</row>
    <row r="885" spans="1:16" s="65" customFormat="1" ht="18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</row>
    <row r="886" spans="1:16" s="65" customFormat="1" ht="18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</row>
    <row r="887" spans="1:16" s="65" customFormat="1" ht="18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</row>
    <row r="888" spans="1:16" s="65" customFormat="1" ht="18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</row>
    <row r="889" spans="1:16" s="65" customFormat="1" ht="18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</row>
    <row r="890" spans="1:16" s="65" customFormat="1" ht="18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</row>
    <row r="891" spans="1:16" s="65" customFormat="1" ht="18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</row>
    <row r="892" spans="1:16" s="65" customFormat="1" ht="18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</row>
    <row r="893" spans="1:16" s="65" customFormat="1" ht="18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</row>
    <row r="894" spans="1:16" s="65" customFormat="1" ht="18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</row>
    <row r="895" spans="1:16" s="65" customFormat="1" ht="18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</row>
    <row r="896" spans="1:16" s="65" customFormat="1" ht="18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</row>
    <row r="897" spans="1:16" s="65" customFormat="1" ht="18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</row>
    <row r="898" spans="1:16" s="65" customFormat="1" ht="18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</row>
    <row r="899" spans="1:16" s="65" customFormat="1" ht="18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</row>
    <row r="900" spans="1:16" s="65" customFormat="1" ht="18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</row>
    <row r="901" spans="1:16" s="65" customFormat="1" ht="18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</row>
    <row r="902" spans="1:16" s="65" customFormat="1" ht="18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</row>
    <row r="903" spans="1:16" s="65" customFormat="1" ht="18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</row>
    <row r="904" spans="1:16" s="65" customFormat="1" ht="18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</row>
    <row r="905" spans="1:16" s="65" customFormat="1" ht="18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</row>
    <row r="906" spans="1:16" s="65" customFormat="1" ht="18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</row>
    <row r="907" spans="1:16" s="65" customFormat="1" ht="18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</row>
    <row r="908" spans="1:16" s="65" customFormat="1" ht="18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</row>
    <row r="909" spans="1:16" s="65" customFormat="1" ht="18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</row>
    <row r="910" spans="1:16" s="65" customFormat="1" ht="18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</row>
    <row r="911" spans="1:16" s="65" customFormat="1" ht="18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</row>
    <row r="912" spans="1:16" s="65" customFormat="1" ht="18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</row>
    <row r="913" spans="1:16" s="65" customFormat="1" ht="18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</row>
    <row r="914" spans="1:16" s="65" customFormat="1" ht="18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</row>
    <row r="915" spans="1:16" s="65" customFormat="1" ht="18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</row>
    <row r="916" spans="1:16" s="65" customFormat="1" ht="18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</row>
    <row r="917" spans="1:16" s="65" customFormat="1" ht="18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</row>
    <row r="918" spans="1:16" s="65" customFormat="1" ht="18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</row>
    <row r="919" spans="1:16" s="65" customFormat="1" ht="18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</row>
    <row r="920" spans="1:16" s="65" customFormat="1" ht="18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</row>
    <row r="921" spans="1:16" s="65" customFormat="1" ht="18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</row>
    <row r="922" spans="1:16" s="65" customFormat="1" ht="18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</row>
    <row r="923" spans="1:16" s="65" customFormat="1" ht="18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</row>
    <row r="924" spans="1:16" s="65" customFormat="1" ht="18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</row>
    <row r="925" spans="1:16" s="65" customFormat="1" ht="18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</row>
    <row r="926" spans="1:16" s="65" customFormat="1" ht="18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</row>
    <row r="927" spans="1:16" s="65" customFormat="1" ht="18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</row>
    <row r="928" spans="1:16" s="65" customFormat="1" ht="18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</row>
    <row r="929" spans="1:16" s="65" customFormat="1" ht="18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</row>
    <row r="930" spans="1:16" s="65" customFormat="1" ht="18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</row>
    <row r="931" spans="1:16" s="65" customFormat="1" ht="18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</row>
    <row r="932" spans="1:16" s="65" customFormat="1" ht="18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</row>
    <row r="933" spans="1:16" s="65" customFormat="1" ht="18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</row>
    <row r="934" spans="1:16" s="65" customFormat="1" ht="18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</row>
    <row r="935" spans="1:16" s="65" customFormat="1" ht="18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</row>
    <row r="936" spans="1:16" s="65" customFormat="1" ht="18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</row>
    <row r="937" spans="1:16" s="65" customFormat="1" ht="18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</row>
    <row r="938" spans="1:16" s="65" customFormat="1" ht="18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</row>
    <row r="939" spans="1:16" s="65" customFormat="1" ht="18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</row>
    <row r="940" spans="1:16" s="65" customFormat="1" ht="18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</row>
    <row r="941" spans="1:16" s="65" customFormat="1" ht="18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</row>
    <row r="942" spans="1:16" s="65" customFormat="1" ht="18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</row>
    <row r="943" spans="1:16" s="65" customFormat="1" ht="18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</row>
    <row r="944" spans="1:16" s="65" customFormat="1" ht="18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</row>
    <row r="945" spans="1:16" s="65" customFormat="1" ht="18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</row>
    <row r="946" spans="1:16" s="65" customFormat="1" ht="18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</row>
    <row r="947" spans="1:16" s="65" customFormat="1" ht="18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</row>
    <row r="948" spans="1:16" s="65" customFormat="1" ht="18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</row>
    <row r="949" spans="1:16" s="65" customFormat="1" ht="18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</row>
    <row r="950" spans="1:16" s="65" customFormat="1" ht="18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</row>
    <row r="951" spans="1:16" s="65" customFormat="1" ht="18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</row>
    <row r="952" spans="1:16" s="65" customFormat="1" ht="18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</row>
    <row r="953" spans="1:16" s="65" customFormat="1" ht="18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</row>
    <row r="954" spans="1:16" s="65" customFormat="1" ht="18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</row>
    <row r="955" spans="1:16" s="65" customFormat="1" ht="18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</row>
    <row r="956" spans="1:16" s="65" customFormat="1" ht="18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</row>
    <row r="957" spans="1:16" s="65" customFormat="1" ht="18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</row>
    <row r="958" spans="1:16" s="65" customFormat="1" ht="18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</row>
    <row r="959" spans="1:16" s="65" customFormat="1" ht="18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</row>
    <row r="960" spans="1:16" s="65" customFormat="1" ht="18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</row>
    <row r="961" spans="1:16" s="65" customFormat="1" ht="18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</row>
    <row r="962" spans="1:16" s="65" customFormat="1" ht="18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</row>
    <row r="963" spans="1:16" s="65" customFormat="1" ht="18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</row>
    <row r="964" spans="1:16" s="65" customFormat="1" ht="18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</row>
    <row r="965" spans="1:16" s="65" customFormat="1" ht="18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</row>
    <row r="966" spans="1:16" s="65" customFormat="1" ht="18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</row>
    <row r="967" spans="1:16" s="65" customFormat="1" ht="18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</row>
    <row r="968" spans="1:16" s="65" customFormat="1" ht="18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</row>
    <row r="969" spans="1:16" s="65" customFormat="1" ht="18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</row>
    <row r="970" spans="1:16" s="65" customFormat="1" ht="18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</row>
    <row r="971" spans="1:16" s="65" customFormat="1" ht="18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</row>
    <row r="972" spans="1:16" s="65" customFormat="1" ht="18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</row>
    <row r="973" spans="1:16" s="65" customFormat="1" ht="18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</row>
    <row r="974" spans="1:16" s="65" customFormat="1" ht="18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</row>
    <row r="975" spans="1:16" s="65" customFormat="1" ht="18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</row>
    <row r="976" spans="1:16" s="65" customFormat="1" ht="18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</row>
    <row r="977" spans="1:16" s="65" customFormat="1" ht="18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</row>
    <row r="978" spans="1:16" s="65" customFormat="1" ht="18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</row>
    <row r="979" spans="1:16" s="65" customFormat="1" ht="18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</row>
    <row r="980" spans="1:16" s="65" customFormat="1" ht="18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</row>
    <row r="981" spans="1:16" s="65" customFormat="1" ht="18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</row>
    <row r="982" spans="1:16" s="65" customFormat="1" ht="18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</row>
    <row r="983" spans="1:16" s="65" customFormat="1" ht="18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</row>
    <row r="984" spans="1:16" s="65" customFormat="1" ht="18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</row>
    <row r="985" spans="1:16" s="65" customFormat="1" ht="18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</row>
    <row r="986" spans="1:16" s="65" customFormat="1" ht="18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</row>
    <row r="987" spans="1:16" s="65" customFormat="1" ht="18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</row>
    <row r="988" spans="1:16" s="65" customFormat="1" ht="18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</row>
    <row r="989" spans="1:16" s="65" customFormat="1" ht="18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</row>
    <row r="990" spans="1:16" s="65" customFormat="1" ht="18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</row>
    <row r="991" spans="1:16" s="65" customFormat="1" ht="18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</row>
    <row r="992" spans="1:16" s="65" customFormat="1" ht="18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</row>
    <row r="993" spans="1:16" s="65" customFormat="1" ht="18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</row>
    <row r="994" spans="1:16" s="65" customFormat="1" ht="18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</row>
    <row r="995" spans="1:16" s="65" customFormat="1" ht="18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</row>
    <row r="996" spans="1:16" s="65" customFormat="1" ht="18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</row>
    <row r="997" spans="1:16" s="65" customFormat="1" ht="18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</row>
    <row r="998" spans="1:16" s="65" customFormat="1" ht="18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</row>
    <row r="999" spans="1:16" s="65" customFormat="1" ht="18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</row>
    <row r="1000" spans="1:16" s="65" customFormat="1" ht="18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</row>
    <row r="1001" spans="1:16" s="65" customFormat="1" ht="18" customHeight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</row>
    <row r="1002" spans="1:16" s="65" customFormat="1" ht="18" customHeight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</row>
    <row r="1003" spans="1:16" s="65" customFormat="1" ht="18" customHeight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</row>
    <row r="1004" spans="1:16" s="65" customFormat="1" ht="18" customHeight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</row>
    <row r="1005" spans="1:16" s="65" customFormat="1" ht="18" customHeight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</row>
    <row r="1006" spans="1:16" s="65" customFormat="1" ht="18" customHeight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</row>
    <row r="1007" spans="1:16" s="65" customFormat="1" ht="18" customHeight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</row>
    <row r="1008" spans="1:16" s="65" customFormat="1" ht="18" customHeight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</row>
    <row r="1009" spans="1:16" s="65" customFormat="1" ht="18" customHeight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</row>
    <row r="1010" spans="1:16" s="65" customFormat="1" ht="18" customHeight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</row>
    <row r="1011" spans="1:16" s="65" customFormat="1" ht="18" customHeight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</row>
    <row r="1012" spans="1:16" s="65" customFormat="1" ht="18" customHeight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</row>
    <row r="1013" spans="1:16" s="65" customFormat="1" ht="18" customHeight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</row>
    <row r="1014" spans="1:16" s="65" customFormat="1" ht="18" customHeight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</row>
    <row r="1015" spans="1:16" s="65" customFormat="1" ht="18" customHeight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</row>
    <row r="1016" spans="1:16" s="65" customFormat="1" ht="18" customHeight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</row>
    <row r="1017" spans="1:16" s="65" customFormat="1" ht="18" customHeight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</row>
    <row r="1018" spans="1:16" s="65" customFormat="1" ht="18" customHeight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</row>
    <row r="1019" spans="1:16" s="65" customFormat="1" ht="18" customHeight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</row>
    <row r="1020" spans="1:16" s="65" customFormat="1" ht="18" customHeight="1" x14ac:dyDescent="0.2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</row>
    <row r="1021" spans="1:16" s="65" customFormat="1" ht="18" customHeight="1" x14ac:dyDescent="0.2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</row>
    <row r="1022" spans="1:16" s="65" customFormat="1" ht="18" customHeight="1" x14ac:dyDescent="0.2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</row>
    <row r="1023" spans="1:16" s="65" customFormat="1" ht="18" customHeight="1" x14ac:dyDescent="0.2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</row>
    <row r="1024" spans="1:16" s="65" customFormat="1" ht="18" customHeight="1" x14ac:dyDescent="0.2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</row>
    <row r="1025" spans="1:16" s="65" customFormat="1" ht="18" customHeight="1" x14ac:dyDescent="0.2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</row>
    <row r="1026" spans="1:16" s="65" customFormat="1" ht="18" customHeight="1" x14ac:dyDescent="0.2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</row>
    <row r="1027" spans="1:16" s="65" customFormat="1" ht="18" customHeight="1" x14ac:dyDescent="0.2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</row>
    <row r="1028" spans="1:16" s="65" customFormat="1" ht="18" customHeight="1" x14ac:dyDescent="0.2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</row>
    <row r="1029" spans="1:16" s="65" customFormat="1" ht="18" customHeight="1" x14ac:dyDescent="0.2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</row>
    <row r="1030" spans="1:16" s="65" customFormat="1" ht="18" customHeight="1" x14ac:dyDescent="0.2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</row>
    <row r="1031" spans="1:16" s="65" customFormat="1" ht="18" customHeight="1" x14ac:dyDescent="0.2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</row>
    <row r="1032" spans="1:16" s="65" customFormat="1" ht="18" customHeight="1" x14ac:dyDescent="0.2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</row>
    <row r="1033" spans="1:16" s="65" customFormat="1" ht="18" customHeight="1" x14ac:dyDescent="0.2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</row>
    <row r="1034" spans="1:16" s="65" customFormat="1" ht="18" customHeight="1" x14ac:dyDescent="0.2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</row>
    <row r="1035" spans="1:16" s="65" customFormat="1" ht="18" customHeight="1" x14ac:dyDescent="0.2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</row>
    <row r="1036" spans="1:16" s="65" customFormat="1" ht="18" customHeight="1" x14ac:dyDescent="0.2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</row>
    <row r="1037" spans="1:16" s="65" customFormat="1" ht="18" customHeight="1" x14ac:dyDescent="0.2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</row>
  </sheetData>
  <sheetProtection algorithmName="SHA-512" hashValue="zyHvk12i2oEo4N2lxJR6Z+DaIT82fnyPtBiCPpgy4OSGoAmf9z2dFpRIeOVEx+Ruwxr5OMapMrueuIZt31hZwg==" saltValue="A25aJjPT2lUO336GGahnAw==" spinCount="100000" sheet="1" objects="1" scenarios="1"/>
  <mergeCells count="38">
    <mergeCell ref="F38:G38"/>
    <mergeCell ref="C37:G37"/>
    <mergeCell ref="C28:D28"/>
    <mergeCell ref="E28:H28"/>
    <mergeCell ref="C36:G36"/>
    <mergeCell ref="B33:P33"/>
    <mergeCell ref="C29:D29"/>
    <mergeCell ref="E29:H29"/>
    <mergeCell ref="B34:P34"/>
    <mergeCell ref="B35:H35"/>
    <mergeCell ref="E8:I8"/>
    <mergeCell ref="B8:D8"/>
    <mergeCell ref="K8:L8"/>
    <mergeCell ref="M8:P8"/>
    <mergeCell ref="K10:L10"/>
    <mergeCell ref="M10:P10"/>
    <mergeCell ref="B10:D10"/>
    <mergeCell ref="E10:I10"/>
    <mergeCell ref="B1:P2"/>
    <mergeCell ref="B4:P4"/>
    <mergeCell ref="B6:D6"/>
    <mergeCell ref="E6:I6"/>
    <mergeCell ref="K6:L6"/>
    <mergeCell ref="M6:P6"/>
    <mergeCell ref="E27:H27"/>
    <mergeCell ref="C27:D27"/>
    <mergeCell ref="C22:P22"/>
    <mergeCell ref="B16:P16"/>
    <mergeCell ref="E18:G18"/>
    <mergeCell ref="J18:K18"/>
    <mergeCell ref="B20:P20"/>
    <mergeCell ref="N25:P25"/>
    <mergeCell ref="L25:M25"/>
    <mergeCell ref="B12:D12"/>
    <mergeCell ref="E12:I12"/>
    <mergeCell ref="B14:D14"/>
    <mergeCell ref="E14:I14"/>
    <mergeCell ref="B18:D18"/>
  </mergeCells>
  <conditionalFormatting sqref="J18:K18">
    <cfRule type="expression" dxfId="83" priority="1852">
      <formula>$J$18=0</formula>
    </cfRule>
  </conditionalFormatting>
  <conditionalFormatting sqref="N18">
    <cfRule type="expression" dxfId="82" priority="1851">
      <formula>$N$18=0</formula>
    </cfRule>
  </conditionalFormatting>
  <conditionalFormatting sqref="E28:E29 J28:O29">
    <cfRule type="expression" dxfId="81" priority="10">
      <formula>ISERROR(E28)</formula>
    </cfRule>
  </conditionalFormatting>
  <conditionalFormatting sqref="J28:J29">
    <cfRule type="expression" dxfId="80" priority="9">
      <formula>ISERROR(J28)</formula>
    </cfRule>
  </conditionalFormatting>
  <conditionalFormatting sqref="K28:K29">
    <cfRule type="expression" dxfId="79" priority="8">
      <formula>ISERROR(K28)</formula>
    </cfRule>
  </conditionalFormatting>
  <conditionalFormatting sqref="I28:I29">
    <cfRule type="expression" dxfId="78" priority="7">
      <formula>ISERROR(I28)</formula>
    </cfRule>
  </conditionalFormatting>
  <conditionalFormatting sqref="I28:I29">
    <cfRule type="expression" dxfId="77" priority="6">
      <formula>ISERROR(I28)</formula>
    </cfRule>
  </conditionalFormatting>
  <conditionalFormatting sqref="Q28:Q29 U28:U29 W28:W29">
    <cfRule type="expression" dxfId="76" priority="5">
      <formula>ISERROR(Q28)</formula>
    </cfRule>
  </conditionalFormatting>
  <conditionalFormatting sqref="R28:R29">
    <cfRule type="expression" dxfId="75" priority="4">
      <formula>ISERROR(R28)</formula>
    </cfRule>
  </conditionalFormatting>
  <conditionalFormatting sqref="T28:T29">
    <cfRule type="expression" dxfId="74" priority="3">
      <formula>ISERROR(T28)</formula>
    </cfRule>
  </conditionalFormatting>
  <conditionalFormatting sqref="X28:X29">
    <cfRule type="expression" dxfId="73" priority="2">
      <formula>ISERROR(X28)</formula>
    </cfRule>
  </conditionalFormatting>
  <conditionalFormatting sqref="X30">
    <cfRule type="expression" dxfId="72" priority="1">
      <formula>ISERROR(X30)</formula>
    </cfRule>
  </conditionalFormatting>
  <dataValidations count="4">
    <dataValidation type="date" operator="greaterThanOrEqual" allowBlank="1" showInputMessage="1" showErrorMessage="1" errorTitle="Valor no valido" error="La fecha ingresada no es válida, recuerde que debe ser por lo menos la fecha actual + 10 días hábiles." promptTitle="Fecha de inicio:" prompt="Debe contemplar los tiempos de cotización del proveedor, mínimo hoy + 10 días hábiles" sqref="E14:I14" xr:uid="{00000000-0002-0000-0300-000000000000}">
      <formula1>WORKDAY(TODAY(),10)</formula1>
    </dataValidation>
    <dataValidation type="list" allowBlank="1" showInputMessage="1" showErrorMessage="1" sqref="E18:G18" xr:uid="{00000000-0002-0000-0300-000001000000}">
      <formula1>Segmento</formula1>
    </dataValidation>
    <dataValidation allowBlank="1" showInputMessage="1" showErrorMessage="1" sqref="L28:O29 L37:M37" xr:uid="{4791E734-E906-4814-8D47-19C969D5AA72}"/>
    <dataValidation type="list" allowBlank="1" showInputMessage="1" showErrorMessage="1" sqref="V28:V29" xr:uid="{C0BD8F9E-3607-4F6F-BA54-CB94661B41AF}">
      <formula1>"No,Si"</formula1>
    </dataValidation>
  </dataValidations>
  <pageMargins left="0.7" right="0.7" top="0.75" bottom="0.75" header="0.3" footer="0.3"/>
  <pageSetup orientation="portrait" verticalDpi="3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23" id="{209758DA-20D9-4FF0-845C-5092D4AF4152}">
            <xm:f>SolCotizacion!$B$22=0</xm:f>
            <x14:dxf>
              <font>
                <color rgb="FFF2F2F2"/>
              </font>
            </x14:dxf>
          </x14:cfRule>
          <xm:sqref>B22:C22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4000000}">
          <x14:formula1>
            <xm:f>Listas!$F$2:$F$10</xm:f>
          </x14:formula1>
          <xm:sqref>N25:P25</xm:sqref>
        </x14:dataValidation>
        <x14:dataValidation type="list" allowBlank="1" showInputMessage="1" showErrorMessage="1" xr:uid="{9ABDADC7-E73E-481A-A169-7397498C6A01}">
          <x14:formula1>
            <xm:f>Listas!$D$2:$D$648</xm:f>
          </x14:formula1>
          <xm:sqref>C28:D29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3"/>
  <dimension ref="A1:H7"/>
  <sheetViews>
    <sheetView workbookViewId="0">
      <selection sqref="A1:H7"/>
    </sheetView>
  </sheetViews>
  <sheetFormatPr baseColWidth="10" defaultColWidth="11" defaultRowHeight="14.25" x14ac:dyDescent="0.2"/>
  <cols>
    <col min="1" max="1" width="9" customWidth="1"/>
    <col min="3" max="3" width="19.125" customWidth="1"/>
    <col min="5" max="5" width="29.5" style="42" customWidth="1"/>
    <col min="7" max="7" width="41.125" customWidth="1"/>
    <col min="8" max="8" width="19.625" customWidth="1"/>
  </cols>
  <sheetData>
    <row r="1" spans="1:8" x14ac:dyDescent="0.2">
      <c r="A1" t="s">
        <v>28</v>
      </c>
      <c r="B1" t="s">
        <v>85</v>
      </c>
      <c r="C1" t="s">
        <v>86</v>
      </c>
      <c r="D1" t="s">
        <v>87</v>
      </c>
      <c r="E1" s="42" t="s">
        <v>88</v>
      </c>
      <c r="F1" t="s">
        <v>89</v>
      </c>
      <c r="G1" t="s">
        <v>43</v>
      </c>
      <c r="H1" t="s">
        <v>90</v>
      </c>
    </row>
    <row r="2" spans="1:8" x14ac:dyDescent="0.2">
      <c r="A2" t="s">
        <v>91</v>
      </c>
      <c r="B2" s="43">
        <v>240</v>
      </c>
      <c r="C2" t="s">
        <v>92</v>
      </c>
      <c r="E2" s="43" t="s">
        <v>93</v>
      </c>
      <c r="F2" t="s">
        <v>94</v>
      </c>
      <c r="G2" t="s">
        <v>95</v>
      </c>
    </row>
    <row r="3" spans="1:8" x14ac:dyDescent="0.2">
      <c r="A3" t="s">
        <v>91</v>
      </c>
      <c r="B3" s="43">
        <v>36</v>
      </c>
      <c r="C3" t="s">
        <v>92</v>
      </c>
      <c r="E3" s="43" t="s">
        <v>93</v>
      </c>
      <c r="F3" t="s">
        <v>94</v>
      </c>
      <c r="G3" t="s">
        <v>96</v>
      </c>
    </row>
    <row r="4" spans="1:8" x14ac:dyDescent="0.2">
      <c r="A4" t="s">
        <v>91</v>
      </c>
      <c r="B4" s="43">
        <v>96</v>
      </c>
      <c r="C4" t="s">
        <v>92</v>
      </c>
      <c r="E4" s="43" t="s">
        <v>97</v>
      </c>
      <c r="F4" t="s">
        <v>94</v>
      </c>
      <c r="G4" t="s">
        <v>98</v>
      </c>
    </row>
    <row r="5" spans="1:8" x14ac:dyDescent="0.2">
      <c r="A5" t="s">
        <v>91</v>
      </c>
      <c r="B5" s="43">
        <v>960</v>
      </c>
      <c r="C5" t="s">
        <v>92</v>
      </c>
      <c r="E5" s="43" t="s">
        <v>99</v>
      </c>
      <c r="F5" t="s">
        <v>94</v>
      </c>
      <c r="G5" t="s">
        <v>100</v>
      </c>
    </row>
    <row r="6" spans="1:8" x14ac:dyDescent="0.2">
      <c r="A6" t="s">
        <v>91</v>
      </c>
      <c r="B6" s="43">
        <v>300</v>
      </c>
      <c r="C6" t="s">
        <v>92</v>
      </c>
      <c r="E6" s="43" t="s">
        <v>101</v>
      </c>
      <c r="F6" t="s">
        <v>94</v>
      </c>
      <c r="G6" t="s">
        <v>102</v>
      </c>
    </row>
    <row r="7" spans="1:8" x14ac:dyDescent="0.2">
      <c r="A7" t="s">
        <v>91</v>
      </c>
      <c r="B7" s="43">
        <v>1</v>
      </c>
      <c r="C7" t="s">
        <v>92</v>
      </c>
      <c r="E7" s="43" t="s">
        <v>103</v>
      </c>
      <c r="F7" t="s">
        <v>94</v>
      </c>
      <c r="G7" t="s">
        <v>104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7"/>
  <dimension ref="A1:B7"/>
  <sheetViews>
    <sheetView workbookViewId="0">
      <selection activeCell="C1" sqref="C1:XFD1"/>
    </sheetView>
  </sheetViews>
  <sheetFormatPr baseColWidth="10" defaultColWidth="11" defaultRowHeight="14.25" x14ac:dyDescent="0.2"/>
  <cols>
    <col min="2" max="2" width="74.5" bestFit="1" customWidth="1"/>
  </cols>
  <sheetData>
    <row r="1" spans="1:2" ht="15" x14ac:dyDescent="0.25">
      <c r="A1" t="s">
        <v>105</v>
      </c>
      <c r="B1" s="28" t="s">
        <v>106</v>
      </c>
    </row>
    <row r="2" spans="1:2" x14ac:dyDescent="0.2">
      <c r="A2" t="s">
        <v>107</v>
      </c>
      <c r="B2" t="s">
        <v>108</v>
      </c>
    </row>
    <row r="3" spans="1:2" x14ac:dyDescent="0.2">
      <c r="A3" t="s">
        <v>109</v>
      </c>
      <c r="B3" t="s">
        <v>110</v>
      </c>
    </row>
    <row r="4" spans="1:2" x14ac:dyDescent="0.2">
      <c r="A4" t="s">
        <v>111</v>
      </c>
      <c r="B4" t="s">
        <v>112</v>
      </c>
    </row>
    <row r="5" spans="1:2" x14ac:dyDescent="0.2">
      <c r="A5" t="s">
        <v>113</v>
      </c>
      <c r="B5" t="s">
        <v>114</v>
      </c>
    </row>
    <row r="6" spans="1:2" x14ac:dyDescent="0.2">
      <c r="A6" t="s">
        <v>115</v>
      </c>
      <c r="B6" t="s">
        <v>116</v>
      </c>
    </row>
    <row r="7" spans="1:2" x14ac:dyDescent="0.2">
      <c r="A7" t="s">
        <v>117</v>
      </c>
      <c r="B7" t="s">
        <v>118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"/>
  <dimension ref="A1:X2196"/>
  <sheetViews>
    <sheetView zoomScale="65" zoomScaleNormal="85" workbookViewId="0">
      <pane ySplit="1" topLeftCell="A2" activePane="bottomLeft" state="frozen"/>
      <selection activeCell="B16" sqref="B16:P16"/>
      <selection pane="bottomLeft" activeCell="F1" sqref="F1:F2196"/>
    </sheetView>
  </sheetViews>
  <sheetFormatPr baseColWidth="10" defaultColWidth="11" defaultRowHeight="14.25" x14ac:dyDescent="0.2"/>
  <cols>
    <col min="1" max="1" width="72.875" customWidth="1"/>
    <col min="2" max="2" width="55.125" bestFit="1" customWidth="1"/>
    <col min="3" max="3" width="11" customWidth="1"/>
    <col min="4" max="4" width="25.125" customWidth="1"/>
    <col min="5" max="5" width="45.125" customWidth="1"/>
    <col min="6" max="6" width="27.5" style="41" customWidth="1"/>
    <col min="7" max="7" width="33.625" style="21" customWidth="1"/>
    <col min="8" max="8" width="15.125" style="21" customWidth="1"/>
    <col min="9" max="9" width="20.125" style="41" customWidth="1"/>
    <col min="10" max="10" width="67.125" customWidth="1"/>
    <col min="11" max="11" width="25" customWidth="1"/>
    <col min="12" max="12" width="14.625" customWidth="1"/>
    <col min="13" max="13" width="11" customWidth="1"/>
    <col min="14" max="15" width="11" style="41" customWidth="1"/>
    <col min="16" max="16" width="28.125" style="41" bestFit="1" customWidth="1"/>
    <col min="17" max="17" width="19.875" customWidth="1"/>
    <col min="18" max="18" width="27" customWidth="1"/>
    <col min="19" max="19" width="16.625" style="46" bestFit="1" customWidth="1"/>
    <col min="20" max="21" width="11" style="41"/>
    <col min="24" max="24" width="73.125" bestFit="1" customWidth="1"/>
  </cols>
  <sheetData>
    <row r="1" spans="1:24" ht="15.75" x14ac:dyDescent="0.2">
      <c r="A1" s="58" t="s">
        <v>119</v>
      </c>
      <c r="B1" s="58" t="s">
        <v>120</v>
      </c>
      <c r="C1" s="58" t="s">
        <v>121</v>
      </c>
      <c r="D1" s="58" t="s">
        <v>122</v>
      </c>
      <c r="E1" s="58" t="s">
        <v>123</v>
      </c>
      <c r="F1" s="58" t="s">
        <v>124</v>
      </c>
      <c r="G1" s="58" t="s">
        <v>125</v>
      </c>
      <c r="H1" s="60" t="s">
        <v>126</v>
      </c>
      <c r="I1" s="58" t="s">
        <v>127</v>
      </c>
      <c r="J1" s="58" t="s">
        <v>128</v>
      </c>
      <c r="K1" s="58" t="s">
        <v>129</v>
      </c>
      <c r="L1" s="58" t="s">
        <v>130</v>
      </c>
      <c r="M1" s="58" t="s">
        <v>28</v>
      </c>
      <c r="N1" s="88" t="s">
        <v>30</v>
      </c>
      <c r="O1" s="88" t="s">
        <v>31</v>
      </c>
      <c r="P1" s="88" t="s">
        <v>32</v>
      </c>
      <c r="Q1" s="58" t="s">
        <v>33</v>
      </c>
      <c r="R1" s="58" t="s">
        <v>34</v>
      </c>
      <c r="S1" s="58" t="s">
        <v>131</v>
      </c>
      <c r="T1" s="58" t="s">
        <v>132</v>
      </c>
      <c r="U1" s="59" t="s">
        <v>69</v>
      </c>
      <c r="V1" s="60" t="s">
        <v>126</v>
      </c>
      <c r="X1" t="s">
        <v>133</v>
      </c>
    </row>
    <row r="2" spans="1:24" x14ac:dyDescent="0.2">
      <c r="A2" s="21" t="str">
        <f t="shared" ref="A2:A62" si="0">D2&amp;F2&amp;E2</f>
        <v>Catalogo principalOPEN-CSP GOBIERNO021-07160</v>
      </c>
      <c r="B2" s="21" t="str">
        <f t="shared" ref="B2:B62" si="1">E2&amp;F2</f>
        <v>021-07160OPEN-CSP GOBIERNO</v>
      </c>
      <c r="C2" s="21"/>
      <c r="D2" s="21" t="s">
        <v>134</v>
      </c>
      <c r="E2" s="47" t="s">
        <v>135</v>
      </c>
      <c r="F2" s="21" t="s">
        <v>18</v>
      </c>
      <c r="G2" s="21" t="s">
        <v>134</v>
      </c>
      <c r="H2" s="49" t="s">
        <v>136</v>
      </c>
      <c r="I2" s="21" t="s">
        <v>74</v>
      </c>
      <c r="J2" s="52" t="s">
        <v>137</v>
      </c>
      <c r="K2" s="53" t="s">
        <v>29</v>
      </c>
      <c r="L2" s="52" t="s">
        <v>92</v>
      </c>
      <c r="M2" s="48" t="s">
        <v>73</v>
      </c>
      <c r="N2" s="89" t="s">
        <v>74</v>
      </c>
      <c r="O2" s="90" t="s">
        <v>74</v>
      </c>
      <c r="P2" s="89" t="s">
        <v>74</v>
      </c>
      <c r="Q2" s="47" t="str">
        <f>+E2</f>
        <v>021-07160</v>
      </c>
      <c r="R2" s="64" t="s">
        <v>138</v>
      </c>
      <c r="S2" s="87">
        <v>591.76</v>
      </c>
      <c r="T2" s="21">
        <v>1</v>
      </c>
      <c r="U2" s="62" t="s">
        <v>139</v>
      </c>
      <c r="V2" s="49" t="s">
        <v>136</v>
      </c>
    </row>
    <row r="3" spans="1:24" x14ac:dyDescent="0.2">
      <c r="A3" s="21" t="str">
        <f t="shared" si="0"/>
        <v>Catalogo principalOPEN-CSP GOBIERNO021-07161</v>
      </c>
      <c r="B3" s="21" t="str">
        <f t="shared" si="1"/>
        <v>021-07161OPEN-CSP GOBIERNO</v>
      </c>
      <c r="C3" s="21"/>
      <c r="D3" s="21" t="s">
        <v>134</v>
      </c>
      <c r="E3" s="50" t="s">
        <v>140</v>
      </c>
      <c r="F3" s="21" t="s">
        <v>18</v>
      </c>
      <c r="G3" s="21" t="s">
        <v>134</v>
      </c>
      <c r="H3" s="49" t="s">
        <v>136</v>
      </c>
      <c r="I3" s="21" t="s">
        <v>74</v>
      </c>
      <c r="J3" s="54" t="s">
        <v>141</v>
      </c>
      <c r="K3" s="53" t="s">
        <v>29</v>
      </c>
      <c r="L3" s="52" t="s">
        <v>92</v>
      </c>
      <c r="M3" s="48" t="s">
        <v>73</v>
      </c>
      <c r="N3" s="89" t="s">
        <v>74</v>
      </c>
      <c r="O3" s="90" t="s">
        <v>74</v>
      </c>
      <c r="P3" s="89" t="s">
        <v>74</v>
      </c>
      <c r="Q3" s="47" t="str">
        <f t="shared" ref="Q3:Q66" si="2">+E3</f>
        <v>021-07161</v>
      </c>
      <c r="R3" s="64" t="s">
        <v>138</v>
      </c>
      <c r="S3" s="87">
        <v>217.2</v>
      </c>
      <c r="T3" s="21">
        <v>1</v>
      </c>
      <c r="U3" s="62" t="s">
        <v>139</v>
      </c>
      <c r="V3" s="49" t="s">
        <v>136</v>
      </c>
    </row>
    <row r="4" spans="1:24" x14ac:dyDescent="0.2">
      <c r="A4" s="21" t="str">
        <f t="shared" si="0"/>
        <v>Catalogo principalOPEN-CSP GOBIERNO021-10618</v>
      </c>
      <c r="B4" s="21" t="str">
        <f t="shared" si="1"/>
        <v>021-10618OPEN-CSP GOBIERNO</v>
      </c>
      <c r="C4" s="21"/>
      <c r="D4" s="21" t="s">
        <v>134</v>
      </c>
      <c r="E4" s="50" t="s">
        <v>142</v>
      </c>
      <c r="F4" s="21" t="s">
        <v>18</v>
      </c>
      <c r="G4" s="21" t="s">
        <v>134</v>
      </c>
      <c r="H4" s="49" t="s">
        <v>136</v>
      </c>
      <c r="I4" s="21" t="s">
        <v>74</v>
      </c>
      <c r="J4" s="54" t="s">
        <v>143</v>
      </c>
      <c r="K4" s="53" t="s">
        <v>29</v>
      </c>
      <c r="L4" s="52" t="s">
        <v>92</v>
      </c>
      <c r="M4" s="48" t="s">
        <v>73</v>
      </c>
      <c r="N4" s="89" t="s">
        <v>74</v>
      </c>
      <c r="O4" s="90" t="s">
        <v>74</v>
      </c>
      <c r="P4" s="89" t="s">
        <v>74</v>
      </c>
      <c r="Q4" s="47" t="str">
        <f t="shared" si="2"/>
        <v>021-10618</v>
      </c>
      <c r="R4" s="64" t="s">
        <v>138</v>
      </c>
      <c r="S4" s="87">
        <v>374.56</v>
      </c>
      <c r="T4" s="21">
        <v>1</v>
      </c>
      <c r="U4" s="62" t="s">
        <v>139</v>
      </c>
      <c r="V4" s="49" t="s">
        <v>136</v>
      </c>
    </row>
    <row r="5" spans="1:24" x14ac:dyDescent="0.2">
      <c r="A5" s="21" t="str">
        <f t="shared" si="0"/>
        <v>Catalogo principalOPEN-CSP GOBIERNO076-03299</v>
      </c>
      <c r="B5" s="21" t="str">
        <f t="shared" si="1"/>
        <v>076-03299OPEN-CSP GOBIERNO</v>
      </c>
      <c r="C5" s="21"/>
      <c r="D5" s="21" t="s">
        <v>134</v>
      </c>
      <c r="E5" s="50" t="s">
        <v>144</v>
      </c>
      <c r="F5" s="21" t="s">
        <v>18</v>
      </c>
      <c r="G5" s="21" t="s">
        <v>134</v>
      </c>
      <c r="H5" s="49" t="s">
        <v>136</v>
      </c>
      <c r="I5" s="21" t="s">
        <v>74</v>
      </c>
      <c r="J5" s="54" t="s">
        <v>145</v>
      </c>
      <c r="K5" s="53" t="s">
        <v>29</v>
      </c>
      <c r="L5" s="52" t="s">
        <v>92</v>
      </c>
      <c r="M5" s="48" t="s">
        <v>73</v>
      </c>
      <c r="N5" s="89" t="s">
        <v>74</v>
      </c>
      <c r="O5" s="90" t="s">
        <v>74</v>
      </c>
      <c r="P5" s="89" t="s">
        <v>74</v>
      </c>
      <c r="Q5" s="47" t="str">
        <f t="shared" si="2"/>
        <v>076-03299</v>
      </c>
      <c r="R5" s="64" t="s">
        <v>138</v>
      </c>
      <c r="S5" s="87">
        <v>895.8</v>
      </c>
      <c r="T5" s="21">
        <v>1</v>
      </c>
      <c r="U5" s="62" t="s">
        <v>139</v>
      </c>
      <c r="V5" s="49" t="s">
        <v>136</v>
      </c>
    </row>
    <row r="6" spans="1:24" x14ac:dyDescent="0.2">
      <c r="A6" s="21" t="str">
        <f t="shared" si="0"/>
        <v>Catalogo principalOPEN-CSP GOBIERNO076-03300</v>
      </c>
      <c r="B6" s="21" t="str">
        <f t="shared" si="1"/>
        <v>076-03300OPEN-CSP GOBIERNO</v>
      </c>
      <c r="C6" s="21"/>
      <c r="D6" s="21" t="s">
        <v>134</v>
      </c>
      <c r="E6" s="50" t="s">
        <v>146</v>
      </c>
      <c r="F6" s="21" t="s">
        <v>18</v>
      </c>
      <c r="G6" s="21" t="s">
        <v>134</v>
      </c>
      <c r="H6" s="49" t="s">
        <v>136</v>
      </c>
      <c r="I6" s="21" t="s">
        <v>74</v>
      </c>
      <c r="J6" s="54" t="s">
        <v>147</v>
      </c>
      <c r="K6" s="53" t="s">
        <v>29</v>
      </c>
      <c r="L6" s="52" t="s">
        <v>92</v>
      </c>
      <c r="M6" s="48" t="s">
        <v>73</v>
      </c>
      <c r="N6" s="89" t="s">
        <v>74</v>
      </c>
      <c r="O6" s="90" t="s">
        <v>74</v>
      </c>
      <c r="P6" s="89" t="s">
        <v>74</v>
      </c>
      <c r="Q6" s="47" t="str">
        <f t="shared" si="2"/>
        <v>076-03300</v>
      </c>
      <c r="R6" s="64" t="s">
        <v>138</v>
      </c>
      <c r="S6" s="87">
        <v>328.8</v>
      </c>
      <c r="T6" s="21">
        <v>1</v>
      </c>
      <c r="U6" s="62" t="s">
        <v>139</v>
      </c>
      <c r="V6" s="49" t="s">
        <v>136</v>
      </c>
    </row>
    <row r="7" spans="1:24" x14ac:dyDescent="0.2">
      <c r="A7" s="21" t="str">
        <f t="shared" si="0"/>
        <v>Catalogo principalOPEN-CSP GOBIERNO076-05838</v>
      </c>
      <c r="B7" s="21" t="str">
        <f t="shared" si="1"/>
        <v>076-05838OPEN-CSP GOBIERNO</v>
      </c>
      <c r="C7" s="21"/>
      <c r="D7" s="21" t="s">
        <v>134</v>
      </c>
      <c r="E7" s="50" t="s">
        <v>148</v>
      </c>
      <c r="F7" s="21" t="s">
        <v>18</v>
      </c>
      <c r="G7" s="21" t="s">
        <v>134</v>
      </c>
      <c r="H7" s="49" t="s">
        <v>136</v>
      </c>
      <c r="I7" s="21" t="s">
        <v>74</v>
      </c>
      <c r="J7" s="54" t="s">
        <v>149</v>
      </c>
      <c r="K7" s="53" t="s">
        <v>29</v>
      </c>
      <c r="L7" s="52" t="s">
        <v>92</v>
      </c>
      <c r="M7" s="48" t="s">
        <v>73</v>
      </c>
      <c r="N7" s="89" t="s">
        <v>74</v>
      </c>
      <c r="O7" s="90" t="s">
        <v>74</v>
      </c>
      <c r="P7" s="89" t="s">
        <v>74</v>
      </c>
      <c r="Q7" s="47" t="str">
        <f t="shared" si="2"/>
        <v>076-05838</v>
      </c>
      <c r="R7" s="64" t="s">
        <v>138</v>
      </c>
      <c r="S7" s="87">
        <v>567.01</v>
      </c>
      <c r="T7" s="21">
        <v>1</v>
      </c>
      <c r="U7" s="62" t="s">
        <v>139</v>
      </c>
      <c r="V7" s="49" t="s">
        <v>136</v>
      </c>
    </row>
    <row r="8" spans="1:24" x14ac:dyDescent="0.2">
      <c r="A8" s="21" t="str">
        <f t="shared" si="0"/>
        <v>Catalogo principalOPEN-CSP GOBIERNO077-03412</v>
      </c>
      <c r="B8" s="21" t="str">
        <f t="shared" si="1"/>
        <v>077-03412OPEN-CSP GOBIERNO</v>
      </c>
      <c r="C8" s="21"/>
      <c r="D8" s="21" t="s">
        <v>134</v>
      </c>
      <c r="E8" s="50" t="s">
        <v>150</v>
      </c>
      <c r="F8" s="21" t="s">
        <v>18</v>
      </c>
      <c r="G8" s="21" t="s">
        <v>134</v>
      </c>
      <c r="H8" s="49" t="s">
        <v>136</v>
      </c>
      <c r="I8" s="21" t="s">
        <v>74</v>
      </c>
      <c r="J8" s="54" t="s">
        <v>151</v>
      </c>
      <c r="K8" s="53" t="s">
        <v>29</v>
      </c>
      <c r="L8" s="52" t="s">
        <v>92</v>
      </c>
      <c r="M8" s="48" t="s">
        <v>73</v>
      </c>
      <c r="N8" s="89" t="s">
        <v>74</v>
      </c>
      <c r="O8" s="90" t="s">
        <v>74</v>
      </c>
      <c r="P8" s="89" t="s">
        <v>74</v>
      </c>
      <c r="Q8" s="47" t="str">
        <f t="shared" si="2"/>
        <v>077-03412</v>
      </c>
      <c r="R8" s="64" t="s">
        <v>138</v>
      </c>
      <c r="S8" s="87">
        <v>186.89</v>
      </c>
      <c r="T8" s="21">
        <v>1</v>
      </c>
      <c r="U8" s="62" t="s">
        <v>139</v>
      </c>
      <c r="V8" s="49" t="s">
        <v>136</v>
      </c>
    </row>
    <row r="9" spans="1:24" x14ac:dyDescent="0.2">
      <c r="A9" s="21" t="str">
        <f t="shared" si="0"/>
        <v>Catalogo principalOPEN-CSP GOBIERNO077-03413</v>
      </c>
      <c r="B9" s="21" t="str">
        <f t="shared" si="1"/>
        <v>077-03413OPEN-CSP GOBIERNO</v>
      </c>
      <c r="C9" s="21"/>
      <c r="D9" s="21" t="s">
        <v>134</v>
      </c>
      <c r="E9" s="50" t="s">
        <v>152</v>
      </c>
      <c r="F9" s="21" t="s">
        <v>18</v>
      </c>
      <c r="G9" s="21" t="s">
        <v>134</v>
      </c>
      <c r="H9" s="49" t="s">
        <v>136</v>
      </c>
      <c r="I9" s="21" t="s">
        <v>74</v>
      </c>
      <c r="J9" s="54" t="s">
        <v>153</v>
      </c>
      <c r="K9" s="53" t="s">
        <v>29</v>
      </c>
      <c r="L9" s="52" t="s">
        <v>92</v>
      </c>
      <c r="M9" s="48" t="s">
        <v>73</v>
      </c>
      <c r="N9" s="89" t="s">
        <v>74</v>
      </c>
      <c r="O9" s="90" t="s">
        <v>74</v>
      </c>
      <c r="P9" s="89" t="s">
        <v>74</v>
      </c>
      <c r="Q9" s="47" t="str">
        <f t="shared" si="2"/>
        <v>077-03413</v>
      </c>
      <c r="R9" s="64" t="s">
        <v>138</v>
      </c>
      <c r="S9" s="87">
        <v>68.569999999999993</v>
      </c>
      <c r="T9" s="21">
        <v>1</v>
      </c>
      <c r="U9" s="62" t="s">
        <v>139</v>
      </c>
      <c r="V9" s="49" t="s">
        <v>136</v>
      </c>
    </row>
    <row r="10" spans="1:24" x14ac:dyDescent="0.2">
      <c r="A10" s="21" t="str">
        <f t="shared" si="0"/>
        <v>Catalogo principalOPEN-CSP GOBIERNO077-07242</v>
      </c>
      <c r="B10" s="21" t="str">
        <f t="shared" si="1"/>
        <v>077-07242OPEN-CSP GOBIERNO</v>
      </c>
      <c r="C10" s="21"/>
      <c r="D10" s="21" t="s">
        <v>134</v>
      </c>
      <c r="E10" s="50" t="s">
        <v>154</v>
      </c>
      <c r="F10" s="21" t="s">
        <v>18</v>
      </c>
      <c r="G10" s="21" t="s">
        <v>134</v>
      </c>
      <c r="H10" s="49" t="s">
        <v>136</v>
      </c>
      <c r="I10" s="21" t="s">
        <v>74</v>
      </c>
      <c r="J10" s="54" t="s">
        <v>155</v>
      </c>
      <c r="K10" s="53" t="s">
        <v>29</v>
      </c>
      <c r="L10" s="52" t="s">
        <v>92</v>
      </c>
      <c r="M10" s="48" t="s">
        <v>73</v>
      </c>
      <c r="N10" s="89" t="s">
        <v>74</v>
      </c>
      <c r="O10" s="90" t="s">
        <v>74</v>
      </c>
      <c r="P10" s="89" t="s">
        <v>74</v>
      </c>
      <c r="Q10" s="47" t="str">
        <f t="shared" si="2"/>
        <v>077-07242</v>
      </c>
      <c r="R10" s="64" t="s">
        <v>138</v>
      </c>
      <c r="S10" s="87">
        <v>118.32</v>
      </c>
      <c r="T10" s="21">
        <v>1</v>
      </c>
      <c r="U10" s="62" t="s">
        <v>139</v>
      </c>
      <c r="V10" s="49" t="s">
        <v>136</v>
      </c>
    </row>
    <row r="11" spans="1:24" x14ac:dyDescent="0.2">
      <c r="A11" s="21" t="str">
        <f t="shared" si="0"/>
        <v>Catalogo principalOPEN-CSP GOBIERNO125-00162</v>
      </c>
      <c r="B11" s="21" t="str">
        <f t="shared" si="1"/>
        <v>125-00162OPEN-CSP GOBIERNO</v>
      </c>
      <c r="C11" s="21"/>
      <c r="D11" s="21" t="s">
        <v>134</v>
      </c>
      <c r="E11" s="50" t="s">
        <v>156</v>
      </c>
      <c r="F11" s="21" t="s">
        <v>18</v>
      </c>
      <c r="G11" s="21" t="s">
        <v>134</v>
      </c>
      <c r="H11" s="49" t="s">
        <v>136</v>
      </c>
      <c r="I11" s="21" t="s">
        <v>74</v>
      </c>
      <c r="J11" s="54" t="s">
        <v>157</v>
      </c>
      <c r="K11" s="53" t="s">
        <v>29</v>
      </c>
      <c r="L11" s="52" t="s">
        <v>92</v>
      </c>
      <c r="M11" s="48" t="s">
        <v>73</v>
      </c>
      <c r="N11" s="89" t="s">
        <v>74</v>
      </c>
      <c r="O11" s="90" t="s">
        <v>74</v>
      </c>
      <c r="P11" s="89" t="s">
        <v>74</v>
      </c>
      <c r="Q11" s="47" t="str">
        <f t="shared" si="2"/>
        <v>125-00162</v>
      </c>
      <c r="R11" s="64" t="s">
        <v>138</v>
      </c>
      <c r="S11" s="87">
        <v>584.22</v>
      </c>
      <c r="T11" s="21">
        <v>1</v>
      </c>
      <c r="U11" s="62" t="s">
        <v>139</v>
      </c>
      <c r="V11" s="49" t="s">
        <v>136</v>
      </c>
    </row>
    <row r="12" spans="1:24" x14ac:dyDescent="0.2">
      <c r="A12" s="21" t="str">
        <f t="shared" si="0"/>
        <v>Catalogo principalOPEN-CSP GOBIERNO125-00181</v>
      </c>
      <c r="B12" s="21" t="str">
        <f t="shared" si="1"/>
        <v>125-00181OPEN-CSP GOBIERNO</v>
      </c>
      <c r="C12" s="21"/>
      <c r="D12" s="21" t="s">
        <v>134</v>
      </c>
      <c r="E12" s="50" t="s">
        <v>158</v>
      </c>
      <c r="F12" s="21" t="s">
        <v>18</v>
      </c>
      <c r="G12" s="21" t="s">
        <v>134</v>
      </c>
      <c r="H12" s="49" t="s">
        <v>136</v>
      </c>
      <c r="I12" s="21" t="s">
        <v>74</v>
      </c>
      <c r="J12" s="54" t="s">
        <v>159</v>
      </c>
      <c r="K12" s="53" t="s">
        <v>29</v>
      </c>
      <c r="L12" s="52" t="s">
        <v>92</v>
      </c>
      <c r="M12" s="48" t="s">
        <v>73</v>
      </c>
      <c r="N12" s="89" t="s">
        <v>74</v>
      </c>
      <c r="O12" s="90" t="s">
        <v>74</v>
      </c>
      <c r="P12" s="89" t="s">
        <v>74</v>
      </c>
      <c r="Q12" s="47" t="str">
        <f t="shared" si="2"/>
        <v>125-00181</v>
      </c>
      <c r="R12" s="64" t="s">
        <v>138</v>
      </c>
      <c r="S12" s="87">
        <v>194.74</v>
      </c>
      <c r="T12" s="21">
        <v>1</v>
      </c>
      <c r="U12" s="62" t="s">
        <v>139</v>
      </c>
      <c r="V12" s="49" t="s">
        <v>136</v>
      </c>
    </row>
    <row r="13" spans="1:24" x14ac:dyDescent="0.2">
      <c r="A13" s="21" t="str">
        <f t="shared" si="0"/>
        <v>Catalogo principalOPEN-CSP GOBIERNO126-00257</v>
      </c>
      <c r="B13" s="21" t="str">
        <f t="shared" si="1"/>
        <v>126-00257OPEN-CSP GOBIERNO</v>
      </c>
      <c r="C13" s="21"/>
      <c r="D13" s="21" t="s">
        <v>134</v>
      </c>
      <c r="E13" s="50" t="s">
        <v>160</v>
      </c>
      <c r="F13" s="21" t="s">
        <v>18</v>
      </c>
      <c r="G13" s="21" t="s">
        <v>134</v>
      </c>
      <c r="H13" s="49" t="s">
        <v>136</v>
      </c>
      <c r="I13" s="21" t="s">
        <v>74</v>
      </c>
      <c r="J13" s="54" t="s">
        <v>161</v>
      </c>
      <c r="K13" s="53" t="s">
        <v>29</v>
      </c>
      <c r="L13" s="52" t="s">
        <v>92</v>
      </c>
      <c r="M13" s="48" t="s">
        <v>73</v>
      </c>
      <c r="N13" s="89" t="s">
        <v>74</v>
      </c>
      <c r="O13" s="90" t="s">
        <v>74</v>
      </c>
      <c r="P13" s="89" t="s">
        <v>74</v>
      </c>
      <c r="Q13" s="47" t="str">
        <f t="shared" si="2"/>
        <v>126-00257</v>
      </c>
      <c r="R13" s="64" t="s">
        <v>138</v>
      </c>
      <c r="S13" s="87">
        <v>584.22</v>
      </c>
      <c r="T13" s="21">
        <v>1</v>
      </c>
      <c r="U13" s="62" t="s">
        <v>139</v>
      </c>
      <c r="V13" s="49" t="s">
        <v>136</v>
      </c>
    </row>
    <row r="14" spans="1:24" x14ac:dyDescent="0.2">
      <c r="A14" s="21" t="str">
        <f t="shared" si="0"/>
        <v>Catalogo principalOPEN-CSP GOBIERNO126-00260</v>
      </c>
      <c r="B14" s="21" t="str">
        <f t="shared" si="1"/>
        <v>126-00260OPEN-CSP GOBIERNO</v>
      </c>
      <c r="C14" s="21"/>
      <c r="D14" s="21" t="s">
        <v>134</v>
      </c>
      <c r="E14" s="50" t="s">
        <v>162</v>
      </c>
      <c r="F14" s="21" t="s">
        <v>18</v>
      </c>
      <c r="G14" s="21" t="s">
        <v>134</v>
      </c>
      <c r="H14" s="49" t="s">
        <v>136</v>
      </c>
      <c r="I14" s="21" t="s">
        <v>74</v>
      </c>
      <c r="J14" s="54" t="s">
        <v>163</v>
      </c>
      <c r="K14" s="53" t="s">
        <v>29</v>
      </c>
      <c r="L14" s="52" t="s">
        <v>92</v>
      </c>
      <c r="M14" s="48" t="s">
        <v>73</v>
      </c>
      <c r="N14" s="89" t="s">
        <v>74</v>
      </c>
      <c r="O14" s="90" t="s">
        <v>74</v>
      </c>
      <c r="P14" s="89" t="s">
        <v>74</v>
      </c>
      <c r="Q14" s="47" t="str">
        <f t="shared" si="2"/>
        <v>126-00260</v>
      </c>
      <c r="R14" s="64" t="s">
        <v>138</v>
      </c>
      <c r="S14" s="87">
        <v>671.93</v>
      </c>
      <c r="T14" s="21">
        <v>1</v>
      </c>
      <c r="U14" s="62" t="s">
        <v>139</v>
      </c>
      <c r="V14" s="49" t="s">
        <v>136</v>
      </c>
    </row>
    <row r="15" spans="1:24" x14ac:dyDescent="0.2">
      <c r="A15" s="21" t="str">
        <f t="shared" si="0"/>
        <v>Catalogo principalOPEN-CSP GOBIERNO126-00295</v>
      </c>
      <c r="B15" s="21" t="str">
        <f t="shared" si="1"/>
        <v>126-00295OPEN-CSP GOBIERNO</v>
      </c>
      <c r="C15" s="21"/>
      <c r="D15" s="21" t="s">
        <v>134</v>
      </c>
      <c r="E15" s="50" t="s">
        <v>164</v>
      </c>
      <c r="F15" s="21" t="s">
        <v>18</v>
      </c>
      <c r="G15" s="21" t="s">
        <v>134</v>
      </c>
      <c r="H15" s="49" t="s">
        <v>136</v>
      </c>
      <c r="I15" s="21" t="s">
        <v>74</v>
      </c>
      <c r="J15" s="54" t="s">
        <v>165</v>
      </c>
      <c r="K15" s="53" t="s">
        <v>29</v>
      </c>
      <c r="L15" s="52" t="s">
        <v>92</v>
      </c>
      <c r="M15" s="48" t="s">
        <v>73</v>
      </c>
      <c r="N15" s="89" t="s">
        <v>74</v>
      </c>
      <c r="O15" s="90" t="s">
        <v>74</v>
      </c>
      <c r="P15" s="89" t="s">
        <v>74</v>
      </c>
      <c r="Q15" s="47" t="str">
        <f t="shared" si="2"/>
        <v>126-00295</v>
      </c>
      <c r="R15" s="64" t="s">
        <v>138</v>
      </c>
      <c r="S15" s="87">
        <v>194.74</v>
      </c>
      <c r="T15" s="21">
        <v>1</v>
      </c>
      <c r="U15" s="62" t="s">
        <v>139</v>
      </c>
      <c r="V15" s="49" t="s">
        <v>136</v>
      </c>
    </row>
    <row r="16" spans="1:24" x14ac:dyDescent="0.2">
      <c r="A16" s="21" t="str">
        <f t="shared" si="0"/>
        <v>Catalogo principalOPEN-CSP GOBIERNO126-00298</v>
      </c>
      <c r="B16" s="21" t="str">
        <f t="shared" si="1"/>
        <v>126-00298OPEN-CSP GOBIERNO</v>
      </c>
      <c r="C16" s="21"/>
      <c r="D16" s="21" t="s">
        <v>134</v>
      </c>
      <c r="E16" s="50" t="s">
        <v>166</v>
      </c>
      <c r="F16" s="21" t="s">
        <v>18</v>
      </c>
      <c r="G16" s="21" t="s">
        <v>134</v>
      </c>
      <c r="H16" s="49" t="s">
        <v>136</v>
      </c>
      <c r="I16" s="21" t="s">
        <v>74</v>
      </c>
      <c r="J16" s="54" t="s">
        <v>167</v>
      </c>
      <c r="K16" s="53" t="s">
        <v>29</v>
      </c>
      <c r="L16" s="52" t="s">
        <v>92</v>
      </c>
      <c r="M16" s="48" t="s">
        <v>73</v>
      </c>
      <c r="N16" s="89" t="s">
        <v>74</v>
      </c>
      <c r="O16" s="90" t="s">
        <v>74</v>
      </c>
      <c r="P16" s="89" t="s">
        <v>74</v>
      </c>
      <c r="Q16" s="47" t="str">
        <f t="shared" si="2"/>
        <v>126-00298</v>
      </c>
      <c r="R16" s="64" t="s">
        <v>138</v>
      </c>
      <c r="S16" s="87">
        <v>223.98</v>
      </c>
      <c r="T16" s="21">
        <v>1</v>
      </c>
      <c r="U16" s="62" t="s">
        <v>139</v>
      </c>
      <c r="V16" s="49" t="s">
        <v>136</v>
      </c>
    </row>
    <row r="17" spans="1:22" x14ac:dyDescent="0.2">
      <c r="A17" s="21" t="str">
        <f t="shared" si="0"/>
        <v>Catalogo principalOPEN-CSP GOBIERNO228-04510</v>
      </c>
      <c r="B17" s="21" t="str">
        <f t="shared" si="1"/>
        <v>228-04510OPEN-CSP GOBIERNO</v>
      </c>
      <c r="C17" s="21"/>
      <c r="D17" s="21" t="s">
        <v>134</v>
      </c>
      <c r="E17" s="50" t="s">
        <v>168</v>
      </c>
      <c r="F17" s="21" t="s">
        <v>18</v>
      </c>
      <c r="G17" s="21" t="s">
        <v>134</v>
      </c>
      <c r="H17" s="49" t="s">
        <v>136</v>
      </c>
      <c r="I17" s="21" t="s">
        <v>74</v>
      </c>
      <c r="J17" s="54" t="s">
        <v>169</v>
      </c>
      <c r="K17" s="53" t="s">
        <v>29</v>
      </c>
      <c r="L17" s="52" t="s">
        <v>92</v>
      </c>
      <c r="M17" s="48" t="s">
        <v>73</v>
      </c>
      <c r="N17" s="89" t="s">
        <v>74</v>
      </c>
      <c r="O17" s="90" t="s">
        <v>74</v>
      </c>
      <c r="P17" s="89" t="s">
        <v>74</v>
      </c>
      <c r="Q17" s="47" t="str">
        <f t="shared" si="2"/>
        <v>228-04510</v>
      </c>
      <c r="R17" s="64" t="s">
        <v>138</v>
      </c>
      <c r="S17" s="87">
        <v>451.59</v>
      </c>
      <c r="T17" s="21">
        <v>1</v>
      </c>
      <c r="U17" s="62" t="s">
        <v>139</v>
      </c>
      <c r="V17" s="49" t="s">
        <v>136</v>
      </c>
    </row>
    <row r="18" spans="1:22" x14ac:dyDescent="0.2">
      <c r="A18" s="21" t="str">
        <f t="shared" si="0"/>
        <v>Catalogo principalOPEN-CSP GOBIERNO228-04513</v>
      </c>
      <c r="B18" s="21" t="str">
        <f t="shared" si="1"/>
        <v>228-04513OPEN-CSP GOBIERNO</v>
      </c>
      <c r="C18" s="21"/>
      <c r="D18" s="21" t="s">
        <v>134</v>
      </c>
      <c r="E18" s="50" t="s">
        <v>170</v>
      </c>
      <c r="F18" s="21" t="s">
        <v>18</v>
      </c>
      <c r="G18" s="21" t="s">
        <v>134</v>
      </c>
      <c r="H18" s="49" t="s">
        <v>136</v>
      </c>
      <c r="I18" s="21" t="s">
        <v>74</v>
      </c>
      <c r="J18" s="54" t="s">
        <v>171</v>
      </c>
      <c r="K18" s="53" t="s">
        <v>29</v>
      </c>
      <c r="L18" s="52" t="s">
        <v>92</v>
      </c>
      <c r="M18" s="48" t="s">
        <v>73</v>
      </c>
      <c r="N18" s="89" t="s">
        <v>74</v>
      </c>
      <c r="O18" s="90" t="s">
        <v>74</v>
      </c>
      <c r="P18" s="89" t="s">
        <v>74</v>
      </c>
      <c r="Q18" s="47" t="str">
        <f t="shared" si="2"/>
        <v>228-04513</v>
      </c>
      <c r="R18" s="64" t="s">
        <v>138</v>
      </c>
      <c r="S18" s="87">
        <v>1354.91</v>
      </c>
      <c r="T18" s="21">
        <v>1</v>
      </c>
      <c r="U18" s="62" t="s">
        <v>139</v>
      </c>
      <c r="V18" s="49" t="s">
        <v>136</v>
      </c>
    </row>
    <row r="19" spans="1:22" x14ac:dyDescent="0.2">
      <c r="A19" s="21" t="str">
        <f t="shared" si="0"/>
        <v>Catalogo principalOPEN-CSP GOBIERNO228-11487</v>
      </c>
      <c r="B19" s="21" t="str">
        <f t="shared" si="1"/>
        <v>228-11487OPEN-CSP GOBIERNO</v>
      </c>
      <c r="C19" s="21"/>
      <c r="D19" s="21" t="s">
        <v>134</v>
      </c>
      <c r="E19" s="50" t="s">
        <v>172</v>
      </c>
      <c r="F19" s="21" t="s">
        <v>18</v>
      </c>
      <c r="G19" s="21" t="s">
        <v>134</v>
      </c>
      <c r="H19" s="49" t="s">
        <v>136</v>
      </c>
      <c r="I19" s="21" t="s">
        <v>74</v>
      </c>
      <c r="J19" s="54" t="s">
        <v>173</v>
      </c>
      <c r="K19" s="53" t="s">
        <v>29</v>
      </c>
      <c r="L19" s="52" t="s">
        <v>92</v>
      </c>
      <c r="M19" s="48" t="s">
        <v>73</v>
      </c>
      <c r="N19" s="89" t="s">
        <v>74</v>
      </c>
      <c r="O19" s="90" t="s">
        <v>74</v>
      </c>
      <c r="P19" s="89" t="s">
        <v>74</v>
      </c>
      <c r="Q19" s="47" t="str">
        <f t="shared" si="2"/>
        <v>228-11487</v>
      </c>
      <c r="R19" s="64" t="s">
        <v>138</v>
      </c>
      <c r="S19" s="87">
        <v>903.33</v>
      </c>
      <c r="T19" s="21">
        <v>1</v>
      </c>
      <c r="U19" s="62" t="s">
        <v>139</v>
      </c>
      <c r="V19" s="49" t="s">
        <v>136</v>
      </c>
    </row>
    <row r="20" spans="1:22" x14ac:dyDescent="0.2">
      <c r="A20" s="21" t="str">
        <f t="shared" si="0"/>
        <v>Catalogo principalOPEN-CSP GOBIERNO269-08812</v>
      </c>
      <c r="B20" s="21" t="str">
        <f t="shared" si="1"/>
        <v>269-08812OPEN-CSP GOBIERNO</v>
      </c>
      <c r="C20" s="21"/>
      <c r="D20" s="21" t="s">
        <v>134</v>
      </c>
      <c r="E20" s="50" t="s">
        <v>174</v>
      </c>
      <c r="F20" s="21" t="s">
        <v>18</v>
      </c>
      <c r="G20" s="21" t="s">
        <v>134</v>
      </c>
      <c r="H20" s="49" t="s">
        <v>136</v>
      </c>
      <c r="I20" s="21" t="s">
        <v>74</v>
      </c>
      <c r="J20" s="54" t="s">
        <v>175</v>
      </c>
      <c r="K20" s="53" t="s">
        <v>29</v>
      </c>
      <c r="L20" s="52" t="s">
        <v>92</v>
      </c>
      <c r="M20" s="48" t="s">
        <v>73</v>
      </c>
      <c r="N20" s="89" t="s">
        <v>74</v>
      </c>
      <c r="O20" s="90" t="s">
        <v>74</v>
      </c>
      <c r="P20" s="89" t="s">
        <v>74</v>
      </c>
      <c r="Q20" s="47" t="str">
        <f t="shared" si="2"/>
        <v>269-08812</v>
      </c>
      <c r="R20" s="64" t="s">
        <v>138</v>
      </c>
      <c r="S20" s="87">
        <v>807.26</v>
      </c>
      <c r="T20" s="21">
        <v>1</v>
      </c>
      <c r="U20" s="62" t="s">
        <v>139</v>
      </c>
      <c r="V20" s="49" t="s">
        <v>136</v>
      </c>
    </row>
    <row r="21" spans="1:22" x14ac:dyDescent="0.2">
      <c r="A21" s="21" t="str">
        <f t="shared" si="0"/>
        <v>Catalogo principalOPEN-CSP GOBIERNO269-08814</v>
      </c>
      <c r="B21" s="21" t="str">
        <f t="shared" si="1"/>
        <v>269-08814OPEN-CSP GOBIERNO</v>
      </c>
      <c r="C21" s="21"/>
      <c r="D21" s="21" t="s">
        <v>134</v>
      </c>
      <c r="E21" s="50" t="s">
        <v>176</v>
      </c>
      <c r="F21" s="21" t="s">
        <v>18</v>
      </c>
      <c r="G21" s="21" t="s">
        <v>134</v>
      </c>
      <c r="H21" s="49" t="s">
        <v>136</v>
      </c>
      <c r="I21" s="21" t="s">
        <v>74</v>
      </c>
      <c r="J21" s="54" t="s">
        <v>177</v>
      </c>
      <c r="K21" s="53" t="s">
        <v>29</v>
      </c>
      <c r="L21" s="52" t="s">
        <v>92</v>
      </c>
      <c r="M21" s="48" t="s">
        <v>73</v>
      </c>
      <c r="N21" s="89" t="s">
        <v>74</v>
      </c>
      <c r="O21" s="90" t="s">
        <v>74</v>
      </c>
      <c r="P21" s="89" t="s">
        <v>74</v>
      </c>
      <c r="Q21" s="47" t="str">
        <f t="shared" si="2"/>
        <v>269-08814</v>
      </c>
      <c r="R21" s="64" t="s">
        <v>138</v>
      </c>
      <c r="S21" s="87">
        <v>296.32</v>
      </c>
      <c r="T21" s="21">
        <v>1</v>
      </c>
      <c r="U21" s="62" t="s">
        <v>139</v>
      </c>
      <c r="V21" s="49" t="s">
        <v>136</v>
      </c>
    </row>
    <row r="22" spans="1:22" x14ac:dyDescent="0.2">
      <c r="A22" s="21" t="str">
        <f t="shared" si="0"/>
        <v>Catalogo principalOPEN-CSP GOBIERNO2PM-00006</v>
      </c>
      <c r="B22" s="21" t="str">
        <f t="shared" si="1"/>
        <v>2PM-00006OPEN-CSP GOBIERNO</v>
      </c>
      <c r="C22" s="21"/>
      <c r="D22" s="21" t="s">
        <v>134</v>
      </c>
      <c r="E22" s="50" t="s">
        <v>178</v>
      </c>
      <c r="F22" s="21" t="s">
        <v>18</v>
      </c>
      <c r="G22" s="21" t="s">
        <v>134</v>
      </c>
      <c r="H22" s="49" t="s">
        <v>136</v>
      </c>
      <c r="I22" s="21" t="s">
        <v>74</v>
      </c>
      <c r="J22" s="54" t="s">
        <v>179</v>
      </c>
      <c r="K22" s="53" t="s">
        <v>29</v>
      </c>
      <c r="L22" s="52" t="s">
        <v>92</v>
      </c>
      <c r="M22" s="48" t="s">
        <v>73</v>
      </c>
      <c r="N22" s="89" t="s">
        <v>74</v>
      </c>
      <c r="O22" s="90" t="s">
        <v>74</v>
      </c>
      <c r="P22" s="89" t="s">
        <v>74</v>
      </c>
      <c r="Q22" s="47" t="str">
        <f t="shared" si="2"/>
        <v>2PM-00006</v>
      </c>
      <c r="R22" s="64" t="s">
        <v>75</v>
      </c>
      <c r="S22" s="87">
        <v>42</v>
      </c>
      <c r="T22" s="21">
        <v>1</v>
      </c>
      <c r="U22" s="62" t="s">
        <v>139</v>
      </c>
      <c r="V22" s="49" t="s">
        <v>136</v>
      </c>
    </row>
    <row r="23" spans="1:22" x14ac:dyDescent="0.2">
      <c r="A23" s="21" t="str">
        <f t="shared" si="0"/>
        <v>Catalogo principalOPEN-CSP GOBIERNO312-02971</v>
      </c>
      <c r="B23" s="21" t="str">
        <f t="shared" si="1"/>
        <v>312-02971OPEN-CSP GOBIERNO</v>
      </c>
      <c r="C23" s="21"/>
      <c r="D23" s="21" t="s">
        <v>134</v>
      </c>
      <c r="E23" s="50" t="s">
        <v>180</v>
      </c>
      <c r="F23" s="21" t="s">
        <v>18</v>
      </c>
      <c r="G23" s="21" t="s">
        <v>134</v>
      </c>
      <c r="H23" s="49" t="s">
        <v>136</v>
      </c>
      <c r="I23" s="21" t="s">
        <v>74</v>
      </c>
      <c r="J23" s="54" t="s">
        <v>181</v>
      </c>
      <c r="K23" s="53" t="s">
        <v>29</v>
      </c>
      <c r="L23" s="52" t="s">
        <v>92</v>
      </c>
      <c r="M23" s="48" t="s">
        <v>73</v>
      </c>
      <c r="N23" s="89" t="s">
        <v>74</v>
      </c>
      <c r="O23" s="90" t="s">
        <v>74</v>
      </c>
      <c r="P23" s="89" t="s">
        <v>74</v>
      </c>
      <c r="Q23" s="47" t="str">
        <f t="shared" si="2"/>
        <v>312-02971</v>
      </c>
      <c r="R23" s="64" t="s">
        <v>138</v>
      </c>
      <c r="S23" s="87">
        <v>356.12</v>
      </c>
      <c r="T23" s="21">
        <v>1</v>
      </c>
      <c r="U23" s="62" t="s">
        <v>139</v>
      </c>
      <c r="V23" s="49" t="s">
        <v>136</v>
      </c>
    </row>
    <row r="24" spans="1:22" x14ac:dyDescent="0.2">
      <c r="A24" s="21" t="str">
        <f t="shared" si="0"/>
        <v>Catalogo principalOPEN-CSP GOBIERNO312-02972</v>
      </c>
      <c r="B24" s="21" t="str">
        <f t="shared" si="1"/>
        <v>312-02972OPEN-CSP GOBIERNO</v>
      </c>
      <c r="C24" s="21"/>
      <c r="D24" s="21" t="s">
        <v>134</v>
      </c>
      <c r="E24" s="50" t="s">
        <v>182</v>
      </c>
      <c r="F24" s="21" t="s">
        <v>18</v>
      </c>
      <c r="G24" s="21" t="s">
        <v>134</v>
      </c>
      <c r="H24" s="49" t="s">
        <v>136</v>
      </c>
      <c r="I24" s="21" t="s">
        <v>74</v>
      </c>
      <c r="J24" s="54" t="s">
        <v>183</v>
      </c>
      <c r="K24" s="53" t="s">
        <v>29</v>
      </c>
      <c r="L24" s="52" t="s">
        <v>92</v>
      </c>
      <c r="M24" s="48" t="s">
        <v>73</v>
      </c>
      <c r="N24" s="89" t="s">
        <v>74</v>
      </c>
      <c r="O24" s="90" t="s">
        <v>74</v>
      </c>
      <c r="P24" s="89" t="s">
        <v>74</v>
      </c>
      <c r="Q24" s="47" t="str">
        <f t="shared" si="2"/>
        <v>312-02972</v>
      </c>
      <c r="R24" s="64" t="s">
        <v>138</v>
      </c>
      <c r="S24" s="87">
        <v>1068.6300000000001</v>
      </c>
      <c r="T24" s="21">
        <v>1</v>
      </c>
      <c r="U24" s="62" t="s">
        <v>139</v>
      </c>
      <c r="V24" s="49" t="s">
        <v>136</v>
      </c>
    </row>
    <row r="25" spans="1:22" x14ac:dyDescent="0.2">
      <c r="A25" s="21" t="str">
        <f t="shared" si="0"/>
        <v>Catalogo principalOPEN-CSP GOBIERNO312-04413</v>
      </c>
      <c r="B25" s="21" t="str">
        <f t="shared" si="1"/>
        <v>312-04413OPEN-CSP GOBIERNO</v>
      </c>
      <c r="C25" s="21"/>
      <c r="D25" s="21" t="s">
        <v>134</v>
      </c>
      <c r="E25" s="50" t="s">
        <v>184</v>
      </c>
      <c r="F25" s="21" t="s">
        <v>18</v>
      </c>
      <c r="G25" s="21" t="s">
        <v>134</v>
      </c>
      <c r="H25" s="49" t="s">
        <v>136</v>
      </c>
      <c r="I25" s="21" t="s">
        <v>74</v>
      </c>
      <c r="J25" s="54" t="s">
        <v>185</v>
      </c>
      <c r="K25" s="53" t="s">
        <v>29</v>
      </c>
      <c r="L25" s="52" t="s">
        <v>92</v>
      </c>
      <c r="M25" s="48" t="s">
        <v>73</v>
      </c>
      <c r="N25" s="89" t="s">
        <v>74</v>
      </c>
      <c r="O25" s="90" t="s">
        <v>74</v>
      </c>
      <c r="P25" s="89" t="s">
        <v>74</v>
      </c>
      <c r="Q25" s="47" t="str">
        <f t="shared" si="2"/>
        <v>312-04413</v>
      </c>
      <c r="R25" s="64" t="s">
        <v>138</v>
      </c>
      <c r="S25" s="87">
        <v>712.5</v>
      </c>
      <c r="T25" s="21">
        <v>1</v>
      </c>
      <c r="U25" s="62" t="s">
        <v>139</v>
      </c>
      <c r="V25" s="49" t="s">
        <v>136</v>
      </c>
    </row>
    <row r="26" spans="1:22" x14ac:dyDescent="0.2">
      <c r="A26" s="21" t="str">
        <f t="shared" si="0"/>
        <v>Catalogo principalOPEN-CSP GOBIERNO359-01384</v>
      </c>
      <c r="B26" s="21" t="str">
        <f t="shared" si="1"/>
        <v>359-01384OPEN-CSP GOBIERNO</v>
      </c>
      <c r="C26" s="21"/>
      <c r="D26" s="21" t="s">
        <v>134</v>
      </c>
      <c r="E26" s="50" t="s">
        <v>186</v>
      </c>
      <c r="F26" s="21" t="s">
        <v>18</v>
      </c>
      <c r="G26" s="21" t="s">
        <v>134</v>
      </c>
      <c r="H26" s="49" t="s">
        <v>136</v>
      </c>
      <c r="I26" s="21" t="s">
        <v>74</v>
      </c>
      <c r="J26" s="54" t="s">
        <v>187</v>
      </c>
      <c r="K26" s="53" t="s">
        <v>29</v>
      </c>
      <c r="L26" s="52" t="s">
        <v>92</v>
      </c>
      <c r="M26" s="48" t="s">
        <v>73</v>
      </c>
      <c r="N26" s="89" t="s">
        <v>74</v>
      </c>
      <c r="O26" s="90" t="s">
        <v>74</v>
      </c>
      <c r="P26" s="89" t="s">
        <v>74</v>
      </c>
      <c r="Q26" s="47" t="str">
        <f t="shared" si="2"/>
        <v>359-01384</v>
      </c>
      <c r="R26" s="64" t="s">
        <v>138</v>
      </c>
      <c r="S26" s="87">
        <v>104.88</v>
      </c>
      <c r="T26" s="21">
        <v>1</v>
      </c>
      <c r="U26" s="62" t="s">
        <v>139</v>
      </c>
      <c r="V26" s="49" t="s">
        <v>136</v>
      </c>
    </row>
    <row r="27" spans="1:22" x14ac:dyDescent="0.2">
      <c r="A27" s="21" t="str">
        <f t="shared" si="0"/>
        <v>Catalogo principalOPEN-CSP GOBIERNO359-01385</v>
      </c>
      <c r="B27" s="21" t="str">
        <f t="shared" si="1"/>
        <v>359-01385OPEN-CSP GOBIERNO</v>
      </c>
      <c r="C27" s="21"/>
      <c r="D27" s="21" t="s">
        <v>134</v>
      </c>
      <c r="E27" s="50" t="s">
        <v>188</v>
      </c>
      <c r="F27" s="21" t="s">
        <v>18</v>
      </c>
      <c r="G27" s="21" t="s">
        <v>134</v>
      </c>
      <c r="H27" s="49" t="s">
        <v>136</v>
      </c>
      <c r="I27" s="21" t="s">
        <v>74</v>
      </c>
      <c r="J27" s="54" t="s">
        <v>189</v>
      </c>
      <c r="K27" s="53" t="s">
        <v>29</v>
      </c>
      <c r="L27" s="52" t="s">
        <v>92</v>
      </c>
      <c r="M27" s="48" t="s">
        <v>73</v>
      </c>
      <c r="N27" s="89" t="s">
        <v>74</v>
      </c>
      <c r="O27" s="90" t="s">
        <v>74</v>
      </c>
      <c r="P27" s="89" t="s">
        <v>74</v>
      </c>
      <c r="Q27" s="47" t="str">
        <f t="shared" si="2"/>
        <v>359-01385</v>
      </c>
      <c r="R27" s="64" t="s">
        <v>138</v>
      </c>
      <c r="S27" s="87">
        <v>104.88</v>
      </c>
      <c r="T27" s="21">
        <v>1</v>
      </c>
      <c r="U27" s="62" t="s">
        <v>139</v>
      </c>
      <c r="V27" s="49" t="s">
        <v>136</v>
      </c>
    </row>
    <row r="28" spans="1:22" x14ac:dyDescent="0.2">
      <c r="A28" s="21" t="str">
        <f t="shared" si="0"/>
        <v>Catalogo principalOPEN-CSP GOBIERNO359-01386</v>
      </c>
      <c r="B28" s="21" t="str">
        <f t="shared" si="1"/>
        <v>359-01386OPEN-CSP GOBIERNO</v>
      </c>
      <c r="C28" s="21"/>
      <c r="D28" s="21" t="s">
        <v>134</v>
      </c>
      <c r="E28" s="51" t="s">
        <v>190</v>
      </c>
      <c r="F28" s="21" t="s">
        <v>18</v>
      </c>
      <c r="G28" s="21" t="s">
        <v>134</v>
      </c>
      <c r="H28" s="49" t="s">
        <v>136</v>
      </c>
      <c r="I28" s="21" t="s">
        <v>74</v>
      </c>
      <c r="J28" s="55" t="s">
        <v>191</v>
      </c>
      <c r="K28" s="53" t="s">
        <v>29</v>
      </c>
      <c r="L28" s="52" t="s">
        <v>92</v>
      </c>
      <c r="M28" s="48" t="s">
        <v>73</v>
      </c>
      <c r="N28" s="89" t="s">
        <v>74</v>
      </c>
      <c r="O28" s="90" t="s">
        <v>74</v>
      </c>
      <c r="P28" s="89" t="s">
        <v>74</v>
      </c>
      <c r="Q28" s="47" t="str">
        <f t="shared" si="2"/>
        <v>359-01386</v>
      </c>
      <c r="R28" s="64" t="s">
        <v>138</v>
      </c>
      <c r="S28" s="87">
        <v>314.64999999999998</v>
      </c>
      <c r="T28" s="21">
        <v>1</v>
      </c>
      <c r="U28" s="62" t="s">
        <v>139</v>
      </c>
      <c r="V28" s="49" t="s">
        <v>136</v>
      </c>
    </row>
    <row r="29" spans="1:22" x14ac:dyDescent="0.2">
      <c r="A29" s="21" t="str">
        <f t="shared" si="0"/>
        <v>Catalogo principalOPEN-CSP GOBIERNO359-01387</v>
      </c>
      <c r="B29" s="21" t="str">
        <f t="shared" si="1"/>
        <v>359-01387OPEN-CSP GOBIERNO</v>
      </c>
      <c r="C29" s="21"/>
      <c r="D29" s="21" t="s">
        <v>134</v>
      </c>
      <c r="E29" s="51" t="s">
        <v>192</v>
      </c>
      <c r="F29" s="21" t="s">
        <v>18</v>
      </c>
      <c r="G29" s="21" t="s">
        <v>134</v>
      </c>
      <c r="H29" s="49" t="s">
        <v>136</v>
      </c>
      <c r="I29" s="21" t="s">
        <v>74</v>
      </c>
      <c r="J29" s="55" t="s">
        <v>193</v>
      </c>
      <c r="K29" s="53" t="s">
        <v>29</v>
      </c>
      <c r="L29" s="52" t="s">
        <v>92</v>
      </c>
      <c r="M29" s="48" t="s">
        <v>73</v>
      </c>
      <c r="N29" s="89" t="s">
        <v>74</v>
      </c>
      <c r="O29" s="90" t="s">
        <v>74</v>
      </c>
      <c r="P29" s="89" t="s">
        <v>74</v>
      </c>
      <c r="Q29" s="47" t="str">
        <f t="shared" si="2"/>
        <v>359-01387</v>
      </c>
      <c r="R29" s="64" t="s">
        <v>138</v>
      </c>
      <c r="S29" s="87">
        <v>314.64999999999998</v>
      </c>
      <c r="T29" s="21">
        <v>1</v>
      </c>
      <c r="U29" s="62" t="s">
        <v>139</v>
      </c>
      <c r="V29" s="49" t="s">
        <v>136</v>
      </c>
    </row>
    <row r="30" spans="1:22" x14ac:dyDescent="0.2">
      <c r="A30" s="21" t="str">
        <f t="shared" si="0"/>
        <v>Catalogo principalOPEN-CSP GOBIERNO359-06885</v>
      </c>
      <c r="B30" s="21" t="str">
        <f t="shared" si="1"/>
        <v>359-06885OPEN-CSP GOBIERNO</v>
      </c>
      <c r="C30" s="21"/>
      <c r="D30" s="21" t="s">
        <v>134</v>
      </c>
      <c r="E30" s="51" t="s">
        <v>194</v>
      </c>
      <c r="F30" s="21" t="s">
        <v>18</v>
      </c>
      <c r="G30" s="21" t="s">
        <v>134</v>
      </c>
      <c r="H30" s="49" t="s">
        <v>136</v>
      </c>
      <c r="I30" s="21" t="s">
        <v>74</v>
      </c>
      <c r="J30" s="55" t="s">
        <v>195</v>
      </c>
      <c r="K30" s="53" t="s">
        <v>29</v>
      </c>
      <c r="L30" s="52" t="s">
        <v>92</v>
      </c>
      <c r="M30" s="48" t="s">
        <v>73</v>
      </c>
      <c r="N30" s="89" t="s">
        <v>74</v>
      </c>
      <c r="O30" s="90" t="s">
        <v>74</v>
      </c>
      <c r="P30" s="89" t="s">
        <v>74</v>
      </c>
      <c r="Q30" s="47" t="str">
        <f t="shared" si="2"/>
        <v>359-06885</v>
      </c>
      <c r="R30" s="64" t="s">
        <v>138</v>
      </c>
      <c r="S30" s="87">
        <v>209.77</v>
      </c>
      <c r="T30" s="21">
        <v>1</v>
      </c>
      <c r="U30" s="62" t="s">
        <v>139</v>
      </c>
      <c r="V30" s="49" t="s">
        <v>136</v>
      </c>
    </row>
    <row r="31" spans="1:22" x14ac:dyDescent="0.2">
      <c r="A31" s="21" t="str">
        <f t="shared" si="0"/>
        <v>Catalogo principalOPEN-CSP GOBIERNO359-06886</v>
      </c>
      <c r="B31" s="21" t="str">
        <f t="shared" si="1"/>
        <v>359-06886OPEN-CSP GOBIERNO</v>
      </c>
      <c r="C31" s="21"/>
      <c r="D31" s="21" t="s">
        <v>134</v>
      </c>
      <c r="E31" s="51" t="s">
        <v>196</v>
      </c>
      <c r="F31" s="21" t="s">
        <v>18</v>
      </c>
      <c r="G31" s="21" t="s">
        <v>134</v>
      </c>
      <c r="H31" s="49" t="s">
        <v>136</v>
      </c>
      <c r="I31" s="21" t="s">
        <v>74</v>
      </c>
      <c r="J31" s="55" t="s">
        <v>197</v>
      </c>
      <c r="K31" s="53" t="s">
        <v>29</v>
      </c>
      <c r="L31" s="52" t="s">
        <v>92</v>
      </c>
      <c r="M31" s="48" t="s">
        <v>73</v>
      </c>
      <c r="N31" s="89" t="s">
        <v>74</v>
      </c>
      <c r="O31" s="90" t="s">
        <v>74</v>
      </c>
      <c r="P31" s="89" t="s">
        <v>74</v>
      </c>
      <c r="Q31" s="47" t="str">
        <f t="shared" si="2"/>
        <v>359-06886</v>
      </c>
      <c r="R31" s="64" t="s">
        <v>138</v>
      </c>
      <c r="S31" s="87">
        <v>209.77</v>
      </c>
      <c r="T31" s="21">
        <v>1</v>
      </c>
      <c r="U31" s="62" t="s">
        <v>139</v>
      </c>
      <c r="V31" s="49" t="s">
        <v>136</v>
      </c>
    </row>
    <row r="32" spans="1:22" x14ac:dyDescent="0.2">
      <c r="A32" s="21" t="str">
        <f t="shared" si="0"/>
        <v>Catalogo principalOPEN-CSP GOBIERNO381-02587</v>
      </c>
      <c r="B32" s="21" t="str">
        <f t="shared" si="1"/>
        <v>381-02587OPEN-CSP GOBIERNO</v>
      </c>
      <c r="C32" s="21"/>
      <c r="D32" s="21" t="s">
        <v>134</v>
      </c>
      <c r="E32" s="51" t="s">
        <v>198</v>
      </c>
      <c r="F32" s="21" t="s">
        <v>18</v>
      </c>
      <c r="G32" s="21" t="s">
        <v>134</v>
      </c>
      <c r="H32" s="49" t="s">
        <v>136</v>
      </c>
      <c r="I32" s="21" t="s">
        <v>74</v>
      </c>
      <c r="J32" s="55" t="s">
        <v>199</v>
      </c>
      <c r="K32" s="53" t="s">
        <v>29</v>
      </c>
      <c r="L32" s="52" t="s">
        <v>92</v>
      </c>
      <c r="M32" s="48" t="s">
        <v>73</v>
      </c>
      <c r="N32" s="89" t="s">
        <v>74</v>
      </c>
      <c r="O32" s="90" t="s">
        <v>74</v>
      </c>
      <c r="P32" s="89" t="s">
        <v>74</v>
      </c>
      <c r="Q32" s="47" t="str">
        <f t="shared" si="2"/>
        <v>381-02587</v>
      </c>
      <c r="R32" s="64" t="s">
        <v>138</v>
      </c>
      <c r="S32" s="87">
        <v>43.64</v>
      </c>
      <c r="T32" s="21">
        <v>1</v>
      </c>
      <c r="U32" s="62" t="s">
        <v>139</v>
      </c>
      <c r="V32" s="49" t="s">
        <v>136</v>
      </c>
    </row>
    <row r="33" spans="1:22" x14ac:dyDescent="0.2">
      <c r="A33" s="21" t="str">
        <f t="shared" si="0"/>
        <v>Catalogo principalOPEN-CSP GOBIERNO381-02588</v>
      </c>
      <c r="B33" s="21" t="str">
        <f t="shared" si="1"/>
        <v>381-02588OPEN-CSP GOBIERNO</v>
      </c>
      <c r="C33" s="21"/>
      <c r="D33" s="21" t="s">
        <v>134</v>
      </c>
      <c r="E33" s="51" t="s">
        <v>200</v>
      </c>
      <c r="F33" s="21" t="s">
        <v>18</v>
      </c>
      <c r="G33" s="21" t="s">
        <v>134</v>
      </c>
      <c r="H33" s="49" t="s">
        <v>136</v>
      </c>
      <c r="I33" s="21" t="s">
        <v>74</v>
      </c>
      <c r="J33" s="55" t="s">
        <v>201</v>
      </c>
      <c r="K33" s="53" t="s">
        <v>29</v>
      </c>
      <c r="L33" s="52" t="s">
        <v>92</v>
      </c>
      <c r="M33" s="48" t="s">
        <v>73</v>
      </c>
      <c r="N33" s="89" t="s">
        <v>74</v>
      </c>
      <c r="O33" s="90" t="s">
        <v>74</v>
      </c>
      <c r="P33" s="89" t="s">
        <v>74</v>
      </c>
      <c r="Q33" s="47" t="str">
        <f t="shared" si="2"/>
        <v>381-02588</v>
      </c>
      <c r="R33" s="64" t="s">
        <v>138</v>
      </c>
      <c r="S33" s="87">
        <v>33.75</v>
      </c>
      <c r="T33" s="21">
        <v>1</v>
      </c>
      <c r="U33" s="62" t="s">
        <v>139</v>
      </c>
      <c r="V33" s="49" t="s">
        <v>136</v>
      </c>
    </row>
    <row r="34" spans="1:22" x14ac:dyDescent="0.2">
      <c r="A34" s="21" t="str">
        <f t="shared" si="0"/>
        <v>Catalogo principalOPEN-CSP GOBIERNO381-02590</v>
      </c>
      <c r="B34" s="21" t="str">
        <f t="shared" si="1"/>
        <v>381-02590OPEN-CSP GOBIERNO</v>
      </c>
      <c r="C34" s="21"/>
      <c r="D34" s="21" t="s">
        <v>134</v>
      </c>
      <c r="E34" s="51" t="s">
        <v>202</v>
      </c>
      <c r="F34" s="21" t="s">
        <v>18</v>
      </c>
      <c r="G34" s="21" t="s">
        <v>134</v>
      </c>
      <c r="H34" s="49" t="s">
        <v>136</v>
      </c>
      <c r="I34" s="21" t="s">
        <v>74</v>
      </c>
      <c r="J34" s="55" t="s">
        <v>203</v>
      </c>
      <c r="K34" s="53" t="s">
        <v>29</v>
      </c>
      <c r="L34" s="52" t="s">
        <v>92</v>
      </c>
      <c r="M34" s="48" t="s">
        <v>73</v>
      </c>
      <c r="N34" s="89" t="s">
        <v>74</v>
      </c>
      <c r="O34" s="90" t="s">
        <v>74</v>
      </c>
      <c r="P34" s="89" t="s">
        <v>74</v>
      </c>
      <c r="Q34" s="47" t="str">
        <f t="shared" si="2"/>
        <v>381-02590</v>
      </c>
      <c r="R34" s="64" t="s">
        <v>138</v>
      </c>
      <c r="S34" s="87">
        <v>101.11</v>
      </c>
      <c r="T34" s="21">
        <v>1</v>
      </c>
      <c r="U34" s="62" t="s">
        <v>139</v>
      </c>
      <c r="V34" s="49" t="s">
        <v>136</v>
      </c>
    </row>
    <row r="35" spans="1:22" x14ac:dyDescent="0.2">
      <c r="A35" s="21" t="str">
        <f t="shared" si="0"/>
        <v>Catalogo principalOPEN-CSP GOBIERNO381-02592</v>
      </c>
      <c r="B35" s="21" t="str">
        <f t="shared" si="1"/>
        <v>381-02592OPEN-CSP GOBIERNO</v>
      </c>
      <c r="C35" s="21"/>
      <c r="D35" s="21" t="s">
        <v>134</v>
      </c>
      <c r="E35" s="51" t="s">
        <v>204</v>
      </c>
      <c r="F35" s="21" t="s">
        <v>18</v>
      </c>
      <c r="G35" s="21" t="s">
        <v>134</v>
      </c>
      <c r="H35" s="49" t="s">
        <v>136</v>
      </c>
      <c r="I35" s="21" t="s">
        <v>74</v>
      </c>
      <c r="J35" s="55" t="s">
        <v>205</v>
      </c>
      <c r="K35" s="53" t="s">
        <v>29</v>
      </c>
      <c r="L35" s="52" t="s">
        <v>92</v>
      </c>
      <c r="M35" s="48" t="s">
        <v>73</v>
      </c>
      <c r="N35" s="89" t="s">
        <v>74</v>
      </c>
      <c r="O35" s="90" t="s">
        <v>74</v>
      </c>
      <c r="P35" s="89" t="s">
        <v>74</v>
      </c>
      <c r="Q35" s="47" t="str">
        <f t="shared" si="2"/>
        <v>381-02592</v>
      </c>
      <c r="R35" s="64" t="s">
        <v>138</v>
      </c>
      <c r="S35" s="87">
        <v>130.81</v>
      </c>
      <c r="T35" s="21">
        <v>1</v>
      </c>
      <c r="U35" s="62" t="s">
        <v>139</v>
      </c>
      <c r="V35" s="49" t="s">
        <v>136</v>
      </c>
    </row>
    <row r="36" spans="1:22" x14ac:dyDescent="0.2">
      <c r="A36" s="21" t="str">
        <f t="shared" si="0"/>
        <v>Catalogo principalOPEN-CSP GOBIERNO381-04507</v>
      </c>
      <c r="B36" s="21" t="str">
        <f t="shared" si="1"/>
        <v>381-04507OPEN-CSP GOBIERNO</v>
      </c>
      <c r="C36" s="21"/>
      <c r="D36" s="21" t="s">
        <v>134</v>
      </c>
      <c r="E36" s="51" t="s">
        <v>206</v>
      </c>
      <c r="F36" s="21" t="s">
        <v>18</v>
      </c>
      <c r="G36" s="21" t="s">
        <v>134</v>
      </c>
      <c r="H36" s="49" t="s">
        <v>136</v>
      </c>
      <c r="I36" s="21" t="s">
        <v>74</v>
      </c>
      <c r="J36" s="55" t="s">
        <v>207</v>
      </c>
      <c r="K36" s="53" t="s">
        <v>29</v>
      </c>
      <c r="L36" s="52" t="s">
        <v>92</v>
      </c>
      <c r="M36" s="48" t="s">
        <v>73</v>
      </c>
      <c r="N36" s="89" t="s">
        <v>74</v>
      </c>
      <c r="O36" s="90" t="s">
        <v>74</v>
      </c>
      <c r="P36" s="89" t="s">
        <v>74</v>
      </c>
      <c r="Q36" s="47" t="str">
        <f t="shared" si="2"/>
        <v>381-04507</v>
      </c>
      <c r="R36" s="64" t="s">
        <v>138</v>
      </c>
      <c r="S36" s="87">
        <v>67.37</v>
      </c>
      <c r="T36" s="21">
        <v>1</v>
      </c>
      <c r="U36" s="62" t="s">
        <v>139</v>
      </c>
      <c r="V36" s="49" t="s">
        <v>136</v>
      </c>
    </row>
    <row r="37" spans="1:22" x14ac:dyDescent="0.2">
      <c r="A37" s="21" t="str">
        <f t="shared" si="0"/>
        <v>Catalogo principalOPEN-CSP GOBIERNO381-04508</v>
      </c>
      <c r="B37" s="21" t="str">
        <f t="shared" si="1"/>
        <v>381-04508OPEN-CSP GOBIERNO</v>
      </c>
      <c r="C37" s="21"/>
      <c r="D37" s="21" t="s">
        <v>134</v>
      </c>
      <c r="E37" s="51" t="s">
        <v>208</v>
      </c>
      <c r="F37" s="21" t="s">
        <v>18</v>
      </c>
      <c r="G37" s="21" t="s">
        <v>134</v>
      </c>
      <c r="H37" s="49" t="s">
        <v>136</v>
      </c>
      <c r="I37" s="21" t="s">
        <v>74</v>
      </c>
      <c r="J37" s="55" t="s">
        <v>209</v>
      </c>
      <c r="K37" s="53" t="s">
        <v>29</v>
      </c>
      <c r="L37" s="52" t="s">
        <v>92</v>
      </c>
      <c r="M37" s="48" t="s">
        <v>73</v>
      </c>
      <c r="N37" s="89" t="s">
        <v>74</v>
      </c>
      <c r="O37" s="90" t="s">
        <v>74</v>
      </c>
      <c r="P37" s="89" t="s">
        <v>74</v>
      </c>
      <c r="Q37" s="47" t="str">
        <f t="shared" si="2"/>
        <v>381-04508</v>
      </c>
      <c r="R37" s="64" t="s">
        <v>138</v>
      </c>
      <c r="S37" s="87">
        <v>87.17</v>
      </c>
      <c r="T37" s="21">
        <v>1</v>
      </c>
      <c r="U37" s="62" t="s">
        <v>139</v>
      </c>
      <c r="V37" s="49" t="s">
        <v>136</v>
      </c>
    </row>
    <row r="38" spans="1:22" x14ac:dyDescent="0.2">
      <c r="A38" s="21" t="str">
        <f t="shared" si="0"/>
        <v>Catalogo principalOPEN-CSP GOBIERNO395-03180</v>
      </c>
      <c r="B38" s="21" t="str">
        <f t="shared" si="1"/>
        <v>395-03180OPEN-CSP GOBIERNO</v>
      </c>
      <c r="C38" s="21"/>
      <c r="D38" s="21" t="s">
        <v>134</v>
      </c>
      <c r="E38" s="51" t="s">
        <v>210</v>
      </c>
      <c r="F38" s="21" t="s">
        <v>18</v>
      </c>
      <c r="G38" s="21" t="s">
        <v>134</v>
      </c>
      <c r="H38" s="49" t="s">
        <v>136</v>
      </c>
      <c r="I38" s="21" t="s">
        <v>74</v>
      </c>
      <c r="J38" s="55" t="s">
        <v>211</v>
      </c>
      <c r="K38" s="53" t="s">
        <v>29</v>
      </c>
      <c r="L38" s="52" t="s">
        <v>92</v>
      </c>
      <c r="M38" s="48" t="s">
        <v>73</v>
      </c>
      <c r="N38" s="89" t="s">
        <v>74</v>
      </c>
      <c r="O38" s="90" t="s">
        <v>74</v>
      </c>
      <c r="P38" s="89" t="s">
        <v>74</v>
      </c>
      <c r="Q38" s="47" t="str">
        <f t="shared" si="2"/>
        <v>395-03180</v>
      </c>
      <c r="R38" s="64" t="s">
        <v>138</v>
      </c>
      <c r="S38" s="87">
        <v>6121.31</v>
      </c>
      <c r="T38" s="21">
        <v>1</v>
      </c>
      <c r="U38" s="62" t="s">
        <v>139</v>
      </c>
      <c r="V38" s="49" t="s">
        <v>136</v>
      </c>
    </row>
    <row r="39" spans="1:22" x14ac:dyDescent="0.2">
      <c r="A39" s="21" t="str">
        <f t="shared" si="0"/>
        <v>Catalogo principalOPEN-CSP GOBIERNO395-03181</v>
      </c>
      <c r="B39" s="21" t="str">
        <f t="shared" si="1"/>
        <v>395-03181OPEN-CSP GOBIERNO</v>
      </c>
      <c r="C39" s="21"/>
      <c r="D39" s="21" t="s">
        <v>134</v>
      </c>
      <c r="E39" s="51" t="s">
        <v>212</v>
      </c>
      <c r="F39" s="21" t="s">
        <v>18</v>
      </c>
      <c r="G39" s="21" t="s">
        <v>134</v>
      </c>
      <c r="H39" s="49" t="s">
        <v>136</v>
      </c>
      <c r="I39" s="21" t="s">
        <v>74</v>
      </c>
      <c r="J39" s="55" t="s">
        <v>213</v>
      </c>
      <c r="K39" s="53" t="s">
        <v>29</v>
      </c>
      <c r="L39" s="52" t="s">
        <v>92</v>
      </c>
      <c r="M39" s="48" t="s">
        <v>73</v>
      </c>
      <c r="N39" s="89" t="s">
        <v>74</v>
      </c>
      <c r="O39" s="90" t="s">
        <v>74</v>
      </c>
      <c r="P39" s="89" t="s">
        <v>74</v>
      </c>
      <c r="Q39" s="47" t="str">
        <f t="shared" si="2"/>
        <v>395-03181</v>
      </c>
      <c r="R39" s="64" t="s">
        <v>138</v>
      </c>
      <c r="S39" s="87">
        <v>2040.52</v>
      </c>
      <c r="T39" s="21">
        <v>1</v>
      </c>
      <c r="U39" s="62" t="s">
        <v>139</v>
      </c>
      <c r="V39" s="49" t="s">
        <v>136</v>
      </c>
    </row>
    <row r="40" spans="1:22" x14ac:dyDescent="0.2">
      <c r="A40" s="21" t="str">
        <f t="shared" si="0"/>
        <v>Catalogo principalOPEN-CSP GOBIERNO395-04612</v>
      </c>
      <c r="B40" s="21" t="str">
        <f t="shared" si="1"/>
        <v>395-04612OPEN-CSP GOBIERNO</v>
      </c>
      <c r="C40" s="21"/>
      <c r="D40" s="21" t="s">
        <v>134</v>
      </c>
      <c r="E40" s="51" t="s">
        <v>214</v>
      </c>
      <c r="F40" s="21" t="s">
        <v>18</v>
      </c>
      <c r="G40" s="21" t="s">
        <v>134</v>
      </c>
      <c r="H40" s="49" t="s">
        <v>136</v>
      </c>
      <c r="I40" s="21" t="s">
        <v>74</v>
      </c>
      <c r="J40" s="55" t="s">
        <v>215</v>
      </c>
      <c r="K40" s="53" t="s">
        <v>29</v>
      </c>
      <c r="L40" s="52" t="s">
        <v>92</v>
      </c>
      <c r="M40" s="48" t="s">
        <v>73</v>
      </c>
      <c r="N40" s="89" t="s">
        <v>74</v>
      </c>
      <c r="O40" s="90" t="s">
        <v>74</v>
      </c>
      <c r="P40" s="89" t="s">
        <v>74</v>
      </c>
      <c r="Q40" s="47" t="str">
        <f t="shared" si="2"/>
        <v>395-04612</v>
      </c>
      <c r="R40" s="64" t="s">
        <v>138</v>
      </c>
      <c r="S40" s="87">
        <v>4080.79</v>
      </c>
      <c r="T40" s="21">
        <v>1</v>
      </c>
      <c r="U40" s="62" t="s">
        <v>139</v>
      </c>
      <c r="V40" s="49" t="s">
        <v>136</v>
      </c>
    </row>
    <row r="41" spans="1:22" x14ac:dyDescent="0.2">
      <c r="A41" s="21" t="str">
        <f t="shared" si="0"/>
        <v>Catalogo principalOPEN-CSP GOBIERNO3LN-00010</v>
      </c>
      <c r="B41" s="21" t="str">
        <f t="shared" si="1"/>
        <v>3LN-00010OPEN-CSP GOBIERNO</v>
      </c>
      <c r="C41" s="21"/>
      <c r="D41" s="21" t="s">
        <v>134</v>
      </c>
      <c r="E41" s="51" t="s">
        <v>216</v>
      </c>
      <c r="F41" s="21" t="s">
        <v>18</v>
      </c>
      <c r="G41" s="21" t="s">
        <v>134</v>
      </c>
      <c r="H41" s="49" t="s">
        <v>136</v>
      </c>
      <c r="I41" s="21" t="s">
        <v>74</v>
      </c>
      <c r="J41" s="55" t="s">
        <v>217</v>
      </c>
      <c r="K41" s="53" t="s">
        <v>29</v>
      </c>
      <c r="L41" s="52" t="s">
        <v>92</v>
      </c>
      <c r="M41" s="48" t="s">
        <v>73</v>
      </c>
      <c r="N41" s="89" t="s">
        <v>74</v>
      </c>
      <c r="O41" s="90" t="s">
        <v>74</v>
      </c>
      <c r="P41" s="89" t="s">
        <v>74</v>
      </c>
      <c r="Q41" s="47" t="str">
        <f t="shared" si="2"/>
        <v>3LN-00010</v>
      </c>
      <c r="R41" s="64" t="s">
        <v>75</v>
      </c>
      <c r="S41" s="87">
        <v>72</v>
      </c>
      <c r="T41" s="21">
        <v>1</v>
      </c>
      <c r="U41" s="62" t="s">
        <v>139</v>
      </c>
      <c r="V41" s="49" t="s">
        <v>136</v>
      </c>
    </row>
    <row r="42" spans="1:22" x14ac:dyDescent="0.2">
      <c r="A42" s="21" t="str">
        <f t="shared" si="0"/>
        <v>Catalogo principalOPEN-CSP GOBIERNO3ND-00436</v>
      </c>
      <c r="B42" s="21" t="str">
        <f t="shared" si="1"/>
        <v>3ND-00436OPEN-CSP GOBIERNO</v>
      </c>
      <c r="C42" s="21"/>
      <c r="D42" s="21" t="s">
        <v>134</v>
      </c>
      <c r="E42" s="51" t="s">
        <v>218</v>
      </c>
      <c r="F42" s="21" t="s">
        <v>18</v>
      </c>
      <c r="G42" s="21" t="s">
        <v>134</v>
      </c>
      <c r="H42" s="49" t="s">
        <v>136</v>
      </c>
      <c r="I42" s="21" t="s">
        <v>74</v>
      </c>
      <c r="J42" s="55" t="s">
        <v>219</v>
      </c>
      <c r="K42" s="53" t="s">
        <v>29</v>
      </c>
      <c r="L42" s="52" t="s">
        <v>92</v>
      </c>
      <c r="M42" s="48" t="s">
        <v>73</v>
      </c>
      <c r="N42" s="89" t="s">
        <v>74</v>
      </c>
      <c r="O42" s="90" t="s">
        <v>74</v>
      </c>
      <c r="P42" s="89" t="s">
        <v>74</v>
      </c>
      <c r="Q42" s="47" t="str">
        <f t="shared" si="2"/>
        <v>3ND-00436</v>
      </c>
      <c r="R42" s="64" t="s">
        <v>138</v>
      </c>
      <c r="S42" s="87">
        <v>27.29</v>
      </c>
      <c r="T42" s="21">
        <v>1</v>
      </c>
      <c r="U42" s="62" t="s">
        <v>139</v>
      </c>
      <c r="V42" s="49" t="s">
        <v>136</v>
      </c>
    </row>
    <row r="43" spans="1:22" x14ac:dyDescent="0.2">
      <c r="A43" s="21" t="str">
        <f t="shared" si="0"/>
        <v>Catalogo principalOPEN-CSP GOBIERNO3ND-00437</v>
      </c>
      <c r="B43" s="21" t="str">
        <f t="shared" si="1"/>
        <v>3ND-00437OPEN-CSP GOBIERNO</v>
      </c>
      <c r="C43" s="21"/>
      <c r="D43" s="21" t="s">
        <v>134</v>
      </c>
      <c r="E43" s="51" t="s">
        <v>220</v>
      </c>
      <c r="F43" s="21" t="s">
        <v>18</v>
      </c>
      <c r="G43" s="21" t="s">
        <v>134</v>
      </c>
      <c r="H43" s="49" t="s">
        <v>136</v>
      </c>
      <c r="I43" s="21" t="s">
        <v>74</v>
      </c>
      <c r="J43" s="55" t="s">
        <v>221</v>
      </c>
      <c r="K43" s="53" t="s">
        <v>29</v>
      </c>
      <c r="L43" s="52" t="s">
        <v>92</v>
      </c>
      <c r="M43" s="48" t="s">
        <v>73</v>
      </c>
      <c r="N43" s="89" t="s">
        <v>74</v>
      </c>
      <c r="O43" s="90" t="s">
        <v>74</v>
      </c>
      <c r="P43" s="89" t="s">
        <v>74</v>
      </c>
      <c r="Q43" s="47" t="str">
        <f t="shared" si="2"/>
        <v>3ND-00437</v>
      </c>
      <c r="R43" s="64" t="s">
        <v>138</v>
      </c>
      <c r="S43" s="87">
        <v>35.5</v>
      </c>
      <c r="T43" s="21">
        <v>1</v>
      </c>
      <c r="U43" s="62" t="s">
        <v>139</v>
      </c>
      <c r="V43" s="49" t="s">
        <v>136</v>
      </c>
    </row>
    <row r="44" spans="1:22" x14ac:dyDescent="0.2">
      <c r="A44" s="21" t="str">
        <f t="shared" si="0"/>
        <v>Catalogo principalOPEN-CSP GOBIERNO3ND-00438</v>
      </c>
      <c r="B44" s="21" t="str">
        <f t="shared" si="1"/>
        <v>3ND-00438OPEN-CSP GOBIERNO</v>
      </c>
      <c r="C44" s="21"/>
      <c r="D44" s="21" t="s">
        <v>134</v>
      </c>
      <c r="E44" s="51" t="s">
        <v>222</v>
      </c>
      <c r="F44" s="21" t="s">
        <v>18</v>
      </c>
      <c r="G44" s="21" t="s">
        <v>134</v>
      </c>
      <c r="H44" s="49" t="s">
        <v>136</v>
      </c>
      <c r="I44" s="21" t="s">
        <v>74</v>
      </c>
      <c r="J44" s="55" t="s">
        <v>223</v>
      </c>
      <c r="K44" s="53" t="s">
        <v>29</v>
      </c>
      <c r="L44" s="52" t="s">
        <v>92</v>
      </c>
      <c r="M44" s="48" t="s">
        <v>73</v>
      </c>
      <c r="N44" s="89" t="s">
        <v>74</v>
      </c>
      <c r="O44" s="90" t="s">
        <v>74</v>
      </c>
      <c r="P44" s="89" t="s">
        <v>74</v>
      </c>
      <c r="Q44" s="47" t="str">
        <f t="shared" si="2"/>
        <v>3ND-00438</v>
      </c>
      <c r="R44" s="64" t="s">
        <v>138</v>
      </c>
      <c r="S44" s="87">
        <v>9.0500000000000007</v>
      </c>
      <c r="T44" s="21">
        <v>1</v>
      </c>
      <c r="U44" s="62" t="s">
        <v>139</v>
      </c>
      <c r="V44" s="49" t="s">
        <v>136</v>
      </c>
    </row>
    <row r="45" spans="1:22" x14ac:dyDescent="0.2">
      <c r="A45" s="21" t="str">
        <f t="shared" si="0"/>
        <v>Catalogo principalOPEN-CSP GOBIERNO3ND-00439</v>
      </c>
      <c r="B45" s="21" t="str">
        <f t="shared" si="1"/>
        <v>3ND-00439OPEN-CSP GOBIERNO</v>
      </c>
      <c r="C45" s="21"/>
      <c r="D45" s="21" t="s">
        <v>134</v>
      </c>
      <c r="E45" s="51" t="s">
        <v>224</v>
      </c>
      <c r="F45" s="21" t="s">
        <v>18</v>
      </c>
      <c r="G45" s="21" t="s">
        <v>134</v>
      </c>
      <c r="H45" s="49" t="s">
        <v>136</v>
      </c>
      <c r="I45" s="21" t="s">
        <v>74</v>
      </c>
      <c r="J45" s="55" t="s">
        <v>225</v>
      </c>
      <c r="K45" s="53" t="s">
        <v>29</v>
      </c>
      <c r="L45" s="52" t="s">
        <v>92</v>
      </c>
      <c r="M45" s="48" t="s">
        <v>73</v>
      </c>
      <c r="N45" s="89" t="s">
        <v>74</v>
      </c>
      <c r="O45" s="90" t="s">
        <v>74</v>
      </c>
      <c r="P45" s="89" t="s">
        <v>74</v>
      </c>
      <c r="Q45" s="47" t="str">
        <f t="shared" si="2"/>
        <v>3ND-00439</v>
      </c>
      <c r="R45" s="64" t="s">
        <v>138</v>
      </c>
      <c r="S45" s="87">
        <v>11.79</v>
      </c>
      <c r="T45" s="21">
        <v>1</v>
      </c>
      <c r="U45" s="62" t="s">
        <v>139</v>
      </c>
      <c r="V45" s="49" t="s">
        <v>136</v>
      </c>
    </row>
    <row r="46" spans="1:22" x14ac:dyDescent="0.2">
      <c r="A46" s="21" t="str">
        <f t="shared" si="0"/>
        <v>Catalogo principalOPEN-CSP GOBIERNO3NN-00024</v>
      </c>
      <c r="B46" s="21" t="str">
        <f t="shared" si="1"/>
        <v>3NN-00024OPEN-CSP GOBIERNO</v>
      </c>
      <c r="C46" s="21"/>
      <c r="D46" s="21" t="s">
        <v>134</v>
      </c>
      <c r="E46" s="51" t="s">
        <v>226</v>
      </c>
      <c r="F46" s="21" t="s">
        <v>18</v>
      </c>
      <c r="G46" s="21" t="s">
        <v>134</v>
      </c>
      <c r="H46" s="49" t="s">
        <v>136</v>
      </c>
      <c r="I46" s="21" t="s">
        <v>74</v>
      </c>
      <c r="J46" s="55" t="s">
        <v>227</v>
      </c>
      <c r="K46" s="53" t="s">
        <v>29</v>
      </c>
      <c r="L46" s="52" t="s">
        <v>92</v>
      </c>
      <c r="M46" s="48" t="s">
        <v>73</v>
      </c>
      <c r="N46" s="89" t="s">
        <v>74</v>
      </c>
      <c r="O46" s="90" t="s">
        <v>74</v>
      </c>
      <c r="P46" s="89" t="s">
        <v>74</v>
      </c>
      <c r="Q46" s="47" t="str">
        <f t="shared" si="2"/>
        <v>3NN-00024</v>
      </c>
      <c r="R46" s="64" t="s">
        <v>75</v>
      </c>
      <c r="S46" s="87">
        <v>60</v>
      </c>
      <c r="T46" s="21">
        <v>1</v>
      </c>
      <c r="U46" s="62" t="s">
        <v>139</v>
      </c>
      <c r="V46" s="49" t="s">
        <v>136</v>
      </c>
    </row>
    <row r="47" spans="1:22" x14ac:dyDescent="0.2">
      <c r="A47" s="21" t="str">
        <f t="shared" si="0"/>
        <v>Catalogo principalOPEN-CSP GOBIERNO3PP-00006</v>
      </c>
      <c r="B47" s="21" t="str">
        <f t="shared" si="1"/>
        <v>3PP-00006OPEN-CSP GOBIERNO</v>
      </c>
      <c r="C47" s="21"/>
      <c r="D47" s="21" t="s">
        <v>134</v>
      </c>
      <c r="E47" s="51" t="s">
        <v>228</v>
      </c>
      <c r="F47" s="21" t="s">
        <v>18</v>
      </c>
      <c r="G47" s="21" t="s">
        <v>134</v>
      </c>
      <c r="H47" s="49" t="s">
        <v>136</v>
      </c>
      <c r="I47" s="21" t="s">
        <v>74</v>
      </c>
      <c r="J47" s="55" t="s">
        <v>229</v>
      </c>
      <c r="K47" s="53" t="s">
        <v>29</v>
      </c>
      <c r="L47" s="52" t="s">
        <v>92</v>
      </c>
      <c r="M47" s="48" t="s">
        <v>73</v>
      </c>
      <c r="N47" s="89" t="s">
        <v>74</v>
      </c>
      <c r="O47" s="90" t="s">
        <v>74</v>
      </c>
      <c r="P47" s="89" t="s">
        <v>74</v>
      </c>
      <c r="Q47" s="47" t="str">
        <f t="shared" si="2"/>
        <v>3PP-00006</v>
      </c>
      <c r="R47" s="64" t="s">
        <v>75</v>
      </c>
      <c r="S47" s="87">
        <v>84</v>
      </c>
      <c r="T47" s="21">
        <v>1</v>
      </c>
      <c r="U47" s="62" t="s">
        <v>139</v>
      </c>
      <c r="V47" s="49" t="s">
        <v>136</v>
      </c>
    </row>
    <row r="48" spans="1:22" x14ac:dyDescent="0.2">
      <c r="A48" s="21" t="str">
        <f t="shared" si="0"/>
        <v>Catalogo principalOPEN-CSP GOBIERNO3VU-00089</v>
      </c>
      <c r="B48" s="21" t="str">
        <f t="shared" si="1"/>
        <v>3VU-00089OPEN-CSP GOBIERNO</v>
      </c>
      <c r="C48" s="21"/>
      <c r="D48" s="21" t="s">
        <v>134</v>
      </c>
      <c r="E48" s="51" t="s">
        <v>230</v>
      </c>
      <c r="F48" s="21" t="s">
        <v>18</v>
      </c>
      <c r="G48" s="21" t="s">
        <v>134</v>
      </c>
      <c r="H48" s="49" t="s">
        <v>136</v>
      </c>
      <c r="I48" s="21" t="s">
        <v>74</v>
      </c>
      <c r="J48" s="55" t="s">
        <v>231</v>
      </c>
      <c r="K48" s="53" t="s">
        <v>29</v>
      </c>
      <c r="L48" s="52" t="s">
        <v>92</v>
      </c>
      <c r="M48" s="48" t="s">
        <v>73</v>
      </c>
      <c r="N48" s="89" t="s">
        <v>74</v>
      </c>
      <c r="O48" s="90" t="s">
        <v>74</v>
      </c>
      <c r="P48" s="89" t="s">
        <v>74</v>
      </c>
      <c r="Q48" s="47" t="str">
        <f t="shared" si="2"/>
        <v>3VU-00089</v>
      </c>
      <c r="R48" s="64" t="s">
        <v>138</v>
      </c>
      <c r="S48" s="87">
        <v>2434.39</v>
      </c>
      <c r="T48" s="21">
        <v>1</v>
      </c>
      <c r="U48" s="62" t="s">
        <v>139</v>
      </c>
      <c r="V48" s="49" t="s">
        <v>136</v>
      </c>
    </row>
    <row r="49" spans="1:22" x14ac:dyDescent="0.2">
      <c r="A49" s="21" t="str">
        <f t="shared" si="0"/>
        <v>Catalogo principalOPEN-CSP GOBIERNO3VU-00090</v>
      </c>
      <c r="B49" s="21" t="str">
        <f t="shared" si="1"/>
        <v>3VU-00090OPEN-CSP GOBIERNO</v>
      </c>
      <c r="C49" s="21"/>
      <c r="D49" s="21" t="s">
        <v>134</v>
      </c>
      <c r="E49" s="51" t="s">
        <v>232</v>
      </c>
      <c r="F49" s="21" t="s">
        <v>18</v>
      </c>
      <c r="G49" s="21" t="s">
        <v>134</v>
      </c>
      <c r="H49" s="49" t="s">
        <v>136</v>
      </c>
      <c r="I49" s="21" t="s">
        <v>74</v>
      </c>
      <c r="J49" s="55" t="s">
        <v>233</v>
      </c>
      <c r="K49" s="53" t="s">
        <v>29</v>
      </c>
      <c r="L49" s="52" t="s">
        <v>92</v>
      </c>
      <c r="M49" s="48" t="s">
        <v>73</v>
      </c>
      <c r="N49" s="89" t="s">
        <v>74</v>
      </c>
      <c r="O49" s="90" t="s">
        <v>74</v>
      </c>
      <c r="P49" s="89" t="s">
        <v>74</v>
      </c>
      <c r="Q49" s="47" t="str">
        <f t="shared" si="2"/>
        <v>3VU-00090</v>
      </c>
      <c r="R49" s="64" t="s">
        <v>138</v>
      </c>
      <c r="S49" s="87">
        <v>2434.39</v>
      </c>
      <c r="T49" s="21">
        <v>1</v>
      </c>
      <c r="U49" s="62" t="s">
        <v>139</v>
      </c>
      <c r="V49" s="49" t="s">
        <v>136</v>
      </c>
    </row>
    <row r="50" spans="1:22" x14ac:dyDescent="0.2">
      <c r="A50" s="21" t="str">
        <f t="shared" si="0"/>
        <v>Catalogo principalOPEN-CSP GOBIERNO3YF-00123</v>
      </c>
      <c r="B50" s="21" t="str">
        <f t="shared" si="1"/>
        <v>3YF-00123OPEN-CSP GOBIERNO</v>
      </c>
      <c r="C50" s="21"/>
      <c r="D50" s="21" t="s">
        <v>134</v>
      </c>
      <c r="E50" s="51" t="s">
        <v>234</v>
      </c>
      <c r="F50" s="21" t="s">
        <v>18</v>
      </c>
      <c r="G50" s="21" t="s">
        <v>134</v>
      </c>
      <c r="H50" s="49" t="s">
        <v>136</v>
      </c>
      <c r="I50" s="21" t="s">
        <v>74</v>
      </c>
      <c r="J50" s="55" t="s">
        <v>235</v>
      </c>
      <c r="K50" s="53" t="s">
        <v>29</v>
      </c>
      <c r="L50" s="52" t="s">
        <v>92</v>
      </c>
      <c r="M50" s="48" t="s">
        <v>73</v>
      </c>
      <c r="N50" s="89" t="s">
        <v>74</v>
      </c>
      <c r="O50" s="90" t="s">
        <v>74</v>
      </c>
      <c r="P50" s="89" t="s">
        <v>74</v>
      </c>
      <c r="Q50" s="47" t="str">
        <f t="shared" si="2"/>
        <v>3YF-00123</v>
      </c>
      <c r="R50" s="64" t="s">
        <v>138</v>
      </c>
      <c r="S50" s="87">
        <v>591.76</v>
      </c>
      <c r="T50" s="21">
        <v>1</v>
      </c>
      <c r="U50" s="62" t="s">
        <v>139</v>
      </c>
      <c r="V50" s="49" t="s">
        <v>136</v>
      </c>
    </row>
    <row r="51" spans="1:22" x14ac:dyDescent="0.2">
      <c r="A51" s="21" t="str">
        <f t="shared" si="0"/>
        <v>Catalogo principalOPEN-CSP GOBIERNO3YF-00124</v>
      </c>
      <c r="B51" s="21" t="str">
        <f t="shared" si="1"/>
        <v>3YF-00124OPEN-CSP GOBIERNO</v>
      </c>
      <c r="C51" s="21"/>
      <c r="D51" s="21" t="s">
        <v>134</v>
      </c>
      <c r="E51" s="51" t="s">
        <v>236</v>
      </c>
      <c r="F51" s="21" t="s">
        <v>18</v>
      </c>
      <c r="G51" s="21" t="s">
        <v>134</v>
      </c>
      <c r="H51" s="49" t="s">
        <v>136</v>
      </c>
      <c r="I51" s="21" t="s">
        <v>74</v>
      </c>
      <c r="J51" s="55" t="s">
        <v>237</v>
      </c>
      <c r="K51" s="53" t="s">
        <v>29</v>
      </c>
      <c r="L51" s="52" t="s">
        <v>92</v>
      </c>
      <c r="M51" s="48" t="s">
        <v>73</v>
      </c>
      <c r="N51" s="89" t="s">
        <v>74</v>
      </c>
      <c r="O51" s="90" t="s">
        <v>74</v>
      </c>
      <c r="P51" s="89" t="s">
        <v>74</v>
      </c>
      <c r="Q51" s="47" t="str">
        <f t="shared" si="2"/>
        <v>3YF-00124</v>
      </c>
      <c r="R51" s="64" t="s">
        <v>138</v>
      </c>
      <c r="S51" s="87">
        <v>217.2</v>
      </c>
      <c r="T51" s="21">
        <v>1</v>
      </c>
      <c r="U51" s="62" t="s">
        <v>139</v>
      </c>
      <c r="V51" s="49" t="s">
        <v>136</v>
      </c>
    </row>
    <row r="52" spans="1:22" x14ac:dyDescent="0.2">
      <c r="A52" s="21" t="str">
        <f t="shared" si="0"/>
        <v>Catalogo principalOPEN-CSP GOBIERNO3YF-00661</v>
      </c>
      <c r="B52" s="21" t="str">
        <f t="shared" si="1"/>
        <v>3YF-00661OPEN-CSP GOBIERNO</v>
      </c>
      <c r="C52" s="21"/>
      <c r="D52" s="21" t="s">
        <v>134</v>
      </c>
      <c r="E52" s="51" t="s">
        <v>238</v>
      </c>
      <c r="F52" s="21" t="s">
        <v>18</v>
      </c>
      <c r="G52" s="21" t="s">
        <v>134</v>
      </c>
      <c r="H52" s="49" t="s">
        <v>136</v>
      </c>
      <c r="I52" s="21" t="s">
        <v>74</v>
      </c>
      <c r="J52" s="55" t="s">
        <v>239</v>
      </c>
      <c r="K52" s="53" t="s">
        <v>29</v>
      </c>
      <c r="L52" s="52" t="s">
        <v>92</v>
      </c>
      <c r="M52" s="48" t="s">
        <v>73</v>
      </c>
      <c r="N52" s="89" t="s">
        <v>74</v>
      </c>
      <c r="O52" s="90" t="s">
        <v>74</v>
      </c>
      <c r="P52" s="89" t="s">
        <v>74</v>
      </c>
      <c r="Q52" s="47" t="str">
        <f t="shared" si="2"/>
        <v>3YF-00661</v>
      </c>
      <c r="R52" s="64" t="s">
        <v>138</v>
      </c>
      <c r="S52" s="87">
        <v>374.56</v>
      </c>
      <c r="T52" s="21">
        <v>1</v>
      </c>
      <c r="U52" s="62" t="s">
        <v>139</v>
      </c>
      <c r="V52" s="49" t="s">
        <v>136</v>
      </c>
    </row>
    <row r="53" spans="1:22" x14ac:dyDescent="0.2">
      <c r="A53" s="21" t="str">
        <f t="shared" si="0"/>
        <v>Catalogo principalOPEN-CSP GOBIERNO3ZK-00165</v>
      </c>
      <c r="B53" s="21" t="str">
        <f t="shared" si="1"/>
        <v>3ZK-00165OPEN-CSP GOBIERNO</v>
      </c>
      <c r="C53" s="21"/>
      <c r="D53" s="21" t="s">
        <v>134</v>
      </c>
      <c r="E53" s="51" t="s">
        <v>240</v>
      </c>
      <c r="F53" s="21" t="s">
        <v>18</v>
      </c>
      <c r="G53" s="21" t="s">
        <v>134</v>
      </c>
      <c r="H53" s="49" t="s">
        <v>136</v>
      </c>
      <c r="I53" s="21" t="s">
        <v>74</v>
      </c>
      <c r="J53" s="55" t="s">
        <v>241</v>
      </c>
      <c r="K53" s="53" t="s">
        <v>29</v>
      </c>
      <c r="L53" s="52" t="s">
        <v>92</v>
      </c>
      <c r="M53" s="48" t="s">
        <v>73</v>
      </c>
      <c r="N53" s="89" t="s">
        <v>74</v>
      </c>
      <c r="O53" s="90" t="s">
        <v>74</v>
      </c>
      <c r="P53" s="89" t="s">
        <v>74</v>
      </c>
      <c r="Q53" s="47" t="str">
        <f t="shared" si="2"/>
        <v>3ZK-00165</v>
      </c>
      <c r="R53" s="64" t="s">
        <v>138</v>
      </c>
      <c r="S53" s="87">
        <v>27.29</v>
      </c>
      <c r="T53" s="21">
        <v>1</v>
      </c>
      <c r="U53" s="62" t="s">
        <v>139</v>
      </c>
      <c r="V53" s="49" t="s">
        <v>136</v>
      </c>
    </row>
    <row r="54" spans="1:22" x14ac:dyDescent="0.2">
      <c r="A54" s="21" t="str">
        <f t="shared" si="0"/>
        <v>Catalogo principalOPEN-CSP GOBIERNO3ZK-00166</v>
      </c>
      <c r="B54" s="21" t="str">
        <f t="shared" si="1"/>
        <v>3ZK-00166OPEN-CSP GOBIERNO</v>
      </c>
      <c r="C54" s="21"/>
      <c r="D54" s="21" t="s">
        <v>134</v>
      </c>
      <c r="E54" s="51" t="s">
        <v>242</v>
      </c>
      <c r="F54" s="21" t="s">
        <v>18</v>
      </c>
      <c r="G54" s="21" t="s">
        <v>134</v>
      </c>
      <c r="H54" s="49" t="s">
        <v>136</v>
      </c>
      <c r="I54" s="21" t="s">
        <v>74</v>
      </c>
      <c r="J54" s="55" t="s">
        <v>243</v>
      </c>
      <c r="K54" s="53" t="s">
        <v>29</v>
      </c>
      <c r="L54" s="52" t="s">
        <v>92</v>
      </c>
      <c r="M54" s="48" t="s">
        <v>73</v>
      </c>
      <c r="N54" s="89" t="s">
        <v>74</v>
      </c>
      <c r="O54" s="90" t="s">
        <v>74</v>
      </c>
      <c r="P54" s="89" t="s">
        <v>74</v>
      </c>
      <c r="Q54" s="47" t="str">
        <f t="shared" si="2"/>
        <v>3ZK-00166</v>
      </c>
      <c r="R54" s="64" t="s">
        <v>138</v>
      </c>
      <c r="S54" s="87">
        <v>35.5</v>
      </c>
      <c r="T54" s="21">
        <v>1</v>
      </c>
      <c r="U54" s="62" t="s">
        <v>139</v>
      </c>
      <c r="V54" s="49" t="s">
        <v>136</v>
      </c>
    </row>
    <row r="55" spans="1:22" x14ac:dyDescent="0.2">
      <c r="A55" s="21" t="str">
        <f t="shared" si="0"/>
        <v>Catalogo principalOPEN-CSP GOBIERNO3ZK-00167</v>
      </c>
      <c r="B55" s="21" t="str">
        <f t="shared" si="1"/>
        <v>3ZK-00167OPEN-CSP GOBIERNO</v>
      </c>
      <c r="C55" s="21"/>
      <c r="D55" s="21" t="s">
        <v>134</v>
      </c>
      <c r="E55" s="51" t="s">
        <v>244</v>
      </c>
      <c r="F55" s="21" t="s">
        <v>18</v>
      </c>
      <c r="G55" s="21" t="s">
        <v>134</v>
      </c>
      <c r="H55" s="49" t="s">
        <v>136</v>
      </c>
      <c r="I55" s="21" t="s">
        <v>74</v>
      </c>
      <c r="J55" s="55" t="s">
        <v>245</v>
      </c>
      <c r="K55" s="53" t="s">
        <v>29</v>
      </c>
      <c r="L55" s="52" t="s">
        <v>92</v>
      </c>
      <c r="M55" s="48" t="s">
        <v>73</v>
      </c>
      <c r="N55" s="89" t="s">
        <v>74</v>
      </c>
      <c r="O55" s="90" t="s">
        <v>74</v>
      </c>
      <c r="P55" s="89" t="s">
        <v>74</v>
      </c>
      <c r="Q55" s="47" t="str">
        <f t="shared" si="2"/>
        <v>3ZK-00167</v>
      </c>
      <c r="R55" s="64" t="s">
        <v>138</v>
      </c>
      <c r="S55" s="87">
        <v>9.0500000000000007</v>
      </c>
      <c r="T55" s="21">
        <v>1</v>
      </c>
      <c r="U55" s="62" t="s">
        <v>139</v>
      </c>
      <c r="V55" s="49" t="s">
        <v>136</v>
      </c>
    </row>
    <row r="56" spans="1:22" x14ac:dyDescent="0.2">
      <c r="A56" s="21" t="str">
        <f t="shared" si="0"/>
        <v>Catalogo principalOPEN-CSP GOBIERNO3ZK-00168</v>
      </c>
      <c r="B56" s="21" t="str">
        <f t="shared" si="1"/>
        <v>3ZK-00168OPEN-CSP GOBIERNO</v>
      </c>
      <c r="C56" s="21"/>
      <c r="D56" s="21" t="s">
        <v>134</v>
      </c>
      <c r="E56" s="51" t="s">
        <v>246</v>
      </c>
      <c r="F56" s="21" t="s">
        <v>18</v>
      </c>
      <c r="G56" s="21" t="s">
        <v>134</v>
      </c>
      <c r="H56" s="49" t="s">
        <v>136</v>
      </c>
      <c r="I56" s="21" t="s">
        <v>74</v>
      </c>
      <c r="J56" s="55" t="s">
        <v>247</v>
      </c>
      <c r="K56" s="53" t="s">
        <v>29</v>
      </c>
      <c r="L56" s="52" t="s">
        <v>92</v>
      </c>
      <c r="M56" s="48" t="s">
        <v>73</v>
      </c>
      <c r="N56" s="89" t="s">
        <v>74</v>
      </c>
      <c r="O56" s="90" t="s">
        <v>74</v>
      </c>
      <c r="P56" s="89" t="s">
        <v>74</v>
      </c>
      <c r="Q56" s="47" t="str">
        <f t="shared" si="2"/>
        <v>3ZK-00168</v>
      </c>
      <c r="R56" s="64" t="s">
        <v>138</v>
      </c>
      <c r="S56" s="87">
        <v>11.79</v>
      </c>
      <c r="T56" s="21">
        <v>1</v>
      </c>
      <c r="U56" s="62" t="s">
        <v>139</v>
      </c>
      <c r="V56" s="49" t="s">
        <v>136</v>
      </c>
    </row>
    <row r="57" spans="1:22" x14ac:dyDescent="0.2">
      <c r="A57" s="21" t="str">
        <f t="shared" si="0"/>
        <v>Catalogo principalOPEN-CSP GOBIERNO5A5-00006</v>
      </c>
      <c r="B57" s="21" t="str">
        <f t="shared" si="1"/>
        <v>5A5-00006OPEN-CSP GOBIERNO</v>
      </c>
      <c r="C57" s="21"/>
      <c r="D57" s="21" t="s">
        <v>134</v>
      </c>
      <c r="E57" s="51" t="s">
        <v>248</v>
      </c>
      <c r="F57" s="21" t="s">
        <v>18</v>
      </c>
      <c r="G57" s="21" t="s">
        <v>134</v>
      </c>
      <c r="H57" s="49" t="s">
        <v>136</v>
      </c>
      <c r="I57" s="21" t="s">
        <v>74</v>
      </c>
      <c r="J57" s="56" t="s">
        <v>249</v>
      </c>
      <c r="K57" s="53" t="s">
        <v>29</v>
      </c>
      <c r="L57" s="52" t="s">
        <v>92</v>
      </c>
      <c r="M57" s="48" t="s">
        <v>73</v>
      </c>
      <c r="N57" s="89" t="s">
        <v>74</v>
      </c>
      <c r="O57" s="90" t="s">
        <v>74</v>
      </c>
      <c r="P57" s="89" t="s">
        <v>74</v>
      </c>
      <c r="Q57" s="47" t="str">
        <f t="shared" si="2"/>
        <v>5A5-00006</v>
      </c>
      <c r="R57" s="64" t="s">
        <v>75</v>
      </c>
      <c r="S57" s="87">
        <v>2.9</v>
      </c>
      <c r="T57" s="21">
        <v>1</v>
      </c>
      <c r="U57" s="62" t="s">
        <v>139</v>
      </c>
      <c r="V57" s="49" t="s">
        <v>136</v>
      </c>
    </row>
    <row r="58" spans="1:22" x14ac:dyDescent="0.2">
      <c r="A58" s="21" t="str">
        <f t="shared" si="0"/>
        <v>Catalogo principalOPEN-CSP GOBIERNO5A9-00006</v>
      </c>
      <c r="B58" s="21" t="str">
        <f t="shared" si="1"/>
        <v>5A9-00006OPEN-CSP GOBIERNO</v>
      </c>
      <c r="C58" s="21"/>
      <c r="D58" s="21" t="s">
        <v>134</v>
      </c>
      <c r="E58" s="51" t="s">
        <v>250</v>
      </c>
      <c r="F58" s="21" t="s">
        <v>18</v>
      </c>
      <c r="G58" s="21" t="s">
        <v>134</v>
      </c>
      <c r="H58" s="49" t="s">
        <v>136</v>
      </c>
      <c r="I58" s="21" t="s">
        <v>74</v>
      </c>
      <c r="J58" s="55" t="s">
        <v>251</v>
      </c>
      <c r="K58" s="53" t="s">
        <v>29</v>
      </c>
      <c r="L58" s="52" t="s">
        <v>92</v>
      </c>
      <c r="M58" s="48" t="s">
        <v>73</v>
      </c>
      <c r="N58" s="89" t="s">
        <v>74</v>
      </c>
      <c r="O58" s="90" t="s">
        <v>74</v>
      </c>
      <c r="P58" s="89" t="s">
        <v>74</v>
      </c>
      <c r="Q58" s="47" t="str">
        <f t="shared" si="2"/>
        <v>5A9-00006</v>
      </c>
      <c r="R58" s="64" t="s">
        <v>75</v>
      </c>
      <c r="S58" s="87">
        <v>31.6</v>
      </c>
      <c r="T58" s="21">
        <v>1</v>
      </c>
      <c r="U58" s="62" t="s">
        <v>139</v>
      </c>
      <c r="V58" s="49" t="s">
        <v>136</v>
      </c>
    </row>
    <row r="59" spans="1:22" x14ac:dyDescent="0.2">
      <c r="A59" s="21" t="str">
        <f t="shared" si="0"/>
        <v>Catalogo principalOPEN-CSP GOBIERNO5HK-00288</v>
      </c>
      <c r="B59" s="21" t="str">
        <f t="shared" si="1"/>
        <v>5HK-00288OPEN-CSP GOBIERNO</v>
      </c>
      <c r="C59" s="21"/>
      <c r="D59" s="21" t="s">
        <v>134</v>
      </c>
      <c r="E59" s="51" t="s">
        <v>252</v>
      </c>
      <c r="F59" s="21" t="s">
        <v>18</v>
      </c>
      <c r="G59" s="21" t="s">
        <v>134</v>
      </c>
      <c r="H59" s="49" t="s">
        <v>136</v>
      </c>
      <c r="I59" s="21" t="s">
        <v>74</v>
      </c>
      <c r="J59" s="55" t="s">
        <v>253</v>
      </c>
      <c r="K59" s="53" t="s">
        <v>29</v>
      </c>
      <c r="L59" s="52" t="s">
        <v>92</v>
      </c>
      <c r="M59" s="48" t="s">
        <v>73</v>
      </c>
      <c r="N59" s="89" t="s">
        <v>74</v>
      </c>
      <c r="O59" s="90" t="s">
        <v>74</v>
      </c>
      <c r="P59" s="89" t="s">
        <v>74</v>
      </c>
      <c r="Q59" s="47" t="str">
        <f t="shared" si="2"/>
        <v>5HK-00288</v>
      </c>
      <c r="R59" s="64" t="s">
        <v>138</v>
      </c>
      <c r="S59" s="87">
        <v>48.33</v>
      </c>
      <c r="T59" s="21">
        <v>1</v>
      </c>
      <c r="U59" s="62" t="s">
        <v>139</v>
      </c>
      <c r="V59" s="49" t="s">
        <v>136</v>
      </c>
    </row>
    <row r="60" spans="1:22" x14ac:dyDescent="0.2">
      <c r="A60" s="21" t="str">
        <f t="shared" si="0"/>
        <v>Catalogo principalOPEN-CSP GOBIERNO5HK-00289</v>
      </c>
      <c r="B60" s="21" t="str">
        <f t="shared" si="1"/>
        <v>5HK-00289OPEN-CSP GOBIERNO</v>
      </c>
      <c r="C60" s="21"/>
      <c r="D60" s="21" t="s">
        <v>134</v>
      </c>
      <c r="E60" s="51" t="s">
        <v>254</v>
      </c>
      <c r="F60" s="21" t="s">
        <v>18</v>
      </c>
      <c r="G60" s="21" t="s">
        <v>134</v>
      </c>
      <c r="H60" s="49" t="s">
        <v>136</v>
      </c>
      <c r="I60" s="21" t="s">
        <v>74</v>
      </c>
      <c r="J60" s="55" t="s">
        <v>255</v>
      </c>
      <c r="K60" s="53" t="s">
        <v>29</v>
      </c>
      <c r="L60" s="52" t="s">
        <v>92</v>
      </c>
      <c r="M60" s="48" t="s">
        <v>73</v>
      </c>
      <c r="N60" s="89" t="s">
        <v>74</v>
      </c>
      <c r="O60" s="90" t="s">
        <v>74</v>
      </c>
      <c r="P60" s="89" t="s">
        <v>74</v>
      </c>
      <c r="Q60" s="47" t="str">
        <f t="shared" si="2"/>
        <v>5HK-00289</v>
      </c>
      <c r="R60" s="64" t="s">
        <v>138</v>
      </c>
      <c r="S60" s="87">
        <v>17.649999999999999</v>
      </c>
      <c r="T60" s="21">
        <v>1</v>
      </c>
      <c r="U60" s="62" t="s">
        <v>139</v>
      </c>
      <c r="V60" s="49" t="s">
        <v>136</v>
      </c>
    </row>
    <row r="61" spans="1:22" x14ac:dyDescent="0.2">
      <c r="A61" s="21" t="str">
        <f t="shared" si="0"/>
        <v>Catalogo principalOPEN-CSP GOBIERNO5HK-00290</v>
      </c>
      <c r="B61" s="21" t="str">
        <f t="shared" si="1"/>
        <v>5HK-00290OPEN-CSP GOBIERNO</v>
      </c>
      <c r="C61" s="21"/>
      <c r="D61" s="21" t="s">
        <v>134</v>
      </c>
      <c r="E61" s="51" t="s">
        <v>256</v>
      </c>
      <c r="F61" s="21" t="s">
        <v>18</v>
      </c>
      <c r="G61" s="21" t="s">
        <v>134</v>
      </c>
      <c r="H61" s="49" t="s">
        <v>136</v>
      </c>
      <c r="I61" s="21" t="s">
        <v>74</v>
      </c>
      <c r="J61" s="55" t="s">
        <v>257</v>
      </c>
      <c r="K61" s="53" t="s">
        <v>29</v>
      </c>
      <c r="L61" s="52" t="s">
        <v>92</v>
      </c>
      <c r="M61" s="48" t="s">
        <v>73</v>
      </c>
      <c r="N61" s="89" t="s">
        <v>74</v>
      </c>
      <c r="O61" s="90" t="s">
        <v>74</v>
      </c>
      <c r="P61" s="89" t="s">
        <v>74</v>
      </c>
      <c r="Q61" s="47" t="str">
        <f t="shared" si="2"/>
        <v>5HK-00290</v>
      </c>
      <c r="R61" s="64" t="s">
        <v>138</v>
      </c>
      <c r="S61" s="87">
        <v>30.68</v>
      </c>
      <c r="T61" s="21">
        <v>1</v>
      </c>
      <c r="U61" s="62" t="s">
        <v>139</v>
      </c>
      <c r="V61" s="49" t="s">
        <v>136</v>
      </c>
    </row>
    <row r="62" spans="1:22" x14ac:dyDescent="0.2">
      <c r="A62" s="21" t="str">
        <f t="shared" si="0"/>
        <v>Catalogo principalOPEN-CSP GOBIERNO5HU-00285</v>
      </c>
      <c r="B62" s="21" t="str">
        <f t="shared" si="1"/>
        <v>5HU-00285OPEN-CSP GOBIERNO</v>
      </c>
      <c r="C62" s="21"/>
      <c r="D62" s="21" t="s">
        <v>134</v>
      </c>
      <c r="E62" s="51" t="s">
        <v>258</v>
      </c>
      <c r="F62" s="21" t="s">
        <v>18</v>
      </c>
      <c r="G62" s="21" t="s">
        <v>134</v>
      </c>
      <c r="H62" s="49" t="s">
        <v>136</v>
      </c>
      <c r="I62" s="21" t="s">
        <v>74</v>
      </c>
      <c r="J62" s="55" t="s">
        <v>259</v>
      </c>
      <c r="K62" s="53" t="s">
        <v>29</v>
      </c>
      <c r="L62" s="52" t="s">
        <v>92</v>
      </c>
      <c r="M62" s="48" t="s">
        <v>73</v>
      </c>
      <c r="N62" s="89" t="s">
        <v>74</v>
      </c>
      <c r="O62" s="90" t="s">
        <v>74</v>
      </c>
      <c r="P62" s="89" t="s">
        <v>74</v>
      </c>
      <c r="Q62" s="47" t="str">
        <f t="shared" si="2"/>
        <v>5HU-00285</v>
      </c>
      <c r="R62" s="64" t="s">
        <v>138</v>
      </c>
      <c r="S62" s="87">
        <v>5509.21</v>
      </c>
      <c r="T62" s="21">
        <v>1</v>
      </c>
      <c r="U62" s="62" t="s">
        <v>139</v>
      </c>
      <c r="V62" s="49" t="s">
        <v>136</v>
      </c>
    </row>
    <row r="63" spans="1:22" x14ac:dyDescent="0.2">
      <c r="A63" s="21" t="str">
        <f t="shared" ref="A63:A126" si="3">D63&amp;F63&amp;E63</f>
        <v>Catalogo principalOPEN-CSP GOBIERNO5HU-00286</v>
      </c>
      <c r="B63" s="21" t="str">
        <f t="shared" ref="B63:B126" si="4">E63&amp;F63</f>
        <v>5HU-00286OPEN-CSP GOBIERNO</v>
      </c>
      <c r="C63" s="21"/>
      <c r="D63" s="21" t="s">
        <v>134</v>
      </c>
      <c r="E63" s="51" t="s">
        <v>260</v>
      </c>
      <c r="F63" s="21" t="s">
        <v>18</v>
      </c>
      <c r="G63" s="21" t="s">
        <v>134</v>
      </c>
      <c r="H63" s="49" t="s">
        <v>136</v>
      </c>
      <c r="I63" s="21" t="s">
        <v>74</v>
      </c>
      <c r="J63" s="55" t="s">
        <v>261</v>
      </c>
      <c r="K63" s="53" t="s">
        <v>29</v>
      </c>
      <c r="L63" s="52" t="s">
        <v>92</v>
      </c>
      <c r="M63" s="48" t="s">
        <v>73</v>
      </c>
      <c r="N63" s="89" t="s">
        <v>74</v>
      </c>
      <c r="O63" s="90" t="s">
        <v>74</v>
      </c>
      <c r="P63" s="89" t="s">
        <v>74</v>
      </c>
      <c r="Q63" s="47" t="str">
        <f t="shared" si="2"/>
        <v>5HU-00286</v>
      </c>
      <c r="R63" s="64" t="s">
        <v>138</v>
      </c>
      <c r="S63" s="87">
        <v>1836.48</v>
      </c>
      <c r="T63" s="21">
        <v>1</v>
      </c>
      <c r="U63" s="62" t="s">
        <v>139</v>
      </c>
      <c r="V63" s="49" t="s">
        <v>136</v>
      </c>
    </row>
    <row r="64" spans="1:22" x14ac:dyDescent="0.2">
      <c r="A64" s="21" t="str">
        <f t="shared" si="3"/>
        <v>Catalogo principalOPEN-CSP GOBIERNO5HU-00418</v>
      </c>
      <c r="B64" s="21" t="str">
        <f t="shared" si="4"/>
        <v>5HU-00418OPEN-CSP GOBIERNO</v>
      </c>
      <c r="C64" s="21"/>
      <c r="D64" s="21" t="s">
        <v>134</v>
      </c>
      <c r="E64" s="51" t="s">
        <v>262</v>
      </c>
      <c r="F64" s="21" t="s">
        <v>18</v>
      </c>
      <c r="G64" s="21" t="s">
        <v>134</v>
      </c>
      <c r="H64" s="49" t="s">
        <v>136</v>
      </c>
      <c r="I64" s="21" t="s">
        <v>74</v>
      </c>
      <c r="J64" s="55" t="s">
        <v>263</v>
      </c>
      <c r="K64" s="53" t="s">
        <v>29</v>
      </c>
      <c r="L64" s="52" t="s">
        <v>92</v>
      </c>
      <c r="M64" s="48" t="s">
        <v>73</v>
      </c>
      <c r="N64" s="89" t="s">
        <v>74</v>
      </c>
      <c r="O64" s="90" t="s">
        <v>74</v>
      </c>
      <c r="P64" s="89" t="s">
        <v>74</v>
      </c>
      <c r="Q64" s="47" t="str">
        <f t="shared" si="2"/>
        <v>5HU-00418</v>
      </c>
      <c r="R64" s="64" t="s">
        <v>138</v>
      </c>
      <c r="S64" s="87">
        <v>3672.72</v>
      </c>
      <c r="T64" s="21">
        <v>1</v>
      </c>
      <c r="U64" s="62" t="s">
        <v>139</v>
      </c>
      <c r="V64" s="49" t="s">
        <v>136</v>
      </c>
    </row>
    <row r="65" spans="1:22" x14ac:dyDescent="0.2">
      <c r="A65" s="21" t="str">
        <f t="shared" si="3"/>
        <v>Catalogo principalOPEN-CSP GOBIERNO6VC-01217</v>
      </c>
      <c r="B65" s="21" t="str">
        <f t="shared" si="4"/>
        <v>6VC-01217OPEN-CSP GOBIERNO</v>
      </c>
      <c r="C65" s="21"/>
      <c r="D65" s="21" t="s">
        <v>134</v>
      </c>
      <c r="E65" s="51" t="s">
        <v>264</v>
      </c>
      <c r="F65" s="21" t="s">
        <v>18</v>
      </c>
      <c r="G65" s="21" t="s">
        <v>134</v>
      </c>
      <c r="H65" s="49" t="s">
        <v>136</v>
      </c>
      <c r="I65" s="21" t="s">
        <v>74</v>
      </c>
      <c r="J65" s="55" t="s">
        <v>265</v>
      </c>
      <c r="K65" s="53" t="s">
        <v>29</v>
      </c>
      <c r="L65" s="52" t="s">
        <v>92</v>
      </c>
      <c r="M65" s="48" t="s">
        <v>73</v>
      </c>
      <c r="N65" s="89" t="s">
        <v>74</v>
      </c>
      <c r="O65" s="90" t="s">
        <v>74</v>
      </c>
      <c r="P65" s="89" t="s">
        <v>74</v>
      </c>
      <c r="Q65" s="47" t="str">
        <f t="shared" si="2"/>
        <v>6VC-01217</v>
      </c>
      <c r="R65" s="64" t="s">
        <v>138</v>
      </c>
      <c r="S65" s="87">
        <v>164.31</v>
      </c>
      <c r="T65" s="21">
        <v>1</v>
      </c>
      <c r="U65" s="62" t="s">
        <v>139</v>
      </c>
      <c r="V65" s="49" t="s">
        <v>136</v>
      </c>
    </row>
    <row r="66" spans="1:22" x14ac:dyDescent="0.2">
      <c r="A66" s="21" t="str">
        <f t="shared" si="3"/>
        <v>Catalogo principalOPEN-CSP GOBIERNO6VC-01218</v>
      </c>
      <c r="B66" s="21" t="str">
        <f t="shared" si="4"/>
        <v>6VC-01218OPEN-CSP GOBIERNO</v>
      </c>
      <c r="C66" s="21"/>
      <c r="D66" s="21" t="s">
        <v>134</v>
      </c>
      <c r="E66" s="51" t="s">
        <v>266</v>
      </c>
      <c r="F66" s="21" t="s">
        <v>18</v>
      </c>
      <c r="G66" s="21" t="s">
        <v>134</v>
      </c>
      <c r="H66" s="49" t="s">
        <v>136</v>
      </c>
      <c r="I66" s="21" t="s">
        <v>74</v>
      </c>
      <c r="J66" s="55" t="s">
        <v>267</v>
      </c>
      <c r="K66" s="53" t="s">
        <v>29</v>
      </c>
      <c r="L66" s="52" t="s">
        <v>92</v>
      </c>
      <c r="M66" s="48" t="s">
        <v>73</v>
      </c>
      <c r="N66" s="89" t="s">
        <v>74</v>
      </c>
      <c r="O66" s="90" t="s">
        <v>74</v>
      </c>
      <c r="P66" s="89" t="s">
        <v>74</v>
      </c>
      <c r="Q66" s="47" t="str">
        <f t="shared" si="2"/>
        <v>6VC-01218</v>
      </c>
      <c r="R66" s="64" t="s">
        <v>138</v>
      </c>
      <c r="S66" s="87">
        <v>197.64</v>
      </c>
      <c r="T66" s="21">
        <v>1</v>
      </c>
      <c r="U66" s="62" t="s">
        <v>139</v>
      </c>
      <c r="V66" s="49" t="s">
        <v>136</v>
      </c>
    </row>
    <row r="67" spans="1:22" x14ac:dyDescent="0.2">
      <c r="A67" s="21" t="str">
        <f t="shared" si="3"/>
        <v>Catalogo principalOPEN-CSP GOBIERNO6VC-01219</v>
      </c>
      <c r="B67" s="21" t="str">
        <f t="shared" si="4"/>
        <v>6VC-01219OPEN-CSP GOBIERNO</v>
      </c>
      <c r="C67" s="21"/>
      <c r="D67" s="21" t="s">
        <v>134</v>
      </c>
      <c r="E67" s="51" t="s">
        <v>268</v>
      </c>
      <c r="F67" s="21" t="s">
        <v>18</v>
      </c>
      <c r="G67" s="21" t="s">
        <v>134</v>
      </c>
      <c r="H67" s="49" t="s">
        <v>136</v>
      </c>
      <c r="I67" s="21" t="s">
        <v>74</v>
      </c>
      <c r="J67" s="55" t="s">
        <v>269</v>
      </c>
      <c r="K67" s="53" t="s">
        <v>29</v>
      </c>
      <c r="L67" s="52" t="s">
        <v>92</v>
      </c>
      <c r="M67" s="48" t="s">
        <v>73</v>
      </c>
      <c r="N67" s="89" t="s">
        <v>74</v>
      </c>
      <c r="O67" s="90" t="s">
        <v>74</v>
      </c>
      <c r="P67" s="89" t="s">
        <v>74</v>
      </c>
      <c r="Q67" s="47" t="str">
        <f t="shared" ref="Q67:Q130" si="5">+E67</f>
        <v>6VC-01219</v>
      </c>
      <c r="R67" s="64" t="s">
        <v>138</v>
      </c>
      <c r="S67" s="87">
        <v>54.81</v>
      </c>
      <c r="T67" s="21">
        <v>1</v>
      </c>
      <c r="U67" s="62" t="s">
        <v>139</v>
      </c>
      <c r="V67" s="49" t="s">
        <v>136</v>
      </c>
    </row>
    <row r="68" spans="1:22" x14ac:dyDescent="0.2">
      <c r="A68" s="21" t="str">
        <f t="shared" si="3"/>
        <v>Catalogo principalOPEN-CSP GOBIERNO6VC-01220</v>
      </c>
      <c r="B68" s="21" t="str">
        <f t="shared" si="4"/>
        <v>6VC-01220OPEN-CSP GOBIERNO</v>
      </c>
      <c r="C68" s="21"/>
      <c r="D68" s="21" t="s">
        <v>134</v>
      </c>
      <c r="E68" s="51" t="s">
        <v>270</v>
      </c>
      <c r="F68" s="21" t="s">
        <v>18</v>
      </c>
      <c r="G68" s="21" t="s">
        <v>134</v>
      </c>
      <c r="H68" s="49" t="s">
        <v>136</v>
      </c>
      <c r="I68" s="21" t="s">
        <v>74</v>
      </c>
      <c r="J68" s="55" t="s">
        <v>271</v>
      </c>
      <c r="K68" s="53" t="s">
        <v>29</v>
      </c>
      <c r="L68" s="52" t="s">
        <v>92</v>
      </c>
      <c r="M68" s="48" t="s">
        <v>73</v>
      </c>
      <c r="N68" s="89" t="s">
        <v>74</v>
      </c>
      <c r="O68" s="90" t="s">
        <v>74</v>
      </c>
      <c r="P68" s="89" t="s">
        <v>74</v>
      </c>
      <c r="Q68" s="47" t="str">
        <f t="shared" si="5"/>
        <v>6VC-01220</v>
      </c>
      <c r="R68" s="64" t="s">
        <v>138</v>
      </c>
      <c r="S68" s="87">
        <v>65.92</v>
      </c>
      <c r="T68" s="21">
        <v>1</v>
      </c>
      <c r="U68" s="62" t="s">
        <v>139</v>
      </c>
      <c r="V68" s="49" t="s">
        <v>136</v>
      </c>
    </row>
    <row r="69" spans="1:22" x14ac:dyDescent="0.2">
      <c r="A69" s="21" t="str">
        <f t="shared" si="3"/>
        <v>Catalogo principalOPEN-CSP GOBIERNO6VC-03765</v>
      </c>
      <c r="B69" s="21" t="str">
        <f t="shared" si="4"/>
        <v>6VC-03765OPEN-CSP GOBIERNO</v>
      </c>
      <c r="C69" s="21"/>
      <c r="D69" s="21" t="s">
        <v>134</v>
      </c>
      <c r="E69" s="51" t="s">
        <v>272</v>
      </c>
      <c r="F69" s="21" t="s">
        <v>18</v>
      </c>
      <c r="G69" s="21" t="s">
        <v>134</v>
      </c>
      <c r="H69" s="49" t="s">
        <v>136</v>
      </c>
      <c r="I69" s="21" t="s">
        <v>74</v>
      </c>
      <c r="J69" s="55" t="s">
        <v>273</v>
      </c>
      <c r="K69" s="53" t="s">
        <v>29</v>
      </c>
      <c r="L69" s="52" t="s">
        <v>92</v>
      </c>
      <c r="M69" s="48" t="s">
        <v>73</v>
      </c>
      <c r="N69" s="89" t="s">
        <v>74</v>
      </c>
      <c r="O69" s="90" t="s">
        <v>74</v>
      </c>
      <c r="P69" s="89" t="s">
        <v>74</v>
      </c>
      <c r="Q69" s="47" t="str">
        <f t="shared" si="5"/>
        <v>6VC-03765</v>
      </c>
      <c r="R69" s="64" t="s">
        <v>138</v>
      </c>
      <c r="S69" s="87">
        <v>109.5</v>
      </c>
      <c r="T69" s="21">
        <v>1</v>
      </c>
      <c r="U69" s="62" t="s">
        <v>139</v>
      </c>
      <c r="V69" s="49" t="s">
        <v>136</v>
      </c>
    </row>
    <row r="70" spans="1:22" x14ac:dyDescent="0.2">
      <c r="A70" s="21" t="str">
        <f t="shared" si="3"/>
        <v>Catalogo principalOPEN-CSP GOBIERNO6VC-03766</v>
      </c>
      <c r="B70" s="21" t="str">
        <f t="shared" si="4"/>
        <v>6VC-03766OPEN-CSP GOBIERNO</v>
      </c>
      <c r="C70" s="21"/>
      <c r="D70" s="21" t="s">
        <v>134</v>
      </c>
      <c r="E70" s="51" t="s">
        <v>274</v>
      </c>
      <c r="F70" s="21" t="s">
        <v>18</v>
      </c>
      <c r="G70" s="21" t="s">
        <v>134</v>
      </c>
      <c r="H70" s="49" t="s">
        <v>136</v>
      </c>
      <c r="I70" s="21" t="s">
        <v>74</v>
      </c>
      <c r="J70" s="55" t="s">
        <v>275</v>
      </c>
      <c r="K70" s="53" t="s">
        <v>29</v>
      </c>
      <c r="L70" s="52" t="s">
        <v>92</v>
      </c>
      <c r="M70" s="48" t="s">
        <v>73</v>
      </c>
      <c r="N70" s="89" t="s">
        <v>74</v>
      </c>
      <c r="O70" s="90" t="s">
        <v>74</v>
      </c>
      <c r="P70" s="89" t="s">
        <v>74</v>
      </c>
      <c r="Q70" s="47" t="str">
        <f t="shared" si="5"/>
        <v>6VC-03766</v>
      </c>
      <c r="R70" s="64" t="s">
        <v>138</v>
      </c>
      <c r="S70" s="87">
        <v>131.72</v>
      </c>
      <c r="T70" s="21">
        <v>1</v>
      </c>
      <c r="U70" s="62" t="s">
        <v>139</v>
      </c>
      <c r="V70" s="49" t="s">
        <v>136</v>
      </c>
    </row>
    <row r="71" spans="1:22" x14ac:dyDescent="0.2">
      <c r="A71" s="21" t="str">
        <f t="shared" si="3"/>
        <v>Catalogo principalOPEN-CSP GOBIERNO6XC-00281</v>
      </c>
      <c r="B71" s="21" t="str">
        <f t="shared" si="4"/>
        <v>6XC-00281OPEN-CSP GOBIERNO</v>
      </c>
      <c r="C71" s="21"/>
      <c r="D71" s="21" t="s">
        <v>134</v>
      </c>
      <c r="E71" s="51" t="s">
        <v>276</v>
      </c>
      <c r="F71" s="21" t="s">
        <v>18</v>
      </c>
      <c r="G71" s="21" t="s">
        <v>134</v>
      </c>
      <c r="H71" s="49" t="s">
        <v>136</v>
      </c>
      <c r="I71" s="21" t="s">
        <v>74</v>
      </c>
      <c r="J71" s="55" t="s">
        <v>277</v>
      </c>
      <c r="K71" s="53" t="s">
        <v>29</v>
      </c>
      <c r="L71" s="52" t="s">
        <v>92</v>
      </c>
      <c r="M71" s="48" t="s">
        <v>73</v>
      </c>
      <c r="N71" s="89" t="s">
        <v>74</v>
      </c>
      <c r="O71" s="90" t="s">
        <v>74</v>
      </c>
      <c r="P71" s="89" t="s">
        <v>74</v>
      </c>
      <c r="Q71" s="47" t="str">
        <f t="shared" si="5"/>
        <v>6XC-00281</v>
      </c>
      <c r="R71" s="64" t="s">
        <v>138</v>
      </c>
      <c r="S71" s="87">
        <v>16626.259999999998</v>
      </c>
      <c r="T71" s="21">
        <v>1</v>
      </c>
      <c r="U71" s="62" t="s">
        <v>139</v>
      </c>
      <c r="V71" s="49" t="s">
        <v>136</v>
      </c>
    </row>
    <row r="72" spans="1:22" x14ac:dyDescent="0.2">
      <c r="A72" s="21" t="str">
        <f t="shared" si="3"/>
        <v>Catalogo principalOPEN-CSP GOBIERNO6XC-00282</v>
      </c>
      <c r="B72" s="21" t="str">
        <f t="shared" si="4"/>
        <v>6XC-00282OPEN-CSP GOBIERNO</v>
      </c>
      <c r="C72" s="21"/>
      <c r="D72" s="21" t="s">
        <v>134</v>
      </c>
      <c r="E72" s="51" t="s">
        <v>278</v>
      </c>
      <c r="F72" s="21" t="s">
        <v>18</v>
      </c>
      <c r="G72" s="21" t="s">
        <v>134</v>
      </c>
      <c r="H72" s="49" t="s">
        <v>136</v>
      </c>
      <c r="I72" s="21" t="s">
        <v>74</v>
      </c>
      <c r="J72" s="55" t="s">
        <v>279</v>
      </c>
      <c r="K72" s="53" t="s">
        <v>29</v>
      </c>
      <c r="L72" s="52" t="s">
        <v>92</v>
      </c>
      <c r="M72" s="48" t="s">
        <v>73</v>
      </c>
      <c r="N72" s="89" t="s">
        <v>74</v>
      </c>
      <c r="O72" s="90" t="s">
        <v>74</v>
      </c>
      <c r="P72" s="89" t="s">
        <v>74</v>
      </c>
      <c r="Q72" s="47" t="str">
        <f t="shared" si="5"/>
        <v>6XC-00282</v>
      </c>
      <c r="R72" s="64" t="s">
        <v>138</v>
      </c>
      <c r="S72" s="87">
        <v>5542.04</v>
      </c>
      <c r="T72" s="21">
        <v>1</v>
      </c>
      <c r="U72" s="62" t="s">
        <v>139</v>
      </c>
      <c r="V72" s="49" t="s">
        <v>136</v>
      </c>
    </row>
    <row r="73" spans="1:22" x14ac:dyDescent="0.2">
      <c r="A73" s="21" t="str">
        <f t="shared" si="3"/>
        <v>Catalogo principalOPEN-CSP GOBIERNO6XC-00446</v>
      </c>
      <c r="B73" s="21" t="str">
        <f t="shared" si="4"/>
        <v>6XC-00446OPEN-CSP GOBIERNO</v>
      </c>
      <c r="C73" s="21"/>
      <c r="D73" s="21" t="s">
        <v>134</v>
      </c>
      <c r="E73" s="51" t="s">
        <v>280</v>
      </c>
      <c r="F73" s="21" t="s">
        <v>18</v>
      </c>
      <c r="G73" s="21" t="s">
        <v>134</v>
      </c>
      <c r="H73" s="49" t="s">
        <v>136</v>
      </c>
      <c r="I73" s="21" t="s">
        <v>74</v>
      </c>
      <c r="J73" s="55" t="s">
        <v>281</v>
      </c>
      <c r="K73" s="53" t="s">
        <v>29</v>
      </c>
      <c r="L73" s="52" t="s">
        <v>92</v>
      </c>
      <c r="M73" s="48" t="s">
        <v>73</v>
      </c>
      <c r="N73" s="89" t="s">
        <v>74</v>
      </c>
      <c r="O73" s="90" t="s">
        <v>74</v>
      </c>
      <c r="P73" s="89" t="s">
        <v>74</v>
      </c>
      <c r="Q73" s="47" t="str">
        <f t="shared" si="5"/>
        <v>6XC-00446</v>
      </c>
      <c r="R73" s="64" t="s">
        <v>138</v>
      </c>
      <c r="S73" s="87">
        <v>11084.22</v>
      </c>
      <c r="T73" s="21">
        <v>1</v>
      </c>
      <c r="U73" s="62" t="s">
        <v>139</v>
      </c>
      <c r="V73" s="49" t="s">
        <v>136</v>
      </c>
    </row>
    <row r="74" spans="1:22" x14ac:dyDescent="0.2">
      <c r="A74" s="21" t="str">
        <f t="shared" si="3"/>
        <v>Catalogo principalOPEN-CSP GOBIERNO6YH-00528</v>
      </c>
      <c r="B74" s="21" t="str">
        <f t="shared" si="4"/>
        <v>6YH-00528OPEN-CSP GOBIERNO</v>
      </c>
      <c r="C74" s="21"/>
      <c r="D74" s="21" t="s">
        <v>134</v>
      </c>
      <c r="E74" s="51" t="s">
        <v>282</v>
      </c>
      <c r="F74" s="21" t="s">
        <v>18</v>
      </c>
      <c r="G74" s="21" t="s">
        <v>134</v>
      </c>
      <c r="H74" s="49" t="s">
        <v>136</v>
      </c>
      <c r="I74" s="21" t="s">
        <v>74</v>
      </c>
      <c r="J74" s="55" t="s">
        <v>283</v>
      </c>
      <c r="K74" s="53" t="s">
        <v>29</v>
      </c>
      <c r="L74" s="52" t="s">
        <v>92</v>
      </c>
      <c r="M74" s="48" t="s">
        <v>73</v>
      </c>
      <c r="N74" s="89" t="s">
        <v>74</v>
      </c>
      <c r="O74" s="90" t="s">
        <v>74</v>
      </c>
      <c r="P74" s="89" t="s">
        <v>74</v>
      </c>
      <c r="Q74" s="47" t="str">
        <f t="shared" si="5"/>
        <v>6YH-00528</v>
      </c>
      <c r="R74" s="64" t="s">
        <v>138</v>
      </c>
      <c r="S74" s="87">
        <v>48.05</v>
      </c>
      <c r="T74" s="21">
        <v>1</v>
      </c>
      <c r="U74" s="62" t="s">
        <v>139</v>
      </c>
      <c r="V74" s="49" t="s">
        <v>136</v>
      </c>
    </row>
    <row r="75" spans="1:22" x14ac:dyDescent="0.2">
      <c r="A75" s="21" t="str">
        <f t="shared" si="3"/>
        <v>Catalogo principalOPEN-CSP GOBIERNO6YH-00529</v>
      </c>
      <c r="B75" s="21" t="str">
        <f t="shared" si="4"/>
        <v>6YH-00529OPEN-CSP GOBIERNO</v>
      </c>
      <c r="C75" s="21"/>
      <c r="D75" s="21" t="s">
        <v>134</v>
      </c>
      <c r="E75" s="51" t="s">
        <v>284</v>
      </c>
      <c r="F75" s="21" t="s">
        <v>18</v>
      </c>
      <c r="G75" s="21" t="s">
        <v>134</v>
      </c>
      <c r="H75" s="49" t="s">
        <v>136</v>
      </c>
      <c r="I75" s="21" t="s">
        <v>74</v>
      </c>
      <c r="J75" s="55" t="s">
        <v>285</v>
      </c>
      <c r="K75" s="53" t="s">
        <v>29</v>
      </c>
      <c r="L75" s="52" t="s">
        <v>92</v>
      </c>
      <c r="M75" s="48" t="s">
        <v>73</v>
      </c>
      <c r="N75" s="89" t="s">
        <v>74</v>
      </c>
      <c r="O75" s="90" t="s">
        <v>74</v>
      </c>
      <c r="P75" s="89" t="s">
        <v>74</v>
      </c>
      <c r="Q75" s="47" t="str">
        <f t="shared" si="5"/>
        <v>6YH-00529</v>
      </c>
      <c r="R75" s="64" t="s">
        <v>138</v>
      </c>
      <c r="S75" s="87">
        <v>17.649999999999999</v>
      </c>
      <c r="T75" s="21">
        <v>1</v>
      </c>
      <c r="U75" s="62" t="s">
        <v>139</v>
      </c>
      <c r="V75" s="49" t="s">
        <v>136</v>
      </c>
    </row>
    <row r="76" spans="1:22" x14ac:dyDescent="0.2">
      <c r="A76" s="21" t="str">
        <f t="shared" si="3"/>
        <v>Catalogo principalOPEN-CSP GOBIERNO6YH-01188</v>
      </c>
      <c r="B76" s="21" t="str">
        <f t="shared" si="4"/>
        <v>6YH-01188OPEN-CSP GOBIERNO</v>
      </c>
      <c r="C76" s="21"/>
      <c r="D76" s="21" t="s">
        <v>134</v>
      </c>
      <c r="E76" s="51" t="s">
        <v>286</v>
      </c>
      <c r="F76" s="21" t="s">
        <v>18</v>
      </c>
      <c r="G76" s="21" t="s">
        <v>134</v>
      </c>
      <c r="H76" s="49" t="s">
        <v>136</v>
      </c>
      <c r="I76" s="21" t="s">
        <v>74</v>
      </c>
      <c r="J76" s="55" t="s">
        <v>287</v>
      </c>
      <c r="K76" s="53" t="s">
        <v>29</v>
      </c>
      <c r="L76" s="52" t="s">
        <v>92</v>
      </c>
      <c r="M76" s="48" t="s">
        <v>73</v>
      </c>
      <c r="N76" s="89" t="s">
        <v>74</v>
      </c>
      <c r="O76" s="90" t="s">
        <v>74</v>
      </c>
      <c r="P76" s="89" t="s">
        <v>74</v>
      </c>
      <c r="Q76" s="47" t="str">
        <f t="shared" si="5"/>
        <v>6YH-01188</v>
      </c>
      <c r="R76" s="64" t="s">
        <v>138</v>
      </c>
      <c r="S76" s="87">
        <v>30.39</v>
      </c>
      <c r="T76" s="21">
        <v>1</v>
      </c>
      <c r="U76" s="62" t="s">
        <v>139</v>
      </c>
      <c r="V76" s="49" t="s">
        <v>136</v>
      </c>
    </row>
    <row r="77" spans="1:22" x14ac:dyDescent="0.2">
      <c r="A77" s="21" t="str">
        <f t="shared" si="3"/>
        <v>Catalogo principalOPEN-CSP GOBIERNO6ZH-00350</v>
      </c>
      <c r="B77" s="21" t="str">
        <f t="shared" si="4"/>
        <v>6ZH-00350OPEN-CSP GOBIERNO</v>
      </c>
      <c r="C77" s="21"/>
      <c r="D77" s="21" t="s">
        <v>134</v>
      </c>
      <c r="E77" s="51" t="s">
        <v>288</v>
      </c>
      <c r="F77" s="21" t="s">
        <v>18</v>
      </c>
      <c r="G77" s="21" t="s">
        <v>134</v>
      </c>
      <c r="H77" s="49" t="s">
        <v>136</v>
      </c>
      <c r="I77" s="21" t="s">
        <v>74</v>
      </c>
      <c r="J77" s="55" t="s">
        <v>289</v>
      </c>
      <c r="K77" s="53" t="s">
        <v>29</v>
      </c>
      <c r="L77" s="52" t="s">
        <v>92</v>
      </c>
      <c r="M77" s="48" t="s">
        <v>73</v>
      </c>
      <c r="N77" s="89" t="s">
        <v>74</v>
      </c>
      <c r="O77" s="90" t="s">
        <v>74</v>
      </c>
      <c r="P77" s="89" t="s">
        <v>74</v>
      </c>
      <c r="Q77" s="47" t="str">
        <f t="shared" si="5"/>
        <v>6ZH-00350</v>
      </c>
      <c r="R77" s="64" t="s">
        <v>138</v>
      </c>
      <c r="S77" s="87">
        <v>46.25</v>
      </c>
      <c r="T77" s="21">
        <v>1</v>
      </c>
      <c r="U77" s="62" t="s">
        <v>139</v>
      </c>
      <c r="V77" s="49" t="s">
        <v>136</v>
      </c>
    </row>
    <row r="78" spans="1:22" x14ac:dyDescent="0.2">
      <c r="A78" s="21" t="str">
        <f t="shared" si="3"/>
        <v>Catalogo principalOPEN-CSP GOBIERNO6ZH-00371</v>
      </c>
      <c r="B78" s="21" t="str">
        <f t="shared" si="4"/>
        <v>6ZH-00371OPEN-CSP GOBIERNO</v>
      </c>
      <c r="C78" s="21"/>
      <c r="D78" s="21" t="s">
        <v>134</v>
      </c>
      <c r="E78" s="51" t="s">
        <v>290</v>
      </c>
      <c r="F78" s="21" t="s">
        <v>18</v>
      </c>
      <c r="G78" s="21" t="s">
        <v>134</v>
      </c>
      <c r="H78" s="49" t="s">
        <v>136</v>
      </c>
      <c r="I78" s="21" t="s">
        <v>74</v>
      </c>
      <c r="J78" s="55" t="s">
        <v>291</v>
      </c>
      <c r="K78" s="53" t="s">
        <v>29</v>
      </c>
      <c r="L78" s="52" t="s">
        <v>92</v>
      </c>
      <c r="M78" s="48" t="s">
        <v>73</v>
      </c>
      <c r="N78" s="89" t="s">
        <v>74</v>
      </c>
      <c r="O78" s="90" t="s">
        <v>74</v>
      </c>
      <c r="P78" s="89" t="s">
        <v>74</v>
      </c>
      <c r="Q78" s="47" t="str">
        <f t="shared" si="5"/>
        <v>6ZH-00371</v>
      </c>
      <c r="R78" s="64" t="s">
        <v>138</v>
      </c>
      <c r="S78" s="87">
        <v>59.55</v>
      </c>
      <c r="T78" s="21">
        <v>1</v>
      </c>
      <c r="U78" s="62" t="s">
        <v>139</v>
      </c>
      <c r="V78" s="49" t="s">
        <v>136</v>
      </c>
    </row>
    <row r="79" spans="1:22" x14ac:dyDescent="0.2">
      <c r="A79" s="21" t="str">
        <f t="shared" si="3"/>
        <v>Catalogo principalOPEN-CSP GOBIERNO6ZH-00372</v>
      </c>
      <c r="B79" s="21" t="str">
        <f t="shared" si="4"/>
        <v>6ZH-00372OPEN-CSP GOBIERNO</v>
      </c>
      <c r="C79" s="21"/>
      <c r="D79" s="21" t="s">
        <v>134</v>
      </c>
      <c r="E79" s="51" t="s">
        <v>292</v>
      </c>
      <c r="F79" s="21" t="s">
        <v>18</v>
      </c>
      <c r="G79" s="21" t="s">
        <v>134</v>
      </c>
      <c r="H79" s="49" t="s">
        <v>136</v>
      </c>
      <c r="I79" s="21" t="s">
        <v>74</v>
      </c>
      <c r="J79" s="57" t="s">
        <v>293</v>
      </c>
      <c r="K79" s="53" t="s">
        <v>29</v>
      </c>
      <c r="L79" s="52" t="s">
        <v>92</v>
      </c>
      <c r="M79" s="48" t="s">
        <v>73</v>
      </c>
      <c r="N79" s="89" t="s">
        <v>74</v>
      </c>
      <c r="O79" s="90" t="s">
        <v>74</v>
      </c>
      <c r="P79" s="89" t="s">
        <v>74</v>
      </c>
      <c r="Q79" s="47" t="str">
        <f t="shared" si="5"/>
        <v>6ZH-00372</v>
      </c>
      <c r="R79" s="64" t="s">
        <v>138</v>
      </c>
      <c r="S79" s="87">
        <v>15.42</v>
      </c>
      <c r="T79" s="21">
        <v>1</v>
      </c>
      <c r="U79" s="62" t="s">
        <v>139</v>
      </c>
      <c r="V79" s="49" t="s">
        <v>136</v>
      </c>
    </row>
    <row r="80" spans="1:22" x14ac:dyDescent="0.2">
      <c r="A80" s="21" t="str">
        <f t="shared" si="3"/>
        <v>Catalogo principalOPEN-CSP GOBIERNO6ZH-00373</v>
      </c>
      <c r="B80" s="21" t="str">
        <f t="shared" si="4"/>
        <v>6ZH-00373OPEN-CSP GOBIERNO</v>
      </c>
      <c r="C80" s="21"/>
      <c r="D80" s="21" t="s">
        <v>134</v>
      </c>
      <c r="E80" s="51" t="s">
        <v>294</v>
      </c>
      <c r="F80" s="21" t="s">
        <v>18</v>
      </c>
      <c r="G80" s="21" t="s">
        <v>134</v>
      </c>
      <c r="H80" s="49" t="s">
        <v>136</v>
      </c>
      <c r="I80" s="21" t="s">
        <v>74</v>
      </c>
      <c r="J80" s="55" t="s">
        <v>295</v>
      </c>
      <c r="K80" s="53" t="s">
        <v>29</v>
      </c>
      <c r="L80" s="52" t="s">
        <v>92</v>
      </c>
      <c r="M80" s="48" t="s">
        <v>73</v>
      </c>
      <c r="N80" s="89" t="s">
        <v>74</v>
      </c>
      <c r="O80" s="90" t="s">
        <v>74</v>
      </c>
      <c r="P80" s="89" t="s">
        <v>74</v>
      </c>
      <c r="Q80" s="47" t="str">
        <f t="shared" si="5"/>
        <v>6ZH-00373</v>
      </c>
      <c r="R80" s="64" t="s">
        <v>138</v>
      </c>
      <c r="S80" s="87">
        <v>19.89</v>
      </c>
      <c r="T80" s="21">
        <v>1</v>
      </c>
      <c r="U80" s="62" t="s">
        <v>139</v>
      </c>
      <c r="V80" s="49" t="s">
        <v>136</v>
      </c>
    </row>
    <row r="81" spans="1:22" x14ac:dyDescent="0.2">
      <c r="A81" s="21" t="str">
        <f t="shared" si="3"/>
        <v>Catalogo principalOPEN-CSP GOBIERNO6ZH-00747</v>
      </c>
      <c r="B81" s="21" t="str">
        <f t="shared" si="4"/>
        <v>6ZH-00747OPEN-CSP GOBIERNO</v>
      </c>
      <c r="C81" s="21"/>
      <c r="D81" s="21" t="s">
        <v>134</v>
      </c>
      <c r="E81" s="51" t="s">
        <v>296</v>
      </c>
      <c r="F81" s="21" t="s">
        <v>18</v>
      </c>
      <c r="G81" s="21" t="s">
        <v>134</v>
      </c>
      <c r="H81" s="49" t="s">
        <v>136</v>
      </c>
      <c r="I81" s="21" t="s">
        <v>74</v>
      </c>
      <c r="J81" s="55" t="s">
        <v>297</v>
      </c>
      <c r="K81" s="53" t="s">
        <v>29</v>
      </c>
      <c r="L81" s="52" t="s">
        <v>92</v>
      </c>
      <c r="M81" s="48" t="s">
        <v>73</v>
      </c>
      <c r="N81" s="89" t="s">
        <v>74</v>
      </c>
      <c r="O81" s="90" t="s">
        <v>74</v>
      </c>
      <c r="P81" s="89" t="s">
        <v>74</v>
      </c>
      <c r="Q81" s="47" t="str">
        <f t="shared" si="5"/>
        <v>6ZH-00747</v>
      </c>
      <c r="R81" s="64" t="s">
        <v>138</v>
      </c>
      <c r="S81" s="87">
        <v>30.84</v>
      </c>
      <c r="T81" s="21">
        <v>1</v>
      </c>
      <c r="U81" s="62" t="s">
        <v>139</v>
      </c>
      <c r="V81" s="49" t="s">
        <v>136</v>
      </c>
    </row>
    <row r="82" spans="1:22" x14ac:dyDescent="0.2">
      <c r="A82" s="21" t="str">
        <f t="shared" si="3"/>
        <v>Catalogo principalOPEN-CSP GOBIERNO6ZH-00748</v>
      </c>
      <c r="B82" s="21" t="str">
        <f t="shared" si="4"/>
        <v>6ZH-00748OPEN-CSP GOBIERNO</v>
      </c>
      <c r="C82" s="21"/>
      <c r="D82" s="21" t="s">
        <v>134</v>
      </c>
      <c r="E82" s="51" t="s">
        <v>298</v>
      </c>
      <c r="F82" s="21" t="s">
        <v>18</v>
      </c>
      <c r="G82" s="21" t="s">
        <v>134</v>
      </c>
      <c r="H82" s="49" t="s">
        <v>136</v>
      </c>
      <c r="I82" s="21" t="s">
        <v>74</v>
      </c>
      <c r="J82" s="55" t="s">
        <v>299</v>
      </c>
      <c r="K82" s="53" t="s">
        <v>29</v>
      </c>
      <c r="L82" s="52" t="s">
        <v>92</v>
      </c>
      <c r="M82" s="48" t="s">
        <v>73</v>
      </c>
      <c r="N82" s="89" t="s">
        <v>74</v>
      </c>
      <c r="O82" s="90" t="s">
        <v>74</v>
      </c>
      <c r="P82" s="89" t="s">
        <v>74</v>
      </c>
      <c r="Q82" s="47" t="str">
        <f t="shared" si="5"/>
        <v>6ZH-00748</v>
      </c>
      <c r="R82" s="64" t="s">
        <v>138</v>
      </c>
      <c r="S82" s="87">
        <v>39.659999999999997</v>
      </c>
      <c r="T82" s="21">
        <v>1</v>
      </c>
      <c r="U82" s="62" t="s">
        <v>139</v>
      </c>
      <c r="V82" s="49" t="s">
        <v>136</v>
      </c>
    </row>
    <row r="83" spans="1:22" x14ac:dyDescent="0.2">
      <c r="A83" s="21" t="str">
        <f t="shared" si="3"/>
        <v>Catalogo principalOPEN-CSP GOBIERNO76M-01706</v>
      </c>
      <c r="B83" s="21" t="str">
        <f t="shared" si="4"/>
        <v>76M-01706OPEN-CSP GOBIERNO</v>
      </c>
      <c r="C83" s="21"/>
      <c r="D83" s="21" t="s">
        <v>134</v>
      </c>
      <c r="E83" s="51" t="s">
        <v>300</v>
      </c>
      <c r="F83" s="21" t="s">
        <v>18</v>
      </c>
      <c r="G83" s="21" t="s">
        <v>134</v>
      </c>
      <c r="H83" s="49" t="s">
        <v>136</v>
      </c>
      <c r="I83" s="21" t="s">
        <v>74</v>
      </c>
      <c r="J83" s="55" t="s">
        <v>301</v>
      </c>
      <c r="K83" s="53" t="s">
        <v>29</v>
      </c>
      <c r="L83" s="52" t="s">
        <v>92</v>
      </c>
      <c r="M83" s="48" t="s">
        <v>73</v>
      </c>
      <c r="N83" s="89" t="s">
        <v>74</v>
      </c>
      <c r="O83" s="90" t="s">
        <v>74</v>
      </c>
      <c r="P83" s="89" t="s">
        <v>74</v>
      </c>
      <c r="Q83" s="47" t="str">
        <f t="shared" si="5"/>
        <v>76M-01706</v>
      </c>
      <c r="R83" s="64" t="s">
        <v>138</v>
      </c>
      <c r="S83" s="87">
        <v>94.48</v>
      </c>
      <c r="T83" s="21">
        <v>1</v>
      </c>
      <c r="U83" s="62" t="s">
        <v>139</v>
      </c>
      <c r="V83" s="49" t="s">
        <v>136</v>
      </c>
    </row>
    <row r="84" spans="1:22" x14ac:dyDescent="0.2">
      <c r="A84" s="21" t="str">
        <f t="shared" si="3"/>
        <v>Catalogo principalOPEN-CSP GOBIERNO76M-01707</v>
      </c>
      <c r="B84" s="21" t="str">
        <f t="shared" si="4"/>
        <v>76M-01707OPEN-CSP GOBIERNO</v>
      </c>
      <c r="C84" s="21"/>
      <c r="D84" s="21" t="s">
        <v>134</v>
      </c>
      <c r="E84" s="51" t="s">
        <v>302</v>
      </c>
      <c r="F84" s="21" t="s">
        <v>18</v>
      </c>
      <c r="G84" s="21" t="s">
        <v>134</v>
      </c>
      <c r="H84" s="49" t="s">
        <v>136</v>
      </c>
      <c r="I84" s="21" t="s">
        <v>74</v>
      </c>
      <c r="J84" s="55" t="s">
        <v>303</v>
      </c>
      <c r="K84" s="53" t="s">
        <v>29</v>
      </c>
      <c r="L84" s="52" t="s">
        <v>92</v>
      </c>
      <c r="M84" s="48" t="s">
        <v>73</v>
      </c>
      <c r="N84" s="89" t="s">
        <v>74</v>
      </c>
      <c r="O84" s="90" t="s">
        <v>74</v>
      </c>
      <c r="P84" s="89" t="s">
        <v>74</v>
      </c>
      <c r="Q84" s="47" t="str">
        <f t="shared" si="5"/>
        <v>76M-01707</v>
      </c>
      <c r="R84" s="64" t="s">
        <v>138</v>
      </c>
      <c r="S84" s="87">
        <v>121.41</v>
      </c>
      <c r="T84" s="21">
        <v>1</v>
      </c>
      <c r="U84" s="62" t="s">
        <v>139</v>
      </c>
      <c r="V84" s="49" t="s">
        <v>136</v>
      </c>
    </row>
    <row r="85" spans="1:22" x14ac:dyDescent="0.2">
      <c r="A85" s="21" t="str">
        <f t="shared" si="3"/>
        <v>Catalogo principalOPEN-CSP GOBIERNO76N-00597</v>
      </c>
      <c r="B85" s="21" t="str">
        <f t="shared" si="4"/>
        <v>76N-00597OPEN-CSP GOBIERNO</v>
      </c>
      <c r="C85" s="21"/>
      <c r="D85" s="21" t="s">
        <v>134</v>
      </c>
      <c r="E85" s="51" t="s">
        <v>304</v>
      </c>
      <c r="F85" s="21" t="s">
        <v>18</v>
      </c>
      <c r="G85" s="21" t="s">
        <v>134</v>
      </c>
      <c r="H85" s="49" t="s">
        <v>136</v>
      </c>
      <c r="I85" s="21" t="s">
        <v>74</v>
      </c>
      <c r="J85" s="55" t="s">
        <v>305</v>
      </c>
      <c r="K85" s="53" t="s">
        <v>29</v>
      </c>
      <c r="L85" s="52" t="s">
        <v>92</v>
      </c>
      <c r="M85" s="48" t="s">
        <v>73</v>
      </c>
      <c r="N85" s="89" t="s">
        <v>74</v>
      </c>
      <c r="O85" s="90" t="s">
        <v>74</v>
      </c>
      <c r="P85" s="89" t="s">
        <v>74</v>
      </c>
      <c r="Q85" s="47" t="str">
        <f t="shared" si="5"/>
        <v>76N-00597</v>
      </c>
      <c r="R85" s="64" t="s">
        <v>138</v>
      </c>
      <c r="S85" s="87">
        <v>123.68</v>
      </c>
      <c r="T85" s="21">
        <v>1</v>
      </c>
      <c r="U85" s="62" t="s">
        <v>139</v>
      </c>
      <c r="V85" s="49" t="s">
        <v>136</v>
      </c>
    </row>
    <row r="86" spans="1:22" x14ac:dyDescent="0.2">
      <c r="A86" s="21" t="str">
        <f t="shared" si="3"/>
        <v>Catalogo principalOPEN-CSP GOBIERNO76N-00603</v>
      </c>
      <c r="B86" s="21" t="str">
        <f t="shared" si="4"/>
        <v>76N-00603OPEN-CSP GOBIERNO</v>
      </c>
      <c r="D86" s="21" t="s">
        <v>134</v>
      </c>
      <c r="E86" s="61" t="s">
        <v>306</v>
      </c>
      <c r="F86" s="21" t="s">
        <v>18</v>
      </c>
      <c r="G86" s="21" t="s">
        <v>134</v>
      </c>
      <c r="H86" s="49" t="s">
        <v>136</v>
      </c>
      <c r="I86" s="21" t="s">
        <v>74</v>
      </c>
      <c r="J86" s="61" t="s">
        <v>307</v>
      </c>
      <c r="K86" s="53" t="s">
        <v>29</v>
      </c>
      <c r="L86" s="52" t="s">
        <v>92</v>
      </c>
      <c r="M86" s="48" t="s">
        <v>73</v>
      </c>
      <c r="N86" s="89" t="s">
        <v>74</v>
      </c>
      <c r="O86" s="90" t="s">
        <v>74</v>
      </c>
      <c r="P86" s="89" t="s">
        <v>74</v>
      </c>
      <c r="Q86" s="47" t="str">
        <f t="shared" si="5"/>
        <v>76N-00603</v>
      </c>
      <c r="R86" s="64" t="s">
        <v>138</v>
      </c>
      <c r="S86" s="87">
        <v>161.80000000000001</v>
      </c>
      <c r="T86" s="21">
        <v>1</v>
      </c>
      <c r="U86" s="62" t="s">
        <v>139</v>
      </c>
      <c r="V86" s="49" t="s">
        <v>136</v>
      </c>
    </row>
    <row r="87" spans="1:22" x14ac:dyDescent="0.2">
      <c r="A87" s="21" t="str">
        <f t="shared" si="3"/>
        <v>Catalogo principalOPEN-CSP GOBIERNO76N-00654</v>
      </c>
      <c r="B87" s="21" t="str">
        <f t="shared" si="4"/>
        <v>76N-00654OPEN-CSP GOBIERNO</v>
      </c>
      <c r="D87" s="21" t="s">
        <v>134</v>
      </c>
      <c r="E87" s="61" t="s">
        <v>308</v>
      </c>
      <c r="F87" s="21" t="s">
        <v>18</v>
      </c>
      <c r="G87" s="21" t="s">
        <v>134</v>
      </c>
      <c r="H87" s="49" t="s">
        <v>136</v>
      </c>
      <c r="I87" s="21" t="s">
        <v>74</v>
      </c>
      <c r="J87" s="61" t="s">
        <v>309</v>
      </c>
      <c r="K87" s="53" t="s">
        <v>29</v>
      </c>
      <c r="L87" s="52" t="s">
        <v>92</v>
      </c>
      <c r="M87" s="48" t="s">
        <v>73</v>
      </c>
      <c r="N87" s="89" t="s">
        <v>74</v>
      </c>
      <c r="O87" s="90" t="s">
        <v>74</v>
      </c>
      <c r="P87" s="89" t="s">
        <v>74</v>
      </c>
      <c r="Q87" s="47" t="str">
        <f t="shared" si="5"/>
        <v>76N-00654</v>
      </c>
      <c r="R87" s="64" t="s">
        <v>138</v>
      </c>
      <c r="S87" s="87">
        <v>41.18</v>
      </c>
      <c r="T87" s="21">
        <v>1</v>
      </c>
      <c r="U87" s="62" t="s">
        <v>139</v>
      </c>
      <c r="V87" s="49" t="s">
        <v>136</v>
      </c>
    </row>
    <row r="88" spans="1:22" x14ac:dyDescent="0.2">
      <c r="A88" s="21" t="str">
        <f t="shared" si="3"/>
        <v>Catalogo principalOPEN-CSP GOBIERNO76N-00660</v>
      </c>
      <c r="B88" s="21" t="str">
        <f t="shared" si="4"/>
        <v>76N-00660OPEN-CSP GOBIERNO</v>
      </c>
      <c r="D88" s="21" t="s">
        <v>134</v>
      </c>
      <c r="E88" s="61" t="s">
        <v>310</v>
      </c>
      <c r="F88" s="21" t="s">
        <v>18</v>
      </c>
      <c r="G88" s="21" t="s">
        <v>134</v>
      </c>
      <c r="H88" s="49" t="s">
        <v>136</v>
      </c>
      <c r="I88" s="21" t="s">
        <v>74</v>
      </c>
      <c r="J88" s="61" t="s">
        <v>311</v>
      </c>
      <c r="K88" s="53" t="s">
        <v>29</v>
      </c>
      <c r="L88" s="52" t="s">
        <v>92</v>
      </c>
      <c r="M88" s="48" t="s">
        <v>73</v>
      </c>
      <c r="N88" s="89" t="s">
        <v>74</v>
      </c>
      <c r="O88" s="90" t="s">
        <v>74</v>
      </c>
      <c r="P88" s="89" t="s">
        <v>74</v>
      </c>
      <c r="Q88" s="47" t="str">
        <f t="shared" si="5"/>
        <v>76N-00660</v>
      </c>
      <c r="R88" s="64" t="s">
        <v>138</v>
      </c>
      <c r="S88" s="87">
        <v>53.98</v>
      </c>
      <c r="T88" s="21">
        <v>1</v>
      </c>
      <c r="U88" s="62" t="s">
        <v>139</v>
      </c>
      <c r="V88" s="49" t="s">
        <v>136</v>
      </c>
    </row>
    <row r="89" spans="1:22" x14ac:dyDescent="0.2">
      <c r="A89" s="21" t="str">
        <f t="shared" si="3"/>
        <v>Catalogo principalOPEN-CSP GOBIERNO76N-03869</v>
      </c>
      <c r="B89" s="21" t="str">
        <f t="shared" si="4"/>
        <v>76N-03869OPEN-CSP GOBIERNO</v>
      </c>
      <c r="D89" s="21" t="s">
        <v>134</v>
      </c>
      <c r="E89" s="61" t="s">
        <v>312</v>
      </c>
      <c r="F89" s="21" t="s">
        <v>18</v>
      </c>
      <c r="G89" s="21" t="s">
        <v>134</v>
      </c>
      <c r="H89" s="49" t="s">
        <v>136</v>
      </c>
      <c r="I89" s="21" t="s">
        <v>74</v>
      </c>
      <c r="J89" s="61" t="s">
        <v>313</v>
      </c>
      <c r="K89" s="53" t="s">
        <v>29</v>
      </c>
      <c r="L89" s="52" t="s">
        <v>92</v>
      </c>
      <c r="M89" s="48" t="s">
        <v>73</v>
      </c>
      <c r="N89" s="89" t="s">
        <v>74</v>
      </c>
      <c r="O89" s="90" t="s">
        <v>74</v>
      </c>
      <c r="P89" s="89" t="s">
        <v>74</v>
      </c>
      <c r="Q89" s="47" t="str">
        <f t="shared" si="5"/>
        <v>76N-03869</v>
      </c>
      <c r="R89" s="64" t="s">
        <v>138</v>
      </c>
      <c r="S89" s="87">
        <v>82.5</v>
      </c>
      <c r="T89" s="21">
        <v>1</v>
      </c>
      <c r="U89" s="62" t="s">
        <v>139</v>
      </c>
      <c r="V89" s="49" t="s">
        <v>136</v>
      </c>
    </row>
    <row r="90" spans="1:22" x14ac:dyDescent="0.2">
      <c r="A90" s="21" t="str">
        <f t="shared" si="3"/>
        <v>Catalogo principalOPEN-CSP GOBIERNO76N-03870</v>
      </c>
      <c r="B90" s="21" t="str">
        <f t="shared" si="4"/>
        <v>76N-03870OPEN-CSP GOBIERNO</v>
      </c>
      <c r="D90" s="21" t="s">
        <v>134</v>
      </c>
      <c r="E90" s="61" t="s">
        <v>314</v>
      </c>
      <c r="F90" s="21" t="s">
        <v>18</v>
      </c>
      <c r="G90" s="21" t="s">
        <v>134</v>
      </c>
      <c r="H90" s="49" t="s">
        <v>136</v>
      </c>
      <c r="I90" s="21" t="s">
        <v>74</v>
      </c>
      <c r="J90" s="61" t="s">
        <v>315</v>
      </c>
      <c r="K90" s="53" t="s">
        <v>29</v>
      </c>
      <c r="L90" s="52" t="s">
        <v>92</v>
      </c>
      <c r="M90" s="48" t="s">
        <v>73</v>
      </c>
      <c r="N90" s="89" t="s">
        <v>74</v>
      </c>
      <c r="O90" s="90" t="s">
        <v>74</v>
      </c>
      <c r="P90" s="89" t="s">
        <v>74</v>
      </c>
      <c r="Q90" s="47" t="str">
        <f t="shared" si="5"/>
        <v>76N-03870</v>
      </c>
      <c r="R90" s="64" t="s">
        <v>138</v>
      </c>
      <c r="S90" s="87">
        <v>107.82</v>
      </c>
      <c r="T90" s="21">
        <v>1</v>
      </c>
      <c r="U90" s="62" t="s">
        <v>139</v>
      </c>
      <c r="V90" s="49" t="s">
        <v>136</v>
      </c>
    </row>
    <row r="91" spans="1:22" x14ac:dyDescent="0.2">
      <c r="A91" s="21" t="str">
        <f t="shared" si="3"/>
        <v>Catalogo principalOPEN-CSP GOBIERNO76P-02040</v>
      </c>
      <c r="B91" s="21" t="str">
        <f t="shared" si="4"/>
        <v>76P-02040OPEN-CSP GOBIERNO</v>
      </c>
      <c r="D91" s="21" t="s">
        <v>134</v>
      </c>
      <c r="E91" s="61" t="s">
        <v>316</v>
      </c>
      <c r="F91" s="21" t="s">
        <v>18</v>
      </c>
      <c r="G91" s="21" t="s">
        <v>134</v>
      </c>
      <c r="H91" s="49" t="s">
        <v>136</v>
      </c>
      <c r="I91" s="21" t="s">
        <v>74</v>
      </c>
      <c r="J91" s="61" t="s">
        <v>317</v>
      </c>
      <c r="K91" s="53" t="s">
        <v>29</v>
      </c>
      <c r="L91" s="52" t="s">
        <v>92</v>
      </c>
      <c r="M91" s="48" t="s">
        <v>73</v>
      </c>
      <c r="N91" s="89" t="s">
        <v>74</v>
      </c>
      <c r="O91" s="90" t="s">
        <v>74</v>
      </c>
      <c r="P91" s="89" t="s">
        <v>74</v>
      </c>
      <c r="Q91" s="47" t="str">
        <f t="shared" si="5"/>
        <v>76P-02040</v>
      </c>
      <c r="R91" s="64" t="s">
        <v>138</v>
      </c>
      <c r="S91" s="87">
        <v>6850.06</v>
      </c>
      <c r="T91" s="21">
        <v>1</v>
      </c>
      <c r="U91" s="62" t="s">
        <v>139</v>
      </c>
      <c r="V91" s="49" t="s">
        <v>136</v>
      </c>
    </row>
    <row r="92" spans="1:22" x14ac:dyDescent="0.2">
      <c r="A92" s="21" t="str">
        <f t="shared" si="3"/>
        <v>Catalogo principalOPEN-CSP GOBIERNO77D-00105</v>
      </c>
      <c r="B92" s="21" t="str">
        <f t="shared" si="4"/>
        <v>77D-00105OPEN-CSP GOBIERNO</v>
      </c>
      <c r="D92" s="21" t="s">
        <v>134</v>
      </c>
      <c r="E92" s="61" t="s">
        <v>318</v>
      </c>
      <c r="F92" s="21" t="s">
        <v>18</v>
      </c>
      <c r="G92" s="21" t="s">
        <v>134</v>
      </c>
      <c r="H92" s="49" t="s">
        <v>136</v>
      </c>
      <c r="I92" s="21" t="s">
        <v>74</v>
      </c>
      <c r="J92" s="61" t="s">
        <v>319</v>
      </c>
      <c r="K92" s="53" t="s">
        <v>29</v>
      </c>
      <c r="L92" s="52" t="s">
        <v>92</v>
      </c>
      <c r="M92" s="48" t="s">
        <v>73</v>
      </c>
      <c r="N92" s="89" t="s">
        <v>74</v>
      </c>
      <c r="O92" s="90" t="s">
        <v>74</v>
      </c>
      <c r="P92" s="89" t="s">
        <v>74</v>
      </c>
      <c r="Q92" s="47" t="str">
        <f t="shared" si="5"/>
        <v>77D-00105</v>
      </c>
      <c r="R92" s="64" t="s">
        <v>138</v>
      </c>
      <c r="S92" s="87">
        <v>1146.1300000000001</v>
      </c>
      <c r="T92" s="21">
        <v>1</v>
      </c>
      <c r="U92" s="62" t="s">
        <v>139</v>
      </c>
      <c r="V92" s="49" t="s">
        <v>136</v>
      </c>
    </row>
    <row r="93" spans="1:22" x14ac:dyDescent="0.2">
      <c r="A93" s="21" t="str">
        <f t="shared" si="3"/>
        <v>Catalogo principalOPEN-CSP GOBIERNO77D-00106</v>
      </c>
      <c r="B93" s="21" t="str">
        <f t="shared" si="4"/>
        <v>77D-00106OPEN-CSP GOBIERNO</v>
      </c>
      <c r="D93" s="21" t="s">
        <v>134</v>
      </c>
      <c r="E93" s="61" t="s">
        <v>320</v>
      </c>
      <c r="F93" s="21" t="s">
        <v>18</v>
      </c>
      <c r="G93" s="21" t="s">
        <v>134</v>
      </c>
      <c r="H93" s="49" t="s">
        <v>136</v>
      </c>
      <c r="I93" s="21" t="s">
        <v>74</v>
      </c>
      <c r="J93" s="61" t="s">
        <v>321</v>
      </c>
      <c r="K93" s="53" t="s">
        <v>29</v>
      </c>
      <c r="L93" s="52" t="s">
        <v>92</v>
      </c>
      <c r="M93" s="48" t="s">
        <v>73</v>
      </c>
      <c r="N93" s="89" t="s">
        <v>74</v>
      </c>
      <c r="O93" s="90" t="s">
        <v>74</v>
      </c>
      <c r="P93" s="89" t="s">
        <v>74</v>
      </c>
      <c r="Q93" s="47" t="str">
        <f t="shared" si="5"/>
        <v>77D-00106</v>
      </c>
      <c r="R93" s="64" t="s">
        <v>138</v>
      </c>
      <c r="S93" s="87">
        <v>945.8</v>
      </c>
      <c r="T93" s="21">
        <v>1</v>
      </c>
      <c r="U93" s="62" t="s">
        <v>139</v>
      </c>
      <c r="V93" s="49" t="s">
        <v>136</v>
      </c>
    </row>
    <row r="94" spans="1:22" x14ac:dyDescent="0.2">
      <c r="A94" s="21" t="str">
        <f t="shared" si="3"/>
        <v>Catalogo principalOPEN-CSP GOBIERNO79P-05738</v>
      </c>
      <c r="B94" s="21" t="str">
        <f t="shared" si="4"/>
        <v>79P-05738OPEN-CSP GOBIERNO</v>
      </c>
      <c r="D94" s="21" t="s">
        <v>134</v>
      </c>
      <c r="E94" s="61" t="s">
        <v>322</v>
      </c>
      <c r="F94" s="21" t="s">
        <v>18</v>
      </c>
      <c r="G94" s="21" t="s">
        <v>134</v>
      </c>
      <c r="H94" s="49" t="s">
        <v>136</v>
      </c>
      <c r="I94" s="21" t="s">
        <v>74</v>
      </c>
      <c r="J94" s="61" t="s">
        <v>323</v>
      </c>
      <c r="K94" s="53" t="s">
        <v>29</v>
      </c>
      <c r="L94" s="52" t="s">
        <v>92</v>
      </c>
      <c r="M94" s="48" t="s">
        <v>73</v>
      </c>
      <c r="N94" s="89" t="s">
        <v>74</v>
      </c>
      <c r="O94" s="90" t="s">
        <v>74</v>
      </c>
      <c r="P94" s="89" t="s">
        <v>74</v>
      </c>
      <c r="Q94" s="47" t="str">
        <f t="shared" si="5"/>
        <v>79P-05738</v>
      </c>
      <c r="R94" s="64" t="s">
        <v>138</v>
      </c>
      <c r="S94" s="87">
        <v>510.94</v>
      </c>
      <c r="T94" s="21">
        <v>1</v>
      </c>
      <c r="U94" s="62" t="s">
        <v>139</v>
      </c>
      <c r="V94" s="49" t="s">
        <v>136</v>
      </c>
    </row>
    <row r="95" spans="1:22" x14ac:dyDescent="0.2">
      <c r="A95" s="21" t="str">
        <f t="shared" si="3"/>
        <v>Catalogo principalOPEN-CSP GOBIERNO7AH-00419</v>
      </c>
      <c r="B95" s="21" t="str">
        <f t="shared" si="4"/>
        <v>7AH-00419OPEN-CSP GOBIERNO</v>
      </c>
      <c r="D95" s="21" t="s">
        <v>134</v>
      </c>
      <c r="E95" s="61" t="s">
        <v>324</v>
      </c>
      <c r="F95" s="21" t="s">
        <v>18</v>
      </c>
      <c r="G95" s="21" t="s">
        <v>134</v>
      </c>
      <c r="H95" s="49" t="s">
        <v>136</v>
      </c>
      <c r="I95" s="21" t="s">
        <v>74</v>
      </c>
      <c r="J95" s="61" t="s">
        <v>325</v>
      </c>
      <c r="K95" s="53" t="s">
        <v>29</v>
      </c>
      <c r="L95" s="52" t="s">
        <v>92</v>
      </c>
      <c r="M95" s="48" t="s">
        <v>73</v>
      </c>
      <c r="N95" s="89" t="s">
        <v>74</v>
      </c>
      <c r="O95" s="90" t="s">
        <v>74</v>
      </c>
      <c r="P95" s="89" t="s">
        <v>74</v>
      </c>
      <c r="Q95" s="47" t="str">
        <f t="shared" si="5"/>
        <v>7AH-00419</v>
      </c>
      <c r="R95" s="64" t="s">
        <v>138</v>
      </c>
      <c r="S95" s="87">
        <v>161.80000000000001</v>
      </c>
      <c r="T95" s="21">
        <v>1</v>
      </c>
      <c r="U95" s="62" t="s">
        <v>139</v>
      </c>
      <c r="V95" s="49" t="s">
        <v>136</v>
      </c>
    </row>
    <row r="96" spans="1:22" x14ac:dyDescent="0.2">
      <c r="A96" s="21" t="str">
        <f t="shared" si="3"/>
        <v>Catalogo principalOPEN-CSP GOBIERNO7AH-00420</v>
      </c>
      <c r="B96" s="21" t="str">
        <f t="shared" si="4"/>
        <v>7AH-00420OPEN-CSP GOBIERNO</v>
      </c>
      <c r="D96" s="21" t="s">
        <v>134</v>
      </c>
      <c r="E96" s="61" t="s">
        <v>326</v>
      </c>
      <c r="F96" s="21" t="s">
        <v>18</v>
      </c>
      <c r="G96" s="21" t="s">
        <v>134</v>
      </c>
      <c r="H96" s="49" t="s">
        <v>136</v>
      </c>
      <c r="I96" s="21" t="s">
        <v>74</v>
      </c>
      <c r="J96" s="61" t="s">
        <v>327</v>
      </c>
      <c r="K96" s="53" t="s">
        <v>29</v>
      </c>
      <c r="L96" s="52" t="s">
        <v>92</v>
      </c>
      <c r="M96" s="48" t="s">
        <v>73</v>
      </c>
      <c r="N96" s="89" t="s">
        <v>74</v>
      </c>
      <c r="O96" s="90" t="s">
        <v>74</v>
      </c>
      <c r="P96" s="89" t="s">
        <v>74</v>
      </c>
      <c r="Q96" s="47" t="str">
        <f t="shared" si="5"/>
        <v>7AH-00420</v>
      </c>
      <c r="R96" s="64" t="s">
        <v>138</v>
      </c>
      <c r="S96" s="87">
        <v>209.38</v>
      </c>
      <c r="T96" s="21">
        <v>1</v>
      </c>
      <c r="U96" s="62" t="s">
        <v>139</v>
      </c>
      <c r="V96" s="49" t="s">
        <v>136</v>
      </c>
    </row>
    <row r="97" spans="1:22" x14ac:dyDescent="0.2">
      <c r="A97" s="21" t="str">
        <f t="shared" si="3"/>
        <v>Catalogo principalOPEN-CSP GOBIERNO7AH-00421</v>
      </c>
      <c r="B97" s="21" t="str">
        <f t="shared" si="4"/>
        <v>7AH-00421OPEN-CSP GOBIERNO</v>
      </c>
      <c r="D97" s="21" t="s">
        <v>134</v>
      </c>
      <c r="E97" s="61" t="s">
        <v>328</v>
      </c>
      <c r="F97" s="21" t="s">
        <v>18</v>
      </c>
      <c r="G97" s="21" t="s">
        <v>134</v>
      </c>
      <c r="H97" s="49" t="s">
        <v>136</v>
      </c>
      <c r="I97" s="21" t="s">
        <v>74</v>
      </c>
      <c r="J97" s="61" t="s">
        <v>329</v>
      </c>
      <c r="K97" s="53" t="s">
        <v>29</v>
      </c>
      <c r="L97" s="52" t="s">
        <v>92</v>
      </c>
      <c r="M97" s="48" t="s">
        <v>73</v>
      </c>
      <c r="N97" s="89" t="s">
        <v>74</v>
      </c>
      <c r="O97" s="90" t="s">
        <v>74</v>
      </c>
      <c r="P97" s="89" t="s">
        <v>74</v>
      </c>
      <c r="Q97" s="47" t="str">
        <f t="shared" si="5"/>
        <v>7AH-00421</v>
      </c>
      <c r="R97" s="64" t="s">
        <v>138</v>
      </c>
      <c r="S97" s="87">
        <v>53.98</v>
      </c>
      <c r="T97" s="21">
        <v>1</v>
      </c>
      <c r="U97" s="62" t="s">
        <v>139</v>
      </c>
      <c r="V97" s="49" t="s">
        <v>136</v>
      </c>
    </row>
    <row r="98" spans="1:22" x14ac:dyDescent="0.2">
      <c r="A98" s="21" t="str">
        <f t="shared" si="3"/>
        <v>Catalogo principalOPEN-CSP GOBIERNO7AH-00422</v>
      </c>
      <c r="B98" s="21" t="str">
        <f t="shared" si="4"/>
        <v>7AH-00422OPEN-CSP GOBIERNO</v>
      </c>
      <c r="D98" s="21" t="s">
        <v>134</v>
      </c>
      <c r="E98" s="61" t="s">
        <v>330</v>
      </c>
      <c r="F98" s="21" t="s">
        <v>18</v>
      </c>
      <c r="G98" s="21" t="s">
        <v>134</v>
      </c>
      <c r="H98" s="49" t="s">
        <v>136</v>
      </c>
      <c r="I98" s="21" t="s">
        <v>74</v>
      </c>
      <c r="J98" s="61" t="s">
        <v>331</v>
      </c>
      <c r="K98" s="53" t="s">
        <v>29</v>
      </c>
      <c r="L98" s="52" t="s">
        <v>92</v>
      </c>
      <c r="M98" s="48" t="s">
        <v>73</v>
      </c>
      <c r="N98" s="89" t="s">
        <v>74</v>
      </c>
      <c r="O98" s="90" t="s">
        <v>74</v>
      </c>
      <c r="P98" s="89" t="s">
        <v>74</v>
      </c>
      <c r="Q98" s="47" t="str">
        <f t="shared" si="5"/>
        <v>7AH-00422</v>
      </c>
      <c r="R98" s="64" t="s">
        <v>138</v>
      </c>
      <c r="S98" s="87">
        <v>69.84</v>
      </c>
      <c r="T98" s="21">
        <v>1</v>
      </c>
      <c r="U98" s="62" t="s">
        <v>139</v>
      </c>
      <c r="V98" s="49" t="s">
        <v>136</v>
      </c>
    </row>
    <row r="99" spans="1:22" x14ac:dyDescent="0.2">
      <c r="A99" s="21" t="str">
        <f t="shared" si="3"/>
        <v>Catalogo principalOPEN-CSP GOBIERNO7AH-00754</v>
      </c>
      <c r="B99" s="21" t="str">
        <f t="shared" si="4"/>
        <v>7AH-00754OPEN-CSP GOBIERNO</v>
      </c>
      <c r="D99" s="21" t="s">
        <v>134</v>
      </c>
      <c r="E99" s="61" t="s">
        <v>332</v>
      </c>
      <c r="F99" s="21" t="s">
        <v>18</v>
      </c>
      <c r="G99" s="21" t="s">
        <v>134</v>
      </c>
      <c r="H99" s="49" t="s">
        <v>136</v>
      </c>
      <c r="I99" s="21" t="s">
        <v>74</v>
      </c>
      <c r="J99" s="61" t="s">
        <v>333</v>
      </c>
      <c r="K99" s="53" t="s">
        <v>29</v>
      </c>
      <c r="L99" s="52" t="s">
        <v>92</v>
      </c>
      <c r="M99" s="48" t="s">
        <v>73</v>
      </c>
      <c r="N99" s="89" t="s">
        <v>74</v>
      </c>
      <c r="O99" s="90" t="s">
        <v>74</v>
      </c>
      <c r="P99" s="89" t="s">
        <v>74</v>
      </c>
      <c r="Q99" s="47" t="str">
        <f t="shared" si="5"/>
        <v>7AH-00754</v>
      </c>
      <c r="R99" s="64" t="s">
        <v>138</v>
      </c>
      <c r="S99" s="87">
        <v>107.82</v>
      </c>
      <c r="T99" s="21">
        <v>1</v>
      </c>
      <c r="U99" s="62" t="s">
        <v>139</v>
      </c>
      <c r="V99" s="49" t="s">
        <v>136</v>
      </c>
    </row>
    <row r="100" spans="1:22" x14ac:dyDescent="0.2">
      <c r="A100" s="21" t="str">
        <f t="shared" si="3"/>
        <v>Catalogo principalOPEN-CSP GOBIERNO7AH-00755</v>
      </c>
      <c r="B100" s="21" t="str">
        <f t="shared" si="4"/>
        <v>7AH-00755OPEN-CSP GOBIERNO</v>
      </c>
      <c r="D100" s="21" t="s">
        <v>134</v>
      </c>
      <c r="E100" s="61" t="s">
        <v>334</v>
      </c>
      <c r="F100" s="21" t="s">
        <v>18</v>
      </c>
      <c r="G100" s="21" t="s">
        <v>134</v>
      </c>
      <c r="H100" s="49" t="s">
        <v>136</v>
      </c>
      <c r="I100" s="21" t="s">
        <v>74</v>
      </c>
      <c r="J100" s="61" t="s">
        <v>335</v>
      </c>
      <c r="K100" s="53" t="s">
        <v>29</v>
      </c>
      <c r="L100" s="52" t="s">
        <v>92</v>
      </c>
      <c r="M100" s="48" t="s">
        <v>73</v>
      </c>
      <c r="N100" s="89" t="s">
        <v>74</v>
      </c>
      <c r="O100" s="90" t="s">
        <v>74</v>
      </c>
      <c r="P100" s="89" t="s">
        <v>74</v>
      </c>
      <c r="Q100" s="47" t="str">
        <f t="shared" si="5"/>
        <v>7AH-00755</v>
      </c>
      <c r="R100" s="64" t="s">
        <v>138</v>
      </c>
      <c r="S100" s="87">
        <v>139.54</v>
      </c>
      <c r="T100" s="21">
        <v>1</v>
      </c>
      <c r="U100" s="62" t="s">
        <v>139</v>
      </c>
      <c r="V100" s="49" t="s">
        <v>136</v>
      </c>
    </row>
    <row r="101" spans="1:22" x14ac:dyDescent="0.2">
      <c r="A101" s="21" t="str">
        <f t="shared" si="3"/>
        <v>Catalogo principalOPEN-CSP GOBIERNO7JQ-00314</v>
      </c>
      <c r="B101" s="21" t="str">
        <f t="shared" si="4"/>
        <v>7JQ-00314OPEN-CSP GOBIERNO</v>
      </c>
      <c r="D101" s="21" t="s">
        <v>134</v>
      </c>
      <c r="E101" s="61" t="s">
        <v>336</v>
      </c>
      <c r="F101" s="21" t="s">
        <v>18</v>
      </c>
      <c r="G101" s="21" t="s">
        <v>134</v>
      </c>
      <c r="H101" s="49" t="s">
        <v>136</v>
      </c>
      <c r="I101" s="21" t="s">
        <v>74</v>
      </c>
      <c r="J101" s="61" t="s">
        <v>337</v>
      </c>
      <c r="K101" s="53" t="s">
        <v>29</v>
      </c>
      <c r="L101" s="52" t="s">
        <v>92</v>
      </c>
      <c r="M101" s="48" t="s">
        <v>73</v>
      </c>
      <c r="N101" s="89" t="s">
        <v>74</v>
      </c>
      <c r="O101" s="90" t="s">
        <v>74</v>
      </c>
      <c r="P101" s="89" t="s">
        <v>74</v>
      </c>
      <c r="Q101" s="47" t="str">
        <f t="shared" si="5"/>
        <v>7JQ-00314</v>
      </c>
      <c r="R101" s="64" t="s">
        <v>138</v>
      </c>
      <c r="S101" s="87">
        <v>20780.73</v>
      </c>
      <c r="T101" s="21">
        <v>1</v>
      </c>
      <c r="U101" s="62" t="s">
        <v>139</v>
      </c>
      <c r="V101" s="49" t="s">
        <v>136</v>
      </c>
    </row>
    <row r="102" spans="1:22" x14ac:dyDescent="0.2">
      <c r="A102" s="21" t="str">
        <f t="shared" si="3"/>
        <v>Catalogo principalOPEN-CSP GOBIERNO7JQ-00315</v>
      </c>
      <c r="B102" s="21" t="str">
        <f t="shared" si="4"/>
        <v>7JQ-00315OPEN-CSP GOBIERNO</v>
      </c>
      <c r="D102" s="21" t="s">
        <v>134</v>
      </c>
      <c r="E102" s="61" t="s">
        <v>338</v>
      </c>
      <c r="F102" s="21" t="s">
        <v>18</v>
      </c>
      <c r="G102" s="21" t="s">
        <v>134</v>
      </c>
      <c r="H102" s="49" t="s">
        <v>136</v>
      </c>
      <c r="I102" s="21" t="s">
        <v>74</v>
      </c>
      <c r="J102" s="61" t="s">
        <v>339</v>
      </c>
      <c r="K102" s="53" t="s">
        <v>29</v>
      </c>
      <c r="L102" s="52" t="s">
        <v>92</v>
      </c>
      <c r="M102" s="48" t="s">
        <v>73</v>
      </c>
      <c r="N102" s="89" t="s">
        <v>74</v>
      </c>
      <c r="O102" s="90" t="s">
        <v>74</v>
      </c>
      <c r="P102" s="89" t="s">
        <v>74</v>
      </c>
      <c r="Q102" s="47" t="str">
        <f t="shared" si="5"/>
        <v>7JQ-00315</v>
      </c>
      <c r="R102" s="64" t="s">
        <v>138</v>
      </c>
      <c r="S102" s="87">
        <v>6926.87</v>
      </c>
      <c r="T102" s="21">
        <v>1</v>
      </c>
      <c r="U102" s="62" t="s">
        <v>139</v>
      </c>
      <c r="V102" s="49" t="s">
        <v>136</v>
      </c>
    </row>
    <row r="103" spans="1:22" x14ac:dyDescent="0.2">
      <c r="A103" s="21" t="str">
        <f t="shared" si="3"/>
        <v>Catalogo principalOPEN-CSP GOBIERNO7JQ-01624</v>
      </c>
      <c r="B103" s="21" t="str">
        <f t="shared" si="4"/>
        <v>7JQ-01624OPEN-CSP GOBIERNO</v>
      </c>
      <c r="D103" s="21" t="s">
        <v>134</v>
      </c>
      <c r="E103" s="61" t="s">
        <v>340</v>
      </c>
      <c r="F103" s="21" t="s">
        <v>18</v>
      </c>
      <c r="G103" s="21" t="s">
        <v>134</v>
      </c>
      <c r="H103" s="49" t="s">
        <v>136</v>
      </c>
      <c r="I103" s="21" t="s">
        <v>74</v>
      </c>
      <c r="J103" s="61" t="s">
        <v>341</v>
      </c>
      <c r="K103" s="53" t="s">
        <v>29</v>
      </c>
      <c r="L103" s="52" t="s">
        <v>92</v>
      </c>
      <c r="M103" s="48" t="s">
        <v>73</v>
      </c>
      <c r="N103" s="89" t="s">
        <v>74</v>
      </c>
      <c r="O103" s="90" t="s">
        <v>74</v>
      </c>
      <c r="P103" s="89" t="s">
        <v>74</v>
      </c>
      <c r="Q103" s="47" t="str">
        <f t="shared" si="5"/>
        <v>7JQ-01624</v>
      </c>
      <c r="R103" s="64" t="s">
        <v>138</v>
      </c>
      <c r="S103" s="87">
        <v>13853.87</v>
      </c>
      <c r="T103" s="21">
        <v>1</v>
      </c>
      <c r="U103" s="62" t="s">
        <v>139</v>
      </c>
      <c r="V103" s="49" t="s">
        <v>136</v>
      </c>
    </row>
    <row r="104" spans="1:22" x14ac:dyDescent="0.2">
      <c r="A104" s="21" t="str">
        <f t="shared" si="3"/>
        <v>Catalogo principalOPEN-CSP GOBIERNO7JT-00003</v>
      </c>
      <c r="B104" s="21" t="str">
        <f t="shared" si="4"/>
        <v>7JT-00003OPEN-CSP GOBIERNO</v>
      </c>
      <c r="D104" s="21" t="s">
        <v>134</v>
      </c>
      <c r="E104" s="61" t="s">
        <v>342</v>
      </c>
      <c r="F104" s="21" t="s">
        <v>18</v>
      </c>
      <c r="G104" s="21" t="s">
        <v>134</v>
      </c>
      <c r="H104" s="49" t="s">
        <v>136</v>
      </c>
      <c r="I104" s="21" t="s">
        <v>74</v>
      </c>
      <c r="J104" s="61" t="s">
        <v>343</v>
      </c>
      <c r="K104" s="53" t="s">
        <v>29</v>
      </c>
      <c r="L104" s="52" t="s">
        <v>92</v>
      </c>
      <c r="M104" s="48" t="s">
        <v>73</v>
      </c>
      <c r="N104" s="89" t="s">
        <v>74</v>
      </c>
      <c r="O104" s="90" t="s">
        <v>74</v>
      </c>
      <c r="P104" s="89" t="s">
        <v>74</v>
      </c>
      <c r="Q104" s="47" t="str">
        <f t="shared" si="5"/>
        <v>7JT-00003</v>
      </c>
      <c r="R104" s="64" t="s">
        <v>75</v>
      </c>
      <c r="S104" s="87">
        <v>109.6</v>
      </c>
      <c r="T104" s="21">
        <v>1</v>
      </c>
      <c r="U104" s="62" t="s">
        <v>139</v>
      </c>
      <c r="V104" s="49" t="s">
        <v>136</v>
      </c>
    </row>
    <row r="105" spans="1:22" x14ac:dyDescent="0.2">
      <c r="A105" s="21" t="str">
        <f t="shared" si="3"/>
        <v>Catalogo principalOPEN-CSP GOBIERNO7NQ-00266</v>
      </c>
      <c r="B105" s="21" t="str">
        <f t="shared" si="4"/>
        <v>7NQ-00266OPEN-CSP GOBIERNO</v>
      </c>
      <c r="D105" s="21" t="s">
        <v>134</v>
      </c>
      <c r="E105" s="61" t="s">
        <v>344</v>
      </c>
      <c r="F105" s="21" t="s">
        <v>18</v>
      </c>
      <c r="G105" s="21" t="s">
        <v>134</v>
      </c>
      <c r="H105" s="49" t="s">
        <v>136</v>
      </c>
      <c r="I105" s="21" t="s">
        <v>74</v>
      </c>
      <c r="J105" s="61" t="s">
        <v>345</v>
      </c>
      <c r="K105" s="53" t="s">
        <v>29</v>
      </c>
      <c r="L105" s="52" t="s">
        <v>92</v>
      </c>
      <c r="M105" s="48" t="s">
        <v>73</v>
      </c>
      <c r="N105" s="89" t="s">
        <v>74</v>
      </c>
      <c r="O105" s="90" t="s">
        <v>74</v>
      </c>
      <c r="P105" s="89" t="s">
        <v>74</v>
      </c>
      <c r="Q105" s="47" t="str">
        <f t="shared" si="5"/>
        <v>7NQ-00266</v>
      </c>
      <c r="R105" s="64" t="s">
        <v>138</v>
      </c>
      <c r="S105" s="87">
        <v>5418.37</v>
      </c>
      <c r="T105" s="21">
        <v>1</v>
      </c>
      <c r="U105" s="62" t="s">
        <v>139</v>
      </c>
      <c r="V105" s="49" t="s">
        <v>136</v>
      </c>
    </row>
    <row r="106" spans="1:22" x14ac:dyDescent="0.2">
      <c r="A106" s="21" t="str">
        <f t="shared" si="3"/>
        <v>Catalogo principalOPEN-CSP GOBIERNO7NQ-00267</v>
      </c>
      <c r="B106" s="21" t="str">
        <f t="shared" si="4"/>
        <v>7NQ-00267OPEN-CSP GOBIERNO</v>
      </c>
      <c r="D106" s="21" t="s">
        <v>134</v>
      </c>
      <c r="E106" s="61" t="s">
        <v>346</v>
      </c>
      <c r="F106" s="21" t="s">
        <v>18</v>
      </c>
      <c r="G106" s="21" t="s">
        <v>134</v>
      </c>
      <c r="H106" s="49" t="s">
        <v>136</v>
      </c>
      <c r="I106" s="21" t="s">
        <v>74</v>
      </c>
      <c r="J106" s="61" t="s">
        <v>347</v>
      </c>
      <c r="K106" s="53" t="s">
        <v>29</v>
      </c>
      <c r="L106" s="52" t="s">
        <v>92</v>
      </c>
      <c r="M106" s="48" t="s">
        <v>73</v>
      </c>
      <c r="N106" s="89" t="s">
        <v>74</v>
      </c>
      <c r="O106" s="90" t="s">
        <v>74</v>
      </c>
      <c r="P106" s="89" t="s">
        <v>74</v>
      </c>
      <c r="Q106" s="47" t="str">
        <f t="shared" si="5"/>
        <v>7NQ-00267</v>
      </c>
      <c r="R106" s="64" t="s">
        <v>138</v>
      </c>
      <c r="S106" s="87">
        <v>1806.17</v>
      </c>
      <c r="T106" s="21">
        <v>1</v>
      </c>
      <c r="U106" s="62" t="s">
        <v>139</v>
      </c>
      <c r="V106" s="49" t="s">
        <v>136</v>
      </c>
    </row>
    <row r="107" spans="1:22" x14ac:dyDescent="0.2">
      <c r="A107" s="21" t="str">
        <f t="shared" si="3"/>
        <v>Catalogo principalOPEN-CSP GOBIERNO7NQ-01581</v>
      </c>
      <c r="B107" s="21" t="str">
        <f t="shared" si="4"/>
        <v>7NQ-01581OPEN-CSP GOBIERNO</v>
      </c>
      <c r="D107" s="21" t="s">
        <v>134</v>
      </c>
      <c r="E107" s="61" t="s">
        <v>348</v>
      </c>
      <c r="F107" s="21" t="s">
        <v>18</v>
      </c>
      <c r="G107" s="21" t="s">
        <v>134</v>
      </c>
      <c r="H107" s="49" t="s">
        <v>136</v>
      </c>
      <c r="I107" s="21" t="s">
        <v>74</v>
      </c>
      <c r="J107" s="61" t="s">
        <v>349</v>
      </c>
      <c r="K107" s="53" t="s">
        <v>29</v>
      </c>
      <c r="L107" s="52" t="s">
        <v>92</v>
      </c>
      <c r="M107" s="48" t="s">
        <v>73</v>
      </c>
      <c r="N107" s="89" t="s">
        <v>74</v>
      </c>
      <c r="O107" s="90" t="s">
        <v>74</v>
      </c>
      <c r="P107" s="89" t="s">
        <v>74</v>
      </c>
      <c r="Q107" s="47" t="str">
        <f t="shared" si="5"/>
        <v>7NQ-01581</v>
      </c>
      <c r="R107" s="64" t="s">
        <v>138</v>
      </c>
      <c r="S107" s="87">
        <v>3612.21</v>
      </c>
      <c r="T107" s="21">
        <v>1</v>
      </c>
      <c r="U107" s="62" t="s">
        <v>139</v>
      </c>
      <c r="V107" s="49" t="s">
        <v>136</v>
      </c>
    </row>
    <row r="108" spans="1:22" x14ac:dyDescent="0.2">
      <c r="A108" s="21" t="str">
        <f t="shared" si="3"/>
        <v>Catalogo principalOPEN-CSP GOBIERNO7NS-00006</v>
      </c>
      <c r="B108" s="21" t="str">
        <f t="shared" si="4"/>
        <v>7NS-00006OPEN-CSP GOBIERNO</v>
      </c>
      <c r="D108" s="21" t="s">
        <v>134</v>
      </c>
      <c r="E108" s="61" t="s">
        <v>350</v>
      </c>
      <c r="F108" s="21" t="s">
        <v>18</v>
      </c>
      <c r="G108" s="21" t="s">
        <v>134</v>
      </c>
      <c r="H108" s="49" t="s">
        <v>136</v>
      </c>
      <c r="I108" s="21" t="s">
        <v>74</v>
      </c>
      <c r="J108" s="61" t="s">
        <v>351</v>
      </c>
      <c r="K108" s="53" t="s">
        <v>29</v>
      </c>
      <c r="L108" s="52" t="s">
        <v>92</v>
      </c>
      <c r="M108" s="48" t="s">
        <v>73</v>
      </c>
      <c r="N108" s="89" t="s">
        <v>74</v>
      </c>
      <c r="O108" s="90" t="s">
        <v>74</v>
      </c>
      <c r="P108" s="89" t="s">
        <v>74</v>
      </c>
      <c r="Q108" s="47" t="str">
        <f t="shared" si="5"/>
        <v>7NS-00006</v>
      </c>
      <c r="R108" s="64" t="s">
        <v>75</v>
      </c>
      <c r="S108" s="87">
        <v>360.1</v>
      </c>
      <c r="T108" s="21">
        <v>1</v>
      </c>
      <c r="U108" s="62" t="s">
        <v>139</v>
      </c>
      <c r="V108" s="49" t="s">
        <v>136</v>
      </c>
    </row>
    <row r="109" spans="1:22" x14ac:dyDescent="0.2">
      <c r="A109" s="21" t="str">
        <f t="shared" si="3"/>
        <v>Catalogo principalOPEN-CSP GOBIERNO7YC-00006</v>
      </c>
      <c r="B109" s="21" t="str">
        <f t="shared" si="4"/>
        <v>7YC-00006OPEN-CSP GOBIERNO</v>
      </c>
      <c r="D109" s="21" t="s">
        <v>134</v>
      </c>
      <c r="E109" s="61" t="s">
        <v>352</v>
      </c>
      <c r="F109" s="21" t="s">
        <v>18</v>
      </c>
      <c r="G109" s="21" t="s">
        <v>134</v>
      </c>
      <c r="H109" s="49" t="s">
        <v>136</v>
      </c>
      <c r="I109" s="21" t="s">
        <v>74</v>
      </c>
      <c r="J109" s="61" t="s">
        <v>353</v>
      </c>
      <c r="K109" s="53" t="s">
        <v>29</v>
      </c>
      <c r="L109" s="52" t="s">
        <v>92</v>
      </c>
      <c r="M109" s="48" t="s">
        <v>73</v>
      </c>
      <c r="N109" s="89" t="s">
        <v>74</v>
      </c>
      <c r="O109" s="90" t="s">
        <v>74</v>
      </c>
      <c r="P109" s="89" t="s">
        <v>74</v>
      </c>
      <c r="Q109" s="47" t="str">
        <f t="shared" si="5"/>
        <v>7YC-00006</v>
      </c>
      <c r="R109" s="64" t="s">
        <v>75</v>
      </c>
      <c r="S109" s="87">
        <v>660.1</v>
      </c>
      <c r="T109" s="21">
        <v>1</v>
      </c>
      <c r="U109" s="62" t="s">
        <v>139</v>
      </c>
      <c r="V109" s="49" t="s">
        <v>136</v>
      </c>
    </row>
    <row r="110" spans="1:22" x14ac:dyDescent="0.2">
      <c r="A110" s="21" t="str">
        <f t="shared" si="3"/>
        <v>Catalogo principalOPEN-CSP GOBIERNO810-04848</v>
      </c>
      <c r="B110" s="21" t="str">
        <f t="shared" si="4"/>
        <v>810-04848OPEN-CSP GOBIERNO</v>
      </c>
      <c r="D110" s="21" t="s">
        <v>134</v>
      </c>
      <c r="E110" s="61" t="s">
        <v>354</v>
      </c>
      <c r="F110" s="21" t="s">
        <v>18</v>
      </c>
      <c r="G110" s="21" t="s">
        <v>134</v>
      </c>
      <c r="H110" s="49" t="s">
        <v>136</v>
      </c>
      <c r="I110" s="21" t="s">
        <v>74</v>
      </c>
      <c r="J110" s="61" t="s">
        <v>355</v>
      </c>
      <c r="K110" s="53" t="s">
        <v>29</v>
      </c>
      <c r="L110" s="52" t="s">
        <v>92</v>
      </c>
      <c r="M110" s="48" t="s">
        <v>73</v>
      </c>
      <c r="N110" s="89" t="s">
        <v>74</v>
      </c>
      <c r="O110" s="90" t="s">
        <v>74</v>
      </c>
      <c r="P110" s="89" t="s">
        <v>74</v>
      </c>
      <c r="Q110" s="47" t="str">
        <f t="shared" si="5"/>
        <v>810-04848</v>
      </c>
      <c r="R110" s="64" t="s">
        <v>138</v>
      </c>
      <c r="S110" s="87">
        <v>4328.4799999999996</v>
      </c>
      <c r="T110" s="21">
        <v>1</v>
      </c>
      <c r="U110" s="62" t="s">
        <v>139</v>
      </c>
      <c r="V110" s="49" t="s">
        <v>136</v>
      </c>
    </row>
    <row r="111" spans="1:22" x14ac:dyDescent="0.2">
      <c r="A111" s="21" t="str">
        <f t="shared" si="3"/>
        <v>Catalogo principalOPEN-CSP GOBIERNO9EA-00229</v>
      </c>
      <c r="B111" s="21" t="str">
        <f t="shared" si="4"/>
        <v>9EA-00229OPEN-CSP GOBIERNO</v>
      </c>
      <c r="D111" s="21" t="s">
        <v>134</v>
      </c>
      <c r="E111" s="61" t="s">
        <v>356</v>
      </c>
      <c r="F111" s="21" t="s">
        <v>18</v>
      </c>
      <c r="G111" s="21" t="s">
        <v>134</v>
      </c>
      <c r="H111" s="49" t="s">
        <v>136</v>
      </c>
      <c r="I111" s="21" t="s">
        <v>74</v>
      </c>
      <c r="J111" s="61" t="s">
        <v>357</v>
      </c>
      <c r="K111" s="53" t="s">
        <v>29</v>
      </c>
      <c r="L111" s="52" t="s">
        <v>92</v>
      </c>
      <c r="M111" s="48" t="s">
        <v>73</v>
      </c>
      <c r="N111" s="89" t="s">
        <v>74</v>
      </c>
      <c r="O111" s="90" t="s">
        <v>74</v>
      </c>
      <c r="P111" s="89" t="s">
        <v>74</v>
      </c>
      <c r="Q111" s="47" t="str">
        <f t="shared" si="5"/>
        <v>9EA-00229</v>
      </c>
      <c r="R111" s="64" t="s">
        <v>138</v>
      </c>
      <c r="S111" s="87">
        <v>9268.06</v>
      </c>
      <c r="T111" s="21">
        <v>1</v>
      </c>
      <c r="U111" s="62" t="s">
        <v>139</v>
      </c>
      <c r="V111" s="49" t="s">
        <v>136</v>
      </c>
    </row>
    <row r="112" spans="1:22" x14ac:dyDescent="0.2">
      <c r="A112" s="21" t="str">
        <f t="shared" si="3"/>
        <v>Catalogo principalOPEN-CSP GOBIERNO9EA-00230</v>
      </c>
      <c r="B112" s="21" t="str">
        <f t="shared" si="4"/>
        <v>9EA-00230OPEN-CSP GOBIERNO</v>
      </c>
      <c r="D112" s="21" t="s">
        <v>134</v>
      </c>
      <c r="E112" s="61" t="s">
        <v>358</v>
      </c>
      <c r="F112" s="21" t="s">
        <v>18</v>
      </c>
      <c r="G112" s="21" t="s">
        <v>134</v>
      </c>
      <c r="H112" s="49" t="s">
        <v>136</v>
      </c>
      <c r="I112" s="21" t="s">
        <v>74</v>
      </c>
      <c r="J112" s="61" t="s">
        <v>359</v>
      </c>
      <c r="K112" s="53" t="s">
        <v>29</v>
      </c>
      <c r="L112" s="52" t="s">
        <v>92</v>
      </c>
      <c r="M112" s="48" t="s">
        <v>73</v>
      </c>
      <c r="N112" s="89" t="s">
        <v>74</v>
      </c>
      <c r="O112" s="90" t="s">
        <v>74</v>
      </c>
      <c r="P112" s="89" t="s">
        <v>74</v>
      </c>
      <c r="Q112" s="47" t="str">
        <f t="shared" si="5"/>
        <v>9EA-00230</v>
      </c>
      <c r="R112" s="64" t="s">
        <v>138</v>
      </c>
      <c r="S112" s="87">
        <v>3089.4</v>
      </c>
      <c r="T112" s="21">
        <v>1</v>
      </c>
      <c r="U112" s="62" t="s">
        <v>139</v>
      </c>
      <c r="V112" s="49" t="s">
        <v>136</v>
      </c>
    </row>
    <row r="113" spans="1:22" x14ac:dyDescent="0.2">
      <c r="A113" s="21" t="str">
        <f t="shared" si="3"/>
        <v>Catalogo principalOPEN-CSP GOBIERNO9EA-00232</v>
      </c>
      <c r="B113" s="21" t="str">
        <f t="shared" si="4"/>
        <v>9EA-00232OPEN-CSP GOBIERNO</v>
      </c>
      <c r="D113" s="21" t="s">
        <v>134</v>
      </c>
      <c r="E113" s="61" t="s">
        <v>360</v>
      </c>
      <c r="F113" s="21" t="s">
        <v>18</v>
      </c>
      <c r="G113" s="21" t="s">
        <v>134</v>
      </c>
      <c r="H113" s="49" t="s">
        <v>136</v>
      </c>
      <c r="I113" s="21" t="s">
        <v>74</v>
      </c>
      <c r="J113" s="61" t="s">
        <v>361</v>
      </c>
      <c r="K113" s="53" t="s">
        <v>29</v>
      </c>
      <c r="L113" s="52" t="s">
        <v>92</v>
      </c>
      <c r="M113" s="48" t="s">
        <v>73</v>
      </c>
      <c r="N113" s="89" t="s">
        <v>74</v>
      </c>
      <c r="O113" s="90" t="s">
        <v>74</v>
      </c>
      <c r="P113" s="89" t="s">
        <v>74</v>
      </c>
      <c r="Q113" s="47" t="str">
        <f t="shared" si="5"/>
        <v>9EA-00232</v>
      </c>
      <c r="R113" s="64" t="s">
        <v>138</v>
      </c>
      <c r="S113" s="87">
        <v>1159.1300000000001</v>
      </c>
      <c r="T113" s="21">
        <v>1</v>
      </c>
      <c r="U113" s="62" t="s">
        <v>139</v>
      </c>
      <c r="V113" s="49" t="s">
        <v>136</v>
      </c>
    </row>
    <row r="114" spans="1:22" x14ac:dyDescent="0.2">
      <c r="A114" s="21" t="str">
        <f t="shared" si="3"/>
        <v>Catalogo principalOPEN-CSP GOBIERNO9EA-00233</v>
      </c>
      <c r="B114" s="21" t="str">
        <f t="shared" si="4"/>
        <v>9EA-00233OPEN-CSP GOBIERNO</v>
      </c>
      <c r="D114" s="21" t="s">
        <v>134</v>
      </c>
      <c r="E114" s="61" t="s">
        <v>362</v>
      </c>
      <c r="F114" s="21" t="s">
        <v>18</v>
      </c>
      <c r="G114" s="21" t="s">
        <v>134</v>
      </c>
      <c r="H114" s="49" t="s">
        <v>136</v>
      </c>
      <c r="I114" s="21" t="s">
        <v>74</v>
      </c>
      <c r="J114" s="61" t="s">
        <v>363</v>
      </c>
      <c r="K114" s="53" t="s">
        <v>29</v>
      </c>
      <c r="L114" s="52" t="s">
        <v>92</v>
      </c>
      <c r="M114" s="48" t="s">
        <v>73</v>
      </c>
      <c r="N114" s="89" t="s">
        <v>74</v>
      </c>
      <c r="O114" s="90" t="s">
        <v>74</v>
      </c>
      <c r="P114" s="89" t="s">
        <v>74</v>
      </c>
      <c r="Q114" s="47" t="str">
        <f t="shared" si="5"/>
        <v>9EA-00233</v>
      </c>
      <c r="R114" s="64" t="s">
        <v>138</v>
      </c>
      <c r="S114" s="87">
        <v>386.28</v>
      </c>
      <c r="T114" s="21">
        <v>1</v>
      </c>
      <c r="U114" s="62" t="s">
        <v>139</v>
      </c>
      <c r="V114" s="49" t="s">
        <v>136</v>
      </c>
    </row>
    <row r="115" spans="1:22" x14ac:dyDescent="0.2">
      <c r="A115" s="21" t="str">
        <f t="shared" si="3"/>
        <v>Catalogo principalOPEN-CSP GOBIERNO9EA-01062</v>
      </c>
      <c r="B115" s="21" t="str">
        <f t="shared" si="4"/>
        <v>9EA-01062OPEN-CSP GOBIERNO</v>
      </c>
      <c r="D115" s="21" t="s">
        <v>134</v>
      </c>
      <c r="E115" s="61" t="s">
        <v>364</v>
      </c>
      <c r="F115" s="21" t="s">
        <v>18</v>
      </c>
      <c r="G115" s="21" t="s">
        <v>134</v>
      </c>
      <c r="H115" s="49" t="s">
        <v>136</v>
      </c>
      <c r="I115" s="21" t="s">
        <v>74</v>
      </c>
      <c r="J115" s="61" t="s">
        <v>365</v>
      </c>
      <c r="K115" s="53" t="s">
        <v>29</v>
      </c>
      <c r="L115" s="52" t="s">
        <v>92</v>
      </c>
      <c r="M115" s="48" t="s">
        <v>73</v>
      </c>
      <c r="N115" s="89" t="s">
        <v>74</v>
      </c>
      <c r="O115" s="90" t="s">
        <v>74</v>
      </c>
      <c r="P115" s="89" t="s">
        <v>74</v>
      </c>
      <c r="Q115" s="47" t="str">
        <f t="shared" si="5"/>
        <v>9EA-01062</v>
      </c>
      <c r="R115" s="64" t="s">
        <v>138</v>
      </c>
      <c r="S115" s="87">
        <v>6178.65</v>
      </c>
      <c r="T115" s="21">
        <v>1</v>
      </c>
      <c r="U115" s="62" t="s">
        <v>139</v>
      </c>
      <c r="V115" s="49" t="s">
        <v>136</v>
      </c>
    </row>
    <row r="116" spans="1:22" x14ac:dyDescent="0.2">
      <c r="A116" s="21" t="str">
        <f t="shared" si="3"/>
        <v>Catalogo principalOPEN-CSP GOBIERNO9EA-01063</v>
      </c>
      <c r="B116" s="21" t="str">
        <f t="shared" si="4"/>
        <v>9EA-01063OPEN-CSP GOBIERNO</v>
      </c>
      <c r="D116" s="21" t="s">
        <v>134</v>
      </c>
      <c r="E116" s="61" t="s">
        <v>366</v>
      </c>
      <c r="F116" s="21" t="s">
        <v>18</v>
      </c>
      <c r="G116" s="21" t="s">
        <v>134</v>
      </c>
      <c r="H116" s="49" t="s">
        <v>136</v>
      </c>
      <c r="I116" s="21" t="s">
        <v>74</v>
      </c>
      <c r="J116" s="61" t="s">
        <v>367</v>
      </c>
      <c r="K116" s="53" t="s">
        <v>29</v>
      </c>
      <c r="L116" s="52" t="s">
        <v>92</v>
      </c>
      <c r="M116" s="48" t="s">
        <v>73</v>
      </c>
      <c r="N116" s="89" t="s">
        <v>74</v>
      </c>
      <c r="O116" s="90" t="s">
        <v>74</v>
      </c>
      <c r="P116" s="89" t="s">
        <v>74</v>
      </c>
      <c r="Q116" s="47" t="str">
        <f t="shared" si="5"/>
        <v>9EA-01063</v>
      </c>
      <c r="R116" s="64" t="s">
        <v>138</v>
      </c>
      <c r="S116" s="87">
        <v>772.85</v>
      </c>
      <c r="T116" s="21">
        <v>1</v>
      </c>
      <c r="U116" s="62" t="s">
        <v>139</v>
      </c>
      <c r="V116" s="49" t="s">
        <v>136</v>
      </c>
    </row>
    <row r="117" spans="1:22" x14ac:dyDescent="0.2">
      <c r="A117" s="21" t="str">
        <f t="shared" si="3"/>
        <v>Catalogo principalOPEN-CSP GOBIERNO9EM-00225</v>
      </c>
      <c r="B117" s="21" t="str">
        <f t="shared" si="4"/>
        <v>9EM-00225OPEN-CSP GOBIERNO</v>
      </c>
      <c r="D117" s="21" t="s">
        <v>134</v>
      </c>
      <c r="E117" s="61" t="s">
        <v>368</v>
      </c>
      <c r="F117" s="21" t="s">
        <v>18</v>
      </c>
      <c r="G117" s="21" t="s">
        <v>134</v>
      </c>
      <c r="H117" s="49" t="s">
        <v>136</v>
      </c>
      <c r="I117" s="21" t="s">
        <v>74</v>
      </c>
      <c r="J117" s="61" t="s">
        <v>369</v>
      </c>
      <c r="K117" s="53" t="s">
        <v>29</v>
      </c>
      <c r="L117" s="52" t="s">
        <v>92</v>
      </c>
      <c r="M117" s="48" t="s">
        <v>73</v>
      </c>
      <c r="N117" s="89" t="s">
        <v>74</v>
      </c>
      <c r="O117" s="90" t="s">
        <v>74</v>
      </c>
      <c r="P117" s="89" t="s">
        <v>74</v>
      </c>
      <c r="Q117" s="47" t="str">
        <f t="shared" si="5"/>
        <v>9EM-00225</v>
      </c>
      <c r="R117" s="64" t="s">
        <v>138</v>
      </c>
      <c r="S117" s="87">
        <v>1297.56</v>
      </c>
      <c r="T117" s="21">
        <v>1</v>
      </c>
      <c r="U117" s="62" t="s">
        <v>139</v>
      </c>
      <c r="V117" s="49" t="s">
        <v>136</v>
      </c>
    </row>
    <row r="118" spans="1:22" x14ac:dyDescent="0.2">
      <c r="A118" s="21" t="str">
        <f t="shared" si="3"/>
        <v>Catalogo principalOPEN-CSP GOBIERNO9EM-00226</v>
      </c>
      <c r="B118" s="21" t="str">
        <f t="shared" si="4"/>
        <v>9EM-00226OPEN-CSP GOBIERNO</v>
      </c>
      <c r="D118" s="21" t="s">
        <v>134</v>
      </c>
      <c r="E118" s="61" t="s">
        <v>370</v>
      </c>
      <c r="F118" s="21" t="s">
        <v>18</v>
      </c>
      <c r="G118" s="21" t="s">
        <v>134</v>
      </c>
      <c r="H118" s="49" t="s">
        <v>136</v>
      </c>
      <c r="I118" s="21" t="s">
        <v>74</v>
      </c>
      <c r="J118" s="61" t="s">
        <v>371</v>
      </c>
      <c r="K118" s="53" t="s">
        <v>29</v>
      </c>
      <c r="L118" s="52" t="s">
        <v>92</v>
      </c>
      <c r="M118" s="48" t="s">
        <v>73</v>
      </c>
      <c r="N118" s="89" t="s">
        <v>74</v>
      </c>
      <c r="O118" s="90" t="s">
        <v>74</v>
      </c>
      <c r="P118" s="89" t="s">
        <v>74</v>
      </c>
      <c r="Q118" s="47" t="str">
        <f t="shared" si="5"/>
        <v>9EM-00226</v>
      </c>
      <c r="R118" s="64" t="s">
        <v>138</v>
      </c>
      <c r="S118" s="87">
        <v>432.47</v>
      </c>
      <c r="T118" s="21">
        <v>1</v>
      </c>
      <c r="U118" s="62" t="s">
        <v>139</v>
      </c>
      <c r="V118" s="49" t="s">
        <v>136</v>
      </c>
    </row>
    <row r="119" spans="1:22" x14ac:dyDescent="0.2">
      <c r="A119" s="21" t="str">
        <f t="shared" si="3"/>
        <v>Catalogo principalOPEN-CSP GOBIERNO9EM-00228</v>
      </c>
      <c r="B119" s="21" t="str">
        <f t="shared" si="4"/>
        <v>9EM-00228OPEN-CSP GOBIERNO</v>
      </c>
      <c r="D119" s="21" t="s">
        <v>134</v>
      </c>
      <c r="E119" s="61" t="s">
        <v>372</v>
      </c>
      <c r="F119" s="21" t="s">
        <v>18</v>
      </c>
      <c r="G119" s="21" t="s">
        <v>134</v>
      </c>
      <c r="H119" s="49" t="s">
        <v>136</v>
      </c>
      <c r="I119" s="21" t="s">
        <v>74</v>
      </c>
      <c r="J119" s="61" t="s">
        <v>373</v>
      </c>
      <c r="K119" s="53" t="s">
        <v>29</v>
      </c>
      <c r="L119" s="52" t="s">
        <v>92</v>
      </c>
      <c r="M119" s="48" t="s">
        <v>73</v>
      </c>
      <c r="N119" s="89" t="s">
        <v>74</v>
      </c>
      <c r="O119" s="90" t="s">
        <v>74</v>
      </c>
      <c r="P119" s="89" t="s">
        <v>74</v>
      </c>
      <c r="Q119" s="47" t="str">
        <f t="shared" si="5"/>
        <v>9EM-00228</v>
      </c>
      <c r="R119" s="64" t="s">
        <v>138</v>
      </c>
      <c r="S119" s="87">
        <v>164.22</v>
      </c>
      <c r="T119" s="21">
        <v>1</v>
      </c>
      <c r="U119" s="62" t="s">
        <v>139</v>
      </c>
      <c r="V119" s="49" t="s">
        <v>136</v>
      </c>
    </row>
    <row r="120" spans="1:22" x14ac:dyDescent="0.2">
      <c r="A120" s="21" t="str">
        <f t="shared" si="3"/>
        <v>Catalogo principalOPEN-CSP GOBIERNO9EM-00229</v>
      </c>
      <c r="B120" s="21" t="str">
        <f t="shared" si="4"/>
        <v>9EM-00229OPEN-CSP GOBIERNO</v>
      </c>
      <c r="D120" s="21" t="s">
        <v>134</v>
      </c>
      <c r="E120" s="61" t="s">
        <v>374</v>
      </c>
      <c r="F120" s="21" t="s">
        <v>18</v>
      </c>
      <c r="G120" s="21" t="s">
        <v>134</v>
      </c>
      <c r="H120" s="49" t="s">
        <v>136</v>
      </c>
      <c r="I120" s="21" t="s">
        <v>74</v>
      </c>
      <c r="J120" s="61" t="s">
        <v>375</v>
      </c>
      <c r="K120" s="53" t="s">
        <v>29</v>
      </c>
      <c r="L120" s="52" t="s">
        <v>92</v>
      </c>
      <c r="M120" s="48" t="s">
        <v>73</v>
      </c>
      <c r="N120" s="89" t="s">
        <v>74</v>
      </c>
      <c r="O120" s="90" t="s">
        <v>74</v>
      </c>
      <c r="P120" s="89" t="s">
        <v>74</v>
      </c>
      <c r="Q120" s="47" t="str">
        <f t="shared" si="5"/>
        <v>9EM-00229</v>
      </c>
      <c r="R120" s="64" t="s">
        <v>138</v>
      </c>
      <c r="S120" s="87">
        <v>54.78</v>
      </c>
      <c r="T120" s="21">
        <v>1</v>
      </c>
      <c r="U120" s="62" t="s">
        <v>139</v>
      </c>
      <c r="V120" s="49" t="s">
        <v>136</v>
      </c>
    </row>
    <row r="121" spans="1:22" x14ac:dyDescent="0.2">
      <c r="A121" s="21" t="str">
        <f t="shared" si="3"/>
        <v>Catalogo principalOPEN-CSP GOBIERNO9EM-00670</v>
      </c>
      <c r="B121" s="21" t="str">
        <f t="shared" si="4"/>
        <v>9EM-00670OPEN-CSP GOBIERNO</v>
      </c>
      <c r="D121" s="21" t="s">
        <v>134</v>
      </c>
      <c r="E121" s="61" t="s">
        <v>376</v>
      </c>
      <c r="F121" s="21" t="s">
        <v>18</v>
      </c>
      <c r="G121" s="21" t="s">
        <v>134</v>
      </c>
      <c r="H121" s="49" t="s">
        <v>136</v>
      </c>
      <c r="I121" s="21" t="s">
        <v>74</v>
      </c>
      <c r="J121" s="61" t="s">
        <v>377</v>
      </c>
      <c r="K121" s="53" t="s">
        <v>29</v>
      </c>
      <c r="L121" s="52" t="s">
        <v>92</v>
      </c>
      <c r="M121" s="48" t="s">
        <v>73</v>
      </c>
      <c r="N121" s="89" t="s">
        <v>74</v>
      </c>
      <c r="O121" s="90" t="s">
        <v>74</v>
      </c>
      <c r="P121" s="89" t="s">
        <v>74</v>
      </c>
      <c r="Q121" s="47" t="str">
        <f t="shared" si="5"/>
        <v>9EM-00670</v>
      </c>
      <c r="R121" s="64" t="s">
        <v>138</v>
      </c>
      <c r="S121" s="87">
        <v>865.09</v>
      </c>
      <c r="T121" s="21">
        <v>1</v>
      </c>
      <c r="U121" s="62" t="s">
        <v>139</v>
      </c>
      <c r="V121" s="49" t="s">
        <v>136</v>
      </c>
    </row>
    <row r="122" spans="1:22" x14ac:dyDescent="0.2">
      <c r="A122" s="21" t="str">
        <f t="shared" si="3"/>
        <v>Catalogo principalOPEN-CSP GOBIERNO9EM-00671</v>
      </c>
      <c r="B122" s="21" t="str">
        <f t="shared" si="4"/>
        <v>9EM-00671OPEN-CSP GOBIERNO</v>
      </c>
      <c r="D122" s="21" t="s">
        <v>134</v>
      </c>
      <c r="E122" s="61" t="s">
        <v>378</v>
      </c>
      <c r="F122" s="21" t="s">
        <v>18</v>
      </c>
      <c r="G122" s="21" t="s">
        <v>134</v>
      </c>
      <c r="H122" s="49" t="s">
        <v>136</v>
      </c>
      <c r="I122" s="21" t="s">
        <v>74</v>
      </c>
      <c r="J122" s="61" t="s">
        <v>379</v>
      </c>
      <c r="K122" s="53" t="s">
        <v>29</v>
      </c>
      <c r="L122" s="52" t="s">
        <v>92</v>
      </c>
      <c r="M122" s="48" t="s">
        <v>73</v>
      </c>
      <c r="N122" s="89" t="s">
        <v>74</v>
      </c>
      <c r="O122" s="90" t="s">
        <v>74</v>
      </c>
      <c r="P122" s="89" t="s">
        <v>74</v>
      </c>
      <c r="Q122" s="47" t="str">
        <f t="shared" si="5"/>
        <v>9EM-00671</v>
      </c>
      <c r="R122" s="64" t="s">
        <v>138</v>
      </c>
      <c r="S122" s="87">
        <v>109.43</v>
      </c>
      <c r="T122" s="21">
        <v>1</v>
      </c>
      <c r="U122" s="62" t="s">
        <v>139</v>
      </c>
      <c r="V122" s="49" t="s">
        <v>136</v>
      </c>
    </row>
    <row r="123" spans="1:22" x14ac:dyDescent="0.2">
      <c r="A123" s="21" t="str">
        <f t="shared" si="3"/>
        <v>Catalogo principalOPEN-CSP GOBIERNO9EN-00165</v>
      </c>
      <c r="B123" s="21" t="str">
        <f t="shared" si="4"/>
        <v>9EN-00165OPEN-CSP GOBIERNO</v>
      </c>
      <c r="D123" s="21" t="s">
        <v>134</v>
      </c>
      <c r="E123" s="61" t="s">
        <v>380</v>
      </c>
      <c r="F123" s="21" t="s">
        <v>18</v>
      </c>
      <c r="G123" s="21" t="s">
        <v>134</v>
      </c>
      <c r="H123" s="49" t="s">
        <v>136</v>
      </c>
      <c r="I123" s="21" t="s">
        <v>74</v>
      </c>
      <c r="J123" s="61" t="s">
        <v>381</v>
      </c>
      <c r="K123" s="53" t="s">
        <v>29</v>
      </c>
      <c r="L123" s="52" t="s">
        <v>92</v>
      </c>
      <c r="M123" s="48" t="s">
        <v>73</v>
      </c>
      <c r="N123" s="89" t="s">
        <v>74</v>
      </c>
      <c r="O123" s="90" t="s">
        <v>74</v>
      </c>
      <c r="P123" s="89" t="s">
        <v>74</v>
      </c>
      <c r="Q123" s="47" t="str">
        <f t="shared" si="5"/>
        <v>9EN-00165</v>
      </c>
      <c r="R123" s="64" t="s">
        <v>138</v>
      </c>
      <c r="S123" s="87">
        <v>1324.25</v>
      </c>
      <c r="T123" s="21">
        <v>1</v>
      </c>
      <c r="U123" s="62" t="s">
        <v>139</v>
      </c>
      <c r="V123" s="49" t="s">
        <v>136</v>
      </c>
    </row>
    <row r="124" spans="1:22" x14ac:dyDescent="0.2">
      <c r="A124" s="21" t="str">
        <f t="shared" si="3"/>
        <v>Catalogo principalOPEN-CSP GOBIERNO9EN-00166</v>
      </c>
      <c r="B124" s="21" t="str">
        <f t="shared" si="4"/>
        <v>9EN-00166OPEN-CSP GOBIERNO</v>
      </c>
      <c r="D124" s="21" t="s">
        <v>134</v>
      </c>
      <c r="E124" s="61" t="s">
        <v>382</v>
      </c>
      <c r="F124" s="21" t="s">
        <v>18</v>
      </c>
      <c r="G124" s="21" t="s">
        <v>134</v>
      </c>
      <c r="H124" s="49" t="s">
        <v>136</v>
      </c>
      <c r="I124" s="21" t="s">
        <v>74</v>
      </c>
      <c r="J124" s="61" t="s">
        <v>383</v>
      </c>
      <c r="K124" s="53" t="s">
        <v>29</v>
      </c>
      <c r="L124" s="52" t="s">
        <v>92</v>
      </c>
      <c r="M124" s="48" t="s">
        <v>73</v>
      </c>
      <c r="N124" s="89" t="s">
        <v>74</v>
      </c>
      <c r="O124" s="90" t="s">
        <v>74</v>
      </c>
      <c r="P124" s="89" t="s">
        <v>74</v>
      </c>
      <c r="Q124" s="47" t="str">
        <f t="shared" si="5"/>
        <v>9EN-00166</v>
      </c>
      <c r="R124" s="64" t="s">
        <v>138</v>
      </c>
      <c r="S124" s="87">
        <v>441.32</v>
      </c>
      <c r="T124" s="21">
        <v>1</v>
      </c>
      <c r="U124" s="62" t="s">
        <v>139</v>
      </c>
      <c r="V124" s="49" t="s">
        <v>136</v>
      </c>
    </row>
    <row r="125" spans="1:22" x14ac:dyDescent="0.2">
      <c r="A125" s="21" t="str">
        <f t="shared" si="3"/>
        <v>Catalogo principalOPEN-CSP GOBIERNO9EN-00167</v>
      </c>
      <c r="B125" s="21" t="str">
        <f t="shared" si="4"/>
        <v>9EN-00167OPEN-CSP GOBIERNO</v>
      </c>
      <c r="D125" s="21" t="s">
        <v>134</v>
      </c>
      <c r="E125" s="61" t="s">
        <v>384</v>
      </c>
      <c r="F125" s="21" t="s">
        <v>18</v>
      </c>
      <c r="G125" s="21" t="s">
        <v>134</v>
      </c>
      <c r="H125" s="49" t="s">
        <v>136</v>
      </c>
      <c r="I125" s="21" t="s">
        <v>74</v>
      </c>
      <c r="J125" s="61" t="s">
        <v>385</v>
      </c>
      <c r="K125" s="53" t="s">
        <v>29</v>
      </c>
      <c r="L125" s="52" t="s">
        <v>92</v>
      </c>
      <c r="M125" s="48" t="s">
        <v>73</v>
      </c>
      <c r="N125" s="89" t="s">
        <v>74</v>
      </c>
      <c r="O125" s="90" t="s">
        <v>74</v>
      </c>
      <c r="P125" s="89" t="s">
        <v>74</v>
      </c>
      <c r="Q125" s="47" t="str">
        <f t="shared" si="5"/>
        <v>9EN-00167</v>
      </c>
      <c r="R125" s="64" t="s">
        <v>138</v>
      </c>
      <c r="S125" s="87">
        <v>165.43</v>
      </c>
      <c r="T125" s="21">
        <v>1</v>
      </c>
      <c r="U125" s="62" t="s">
        <v>139</v>
      </c>
      <c r="V125" s="49" t="s">
        <v>136</v>
      </c>
    </row>
    <row r="126" spans="1:22" x14ac:dyDescent="0.2">
      <c r="A126" s="21" t="str">
        <f t="shared" si="3"/>
        <v>Catalogo principalOPEN-CSP GOBIERNO9EN-00168</v>
      </c>
      <c r="B126" s="21" t="str">
        <f t="shared" si="4"/>
        <v>9EN-00168OPEN-CSP GOBIERNO</v>
      </c>
      <c r="D126" s="21" t="s">
        <v>134</v>
      </c>
      <c r="E126" s="61" t="s">
        <v>386</v>
      </c>
      <c r="F126" s="21" t="s">
        <v>18</v>
      </c>
      <c r="G126" s="21" t="s">
        <v>134</v>
      </c>
      <c r="H126" s="49" t="s">
        <v>136</v>
      </c>
      <c r="I126" s="21" t="s">
        <v>74</v>
      </c>
      <c r="J126" s="61" t="s">
        <v>387</v>
      </c>
      <c r="K126" s="53" t="s">
        <v>29</v>
      </c>
      <c r="L126" s="52" t="s">
        <v>92</v>
      </c>
      <c r="M126" s="48" t="s">
        <v>73</v>
      </c>
      <c r="N126" s="89" t="s">
        <v>74</v>
      </c>
      <c r="O126" s="90" t="s">
        <v>74</v>
      </c>
      <c r="P126" s="89" t="s">
        <v>74</v>
      </c>
      <c r="Q126" s="47" t="str">
        <f t="shared" si="5"/>
        <v>9EN-00168</v>
      </c>
      <c r="R126" s="64" t="s">
        <v>138</v>
      </c>
      <c r="S126" s="87">
        <v>55.09</v>
      </c>
      <c r="T126" s="21">
        <v>1</v>
      </c>
      <c r="U126" s="62" t="s">
        <v>139</v>
      </c>
      <c r="V126" s="49" t="s">
        <v>136</v>
      </c>
    </row>
    <row r="127" spans="1:22" x14ac:dyDescent="0.2">
      <c r="A127" s="21" t="str">
        <f t="shared" ref="A127:A190" si="6">D127&amp;F127&amp;E127</f>
        <v>Catalogo principalOPEN-CSP GOBIERNO9EP-00171</v>
      </c>
      <c r="B127" s="21" t="str">
        <f t="shared" ref="B127:B190" si="7">E127&amp;F127</f>
        <v>9EP-00171OPEN-CSP GOBIERNO</v>
      </c>
      <c r="D127" s="21" t="s">
        <v>134</v>
      </c>
      <c r="E127" s="61" t="s">
        <v>388</v>
      </c>
      <c r="F127" s="21" t="s">
        <v>18</v>
      </c>
      <c r="G127" s="21" t="s">
        <v>134</v>
      </c>
      <c r="H127" s="49" t="s">
        <v>136</v>
      </c>
      <c r="I127" s="21" t="s">
        <v>74</v>
      </c>
      <c r="J127" s="61" t="s">
        <v>389</v>
      </c>
      <c r="K127" s="53" t="s">
        <v>29</v>
      </c>
      <c r="L127" s="52" t="s">
        <v>92</v>
      </c>
      <c r="M127" s="48" t="s">
        <v>73</v>
      </c>
      <c r="N127" s="89" t="s">
        <v>74</v>
      </c>
      <c r="O127" s="90" t="s">
        <v>74</v>
      </c>
      <c r="P127" s="89" t="s">
        <v>74</v>
      </c>
      <c r="Q127" s="47" t="str">
        <f t="shared" si="5"/>
        <v>9EP-00171</v>
      </c>
      <c r="R127" s="64" t="s">
        <v>138</v>
      </c>
      <c r="S127" s="87">
        <v>3624.79</v>
      </c>
      <c r="T127" s="21">
        <v>1</v>
      </c>
      <c r="U127" s="62" t="s">
        <v>139</v>
      </c>
      <c r="V127" s="49" t="s">
        <v>136</v>
      </c>
    </row>
    <row r="128" spans="1:22" x14ac:dyDescent="0.2">
      <c r="A128" s="21" t="str">
        <f t="shared" si="6"/>
        <v>Catalogo principalOPEN-CSP GOBIERNO9EP-00172</v>
      </c>
      <c r="B128" s="21" t="str">
        <f t="shared" si="7"/>
        <v>9EP-00172OPEN-CSP GOBIERNO</v>
      </c>
      <c r="D128" s="21" t="s">
        <v>134</v>
      </c>
      <c r="E128" s="61" t="s">
        <v>390</v>
      </c>
      <c r="F128" s="21" t="s">
        <v>18</v>
      </c>
      <c r="G128" s="21" t="s">
        <v>134</v>
      </c>
      <c r="H128" s="49" t="s">
        <v>136</v>
      </c>
      <c r="I128" s="21" t="s">
        <v>74</v>
      </c>
      <c r="J128" s="61" t="s">
        <v>391</v>
      </c>
      <c r="K128" s="53" t="s">
        <v>29</v>
      </c>
      <c r="L128" s="52" t="s">
        <v>92</v>
      </c>
      <c r="M128" s="48" t="s">
        <v>73</v>
      </c>
      <c r="N128" s="89" t="s">
        <v>74</v>
      </c>
      <c r="O128" s="90" t="s">
        <v>74</v>
      </c>
      <c r="P128" s="89" t="s">
        <v>74</v>
      </c>
      <c r="Q128" s="47" t="str">
        <f t="shared" si="5"/>
        <v>9EP-00172</v>
      </c>
      <c r="R128" s="64" t="s">
        <v>138</v>
      </c>
      <c r="S128" s="87">
        <v>1208.22</v>
      </c>
      <c r="T128" s="21">
        <v>1</v>
      </c>
      <c r="U128" s="62" t="s">
        <v>139</v>
      </c>
      <c r="V128" s="49" t="s">
        <v>136</v>
      </c>
    </row>
    <row r="129" spans="1:22" x14ac:dyDescent="0.2">
      <c r="A129" s="21" t="str">
        <f t="shared" si="6"/>
        <v>Catalogo principalOPEN-CSP GOBIERNO9EP-00173</v>
      </c>
      <c r="B129" s="21" t="str">
        <f t="shared" si="7"/>
        <v>9EP-00173OPEN-CSP GOBIERNO</v>
      </c>
      <c r="D129" s="21" t="s">
        <v>134</v>
      </c>
      <c r="E129" s="61" t="s">
        <v>392</v>
      </c>
      <c r="F129" s="21" t="s">
        <v>18</v>
      </c>
      <c r="G129" s="21" t="s">
        <v>134</v>
      </c>
      <c r="H129" s="49" t="s">
        <v>136</v>
      </c>
      <c r="I129" s="21" t="s">
        <v>74</v>
      </c>
      <c r="J129" s="61" t="s">
        <v>393</v>
      </c>
      <c r="K129" s="53" t="s">
        <v>29</v>
      </c>
      <c r="L129" s="52" t="s">
        <v>92</v>
      </c>
      <c r="M129" s="48" t="s">
        <v>73</v>
      </c>
      <c r="N129" s="89" t="s">
        <v>74</v>
      </c>
      <c r="O129" s="90" t="s">
        <v>74</v>
      </c>
      <c r="P129" s="89" t="s">
        <v>74</v>
      </c>
      <c r="Q129" s="47" t="str">
        <f t="shared" si="5"/>
        <v>9EP-00173</v>
      </c>
      <c r="R129" s="64" t="s">
        <v>138</v>
      </c>
      <c r="S129" s="87">
        <v>453.01</v>
      </c>
      <c r="T129" s="21">
        <v>1</v>
      </c>
      <c r="U129" s="62" t="s">
        <v>139</v>
      </c>
      <c r="V129" s="49" t="s">
        <v>136</v>
      </c>
    </row>
    <row r="130" spans="1:22" x14ac:dyDescent="0.2">
      <c r="A130" s="21" t="str">
        <f t="shared" si="6"/>
        <v>Catalogo principalOPEN-CSP GOBIERNO9EP-00174</v>
      </c>
      <c r="B130" s="21" t="str">
        <f t="shared" si="7"/>
        <v>9EP-00174OPEN-CSP GOBIERNO</v>
      </c>
      <c r="D130" s="21" t="s">
        <v>134</v>
      </c>
      <c r="E130" s="61" t="s">
        <v>394</v>
      </c>
      <c r="F130" s="21" t="s">
        <v>18</v>
      </c>
      <c r="G130" s="21" t="s">
        <v>134</v>
      </c>
      <c r="H130" s="49" t="s">
        <v>136</v>
      </c>
      <c r="I130" s="21" t="s">
        <v>74</v>
      </c>
      <c r="J130" s="61" t="s">
        <v>395</v>
      </c>
      <c r="K130" s="53" t="s">
        <v>29</v>
      </c>
      <c r="L130" s="52" t="s">
        <v>92</v>
      </c>
      <c r="M130" s="48" t="s">
        <v>73</v>
      </c>
      <c r="N130" s="89" t="s">
        <v>74</v>
      </c>
      <c r="O130" s="90" t="s">
        <v>74</v>
      </c>
      <c r="P130" s="89" t="s">
        <v>74</v>
      </c>
      <c r="Q130" s="47" t="str">
        <f t="shared" si="5"/>
        <v>9EP-00174</v>
      </c>
      <c r="R130" s="64" t="s">
        <v>138</v>
      </c>
      <c r="S130" s="87">
        <v>150.96</v>
      </c>
      <c r="T130" s="21">
        <v>1</v>
      </c>
      <c r="U130" s="62" t="s">
        <v>139</v>
      </c>
      <c r="V130" s="49" t="s">
        <v>136</v>
      </c>
    </row>
    <row r="131" spans="1:22" x14ac:dyDescent="0.2">
      <c r="A131" s="21" t="str">
        <f t="shared" si="6"/>
        <v>Catalogo principalOPEN-CSP GOBIERNO9GA-00056</v>
      </c>
      <c r="B131" s="21" t="str">
        <f t="shared" si="7"/>
        <v>9GA-00056OPEN-CSP GOBIERNO</v>
      </c>
      <c r="D131" s="21" t="s">
        <v>134</v>
      </c>
      <c r="E131" s="61" t="s">
        <v>396</v>
      </c>
      <c r="F131" s="21" t="s">
        <v>18</v>
      </c>
      <c r="G131" s="21" t="s">
        <v>134</v>
      </c>
      <c r="H131" s="49" t="s">
        <v>136</v>
      </c>
      <c r="I131" s="21" t="s">
        <v>74</v>
      </c>
      <c r="J131" s="61" t="s">
        <v>397</v>
      </c>
      <c r="K131" s="53" t="s">
        <v>29</v>
      </c>
      <c r="L131" s="52" t="s">
        <v>92</v>
      </c>
      <c r="M131" s="48" t="s">
        <v>73</v>
      </c>
      <c r="N131" s="89" t="s">
        <v>74</v>
      </c>
      <c r="O131" s="90" t="s">
        <v>74</v>
      </c>
      <c r="P131" s="89" t="s">
        <v>74</v>
      </c>
      <c r="Q131" s="47" t="str">
        <f t="shared" ref="Q131:Q194" si="8">+E131</f>
        <v>9GA-00056</v>
      </c>
      <c r="R131" s="64" t="s">
        <v>138</v>
      </c>
      <c r="S131" s="87">
        <v>1669.85</v>
      </c>
      <c r="T131" s="21">
        <v>1</v>
      </c>
      <c r="U131" s="62" t="s">
        <v>139</v>
      </c>
      <c r="V131" s="49" t="s">
        <v>136</v>
      </c>
    </row>
    <row r="132" spans="1:22" x14ac:dyDescent="0.2">
      <c r="A132" s="21" t="str">
        <f t="shared" si="6"/>
        <v>Catalogo principalOPEN-CSP GOBIERNO9GA-00057</v>
      </c>
      <c r="B132" s="21" t="str">
        <f t="shared" si="7"/>
        <v>9GA-00057OPEN-CSP GOBIERNO</v>
      </c>
      <c r="D132" s="21" t="s">
        <v>134</v>
      </c>
      <c r="E132" s="61" t="s">
        <v>398</v>
      </c>
      <c r="F132" s="21" t="s">
        <v>18</v>
      </c>
      <c r="G132" s="21" t="s">
        <v>134</v>
      </c>
      <c r="H132" s="49" t="s">
        <v>136</v>
      </c>
      <c r="I132" s="21" t="s">
        <v>74</v>
      </c>
      <c r="J132" s="61" t="s">
        <v>399</v>
      </c>
      <c r="K132" s="53" t="s">
        <v>29</v>
      </c>
      <c r="L132" s="52" t="s">
        <v>92</v>
      </c>
      <c r="M132" s="48" t="s">
        <v>73</v>
      </c>
      <c r="N132" s="89" t="s">
        <v>74</v>
      </c>
      <c r="O132" s="90" t="s">
        <v>74</v>
      </c>
      <c r="P132" s="89" t="s">
        <v>74</v>
      </c>
      <c r="Q132" s="47" t="str">
        <f t="shared" si="8"/>
        <v>9GA-00057</v>
      </c>
      <c r="R132" s="64" t="s">
        <v>138</v>
      </c>
      <c r="S132" s="87">
        <v>210.65</v>
      </c>
      <c r="T132" s="21">
        <v>1</v>
      </c>
      <c r="U132" s="62" t="s">
        <v>139</v>
      </c>
      <c r="V132" s="49" t="s">
        <v>136</v>
      </c>
    </row>
    <row r="133" spans="1:22" x14ac:dyDescent="0.2">
      <c r="A133" s="21" t="str">
        <f t="shared" si="6"/>
        <v>Catalogo principalOPEN-CSP GOBIERNO9GA-00292</v>
      </c>
      <c r="B133" s="21" t="str">
        <f t="shared" si="7"/>
        <v>9GA-00292OPEN-CSP GOBIERNO</v>
      </c>
      <c r="D133" s="21" t="s">
        <v>134</v>
      </c>
      <c r="E133" s="61" t="s">
        <v>400</v>
      </c>
      <c r="F133" s="21" t="s">
        <v>18</v>
      </c>
      <c r="G133" s="21" t="s">
        <v>134</v>
      </c>
      <c r="H133" s="49" t="s">
        <v>136</v>
      </c>
      <c r="I133" s="21" t="s">
        <v>74</v>
      </c>
      <c r="J133" s="61" t="s">
        <v>401</v>
      </c>
      <c r="K133" s="53" t="s">
        <v>29</v>
      </c>
      <c r="L133" s="52" t="s">
        <v>92</v>
      </c>
      <c r="M133" s="48" t="s">
        <v>73</v>
      </c>
      <c r="N133" s="89" t="s">
        <v>74</v>
      </c>
      <c r="O133" s="90" t="s">
        <v>74</v>
      </c>
      <c r="P133" s="89" t="s">
        <v>74</v>
      </c>
      <c r="Q133" s="47" t="str">
        <f t="shared" si="8"/>
        <v>9GA-00292</v>
      </c>
      <c r="R133" s="64" t="s">
        <v>138</v>
      </c>
      <c r="S133" s="87">
        <v>2445.6999999999998</v>
      </c>
      <c r="T133" s="21">
        <v>1</v>
      </c>
      <c r="U133" s="62" t="s">
        <v>139</v>
      </c>
      <c r="V133" s="49" t="s">
        <v>136</v>
      </c>
    </row>
    <row r="134" spans="1:22" x14ac:dyDescent="0.2">
      <c r="A134" s="21" t="str">
        <f t="shared" si="6"/>
        <v>Catalogo principalOPEN-CSP GOBIERNO9GA-00293</v>
      </c>
      <c r="B134" s="21" t="str">
        <f t="shared" si="7"/>
        <v>9GA-00293OPEN-CSP GOBIERNO</v>
      </c>
      <c r="D134" s="21" t="s">
        <v>134</v>
      </c>
      <c r="E134" s="61" t="s">
        <v>402</v>
      </c>
      <c r="F134" s="21" t="s">
        <v>18</v>
      </c>
      <c r="G134" s="21" t="s">
        <v>134</v>
      </c>
      <c r="H134" s="49" t="s">
        <v>136</v>
      </c>
      <c r="I134" s="21" t="s">
        <v>74</v>
      </c>
      <c r="J134" s="61" t="s">
        <v>403</v>
      </c>
      <c r="K134" s="53" t="s">
        <v>29</v>
      </c>
      <c r="L134" s="52" t="s">
        <v>92</v>
      </c>
      <c r="M134" s="48" t="s">
        <v>73</v>
      </c>
      <c r="N134" s="89" t="s">
        <v>74</v>
      </c>
      <c r="O134" s="90" t="s">
        <v>74</v>
      </c>
      <c r="P134" s="89" t="s">
        <v>74</v>
      </c>
      <c r="Q134" s="47" t="str">
        <f t="shared" si="8"/>
        <v>9GA-00293</v>
      </c>
      <c r="R134" s="64" t="s">
        <v>138</v>
      </c>
      <c r="S134" s="87">
        <v>815.19</v>
      </c>
      <c r="T134" s="21">
        <v>1</v>
      </c>
      <c r="U134" s="62" t="s">
        <v>139</v>
      </c>
      <c r="V134" s="49" t="s">
        <v>136</v>
      </c>
    </row>
    <row r="135" spans="1:22" x14ac:dyDescent="0.2">
      <c r="A135" s="21" t="str">
        <f t="shared" si="6"/>
        <v>Catalogo principalOPEN-CSP GOBIERNO9GA-00294</v>
      </c>
      <c r="B135" s="21" t="str">
        <f t="shared" si="7"/>
        <v>9GA-00294OPEN-CSP GOBIERNO</v>
      </c>
      <c r="D135" s="21" t="s">
        <v>134</v>
      </c>
      <c r="E135" s="61" t="s">
        <v>404</v>
      </c>
      <c r="F135" s="21" t="s">
        <v>18</v>
      </c>
      <c r="G135" s="21" t="s">
        <v>134</v>
      </c>
      <c r="H135" s="49" t="s">
        <v>136</v>
      </c>
      <c r="I135" s="21" t="s">
        <v>74</v>
      </c>
      <c r="J135" s="61" t="s">
        <v>405</v>
      </c>
      <c r="K135" s="53" t="s">
        <v>29</v>
      </c>
      <c r="L135" s="52" t="s">
        <v>92</v>
      </c>
      <c r="M135" s="48" t="s">
        <v>73</v>
      </c>
      <c r="N135" s="89" t="s">
        <v>74</v>
      </c>
      <c r="O135" s="90" t="s">
        <v>74</v>
      </c>
      <c r="P135" s="89" t="s">
        <v>74</v>
      </c>
      <c r="Q135" s="47" t="str">
        <f t="shared" si="8"/>
        <v>9GA-00294</v>
      </c>
      <c r="R135" s="64" t="s">
        <v>138</v>
      </c>
      <c r="S135" s="87">
        <v>307.62</v>
      </c>
      <c r="T135" s="21">
        <v>1</v>
      </c>
      <c r="U135" s="62" t="s">
        <v>139</v>
      </c>
      <c r="V135" s="49" t="s">
        <v>136</v>
      </c>
    </row>
    <row r="136" spans="1:22" x14ac:dyDescent="0.2">
      <c r="A136" s="21" t="str">
        <f t="shared" si="6"/>
        <v>Catalogo principalOPEN-CSP GOBIERNO9GA-00295</v>
      </c>
      <c r="B136" s="21" t="str">
        <f t="shared" si="7"/>
        <v>9GA-00295OPEN-CSP GOBIERNO</v>
      </c>
      <c r="D136" s="21" t="s">
        <v>134</v>
      </c>
      <c r="E136" s="61" t="s">
        <v>406</v>
      </c>
      <c r="F136" s="21" t="s">
        <v>18</v>
      </c>
      <c r="G136" s="21" t="s">
        <v>134</v>
      </c>
      <c r="H136" s="49" t="s">
        <v>136</v>
      </c>
      <c r="I136" s="21" t="s">
        <v>74</v>
      </c>
      <c r="J136" s="61" t="s">
        <v>407</v>
      </c>
      <c r="K136" s="53" t="s">
        <v>29</v>
      </c>
      <c r="L136" s="52" t="s">
        <v>92</v>
      </c>
      <c r="M136" s="48" t="s">
        <v>73</v>
      </c>
      <c r="N136" s="89" t="s">
        <v>74</v>
      </c>
      <c r="O136" s="90" t="s">
        <v>74</v>
      </c>
      <c r="P136" s="89" t="s">
        <v>74</v>
      </c>
      <c r="Q136" s="47" t="str">
        <f t="shared" si="8"/>
        <v>9GA-00295</v>
      </c>
      <c r="R136" s="64" t="s">
        <v>138</v>
      </c>
      <c r="S136" s="87">
        <v>102.45</v>
      </c>
      <c r="T136" s="21">
        <v>1</v>
      </c>
      <c r="U136" s="62" t="s">
        <v>139</v>
      </c>
      <c r="V136" s="49" t="s">
        <v>136</v>
      </c>
    </row>
    <row r="137" spans="1:22" x14ac:dyDescent="0.2">
      <c r="A137" s="21" t="str">
        <f t="shared" si="6"/>
        <v>Catalogo principalOPEN-CSP GOBIERNO9GA-00601</v>
      </c>
      <c r="B137" s="21" t="str">
        <f t="shared" si="7"/>
        <v>9GA-00601OPEN-CSP GOBIERNO</v>
      </c>
      <c r="D137" s="21" t="s">
        <v>134</v>
      </c>
      <c r="E137" s="61" t="s">
        <v>408</v>
      </c>
      <c r="F137" s="21" t="s">
        <v>18</v>
      </c>
      <c r="G137" s="21" t="s">
        <v>134</v>
      </c>
      <c r="H137" s="49" t="s">
        <v>136</v>
      </c>
      <c r="I137" s="21" t="s">
        <v>74</v>
      </c>
      <c r="J137" s="61" t="s">
        <v>409</v>
      </c>
      <c r="K137" s="53" t="s">
        <v>29</v>
      </c>
      <c r="L137" s="52" t="s">
        <v>92</v>
      </c>
      <c r="M137" s="48" t="s">
        <v>73</v>
      </c>
      <c r="N137" s="89" t="s">
        <v>74</v>
      </c>
      <c r="O137" s="90" t="s">
        <v>74</v>
      </c>
      <c r="P137" s="89" t="s">
        <v>74</v>
      </c>
      <c r="Q137" s="47" t="str">
        <f t="shared" si="8"/>
        <v>9GA-00601</v>
      </c>
      <c r="R137" s="64" t="s">
        <v>138</v>
      </c>
      <c r="S137" s="87">
        <v>1591.04</v>
      </c>
      <c r="T137" s="21">
        <v>1</v>
      </c>
      <c r="U137" s="62" t="s">
        <v>139</v>
      </c>
      <c r="V137" s="49" t="s">
        <v>136</v>
      </c>
    </row>
    <row r="138" spans="1:22" x14ac:dyDescent="0.2">
      <c r="A138" s="21" t="str">
        <f t="shared" si="6"/>
        <v>Catalogo principalOPEN-CSP GOBIERNO9GA-00602</v>
      </c>
      <c r="B138" s="21" t="str">
        <f t="shared" si="7"/>
        <v>9GA-00602OPEN-CSP GOBIERNO</v>
      </c>
      <c r="D138" s="21" t="s">
        <v>134</v>
      </c>
      <c r="E138" s="61" t="s">
        <v>410</v>
      </c>
      <c r="F138" s="21" t="s">
        <v>18</v>
      </c>
      <c r="G138" s="21" t="s">
        <v>134</v>
      </c>
      <c r="H138" s="49" t="s">
        <v>136</v>
      </c>
      <c r="I138" s="21" t="s">
        <v>74</v>
      </c>
      <c r="J138" s="61" t="s">
        <v>411</v>
      </c>
      <c r="K138" s="53" t="s">
        <v>29</v>
      </c>
      <c r="L138" s="52" t="s">
        <v>92</v>
      </c>
      <c r="M138" s="48" t="s">
        <v>73</v>
      </c>
      <c r="N138" s="89" t="s">
        <v>74</v>
      </c>
      <c r="O138" s="90" t="s">
        <v>74</v>
      </c>
      <c r="P138" s="89" t="s">
        <v>74</v>
      </c>
      <c r="Q138" s="47" t="str">
        <f t="shared" si="8"/>
        <v>9GA-00602</v>
      </c>
      <c r="R138" s="64" t="s">
        <v>138</v>
      </c>
      <c r="S138" s="87">
        <v>199.42</v>
      </c>
      <c r="T138" s="21">
        <v>1</v>
      </c>
      <c r="U138" s="62" t="s">
        <v>139</v>
      </c>
      <c r="V138" s="49" t="s">
        <v>136</v>
      </c>
    </row>
    <row r="139" spans="1:22" x14ac:dyDescent="0.2">
      <c r="A139" s="21" t="str">
        <f t="shared" si="6"/>
        <v>Catalogo principalOPEN-CSP GOBIERNO9GS-00110</v>
      </c>
      <c r="B139" s="21" t="str">
        <f t="shared" si="7"/>
        <v>9GS-00110OPEN-CSP GOBIERNO</v>
      </c>
      <c r="D139" s="21" t="s">
        <v>134</v>
      </c>
      <c r="E139" s="61" t="s">
        <v>412</v>
      </c>
      <c r="F139" s="21" t="s">
        <v>18</v>
      </c>
      <c r="G139" s="21" t="s">
        <v>134</v>
      </c>
      <c r="H139" s="49" t="s">
        <v>136</v>
      </c>
      <c r="I139" s="21" t="s">
        <v>74</v>
      </c>
      <c r="J139" s="61" t="s">
        <v>413</v>
      </c>
      <c r="K139" s="53" t="s">
        <v>29</v>
      </c>
      <c r="L139" s="52" t="s">
        <v>92</v>
      </c>
      <c r="M139" s="48" t="s">
        <v>73</v>
      </c>
      <c r="N139" s="89" t="s">
        <v>74</v>
      </c>
      <c r="O139" s="90" t="s">
        <v>74</v>
      </c>
      <c r="P139" s="89" t="s">
        <v>74</v>
      </c>
      <c r="Q139" s="47" t="str">
        <f t="shared" si="8"/>
        <v>9GS-00110</v>
      </c>
      <c r="R139" s="64" t="s">
        <v>138</v>
      </c>
      <c r="S139" s="87">
        <v>12258.65</v>
      </c>
      <c r="T139" s="21">
        <v>1</v>
      </c>
      <c r="U139" s="62" t="s">
        <v>139</v>
      </c>
      <c r="V139" s="49" t="s">
        <v>136</v>
      </c>
    </row>
    <row r="140" spans="1:22" x14ac:dyDescent="0.2">
      <c r="A140" s="21" t="str">
        <f t="shared" si="6"/>
        <v>Catalogo principalOPEN-CSP GOBIERNO9GS-00111</v>
      </c>
      <c r="B140" s="21" t="str">
        <f t="shared" si="7"/>
        <v>9GS-00111OPEN-CSP GOBIERNO</v>
      </c>
      <c r="D140" s="21" t="s">
        <v>134</v>
      </c>
      <c r="E140" s="61" t="s">
        <v>414</v>
      </c>
      <c r="F140" s="21" t="s">
        <v>18</v>
      </c>
      <c r="G140" s="21" t="s">
        <v>134</v>
      </c>
      <c r="H140" s="49" t="s">
        <v>136</v>
      </c>
      <c r="I140" s="21" t="s">
        <v>74</v>
      </c>
      <c r="J140" s="61" t="s">
        <v>415</v>
      </c>
      <c r="K140" s="53" t="s">
        <v>29</v>
      </c>
      <c r="L140" s="52" t="s">
        <v>92</v>
      </c>
      <c r="M140" s="48" t="s">
        <v>73</v>
      </c>
      <c r="N140" s="89" t="s">
        <v>74</v>
      </c>
      <c r="O140" s="90" t="s">
        <v>74</v>
      </c>
      <c r="P140" s="89" t="s">
        <v>74</v>
      </c>
      <c r="Q140" s="47" t="str">
        <f t="shared" si="8"/>
        <v>9GS-00111</v>
      </c>
      <c r="R140" s="64" t="s">
        <v>138</v>
      </c>
      <c r="S140" s="87">
        <v>4086.21</v>
      </c>
      <c r="T140" s="21">
        <v>1</v>
      </c>
      <c r="U140" s="62" t="s">
        <v>139</v>
      </c>
      <c r="V140" s="49" t="s">
        <v>136</v>
      </c>
    </row>
    <row r="141" spans="1:22" x14ac:dyDescent="0.2">
      <c r="A141" s="21" t="str">
        <f t="shared" si="6"/>
        <v>Catalogo principalOPEN-CSP GOBIERNO9GS-00112</v>
      </c>
      <c r="B141" s="21" t="str">
        <f t="shared" si="7"/>
        <v>9GS-00112OPEN-CSP GOBIERNO</v>
      </c>
      <c r="D141" s="21" t="s">
        <v>134</v>
      </c>
      <c r="E141" s="61" t="s">
        <v>416</v>
      </c>
      <c r="F141" s="21" t="s">
        <v>18</v>
      </c>
      <c r="G141" s="21" t="s">
        <v>134</v>
      </c>
      <c r="H141" s="49" t="s">
        <v>136</v>
      </c>
      <c r="I141" s="21" t="s">
        <v>74</v>
      </c>
      <c r="J141" s="61" t="s">
        <v>417</v>
      </c>
      <c r="K141" s="53" t="s">
        <v>29</v>
      </c>
      <c r="L141" s="52" t="s">
        <v>92</v>
      </c>
      <c r="M141" s="48" t="s">
        <v>73</v>
      </c>
      <c r="N141" s="89" t="s">
        <v>74</v>
      </c>
      <c r="O141" s="90" t="s">
        <v>74</v>
      </c>
      <c r="P141" s="89" t="s">
        <v>74</v>
      </c>
      <c r="Q141" s="47" t="str">
        <f t="shared" si="8"/>
        <v>9GS-00112</v>
      </c>
      <c r="R141" s="64" t="s">
        <v>138</v>
      </c>
      <c r="S141" s="87">
        <v>1533.08</v>
      </c>
      <c r="T141" s="21">
        <v>1</v>
      </c>
      <c r="U141" s="62" t="s">
        <v>139</v>
      </c>
      <c r="V141" s="49" t="s">
        <v>136</v>
      </c>
    </row>
    <row r="142" spans="1:22" x14ac:dyDescent="0.2">
      <c r="A142" s="21" t="str">
        <f t="shared" si="6"/>
        <v>Catalogo principalOPEN-CSP GOBIERNO9GS-00113</v>
      </c>
      <c r="B142" s="21" t="str">
        <f t="shared" si="7"/>
        <v>9GS-00113OPEN-CSP GOBIERNO</v>
      </c>
      <c r="D142" s="21" t="s">
        <v>134</v>
      </c>
      <c r="E142" s="61" t="s">
        <v>418</v>
      </c>
      <c r="F142" s="21" t="s">
        <v>18</v>
      </c>
      <c r="G142" s="21" t="s">
        <v>134</v>
      </c>
      <c r="H142" s="49" t="s">
        <v>136</v>
      </c>
      <c r="I142" s="21" t="s">
        <v>74</v>
      </c>
      <c r="J142" s="61" t="s">
        <v>419</v>
      </c>
      <c r="K142" s="53" t="s">
        <v>29</v>
      </c>
      <c r="L142" s="52" t="s">
        <v>92</v>
      </c>
      <c r="M142" s="48" t="s">
        <v>73</v>
      </c>
      <c r="N142" s="89" t="s">
        <v>74</v>
      </c>
      <c r="O142" s="90" t="s">
        <v>74</v>
      </c>
      <c r="P142" s="89" t="s">
        <v>74</v>
      </c>
      <c r="Q142" s="47" t="str">
        <f t="shared" si="8"/>
        <v>9GS-00113</v>
      </c>
      <c r="R142" s="64" t="s">
        <v>138</v>
      </c>
      <c r="S142" s="87">
        <v>511.03</v>
      </c>
      <c r="T142" s="21">
        <v>1</v>
      </c>
      <c r="U142" s="62" t="s">
        <v>139</v>
      </c>
      <c r="V142" s="49" t="s">
        <v>136</v>
      </c>
    </row>
    <row r="143" spans="1:22" x14ac:dyDescent="0.2">
      <c r="A143" s="21" t="str">
        <f t="shared" si="6"/>
        <v>Catalogo principalOPEN-CSP GOBIERNO9GS-00545</v>
      </c>
      <c r="B143" s="21" t="str">
        <f t="shared" si="7"/>
        <v>9GS-00545OPEN-CSP GOBIERNO</v>
      </c>
      <c r="D143" s="21" t="s">
        <v>134</v>
      </c>
      <c r="E143" s="61" t="s">
        <v>420</v>
      </c>
      <c r="F143" s="21" t="s">
        <v>18</v>
      </c>
      <c r="G143" s="21" t="s">
        <v>134</v>
      </c>
      <c r="H143" s="49" t="s">
        <v>136</v>
      </c>
      <c r="I143" s="21" t="s">
        <v>74</v>
      </c>
      <c r="J143" s="61" t="s">
        <v>421</v>
      </c>
      <c r="K143" s="53" t="s">
        <v>29</v>
      </c>
      <c r="L143" s="52" t="s">
        <v>92</v>
      </c>
      <c r="M143" s="48" t="s">
        <v>73</v>
      </c>
      <c r="N143" s="89" t="s">
        <v>74</v>
      </c>
      <c r="O143" s="90" t="s">
        <v>74</v>
      </c>
      <c r="P143" s="89" t="s">
        <v>74</v>
      </c>
      <c r="Q143" s="47" t="str">
        <f t="shared" si="8"/>
        <v>9GS-00545</v>
      </c>
      <c r="R143" s="64" t="s">
        <v>138</v>
      </c>
      <c r="S143" s="87">
        <v>9963.01</v>
      </c>
      <c r="T143" s="21">
        <v>1</v>
      </c>
      <c r="U143" s="62" t="s">
        <v>139</v>
      </c>
      <c r="V143" s="49" t="s">
        <v>136</v>
      </c>
    </row>
    <row r="144" spans="1:22" x14ac:dyDescent="0.2">
      <c r="A144" s="21" t="str">
        <f t="shared" si="6"/>
        <v>Catalogo principalOPEN-CSP GOBIERNO9GS-00546</v>
      </c>
      <c r="B144" s="21" t="str">
        <f t="shared" si="7"/>
        <v>9GS-00546OPEN-CSP GOBIERNO</v>
      </c>
      <c r="D144" s="21" t="s">
        <v>134</v>
      </c>
      <c r="E144" s="61" t="s">
        <v>422</v>
      </c>
      <c r="F144" s="21" t="s">
        <v>18</v>
      </c>
      <c r="G144" s="21" t="s">
        <v>134</v>
      </c>
      <c r="H144" s="49" t="s">
        <v>136</v>
      </c>
      <c r="I144" s="21" t="s">
        <v>74</v>
      </c>
      <c r="J144" s="61" t="s">
        <v>423</v>
      </c>
      <c r="K144" s="53" t="s">
        <v>29</v>
      </c>
      <c r="L144" s="52" t="s">
        <v>92</v>
      </c>
      <c r="M144" s="48" t="s">
        <v>73</v>
      </c>
      <c r="N144" s="89" t="s">
        <v>74</v>
      </c>
      <c r="O144" s="90" t="s">
        <v>74</v>
      </c>
      <c r="P144" s="89" t="s">
        <v>74</v>
      </c>
      <c r="Q144" s="47" t="str">
        <f t="shared" si="8"/>
        <v>9GS-00546</v>
      </c>
      <c r="R144" s="64" t="s">
        <v>138</v>
      </c>
      <c r="S144" s="87">
        <v>1246.06</v>
      </c>
      <c r="T144" s="21">
        <v>1</v>
      </c>
      <c r="U144" s="62" t="s">
        <v>139</v>
      </c>
      <c r="V144" s="49" t="s">
        <v>136</v>
      </c>
    </row>
    <row r="145" spans="1:22" x14ac:dyDescent="0.2">
      <c r="A145" s="21" t="str">
        <f t="shared" si="6"/>
        <v>Catalogo principalOPEN-CSP GOBIERNO9GS-00725</v>
      </c>
      <c r="B145" s="21" t="str">
        <f t="shared" si="7"/>
        <v>9GS-00725OPEN-CSP GOBIERNO</v>
      </c>
      <c r="D145" s="21" t="s">
        <v>134</v>
      </c>
      <c r="E145" s="61" t="s">
        <v>424</v>
      </c>
      <c r="F145" s="21" t="s">
        <v>18</v>
      </c>
      <c r="G145" s="21" t="s">
        <v>134</v>
      </c>
      <c r="H145" s="49" t="s">
        <v>136</v>
      </c>
      <c r="I145" s="21" t="s">
        <v>74</v>
      </c>
      <c r="J145" s="61" t="s">
        <v>425</v>
      </c>
      <c r="K145" s="53" t="s">
        <v>29</v>
      </c>
      <c r="L145" s="52" t="s">
        <v>92</v>
      </c>
      <c r="M145" s="48" t="s">
        <v>73</v>
      </c>
      <c r="N145" s="89" t="s">
        <v>74</v>
      </c>
      <c r="O145" s="90" t="s">
        <v>74</v>
      </c>
      <c r="P145" s="89" t="s">
        <v>74</v>
      </c>
      <c r="Q145" s="47" t="str">
        <f t="shared" si="8"/>
        <v>9GS-00725</v>
      </c>
      <c r="R145" s="64" t="s">
        <v>138</v>
      </c>
      <c r="S145" s="87">
        <v>6381.86</v>
      </c>
      <c r="T145" s="21">
        <v>1</v>
      </c>
      <c r="U145" s="62" t="s">
        <v>139</v>
      </c>
      <c r="V145" s="49" t="s">
        <v>136</v>
      </c>
    </row>
    <row r="146" spans="1:22" x14ac:dyDescent="0.2">
      <c r="A146" s="21" t="str">
        <f t="shared" si="6"/>
        <v>Catalogo principalOPEN-CSP GOBIERNO9GS-00726</v>
      </c>
      <c r="B146" s="21" t="str">
        <f t="shared" si="7"/>
        <v>9GS-00726OPEN-CSP GOBIERNO</v>
      </c>
      <c r="D146" s="21" t="s">
        <v>134</v>
      </c>
      <c r="E146" s="61" t="s">
        <v>426</v>
      </c>
      <c r="F146" s="21" t="s">
        <v>18</v>
      </c>
      <c r="G146" s="21" t="s">
        <v>134</v>
      </c>
      <c r="H146" s="49" t="s">
        <v>136</v>
      </c>
      <c r="I146" s="21" t="s">
        <v>74</v>
      </c>
      <c r="J146" s="61" t="s">
        <v>427</v>
      </c>
      <c r="K146" s="53" t="s">
        <v>29</v>
      </c>
      <c r="L146" s="52" t="s">
        <v>92</v>
      </c>
      <c r="M146" s="48" t="s">
        <v>73</v>
      </c>
      <c r="N146" s="89" t="s">
        <v>74</v>
      </c>
      <c r="O146" s="90" t="s">
        <v>74</v>
      </c>
      <c r="P146" s="89" t="s">
        <v>74</v>
      </c>
      <c r="Q146" s="47" t="str">
        <f t="shared" si="8"/>
        <v>9GS-00726</v>
      </c>
      <c r="R146" s="64" t="s">
        <v>138</v>
      </c>
      <c r="S146" s="87">
        <v>798.03</v>
      </c>
      <c r="T146" s="21">
        <v>1</v>
      </c>
      <c r="U146" s="62" t="s">
        <v>139</v>
      </c>
      <c r="V146" s="49" t="s">
        <v>136</v>
      </c>
    </row>
    <row r="147" spans="1:22" x14ac:dyDescent="0.2">
      <c r="A147" s="21" t="str">
        <f t="shared" si="6"/>
        <v>Catalogo principalOPEN-CSP GOBIERNO9TX-00209</v>
      </c>
      <c r="B147" s="21" t="str">
        <f t="shared" si="7"/>
        <v>9TX-00209OPEN-CSP GOBIERNO</v>
      </c>
      <c r="D147" s="21" t="s">
        <v>134</v>
      </c>
      <c r="E147" s="61" t="s">
        <v>428</v>
      </c>
      <c r="F147" s="21" t="s">
        <v>18</v>
      </c>
      <c r="G147" s="21" t="s">
        <v>134</v>
      </c>
      <c r="H147" s="49" t="s">
        <v>136</v>
      </c>
      <c r="I147" s="21" t="s">
        <v>74</v>
      </c>
      <c r="J147" s="61" t="s">
        <v>429</v>
      </c>
      <c r="K147" s="53" t="s">
        <v>29</v>
      </c>
      <c r="L147" s="52" t="s">
        <v>92</v>
      </c>
      <c r="M147" s="48" t="s">
        <v>73</v>
      </c>
      <c r="N147" s="89" t="s">
        <v>74</v>
      </c>
      <c r="O147" s="90" t="s">
        <v>74</v>
      </c>
      <c r="P147" s="89" t="s">
        <v>74</v>
      </c>
      <c r="Q147" s="47" t="str">
        <f t="shared" si="8"/>
        <v>9TX-00209</v>
      </c>
      <c r="R147" s="64" t="s">
        <v>138</v>
      </c>
      <c r="S147" s="87">
        <v>35.5</v>
      </c>
      <c r="T147" s="21">
        <v>1</v>
      </c>
      <c r="U147" s="62" t="s">
        <v>139</v>
      </c>
      <c r="V147" s="49" t="s">
        <v>136</v>
      </c>
    </row>
    <row r="148" spans="1:22" x14ac:dyDescent="0.2">
      <c r="A148" s="21" t="str">
        <f t="shared" si="6"/>
        <v>Catalogo principalOPEN-CSP GOBIERNO9TX-00226</v>
      </c>
      <c r="B148" s="21" t="str">
        <f t="shared" si="7"/>
        <v>9TX-00226OPEN-CSP GOBIERNO</v>
      </c>
      <c r="D148" s="21" t="s">
        <v>134</v>
      </c>
      <c r="E148" s="61" t="s">
        <v>430</v>
      </c>
      <c r="F148" s="21" t="s">
        <v>18</v>
      </c>
      <c r="G148" s="21" t="s">
        <v>134</v>
      </c>
      <c r="H148" s="49" t="s">
        <v>136</v>
      </c>
      <c r="I148" s="21" t="s">
        <v>74</v>
      </c>
      <c r="J148" s="61" t="s">
        <v>431</v>
      </c>
      <c r="K148" s="53" t="s">
        <v>29</v>
      </c>
      <c r="L148" s="52" t="s">
        <v>92</v>
      </c>
      <c r="M148" s="48" t="s">
        <v>73</v>
      </c>
      <c r="N148" s="89" t="s">
        <v>74</v>
      </c>
      <c r="O148" s="90" t="s">
        <v>74</v>
      </c>
      <c r="P148" s="89" t="s">
        <v>74</v>
      </c>
      <c r="Q148" s="47" t="str">
        <f t="shared" si="8"/>
        <v>9TX-00226</v>
      </c>
      <c r="R148" s="64" t="s">
        <v>138</v>
      </c>
      <c r="S148" s="87">
        <v>11.79</v>
      </c>
      <c r="T148" s="21">
        <v>1</v>
      </c>
      <c r="U148" s="62" t="s">
        <v>139</v>
      </c>
      <c r="V148" s="49" t="s">
        <v>136</v>
      </c>
    </row>
    <row r="149" spans="1:22" x14ac:dyDescent="0.2">
      <c r="A149" s="21" t="str">
        <f t="shared" si="6"/>
        <v>Catalogo principalOPEN-CSP GOBIERNO9TX-00605</v>
      </c>
      <c r="B149" s="21" t="str">
        <f t="shared" si="7"/>
        <v>9TX-00605OPEN-CSP GOBIERNO</v>
      </c>
      <c r="D149" s="21" t="s">
        <v>134</v>
      </c>
      <c r="E149" s="61" t="s">
        <v>432</v>
      </c>
      <c r="F149" s="21" t="s">
        <v>18</v>
      </c>
      <c r="G149" s="21" t="s">
        <v>134</v>
      </c>
      <c r="H149" s="49" t="s">
        <v>136</v>
      </c>
      <c r="I149" s="21" t="s">
        <v>74</v>
      </c>
      <c r="J149" s="61" t="s">
        <v>433</v>
      </c>
      <c r="K149" s="53" t="s">
        <v>29</v>
      </c>
      <c r="L149" s="52" t="s">
        <v>92</v>
      </c>
      <c r="M149" s="48" t="s">
        <v>73</v>
      </c>
      <c r="N149" s="89" t="s">
        <v>74</v>
      </c>
      <c r="O149" s="90" t="s">
        <v>74</v>
      </c>
      <c r="P149" s="89" t="s">
        <v>74</v>
      </c>
      <c r="Q149" s="47" t="str">
        <f t="shared" si="8"/>
        <v>9TX-00605</v>
      </c>
      <c r="R149" s="64" t="s">
        <v>138</v>
      </c>
      <c r="S149" s="87">
        <v>9.0500000000000007</v>
      </c>
      <c r="T149" s="21">
        <v>1</v>
      </c>
      <c r="U149" s="62" t="s">
        <v>139</v>
      </c>
      <c r="V149" s="49" t="s">
        <v>136</v>
      </c>
    </row>
    <row r="150" spans="1:22" x14ac:dyDescent="0.2">
      <c r="A150" s="21" t="str">
        <f t="shared" si="6"/>
        <v>Catalogo principalOPEN-CSP GOBIERNO9TX-00606</v>
      </c>
      <c r="B150" s="21" t="str">
        <f t="shared" si="7"/>
        <v>9TX-00606OPEN-CSP GOBIERNO</v>
      </c>
      <c r="D150" s="21" t="s">
        <v>134</v>
      </c>
      <c r="E150" s="61" t="s">
        <v>434</v>
      </c>
      <c r="F150" s="21" t="s">
        <v>18</v>
      </c>
      <c r="G150" s="21" t="s">
        <v>134</v>
      </c>
      <c r="H150" s="49" t="s">
        <v>136</v>
      </c>
      <c r="I150" s="21" t="s">
        <v>74</v>
      </c>
      <c r="J150" s="61" t="s">
        <v>435</v>
      </c>
      <c r="K150" s="53" t="s">
        <v>29</v>
      </c>
      <c r="L150" s="52" t="s">
        <v>92</v>
      </c>
      <c r="M150" s="48" t="s">
        <v>73</v>
      </c>
      <c r="N150" s="89" t="s">
        <v>74</v>
      </c>
      <c r="O150" s="90" t="s">
        <v>74</v>
      </c>
      <c r="P150" s="89" t="s">
        <v>74</v>
      </c>
      <c r="Q150" s="47" t="str">
        <f t="shared" si="8"/>
        <v>9TX-00606</v>
      </c>
      <c r="R150" s="64" t="s">
        <v>138</v>
      </c>
      <c r="S150" s="87">
        <v>27.29</v>
      </c>
      <c r="T150" s="21">
        <v>1</v>
      </c>
      <c r="U150" s="62" t="s">
        <v>139</v>
      </c>
      <c r="V150" s="49" t="s">
        <v>136</v>
      </c>
    </row>
    <row r="151" spans="1:22" x14ac:dyDescent="0.2">
      <c r="A151" s="21" t="str">
        <f t="shared" si="6"/>
        <v>Catalogo principalOPEN-CSP GOBIERNOC5E-01388</v>
      </c>
      <c r="B151" s="21" t="str">
        <f t="shared" si="7"/>
        <v>C5E-01388OPEN-CSP GOBIERNO</v>
      </c>
      <c r="D151" s="21" t="s">
        <v>134</v>
      </c>
      <c r="E151" s="61" t="s">
        <v>436</v>
      </c>
      <c r="F151" s="21" t="s">
        <v>18</v>
      </c>
      <c r="G151" s="21" t="s">
        <v>134</v>
      </c>
      <c r="H151" s="49" t="s">
        <v>136</v>
      </c>
      <c r="I151" s="21" t="s">
        <v>74</v>
      </c>
      <c r="J151" s="61" t="s">
        <v>437</v>
      </c>
      <c r="K151" s="53" t="s">
        <v>29</v>
      </c>
      <c r="L151" s="52" t="s">
        <v>92</v>
      </c>
      <c r="M151" s="48" t="s">
        <v>73</v>
      </c>
      <c r="N151" s="89" t="s">
        <v>74</v>
      </c>
      <c r="O151" s="90" t="s">
        <v>74</v>
      </c>
      <c r="P151" s="89" t="s">
        <v>74</v>
      </c>
      <c r="Q151" s="47" t="str">
        <f t="shared" si="8"/>
        <v>C5E-01388</v>
      </c>
      <c r="R151" s="64" t="s">
        <v>138</v>
      </c>
      <c r="S151" s="87">
        <v>500.59</v>
      </c>
      <c r="T151" s="21">
        <v>1</v>
      </c>
      <c r="U151" s="62" t="s">
        <v>139</v>
      </c>
      <c r="V151" s="49" t="s">
        <v>136</v>
      </c>
    </row>
    <row r="152" spans="1:22" x14ac:dyDescent="0.2">
      <c r="A152" s="21" t="str">
        <f t="shared" si="6"/>
        <v>Catalogo principalOPEN-CSP GOBIERNOCF3-00007</v>
      </c>
      <c r="B152" s="21" t="str">
        <f t="shared" si="7"/>
        <v>CF3-00007OPEN-CSP GOBIERNO</v>
      </c>
      <c r="D152" s="21" t="s">
        <v>134</v>
      </c>
      <c r="E152" s="61" t="s">
        <v>438</v>
      </c>
      <c r="F152" s="21" t="s">
        <v>18</v>
      </c>
      <c r="G152" s="21" t="s">
        <v>134</v>
      </c>
      <c r="H152" s="49" t="s">
        <v>136</v>
      </c>
      <c r="I152" s="21" t="s">
        <v>74</v>
      </c>
      <c r="J152" s="61" t="s">
        <v>439</v>
      </c>
      <c r="K152" s="53" t="s">
        <v>29</v>
      </c>
      <c r="L152" s="52" t="s">
        <v>92</v>
      </c>
      <c r="M152" s="48" t="s">
        <v>73</v>
      </c>
      <c r="N152" s="89" t="s">
        <v>74</v>
      </c>
      <c r="O152" s="90" t="s">
        <v>74</v>
      </c>
      <c r="P152" s="89" t="s">
        <v>74</v>
      </c>
      <c r="Q152" s="47" t="str">
        <f t="shared" si="8"/>
        <v>CF3-00007</v>
      </c>
      <c r="R152" s="64" t="s">
        <v>75</v>
      </c>
      <c r="S152" s="87">
        <v>177.6</v>
      </c>
      <c r="T152" s="21">
        <v>1</v>
      </c>
      <c r="U152" s="62" t="s">
        <v>139</v>
      </c>
      <c r="V152" s="49" t="s">
        <v>136</v>
      </c>
    </row>
    <row r="153" spans="1:22" x14ac:dyDescent="0.2">
      <c r="A153" s="21" t="str">
        <f t="shared" si="6"/>
        <v>Catalogo principalOPEN-CSP GOBIERNOCGJ-00006</v>
      </c>
      <c r="B153" s="21" t="str">
        <f t="shared" si="7"/>
        <v>CGJ-00006OPEN-CSP GOBIERNO</v>
      </c>
      <c r="D153" s="21" t="s">
        <v>134</v>
      </c>
      <c r="E153" s="61" t="s">
        <v>440</v>
      </c>
      <c r="F153" s="21" t="s">
        <v>18</v>
      </c>
      <c r="G153" s="21" t="s">
        <v>134</v>
      </c>
      <c r="H153" s="49" t="s">
        <v>136</v>
      </c>
      <c r="I153" s="21" t="s">
        <v>74</v>
      </c>
      <c r="J153" s="61" t="s">
        <v>441</v>
      </c>
      <c r="K153" s="53" t="s">
        <v>29</v>
      </c>
      <c r="L153" s="52" t="s">
        <v>92</v>
      </c>
      <c r="M153" s="48" t="s">
        <v>73</v>
      </c>
      <c r="N153" s="89" t="s">
        <v>74</v>
      </c>
      <c r="O153" s="90" t="s">
        <v>74</v>
      </c>
      <c r="P153" s="89" t="s">
        <v>74</v>
      </c>
      <c r="Q153" s="47" t="str">
        <f t="shared" si="8"/>
        <v>CGJ-00006</v>
      </c>
      <c r="R153" s="64" t="s">
        <v>75</v>
      </c>
      <c r="S153" s="87">
        <v>60</v>
      </c>
      <c r="T153" s="21">
        <v>1</v>
      </c>
      <c r="U153" s="62" t="s">
        <v>139</v>
      </c>
      <c r="V153" s="49" t="s">
        <v>136</v>
      </c>
    </row>
    <row r="154" spans="1:22" x14ac:dyDescent="0.2">
      <c r="A154" s="21" t="str">
        <f t="shared" si="6"/>
        <v>Catalogo principalOPEN-CSP GOBIERNOD75-01971</v>
      </c>
      <c r="B154" s="21" t="str">
        <f t="shared" si="7"/>
        <v>D75-01971OPEN-CSP GOBIERNO</v>
      </c>
      <c r="D154" s="21" t="s">
        <v>134</v>
      </c>
      <c r="E154" s="61" t="s">
        <v>442</v>
      </c>
      <c r="F154" s="21" t="s">
        <v>18</v>
      </c>
      <c r="G154" s="21" t="s">
        <v>134</v>
      </c>
      <c r="H154" s="49" t="s">
        <v>136</v>
      </c>
      <c r="I154" s="21" t="s">
        <v>74</v>
      </c>
      <c r="J154" s="61" t="s">
        <v>443</v>
      </c>
      <c r="K154" s="53" t="s">
        <v>29</v>
      </c>
      <c r="L154" s="52" t="s">
        <v>92</v>
      </c>
      <c r="M154" s="48" t="s">
        <v>73</v>
      </c>
      <c r="N154" s="89" t="s">
        <v>74</v>
      </c>
      <c r="O154" s="90" t="s">
        <v>74</v>
      </c>
      <c r="P154" s="89" t="s">
        <v>74</v>
      </c>
      <c r="Q154" s="47" t="str">
        <f t="shared" si="8"/>
        <v>D75-01971</v>
      </c>
      <c r="R154" s="64" t="s">
        <v>138</v>
      </c>
      <c r="S154" s="87">
        <v>7661.41</v>
      </c>
      <c r="T154" s="21">
        <v>1</v>
      </c>
      <c r="U154" s="62" t="s">
        <v>139</v>
      </c>
      <c r="V154" s="49" t="s">
        <v>136</v>
      </c>
    </row>
    <row r="155" spans="1:22" x14ac:dyDescent="0.2">
      <c r="A155" s="21" t="str">
        <f t="shared" si="6"/>
        <v>Catalogo principalOPEN-CSP GOBIERNOD75-01972</v>
      </c>
      <c r="B155" s="21" t="str">
        <f t="shared" si="7"/>
        <v>D75-01972OPEN-CSP GOBIERNO</v>
      </c>
      <c r="D155" s="21" t="s">
        <v>134</v>
      </c>
      <c r="E155" s="61" t="s">
        <v>444</v>
      </c>
      <c r="F155" s="21" t="s">
        <v>18</v>
      </c>
      <c r="G155" s="21" t="s">
        <v>134</v>
      </c>
      <c r="H155" s="49" t="s">
        <v>136</v>
      </c>
      <c r="I155" s="21" t="s">
        <v>74</v>
      </c>
      <c r="J155" s="61" t="s">
        <v>445</v>
      </c>
      <c r="K155" s="53" t="s">
        <v>29</v>
      </c>
      <c r="L155" s="52" t="s">
        <v>92</v>
      </c>
      <c r="M155" s="48" t="s">
        <v>73</v>
      </c>
      <c r="N155" s="89" t="s">
        <v>74</v>
      </c>
      <c r="O155" s="90" t="s">
        <v>74</v>
      </c>
      <c r="P155" s="89" t="s">
        <v>74</v>
      </c>
      <c r="Q155" s="47" t="str">
        <f t="shared" si="8"/>
        <v>D75-01972</v>
      </c>
      <c r="R155" s="64" t="s">
        <v>138</v>
      </c>
      <c r="S155" s="87">
        <v>2553.85</v>
      </c>
      <c r="T155" s="21">
        <v>1</v>
      </c>
      <c r="U155" s="62" t="s">
        <v>139</v>
      </c>
      <c r="V155" s="49" t="s">
        <v>136</v>
      </c>
    </row>
    <row r="156" spans="1:22" x14ac:dyDescent="0.2">
      <c r="A156" s="21" t="str">
        <f t="shared" si="6"/>
        <v>Catalogo principalOPEN-CSP GOBIERNOD75-02468</v>
      </c>
      <c r="B156" s="21" t="str">
        <f t="shared" si="7"/>
        <v>D75-02468OPEN-CSP GOBIERNO</v>
      </c>
      <c r="D156" s="21" t="s">
        <v>134</v>
      </c>
      <c r="E156" s="61" t="s">
        <v>446</v>
      </c>
      <c r="F156" s="21" t="s">
        <v>18</v>
      </c>
      <c r="G156" s="21" t="s">
        <v>134</v>
      </c>
      <c r="H156" s="49" t="s">
        <v>136</v>
      </c>
      <c r="I156" s="21" t="s">
        <v>74</v>
      </c>
      <c r="J156" s="61" t="s">
        <v>447</v>
      </c>
      <c r="K156" s="53" t="s">
        <v>29</v>
      </c>
      <c r="L156" s="52" t="s">
        <v>92</v>
      </c>
      <c r="M156" s="48" t="s">
        <v>73</v>
      </c>
      <c r="N156" s="89" t="s">
        <v>74</v>
      </c>
      <c r="O156" s="90" t="s">
        <v>74</v>
      </c>
      <c r="P156" s="89" t="s">
        <v>74</v>
      </c>
      <c r="Q156" s="47" t="str">
        <f t="shared" si="8"/>
        <v>D75-02468</v>
      </c>
      <c r="R156" s="64" t="s">
        <v>138</v>
      </c>
      <c r="S156" s="87">
        <v>5107.5600000000004</v>
      </c>
      <c r="T156" s="21">
        <v>1</v>
      </c>
      <c r="U156" s="62" t="s">
        <v>139</v>
      </c>
      <c r="V156" s="49" t="s">
        <v>136</v>
      </c>
    </row>
    <row r="157" spans="1:22" x14ac:dyDescent="0.2">
      <c r="A157" s="21" t="str">
        <f t="shared" si="6"/>
        <v>Catalogo principalOPEN-CSP GOBIERNOD86-02331</v>
      </c>
      <c r="B157" s="21" t="str">
        <f t="shared" si="7"/>
        <v>D86-02331OPEN-CSP GOBIERNO</v>
      </c>
      <c r="D157" s="21" t="s">
        <v>134</v>
      </c>
      <c r="E157" s="61" t="s">
        <v>448</v>
      </c>
      <c r="F157" s="21" t="s">
        <v>18</v>
      </c>
      <c r="G157" s="21" t="s">
        <v>134</v>
      </c>
      <c r="H157" s="49" t="s">
        <v>136</v>
      </c>
      <c r="I157" s="21" t="s">
        <v>74</v>
      </c>
      <c r="J157" s="61" t="s">
        <v>449</v>
      </c>
      <c r="K157" s="53" t="s">
        <v>29</v>
      </c>
      <c r="L157" s="52" t="s">
        <v>92</v>
      </c>
      <c r="M157" s="48" t="s">
        <v>73</v>
      </c>
      <c r="N157" s="89" t="s">
        <v>74</v>
      </c>
      <c r="O157" s="90" t="s">
        <v>74</v>
      </c>
      <c r="P157" s="89" t="s">
        <v>74</v>
      </c>
      <c r="Q157" s="47" t="str">
        <f t="shared" si="8"/>
        <v>D86-02331</v>
      </c>
      <c r="R157" s="64" t="s">
        <v>138</v>
      </c>
      <c r="S157" s="87">
        <v>395.89</v>
      </c>
      <c r="T157" s="21">
        <v>1</v>
      </c>
      <c r="U157" s="62" t="s">
        <v>139</v>
      </c>
      <c r="V157" s="49" t="s">
        <v>136</v>
      </c>
    </row>
    <row r="158" spans="1:22" x14ac:dyDescent="0.2">
      <c r="A158" s="21" t="str">
        <f t="shared" si="6"/>
        <v>Catalogo principalOPEN-CSP GOBIERNOD86-02333</v>
      </c>
      <c r="B158" s="21" t="str">
        <f t="shared" si="7"/>
        <v>D86-02333OPEN-CSP GOBIERNO</v>
      </c>
      <c r="D158" s="21" t="s">
        <v>134</v>
      </c>
      <c r="E158" s="61" t="s">
        <v>450</v>
      </c>
      <c r="F158" s="21" t="s">
        <v>18</v>
      </c>
      <c r="G158" s="21" t="s">
        <v>134</v>
      </c>
      <c r="H158" s="49" t="s">
        <v>136</v>
      </c>
      <c r="I158" s="21" t="s">
        <v>74</v>
      </c>
      <c r="J158" s="61" t="s">
        <v>451</v>
      </c>
      <c r="K158" s="53" t="s">
        <v>29</v>
      </c>
      <c r="L158" s="52" t="s">
        <v>92</v>
      </c>
      <c r="M158" s="48" t="s">
        <v>73</v>
      </c>
      <c r="N158" s="89" t="s">
        <v>74</v>
      </c>
      <c r="O158" s="90" t="s">
        <v>74</v>
      </c>
      <c r="P158" s="89" t="s">
        <v>74</v>
      </c>
      <c r="Q158" s="47" t="str">
        <f t="shared" si="8"/>
        <v>D86-02333</v>
      </c>
      <c r="R158" s="64" t="s">
        <v>138</v>
      </c>
      <c r="S158" s="87">
        <v>145.34</v>
      </c>
      <c r="T158" s="21">
        <v>1</v>
      </c>
      <c r="U158" s="62" t="s">
        <v>139</v>
      </c>
      <c r="V158" s="49" t="s">
        <v>136</v>
      </c>
    </row>
    <row r="159" spans="1:22" x14ac:dyDescent="0.2">
      <c r="A159" s="21" t="str">
        <f t="shared" si="6"/>
        <v>Catalogo principalOPEN-CSP GOBIERNOD86-05877</v>
      </c>
      <c r="B159" s="21" t="str">
        <f t="shared" si="7"/>
        <v>D86-05877OPEN-CSP GOBIERNO</v>
      </c>
      <c r="D159" s="21" t="s">
        <v>134</v>
      </c>
      <c r="E159" s="61" t="s">
        <v>452</v>
      </c>
      <c r="F159" s="21" t="s">
        <v>18</v>
      </c>
      <c r="G159" s="21" t="s">
        <v>134</v>
      </c>
      <c r="H159" s="49" t="s">
        <v>136</v>
      </c>
      <c r="I159" s="21" t="s">
        <v>74</v>
      </c>
      <c r="J159" s="61" t="s">
        <v>453</v>
      </c>
      <c r="K159" s="53" t="s">
        <v>29</v>
      </c>
      <c r="L159" s="52" t="s">
        <v>92</v>
      </c>
      <c r="M159" s="48" t="s">
        <v>73</v>
      </c>
      <c r="N159" s="89" t="s">
        <v>74</v>
      </c>
      <c r="O159" s="90" t="s">
        <v>74</v>
      </c>
      <c r="P159" s="89" t="s">
        <v>74</v>
      </c>
      <c r="Q159" s="47" t="str">
        <f t="shared" si="8"/>
        <v>D86-05877</v>
      </c>
      <c r="R159" s="64" t="s">
        <v>138</v>
      </c>
      <c r="S159" s="87">
        <v>250.55</v>
      </c>
      <c r="T159" s="21">
        <v>1</v>
      </c>
      <c r="U159" s="62" t="s">
        <v>139</v>
      </c>
      <c r="V159" s="49" t="s">
        <v>136</v>
      </c>
    </row>
    <row r="160" spans="1:22" x14ac:dyDescent="0.2">
      <c r="A160" s="21" t="str">
        <f t="shared" si="6"/>
        <v>Catalogo principalOPEN-CSP GOBIERNOD87-02285</v>
      </c>
      <c r="B160" s="21" t="str">
        <f t="shared" si="7"/>
        <v>D87-02285OPEN-CSP GOBIERNO</v>
      </c>
      <c r="D160" s="21" t="s">
        <v>134</v>
      </c>
      <c r="E160" s="61" t="s">
        <v>454</v>
      </c>
      <c r="F160" s="21" t="s">
        <v>18</v>
      </c>
      <c r="G160" s="21" t="s">
        <v>134</v>
      </c>
      <c r="H160" s="49" t="s">
        <v>136</v>
      </c>
      <c r="I160" s="21" t="s">
        <v>74</v>
      </c>
      <c r="J160" s="61" t="s">
        <v>455</v>
      </c>
      <c r="K160" s="53" t="s">
        <v>29</v>
      </c>
      <c r="L160" s="52" t="s">
        <v>92</v>
      </c>
      <c r="M160" s="48" t="s">
        <v>73</v>
      </c>
      <c r="N160" s="89" t="s">
        <v>74</v>
      </c>
      <c r="O160" s="90" t="s">
        <v>74</v>
      </c>
      <c r="P160" s="89" t="s">
        <v>74</v>
      </c>
      <c r="Q160" s="47" t="str">
        <f t="shared" si="8"/>
        <v>D87-02285</v>
      </c>
      <c r="R160" s="64" t="s">
        <v>138</v>
      </c>
      <c r="S160" s="87">
        <v>765.96</v>
      </c>
      <c r="T160" s="21">
        <v>1</v>
      </c>
      <c r="U160" s="62" t="s">
        <v>139</v>
      </c>
      <c r="V160" s="49" t="s">
        <v>136</v>
      </c>
    </row>
    <row r="161" spans="1:22" x14ac:dyDescent="0.2">
      <c r="A161" s="21" t="str">
        <f t="shared" si="6"/>
        <v>Catalogo principalOPEN-CSP GOBIERNOD87-02286</v>
      </c>
      <c r="B161" s="21" t="str">
        <f t="shared" si="7"/>
        <v>D87-02286OPEN-CSP GOBIERNO</v>
      </c>
      <c r="D161" s="21" t="s">
        <v>134</v>
      </c>
      <c r="E161" s="61" t="s">
        <v>456</v>
      </c>
      <c r="F161" s="21" t="s">
        <v>18</v>
      </c>
      <c r="G161" s="21" t="s">
        <v>134</v>
      </c>
      <c r="H161" s="49" t="s">
        <v>136</v>
      </c>
      <c r="I161" s="21" t="s">
        <v>74</v>
      </c>
      <c r="J161" s="61" t="s">
        <v>457</v>
      </c>
      <c r="K161" s="53" t="s">
        <v>29</v>
      </c>
      <c r="L161" s="52" t="s">
        <v>92</v>
      </c>
      <c r="M161" s="48" t="s">
        <v>73</v>
      </c>
      <c r="N161" s="89" t="s">
        <v>74</v>
      </c>
      <c r="O161" s="90" t="s">
        <v>74</v>
      </c>
      <c r="P161" s="89" t="s">
        <v>74</v>
      </c>
      <c r="Q161" s="47" t="str">
        <f t="shared" si="8"/>
        <v>D87-02286</v>
      </c>
      <c r="R161" s="64" t="s">
        <v>138</v>
      </c>
      <c r="S161" s="87">
        <v>281.24</v>
      </c>
      <c r="T161" s="21">
        <v>1</v>
      </c>
      <c r="U161" s="62" t="s">
        <v>139</v>
      </c>
      <c r="V161" s="49" t="s">
        <v>136</v>
      </c>
    </row>
    <row r="162" spans="1:22" x14ac:dyDescent="0.2">
      <c r="A162" s="21" t="str">
        <f t="shared" si="6"/>
        <v>Catalogo principalOPEN-CSP GOBIERNOD87-07508</v>
      </c>
      <c r="B162" s="21" t="str">
        <f t="shared" si="7"/>
        <v>D87-07508OPEN-CSP GOBIERNO</v>
      </c>
      <c r="D162" s="21" t="s">
        <v>134</v>
      </c>
      <c r="E162" s="61" t="s">
        <v>458</v>
      </c>
      <c r="F162" s="21" t="s">
        <v>18</v>
      </c>
      <c r="G162" s="21" t="s">
        <v>134</v>
      </c>
      <c r="H162" s="49" t="s">
        <v>136</v>
      </c>
      <c r="I162" s="21" t="s">
        <v>74</v>
      </c>
      <c r="J162" s="61" t="s">
        <v>459</v>
      </c>
      <c r="K162" s="53" t="s">
        <v>29</v>
      </c>
      <c r="L162" s="52" t="s">
        <v>92</v>
      </c>
      <c r="M162" s="48" t="s">
        <v>73</v>
      </c>
      <c r="N162" s="89" t="s">
        <v>74</v>
      </c>
      <c r="O162" s="90" t="s">
        <v>74</v>
      </c>
      <c r="P162" s="89" t="s">
        <v>74</v>
      </c>
      <c r="Q162" s="47" t="str">
        <f t="shared" si="8"/>
        <v>D87-07508</v>
      </c>
      <c r="R162" s="64" t="s">
        <v>138</v>
      </c>
      <c r="S162" s="87">
        <v>484.72</v>
      </c>
      <c r="T162" s="21">
        <v>1</v>
      </c>
      <c r="U162" s="62" t="s">
        <v>139</v>
      </c>
      <c r="V162" s="49" t="s">
        <v>136</v>
      </c>
    </row>
    <row r="163" spans="1:22" x14ac:dyDescent="0.2">
      <c r="A163" s="21" t="str">
        <f t="shared" si="6"/>
        <v>Catalogo principalOPEN-CSP GOBIERNODW6-00006</v>
      </c>
      <c r="B163" s="21" t="str">
        <f t="shared" si="7"/>
        <v>DW6-00006OPEN-CSP GOBIERNO</v>
      </c>
      <c r="D163" s="21" t="s">
        <v>134</v>
      </c>
      <c r="E163" s="61" t="s">
        <v>460</v>
      </c>
      <c r="F163" s="21" t="s">
        <v>18</v>
      </c>
      <c r="G163" s="21" t="s">
        <v>134</v>
      </c>
      <c r="H163" s="49" t="s">
        <v>136</v>
      </c>
      <c r="I163" s="21" t="s">
        <v>74</v>
      </c>
      <c r="J163" s="61" t="s">
        <v>461</v>
      </c>
      <c r="K163" s="53" t="s">
        <v>29</v>
      </c>
      <c r="L163" s="52" t="s">
        <v>92</v>
      </c>
      <c r="M163" s="48" t="s">
        <v>73</v>
      </c>
      <c r="N163" s="89" t="s">
        <v>74</v>
      </c>
      <c r="O163" s="90" t="s">
        <v>74</v>
      </c>
      <c r="P163" s="89" t="s">
        <v>74</v>
      </c>
      <c r="Q163" s="47" t="str">
        <f t="shared" si="8"/>
        <v>DW6-00006</v>
      </c>
      <c r="R163" s="64" t="s">
        <v>75</v>
      </c>
      <c r="S163" s="87">
        <v>119.9</v>
      </c>
      <c r="T163" s="21">
        <v>1</v>
      </c>
      <c r="U163" s="62" t="s">
        <v>139</v>
      </c>
      <c r="V163" s="49" t="s">
        <v>136</v>
      </c>
    </row>
    <row r="164" spans="1:22" x14ac:dyDescent="0.2">
      <c r="A164" s="21" t="str">
        <f t="shared" si="6"/>
        <v>Catalogo principalOPEN-CSP GOBIERNOEMJ-00129</v>
      </c>
      <c r="B164" s="21" t="str">
        <f t="shared" si="7"/>
        <v>EMJ-00129OPEN-CSP GOBIERNO</v>
      </c>
      <c r="D164" s="21" t="s">
        <v>134</v>
      </c>
      <c r="E164" s="61" t="s">
        <v>462</v>
      </c>
      <c r="F164" s="21" t="s">
        <v>18</v>
      </c>
      <c r="G164" s="21" t="s">
        <v>134</v>
      </c>
      <c r="H164" s="49" t="s">
        <v>136</v>
      </c>
      <c r="I164" s="21" t="s">
        <v>74</v>
      </c>
      <c r="J164" s="61" t="s">
        <v>463</v>
      </c>
      <c r="K164" s="53" t="s">
        <v>29</v>
      </c>
      <c r="L164" s="52" t="s">
        <v>92</v>
      </c>
      <c r="M164" s="48" t="s">
        <v>73</v>
      </c>
      <c r="N164" s="89" t="s">
        <v>74</v>
      </c>
      <c r="O164" s="90" t="s">
        <v>74</v>
      </c>
      <c r="P164" s="89" t="s">
        <v>74</v>
      </c>
      <c r="Q164" s="47" t="str">
        <f t="shared" si="8"/>
        <v>EMJ-00129</v>
      </c>
      <c r="R164" s="64" t="s">
        <v>138</v>
      </c>
      <c r="S164" s="87">
        <v>295.01</v>
      </c>
      <c r="T164" s="21">
        <v>1</v>
      </c>
      <c r="U164" s="62" t="s">
        <v>139</v>
      </c>
      <c r="V164" s="49" t="s">
        <v>136</v>
      </c>
    </row>
    <row r="165" spans="1:22" x14ac:dyDescent="0.2">
      <c r="A165" s="21" t="str">
        <f t="shared" si="6"/>
        <v>Catalogo principalOPEN-CSP GOBIERNOEMJ-00130</v>
      </c>
      <c r="B165" s="21" t="str">
        <f t="shared" si="7"/>
        <v>EMJ-00130OPEN-CSP GOBIERNO</v>
      </c>
      <c r="D165" s="21" t="s">
        <v>134</v>
      </c>
      <c r="E165" s="61" t="s">
        <v>464</v>
      </c>
      <c r="F165" s="21" t="s">
        <v>18</v>
      </c>
      <c r="G165" s="21" t="s">
        <v>134</v>
      </c>
      <c r="H165" s="49" t="s">
        <v>136</v>
      </c>
      <c r="I165" s="21" t="s">
        <v>74</v>
      </c>
      <c r="J165" s="61" t="s">
        <v>465</v>
      </c>
      <c r="K165" s="53" t="s">
        <v>29</v>
      </c>
      <c r="L165" s="52" t="s">
        <v>92</v>
      </c>
      <c r="M165" s="48" t="s">
        <v>73</v>
      </c>
      <c r="N165" s="89" t="s">
        <v>74</v>
      </c>
      <c r="O165" s="90" t="s">
        <v>74</v>
      </c>
      <c r="P165" s="89" t="s">
        <v>74</v>
      </c>
      <c r="Q165" s="47" t="str">
        <f t="shared" si="8"/>
        <v>EMJ-00130</v>
      </c>
      <c r="R165" s="64" t="s">
        <v>138</v>
      </c>
      <c r="S165" s="87">
        <v>196.57</v>
      </c>
      <c r="T165" s="21">
        <v>1</v>
      </c>
      <c r="U165" s="62" t="s">
        <v>139</v>
      </c>
      <c r="V165" s="49" t="s">
        <v>136</v>
      </c>
    </row>
    <row r="166" spans="1:22" x14ac:dyDescent="0.2">
      <c r="A166" s="21" t="str">
        <f t="shared" si="6"/>
        <v>Catalogo principalOPEN-CSP GOBIERNOEMJ-00131</v>
      </c>
      <c r="B166" s="21" t="str">
        <f t="shared" si="7"/>
        <v>EMJ-00131OPEN-CSP GOBIERNO</v>
      </c>
      <c r="D166" s="21" t="s">
        <v>134</v>
      </c>
      <c r="E166" s="61" t="s">
        <v>466</v>
      </c>
      <c r="F166" s="21" t="s">
        <v>18</v>
      </c>
      <c r="G166" s="21" t="s">
        <v>134</v>
      </c>
      <c r="H166" s="49" t="s">
        <v>136</v>
      </c>
      <c r="I166" s="21" t="s">
        <v>74</v>
      </c>
      <c r="J166" s="61" t="s">
        <v>467</v>
      </c>
      <c r="K166" s="53" t="s">
        <v>29</v>
      </c>
      <c r="L166" s="52" t="s">
        <v>92</v>
      </c>
      <c r="M166" s="48" t="s">
        <v>73</v>
      </c>
      <c r="N166" s="89" t="s">
        <v>74</v>
      </c>
      <c r="O166" s="90" t="s">
        <v>74</v>
      </c>
      <c r="P166" s="89" t="s">
        <v>74</v>
      </c>
      <c r="Q166" s="47" t="str">
        <f t="shared" si="8"/>
        <v>EMJ-00131</v>
      </c>
      <c r="R166" s="64" t="s">
        <v>138</v>
      </c>
      <c r="S166" s="87">
        <v>98.29</v>
      </c>
      <c r="T166" s="21">
        <v>1</v>
      </c>
      <c r="U166" s="62" t="s">
        <v>139</v>
      </c>
      <c r="V166" s="49" t="s">
        <v>136</v>
      </c>
    </row>
    <row r="167" spans="1:22" x14ac:dyDescent="0.2">
      <c r="A167" s="21" t="str">
        <f t="shared" si="6"/>
        <v>Catalogo principalOPEN-CSP GOBIERNOEMJ-00132</v>
      </c>
      <c r="B167" s="21" t="str">
        <f t="shared" si="7"/>
        <v>EMJ-00132OPEN-CSP GOBIERNO</v>
      </c>
      <c r="D167" s="21" t="s">
        <v>134</v>
      </c>
      <c r="E167" s="61" t="s">
        <v>468</v>
      </c>
      <c r="F167" s="21" t="s">
        <v>18</v>
      </c>
      <c r="G167" s="21" t="s">
        <v>134</v>
      </c>
      <c r="H167" s="49" t="s">
        <v>136</v>
      </c>
      <c r="I167" s="21" t="s">
        <v>74</v>
      </c>
      <c r="J167" s="61" t="s">
        <v>469</v>
      </c>
      <c r="K167" s="53" t="s">
        <v>29</v>
      </c>
      <c r="L167" s="52" t="s">
        <v>92</v>
      </c>
      <c r="M167" s="48" t="s">
        <v>73</v>
      </c>
      <c r="N167" s="89" t="s">
        <v>74</v>
      </c>
      <c r="O167" s="90" t="s">
        <v>74</v>
      </c>
      <c r="P167" s="89" t="s">
        <v>74</v>
      </c>
      <c r="Q167" s="47" t="str">
        <f t="shared" si="8"/>
        <v>EMJ-00132</v>
      </c>
      <c r="R167" s="64" t="s">
        <v>138</v>
      </c>
      <c r="S167" s="87">
        <v>65.430000000000007</v>
      </c>
      <c r="T167" s="21">
        <v>1</v>
      </c>
      <c r="U167" s="62" t="s">
        <v>139</v>
      </c>
      <c r="V167" s="49" t="s">
        <v>136</v>
      </c>
    </row>
    <row r="168" spans="1:22" x14ac:dyDescent="0.2">
      <c r="A168" s="21" t="str">
        <f t="shared" si="6"/>
        <v>Catalogo principalOPEN-CSP GOBIERNOEMT-00129</v>
      </c>
      <c r="B168" s="21" t="str">
        <f t="shared" si="7"/>
        <v>EMT-00129OPEN-CSP GOBIERNO</v>
      </c>
      <c r="D168" s="21" t="s">
        <v>134</v>
      </c>
      <c r="E168" s="61" t="s">
        <v>470</v>
      </c>
      <c r="F168" s="21" t="s">
        <v>18</v>
      </c>
      <c r="G168" s="21" t="s">
        <v>134</v>
      </c>
      <c r="H168" s="49" t="s">
        <v>136</v>
      </c>
      <c r="I168" s="21" t="s">
        <v>74</v>
      </c>
      <c r="J168" s="61" t="s">
        <v>471</v>
      </c>
      <c r="K168" s="53" t="s">
        <v>29</v>
      </c>
      <c r="L168" s="52" t="s">
        <v>92</v>
      </c>
      <c r="M168" s="48" t="s">
        <v>73</v>
      </c>
      <c r="N168" s="89" t="s">
        <v>74</v>
      </c>
      <c r="O168" s="90" t="s">
        <v>74</v>
      </c>
      <c r="P168" s="89" t="s">
        <v>74</v>
      </c>
      <c r="Q168" s="47" t="str">
        <f t="shared" si="8"/>
        <v>EMT-00129</v>
      </c>
      <c r="R168" s="64" t="s">
        <v>138</v>
      </c>
      <c r="S168" s="87">
        <v>3699.31</v>
      </c>
      <c r="T168" s="21">
        <v>1</v>
      </c>
      <c r="U168" s="62" t="s">
        <v>139</v>
      </c>
      <c r="V168" s="49" t="s">
        <v>136</v>
      </c>
    </row>
    <row r="169" spans="1:22" x14ac:dyDescent="0.2">
      <c r="A169" s="21" t="str">
        <f t="shared" si="6"/>
        <v>Catalogo principalOPEN-CSP GOBIERNOEMT-00130</v>
      </c>
      <c r="B169" s="21" t="str">
        <f t="shared" si="7"/>
        <v>EMT-00130OPEN-CSP GOBIERNO</v>
      </c>
      <c r="D169" s="21" t="s">
        <v>134</v>
      </c>
      <c r="E169" s="61" t="s">
        <v>472</v>
      </c>
      <c r="F169" s="21" t="s">
        <v>18</v>
      </c>
      <c r="G169" s="21" t="s">
        <v>134</v>
      </c>
      <c r="H169" s="49" t="s">
        <v>136</v>
      </c>
      <c r="I169" s="21" t="s">
        <v>74</v>
      </c>
      <c r="J169" s="61" t="s">
        <v>473</v>
      </c>
      <c r="K169" s="53" t="s">
        <v>29</v>
      </c>
      <c r="L169" s="52" t="s">
        <v>92</v>
      </c>
      <c r="M169" s="48" t="s">
        <v>73</v>
      </c>
      <c r="N169" s="89" t="s">
        <v>74</v>
      </c>
      <c r="O169" s="90" t="s">
        <v>74</v>
      </c>
      <c r="P169" s="89" t="s">
        <v>74</v>
      </c>
      <c r="Q169" s="47" t="str">
        <f t="shared" si="8"/>
        <v>EMT-00130</v>
      </c>
      <c r="R169" s="64" t="s">
        <v>138</v>
      </c>
      <c r="S169" s="87">
        <v>2466.39</v>
      </c>
      <c r="T169" s="21">
        <v>1</v>
      </c>
      <c r="U169" s="62" t="s">
        <v>139</v>
      </c>
      <c r="V169" s="49" t="s">
        <v>136</v>
      </c>
    </row>
    <row r="170" spans="1:22" x14ac:dyDescent="0.2">
      <c r="A170" s="21" t="str">
        <f t="shared" si="6"/>
        <v>Catalogo principalOPEN-CSP GOBIERNOEMT-00131</v>
      </c>
      <c r="B170" s="21" t="str">
        <f t="shared" si="7"/>
        <v>EMT-00131OPEN-CSP GOBIERNO</v>
      </c>
      <c r="D170" s="21" t="s">
        <v>134</v>
      </c>
      <c r="E170" s="61" t="s">
        <v>474</v>
      </c>
      <c r="F170" s="21" t="s">
        <v>18</v>
      </c>
      <c r="G170" s="21" t="s">
        <v>134</v>
      </c>
      <c r="H170" s="49" t="s">
        <v>136</v>
      </c>
      <c r="I170" s="21" t="s">
        <v>74</v>
      </c>
      <c r="J170" s="61" t="s">
        <v>475</v>
      </c>
      <c r="K170" s="53" t="s">
        <v>29</v>
      </c>
      <c r="L170" s="52" t="s">
        <v>92</v>
      </c>
      <c r="M170" s="48" t="s">
        <v>73</v>
      </c>
      <c r="N170" s="89" t="s">
        <v>74</v>
      </c>
      <c r="O170" s="90" t="s">
        <v>74</v>
      </c>
      <c r="P170" s="89" t="s">
        <v>74</v>
      </c>
      <c r="Q170" s="47" t="str">
        <f t="shared" si="8"/>
        <v>EMT-00131</v>
      </c>
      <c r="R170" s="64" t="s">
        <v>138</v>
      </c>
      <c r="S170" s="87">
        <v>1233.05</v>
      </c>
      <c r="T170" s="21">
        <v>1</v>
      </c>
      <c r="U170" s="62" t="s">
        <v>139</v>
      </c>
      <c r="V170" s="49" t="s">
        <v>136</v>
      </c>
    </row>
    <row r="171" spans="1:22" x14ac:dyDescent="0.2">
      <c r="A171" s="21" t="str">
        <f t="shared" si="6"/>
        <v>Catalogo principalOPEN-CSP GOBIERNOEMT-00132</v>
      </c>
      <c r="B171" s="21" t="str">
        <f t="shared" si="7"/>
        <v>EMT-00132OPEN-CSP GOBIERNO</v>
      </c>
      <c r="D171" s="21" t="s">
        <v>134</v>
      </c>
      <c r="E171" s="61" t="s">
        <v>476</v>
      </c>
      <c r="F171" s="21" t="s">
        <v>18</v>
      </c>
      <c r="G171" s="21" t="s">
        <v>134</v>
      </c>
      <c r="H171" s="49" t="s">
        <v>136</v>
      </c>
      <c r="I171" s="21" t="s">
        <v>74</v>
      </c>
      <c r="J171" s="61" t="s">
        <v>477</v>
      </c>
      <c r="K171" s="53" t="s">
        <v>29</v>
      </c>
      <c r="L171" s="52" t="s">
        <v>92</v>
      </c>
      <c r="M171" s="48" t="s">
        <v>73</v>
      </c>
      <c r="N171" s="89" t="s">
        <v>74</v>
      </c>
      <c r="O171" s="90" t="s">
        <v>74</v>
      </c>
      <c r="P171" s="89" t="s">
        <v>74</v>
      </c>
      <c r="Q171" s="47" t="str">
        <f t="shared" si="8"/>
        <v>EMT-00132</v>
      </c>
      <c r="R171" s="64" t="s">
        <v>138</v>
      </c>
      <c r="S171" s="87">
        <v>822.13</v>
      </c>
      <c r="T171" s="21">
        <v>1</v>
      </c>
      <c r="U171" s="62" t="s">
        <v>139</v>
      </c>
      <c r="V171" s="49" t="s">
        <v>136</v>
      </c>
    </row>
    <row r="172" spans="1:22" x14ac:dyDescent="0.2">
      <c r="A172" s="21" t="str">
        <f t="shared" si="6"/>
        <v>Catalogo principalOPEN-CSP GOBIERNOENJ-00129</v>
      </c>
      <c r="B172" s="21" t="str">
        <f t="shared" si="7"/>
        <v>ENJ-00129OPEN-CSP GOBIERNO</v>
      </c>
      <c r="D172" s="21" t="s">
        <v>134</v>
      </c>
      <c r="E172" s="61" t="s">
        <v>478</v>
      </c>
      <c r="F172" s="21" t="s">
        <v>18</v>
      </c>
      <c r="G172" s="21" t="s">
        <v>134</v>
      </c>
      <c r="H172" s="49" t="s">
        <v>136</v>
      </c>
      <c r="I172" s="21" t="s">
        <v>74</v>
      </c>
      <c r="J172" s="61" t="s">
        <v>479</v>
      </c>
      <c r="K172" s="53" t="s">
        <v>29</v>
      </c>
      <c r="L172" s="52" t="s">
        <v>92</v>
      </c>
      <c r="M172" s="48" t="s">
        <v>73</v>
      </c>
      <c r="N172" s="89" t="s">
        <v>74</v>
      </c>
      <c r="O172" s="90" t="s">
        <v>74</v>
      </c>
      <c r="P172" s="89" t="s">
        <v>74</v>
      </c>
      <c r="Q172" s="47" t="str">
        <f t="shared" si="8"/>
        <v>ENJ-00129</v>
      </c>
      <c r="R172" s="64" t="s">
        <v>138</v>
      </c>
      <c r="S172" s="87">
        <v>3699.31</v>
      </c>
      <c r="T172" s="21">
        <v>1</v>
      </c>
      <c r="U172" s="62" t="s">
        <v>139</v>
      </c>
      <c r="V172" s="49" t="s">
        <v>136</v>
      </c>
    </row>
    <row r="173" spans="1:22" x14ac:dyDescent="0.2">
      <c r="A173" s="21" t="str">
        <f t="shared" si="6"/>
        <v>Catalogo principalOPEN-CSP GOBIERNOENJ-00130</v>
      </c>
      <c r="B173" s="21" t="str">
        <f t="shared" si="7"/>
        <v>ENJ-00130OPEN-CSP GOBIERNO</v>
      </c>
      <c r="D173" s="21" t="s">
        <v>134</v>
      </c>
      <c r="E173" s="61" t="s">
        <v>480</v>
      </c>
      <c r="F173" s="21" t="s">
        <v>18</v>
      </c>
      <c r="G173" s="21" t="s">
        <v>134</v>
      </c>
      <c r="H173" s="49" t="s">
        <v>136</v>
      </c>
      <c r="I173" s="21" t="s">
        <v>74</v>
      </c>
      <c r="J173" s="61" t="s">
        <v>481</v>
      </c>
      <c r="K173" s="53" t="s">
        <v>29</v>
      </c>
      <c r="L173" s="52" t="s">
        <v>92</v>
      </c>
      <c r="M173" s="48" t="s">
        <v>73</v>
      </c>
      <c r="N173" s="89" t="s">
        <v>74</v>
      </c>
      <c r="O173" s="90" t="s">
        <v>74</v>
      </c>
      <c r="P173" s="89" t="s">
        <v>74</v>
      </c>
      <c r="Q173" s="47" t="str">
        <f t="shared" si="8"/>
        <v>ENJ-00130</v>
      </c>
      <c r="R173" s="64" t="s">
        <v>138</v>
      </c>
      <c r="S173" s="87">
        <v>2466.39</v>
      </c>
      <c r="T173" s="21">
        <v>1</v>
      </c>
      <c r="U173" s="62" t="s">
        <v>139</v>
      </c>
      <c r="V173" s="49" t="s">
        <v>136</v>
      </c>
    </row>
    <row r="174" spans="1:22" x14ac:dyDescent="0.2">
      <c r="A174" s="21" t="str">
        <f t="shared" si="6"/>
        <v>Catalogo principalOPEN-CSP GOBIERNOENJ-00131</v>
      </c>
      <c r="B174" s="21" t="str">
        <f t="shared" si="7"/>
        <v>ENJ-00131OPEN-CSP GOBIERNO</v>
      </c>
      <c r="D174" s="21" t="s">
        <v>134</v>
      </c>
      <c r="E174" s="61" t="s">
        <v>482</v>
      </c>
      <c r="F174" s="21" t="s">
        <v>18</v>
      </c>
      <c r="G174" s="21" t="s">
        <v>134</v>
      </c>
      <c r="H174" s="49" t="s">
        <v>136</v>
      </c>
      <c r="I174" s="21" t="s">
        <v>74</v>
      </c>
      <c r="J174" s="61" t="s">
        <v>483</v>
      </c>
      <c r="K174" s="53" t="s">
        <v>29</v>
      </c>
      <c r="L174" s="52" t="s">
        <v>92</v>
      </c>
      <c r="M174" s="48" t="s">
        <v>73</v>
      </c>
      <c r="N174" s="89" t="s">
        <v>74</v>
      </c>
      <c r="O174" s="90" t="s">
        <v>74</v>
      </c>
      <c r="P174" s="89" t="s">
        <v>74</v>
      </c>
      <c r="Q174" s="47" t="str">
        <f t="shared" si="8"/>
        <v>ENJ-00131</v>
      </c>
      <c r="R174" s="64" t="s">
        <v>138</v>
      </c>
      <c r="S174" s="87">
        <v>1233.05</v>
      </c>
      <c r="T174" s="21">
        <v>1</v>
      </c>
      <c r="U174" s="62" t="s">
        <v>139</v>
      </c>
      <c r="V174" s="49" t="s">
        <v>136</v>
      </c>
    </row>
    <row r="175" spans="1:22" x14ac:dyDescent="0.2">
      <c r="A175" s="21" t="str">
        <f t="shared" si="6"/>
        <v>Catalogo principalOPEN-CSP GOBIERNOENJ-00132</v>
      </c>
      <c r="B175" s="21" t="str">
        <f t="shared" si="7"/>
        <v>ENJ-00132OPEN-CSP GOBIERNO</v>
      </c>
      <c r="D175" s="21" t="s">
        <v>134</v>
      </c>
      <c r="E175" s="61" t="s">
        <v>484</v>
      </c>
      <c r="F175" s="21" t="s">
        <v>18</v>
      </c>
      <c r="G175" s="21" t="s">
        <v>134</v>
      </c>
      <c r="H175" s="49" t="s">
        <v>136</v>
      </c>
      <c r="I175" s="21" t="s">
        <v>74</v>
      </c>
      <c r="J175" s="61" t="s">
        <v>485</v>
      </c>
      <c r="K175" s="53" t="s">
        <v>29</v>
      </c>
      <c r="L175" s="52" t="s">
        <v>92</v>
      </c>
      <c r="M175" s="48" t="s">
        <v>73</v>
      </c>
      <c r="N175" s="89" t="s">
        <v>74</v>
      </c>
      <c r="O175" s="90" t="s">
        <v>74</v>
      </c>
      <c r="P175" s="89" t="s">
        <v>74</v>
      </c>
      <c r="Q175" s="47" t="str">
        <f t="shared" si="8"/>
        <v>ENJ-00132</v>
      </c>
      <c r="R175" s="64" t="s">
        <v>138</v>
      </c>
      <c r="S175" s="87">
        <v>822.13</v>
      </c>
      <c r="T175" s="21">
        <v>1</v>
      </c>
      <c r="U175" s="62" t="s">
        <v>139</v>
      </c>
      <c r="V175" s="49" t="s">
        <v>136</v>
      </c>
    </row>
    <row r="176" spans="1:22" x14ac:dyDescent="0.2">
      <c r="A176" s="21" t="str">
        <f t="shared" si="6"/>
        <v>Catalogo principalOPEN-CSP GOBIERNOEVQ-00006</v>
      </c>
      <c r="B176" s="21" t="str">
        <f t="shared" si="7"/>
        <v>EVQ-00006OPEN-CSP GOBIERNO</v>
      </c>
      <c r="D176" s="21" t="s">
        <v>134</v>
      </c>
      <c r="E176" s="61" t="s">
        <v>486</v>
      </c>
      <c r="F176" s="21" t="s">
        <v>18</v>
      </c>
      <c r="G176" s="21" t="s">
        <v>134</v>
      </c>
      <c r="H176" s="49" t="s">
        <v>136</v>
      </c>
      <c r="I176" s="21" t="s">
        <v>74</v>
      </c>
      <c r="J176" s="61" t="s">
        <v>487</v>
      </c>
      <c r="K176" s="53" t="s">
        <v>29</v>
      </c>
      <c r="L176" s="52" t="s">
        <v>92</v>
      </c>
      <c r="M176" s="48" t="s">
        <v>73</v>
      </c>
      <c r="N176" s="89" t="s">
        <v>74</v>
      </c>
      <c r="O176" s="90" t="s">
        <v>74</v>
      </c>
      <c r="P176" s="89" t="s">
        <v>74</v>
      </c>
      <c r="Q176" s="47" t="str">
        <f t="shared" si="8"/>
        <v>EVQ-00006</v>
      </c>
      <c r="R176" s="64" t="s">
        <v>75</v>
      </c>
      <c r="S176" s="87">
        <v>36</v>
      </c>
      <c r="T176" s="21">
        <v>1</v>
      </c>
      <c r="U176" s="62" t="s">
        <v>139</v>
      </c>
      <c r="V176" s="49" t="s">
        <v>136</v>
      </c>
    </row>
    <row r="177" spans="1:22" x14ac:dyDescent="0.2">
      <c r="A177" s="21" t="str">
        <f t="shared" si="6"/>
        <v>Catalogo principalOPEN-CSP GOBIERNOEVY-00006</v>
      </c>
      <c r="B177" s="21" t="str">
        <f t="shared" si="7"/>
        <v>EVY-00006OPEN-CSP GOBIERNO</v>
      </c>
      <c r="D177" s="21" t="s">
        <v>134</v>
      </c>
      <c r="E177" s="61" t="s">
        <v>488</v>
      </c>
      <c r="F177" s="21" t="s">
        <v>18</v>
      </c>
      <c r="G177" s="21" t="s">
        <v>134</v>
      </c>
      <c r="H177" s="49" t="s">
        <v>136</v>
      </c>
      <c r="I177" s="21" t="s">
        <v>74</v>
      </c>
      <c r="J177" s="61" t="s">
        <v>489</v>
      </c>
      <c r="K177" s="53" t="s">
        <v>29</v>
      </c>
      <c r="L177" s="52" t="s">
        <v>92</v>
      </c>
      <c r="M177" s="48" t="s">
        <v>73</v>
      </c>
      <c r="N177" s="89" t="s">
        <v>74</v>
      </c>
      <c r="O177" s="90" t="s">
        <v>74</v>
      </c>
      <c r="P177" s="89" t="s">
        <v>74</v>
      </c>
      <c r="Q177" s="47" t="str">
        <f t="shared" si="8"/>
        <v>EVY-00006</v>
      </c>
      <c r="R177" s="64" t="s">
        <v>75</v>
      </c>
      <c r="S177" s="87">
        <v>1200.0999999999999</v>
      </c>
      <c r="T177" s="21">
        <v>1</v>
      </c>
      <c r="U177" s="62" t="s">
        <v>139</v>
      </c>
      <c r="V177" s="49" t="s">
        <v>136</v>
      </c>
    </row>
    <row r="178" spans="1:22" x14ac:dyDescent="0.2">
      <c r="A178" s="21" t="str">
        <f t="shared" si="6"/>
        <v>Catalogo principalOPEN-CSP GOBIERNOEWH-00006</v>
      </c>
      <c r="B178" s="21" t="str">
        <f t="shared" si="7"/>
        <v>EWH-00006OPEN-CSP GOBIERNO</v>
      </c>
      <c r="D178" s="21" t="s">
        <v>134</v>
      </c>
      <c r="E178" s="61" t="s">
        <v>490</v>
      </c>
      <c r="F178" s="21" t="s">
        <v>18</v>
      </c>
      <c r="G178" s="21" t="s">
        <v>134</v>
      </c>
      <c r="H178" s="49" t="s">
        <v>136</v>
      </c>
      <c r="I178" s="21" t="s">
        <v>74</v>
      </c>
      <c r="J178" s="61" t="s">
        <v>491</v>
      </c>
      <c r="K178" s="53" t="s">
        <v>29</v>
      </c>
      <c r="L178" s="52" t="s">
        <v>92</v>
      </c>
      <c r="M178" s="48" t="s">
        <v>73</v>
      </c>
      <c r="N178" s="89" t="s">
        <v>74</v>
      </c>
      <c r="O178" s="90" t="s">
        <v>74</v>
      </c>
      <c r="P178" s="89" t="s">
        <v>74</v>
      </c>
      <c r="Q178" s="47" t="str">
        <f t="shared" si="8"/>
        <v>EWH-00006</v>
      </c>
      <c r="R178" s="64" t="s">
        <v>75</v>
      </c>
      <c r="S178" s="87">
        <v>60</v>
      </c>
      <c r="T178" s="21">
        <v>1</v>
      </c>
      <c r="U178" s="62" t="s">
        <v>139</v>
      </c>
      <c r="V178" s="49" t="s">
        <v>136</v>
      </c>
    </row>
    <row r="179" spans="1:22" x14ac:dyDescent="0.2">
      <c r="A179" s="21" t="str">
        <f t="shared" si="6"/>
        <v>Catalogo principalOPEN-CSP GOBIERNOF52-02136</v>
      </c>
      <c r="B179" s="21" t="str">
        <f t="shared" si="7"/>
        <v>F52-02136OPEN-CSP GOBIERNO</v>
      </c>
      <c r="D179" s="21" t="s">
        <v>134</v>
      </c>
      <c r="E179" s="61" t="s">
        <v>492</v>
      </c>
      <c r="F179" s="21" t="s">
        <v>18</v>
      </c>
      <c r="G179" s="21" t="s">
        <v>134</v>
      </c>
      <c r="H179" s="49" t="s">
        <v>136</v>
      </c>
      <c r="I179" s="21" t="s">
        <v>74</v>
      </c>
      <c r="J179" s="61" t="s">
        <v>493</v>
      </c>
      <c r="K179" s="53" t="s">
        <v>29</v>
      </c>
      <c r="L179" s="52" t="s">
        <v>92</v>
      </c>
      <c r="M179" s="48" t="s">
        <v>73</v>
      </c>
      <c r="N179" s="89" t="s">
        <v>74</v>
      </c>
      <c r="O179" s="90" t="s">
        <v>74</v>
      </c>
      <c r="P179" s="89" t="s">
        <v>74</v>
      </c>
      <c r="Q179" s="47" t="str">
        <f t="shared" si="8"/>
        <v>F52-02136</v>
      </c>
      <c r="R179" s="64" t="s">
        <v>138</v>
      </c>
      <c r="S179" s="87">
        <v>33426.5</v>
      </c>
      <c r="T179" s="21">
        <v>1</v>
      </c>
      <c r="U179" s="62" t="s">
        <v>139</v>
      </c>
      <c r="V179" s="49" t="s">
        <v>136</v>
      </c>
    </row>
    <row r="180" spans="1:22" x14ac:dyDescent="0.2">
      <c r="A180" s="21" t="str">
        <f t="shared" si="6"/>
        <v>Catalogo principalOPEN-CSP GOBIERNOF52-02137</v>
      </c>
      <c r="B180" s="21" t="str">
        <f t="shared" si="7"/>
        <v>F52-02137OPEN-CSP GOBIERNO</v>
      </c>
      <c r="D180" s="21" t="s">
        <v>134</v>
      </c>
      <c r="E180" s="61" t="s">
        <v>494</v>
      </c>
      <c r="F180" s="21" t="s">
        <v>18</v>
      </c>
      <c r="G180" s="21" t="s">
        <v>134</v>
      </c>
      <c r="H180" s="49" t="s">
        <v>136</v>
      </c>
      <c r="I180" s="21" t="s">
        <v>74</v>
      </c>
      <c r="J180" s="61" t="s">
        <v>495</v>
      </c>
      <c r="K180" s="53" t="s">
        <v>29</v>
      </c>
      <c r="L180" s="52" t="s">
        <v>92</v>
      </c>
      <c r="M180" s="48" t="s">
        <v>73</v>
      </c>
      <c r="N180" s="89" t="s">
        <v>74</v>
      </c>
      <c r="O180" s="90" t="s">
        <v>74</v>
      </c>
      <c r="P180" s="89" t="s">
        <v>74</v>
      </c>
      <c r="Q180" s="47" t="str">
        <f t="shared" si="8"/>
        <v>F52-02137</v>
      </c>
      <c r="R180" s="64" t="s">
        <v>138</v>
      </c>
      <c r="S180" s="87">
        <v>11142.21</v>
      </c>
      <c r="T180" s="21">
        <v>1</v>
      </c>
      <c r="U180" s="62" t="s">
        <v>139</v>
      </c>
      <c r="V180" s="49" t="s">
        <v>136</v>
      </c>
    </row>
    <row r="181" spans="1:22" x14ac:dyDescent="0.2">
      <c r="A181" s="21" t="str">
        <f t="shared" si="6"/>
        <v>Catalogo principalOPEN-CSP GOBIERNOF52-02765</v>
      </c>
      <c r="B181" s="21" t="str">
        <f t="shared" si="7"/>
        <v>F52-02765OPEN-CSP GOBIERNO</v>
      </c>
      <c r="D181" s="21" t="s">
        <v>134</v>
      </c>
      <c r="E181" s="61" t="s">
        <v>496</v>
      </c>
      <c r="F181" s="21" t="s">
        <v>18</v>
      </c>
      <c r="G181" s="21" t="s">
        <v>134</v>
      </c>
      <c r="H181" s="49" t="s">
        <v>136</v>
      </c>
      <c r="I181" s="21" t="s">
        <v>74</v>
      </c>
      <c r="J181" s="61" t="s">
        <v>497</v>
      </c>
      <c r="K181" s="53" t="s">
        <v>29</v>
      </c>
      <c r="L181" s="52" t="s">
        <v>92</v>
      </c>
      <c r="M181" s="48" t="s">
        <v>73</v>
      </c>
      <c r="N181" s="89" t="s">
        <v>74</v>
      </c>
      <c r="O181" s="90" t="s">
        <v>74</v>
      </c>
      <c r="P181" s="89" t="s">
        <v>74</v>
      </c>
      <c r="Q181" s="47" t="str">
        <f t="shared" si="8"/>
        <v>F52-02765</v>
      </c>
      <c r="R181" s="64" t="s">
        <v>138</v>
      </c>
      <c r="S181" s="87">
        <v>22284.29</v>
      </c>
      <c r="T181" s="21">
        <v>1</v>
      </c>
      <c r="U181" s="62" t="s">
        <v>139</v>
      </c>
      <c r="V181" s="49" t="s">
        <v>136</v>
      </c>
    </row>
    <row r="182" spans="1:22" x14ac:dyDescent="0.2">
      <c r="A182" s="21" t="str">
        <f t="shared" si="6"/>
        <v>Catalogo principalOPEN-CSP GOBIERNOFQC-09478</v>
      </c>
      <c r="B182" s="21" t="str">
        <f t="shared" si="7"/>
        <v>FQC-09478OPEN-CSP GOBIERNO</v>
      </c>
      <c r="D182" s="21" t="s">
        <v>134</v>
      </c>
      <c r="E182" s="61" t="s">
        <v>498</v>
      </c>
      <c r="F182" s="21" t="s">
        <v>18</v>
      </c>
      <c r="G182" s="21" t="s">
        <v>134</v>
      </c>
      <c r="H182" s="49" t="s">
        <v>136</v>
      </c>
      <c r="I182" s="21" t="s">
        <v>74</v>
      </c>
      <c r="J182" s="61" t="s">
        <v>499</v>
      </c>
      <c r="K182" s="53" t="s">
        <v>29</v>
      </c>
      <c r="L182" s="52" t="s">
        <v>92</v>
      </c>
      <c r="M182" s="48" t="s">
        <v>73</v>
      </c>
      <c r="N182" s="89" t="s">
        <v>74</v>
      </c>
      <c r="O182" s="90" t="s">
        <v>74</v>
      </c>
      <c r="P182" s="89" t="s">
        <v>74</v>
      </c>
      <c r="Q182" s="47" t="str">
        <f t="shared" si="8"/>
        <v>FQC-09478</v>
      </c>
      <c r="R182" s="64" t="s">
        <v>138</v>
      </c>
      <c r="S182" s="87">
        <v>217.04</v>
      </c>
      <c r="T182" s="21">
        <v>1</v>
      </c>
      <c r="U182" s="62" t="s">
        <v>139</v>
      </c>
      <c r="V182" s="49" t="s">
        <v>136</v>
      </c>
    </row>
    <row r="183" spans="1:22" x14ac:dyDescent="0.2">
      <c r="A183" s="21" t="str">
        <f t="shared" si="6"/>
        <v>Catalogo principalOPEN-CSP GOBIERNOFQC-09543</v>
      </c>
      <c r="B183" s="21" t="str">
        <f t="shared" si="7"/>
        <v>FQC-09543OPEN-CSP GOBIERNO</v>
      </c>
      <c r="D183" s="21" t="s">
        <v>134</v>
      </c>
      <c r="E183" s="61" t="s">
        <v>500</v>
      </c>
      <c r="F183" s="21" t="s">
        <v>18</v>
      </c>
      <c r="G183" s="21" t="s">
        <v>134</v>
      </c>
      <c r="H183" s="49" t="s">
        <v>136</v>
      </c>
      <c r="I183" s="21" t="s">
        <v>74</v>
      </c>
      <c r="J183" s="61" t="s">
        <v>501</v>
      </c>
      <c r="K183" s="53" t="s">
        <v>29</v>
      </c>
      <c r="L183" s="52" t="s">
        <v>92</v>
      </c>
      <c r="M183" s="48" t="s">
        <v>73</v>
      </c>
      <c r="N183" s="89" t="s">
        <v>74</v>
      </c>
      <c r="O183" s="90" t="s">
        <v>74</v>
      </c>
      <c r="P183" s="89" t="s">
        <v>74</v>
      </c>
      <c r="Q183" s="47" t="str">
        <f t="shared" si="8"/>
        <v>FQC-09543</v>
      </c>
      <c r="R183" s="64" t="s">
        <v>138</v>
      </c>
      <c r="S183" s="87">
        <v>187.92</v>
      </c>
      <c r="T183" s="21">
        <v>1</v>
      </c>
      <c r="U183" s="62" t="s">
        <v>139</v>
      </c>
      <c r="V183" s="49" t="s">
        <v>136</v>
      </c>
    </row>
    <row r="184" spans="1:22" x14ac:dyDescent="0.2">
      <c r="A184" s="21" t="str">
        <f t="shared" si="6"/>
        <v>Catalogo principalOPEN-CSP GOBIERNOFTH-00006</v>
      </c>
      <c r="B184" s="21" t="str">
        <f t="shared" si="7"/>
        <v>FTH-00006OPEN-CSP GOBIERNO</v>
      </c>
      <c r="D184" s="21" t="s">
        <v>134</v>
      </c>
      <c r="E184" s="61" t="s">
        <v>502</v>
      </c>
      <c r="F184" s="21" t="s">
        <v>18</v>
      </c>
      <c r="G184" s="21" t="s">
        <v>134</v>
      </c>
      <c r="H184" s="49" t="s">
        <v>136</v>
      </c>
      <c r="I184" s="21" t="s">
        <v>74</v>
      </c>
      <c r="J184" s="61" t="s">
        <v>503</v>
      </c>
      <c r="K184" s="53" t="s">
        <v>29</v>
      </c>
      <c r="L184" s="52" t="s">
        <v>92</v>
      </c>
      <c r="M184" s="48" t="s">
        <v>73</v>
      </c>
      <c r="N184" s="89" t="s">
        <v>74</v>
      </c>
      <c r="O184" s="90" t="s">
        <v>74</v>
      </c>
      <c r="P184" s="89" t="s">
        <v>74</v>
      </c>
      <c r="Q184" s="47" t="str">
        <f t="shared" si="8"/>
        <v>FTH-00006</v>
      </c>
      <c r="R184" s="64" t="s">
        <v>75</v>
      </c>
      <c r="S184" s="87">
        <v>60</v>
      </c>
      <c r="T184" s="21">
        <v>1</v>
      </c>
      <c r="U184" s="62" t="s">
        <v>139</v>
      </c>
      <c r="V184" s="49" t="s">
        <v>136</v>
      </c>
    </row>
    <row r="185" spans="1:22" x14ac:dyDescent="0.2">
      <c r="A185" s="21" t="str">
        <f t="shared" si="6"/>
        <v>Catalogo principalOPEN-CSP GOBIERNOG3S-00505</v>
      </c>
      <c r="B185" s="21" t="str">
        <f t="shared" si="7"/>
        <v>G3S-00505OPEN-CSP GOBIERNO</v>
      </c>
      <c r="D185" s="21" t="s">
        <v>134</v>
      </c>
      <c r="E185" s="61" t="s">
        <v>504</v>
      </c>
      <c r="F185" s="21" t="s">
        <v>18</v>
      </c>
      <c r="G185" s="21" t="s">
        <v>134</v>
      </c>
      <c r="H185" s="49" t="s">
        <v>136</v>
      </c>
      <c r="I185" s="21" t="s">
        <v>74</v>
      </c>
      <c r="J185" s="61" t="s">
        <v>505</v>
      </c>
      <c r="K185" s="53" t="s">
        <v>29</v>
      </c>
      <c r="L185" s="52" t="s">
        <v>92</v>
      </c>
      <c r="M185" s="48" t="s">
        <v>73</v>
      </c>
      <c r="N185" s="89" t="s">
        <v>74</v>
      </c>
      <c r="O185" s="90" t="s">
        <v>74</v>
      </c>
      <c r="P185" s="89" t="s">
        <v>74</v>
      </c>
      <c r="Q185" s="47" t="str">
        <f t="shared" si="8"/>
        <v>G3S-00505</v>
      </c>
      <c r="R185" s="64" t="s">
        <v>138</v>
      </c>
      <c r="S185" s="87">
        <v>755.11</v>
      </c>
      <c r="T185" s="21">
        <v>1</v>
      </c>
      <c r="U185" s="62" t="s">
        <v>139</v>
      </c>
      <c r="V185" s="49" t="s">
        <v>136</v>
      </c>
    </row>
    <row r="186" spans="1:22" x14ac:dyDescent="0.2">
      <c r="A186" s="21" t="str">
        <f t="shared" si="6"/>
        <v>Catalogo principalOPEN-CSP GOBIERNOG3S-00506</v>
      </c>
      <c r="B186" s="21" t="str">
        <f t="shared" si="7"/>
        <v>G3S-00506OPEN-CSP GOBIERNO</v>
      </c>
      <c r="D186" s="21" t="s">
        <v>134</v>
      </c>
      <c r="E186" s="61" t="s">
        <v>506</v>
      </c>
      <c r="F186" s="21" t="s">
        <v>18</v>
      </c>
      <c r="G186" s="21" t="s">
        <v>134</v>
      </c>
      <c r="H186" s="49" t="s">
        <v>136</v>
      </c>
      <c r="I186" s="21" t="s">
        <v>74</v>
      </c>
      <c r="J186" s="61" t="s">
        <v>507</v>
      </c>
      <c r="K186" s="53" t="s">
        <v>29</v>
      </c>
      <c r="L186" s="52" t="s">
        <v>92</v>
      </c>
      <c r="M186" s="48" t="s">
        <v>73</v>
      </c>
      <c r="N186" s="89" t="s">
        <v>74</v>
      </c>
      <c r="O186" s="90" t="s">
        <v>74</v>
      </c>
      <c r="P186" s="89" t="s">
        <v>74</v>
      </c>
      <c r="Q186" s="47" t="str">
        <f t="shared" si="8"/>
        <v>G3S-00506</v>
      </c>
      <c r="R186" s="64" t="s">
        <v>138</v>
      </c>
      <c r="S186" s="87">
        <v>251.65</v>
      </c>
      <c r="T186" s="21">
        <v>1</v>
      </c>
      <c r="U186" s="62" t="s">
        <v>139</v>
      </c>
      <c r="V186" s="49" t="s">
        <v>136</v>
      </c>
    </row>
    <row r="187" spans="1:22" x14ac:dyDescent="0.2">
      <c r="A187" s="21" t="str">
        <f t="shared" si="6"/>
        <v>Catalogo principalOPEN-CSP GOBIERNOG3S-01268</v>
      </c>
      <c r="B187" s="21" t="str">
        <f t="shared" si="7"/>
        <v>G3S-01268OPEN-CSP GOBIERNO</v>
      </c>
      <c r="D187" s="21" t="s">
        <v>134</v>
      </c>
      <c r="E187" s="61" t="s">
        <v>508</v>
      </c>
      <c r="F187" s="21" t="s">
        <v>18</v>
      </c>
      <c r="G187" s="21" t="s">
        <v>134</v>
      </c>
      <c r="H187" s="49" t="s">
        <v>136</v>
      </c>
      <c r="I187" s="21" t="s">
        <v>74</v>
      </c>
      <c r="J187" s="61" t="s">
        <v>509</v>
      </c>
      <c r="K187" s="53" t="s">
        <v>29</v>
      </c>
      <c r="L187" s="52" t="s">
        <v>92</v>
      </c>
      <c r="M187" s="48" t="s">
        <v>73</v>
      </c>
      <c r="N187" s="89" t="s">
        <v>74</v>
      </c>
      <c r="O187" s="90" t="s">
        <v>74</v>
      </c>
      <c r="P187" s="89" t="s">
        <v>74</v>
      </c>
      <c r="Q187" s="47" t="str">
        <f t="shared" si="8"/>
        <v>G3S-01268</v>
      </c>
      <c r="R187" s="64" t="s">
        <v>138</v>
      </c>
      <c r="S187" s="87">
        <v>503.45</v>
      </c>
      <c r="T187" s="21">
        <v>1</v>
      </c>
      <c r="U187" s="62" t="s">
        <v>139</v>
      </c>
      <c r="V187" s="49" t="s">
        <v>136</v>
      </c>
    </row>
    <row r="188" spans="1:22" x14ac:dyDescent="0.2">
      <c r="A188" s="21" t="str">
        <f t="shared" si="6"/>
        <v>Catalogo principalOPEN-CSP GOBIERNOGLX-00002</v>
      </c>
      <c r="B188" s="21" t="str">
        <f t="shared" si="7"/>
        <v>GLX-00002OPEN-CSP GOBIERNO</v>
      </c>
      <c r="D188" s="21" t="s">
        <v>134</v>
      </c>
      <c r="E188" s="61" t="s">
        <v>510</v>
      </c>
      <c r="F188" s="21" t="s">
        <v>18</v>
      </c>
      <c r="G188" s="21" t="s">
        <v>134</v>
      </c>
      <c r="H188" s="49" t="s">
        <v>136</v>
      </c>
      <c r="I188" s="21" t="s">
        <v>74</v>
      </c>
      <c r="J188" s="61" t="s">
        <v>511</v>
      </c>
      <c r="K188" s="53" t="s">
        <v>29</v>
      </c>
      <c r="L188" s="52" t="s">
        <v>92</v>
      </c>
      <c r="M188" s="48" t="s">
        <v>73</v>
      </c>
      <c r="N188" s="89" t="s">
        <v>74</v>
      </c>
      <c r="O188" s="90" t="s">
        <v>74</v>
      </c>
      <c r="P188" s="89" t="s">
        <v>74</v>
      </c>
      <c r="Q188" s="47" t="str">
        <f t="shared" si="8"/>
        <v>GLX-00002</v>
      </c>
      <c r="R188" s="64" t="s">
        <v>75</v>
      </c>
      <c r="S188" s="87">
        <v>108</v>
      </c>
      <c r="T188" s="21">
        <v>1</v>
      </c>
      <c r="U188" s="62" t="s">
        <v>139</v>
      </c>
      <c r="V188" s="49" t="s">
        <v>136</v>
      </c>
    </row>
    <row r="189" spans="1:22" x14ac:dyDescent="0.2">
      <c r="A189" s="21" t="str">
        <f t="shared" si="6"/>
        <v>Catalogo principalOPEN-CSP GOBIERNOGMG-00004</v>
      </c>
      <c r="B189" s="21" t="str">
        <f t="shared" si="7"/>
        <v>GMG-00004OPEN-CSP GOBIERNO</v>
      </c>
      <c r="D189" s="21" t="s">
        <v>134</v>
      </c>
      <c r="E189" s="61" t="s">
        <v>512</v>
      </c>
      <c r="F189" s="21" t="s">
        <v>18</v>
      </c>
      <c r="G189" s="21" t="s">
        <v>134</v>
      </c>
      <c r="H189" s="49" t="s">
        <v>136</v>
      </c>
      <c r="I189" s="21" t="s">
        <v>74</v>
      </c>
      <c r="J189" s="61" t="s">
        <v>513</v>
      </c>
      <c r="K189" s="53" t="s">
        <v>29</v>
      </c>
      <c r="L189" s="52" t="s">
        <v>92</v>
      </c>
      <c r="M189" s="48" t="s">
        <v>73</v>
      </c>
      <c r="N189" s="89" t="s">
        <v>74</v>
      </c>
      <c r="O189" s="90" t="s">
        <v>74</v>
      </c>
      <c r="P189" s="89" t="s">
        <v>74</v>
      </c>
      <c r="Q189" s="47" t="str">
        <f t="shared" si="8"/>
        <v>GMG-00004</v>
      </c>
      <c r="R189" s="64" t="s">
        <v>75</v>
      </c>
      <c r="S189" s="87">
        <v>60</v>
      </c>
      <c r="T189" s="21">
        <v>1</v>
      </c>
      <c r="U189" s="62" t="s">
        <v>139</v>
      </c>
      <c r="V189" s="49" t="s">
        <v>136</v>
      </c>
    </row>
    <row r="190" spans="1:22" x14ac:dyDescent="0.2">
      <c r="A190" s="21" t="str">
        <f t="shared" si="6"/>
        <v>Catalogo principalOPEN-CSP GOBIERNOGMS-00007</v>
      </c>
      <c r="B190" s="21" t="str">
        <f t="shared" si="7"/>
        <v>GMS-00007OPEN-CSP GOBIERNO</v>
      </c>
      <c r="D190" s="21" t="s">
        <v>134</v>
      </c>
      <c r="E190" s="61" t="s">
        <v>514</v>
      </c>
      <c r="F190" s="21" t="s">
        <v>18</v>
      </c>
      <c r="G190" s="21" t="s">
        <v>134</v>
      </c>
      <c r="H190" s="49" t="s">
        <v>136</v>
      </c>
      <c r="I190" s="21" t="s">
        <v>74</v>
      </c>
      <c r="J190" s="61" t="s">
        <v>515</v>
      </c>
      <c r="K190" s="53" t="s">
        <v>29</v>
      </c>
      <c r="L190" s="52" t="s">
        <v>92</v>
      </c>
      <c r="M190" s="48" t="s">
        <v>73</v>
      </c>
      <c r="N190" s="89" t="s">
        <v>74</v>
      </c>
      <c r="O190" s="90" t="s">
        <v>74</v>
      </c>
      <c r="P190" s="89" t="s">
        <v>74</v>
      </c>
      <c r="Q190" s="47" t="str">
        <f t="shared" si="8"/>
        <v>GMS-00007</v>
      </c>
      <c r="R190" s="64" t="s">
        <v>75</v>
      </c>
      <c r="S190" s="87">
        <v>1740</v>
      </c>
      <c r="T190" s="21">
        <v>1</v>
      </c>
      <c r="U190" s="62" t="s">
        <v>139</v>
      </c>
      <c r="V190" s="49" t="s">
        <v>136</v>
      </c>
    </row>
    <row r="191" spans="1:22" x14ac:dyDescent="0.2">
      <c r="A191" s="21" t="str">
        <f t="shared" ref="A191:A254" si="9">D191&amp;F191&amp;E191</f>
        <v>Catalogo principalOPEN-CSP GOBIERNOGMS-00008</v>
      </c>
      <c r="B191" s="21" t="str">
        <f t="shared" ref="B191:B254" si="10">E191&amp;F191</f>
        <v>GMS-00008OPEN-CSP GOBIERNO</v>
      </c>
      <c r="D191" s="21" t="s">
        <v>134</v>
      </c>
      <c r="E191" s="61" t="s">
        <v>516</v>
      </c>
      <c r="F191" s="21" t="s">
        <v>18</v>
      </c>
      <c r="G191" s="21" t="s">
        <v>134</v>
      </c>
      <c r="H191" s="49" t="s">
        <v>136</v>
      </c>
      <c r="I191" s="21" t="s">
        <v>74</v>
      </c>
      <c r="J191" s="61" t="s">
        <v>517</v>
      </c>
      <c r="K191" s="53" t="s">
        <v>29</v>
      </c>
      <c r="L191" s="52" t="s">
        <v>92</v>
      </c>
      <c r="M191" s="48" t="s">
        <v>73</v>
      </c>
      <c r="N191" s="89" t="s">
        <v>74</v>
      </c>
      <c r="O191" s="90" t="s">
        <v>74</v>
      </c>
      <c r="P191" s="89" t="s">
        <v>74</v>
      </c>
      <c r="Q191" s="47" t="str">
        <f t="shared" si="8"/>
        <v>GMS-00008</v>
      </c>
      <c r="R191" s="64" t="s">
        <v>75</v>
      </c>
      <c r="S191" s="87">
        <v>1140</v>
      </c>
      <c r="T191" s="21">
        <v>1</v>
      </c>
      <c r="U191" s="62" t="s">
        <v>139</v>
      </c>
      <c r="V191" s="49" t="s">
        <v>136</v>
      </c>
    </row>
    <row r="192" spans="1:22" x14ac:dyDescent="0.2">
      <c r="A192" s="21" t="str">
        <f t="shared" si="9"/>
        <v>Catalogo principalOPEN-CSP GOBIERNOGMS-00020</v>
      </c>
      <c r="B192" s="21" t="str">
        <f t="shared" si="10"/>
        <v>GMS-00020OPEN-CSP GOBIERNO</v>
      </c>
      <c r="D192" s="21" t="s">
        <v>134</v>
      </c>
      <c r="E192" s="61" t="s">
        <v>518</v>
      </c>
      <c r="F192" s="21" t="s">
        <v>18</v>
      </c>
      <c r="G192" s="21" t="s">
        <v>134</v>
      </c>
      <c r="H192" s="49" t="s">
        <v>136</v>
      </c>
      <c r="I192" s="21" t="s">
        <v>74</v>
      </c>
      <c r="J192" s="61" t="s">
        <v>519</v>
      </c>
      <c r="K192" s="53" t="s">
        <v>29</v>
      </c>
      <c r="L192" s="52" t="s">
        <v>92</v>
      </c>
      <c r="M192" s="48" t="s">
        <v>73</v>
      </c>
      <c r="N192" s="89" t="s">
        <v>74</v>
      </c>
      <c r="O192" s="90" t="s">
        <v>74</v>
      </c>
      <c r="P192" s="89" t="s">
        <v>74</v>
      </c>
      <c r="Q192" s="47" t="str">
        <f t="shared" si="8"/>
        <v>GMS-00020</v>
      </c>
      <c r="R192" s="64" t="s">
        <v>75</v>
      </c>
      <c r="S192" s="87">
        <v>958.32</v>
      </c>
      <c r="T192" s="21">
        <v>1</v>
      </c>
      <c r="U192" s="62" t="s">
        <v>139</v>
      </c>
      <c r="V192" s="49" t="s">
        <v>136</v>
      </c>
    </row>
    <row r="193" spans="1:22" x14ac:dyDescent="0.2">
      <c r="A193" s="21" t="str">
        <f t="shared" si="9"/>
        <v>Catalogo principalOPEN-CSP GOBIERNOGMS-00021</v>
      </c>
      <c r="B193" s="21" t="str">
        <f t="shared" si="10"/>
        <v>GMS-00021OPEN-CSP GOBIERNO</v>
      </c>
      <c r="D193" s="21" t="s">
        <v>134</v>
      </c>
      <c r="E193" s="61" t="s">
        <v>520</v>
      </c>
      <c r="F193" s="21" t="s">
        <v>18</v>
      </c>
      <c r="G193" s="21" t="s">
        <v>134</v>
      </c>
      <c r="H193" s="49" t="s">
        <v>136</v>
      </c>
      <c r="I193" s="21" t="s">
        <v>74</v>
      </c>
      <c r="J193" s="61" t="s">
        <v>521</v>
      </c>
      <c r="K193" s="53" t="s">
        <v>29</v>
      </c>
      <c r="L193" s="52" t="s">
        <v>92</v>
      </c>
      <c r="M193" s="48" t="s">
        <v>73</v>
      </c>
      <c r="N193" s="89" t="s">
        <v>74</v>
      </c>
      <c r="O193" s="90" t="s">
        <v>74</v>
      </c>
      <c r="P193" s="89" t="s">
        <v>74</v>
      </c>
      <c r="Q193" s="47" t="str">
        <f t="shared" si="8"/>
        <v>GMS-00021</v>
      </c>
      <c r="R193" s="64" t="s">
        <v>75</v>
      </c>
      <c r="S193" s="87">
        <v>621.84</v>
      </c>
      <c r="T193" s="21">
        <v>1</v>
      </c>
      <c r="U193" s="62" t="s">
        <v>139</v>
      </c>
      <c r="V193" s="49" t="s">
        <v>136</v>
      </c>
    </row>
    <row r="194" spans="1:22" x14ac:dyDescent="0.2">
      <c r="A194" s="21" t="str">
        <f t="shared" si="9"/>
        <v>Catalogo principalOPEN-CSP GOBIERNOGMV-00012</v>
      </c>
      <c r="B194" s="21" t="str">
        <f t="shared" si="10"/>
        <v>GMV-00012OPEN-CSP GOBIERNO</v>
      </c>
      <c r="D194" s="21" t="s">
        <v>134</v>
      </c>
      <c r="E194" s="61" t="s">
        <v>522</v>
      </c>
      <c r="F194" s="21" t="s">
        <v>18</v>
      </c>
      <c r="G194" s="21" t="s">
        <v>134</v>
      </c>
      <c r="H194" s="49" t="s">
        <v>136</v>
      </c>
      <c r="I194" s="21" t="s">
        <v>74</v>
      </c>
      <c r="J194" s="61" t="s">
        <v>523</v>
      </c>
      <c r="K194" s="53" t="s">
        <v>29</v>
      </c>
      <c r="L194" s="52" t="s">
        <v>92</v>
      </c>
      <c r="M194" s="48" t="s">
        <v>73</v>
      </c>
      <c r="N194" s="89" t="s">
        <v>74</v>
      </c>
      <c r="O194" s="90" t="s">
        <v>74</v>
      </c>
      <c r="P194" s="89" t="s">
        <v>74</v>
      </c>
      <c r="Q194" s="47" t="str">
        <f t="shared" si="8"/>
        <v>GMV-00012</v>
      </c>
      <c r="R194" s="64" t="s">
        <v>75</v>
      </c>
      <c r="S194" s="87">
        <v>1479</v>
      </c>
      <c r="T194" s="21">
        <v>1</v>
      </c>
      <c r="U194" s="62" t="s">
        <v>139</v>
      </c>
      <c r="V194" s="49" t="s">
        <v>136</v>
      </c>
    </row>
    <row r="195" spans="1:22" x14ac:dyDescent="0.2">
      <c r="A195" s="21" t="str">
        <f t="shared" si="9"/>
        <v>Catalogo principalOPEN-CSP GOBIERNOGMV-00013</v>
      </c>
      <c r="B195" s="21" t="str">
        <f t="shared" si="10"/>
        <v>GMV-00013OPEN-CSP GOBIERNO</v>
      </c>
      <c r="D195" s="21" t="s">
        <v>134</v>
      </c>
      <c r="E195" s="61" t="s">
        <v>524</v>
      </c>
      <c r="F195" s="21" t="s">
        <v>18</v>
      </c>
      <c r="G195" s="21" t="s">
        <v>134</v>
      </c>
      <c r="H195" s="49" t="s">
        <v>136</v>
      </c>
      <c r="I195" s="21" t="s">
        <v>74</v>
      </c>
      <c r="J195" s="61" t="s">
        <v>525</v>
      </c>
      <c r="K195" s="53" t="s">
        <v>29</v>
      </c>
      <c r="L195" s="52" t="s">
        <v>92</v>
      </c>
      <c r="M195" s="48" t="s">
        <v>73</v>
      </c>
      <c r="N195" s="89" t="s">
        <v>74</v>
      </c>
      <c r="O195" s="90" t="s">
        <v>74</v>
      </c>
      <c r="P195" s="89" t="s">
        <v>74</v>
      </c>
      <c r="Q195" s="47" t="str">
        <f t="shared" ref="Q195:Q258" si="11">+E195</f>
        <v>GMV-00013</v>
      </c>
      <c r="R195" s="64" t="s">
        <v>75</v>
      </c>
      <c r="S195" s="87">
        <v>969</v>
      </c>
      <c r="T195" s="21">
        <v>1</v>
      </c>
      <c r="U195" s="62" t="s">
        <v>139</v>
      </c>
      <c r="V195" s="49" t="s">
        <v>136</v>
      </c>
    </row>
    <row r="196" spans="1:22" x14ac:dyDescent="0.2">
      <c r="A196" s="21" t="str">
        <f t="shared" si="9"/>
        <v>Catalogo principalOPEN-CSP GOBIERNOGMY-00007</v>
      </c>
      <c r="B196" s="21" t="str">
        <f t="shared" si="10"/>
        <v>GMY-00007OPEN-CSP GOBIERNO</v>
      </c>
      <c r="D196" s="21" t="s">
        <v>134</v>
      </c>
      <c r="E196" s="61" t="s">
        <v>526</v>
      </c>
      <c r="F196" s="21" t="s">
        <v>18</v>
      </c>
      <c r="G196" s="21" t="s">
        <v>134</v>
      </c>
      <c r="H196" s="49" t="s">
        <v>136</v>
      </c>
      <c r="I196" s="21" t="s">
        <v>74</v>
      </c>
      <c r="J196" s="61" t="s">
        <v>527</v>
      </c>
      <c r="K196" s="53" t="s">
        <v>29</v>
      </c>
      <c r="L196" s="52" t="s">
        <v>92</v>
      </c>
      <c r="M196" s="48" t="s">
        <v>73</v>
      </c>
      <c r="N196" s="89" t="s">
        <v>74</v>
      </c>
      <c r="O196" s="90" t="s">
        <v>74</v>
      </c>
      <c r="P196" s="89" t="s">
        <v>74</v>
      </c>
      <c r="Q196" s="47" t="str">
        <f t="shared" si="11"/>
        <v>GMY-00007</v>
      </c>
      <c r="R196" s="64" t="s">
        <v>75</v>
      </c>
      <c r="S196" s="87">
        <v>1740</v>
      </c>
      <c r="T196" s="21">
        <v>1</v>
      </c>
      <c r="U196" s="62" t="s">
        <v>139</v>
      </c>
      <c r="V196" s="49" t="s">
        <v>136</v>
      </c>
    </row>
    <row r="197" spans="1:22" x14ac:dyDescent="0.2">
      <c r="A197" s="21" t="str">
        <f t="shared" si="9"/>
        <v>Catalogo principalOPEN-CSP GOBIERNOGMY-00008</v>
      </c>
      <c r="B197" s="21" t="str">
        <f t="shared" si="10"/>
        <v>GMY-00008OPEN-CSP GOBIERNO</v>
      </c>
      <c r="D197" s="21" t="s">
        <v>134</v>
      </c>
      <c r="E197" s="61" t="s">
        <v>528</v>
      </c>
      <c r="F197" s="21" t="s">
        <v>18</v>
      </c>
      <c r="G197" s="21" t="s">
        <v>134</v>
      </c>
      <c r="H197" s="49" t="s">
        <v>136</v>
      </c>
      <c r="I197" s="21" t="s">
        <v>74</v>
      </c>
      <c r="J197" s="61" t="s">
        <v>529</v>
      </c>
      <c r="K197" s="53" t="s">
        <v>29</v>
      </c>
      <c r="L197" s="52" t="s">
        <v>92</v>
      </c>
      <c r="M197" s="48" t="s">
        <v>73</v>
      </c>
      <c r="N197" s="89" t="s">
        <v>74</v>
      </c>
      <c r="O197" s="90" t="s">
        <v>74</v>
      </c>
      <c r="P197" s="89" t="s">
        <v>74</v>
      </c>
      <c r="Q197" s="47" t="str">
        <f t="shared" si="11"/>
        <v>GMY-00008</v>
      </c>
      <c r="R197" s="64" t="s">
        <v>75</v>
      </c>
      <c r="S197" s="87">
        <v>1140</v>
      </c>
      <c r="T197" s="21">
        <v>1</v>
      </c>
      <c r="U197" s="62" t="s">
        <v>139</v>
      </c>
      <c r="V197" s="49" t="s">
        <v>136</v>
      </c>
    </row>
    <row r="198" spans="1:22" x14ac:dyDescent="0.2">
      <c r="A198" s="21" t="str">
        <f t="shared" si="9"/>
        <v>Catalogo principalOPEN-CSP GOBIERNOGMY-00014</v>
      </c>
      <c r="B198" s="21" t="str">
        <f t="shared" si="10"/>
        <v>GMY-00014OPEN-CSP GOBIERNO</v>
      </c>
      <c r="D198" s="21" t="s">
        <v>134</v>
      </c>
      <c r="E198" s="61" t="s">
        <v>530</v>
      </c>
      <c r="F198" s="21" t="s">
        <v>18</v>
      </c>
      <c r="G198" s="21" t="s">
        <v>134</v>
      </c>
      <c r="H198" s="49" t="s">
        <v>136</v>
      </c>
      <c r="I198" s="21" t="s">
        <v>74</v>
      </c>
      <c r="J198" s="61" t="s">
        <v>531</v>
      </c>
      <c r="K198" s="53" t="s">
        <v>29</v>
      </c>
      <c r="L198" s="52" t="s">
        <v>92</v>
      </c>
      <c r="M198" s="48" t="s">
        <v>73</v>
      </c>
      <c r="N198" s="89" t="s">
        <v>74</v>
      </c>
      <c r="O198" s="90" t="s">
        <v>74</v>
      </c>
      <c r="P198" s="89" t="s">
        <v>74</v>
      </c>
      <c r="Q198" s="47" t="str">
        <f t="shared" si="11"/>
        <v>GMY-00014</v>
      </c>
      <c r="R198" s="64" t="s">
        <v>75</v>
      </c>
      <c r="S198" s="87">
        <v>702.24</v>
      </c>
      <c r="T198" s="21">
        <v>1</v>
      </c>
      <c r="U198" s="62" t="s">
        <v>139</v>
      </c>
      <c r="V198" s="49" t="s">
        <v>136</v>
      </c>
    </row>
    <row r="199" spans="1:22" x14ac:dyDescent="0.2">
      <c r="A199" s="21" t="str">
        <f t="shared" si="9"/>
        <v>Catalogo principalOPEN-CSP GOBIERNOGMY-00019</v>
      </c>
      <c r="B199" s="21" t="str">
        <f t="shared" si="10"/>
        <v>GMY-00019OPEN-CSP GOBIERNO</v>
      </c>
      <c r="D199" s="21" t="s">
        <v>134</v>
      </c>
      <c r="E199" s="61" t="s">
        <v>532</v>
      </c>
      <c r="F199" s="21" t="s">
        <v>18</v>
      </c>
      <c r="G199" s="21" t="s">
        <v>134</v>
      </c>
      <c r="H199" s="49" t="s">
        <v>136</v>
      </c>
      <c r="I199" s="21" t="s">
        <v>74</v>
      </c>
      <c r="J199" s="61" t="s">
        <v>533</v>
      </c>
      <c r="K199" s="53" t="s">
        <v>29</v>
      </c>
      <c r="L199" s="52" t="s">
        <v>92</v>
      </c>
      <c r="M199" s="48" t="s">
        <v>73</v>
      </c>
      <c r="N199" s="89" t="s">
        <v>74</v>
      </c>
      <c r="O199" s="90" t="s">
        <v>74</v>
      </c>
      <c r="P199" s="89" t="s">
        <v>74</v>
      </c>
      <c r="Q199" s="47" t="str">
        <f t="shared" si="11"/>
        <v>GMY-00019</v>
      </c>
      <c r="R199" s="64" t="s">
        <v>75</v>
      </c>
      <c r="S199" s="87">
        <v>600</v>
      </c>
      <c r="T199" s="21">
        <v>1</v>
      </c>
      <c r="U199" s="62" t="s">
        <v>139</v>
      </c>
      <c r="V199" s="49" t="s">
        <v>136</v>
      </c>
    </row>
    <row r="200" spans="1:22" x14ac:dyDescent="0.2">
      <c r="A200" s="21" t="str">
        <f t="shared" si="9"/>
        <v>Catalogo principalOPEN-CSP GOBIERNOGMY-00024</v>
      </c>
      <c r="B200" s="21" t="str">
        <f t="shared" si="10"/>
        <v>GMY-00024OPEN-CSP GOBIERNO</v>
      </c>
      <c r="D200" s="21" t="s">
        <v>134</v>
      </c>
      <c r="E200" s="61" t="s">
        <v>534</v>
      </c>
      <c r="F200" s="21" t="s">
        <v>18</v>
      </c>
      <c r="G200" s="21" t="s">
        <v>134</v>
      </c>
      <c r="H200" s="49" t="s">
        <v>136</v>
      </c>
      <c r="I200" s="21" t="s">
        <v>74</v>
      </c>
      <c r="J200" s="61" t="s">
        <v>535</v>
      </c>
      <c r="K200" s="53" t="s">
        <v>29</v>
      </c>
      <c r="L200" s="52" t="s">
        <v>92</v>
      </c>
      <c r="M200" s="48" t="s">
        <v>73</v>
      </c>
      <c r="N200" s="89" t="s">
        <v>74</v>
      </c>
      <c r="O200" s="90" t="s">
        <v>74</v>
      </c>
      <c r="P200" s="89" t="s">
        <v>74</v>
      </c>
      <c r="Q200" s="47" t="str">
        <f t="shared" si="11"/>
        <v>GMY-00024</v>
      </c>
      <c r="R200" s="64" t="s">
        <v>75</v>
      </c>
      <c r="S200" s="87">
        <v>912</v>
      </c>
      <c r="T200" s="21">
        <v>1</v>
      </c>
      <c r="U200" s="62" t="s">
        <v>139</v>
      </c>
      <c r="V200" s="49" t="s">
        <v>136</v>
      </c>
    </row>
    <row r="201" spans="1:22" x14ac:dyDescent="0.2">
      <c r="A201" s="21" t="str">
        <f t="shared" si="9"/>
        <v>Catalogo principalOPEN-CSP GOBIERNOGNJ-00007</v>
      </c>
      <c r="B201" s="21" t="str">
        <f t="shared" si="10"/>
        <v>GNJ-00007OPEN-CSP GOBIERNO</v>
      </c>
      <c r="D201" s="21" t="s">
        <v>134</v>
      </c>
      <c r="E201" s="61" t="s">
        <v>536</v>
      </c>
      <c r="F201" s="21" t="s">
        <v>18</v>
      </c>
      <c r="G201" s="21" t="s">
        <v>134</v>
      </c>
      <c r="H201" s="49" t="s">
        <v>136</v>
      </c>
      <c r="I201" s="21" t="s">
        <v>74</v>
      </c>
      <c r="J201" s="61" t="s">
        <v>537</v>
      </c>
      <c r="K201" s="53" t="s">
        <v>29</v>
      </c>
      <c r="L201" s="52" t="s">
        <v>92</v>
      </c>
      <c r="M201" s="48" t="s">
        <v>73</v>
      </c>
      <c r="N201" s="89" t="s">
        <v>74</v>
      </c>
      <c r="O201" s="90" t="s">
        <v>74</v>
      </c>
      <c r="P201" s="89" t="s">
        <v>74</v>
      </c>
      <c r="Q201" s="47" t="str">
        <f t="shared" si="11"/>
        <v>GNJ-00007</v>
      </c>
      <c r="R201" s="64" t="s">
        <v>75</v>
      </c>
      <c r="S201" s="87">
        <v>1740</v>
      </c>
      <c r="T201" s="21">
        <v>1</v>
      </c>
      <c r="U201" s="62" t="s">
        <v>139</v>
      </c>
      <c r="V201" s="49" t="s">
        <v>136</v>
      </c>
    </row>
    <row r="202" spans="1:22" x14ac:dyDescent="0.2">
      <c r="A202" s="21" t="str">
        <f t="shared" si="9"/>
        <v>Catalogo principalOPEN-CSP GOBIERNOGNJ-00008</v>
      </c>
      <c r="B202" s="21" t="str">
        <f t="shared" si="10"/>
        <v>GNJ-00008OPEN-CSP GOBIERNO</v>
      </c>
      <c r="D202" s="21" t="s">
        <v>134</v>
      </c>
      <c r="E202" s="61" t="s">
        <v>538</v>
      </c>
      <c r="F202" s="21" t="s">
        <v>18</v>
      </c>
      <c r="G202" s="21" t="s">
        <v>134</v>
      </c>
      <c r="H202" s="49" t="s">
        <v>136</v>
      </c>
      <c r="I202" s="21" t="s">
        <v>74</v>
      </c>
      <c r="J202" s="61" t="s">
        <v>539</v>
      </c>
      <c r="K202" s="53" t="s">
        <v>29</v>
      </c>
      <c r="L202" s="52" t="s">
        <v>92</v>
      </c>
      <c r="M202" s="48" t="s">
        <v>73</v>
      </c>
      <c r="N202" s="89" t="s">
        <v>74</v>
      </c>
      <c r="O202" s="90" t="s">
        <v>74</v>
      </c>
      <c r="P202" s="89" t="s">
        <v>74</v>
      </c>
      <c r="Q202" s="47" t="str">
        <f t="shared" si="11"/>
        <v>GNJ-00008</v>
      </c>
      <c r="R202" s="64" t="s">
        <v>75</v>
      </c>
      <c r="S202" s="87">
        <v>1140</v>
      </c>
      <c r="T202" s="21">
        <v>1</v>
      </c>
      <c r="U202" s="62" t="s">
        <v>139</v>
      </c>
      <c r="V202" s="49" t="s">
        <v>136</v>
      </c>
    </row>
    <row r="203" spans="1:22" x14ac:dyDescent="0.2">
      <c r="A203" s="21" t="str">
        <f t="shared" si="9"/>
        <v>Catalogo principalOPEN-CSP GOBIERNOGNQ-00004</v>
      </c>
      <c r="B203" s="21" t="str">
        <f t="shared" si="10"/>
        <v>GNQ-00004OPEN-CSP GOBIERNO</v>
      </c>
      <c r="D203" s="21" t="s">
        <v>134</v>
      </c>
      <c r="E203" s="61" t="s">
        <v>540</v>
      </c>
      <c r="F203" s="21" t="s">
        <v>18</v>
      </c>
      <c r="G203" s="21" t="s">
        <v>134</v>
      </c>
      <c r="H203" s="49" t="s">
        <v>136</v>
      </c>
      <c r="I203" s="21" t="s">
        <v>74</v>
      </c>
      <c r="J203" s="61" t="s">
        <v>541</v>
      </c>
      <c r="K203" s="53" t="s">
        <v>29</v>
      </c>
      <c r="L203" s="52" t="s">
        <v>92</v>
      </c>
      <c r="M203" s="48" t="s">
        <v>73</v>
      </c>
      <c r="N203" s="89" t="s">
        <v>74</v>
      </c>
      <c r="O203" s="90" t="s">
        <v>74</v>
      </c>
      <c r="P203" s="89" t="s">
        <v>74</v>
      </c>
      <c r="Q203" s="47" t="str">
        <f t="shared" si="11"/>
        <v>GNQ-00004</v>
      </c>
      <c r="R203" s="64" t="s">
        <v>75</v>
      </c>
      <c r="S203" s="87">
        <v>1140</v>
      </c>
      <c r="T203" s="21">
        <v>1</v>
      </c>
      <c r="U203" s="62" t="s">
        <v>139</v>
      </c>
      <c r="V203" s="49" t="s">
        <v>136</v>
      </c>
    </row>
    <row r="204" spans="1:22" x14ac:dyDescent="0.2">
      <c r="A204" s="21" t="str">
        <f t="shared" si="9"/>
        <v>Catalogo principalOPEN-CSP GOBIERNOGNT-00007</v>
      </c>
      <c r="B204" s="21" t="str">
        <f t="shared" si="10"/>
        <v>GNT-00007OPEN-CSP GOBIERNO</v>
      </c>
      <c r="D204" s="21" t="s">
        <v>134</v>
      </c>
      <c r="E204" s="61" t="s">
        <v>542</v>
      </c>
      <c r="F204" s="21" t="s">
        <v>18</v>
      </c>
      <c r="G204" s="21" t="s">
        <v>134</v>
      </c>
      <c r="H204" s="49" t="s">
        <v>136</v>
      </c>
      <c r="I204" s="21" t="s">
        <v>74</v>
      </c>
      <c r="J204" s="61" t="s">
        <v>543</v>
      </c>
      <c r="K204" s="53" t="s">
        <v>29</v>
      </c>
      <c r="L204" s="52" t="s">
        <v>92</v>
      </c>
      <c r="M204" s="48" t="s">
        <v>73</v>
      </c>
      <c r="N204" s="89" t="s">
        <v>74</v>
      </c>
      <c r="O204" s="90" t="s">
        <v>74</v>
      </c>
      <c r="P204" s="89" t="s">
        <v>74</v>
      </c>
      <c r="Q204" s="47" t="str">
        <f t="shared" si="11"/>
        <v>GNT-00007</v>
      </c>
      <c r="R204" s="64" t="s">
        <v>75</v>
      </c>
      <c r="S204" s="87">
        <v>1740</v>
      </c>
      <c r="T204" s="21">
        <v>1</v>
      </c>
      <c r="U204" s="62" t="s">
        <v>139</v>
      </c>
      <c r="V204" s="49" t="s">
        <v>136</v>
      </c>
    </row>
    <row r="205" spans="1:22" x14ac:dyDescent="0.2">
      <c r="A205" s="21" t="str">
        <f t="shared" si="9"/>
        <v>Catalogo principalOPEN-CSP GOBIERNOGNT-00008</v>
      </c>
      <c r="B205" s="21" t="str">
        <f t="shared" si="10"/>
        <v>GNT-00008OPEN-CSP GOBIERNO</v>
      </c>
      <c r="D205" s="21" t="s">
        <v>134</v>
      </c>
      <c r="E205" s="61" t="s">
        <v>544</v>
      </c>
      <c r="F205" s="21" t="s">
        <v>18</v>
      </c>
      <c r="G205" s="21" t="s">
        <v>134</v>
      </c>
      <c r="H205" s="49" t="s">
        <v>136</v>
      </c>
      <c r="I205" s="21" t="s">
        <v>74</v>
      </c>
      <c r="J205" s="61" t="s">
        <v>545</v>
      </c>
      <c r="K205" s="53" t="s">
        <v>29</v>
      </c>
      <c r="L205" s="52" t="s">
        <v>92</v>
      </c>
      <c r="M205" s="48" t="s">
        <v>73</v>
      </c>
      <c r="N205" s="89" t="s">
        <v>74</v>
      </c>
      <c r="O205" s="90" t="s">
        <v>74</v>
      </c>
      <c r="P205" s="89" t="s">
        <v>74</v>
      </c>
      <c r="Q205" s="47" t="str">
        <f t="shared" si="11"/>
        <v>GNT-00008</v>
      </c>
      <c r="R205" s="64" t="s">
        <v>75</v>
      </c>
      <c r="S205" s="87">
        <v>1140</v>
      </c>
      <c r="T205" s="21">
        <v>1</v>
      </c>
      <c r="U205" s="62" t="s">
        <v>139</v>
      </c>
      <c r="V205" s="49" t="s">
        <v>136</v>
      </c>
    </row>
    <row r="206" spans="1:22" x14ac:dyDescent="0.2">
      <c r="A206" s="21" t="str">
        <f t="shared" si="9"/>
        <v>Catalogo principalOPEN-CSP GOBIERNOGNT-00011</v>
      </c>
      <c r="B206" s="21" t="str">
        <f t="shared" si="10"/>
        <v>GNT-00011OPEN-CSP GOBIERNO</v>
      </c>
      <c r="D206" s="21" t="s">
        <v>134</v>
      </c>
      <c r="E206" s="61" t="s">
        <v>546</v>
      </c>
      <c r="F206" s="21" t="s">
        <v>18</v>
      </c>
      <c r="G206" s="21" t="s">
        <v>134</v>
      </c>
      <c r="H206" s="49" t="s">
        <v>136</v>
      </c>
      <c r="I206" s="21" t="s">
        <v>74</v>
      </c>
      <c r="J206" s="61" t="s">
        <v>547</v>
      </c>
      <c r="K206" s="53" t="s">
        <v>29</v>
      </c>
      <c r="L206" s="52" t="s">
        <v>92</v>
      </c>
      <c r="M206" s="48" t="s">
        <v>73</v>
      </c>
      <c r="N206" s="89" t="s">
        <v>74</v>
      </c>
      <c r="O206" s="90" t="s">
        <v>74</v>
      </c>
      <c r="P206" s="89" t="s">
        <v>74</v>
      </c>
      <c r="Q206" s="47" t="str">
        <f t="shared" si="11"/>
        <v>GNT-00011</v>
      </c>
      <c r="R206" s="64" t="s">
        <v>75</v>
      </c>
      <c r="S206" s="87">
        <v>702.24</v>
      </c>
      <c r="T206" s="21">
        <v>1</v>
      </c>
      <c r="U206" s="62" t="s">
        <v>139</v>
      </c>
      <c r="V206" s="49" t="s">
        <v>136</v>
      </c>
    </row>
    <row r="207" spans="1:22" x14ac:dyDescent="0.2">
      <c r="A207" s="21" t="str">
        <f t="shared" si="9"/>
        <v>Catalogo principalOPEN-CSP GOBIERNOGNT-00015</v>
      </c>
      <c r="B207" s="21" t="str">
        <f t="shared" si="10"/>
        <v>GNT-00015OPEN-CSP GOBIERNO</v>
      </c>
      <c r="D207" s="21" t="s">
        <v>134</v>
      </c>
      <c r="E207" s="61" t="s">
        <v>548</v>
      </c>
      <c r="F207" s="21" t="s">
        <v>18</v>
      </c>
      <c r="G207" s="21" t="s">
        <v>134</v>
      </c>
      <c r="H207" s="49" t="s">
        <v>136</v>
      </c>
      <c r="I207" s="21" t="s">
        <v>74</v>
      </c>
      <c r="J207" s="61" t="s">
        <v>549</v>
      </c>
      <c r="K207" s="53" t="s">
        <v>29</v>
      </c>
      <c r="L207" s="52" t="s">
        <v>92</v>
      </c>
      <c r="M207" s="48" t="s">
        <v>73</v>
      </c>
      <c r="N207" s="89" t="s">
        <v>74</v>
      </c>
      <c r="O207" s="90" t="s">
        <v>74</v>
      </c>
      <c r="P207" s="89" t="s">
        <v>74</v>
      </c>
      <c r="Q207" s="47" t="str">
        <f t="shared" si="11"/>
        <v>GNT-00015</v>
      </c>
      <c r="R207" s="64" t="s">
        <v>75</v>
      </c>
      <c r="S207" s="87">
        <v>600</v>
      </c>
      <c r="T207" s="21">
        <v>1</v>
      </c>
      <c r="U207" s="62" t="s">
        <v>139</v>
      </c>
      <c r="V207" s="49" t="s">
        <v>136</v>
      </c>
    </row>
    <row r="208" spans="1:22" x14ac:dyDescent="0.2">
      <c r="A208" s="21" t="str">
        <f t="shared" si="9"/>
        <v>Catalogo principalOPEN-CSP GOBIERNOGNT-00020</v>
      </c>
      <c r="B208" s="21" t="str">
        <f t="shared" si="10"/>
        <v>GNT-00020OPEN-CSP GOBIERNO</v>
      </c>
      <c r="D208" s="21" t="s">
        <v>134</v>
      </c>
      <c r="E208" s="61" t="s">
        <v>550</v>
      </c>
      <c r="F208" s="21" t="s">
        <v>18</v>
      </c>
      <c r="G208" s="21" t="s">
        <v>134</v>
      </c>
      <c r="H208" s="49" t="s">
        <v>136</v>
      </c>
      <c r="I208" s="21" t="s">
        <v>74</v>
      </c>
      <c r="J208" s="61" t="s">
        <v>551</v>
      </c>
      <c r="K208" s="53" t="s">
        <v>29</v>
      </c>
      <c r="L208" s="52" t="s">
        <v>92</v>
      </c>
      <c r="M208" s="48" t="s">
        <v>73</v>
      </c>
      <c r="N208" s="89" t="s">
        <v>74</v>
      </c>
      <c r="O208" s="90" t="s">
        <v>74</v>
      </c>
      <c r="P208" s="89" t="s">
        <v>74</v>
      </c>
      <c r="Q208" s="47" t="str">
        <f t="shared" si="11"/>
        <v>GNT-00020</v>
      </c>
      <c r="R208" s="64" t="s">
        <v>75</v>
      </c>
      <c r="S208" s="87">
        <v>912</v>
      </c>
      <c r="T208" s="21">
        <v>1</v>
      </c>
      <c r="U208" s="62" t="s">
        <v>139</v>
      </c>
      <c r="V208" s="49" t="s">
        <v>136</v>
      </c>
    </row>
    <row r="209" spans="1:22" x14ac:dyDescent="0.2">
      <c r="A209" s="21" t="str">
        <f t="shared" si="9"/>
        <v>Catalogo principalOPEN-CSP GOBIERNOGNW-00009</v>
      </c>
      <c r="B209" s="21" t="str">
        <f t="shared" si="10"/>
        <v>GNW-00009OPEN-CSP GOBIERNO</v>
      </c>
      <c r="D209" s="21" t="s">
        <v>134</v>
      </c>
      <c r="E209" s="61" t="s">
        <v>552</v>
      </c>
      <c r="F209" s="21" t="s">
        <v>18</v>
      </c>
      <c r="G209" s="21" t="s">
        <v>134</v>
      </c>
      <c r="H209" s="49" t="s">
        <v>136</v>
      </c>
      <c r="I209" s="21" t="s">
        <v>74</v>
      </c>
      <c r="J209" s="61" t="s">
        <v>553</v>
      </c>
      <c r="K209" s="53" t="s">
        <v>29</v>
      </c>
      <c r="L209" s="52" t="s">
        <v>92</v>
      </c>
      <c r="M209" s="48" t="s">
        <v>73</v>
      </c>
      <c r="N209" s="89" t="s">
        <v>74</v>
      </c>
      <c r="O209" s="90" t="s">
        <v>74</v>
      </c>
      <c r="P209" s="89" t="s">
        <v>74</v>
      </c>
      <c r="Q209" s="47" t="str">
        <f t="shared" si="11"/>
        <v>GNW-00009</v>
      </c>
      <c r="R209" s="64" t="s">
        <v>75</v>
      </c>
      <c r="S209" s="87">
        <v>1740</v>
      </c>
      <c r="T209" s="21">
        <v>1</v>
      </c>
      <c r="U209" s="62" t="s">
        <v>139</v>
      </c>
      <c r="V209" s="49" t="s">
        <v>136</v>
      </c>
    </row>
    <row r="210" spans="1:22" x14ac:dyDescent="0.2">
      <c r="A210" s="21" t="str">
        <f t="shared" si="9"/>
        <v>Catalogo principalOPEN-CSP GOBIERNOGNW-00010</v>
      </c>
      <c r="B210" s="21" t="str">
        <f t="shared" si="10"/>
        <v>GNW-00010OPEN-CSP GOBIERNO</v>
      </c>
      <c r="D210" s="21" t="s">
        <v>134</v>
      </c>
      <c r="E210" s="61" t="s">
        <v>554</v>
      </c>
      <c r="F210" s="21" t="s">
        <v>18</v>
      </c>
      <c r="G210" s="21" t="s">
        <v>134</v>
      </c>
      <c r="H210" s="49" t="s">
        <v>136</v>
      </c>
      <c r="I210" s="21" t="s">
        <v>74</v>
      </c>
      <c r="J210" s="61" t="s">
        <v>555</v>
      </c>
      <c r="K210" s="53" t="s">
        <v>29</v>
      </c>
      <c r="L210" s="52" t="s">
        <v>92</v>
      </c>
      <c r="M210" s="48" t="s">
        <v>73</v>
      </c>
      <c r="N210" s="89" t="s">
        <v>74</v>
      </c>
      <c r="O210" s="90" t="s">
        <v>74</v>
      </c>
      <c r="P210" s="89" t="s">
        <v>74</v>
      </c>
      <c r="Q210" s="47" t="str">
        <f t="shared" si="11"/>
        <v>GNW-00010</v>
      </c>
      <c r="R210" s="64" t="s">
        <v>75</v>
      </c>
      <c r="S210" s="87">
        <v>1140</v>
      </c>
      <c r="T210" s="21">
        <v>1</v>
      </c>
      <c r="U210" s="62" t="s">
        <v>139</v>
      </c>
      <c r="V210" s="49" t="s">
        <v>136</v>
      </c>
    </row>
    <row r="211" spans="1:22" x14ac:dyDescent="0.2">
      <c r="A211" s="21" t="str">
        <f t="shared" si="9"/>
        <v>Catalogo principalOPEN-CSP GOBIERNOGNZ-00012</v>
      </c>
      <c r="B211" s="21" t="str">
        <f t="shared" si="10"/>
        <v>GNZ-00012OPEN-CSP GOBIERNO</v>
      </c>
      <c r="D211" s="21" t="s">
        <v>134</v>
      </c>
      <c r="E211" s="61" t="s">
        <v>556</v>
      </c>
      <c r="F211" s="21" t="s">
        <v>18</v>
      </c>
      <c r="G211" s="21" t="s">
        <v>134</v>
      </c>
      <c r="H211" s="49" t="s">
        <v>136</v>
      </c>
      <c r="I211" s="21" t="s">
        <v>74</v>
      </c>
      <c r="J211" s="61" t="s">
        <v>557</v>
      </c>
      <c r="K211" s="53" t="s">
        <v>29</v>
      </c>
      <c r="L211" s="52" t="s">
        <v>92</v>
      </c>
      <c r="M211" s="48" t="s">
        <v>73</v>
      </c>
      <c r="N211" s="89" t="s">
        <v>74</v>
      </c>
      <c r="O211" s="90" t="s">
        <v>74</v>
      </c>
      <c r="P211" s="89" t="s">
        <v>74</v>
      </c>
      <c r="Q211" s="47" t="str">
        <f t="shared" si="11"/>
        <v>GNZ-00012</v>
      </c>
      <c r="R211" s="64" t="s">
        <v>75</v>
      </c>
      <c r="S211" s="87">
        <v>1479</v>
      </c>
      <c r="T211" s="21">
        <v>1</v>
      </c>
      <c r="U211" s="62" t="s">
        <v>139</v>
      </c>
      <c r="V211" s="49" t="s">
        <v>136</v>
      </c>
    </row>
    <row r="212" spans="1:22" x14ac:dyDescent="0.2">
      <c r="A212" s="21" t="str">
        <f t="shared" si="9"/>
        <v>Catalogo principalOPEN-CSP GOBIERNOGNZ-00013</v>
      </c>
      <c r="B212" s="21" t="str">
        <f t="shared" si="10"/>
        <v>GNZ-00013OPEN-CSP GOBIERNO</v>
      </c>
      <c r="D212" s="21" t="s">
        <v>134</v>
      </c>
      <c r="E212" s="61" t="s">
        <v>558</v>
      </c>
      <c r="F212" s="21" t="s">
        <v>18</v>
      </c>
      <c r="G212" s="21" t="s">
        <v>134</v>
      </c>
      <c r="H212" s="49" t="s">
        <v>136</v>
      </c>
      <c r="I212" s="21" t="s">
        <v>74</v>
      </c>
      <c r="J212" s="61" t="s">
        <v>559</v>
      </c>
      <c r="K212" s="53" t="s">
        <v>29</v>
      </c>
      <c r="L212" s="52" t="s">
        <v>92</v>
      </c>
      <c r="M212" s="48" t="s">
        <v>73</v>
      </c>
      <c r="N212" s="89" t="s">
        <v>74</v>
      </c>
      <c r="O212" s="90" t="s">
        <v>74</v>
      </c>
      <c r="P212" s="89" t="s">
        <v>74</v>
      </c>
      <c r="Q212" s="47" t="str">
        <f t="shared" si="11"/>
        <v>GNZ-00013</v>
      </c>
      <c r="R212" s="64" t="s">
        <v>75</v>
      </c>
      <c r="S212" s="87">
        <v>969</v>
      </c>
      <c r="T212" s="21">
        <v>1</v>
      </c>
      <c r="U212" s="62" t="s">
        <v>139</v>
      </c>
      <c r="V212" s="49" t="s">
        <v>136</v>
      </c>
    </row>
    <row r="213" spans="1:22" x14ac:dyDescent="0.2">
      <c r="A213" s="21" t="str">
        <f t="shared" si="9"/>
        <v>Catalogo principalOPEN-CSP GOBIERNOGPJ-00004</v>
      </c>
      <c r="B213" s="21" t="str">
        <f t="shared" si="10"/>
        <v>GPJ-00004OPEN-CSP GOBIERNO</v>
      </c>
      <c r="D213" s="21" t="s">
        <v>134</v>
      </c>
      <c r="E213" s="61" t="s">
        <v>560</v>
      </c>
      <c r="F213" s="21" t="s">
        <v>18</v>
      </c>
      <c r="G213" s="21" t="s">
        <v>134</v>
      </c>
      <c r="H213" s="49" t="s">
        <v>136</v>
      </c>
      <c r="I213" s="21" t="s">
        <v>74</v>
      </c>
      <c r="J213" s="61" t="s">
        <v>561</v>
      </c>
      <c r="K213" s="53" t="s">
        <v>29</v>
      </c>
      <c r="L213" s="52" t="s">
        <v>92</v>
      </c>
      <c r="M213" s="48" t="s">
        <v>73</v>
      </c>
      <c r="N213" s="89" t="s">
        <v>74</v>
      </c>
      <c r="O213" s="90" t="s">
        <v>74</v>
      </c>
      <c r="P213" s="89" t="s">
        <v>74</v>
      </c>
      <c r="Q213" s="47" t="str">
        <f t="shared" si="11"/>
        <v>GPJ-00004</v>
      </c>
      <c r="R213" s="64" t="s">
        <v>75</v>
      </c>
      <c r="S213" s="87">
        <v>54.12</v>
      </c>
      <c r="T213" s="21">
        <v>1</v>
      </c>
      <c r="U213" s="62" t="s">
        <v>139</v>
      </c>
      <c r="V213" s="49" t="s">
        <v>136</v>
      </c>
    </row>
    <row r="214" spans="1:22" x14ac:dyDescent="0.2">
      <c r="A214" s="21" t="str">
        <f t="shared" si="9"/>
        <v>Catalogo principalOPEN-CSP GOBIERNOGPQ-00004</v>
      </c>
      <c r="B214" s="21" t="str">
        <f t="shared" si="10"/>
        <v>GPQ-00004OPEN-CSP GOBIERNO</v>
      </c>
      <c r="D214" s="21" t="s">
        <v>134</v>
      </c>
      <c r="E214" s="61" t="s">
        <v>562</v>
      </c>
      <c r="F214" s="21" t="s">
        <v>18</v>
      </c>
      <c r="G214" s="21" t="s">
        <v>134</v>
      </c>
      <c r="H214" s="49" t="s">
        <v>136</v>
      </c>
      <c r="I214" s="21" t="s">
        <v>74</v>
      </c>
      <c r="J214" s="61" t="s">
        <v>563</v>
      </c>
      <c r="K214" s="53" t="s">
        <v>29</v>
      </c>
      <c r="L214" s="52" t="s">
        <v>92</v>
      </c>
      <c r="M214" s="48" t="s">
        <v>73</v>
      </c>
      <c r="N214" s="89" t="s">
        <v>74</v>
      </c>
      <c r="O214" s="90" t="s">
        <v>74</v>
      </c>
      <c r="P214" s="89" t="s">
        <v>74</v>
      </c>
      <c r="Q214" s="47" t="str">
        <f t="shared" si="11"/>
        <v>GPQ-00004</v>
      </c>
      <c r="R214" s="64" t="s">
        <v>75</v>
      </c>
      <c r="S214" s="87">
        <v>96</v>
      </c>
      <c r="T214" s="21">
        <v>1</v>
      </c>
      <c r="U214" s="62" t="s">
        <v>139</v>
      </c>
      <c r="V214" s="49" t="s">
        <v>136</v>
      </c>
    </row>
    <row r="215" spans="1:22" x14ac:dyDescent="0.2">
      <c r="A215" s="21" t="str">
        <f t="shared" si="9"/>
        <v>Catalogo principalOPEN-CSP GOBIERNOGPQ-00009</v>
      </c>
      <c r="B215" s="21" t="str">
        <f t="shared" si="10"/>
        <v>GPQ-00009OPEN-CSP GOBIERNO</v>
      </c>
      <c r="D215" s="21" t="s">
        <v>134</v>
      </c>
      <c r="E215" s="61" t="s">
        <v>564</v>
      </c>
      <c r="F215" s="21" t="s">
        <v>18</v>
      </c>
      <c r="G215" s="21" t="s">
        <v>134</v>
      </c>
      <c r="H215" s="49" t="s">
        <v>136</v>
      </c>
      <c r="I215" s="21" t="s">
        <v>74</v>
      </c>
      <c r="J215" s="61" t="s">
        <v>565</v>
      </c>
      <c r="K215" s="53" t="s">
        <v>29</v>
      </c>
      <c r="L215" s="52" t="s">
        <v>92</v>
      </c>
      <c r="M215" s="48" t="s">
        <v>73</v>
      </c>
      <c r="N215" s="89" t="s">
        <v>74</v>
      </c>
      <c r="O215" s="90" t="s">
        <v>74</v>
      </c>
      <c r="P215" s="89" t="s">
        <v>74</v>
      </c>
      <c r="Q215" s="47" t="str">
        <f t="shared" si="11"/>
        <v>GPQ-00009</v>
      </c>
      <c r="R215" s="64" t="s">
        <v>75</v>
      </c>
      <c r="S215" s="87">
        <v>96</v>
      </c>
      <c r="T215" s="21">
        <v>1</v>
      </c>
      <c r="U215" s="62" t="s">
        <v>139</v>
      </c>
      <c r="V215" s="49" t="s">
        <v>136</v>
      </c>
    </row>
    <row r="216" spans="1:22" x14ac:dyDescent="0.2">
      <c r="A216" s="21" t="str">
        <f t="shared" si="9"/>
        <v>Catalogo principalOPEN-CSP GOBIERNOGPT-00004</v>
      </c>
      <c r="B216" s="21" t="str">
        <f t="shared" si="10"/>
        <v>GPT-00004OPEN-CSP GOBIERNO</v>
      </c>
      <c r="D216" s="21" t="s">
        <v>134</v>
      </c>
      <c r="E216" s="61" t="s">
        <v>566</v>
      </c>
      <c r="F216" s="21" t="s">
        <v>18</v>
      </c>
      <c r="G216" s="21" t="s">
        <v>134</v>
      </c>
      <c r="H216" s="49" t="s">
        <v>136</v>
      </c>
      <c r="I216" s="21" t="s">
        <v>74</v>
      </c>
      <c r="J216" s="61" t="s">
        <v>567</v>
      </c>
      <c r="K216" s="53" t="s">
        <v>29</v>
      </c>
      <c r="L216" s="52" t="s">
        <v>92</v>
      </c>
      <c r="M216" s="48" t="s">
        <v>73</v>
      </c>
      <c r="N216" s="89" t="s">
        <v>74</v>
      </c>
      <c r="O216" s="90" t="s">
        <v>74</v>
      </c>
      <c r="P216" s="89" t="s">
        <v>74</v>
      </c>
      <c r="Q216" s="47" t="str">
        <f t="shared" si="11"/>
        <v>GPT-00004</v>
      </c>
      <c r="R216" s="64" t="s">
        <v>75</v>
      </c>
      <c r="S216" s="87">
        <v>1800</v>
      </c>
      <c r="T216" s="21">
        <v>1</v>
      </c>
      <c r="U216" s="62" t="s">
        <v>139</v>
      </c>
      <c r="V216" s="49" t="s">
        <v>136</v>
      </c>
    </row>
    <row r="217" spans="1:22" x14ac:dyDescent="0.2">
      <c r="A217" s="21" t="str">
        <f t="shared" si="9"/>
        <v>Catalogo principalOPEN-CSP GOBIERNOGPW-00002</v>
      </c>
      <c r="B217" s="21" t="str">
        <f t="shared" si="10"/>
        <v>GPW-00002OPEN-CSP GOBIERNO</v>
      </c>
      <c r="D217" s="21" t="s">
        <v>134</v>
      </c>
      <c r="E217" s="61" t="s">
        <v>568</v>
      </c>
      <c r="F217" s="21" t="s">
        <v>18</v>
      </c>
      <c r="G217" s="21" t="s">
        <v>134</v>
      </c>
      <c r="H217" s="49" t="s">
        <v>136</v>
      </c>
      <c r="I217" s="21" t="s">
        <v>74</v>
      </c>
      <c r="J217" s="61" t="s">
        <v>569</v>
      </c>
      <c r="K217" s="53" t="s">
        <v>29</v>
      </c>
      <c r="L217" s="52" t="s">
        <v>92</v>
      </c>
      <c r="M217" s="48" t="s">
        <v>73</v>
      </c>
      <c r="N217" s="89" t="s">
        <v>74</v>
      </c>
      <c r="O217" s="90" t="s">
        <v>74</v>
      </c>
      <c r="P217" s="89" t="s">
        <v>74</v>
      </c>
      <c r="Q217" s="47" t="str">
        <f t="shared" si="11"/>
        <v>GPW-00002</v>
      </c>
      <c r="R217" s="64" t="s">
        <v>75</v>
      </c>
      <c r="S217" s="87">
        <v>1200</v>
      </c>
      <c r="T217" s="21">
        <v>1</v>
      </c>
      <c r="U217" s="62" t="s">
        <v>139</v>
      </c>
      <c r="V217" s="49" t="s">
        <v>136</v>
      </c>
    </row>
    <row r="218" spans="1:22" x14ac:dyDescent="0.2">
      <c r="A218" s="21" t="str">
        <f t="shared" si="9"/>
        <v>Catalogo principalOPEN-CSP GOBIERNOGPW-00004</v>
      </c>
      <c r="B218" s="21" t="str">
        <f t="shared" si="10"/>
        <v>GPW-00004OPEN-CSP GOBIERNO</v>
      </c>
      <c r="D218" s="21" t="s">
        <v>134</v>
      </c>
      <c r="E218" s="61" t="s">
        <v>570</v>
      </c>
      <c r="F218" s="21" t="s">
        <v>18</v>
      </c>
      <c r="G218" s="21" t="s">
        <v>134</v>
      </c>
      <c r="H218" s="49" t="s">
        <v>136</v>
      </c>
      <c r="I218" s="21" t="s">
        <v>74</v>
      </c>
      <c r="J218" s="61" t="s">
        <v>571</v>
      </c>
      <c r="K218" s="53" t="s">
        <v>29</v>
      </c>
      <c r="L218" s="52" t="s">
        <v>92</v>
      </c>
      <c r="M218" s="48" t="s">
        <v>73</v>
      </c>
      <c r="N218" s="89" t="s">
        <v>74</v>
      </c>
      <c r="O218" s="90" t="s">
        <v>74</v>
      </c>
      <c r="P218" s="89" t="s">
        <v>74</v>
      </c>
      <c r="Q218" s="47" t="str">
        <f t="shared" si="11"/>
        <v>GPW-00004</v>
      </c>
      <c r="R218" s="64" t="s">
        <v>75</v>
      </c>
      <c r="S218" s="87">
        <v>8400</v>
      </c>
      <c r="T218" s="21">
        <v>1</v>
      </c>
      <c r="U218" s="62" t="s">
        <v>139</v>
      </c>
      <c r="V218" s="49" t="s">
        <v>136</v>
      </c>
    </row>
    <row r="219" spans="1:22" x14ac:dyDescent="0.2">
      <c r="A219" s="21" t="str">
        <f t="shared" si="9"/>
        <v>Catalogo principalOPEN-CSP GOBIERNOGPW-00006</v>
      </c>
      <c r="B219" s="21" t="str">
        <f t="shared" si="10"/>
        <v>GPW-00006OPEN-CSP GOBIERNO</v>
      </c>
      <c r="D219" s="21" t="s">
        <v>134</v>
      </c>
      <c r="E219" s="61" t="s">
        <v>572</v>
      </c>
      <c r="F219" s="21" t="s">
        <v>18</v>
      </c>
      <c r="G219" s="21" t="s">
        <v>134</v>
      </c>
      <c r="H219" s="49" t="s">
        <v>136</v>
      </c>
      <c r="I219" s="21" t="s">
        <v>74</v>
      </c>
      <c r="J219" s="61" t="s">
        <v>573</v>
      </c>
      <c r="K219" s="53" t="s">
        <v>29</v>
      </c>
      <c r="L219" s="52" t="s">
        <v>92</v>
      </c>
      <c r="M219" s="48" t="s">
        <v>73</v>
      </c>
      <c r="N219" s="89" t="s">
        <v>74</v>
      </c>
      <c r="O219" s="90" t="s">
        <v>74</v>
      </c>
      <c r="P219" s="89" t="s">
        <v>74</v>
      </c>
      <c r="Q219" s="47" t="str">
        <f t="shared" si="11"/>
        <v>GPW-00006</v>
      </c>
      <c r="R219" s="64" t="s">
        <v>75</v>
      </c>
      <c r="S219" s="87">
        <v>48000</v>
      </c>
      <c r="T219" s="21">
        <v>1</v>
      </c>
      <c r="U219" s="62" t="s">
        <v>139</v>
      </c>
      <c r="V219" s="49" t="s">
        <v>136</v>
      </c>
    </row>
    <row r="220" spans="1:22" x14ac:dyDescent="0.2">
      <c r="A220" s="21" t="str">
        <f t="shared" si="9"/>
        <v>Catalogo principalOPEN-CSP GOBIERNOGQP-00004</v>
      </c>
      <c r="B220" s="21" t="str">
        <f t="shared" si="10"/>
        <v>GQP-00004OPEN-CSP GOBIERNO</v>
      </c>
      <c r="D220" s="21" t="s">
        <v>134</v>
      </c>
      <c r="E220" s="61" t="s">
        <v>574</v>
      </c>
      <c r="F220" s="21" t="s">
        <v>18</v>
      </c>
      <c r="G220" s="21" t="s">
        <v>134</v>
      </c>
      <c r="H220" s="49" t="s">
        <v>136</v>
      </c>
      <c r="I220" s="21" t="s">
        <v>74</v>
      </c>
      <c r="J220" s="61" t="s">
        <v>575</v>
      </c>
      <c r="K220" s="53" t="s">
        <v>29</v>
      </c>
      <c r="L220" s="52" t="s">
        <v>92</v>
      </c>
      <c r="M220" s="48" t="s">
        <v>73</v>
      </c>
      <c r="N220" s="89" t="s">
        <v>74</v>
      </c>
      <c r="O220" s="90" t="s">
        <v>74</v>
      </c>
      <c r="P220" s="89" t="s">
        <v>74</v>
      </c>
      <c r="Q220" s="47" t="str">
        <f t="shared" si="11"/>
        <v>GQP-00004</v>
      </c>
      <c r="R220" s="64" t="s">
        <v>75</v>
      </c>
      <c r="S220" s="87">
        <v>6600</v>
      </c>
      <c r="T220" s="21">
        <v>1</v>
      </c>
      <c r="U220" s="62" t="s">
        <v>139</v>
      </c>
      <c r="V220" s="49" t="s">
        <v>136</v>
      </c>
    </row>
    <row r="221" spans="1:22" x14ac:dyDescent="0.2">
      <c r="A221" s="21" t="str">
        <f t="shared" si="9"/>
        <v>Catalogo principalOPEN-CSP GOBIERNOGR5-00006</v>
      </c>
      <c r="B221" s="21" t="str">
        <f t="shared" si="10"/>
        <v>GR5-00006OPEN-CSP GOBIERNO</v>
      </c>
      <c r="D221" s="21" t="s">
        <v>134</v>
      </c>
      <c r="E221" s="61" t="s">
        <v>576</v>
      </c>
      <c r="F221" s="21" t="s">
        <v>18</v>
      </c>
      <c r="G221" s="21" t="s">
        <v>134</v>
      </c>
      <c r="H221" s="49" t="s">
        <v>136</v>
      </c>
      <c r="I221" s="21" t="s">
        <v>74</v>
      </c>
      <c r="J221" s="61" t="s">
        <v>577</v>
      </c>
      <c r="K221" s="53" t="s">
        <v>29</v>
      </c>
      <c r="L221" s="52" t="s">
        <v>92</v>
      </c>
      <c r="M221" s="48" t="s">
        <v>73</v>
      </c>
      <c r="N221" s="89" t="s">
        <v>74</v>
      </c>
      <c r="O221" s="90" t="s">
        <v>74</v>
      </c>
      <c r="P221" s="89" t="s">
        <v>74</v>
      </c>
      <c r="Q221" s="47" t="str">
        <f t="shared" si="11"/>
        <v>GR5-00006</v>
      </c>
      <c r="R221" s="64" t="s">
        <v>75</v>
      </c>
      <c r="S221" s="87">
        <v>31.6</v>
      </c>
      <c r="T221" s="21">
        <v>1</v>
      </c>
      <c r="U221" s="62" t="s">
        <v>139</v>
      </c>
      <c r="V221" s="49" t="s">
        <v>136</v>
      </c>
    </row>
    <row r="222" spans="1:22" x14ac:dyDescent="0.2">
      <c r="A222" s="21" t="str">
        <f t="shared" si="9"/>
        <v>Catalogo principalOPEN-CSP GOBIERNOGS7-00006</v>
      </c>
      <c r="B222" s="21" t="str">
        <f t="shared" si="10"/>
        <v>GS7-00006OPEN-CSP GOBIERNO</v>
      </c>
      <c r="D222" s="21" t="s">
        <v>134</v>
      </c>
      <c r="E222" s="61" t="s">
        <v>578</v>
      </c>
      <c r="F222" s="21" t="s">
        <v>18</v>
      </c>
      <c r="G222" s="21" t="s">
        <v>134</v>
      </c>
      <c r="H222" s="49" t="s">
        <v>136</v>
      </c>
      <c r="I222" s="21" t="s">
        <v>74</v>
      </c>
      <c r="J222" s="61" t="s">
        <v>579</v>
      </c>
      <c r="K222" s="53" t="s">
        <v>29</v>
      </c>
      <c r="L222" s="52" t="s">
        <v>92</v>
      </c>
      <c r="M222" s="48" t="s">
        <v>73</v>
      </c>
      <c r="N222" s="89" t="s">
        <v>74</v>
      </c>
      <c r="O222" s="90" t="s">
        <v>74</v>
      </c>
      <c r="P222" s="89" t="s">
        <v>74</v>
      </c>
      <c r="Q222" s="47" t="str">
        <f t="shared" si="11"/>
        <v>GS7-00006</v>
      </c>
      <c r="R222" s="64" t="s">
        <v>75</v>
      </c>
      <c r="S222" s="87">
        <v>104.9</v>
      </c>
      <c r="T222" s="21">
        <v>1</v>
      </c>
      <c r="U222" s="62" t="s">
        <v>139</v>
      </c>
      <c r="V222" s="49" t="s">
        <v>136</v>
      </c>
    </row>
    <row r="223" spans="1:22" x14ac:dyDescent="0.2">
      <c r="A223" s="21" t="str">
        <f t="shared" si="9"/>
        <v>Catalogo principalOPEN-CSP GOBIERNOH04-01233</v>
      </c>
      <c r="B223" s="21" t="str">
        <f t="shared" si="10"/>
        <v>H04-01233OPEN-CSP GOBIERNO</v>
      </c>
      <c r="D223" s="21" t="s">
        <v>134</v>
      </c>
      <c r="E223" s="61" t="s">
        <v>580</v>
      </c>
      <c r="F223" s="21" t="s">
        <v>18</v>
      </c>
      <c r="G223" s="21" t="s">
        <v>134</v>
      </c>
      <c r="H223" s="49" t="s">
        <v>136</v>
      </c>
      <c r="I223" s="21" t="s">
        <v>74</v>
      </c>
      <c r="J223" s="61" t="s">
        <v>581</v>
      </c>
      <c r="K223" s="53" t="s">
        <v>29</v>
      </c>
      <c r="L223" s="52" t="s">
        <v>92</v>
      </c>
      <c r="M223" s="48" t="s">
        <v>73</v>
      </c>
      <c r="N223" s="89" t="s">
        <v>74</v>
      </c>
      <c r="O223" s="90" t="s">
        <v>74</v>
      </c>
      <c r="P223" s="89" t="s">
        <v>74</v>
      </c>
      <c r="Q223" s="47" t="str">
        <f t="shared" si="11"/>
        <v>H04-01233</v>
      </c>
      <c r="R223" s="64" t="s">
        <v>138</v>
      </c>
      <c r="S223" s="87">
        <v>10275.17</v>
      </c>
      <c r="T223" s="21">
        <v>1</v>
      </c>
      <c r="U223" s="62" t="s">
        <v>139</v>
      </c>
      <c r="V223" s="49" t="s">
        <v>136</v>
      </c>
    </row>
    <row r="224" spans="1:22" x14ac:dyDescent="0.2">
      <c r="A224" s="21" t="str">
        <f t="shared" si="9"/>
        <v>Catalogo principalOPEN-CSP GOBIERNOH04-01234</v>
      </c>
      <c r="B224" s="21" t="str">
        <f t="shared" si="10"/>
        <v>H04-01234OPEN-CSP GOBIERNO</v>
      </c>
      <c r="D224" s="21" t="s">
        <v>134</v>
      </c>
      <c r="E224" s="61" t="s">
        <v>582</v>
      </c>
      <c r="F224" s="21" t="s">
        <v>18</v>
      </c>
      <c r="G224" s="21" t="s">
        <v>134</v>
      </c>
      <c r="H224" s="49" t="s">
        <v>136</v>
      </c>
      <c r="I224" s="21" t="s">
        <v>74</v>
      </c>
      <c r="J224" s="61" t="s">
        <v>583</v>
      </c>
      <c r="K224" s="53" t="s">
        <v>29</v>
      </c>
      <c r="L224" s="52" t="s">
        <v>92</v>
      </c>
      <c r="M224" s="48" t="s">
        <v>73</v>
      </c>
      <c r="N224" s="89" t="s">
        <v>74</v>
      </c>
      <c r="O224" s="90" t="s">
        <v>74</v>
      </c>
      <c r="P224" s="89" t="s">
        <v>74</v>
      </c>
      <c r="Q224" s="47" t="str">
        <f t="shared" si="11"/>
        <v>H04-01234</v>
      </c>
      <c r="R224" s="64" t="s">
        <v>138</v>
      </c>
      <c r="S224" s="87">
        <v>3425.1</v>
      </c>
      <c r="T224" s="21">
        <v>1</v>
      </c>
      <c r="U224" s="62" t="s">
        <v>139</v>
      </c>
      <c r="V224" s="49" t="s">
        <v>136</v>
      </c>
    </row>
    <row r="225" spans="1:22" x14ac:dyDescent="0.2">
      <c r="A225" s="21" t="str">
        <f t="shared" si="9"/>
        <v>Catalogo principalOPEN-CSP GOBIERNOH05-01578</v>
      </c>
      <c r="B225" s="21" t="str">
        <f t="shared" si="10"/>
        <v>H05-01578OPEN-CSP GOBIERNO</v>
      </c>
      <c r="D225" s="21" t="s">
        <v>134</v>
      </c>
      <c r="E225" s="61" t="s">
        <v>584</v>
      </c>
      <c r="F225" s="21" t="s">
        <v>18</v>
      </c>
      <c r="G225" s="21" t="s">
        <v>134</v>
      </c>
      <c r="H225" s="49" t="s">
        <v>136</v>
      </c>
      <c r="I225" s="21" t="s">
        <v>74</v>
      </c>
      <c r="J225" s="61" t="s">
        <v>585</v>
      </c>
      <c r="K225" s="53" t="s">
        <v>29</v>
      </c>
      <c r="L225" s="52" t="s">
        <v>92</v>
      </c>
      <c r="M225" s="48" t="s">
        <v>73</v>
      </c>
      <c r="N225" s="89" t="s">
        <v>74</v>
      </c>
      <c r="O225" s="90" t="s">
        <v>74</v>
      </c>
      <c r="P225" s="89" t="s">
        <v>74</v>
      </c>
      <c r="Q225" s="47" t="str">
        <f t="shared" si="11"/>
        <v>H05-01578</v>
      </c>
      <c r="R225" s="64" t="s">
        <v>138</v>
      </c>
      <c r="S225" s="87">
        <v>47.24</v>
      </c>
      <c r="T225" s="21">
        <v>1</v>
      </c>
      <c r="U225" s="62" t="s">
        <v>139</v>
      </c>
      <c r="V225" s="49" t="s">
        <v>136</v>
      </c>
    </row>
    <row r="226" spans="1:22" x14ac:dyDescent="0.2">
      <c r="A226" s="21" t="str">
        <f t="shared" si="9"/>
        <v>Catalogo principalOPEN-CSP GOBIERNOH05-01579</v>
      </c>
      <c r="B226" s="21" t="str">
        <f t="shared" si="10"/>
        <v>H05-01579OPEN-CSP GOBIERNO</v>
      </c>
      <c r="D226" s="21" t="s">
        <v>134</v>
      </c>
      <c r="E226" s="61" t="s">
        <v>586</v>
      </c>
      <c r="F226" s="21" t="s">
        <v>18</v>
      </c>
      <c r="G226" s="21" t="s">
        <v>134</v>
      </c>
      <c r="H226" s="49" t="s">
        <v>136</v>
      </c>
      <c r="I226" s="21" t="s">
        <v>74</v>
      </c>
      <c r="J226" s="61" t="s">
        <v>587</v>
      </c>
      <c r="K226" s="53" t="s">
        <v>29</v>
      </c>
      <c r="L226" s="52" t="s">
        <v>92</v>
      </c>
      <c r="M226" s="48" t="s">
        <v>73</v>
      </c>
      <c r="N226" s="89" t="s">
        <v>74</v>
      </c>
      <c r="O226" s="90" t="s">
        <v>74</v>
      </c>
      <c r="P226" s="89" t="s">
        <v>74</v>
      </c>
      <c r="Q226" s="47" t="str">
        <f t="shared" si="11"/>
        <v>H05-01579</v>
      </c>
      <c r="R226" s="64" t="s">
        <v>138</v>
      </c>
      <c r="S226" s="87">
        <v>141.72999999999999</v>
      </c>
      <c r="T226" s="21">
        <v>1</v>
      </c>
      <c r="U226" s="62" t="s">
        <v>139</v>
      </c>
      <c r="V226" s="49" t="s">
        <v>136</v>
      </c>
    </row>
    <row r="227" spans="1:22" x14ac:dyDescent="0.2">
      <c r="A227" s="21" t="str">
        <f t="shared" si="9"/>
        <v>Catalogo principalOPEN-CSP GOBIERNOH05-01580</v>
      </c>
      <c r="B227" s="21" t="str">
        <f t="shared" si="10"/>
        <v>H05-01580OPEN-CSP GOBIERNO</v>
      </c>
      <c r="D227" s="21" t="s">
        <v>134</v>
      </c>
      <c r="E227" s="61" t="s">
        <v>588</v>
      </c>
      <c r="F227" s="21" t="s">
        <v>18</v>
      </c>
      <c r="G227" s="21" t="s">
        <v>134</v>
      </c>
      <c r="H227" s="49" t="s">
        <v>136</v>
      </c>
      <c r="I227" s="21" t="s">
        <v>74</v>
      </c>
      <c r="J227" s="61" t="s">
        <v>589</v>
      </c>
      <c r="K227" s="53" t="s">
        <v>29</v>
      </c>
      <c r="L227" s="52" t="s">
        <v>92</v>
      </c>
      <c r="M227" s="48" t="s">
        <v>73</v>
      </c>
      <c r="N227" s="89" t="s">
        <v>74</v>
      </c>
      <c r="O227" s="90" t="s">
        <v>74</v>
      </c>
      <c r="P227" s="89" t="s">
        <v>74</v>
      </c>
      <c r="Q227" s="47" t="str">
        <f t="shared" si="11"/>
        <v>H05-01580</v>
      </c>
      <c r="R227" s="64" t="s">
        <v>138</v>
      </c>
      <c r="S227" s="87">
        <v>182.12</v>
      </c>
      <c r="T227" s="21">
        <v>1</v>
      </c>
      <c r="U227" s="62" t="s">
        <v>139</v>
      </c>
      <c r="V227" s="49" t="s">
        <v>136</v>
      </c>
    </row>
    <row r="228" spans="1:22" x14ac:dyDescent="0.2">
      <c r="A228" s="21" t="str">
        <f t="shared" si="9"/>
        <v>Catalogo principalOPEN-CSP GOBIERNOH05-01581</v>
      </c>
      <c r="B228" s="21" t="str">
        <f t="shared" si="10"/>
        <v>H05-01581OPEN-CSP GOBIERNO</v>
      </c>
      <c r="D228" s="21" t="s">
        <v>134</v>
      </c>
      <c r="E228" s="61" t="s">
        <v>590</v>
      </c>
      <c r="F228" s="21" t="s">
        <v>18</v>
      </c>
      <c r="G228" s="21" t="s">
        <v>134</v>
      </c>
      <c r="H228" s="49" t="s">
        <v>136</v>
      </c>
      <c r="I228" s="21" t="s">
        <v>74</v>
      </c>
      <c r="J228" s="61" t="s">
        <v>591</v>
      </c>
      <c r="K228" s="53" t="s">
        <v>29</v>
      </c>
      <c r="L228" s="52" t="s">
        <v>92</v>
      </c>
      <c r="M228" s="48" t="s">
        <v>73</v>
      </c>
      <c r="N228" s="89" t="s">
        <v>74</v>
      </c>
      <c r="O228" s="90" t="s">
        <v>74</v>
      </c>
      <c r="P228" s="89" t="s">
        <v>74</v>
      </c>
      <c r="Q228" s="47" t="str">
        <f t="shared" si="11"/>
        <v>H05-01581</v>
      </c>
      <c r="R228" s="64" t="s">
        <v>138</v>
      </c>
      <c r="S228" s="87">
        <v>60.71</v>
      </c>
      <c r="T228" s="21">
        <v>1</v>
      </c>
      <c r="U228" s="62" t="s">
        <v>139</v>
      </c>
      <c r="V228" s="49" t="s">
        <v>136</v>
      </c>
    </row>
    <row r="229" spans="1:22" x14ac:dyDescent="0.2">
      <c r="A229" s="21" t="str">
        <f t="shared" si="9"/>
        <v>Catalogo principalOPEN-CSP GOBIERNOH21-01609</v>
      </c>
      <c r="B229" s="21" t="str">
        <f t="shared" si="10"/>
        <v>H21-01609OPEN-CSP GOBIERNO</v>
      </c>
      <c r="D229" s="21" t="s">
        <v>134</v>
      </c>
      <c r="E229" s="61" t="s">
        <v>592</v>
      </c>
      <c r="F229" s="21" t="s">
        <v>18</v>
      </c>
      <c r="G229" s="21" t="s">
        <v>134</v>
      </c>
      <c r="H229" s="49" t="s">
        <v>136</v>
      </c>
      <c r="I229" s="21" t="s">
        <v>74</v>
      </c>
      <c r="J229" t="s">
        <v>593</v>
      </c>
      <c r="K229" s="53" t="s">
        <v>29</v>
      </c>
      <c r="L229" s="52" t="s">
        <v>92</v>
      </c>
      <c r="M229" s="48" t="s">
        <v>73</v>
      </c>
      <c r="N229" s="89" t="s">
        <v>74</v>
      </c>
      <c r="O229" s="90" t="s">
        <v>74</v>
      </c>
      <c r="P229" s="89" t="s">
        <v>74</v>
      </c>
      <c r="Q229" s="47" t="str">
        <f t="shared" si="11"/>
        <v>H21-01609</v>
      </c>
      <c r="R229" s="64" t="s">
        <v>138</v>
      </c>
      <c r="S229" s="87">
        <v>110.14</v>
      </c>
      <c r="T229" s="21">
        <v>1</v>
      </c>
      <c r="U229" s="62" t="s">
        <v>139</v>
      </c>
      <c r="V229" s="49" t="s">
        <v>136</v>
      </c>
    </row>
    <row r="230" spans="1:22" x14ac:dyDescent="0.2">
      <c r="A230" s="21" t="str">
        <f t="shared" si="9"/>
        <v>Catalogo principalOPEN-CSP GOBIERNOH21-01610</v>
      </c>
      <c r="B230" s="21" t="str">
        <f t="shared" si="10"/>
        <v>H21-01610OPEN-CSP GOBIERNO</v>
      </c>
      <c r="D230" s="21" t="s">
        <v>134</v>
      </c>
      <c r="E230" s="61" t="s">
        <v>594</v>
      </c>
      <c r="F230" s="21" t="s">
        <v>18</v>
      </c>
      <c r="G230" s="21" t="s">
        <v>134</v>
      </c>
      <c r="H230" s="49" t="s">
        <v>136</v>
      </c>
      <c r="I230" s="21" t="s">
        <v>74</v>
      </c>
      <c r="J230" t="s">
        <v>595</v>
      </c>
      <c r="K230" s="53" t="s">
        <v>29</v>
      </c>
      <c r="L230" s="52" t="s">
        <v>92</v>
      </c>
      <c r="M230" s="48" t="s">
        <v>73</v>
      </c>
      <c r="N230" s="89" t="s">
        <v>74</v>
      </c>
      <c r="O230" s="90" t="s">
        <v>74</v>
      </c>
      <c r="P230" s="89" t="s">
        <v>74</v>
      </c>
      <c r="Q230" s="47" t="str">
        <f t="shared" si="11"/>
        <v>H21-01610</v>
      </c>
      <c r="R230" s="64" t="s">
        <v>138</v>
      </c>
      <c r="S230" s="87">
        <v>254.11</v>
      </c>
      <c r="T230" s="21">
        <v>1</v>
      </c>
      <c r="U230" s="62" t="s">
        <v>139</v>
      </c>
      <c r="V230" s="49" t="s">
        <v>136</v>
      </c>
    </row>
    <row r="231" spans="1:22" x14ac:dyDescent="0.2">
      <c r="A231" s="21" t="str">
        <f t="shared" si="9"/>
        <v>Catalogo principalOPEN-CSP GOBIERNOH21-01611</v>
      </c>
      <c r="B231" s="21" t="str">
        <f t="shared" si="10"/>
        <v>H21-01611OPEN-CSP GOBIERNO</v>
      </c>
      <c r="D231" s="21" t="s">
        <v>134</v>
      </c>
      <c r="E231" s="61" t="s">
        <v>596</v>
      </c>
      <c r="F231" s="21" t="s">
        <v>18</v>
      </c>
      <c r="G231" s="21" t="s">
        <v>134</v>
      </c>
      <c r="H231" s="49" t="s">
        <v>136</v>
      </c>
      <c r="I231" s="21" t="s">
        <v>74</v>
      </c>
      <c r="J231" t="s">
        <v>597</v>
      </c>
      <c r="K231" s="53" t="s">
        <v>29</v>
      </c>
      <c r="L231" s="52" t="s">
        <v>92</v>
      </c>
      <c r="M231" s="48" t="s">
        <v>73</v>
      </c>
      <c r="N231" s="89" t="s">
        <v>74</v>
      </c>
      <c r="O231" s="90" t="s">
        <v>74</v>
      </c>
      <c r="P231" s="89" t="s">
        <v>74</v>
      </c>
      <c r="Q231" s="47" t="str">
        <f t="shared" si="11"/>
        <v>H21-01611</v>
      </c>
      <c r="R231" s="64" t="s">
        <v>138</v>
      </c>
      <c r="S231" s="87">
        <v>84.66</v>
      </c>
      <c r="T231" s="21">
        <v>1</v>
      </c>
      <c r="U231" s="62" t="s">
        <v>139</v>
      </c>
      <c r="V231" s="49" t="s">
        <v>136</v>
      </c>
    </row>
    <row r="232" spans="1:22" x14ac:dyDescent="0.2">
      <c r="A232" s="21" t="str">
        <f t="shared" si="9"/>
        <v>Catalogo principalOPEN-CSP GOBIERNOH21-01612</v>
      </c>
      <c r="B232" s="21" t="str">
        <f t="shared" si="10"/>
        <v>H21-01612OPEN-CSP GOBIERNO</v>
      </c>
      <c r="D232" s="21" t="s">
        <v>134</v>
      </c>
      <c r="E232" s="61" t="s">
        <v>598</v>
      </c>
      <c r="F232" s="21" t="s">
        <v>18</v>
      </c>
      <c r="G232" s="21" t="s">
        <v>134</v>
      </c>
      <c r="H232" s="49" t="s">
        <v>136</v>
      </c>
      <c r="I232" s="21" t="s">
        <v>74</v>
      </c>
      <c r="J232" t="s">
        <v>599</v>
      </c>
      <c r="K232" s="53" t="s">
        <v>29</v>
      </c>
      <c r="L232" s="52" t="s">
        <v>92</v>
      </c>
      <c r="M232" s="48" t="s">
        <v>73</v>
      </c>
      <c r="N232" s="89" t="s">
        <v>74</v>
      </c>
      <c r="O232" s="90" t="s">
        <v>74</v>
      </c>
      <c r="P232" s="89" t="s">
        <v>74</v>
      </c>
      <c r="Q232" s="47" t="str">
        <f t="shared" si="11"/>
        <v>H21-01612</v>
      </c>
      <c r="R232" s="64" t="s">
        <v>138</v>
      </c>
      <c r="S232" s="87">
        <v>330.67</v>
      </c>
      <c r="T232" s="21">
        <v>1</v>
      </c>
      <c r="U232" s="62" t="s">
        <v>139</v>
      </c>
      <c r="V232" s="49" t="s">
        <v>136</v>
      </c>
    </row>
    <row r="233" spans="1:22" x14ac:dyDescent="0.2">
      <c r="A233" s="21" t="str">
        <f t="shared" si="9"/>
        <v>Catalogo principalOPEN-CSP GOBIERNOH21-03568</v>
      </c>
      <c r="B233" s="21" t="str">
        <f t="shared" si="10"/>
        <v>H21-03568OPEN-CSP GOBIERNO</v>
      </c>
      <c r="D233" s="21" t="s">
        <v>134</v>
      </c>
      <c r="E233" s="61" t="s">
        <v>600</v>
      </c>
      <c r="F233" s="21" t="s">
        <v>18</v>
      </c>
      <c r="G233" s="21" t="s">
        <v>134</v>
      </c>
      <c r="H233" s="49" t="s">
        <v>136</v>
      </c>
      <c r="I233" s="21" t="s">
        <v>74</v>
      </c>
      <c r="J233" t="s">
        <v>601</v>
      </c>
      <c r="K233" s="53" t="s">
        <v>29</v>
      </c>
      <c r="L233" s="52" t="s">
        <v>92</v>
      </c>
      <c r="M233" s="48" t="s">
        <v>73</v>
      </c>
      <c r="N233" s="89" t="s">
        <v>74</v>
      </c>
      <c r="O233" s="90" t="s">
        <v>74</v>
      </c>
      <c r="P233" s="89" t="s">
        <v>74</v>
      </c>
      <c r="Q233" s="47" t="str">
        <f t="shared" si="11"/>
        <v>H21-03568</v>
      </c>
      <c r="R233" s="64" t="s">
        <v>138</v>
      </c>
      <c r="S233" s="87">
        <v>169.46</v>
      </c>
      <c r="T233" s="21">
        <v>1</v>
      </c>
      <c r="U233" s="62" t="s">
        <v>139</v>
      </c>
      <c r="V233" s="49" t="s">
        <v>136</v>
      </c>
    </row>
    <row r="234" spans="1:22" x14ac:dyDescent="0.2">
      <c r="A234" s="21" t="str">
        <f t="shared" si="9"/>
        <v>Catalogo principalOPEN-CSP GOBIERNOH21-03569</v>
      </c>
      <c r="B234" s="21" t="str">
        <f t="shared" si="10"/>
        <v>H21-03569OPEN-CSP GOBIERNO</v>
      </c>
      <c r="D234" s="21" t="s">
        <v>134</v>
      </c>
      <c r="E234" s="61" t="s">
        <v>602</v>
      </c>
      <c r="F234" s="21" t="s">
        <v>18</v>
      </c>
      <c r="G234" s="21" t="s">
        <v>134</v>
      </c>
      <c r="H234" s="49" t="s">
        <v>136</v>
      </c>
      <c r="I234" s="21" t="s">
        <v>74</v>
      </c>
      <c r="J234" t="s">
        <v>603</v>
      </c>
      <c r="K234" s="53" t="s">
        <v>29</v>
      </c>
      <c r="L234" s="52" t="s">
        <v>92</v>
      </c>
      <c r="M234" s="48" t="s">
        <v>73</v>
      </c>
      <c r="N234" s="89" t="s">
        <v>74</v>
      </c>
      <c r="O234" s="90" t="s">
        <v>74</v>
      </c>
      <c r="P234" s="89" t="s">
        <v>74</v>
      </c>
      <c r="Q234" s="47" t="str">
        <f t="shared" si="11"/>
        <v>H21-03569</v>
      </c>
      <c r="R234" s="64" t="s">
        <v>138</v>
      </c>
      <c r="S234" s="87">
        <v>220.53</v>
      </c>
      <c r="T234" s="21">
        <v>1</v>
      </c>
      <c r="U234" s="62" t="s">
        <v>139</v>
      </c>
      <c r="V234" s="49" t="s">
        <v>136</v>
      </c>
    </row>
    <row r="235" spans="1:22" x14ac:dyDescent="0.2">
      <c r="A235" s="21" t="str">
        <f t="shared" si="9"/>
        <v>Catalogo principalOPEN-CSP GOBIERNOH22-01205</v>
      </c>
      <c r="B235" s="21" t="str">
        <f t="shared" si="10"/>
        <v>H22-01205OPEN-CSP GOBIERNO</v>
      </c>
      <c r="D235" s="21" t="s">
        <v>134</v>
      </c>
      <c r="E235" s="61" t="s">
        <v>604</v>
      </c>
      <c r="F235" s="21" t="s">
        <v>18</v>
      </c>
      <c r="G235" s="21" t="s">
        <v>134</v>
      </c>
      <c r="H235" s="49" t="s">
        <v>136</v>
      </c>
      <c r="I235" s="21" t="s">
        <v>74</v>
      </c>
      <c r="J235" t="s">
        <v>605</v>
      </c>
      <c r="K235" s="53" t="s">
        <v>29</v>
      </c>
      <c r="L235" s="52" t="s">
        <v>92</v>
      </c>
      <c r="M235" s="48" t="s">
        <v>73</v>
      </c>
      <c r="N235" s="89" t="s">
        <v>74</v>
      </c>
      <c r="O235" s="90" t="s">
        <v>74</v>
      </c>
      <c r="P235" s="89" t="s">
        <v>74</v>
      </c>
      <c r="Q235" s="47" t="str">
        <f t="shared" si="11"/>
        <v>H22-01205</v>
      </c>
      <c r="R235" s="64" t="s">
        <v>138</v>
      </c>
      <c r="S235" s="87">
        <v>8562.59</v>
      </c>
      <c r="T235" s="21">
        <v>1</v>
      </c>
      <c r="U235" s="62" t="s">
        <v>139</v>
      </c>
      <c r="V235" s="49" t="s">
        <v>136</v>
      </c>
    </row>
    <row r="236" spans="1:22" x14ac:dyDescent="0.2">
      <c r="A236" s="21" t="str">
        <f t="shared" si="9"/>
        <v>Catalogo principalOPEN-CSP GOBIERNOH22-01207</v>
      </c>
      <c r="B236" s="21" t="str">
        <f t="shared" si="10"/>
        <v>H22-01207OPEN-CSP GOBIERNO</v>
      </c>
      <c r="D236" s="21" t="s">
        <v>134</v>
      </c>
      <c r="E236" s="61" t="s">
        <v>606</v>
      </c>
      <c r="F236" s="21" t="s">
        <v>18</v>
      </c>
      <c r="G236" s="21" t="s">
        <v>134</v>
      </c>
      <c r="H236" s="49" t="s">
        <v>136</v>
      </c>
      <c r="I236" s="21" t="s">
        <v>74</v>
      </c>
      <c r="J236" t="s">
        <v>607</v>
      </c>
      <c r="K236" s="53" t="s">
        <v>29</v>
      </c>
      <c r="L236" s="52" t="s">
        <v>92</v>
      </c>
      <c r="M236" s="48" t="s">
        <v>73</v>
      </c>
      <c r="N236" s="89" t="s">
        <v>74</v>
      </c>
      <c r="O236" s="90" t="s">
        <v>74</v>
      </c>
      <c r="P236" s="89" t="s">
        <v>74</v>
      </c>
      <c r="Q236" s="47" t="str">
        <f t="shared" si="11"/>
        <v>H22-01207</v>
      </c>
      <c r="R236" s="64" t="s">
        <v>138</v>
      </c>
      <c r="S236" s="87">
        <v>2854.11</v>
      </c>
      <c r="T236" s="21">
        <v>1</v>
      </c>
      <c r="U236" s="62" t="s">
        <v>139</v>
      </c>
      <c r="V236" s="49" t="s">
        <v>136</v>
      </c>
    </row>
    <row r="237" spans="1:22" x14ac:dyDescent="0.2">
      <c r="A237" s="21" t="str">
        <f t="shared" si="9"/>
        <v>Catalogo principalOPEN-CSP GOBIERNOH22-02797</v>
      </c>
      <c r="B237" s="21" t="str">
        <f t="shared" si="10"/>
        <v>H22-02797OPEN-CSP GOBIERNO</v>
      </c>
      <c r="D237" s="21" t="s">
        <v>134</v>
      </c>
      <c r="E237" s="61" t="s">
        <v>608</v>
      </c>
      <c r="F237" s="21" t="s">
        <v>18</v>
      </c>
      <c r="G237" s="21" t="s">
        <v>134</v>
      </c>
      <c r="H237" s="49" t="s">
        <v>136</v>
      </c>
      <c r="I237" s="21" t="s">
        <v>74</v>
      </c>
      <c r="J237" t="s">
        <v>609</v>
      </c>
      <c r="K237" s="53" t="s">
        <v>29</v>
      </c>
      <c r="L237" s="52" t="s">
        <v>92</v>
      </c>
      <c r="M237" s="48" t="s">
        <v>73</v>
      </c>
      <c r="N237" s="89" t="s">
        <v>74</v>
      </c>
      <c r="O237" s="90" t="s">
        <v>74</v>
      </c>
      <c r="P237" s="89" t="s">
        <v>74</v>
      </c>
      <c r="Q237" s="47" t="str">
        <f t="shared" si="11"/>
        <v>H22-02797</v>
      </c>
      <c r="R237" s="64" t="s">
        <v>138</v>
      </c>
      <c r="S237" s="87">
        <v>5708.48</v>
      </c>
      <c r="T237" s="21">
        <v>1</v>
      </c>
      <c r="U237" s="62" t="s">
        <v>139</v>
      </c>
      <c r="V237" s="49" t="s">
        <v>136</v>
      </c>
    </row>
    <row r="238" spans="1:22" x14ac:dyDescent="0.2">
      <c r="A238" s="21" t="str">
        <f t="shared" si="9"/>
        <v>Catalogo principalOPEN-CSP GOBIERNOH30-01277</v>
      </c>
      <c r="B238" s="21" t="str">
        <f t="shared" si="10"/>
        <v>H30-01277OPEN-CSP GOBIERNO</v>
      </c>
      <c r="D238" s="21" t="s">
        <v>134</v>
      </c>
      <c r="E238" s="61" t="s">
        <v>610</v>
      </c>
      <c r="F238" s="21" t="s">
        <v>18</v>
      </c>
      <c r="G238" s="21" t="s">
        <v>134</v>
      </c>
      <c r="H238" s="49" t="s">
        <v>136</v>
      </c>
      <c r="I238" s="21" t="s">
        <v>74</v>
      </c>
      <c r="J238" t="s">
        <v>611</v>
      </c>
      <c r="K238" s="53" t="s">
        <v>29</v>
      </c>
      <c r="L238" s="52" t="s">
        <v>92</v>
      </c>
      <c r="M238" s="48" t="s">
        <v>73</v>
      </c>
      <c r="N238" s="89" t="s">
        <v>74</v>
      </c>
      <c r="O238" s="90" t="s">
        <v>74</v>
      </c>
      <c r="P238" s="89" t="s">
        <v>74</v>
      </c>
      <c r="Q238" s="47" t="str">
        <f t="shared" si="11"/>
        <v>H30-01277</v>
      </c>
      <c r="R238" s="64" t="s">
        <v>138</v>
      </c>
      <c r="S238" s="87">
        <v>548.17999999999995</v>
      </c>
      <c r="T238" s="21">
        <v>1</v>
      </c>
      <c r="U238" s="62" t="s">
        <v>139</v>
      </c>
      <c r="V238" s="49" t="s">
        <v>136</v>
      </c>
    </row>
    <row r="239" spans="1:22" x14ac:dyDescent="0.2">
      <c r="A239" s="21" t="str">
        <f t="shared" si="9"/>
        <v>Catalogo principalOPEN-CSP GOBIERNOH30-01279</v>
      </c>
      <c r="B239" s="21" t="str">
        <f t="shared" si="10"/>
        <v>H30-01279OPEN-CSP GOBIERNO</v>
      </c>
      <c r="D239" s="21" t="s">
        <v>134</v>
      </c>
      <c r="E239" s="61" t="s">
        <v>612</v>
      </c>
      <c r="F239" s="21" t="s">
        <v>18</v>
      </c>
      <c r="G239" s="21" t="s">
        <v>134</v>
      </c>
      <c r="H239" s="49" t="s">
        <v>136</v>
      </c>
      <c r="I239" s="21" t="s">
        <v>74</v>
      </c>
      <c r="J239" t="s">
        <v>613</v>
      </c>
      <c r="K239" s="53" t="s">
        <v>29</v>
      </c>
      <c r="L239" s="52" t="s">
        <v>92</v>
      </c>
      <c r="M239" s="48" t="s">
        <v>73</v>
      </c>
      <c r="N239" s="89" t="s">
        <v>74</v>
      </c>
      <c r="O239" s="90" t="s">
        <v>74</v>
      </c>
      <c r="P239" s="89" t="s">
        <v>74</v>
      </c>
      <c r="Q239" s="47" t="str">
        <f t="shared" si="11"/>
        <v>H30-01279</v>
      </c>
      <c r="R239" s="64" t="s">
        <v>138</v>
      </c>
      <c r="S239" s="87">
        <v>1493.31</v>
      </c>
      <c r="T239" s="21">
        <v>1</v>
      </c>
      <c r="U239" s="62" t="s">
        <v>139</v>
      </c>
      <c r="V239" s="49" t="s">
        <v>136</v>
      </c>
    </row>
    <row r="240" spans="1:22" x14ac:dyDescent="0.2">
      <c r="A240" s="21" t="str">
        <f t="shared" si="9"/>
        <v>Catalogo principalOPEN-CSP GOBIERNOH30-05839</v>
      </c>
      <c r="B240" s="21" t="str">
        <f t="shared" si="10"/>
        <v>H30-05839OPEN-CSP GOBIERNO</v>
      </c>
      <c r="D240" s="21" t="s">
        <v>134</v>
      </c>
      <c r="E240" s="61" t="s">
        <v>614</v>
      </c>
      <c r="F240" s="21" t="s">
        <v>18</v>
      </c>
      <c r="G240" s="21" t="s">
        <v>134</v>
      </c>
      <c r="H240" s="49" t="s">
        <v>136</v>
      </c>
      <c r="I240" s="21" t="s">
        <v>74</v>
      </c>
      <c r="J240" t="s">
        <v>615</v>
      </c>
      <c r="K240" s="53" t="s">
        <v>29</v>
      </c>
      <c r="L240" s="52" t="s">
        <v>92</v>
      </c>
      <c r="M240" s="48" t="s">
        <v>73</v>
      </c>
      <c r="N240" s="89" t="s">
        <v>74</v>
      </c>
      <c r="O240" s="90" t="s">
        <v>74</v>
      </c>
      <c r="P240" s="89" t="s">
        <v>74</v>
      </c>
      <c r="Q240" s="47" t="str">
        <f t="shared" si="11"/>
        <v>H30-05839</v>
      </c>
      <c r="R240" s="64" t="s">
        <v>138</v>
      </c>
      <c r="S240" s="87">
        <v>945.13</v>
      </c>
      <c r="T240" s="21">
        <v>1</v>
      </c>
      <c r="U240" s="62" t="s">
        <v>139</v>
      </c>
      <c r="V240" s="49" t="s">
        <v>136</v>
      </c>
    </row>
    <row r="241" spans="1:22" x14ac:dyDescent="0.2">
      <c r="A241" s="21" t="str">
        <f t="shared" si="9"/>
        <v>Catalogo principalOPEN-CSP GOBIERNOHJA-00756</v>
      </c>
      <c r="B241" s="21" t="str">
        <f t="shared" si="10"/>
        <v>HJA-00756OPEN-CSP GOBIERNO</v>
      </c>
      <c r="D241" s="21" t="s">
        <v>134</v>
      </c>
      <c r="E241" s="61" t="s">
        <v>616</v>
      </c>
      <c r="F241" s="21" t="s">
        <v>18</v>
      </c>
      <c r="G241" s="21" t="s">
        <v>134</v>
      </c>
      <c r="H241" s="49" t="s">
        <v>136</v>
      </c>
      <c r="I241" s="21" t="s">
        <v>74</v>
      </c>
      <c r="J241" t="s">
        <v>617</v>
      </c>
      <c r="K241" s="53" t="s">
        <v>29</v>
      </c>
      <c r="L241" s="52" t="s">
        <v>92</v>
      </c>
      <c r="M241" s="48" t="s">
        <v>73</v>
      </c>
      <c r="N241" s="89" t="s">
        <v>74</v>
      </c>
      <c r="O241" s="90" t="s">
        <v>74</v>
      </c>
      <c r="P241" s="89" t="s">
        <v>74</v>
      </c>
      <c r="Q241" s="47" t="str">
        <f t="shared" si="11"/>
        <v>HJA-00756</v>
      </c>
      <c r="R241" s="64" t="s">
        <v>138</v>
      </c>
      <c r="S241" s="87">
        <v>1909.74</v>
      </c>
      <c r="T241" s="21">
        <v>1</v>
      </c>
      <c r="U241" s="62" t="s">
        <v>139</v>
      </c>
      <c r="V241" s="49" t="s">
        <v>136</v>
      </c>
    </row>
    <row r="242" spans="1:22" x14ac:dyDescent="0.2">
      <c r="A242" s="21" t="str">
        <f t="shared" si="9"/>
        <v>Catalogo principalOPEN-CSP GOBIERNOHJA-00757</v>
      </c>
      <c r="B242" s="21" t="str">
        <f t="shared" si="10"/>
        <v>HJA-00757OPEN-CSP GOBIERNO</v>
      </c>
      <c r="D242" s="21" t="s">
        <v>134</v>
      </c>
      <c r="E242" s="61" t="s">
        <v>618</v>
      </c>
      <c r="F242" s="21" t="s">
        <v>18</v>
      </c>
      <c r="G242" s="21" t="s">
        <v>134</v>
      </c>
      <c r="H242" s="49" t="s">
        <v>136</v>
      </c>
      <c r="I242" s="21" t="s">
        <v>74</v>
      </c>
      <c r="J242" t="s">
        <v>619</v>
      </c>
      <c r="K242" s="53" t="s">
        <v>29</v>
      </c>
      <c r="L242" s="52" t="s">
        <v>92</v>
      </c>
      <c r="M242" s="48" t="s">
        <v>73</v>
      </c>
      <c r="N242" s="89" t="s">
        <v>74</v>
      </c>
      <c r="O242" s="90" t="s">
        <v>74</v>
      </c>
      <c r="P242" s="89" t="s">
        <v>74</v>
      </c>
      <c r="Q242" s="47" t="str">
        <f t="shared" si="11"/>
        <v>HJA-00757</v>
      </c>
      <c r="R242" s="64" t="s">
        <v>138</v>
      </c>
      <c r="S242" s="87">
        <v>636.53</v>
      </c>
      <c r="T242" s="21">
        <v>1</v>
      </c>
      <c r="U242" s="62" t="s">
        <v>139</v>
      </c>
      <c r="V242" s="49" t="s">
        <v>136</v>
      </c>
    </row>
    <row r="243" spans="1:22" x14ac:dyDescent="0.2">
      <c r="A243" s="21" t="str">
        <f t="shared" si="9"/>
        <v>Catalogo principalOPEN-CSP GOBIERNOHJA-01184</v>
      </c>
      <c r="B243" s="21" t="str">
        <f t="shared" si="10"/>
        <v>HJA-01184OPEN-CSP GOBIERNO</v>
      </c>
      <c r="D243" s="21" t="s">
        <v>134</v>
      </c>
      <c r="E243" s="61" t="s">
        <v>620</v>
      </c>
      <c r="F243" s="21" t="s">
        <v>18</v>
      </c>
      <c r="G243" s="21" t="s">
        <v>134</v>
      </c>
      <c r="H243" s="49" t="s">
        <v>136</v>
      </c>
      <c r="I243" s="21" t="s">
        <v>74</v>
      </c>
      <c r="J243" t="s">
        <v>621</v>
      </c>
      <c r="K243" s="53" t="s">
        <v>29</v>
      </c>
      <c r="L243" s="52" t="s">
        <v>92</v>
      </c>
      <c r="M243" s="48" t="s">
        <v>73</v>
      </c>
      <c r="N243" s="89" t="s">
        <v>74</v>
      </c>
      <c r="O243" s="90" t="s">
        <v>74</v>
      </c>
      <c r="P243" s="89" t="s">
        <v>74</v>
      </c>
      <c r="Q243" s="47" t="str">
        <f t="shared" si="11"/>
        <v>HJA-01184</v>
      </c>
      <c r="R243" s="64" t="s">
        <v>138</v>
      </c>
      <c r="S243" s="87">
        <v>1273.21</v>
      </c>
      <c r="T243" s="21">
        <v>1</v>
      </c>
      <c r="U243" s="62" t="s">
        <v>139</v>
      </c>
      <c r="V243" s="49" t="s">
        <v>136</v>
      </c>
    </row>
    <row r="244" spans="1:22" x14ac:dyDescent="0.2">
      <c r="A244" s="21" t="str">
        <f t="shared" si="9"/>
        <v>Catalogo principalOPEN-CSP GOBIERNOHWV-00006</v>
      </c>
      <c r="B244" s="21" t="str">
        <f t="shared" si="10"/>
        <v>HWV-00006OPEN-CSP GOBIERNO</v>
      </c>
      <c r="D244" s="21" t="s">
        <v>134</v>
      </c>
      <c r="E244" s="61" t="s">
        <v>622</v>
      </c>
      <c r="F244" s="21" t="s">
        <v>18</v>
      </c>
      <c r="G244" s="21" t="s">
        <v>134</v>
      </c>
      <c r="H244" s="49" t="s">
        <v>136</v>
      </c>
      <c r="I244" s="21" t="s">
        <v>74</v>
      </c>
      <c r="J244" t="s">
        <v>623</v>
      </c>
      <c r="K244" s="53" t="s">
        <v>29</v>
      </c>
      <c r="L244" s="52" t="s">
        <v>92</v>
      </c>
      <c r="M244" s="48" t="s">
        <v>73</v>
      </c>
      <c r="N244" s="89" t="s">
        <v>74</v>
      </c>
      <c r="O244" s="90" t="s">
        <v>74</v>
      </c>
      <c r="P244" s="89" t="s">
        <v>74</v>
      </c>
      <c r="Q244" s="47" t="str">
        <f t="shared" si="11"/>
        <v>HWV-00006</v>
      </c>
      <c r="R244" s="64" t="s">
        <v>75</v>
      </c>
      <c r="S244" s="87">
        <v>60</v>
      </c>
      <c r="T244" s="21">
        <v>1</v>
      </c>
      <c r="U244" s="62" t="s">
        <v>139</v>
      </c>
      <c r="V244" s="49" t="s">
        <v>136</v>
      </c>
    </row>
    <row r="245" spans="1:22" x14ac:dyDescent="0.2">
      <c r="A245" s="21" t="str">
        <f t="shared" si="9"/>
        <v>Catalogo principalOPEN-CSP GOBIERNOJ5A-00147</v>
      </c>
      <c r="B245" s="21" t="str">
        <f t="shared" si="10"/>
        <v>J5A-00147OPEN-CSP GOBIERNO</v>
      </c>
      <c r="D245" s="21" t="s">
        <v>134</v>
      </c>
      <c r="E245" s="61" t="s">
        <v>624</v>
      </c>
      <c r="F245" s="21" t="s">
        <v>18</v>
      </c>
      <c r="G245" s="21" t="s">
        <v>134</v>
      </c>
      <c r="H245" s="49" t="s">
        <v>136</v>
      </c>
      <c r="I245" s="21" t="s">
        <v>74</v>
      </c>
      <c r="J245" t="s">
        <v>625</v>
      </c>
      <c r="K245" s="53" t="s">
        <v>29</v>
      </c>
      <c r="L245" s="52" t="s">
        <v>92</v>
      </c>
      <c r="M245" s="48" t="s">
        <v>73</v>
      </c>
      <c r="N245" s="89" t="s">
        <v>74</v>
      </c>
      <c r="O245" s="90" t="s">
        <v>74</v>
      </c>
      <c r="P245" s="89" t="s">
        <v>74</v>
      </c>
      <c r="Q245" s="47" t="str">
        <f t="shared" si="11"/>
        <v>J5A-00147</v>
      </c>
      <c r="R245" s="64" t="s">
        <v>138</v>
      </c>
      <c r="S245" s="87">
        <v>20.309999999999999</v>
      </c>
      <c r="T245" s="21">
        <v>1</v>
      </c>
      <c r="U245" s="62" t="s">
        <v>139</v>
      </c>
      <c r="V245" s="49" t="s">
        <v>136</v>
      </c>
    </row>
    <row r="246" spans="1:22" x14ac:dyDescent="0.2">
      <c r="A246" s="21" t="str">
        <f t="shared" si="9"/>
        <v>Catalogo principalOPEN-CSP GOBIERNOJ5A-00148</v>
      </c>
      <c r="B246" s="21" t="str">
        <f t="shared" si="10"/>
        <v>J5A-00148OPEN-CSP GOBIERNO</v>
      </c>
      <c r="D246" s="21" t="s">
        <v>134</v>
      </c>
      <c r="E246" s="61" t="s">
        <v>626</v>
      </c>
      <c r="F246" s="21" t="s">
        <v>18</v>
      </c>
      <c r="G246" s="21" t="s">
        <v>134</v>
      </c>
      <c r="H246" s="49" t="s">
        <v>136</v>
      </c>
      <c r="I246" s="21" t="s">
        <v>74</v>
      </c>
      <c r="J246" t="s">
        <v>627</v>
      </c>
      <c r="K246" s="53" t="s">
        <v>29</v>
      </c>
      <c r="L246" s="52" t="s">
        <v>92</v>
      </c>
      <c r="M246" s="48" t="s">
        <v>73</v>
      </c>
      <c r="N246" s="89" t="s">
        <v>74</v>
      </c>
      <c r="O246" s="90" t="s">
        <v>74</v>
      </c>
      <c r="P246" s="89" t="s">
        <v>74</v>
      </c>
      <c r="Q246" s="47" t="str">
        <f t="shared" si="11"/>
        <v>J5A-00148</v>
      </c>
      <c r="R246" s="64" t="s">
        <v>138</v>
      </c>
      <c r="S246" s="87">
        <v>61.17</v>
      </c>
      <c r="T246" s="21">
        <v>1</v>
      </c>
      <c r="U246" s="62" t="s">
        <v>139</v>
      </c>
      <c r="V246" s="49" t="s">
        <v>136</v>
      </c>
    </row>
    <row r="247" spans="1:22" x14ac:dyDescent="0.2">
      <c r="A247" s="21" t="str">
        <f t="shared" si="9"/>
        <v>Catalogo principalOPEN-CSP GOBIERNOJ5A-00356</v>
      </c>
      <c r="B247" s="21" t="str">
        <f t="shared" si="10"/>
        <v>J5A-00356OPEN-CSP GOBIERNO</v>
      </c>
      <c r="D247" s="21" t="s">
        <v>134</v>
      </c>
      <c r="E247" s="61" t="s">
        <v>628</v>
      </c>
      <c r="F247" s="21" t="s">
        <v>18</v>
      </c>
      <c r="G247" s="21" t="s">
        <v>134</v>
      </c>
      <c r="H247" s="49" t="s">
        <v>136</v>
      </c>
      <c r="I247" s="21" t="s">
        <v>74</v>
      </c>
      <c r="J247" t="s">
        <v>629</v>
      </c>
      <c r="K247" s="53" t="s">
        <v>29</v>
      </c>
      <c r="L247" s="52" t="s">
        <v>92</v>
      </c>
      <c r="M247" s="48" t="s">
        <v>73</v>
      </c>
      <c r="N247" s="89" t="s">
        <v>74</v>
      </c>
      <c r="O247" s="90" t="s">
        <v>74</v>
      </c>
      <c r="P247" s="89" t="s">
        <v>74</v>
      </c>
      <c r="Q247" s="47" t="str">
        <f t="shared" si="11"/>
        <v>J5A-00356</v>
      </c>
      <c r="R247" s="64" t="s">
        <v>138</v>
      </c>
      <c r="S247" s="87">
        <v>26.65</v>
      </c>
      <c r="T247" s="21">
        <v>1</v>
      </c>
      <c r="U247" s="62" t="s">
        <v>139</v>
      </c>
      <c r="V247" s="49" t="s">
        <v>136</v>
      </c>
    </row>
    <row r="248" spans="1:22" x14ac:dyDescent="0.2">
      <c r="A248" s="21" t="str">
        <f t="shared" si="9"/>
        <v>Catalogo principalOPEN-CSP GOBIERNOJ5A-00357</v>
      </c>
      <c r="B248" s="21" t="str">
        <f t="shared" si="10"/>
        <v>J5A-00357OPEN-CSP GOBIERNO</v>
      </c>
      <c r="D248" s="21" t="s">
        <v>134</v>
      </c>
      <c r="E248" s="61" t="s">
        <v>630</v>
      </c>
      <c r="F248" s="21" t="s">
        <v>18</v>
      </c>
      <c r="G248" s="21" t="s">
        <v>134</v>
      </c>
      <c r="H248" s="49" t="s">
        <v>136</v>
      </c>
      <c r="I248" s="21" t="s">
        <v>74</v>
      </c>
      <c r="J248" t="s">
        <v>631</v>
      </c>
      <c r="K248" s="53" t="s">
        <v>29</v>
      </c>
      <c r="L248" s="52" t="s">
        <v>92</v>
      </c>
      <c r="M248" s="48" t="s">
        <v>73</v>
      </c>
      <c r="N248" s="89" t="s">
        <v>74</v>
      </c>
      <c r="O248" s="90" t="s">
        <v>74</v>
      </c>
      <c r="P248" s="89" t="s">
        <v>74</v>
      </c>
      <c r="Q248" s="47" t="str">
        <f t="shared" si="11"/>
        <v>J5A-00357</v>
      </c>
      <c r="R248" s="64" t="s">
        <v>138</v>
      </c>
      <c r="S248" s="87">
        <v>79.69</v>
      </c>
      <c r="T248" s="21">
        <v>1</v>
      </c>
      <c r="U248" s="62" t="s">
        <v>139</v>
      </c>
      <c r="V248" s="49" t="s">
        <v>136</v>
      </c>
    </row>
    <row r="249" spans="1:22" x14ac:dyDescent="0.2">
      <c r="A249" s="21" t="str">
        <f t="shared" si="9"/>
        <v>Catalogo principalOPEN-CSP GOBIERNOKF4-00006</v>
      </c>
      <c r="B249" s="21" t="str">
        <f t="shared" si="10"/>
        <v>KF4-00006OPEN-CSP GOBIERNO</v>
      </c>
      <c r="D249" s="21" t="s">
        <v>134</v>
      </c>
      <c r="E249" s="61" t="s">
        <v>632</v>
      </c>
      <c r="F249" s="21" t="s">
        <v>18</v>
      </c>
      <c r="G249" s="21" t="s">
        <v>134</v>
      </c>
      <c r="H249" s="49" t="s">
        <v>136</v>
      </c>
      <c r="I249" s="21" t="s">
        <v>74</v>
      </c>
      <c r="J249" t="s">
        <v>633</v>
      </c>
      <c r="K249" s="53" t="s">
        <v>29</v>
      </c>
      <c r="L249" s="52" t="s">
        <v>92</v>
      </c>
      <c r="M249" s="48" t="s">
        <v>73</v>
      </c>
      <c r="N249" s="89" t="s">
        <v>74</v>
      </c>
      <c r="O249" s="90" t="s">
        <v>74</v>
      </c>
      <c r="P249" s="89" t="s">
        <v>74</v>
      </c>
      <c r="Q249" s="47" t="str">
        <f t="shared" si="11"/>
        <v>KF4-00006</v>
      </c>
      <c r="R249" s="64" t="s">
        <v>75</v>
      </c>
      <c r="S249" s="87">
        <v>24</v>
      </c>
      <c r="T249" s="21">
        <v>1</v>
      </c>
      <c r="U249" s="62" t="s">
        <v>139</v>
      </c>
      <c r="V249" s="49" t="s">
        <v>136</v>
      </c>
    </row>
    <row r="250" spans="1:22" x14ac:dyDescent="0.2">
      <c r="A250" s="21" t="str">
        <f t="shared" si="9"/>
        <v>Catalogo principalOPEN-CSP GOBIERNOKLS-00006</v>
      </c>
      <c r="B250" s="21" t="str">
        <f t="shared" si="10"/>
        <v>KLS-00006OPEN-CSP GOBIERNO</v>
      </c>
      <c r="D250" s="21" t="s">
        <v>134</v>
      </c>
      <c r="E250" s="61" t="s">
        <v>634</v>
      </c>
      <c r="F250" s="21" t="s">
        <v>18</v>
      </c>
      <c r="G250" s="21" t="s">
        <v>134</v>
      </c>
      <c r="H250" s="49" t="s">
        <v>136</v>
      </c>
      <c r="I250" s="21" t="s">
        <v>74</v>
      </c>
      <c r="J250" t="s">
        <v>635</v>
      </c>
      <c r="K250" s="53" t="s">
        <v>29</v>
      </c>
      <c r="L250" s="52" t="s">
        <v>92</v>
      </c>
      <c r="M250" s="48" t="s">
        <v>73</v>
      </c>
      <c r="N250" s="89" t="s">
        <v>74</v>
      </c>
      <c r="O250" s="90" t="s">
        <v>74</v>
      </c>
      <c r="P250" s="89" t="s">
        <v>74</v>
      </c>
      <c r="Q250" s="47" t="str">
        <f t="shared" si="11"/>
        <v>KLS-00006</v>
      </c>
      <c r="R250" s="64" t="s">
        <v>75</v>
      </c>
      <c r="S250" s="87">
        <v>0.2</v>
      </c>
      <c r="T250" s="21">
        <v>1</v>
      </c>
      <c r="U250" s="62" t="s">
        <v>139</v>
      </c>
      <c r="V250" s="49" t="s">
        <v>136</v>
      </c>
    </row>
    <row r="251" spans="1:22" x14ac:dyDescent="0.2">
      <c r="A251" s="21" t="str">
        <f t="shared" si="9"/>
        <v>Catalogo principalOPEN-CSP GOBIERNOKV3-00301</v>
      </c>
      <c r="B251" s="21" t="str">
        <f t="shared" si="10"/>
        <v>KV3-00301OPEN-CSP GOBIERNO</v>
      </c>
      <c r="D251" s="21" t="s">
        <v>134</v>
      </c>
      <c r="E251" s="61" t="s">
        <v>636</v>
      </c>
      <c r="F251" s="21" t="s">
        <v>18</v>
      </c>
      <c r="G251" s="21" t="s">
        <v>134</v>
      </c>
      <c r="H251" s="49" t="s">
        <v>136</v>
      </c>
      <c r="I251" s="21" t="s">
        <v>74</v>
      </c>
      <c r="J251" t="s">
        <v>637</v>
      </c>
      <c r="K251" s="53" t="s">
        <v>29</v>
      </c>
      <c r="L251" s="52" t="s">
        <v>92</v>
      </c>
      <c r="M251" s="48" t="s">
        <v>73</v>
      </c>
      <c r="N251" s="89" t="s">
        <v>74</v>
      </c>
      <c r="O251" s="90" t="s">
        <v>74</v>
      </c>
      <c r="P251" s="89" t="s">
        <v>74</v>
      </c>
      <c r="Q251" s="47" t="str">
        <f t="shared" si="11"/>
        <v>KV3-00301</v>
      </c>
      <c r="R251" s="64" t="s">
        <v>138</v>
      </c>
      <c r="S251" s="87">
        <v>141.47</v>
      </c>
      <c r="T251" s="21">
        <v>1</v>
      </c>
      <c r="U251" s="62" t="s">
        <v>139</v>
      </c>
      <c r="V251" s="49" t="s">
        <v>136</v>
      </c>
    </row>
    <row r="252" spans="1:22" x14ac:dyDescent="0.2">
      <c r="A252" s="21" t="str">
        <f t="shared" si="9"/>
        <v>Catalogo principalOPEN-CSP GOBIERNOKV3-00302</v>
      </c>
      <c r="B252" s="21" t="str">
        <f t="shared" si="10"/>
        <v>KV3-00302OPEN-CSP GOBIERNO</v>
      </c>
      <c r="D252" s="21" t="s">
        <v>134</v>
      </c>
      <c r="E252" s="61" t="s">
        <v>638</v>
      </c>
      <c r="F252" s="21" t="s">
        <v>18</v>
      </c>
      <c r="G252" s="21" t="s">
        <v>134</v>
      </c>
      <c r="H252" s="49" t="s">
        <v>136</v>
      </c>
      <c r="I252" s="21" t="s">
        <v>74</v>
      </c>
      <c r="J252" t="s">
        <v>639</v>
      </c>
      <c r="K252" s="53" t="s">
        <v>29</v>
      </c>
      <c r="L252" s="52" t="s">
        <v>92</v>
      </c>
      <c r="M252" s="48" t="s">
        <v>73</v>
      </c>
      <c r="N252" s="89" t="s">
        <v>74</v>
      </c>
      <c r="O252" s="90" t="s">
        <v>74</v>
      </c>
      <c r="P252" s="89" t="s">
        <v>74</v>
      </c>
      <c r="Q252" s="47" t="str">
        <f t="shared" si="11"/>
        <v>KV3-00302</v>
      </c>
      <c r="R252" s="64" t="s">
        <v>138</v>
      </c>
      <c r="S252" s="87">
        <v>320.54000000000002</v>
      </c>
      <c r="T252" s="21">
        <v>1</v>
      </c>
      <c r="U252" s="62" t="s">
        <v>139</v>
      </c>
      <c r="V252" s="49" t="s">
        <v>136</v>
      </c>
    </row>
    <row r="253" spans="1:22" x14ac:dyDescent="0.2">
      <c r="A253" s="21" t="str">
        <f t="shared" si="9"/>
        <v>Catalogo principalOPEN-CSP GOBIERNOKW4-00199</v>
      </c>
      <c r="B253" s="21" t="str">
        <f t="shared" si="10"/>
        <v>KW4-00199OPEN-CSP GOBIERNO</v>
      </c>
      <c r="D253" s="21" t="s">
        <v>134</v>
      </c>
      <c r="E253" s="61" t="s">
        <v>640</v>
      </c>
      <c r="F253" s="21" t="s">
        <v>18</v>
      </c>
      <c r="G253" s="21" t="s">
        <v>134</v>
      </c>
      <c r="H253" s="49" t="s">
        <v>136</v>
      </c>
      <c r="I253" s="21" t="s">
        <v>74</v>
      </c>
      <c r="J253" t="s">
        <v>641</v>
      </c>
      <c r="K253" s="53" t="s">
        <v>29</v>
      </c>
      <c r="L253" s="52" t="s">
        <v>92</v>
      </c>
      <c r="M253" s="48" t="s">
        <v>73</v>
      </c>
      <c r="N253" s="89" t="s">
        <v>74</v>
      </c>
      <c r="O253" s="90" t="s">
        <v>74</v>
      </c>
      <c r="P253" s="89" t="s">
        <v>74</v>
      </c>
      <c r="Q253" s="47" t="str">
        <f t="shared" si="11"/>
        <v>KW4-00199</v>
      </c>
      <c r="R253" s="64" t="s">
        <v>138</v>
      </c>
      <c r="S253" s="87">
        <v>295.69</v>
      </c>
      <c r="T253" s="21">
        <v>1</v>
      </c>
      <c r="U253" s="62" t="s">
        <v>139</v>
      </c>
      <c r="V253" s="49" t="s">
        <v>136</v>
      </c>
    </row>
    <row r="254" spans="1:22" x14ac:dyDescent="0.2">
      <c r="A254" s="21" t="str">
        <f t="shared" si="9"/>
        <v>Catalogo principalOPEN-CSP GOBIERNOL5D-00156</v>
      </c>
      <c r="B254" s="21" t="str">
        <f t="shared" si="10"/>
        <v>L5D-00156OPEN-CSP GOBIERNO</v>
      </c>
      <c r="D254" s="21" t="s">
        <v>134</v>
      </c>
      <c r="E254" s="61" t="s">
        <v>642</v>
      </c>
      <c r="F254" s="21" t="s">
        <v>18</v>
      </c>
      <c r="G254" s="21" t="s">
        <v>134</v>
      </c>
      <c r="H254" s="49" t="s">
        <v>136</v>
      </c>
      <c r="I254" s="21" t="s">
        <v>74</v>
      </c>
      <c r="J254" t="s">
        <v>643</v>
      </c>
      <c r="K254" s="53" t="s">
        <v>29</v>
      </c>
      <c r="L254" s="52" t="s">
        <v>92</v>
      </c>
      <c r="M254" s="48" t="s">
        <v>73</v>
      </c>
      <c r="N254" s="89" t="s">
        <v>74</v>
      </c>
      <c r="O254" s="90" t="s">
        <v>74</v>
      </c>
      <c r="P254" s="89" t="s">
        <v>74</v>
      </c>
      <c r="Q254" s="47" t="str">
        <f t="shared" si="11"/>
        <v>L5D-00156</v>
      </c>
      <c r="R254" s="64" t="s">
        <v>138</v>
      </c>
      <c r="S254" s="87">
        <v>2589.5700000000002</v>
      </c>
      <c r="T254" s="21">
        <v>1</v>
      </c>
      <c r="U254" s="62" t="s">
        <v>139</v>
      </c>
      <c r="V254" s="49" t="s">
        <v>136</v>
      </c>
    </row>
    <row r="255" spans="1:22" x14ac:dyDescent="0.2">
      <c r="A255" s="21" t="str">
        <f t="shared" ref="A255:A318" si="12">D255&amp;F255&amp;E255</f>
        <v>Catalogo principalOPEN-CSP GOBIERNOL5D-00157</v>
      </c>
      <c r="B255" s="21" t="str">
        <f t="shared" ref="B255:B318" si="13">E255&amp;F255</f>
        <v>L5D-00157OPEN-CSP GOBIERNO</v>
      </c>
      <c r="D255" s="21" t="s">
        <v>134</v>
      </c>
      <c r="E255" s="61" t="s">
        <v>644</v>
      </c>
      <c r="F255" s="21" t="s">
        <v>18</v>
      </c>
      <c r="G255" s="21" t="s">
        <v>134</v>
      </c>
      <c r="H255" s="49" t="s">
        <v>136</v>
      </c>
      <c r="I255" s="21" t="s">
        <v>74</v>
      </c>
      <c r="J255" t="s">
        <v>645</v>
      </c>
      <c r="K255" s="53" t="s">
        <v>29</v>
      </c>
      <c r="L255" s="52" t="s">
        <v>92</v>
      </c>
      <c r="M255" s="48" t="s">
        <v>73</v>
      </c>
      <c r="N255" s="89" t="s">
        <v>74</v>
      </c>
      <c r="O255" s="90" t="s">
        <v>74</v>
      </c>
      <c r="P255" s="89" t="s">
        <v>74</v>
      </c>
      <c r="Q255" s="47" t="str">
        <f t="shared" si="11"/>
        <v>L5D-00157</v>
      </c>
      <c r="R255" s="64" t="s">
        <v>138</v>
      </c>
      <c r="S255" s="87">
        <v>950.66</v>
      </c>
      <c r="T255" s="21">
        <v>1</v>
      </c>
      <c r="U255" s="62" t="s">
        <v>139</v>
      </c>
      <c r="V255" s="49" t="s">
        <v>136</v>
      </c>
    </row>
    <row r="256" spans="1:22" x14ac:dyDescent="0.2">
      <c r="A256" s="21" t="str">
        <f t="shared" si="12"/>
        <v>Catalogo principalOPEN-CSP GOBIERNOLJ7-00006</v>
      </c>
      <c r="B256" s="21" t="str">
        <f t="shared" si="13"/>
        <v>LJ7-00006OPEN-CSP GOBIERNO</v>
      </c>
      <c r="D256" s="21" t="s">
        <v>134</v>
      </c>
      <c r="E256" s="61" t="s">
        <v>646</v>
      </c>
      <c r="F256" s="21" t="s">
        <v>18</v>
      </c>
      <c r="G256" s="21" t="s">
        <v>134</v>
      </c>
      <c r="H256" s="49" t="s">
        <v>136</v>
      </c>
      <c r="I256" s="21" t="s">
        <v>74</v>
      </c>
      <c r="J256" t="s">
        <v>647</v>
      </c>
      <c r="K256" s="53" t="s">
        <v>29</v>
      </c>
      <c r="L256" s="52" t="s">
        <v>92</v>
      </c>
      <c r="M256" s="48" t="s">
        <v>73</v>
      </c>
      <c r="N256" s="89" t="s">
        <v>74</v>
      </c>
      <c r="O256" s="90" t="s">
        <v>74</v>
      </c>
      <c r="P256" s="89" t="s">
        <v>74</v>
      </c>
      <c r="Q256" s="47" t="str">
        <f t="shared" si="11"/>
        <v>LJ7-00006</v>
      </c>
      <c r="R256" s="64" t="s">
        <v>75</v>
      </c>
      <c r="S256" s="87">
        <v>48</v>
      </c>
      <c r="T256" s="21">
        <v>1</v>
      </c>
      <c r="U256" s="62" t="s">
        <v>139</v>
      </c>
      <c r="V256" s="49" t="s">
        <v>136</v>
      </c>
    </row>
    <row r="257" spans="1:22" x14ac:dyDescent="0.2">
      <c r="A257" s="21" t="str">
        <f t="shared" si="12"/>
        <v>Catalogo principalOPEN-CSP GOBIERNOMX3-00110</v>
      </c>
      <c r="B257" s="21" t="str">
        <f t="shared" si="13"/>
        <v>MX3-00110OPEN-CSP GOBIERNO</v>
      </c>
      <c r="D257" s="21" t="s">
        <v>134</v>
      </c>
      <c r="E257" s="61" t="s">
        <v>648</v>
      </c>
      <c r="F257" s="21" t="s">
        <v>18</v>
      </c>
      <c r="G257" s="21" t="s">
        <v>134</v>
      </c>
      <c r="H257" s="49" t="s">
        <v>136</v>
      </c>
      <c r="I257" s="21" t="s">
        <v>74</v>
      </c>
      <c r="J257" t="s">
        <v>649</v>
      </c>
      <c r="K257" s="53" t="s">
        <v>29</v>
      </c>
      <c r="L257" s="52" t="s">
        <v>92</v>
      </c>
      <c r="M257" s="48" t="s">
        <v>73</v>
      </c>
      <c r="N257" s="89" t="s">
        <v>74</v>
      </c>
      <c r="O257" s="90" t="s">
        <v>74</v>
      </c>
      <c r="P257" s="89" t="s">
        <v>74</v>
      </c>
      <c r="Q257" s="47" t="str">
        <f t="shared" si="11"/>
        <v>MX3-00110</v>
      </c>
      <c r="R257" s="64" t="s">
        <v>138</v>
      </c>
      <c r="S257" s="87">
        <v>8998.8700000000008</v>
      </c>
      <c r="T257" s="21">
        <v>1</v>
      </c>
      <c r="U257" s="62" t="s">
        <v>139</v>
      </c>
      <c r="V257" s="49" t="s">
        <v>136</v>
      </c>
    </row>
    <row r="258" spans="1:22" x14ac:dyDescent="0.2">
      <c r="A258" s="21" t="str">
        <f t="shared" si="12"/>
        <v>Catalogo principalOPEN-CSP GOBIERNOMX3-00111</v>
      </c>
      <c r="B258" s="21" t="str">
        <f t="shared" si="13"/>
        <v>MX3-00111OPEN-CSP GOBIERNO</v>
      </c>
      <c r="D258" s="21" t="s">
        <v>134</v>
      </c>
      <c r="E258" s="61" t="s">
        <v>650</v>
      </c>
      <c r="F258" s="21" t="s">
        <v>18</v>
      </c>
      <c r="G258" s="21" t="s">
        <v>134</v>
      </c>
      <c r="H258" s="49" t="s">
        <v>136</v>
      </c>
      <c r="I258" s="21" t="s">
        <v>74</v>
      </c>
      <c r="J258" t="s">
        <v>651</v>
      </c>
      <c r="K258" s="53" t="s">
        <v>29</v>
      </c>
      <c r="L258" s="52" t="s">
        <v>92</v>
      </c>
      <c r="M258" s="48" t="s">
        <v>73</v>
      </c>
      <c r="N258" s="89" t="s">
        <v>74</v>
      </c>
      <c r="O258" s="90" t="s">
        <v>74</v>
      </c>
      <c r="P258" s="89" t="s">
        <v>74</v>
      </c>
      <c r="Q258" s="47" t="str">
        <f t="shared" si="11"/>
        <v>MX3-00111</v>
      </c>
      <c r="R258" s="64" t="s">
        <v>138</v>
      </c>
      <c r="S258" s="87">
        <v>3303.42</v>
      </c>
      <c r="T258" s="21">
        <v>1</v>
      </c>
      <c r="U258" s="62" t="s">
        <v>139</v>
      </c>
      <c r="V258" s="49" t="s">
        <v>136</v>
      </c>
    </row>
    <row r="259" spans="1:22" x14ac:dyDescent="0.2">
      <c r="A259" s="21" t="str">
        <f t="shared" si="12"/>
        <v>Catalogo principalOPEN-CSP GOBIERNONH3-00103</v>
      </c>
      <c r="B259" s="21" t="str">
        <f t="shared" si="13"/>
        <v>NH3-00103OPEN-CSP GOBIERNO</v>
      </c>
      <c r="D259" s="21" t="s">
        <v>134</v>
      </c>
      <c r="E259" s="61" t="s">
        <v>652</v>
      </c>
      <c r="F259" s="21" t="s">
        <v>18</v>
      </c>
      <c r="G259" s="21" t="s">
        <v>134</v>
      </c>
      <c r="H259" s="49" t="s">
        <v>136</v>
      </c>
      <c r="I259" s="21" t="s">
        <v>74</v>
      </c>
      <c r="J259" t="s">
        <v>653</v>
      </c>
      <c r="K259" s="53" t="s">
        <v>29</v>
      </c>
      <c r="L259" s="52" t="s">
        <v>92</v>
      </c>
      <c r="M259" s="48" t="s">
        <v>73</v>
      </c>
      <c r="N259" s="89" t="s">
        <v>74</v>
      </c>
      <c r="O259" s="90" t="s">
        <v>74</v>
      </c>
      <c r="P259" s="89" t="s">
        <v>74</v>
      </c>
      <c r="Q259" s="47" t="str">
        <f t="shared" ref="Q259:Q322" si="14">+E259</f>
        <v>NH3-00103</v>
      </c>
      <c r="R259" s="64" t="s">
        <v>138</v>
      </c>
      <c r="S259" s="87">
        <v>111.67</v>
      </c>
      <c r="T259" s="21">
        <v>1</v>
      </c>
      <c r="U259" s="62" t="s">
        <v>139</v>
      </c>
      <c r="V259" s="49" t="s">
        <v>136</v>
      </c>
    </row>
    <row r="260" spans="1:22" x14ac:dyDescent="0.2">
      <c r="A260" s="21" t="str">
        <f t="shared" si="12"/>
        <v>Catalogo principalOPEN-CSP GOBIERNONH3-00104</v>
      </c>
      <c r="B260" s="21" t="str">
        <f t="shared" si="13"/>
        <v>NH3-00104OPEN-CSP GOBIERNO</v>
      </c>
      <c r="D260" s="21" t="s">
        <v>134</v>
      </c>
      <c r="E260" s="61" t="s">
        <v>654</v>
      </c>
      <c r="F260" s="21" t="s">
        <v>18</v>
      </c>
      <c r="G260" s="21" t="s">
        <v>134</v>
      </c>
      <c r="H260" s="49" t="s">
        <v>136</v>
      </c>
      <c r="I260" s="21" t="s">
        <v>74</v>
      </c>
      <c r="J260" t="s">
        <v>655</v>
      </c>
      <c r="K260" s="53" t="s">
        <v>29</v>
      </c>
      <c r="L260" s="52" t="s">
        <v>92</v>
      </c>
      <c r="M260" s="48" t="s">
        <v>73</v>
      </c>
      <c r="N260" s="89" t="s">
        <v>74</v>
      </c>
      <c r="O260" s="90" t="s">
        <v>74</v>
      </c>
      <c r="P260" s="89" t="s">
        <v>74</v>
      </c>
      <c r="Q260" s="47" t="str">
        <f t="shared" si="14"/>
        <v>NH3-00104</v>
      </c>
      <c r="R260" s="64" t="s">
        <v>138</v>
      </c>
      <c r="S260" s="87">
        <v>144.91999999999999</v>
      </c>
      <c r="T260" s="21">
        <v>1</v>
      </c>
      <c r="U260" s="62" t="s">
        <v>139</v>
      </c>
      <c r="V260" s="49" t="s">
        <v>136</v>
      </c>
    </row>
    <row r="261" spans="1:22" x14ac:dyDescent="0.2">
      <c r="A261" s="21" t="str">
        <f t="shared" si="12"/>
        <v>Catalogo principalOPEN-CSP GOBIERNONH3-00105</v>
      </c>
      <c r="B261" s="21" t="str">
        <f t="shared" si="13"/>
        <v>NH3-00105OPEN-CSP GOBIERNO</v>
      </c>
      <c r="D261" s="21" t="s">
        <v>134</v>
      </c>
      <c r="E261" s="61" t="s">
        <v>656</v>
      </c>
      <c r="F261" s="21" t="s">
        <v>18</v>
      </c>
      <c r="G261" s="21" t="s">
        <v>134</v>
      </c>
      <c r="H261" s="49" t="s">
        <v>136</v>
      </c>
      <c r="I261" s="21" t="s">
        <v>74</v>
      </c>
      <c r="J261" t="s">
        <v>657</v>
      </c>
      <c r="K261" s="53" t="s">
        <v>29</v>
      </c>
      <c r="L261" s="52" t="s">
        <v>92</v>
      </c>
      <c r="M261" s="48" t="s">
        <v>73</v>
      </c>
      <c r="N261" s="89" t="s">
        <v>74</v>
      </c>
      <c r="O261" s="90" t="s">
        <v>74</v>
      </c>
      <c r="P261" s="89" t="s">
        <v>74</v>
      </c>
      <c r="Q261" s="47" t="str">
        <f t="shared" si="14"/>
        <v>NH3-00105</v>
      </c>
      <c r="R261" s="64" t="s">
        <v>138</v>
      </c>
      <c r="S261" s="87">
        <v>37.31</v>
      </c>
      <c r="T261" s="21">
        <v>1</v>
      </c>
      <c r="U261" s="62" t="s">
        <v>139</v>
      </c>
      <c r="V261" s="49" t="s">
        <v>136</v>
      </c>
    </row>
    <row r="262" spans="1:22" x14ac:dyDescent="0.2">
      <c r="A262" s="21" t="str">
        <f t="shared" si="12"/>
        <v>Catalogo principalOPEN-CSP GOBIERNONH3-00106</v>
      </c>
      <c r="B262" s="21" t="str">
        <f t="shared" si="13"/>
        <v>NH3-00106OPEN-CSP GOBIERNO</v>
      </c>
      <c r="D262" s="21" t="s">
        <v>134</v>
      </c>
      <c r="E262" s="61" t="s">
        <v>658</v>
      </c>
      <c r="F262" s="21" t="s">
        <v>18</v>
      </c>
      <c r="G262" s="21" t="s">
        <v>134</v>
      </c>
      <c r="H262" s="49" t="s">
        <v>136</v>
      </c>
      <c r="I262" s="21" t="s">
        <v>74</v>
      </c>
      <c r="J262" t="s">
        <v>659</v>
      </c>
      <c r="K262" s="53" t="s">
        <v>29</v>
      </c>
      <c r="L262" s="52" t="s">
        <v>92</v>
      </c>
      <c r="M262" s="48" t="s">
        <v>73</v>
      </c>
      <c r="N262" s="89" t="s">
        <v>74</v>
      </c>
      <c r="O262" s="90" t="s">
        <v>74</v>
      </c>
      <c r="P262" s="89" t="s">
        <v>74</v>
      </c>
      <c r="Q262" s="47" t="str">
        <f t="shared" si="14"/>
        <v>NH3-00106</v>
      </c>
      <c r="R262" s="64" t="s">
        <v>138</v>
      </c>
      <c r="S262" s="87">
        <v>48.22</v>
      </c>
      <c r="T262" s="21">
        <v>1</v>
      </c>
      <c r="U262" s="62" t="s">
        <v>139</v>
      </c>
      <c r="V262" s="49" t="s">
        <v>136</v>
      </c>
    </row>
    <row r="263" spans="1:22" x14ac:dyDescent="0.2">
      <c r="A263" s="21" t="str">
        <f t="shared" si="12"/>
        <v>Catalogo principalOPEN-CSP GOBIERNONK7-00053</v>
      </c>
      <c r="B263" s="21" t="str">
        <f t="shared" si="13"/>
        <v>NK7-00053OPEN-CSP GOBIERNO</v>
      </c>
      <c r="D263" s="21" t="s">
        <v>134</v>
      </c>
      <c r="E263" s="61" t="s">
        <v>660</v>
      </c>
      <c r="F263" s="21" t="s">
        <v>18</v>
      </c>
      <c r="G263" s="21" t="s">
        <v>134</v>
      </c>
      <c r="H263" s="49" t="s">
        <v>136</v>
      </c>
      <c r="I263" s="21" t="s">
        <v>74</v>
      </c>
      <c r="J263" t="s">
        <v>661</v>
      </c>
      <c r="K263" s="53" t="s">
        <v>29</v>
      </c>
      <c r="L263" s="52" t="s">
        <v>92</v>
      </c>
      <c r="M263" s="48" t="s">
        <v>73</v>
      </c>
      <c r="N263" s="89" t="s">
        <v>74</v>
      </c>
      <c r="O263" s="90" t="s">
        <v>74</v>
      </c>
      <c r="P263" s="89" t="s">
        <v>74</v>
      </c>
      <c r="Q263" s="47" t="str">
        <f t="shared" si="14"/>
        <v>NK7-00053</v>
      </c>
      <c r="R263" s="64" t="s">
        <v>138</v>
      </c>
      <c r="S263" s="87">
        <v>26.34</v>
      </c>
      <c r="T263" s="21">
        <v>1</v>
      </c>
      <c r="U263" s="62" t="s">
        <v>139</v>
      </c>
      <c r="V263" s="49" t="s">
        <v>136</v>
      </c>
    </row>
    <row r="264" spans="1:22" x14ac:dyDescent="0.2">
      <c r="A264" s="21" t="str">
        <f t="shared" si="12"/>
        <v>Catalogo principalOPEN-CSP GOBIERNONK7-00054</v>
      </c>
      <c r="B264" s="21" t="str">
        <f t="shared" si="13"/>
        <v>NK7-00054OPEN-CSP GOBIERNO</v>
      </c>
      <c r="D264" s="21" t="s">
        <v>134</v>
      </c>
      <c r="E264" s="61" t="s">
        <v>662</v>
      </c>
      <c r="F264" s="21" t="s">
        <v>18</v>
      </c>
      <c r="G264" s="21" t="s">
        <v>134</v>
      </c>
      <c r="H264" s="49" t="s">
        <v>136</v>
      </c>
      <c r="I264" s="21" t="s">
        <v>74</v>
      </c>
      <c r="J264" t="s">
        <v>663</v>
      </c>
      <c r="K264" s="53" t="s">
        <v>29</v>
      </c>
      <c r="L264" s="52" t="s">
        <v>92</v>
      </c>
      <c r="M264" s="48" t="s">
        <v>73</v>
      </c>
      <c r="N264" s="89" t="s">
        <v>74</v>
      </c>
      <c r="O264" s="90" t="s">
        <v>74</v>
      </c>
      <c r="P264" s="89" t="s">
        <v>74</v>
      </c>
      <c r="Q264" s="47" t="str">
        <f t="shared" si="14"/>
        <v>NK7-00054</v>
      </c>
      <c r="R264" s="64" t="s">
        <v>138</v>
      </c>
      <c r="S264" s="87">
        <v>8.68</v>
      </c>
      <c r="T264" s="21">
        <v>1</v>
      </c>
      <c r="U264" s="62" t="s">
        <v>139</v>
      </c>
      <c r="V264" s="49" t="s">
        <v>136</v>
      </c>
    </row>
    <row r="265" spans="1:22" x14ac:dyDescent="0.2">
      <c r="A265" s="21" t="str">
        <f t="shared" si="12"/>
        <v>Catalogo principalOPEN-CSP GOBIERNONK7-00055</v>
      </c>
      <c r="B265" s="21" t="str">
        <f t="shared" si="13"/>
        <v>NK7-00055OPEN-CSP GOBIERNO</v>
      </c>
      <c r="D265" s="21" t="s">
        <v>134</v>
      </c>
      <c r="E265" s="61" t="s">
        <v>664</v>
      </c>
      <c r="F265" s="21" t="s">
        <v>18</v>
      </c>
      <c r="G265" s="21" t="s">
        <v>134</v>
      </c>
      <c r="H265" s="49" t="s">
        <v>136</v>
      </c>
      <c r="I265" s="21" t="s">
        <v>74</v>
      </c>
      <c r="J265" t="s">
        <v>665</v>
      </c>
      <c r="K265" s="53" t="s">
        <v>29</v>
      </c>
      <c r="L265" s="52" t="s">
        <v>92</v>
      </c>
      <c r="M265" s="48" t="s">
        <v>73</v>
      </c>
      <c r="N265" s="89" t="s">
        <v>74</v>
      </c>
      <c r="O265" s="90" t="s">
        <v>74</v>
      </c>
      <c r="P265" s="89" t="s">
        <v>74</v>
      </c>
      <c r="Q265" s="47" t="str">
        <f t="shared" si="14"/>
        <v>NK7-00055</v>
      </c>
      <c r="R265" s="64" t="s">
        <v>138</v>
      </c>
      <c r="S265" s="87">
        <v>17.649999999999999</v>
      </c>
      <c r="T265" s="21">
        <v>1</v>
      </c>
      <c r="U265" s="62" t="s">
        <v>139</v>
      </c>
      <c r="V265" s="49" t="s">
        <v>136</v>
      </c>
    </row>
    <row r="266" spans="1:22" x14ac:dyDescent="0.2">
      <c r="A266" s="21" t="str">
        <f t="shared" si="12"/>
        <v>Catalogo principalOPEN-CSP GOBIERNONMG-00006</v>
      </c>
      <c r="B266" s="21" t="str">
        <f t="shared" si="13"/>
        <v>NMG-00006OPEN-CSP GOBIERNO</v>
      </c>
      <c r="D266" s="21" t="s">
        <v>134</v>
      </c>
      <c r="E266" s="61" t="s">
        <v>666</v>
      </c>
      <c r="F266" s="21" t="s">
        <v>18</v>
      </c>
      <c r="G266" s="21" t="s">
        <v>134</v>
      </c>
      <c r="H266" s="49" t="s">
        <v>136</v>
      </c>
      <c r="I266" s="21" t="s">
        <v>74</v>
      </c>
      <c r="J266" t="s">
        <v>667</v>
      </c>
      <c r="K266" s="53" t="s">
        <v>29</v>
      </c>
      <c r="L266" s="52" t="s">
        <v>92</v>
      </c>
      <c r="M266" s="48" t="s">
        <v>73</v>
      </c>
      <c r="N266" s="89" t="s">
        <v>74</v>
      </c>
      <c r="O266" s="90" t="s">
        <v>74</v>
      </c>
      <c r="P266" s="89" t="s">
        <v>74</v>
      </c>
      <c r="Q266" s="47" t="str">
        <f t="shared" si="14"/>
        <v>NMG-00006</v>
      </c>
      <c r="R266" s="64" t="s">
        <v>75</v>
      </c>
      <c r="S266" s="87">
        <v>24</v>
      </c>
      <c r="T266" s="21">
        <v>1</v>
      </c>
      <c r="U266" s="62" t="s">
        <v>139</v>
      </c>
      <c r="V266" s="49" t="s">
        <v>136</v>
      </c>
    </row>
    <row r="267" spans="1:22" x14ac:dyDescent="0.2">
      <c r="A267" s="21" t="str">
        <f t="shared" si="12"/>
        <v>Catalogo principalOPEN-CSP GOBIERNOPGI-00491</v>
      </c>
      <c r="B267" s="21" t="str">
        <f t="shared" si="13"/>
        <v>PGI-00491OPEN-CSP GOBIERNO</v>
      </c>
      <c r="D267" s="21" t="s">
        <v>134</v>
      </c>
      <c r="E267" s="61" t="s">
        <v>668</v>
      </c>
      <c r="F267" s="21" t="s">
        <v>18</v>
      </c>
      <c r="G267" s="21" t="s">
        <v>134</v>
      </c>
      <c r="H267" s="49" t="s">
        <v>136</v>
      </c>
      <c r="I267" s="21" t="s">
        <v>74</v>
      </c>
      <c r="J267" t="s">
        <v>669</v>
      </c>
      <c r="K267" s="53" t="s">
        <v>29</v>
      </c>
      <c r="L267" s="52" t="s">
        <v>92</v>
      </c>
      <c r="M267" s="48" t="s">
        <v>73</v>
      </c>
      <c r="N267" s="89" t="s">
        <v>74</v>
      </c>
      <c r="O267" s="90" t="s">
        <v>74</v>
      </c>
      <c r="P267" s="89" t="s">
        <v>74</v>
      </c>
      <c r="Q267" s="47" t="str">
        <f t="shared" si="14"/>
        <v>PGI-00491</v>
      </c>
      <c r="R267" s="64" t="s">
        <v>138</v>
      </c>
      <c r="S267" s="87">
        <v>62.47</v>
      </c>
      <c r="T267" s="21">
        <v>1</v>
      </c>
      <c r="U267" s="62" t="s">
        <v>139</v>
      </c>
      <c r="V267" s="49" t="s">
        <v>136</v>
      </c>
    </row>
    <row r="268" spans="1:22" x14ac:dyDescent="0.2">
      <c r="A268" s="21" t="str">
        <f t="shared" si="12"/>
        <v>Catalogo principalOPEN-CSP GOBIERNOPGI-00492</v>
      </c>
      <c r="B268" s="21" t="str">
        <f t="shared" si="13"/>
        <v>PGI-00492OPEN-CSP GOBIERNO</v>
      </c>
      <c r="D268" s="21" t="s">
        <v>134</v>
      </c>
      <c r="E268" s="61" t="s">
        <v>670</v>
      </c>
      <c r="F268" s="21" t="s">
        <v>18</v>
      </c>
      <c r="G268" s="21" t="s">
        <v>134</v>
      </c>
      <c r="H268" s="49" t="s">
        <v>136</v>
      </c>
      <c r="I268" s="21" t="s">
        <v>74</v>
      </c>
      <c r="J268" t="s">
        <v>671</v>
      </c>
      <c r="K268" s="53" t="s">
        <v>29</v>
      </c>
      <c r="L268" s="52" t="s">
        <v>92</v>
      </c>
      <c r="M268" s="48" t="s">
        <v>73</v>
      </c>
      <c r="N268" s="89" t="s">
        <v>74</v>
      </c>
      <c r="O268" s="90" t="s">
        <v>74</v>
      </c>
      <c r="P268" s="89" t="s">
        <v>74</v>
      </c>
      <c r="Q268" s="47" t="str">
        <f t="shared" si="14"/>
        <v>PGI-00492</v>
      </c>
      <c r="R268" s="64" t="s">
        <v>138</v>
      </c>
      <c r="S268" s="87">
        <v>80.13</v>
      </c>
      <c r="T268" s="21">
        <v>1</v>
      </c>
      <c r="U268" s="62" t="s">
        <v>139</v>
      </c>
      <c r="V268" s="49" t="s">
        <v>136</v>
      </c>
    </row>
    <row r="269" spans="1:22" x14ac:dyDescent="0.2">
      <c r="A269" s="21" t="str">
        <f t="shared" si="12"/>
        <v>Catalogo principalOPEN-CSP GOBIERNOPGI-00493</v>
      </c>
      <c r="B269" s="21" t="str">
        <f t="shared" si="13"/>
        <v>PGI-00493OPEN-CSP GOBIERNO</v>
      </c>
      <c r="D269" s="21" t="s">
        <v>134</v>
      </c>
      <c r="E269" s="61" t="s">
        <v>672</v>
      </c>
      <c r="F269" s="21" t="s">
        <v>18</v>
      </c>
      <c r="G269" s="21" t="s">
        <v>134</v>
      </c>
      <c r="H269" s="49" t="s">
        <v>136</v>
      </c>
      <c r="I269" s="21" t="s">
        <v>74</v>
      </c>
      <c r="J269" t="s">
        <v>673</v>
      </c>
      <c r="K269" s="53" t="s">
        <v>29</v>
      </c>
      <c r="L269" s="52" t="s">
        <v>92</v>
      </c>
      <c r="M269" s="48" t="s">
        <v>73</v>
      </c>
      <c r="N269" s="89" t="s">
        <v>74</v>
      </c>
      <c r="O269" s="90" t="s">
        <v>74</v>
      </c>
      <c r="P269" s="89" t="s">
        <v>74</v>
      </c>
      <c r="Q269" s="47" t="str">
        <f t="shared" si="14"/>
        <v>PGI-00493</v>
      </c>
      <c r="R269" s="64" t="s">
        <v>138</v>
      </c>
      <c r="S269" s="87">
        <v>20.74</v>
      </c>
      <c r="T269" s="21">
        <v>1</v>
      </c>
      <c r="U269" s="62" t="s">
        <v>139</v>
      </c>
      <c r="V269" s="49" t="s">
        <v>136</v>
      </c>
    </row>
    <row r="270" spans="1:22" x14ac:dyDescent="0.2">
      <c r="A270" s="21" t="str">
        <f t="shared" si="12"/>
        <v>Catalogo principalOPEN-CSP GOBIERNOPGI-00494</v>
      </c>
      <c r="B270" s="21" t="str">
        <f t="shared" si="13"/>
        <v>PGI-00494OPEN-CSP GOBIERNO</v>
      </c>
      <c r="D270" s="21" t="s">
        <v>134</v>
      </c>
      <c r="E270" s="61" t="s">
        <v>674</v>
      </c>
      <c r="F270" s="21" t="s">
        <v>18</v>
      </c>
      <c r="G270" s="21" t="s">
        <v>134</v>
      </c>
      <c r="H270" s="49" t="s">
        <v>136</v>
      </c>
      <c r="I270" s="21" t="s">
        <v>74</v>
      </c>
      <c r="J270" t="s">
        <v>675</v>
      </c>
      <c r="K270" s="53" t="s">
        <v>29</v>
      </c>
      <c r="L270" s="52" t="s">
        <v>92</v>
      </c>
      <c r="M270" s="48" t="s">
        <v>73</v>
      </c>
      <c r="N270" s="89" t="s">
        <v>74</v>
      </c>
      <c r="O270" s="90" t="s">
        <v>74</v>
      </c>
      <c r="P270" s="89" t="s">
        <v>74</v>
      </c>
      <c r="Q270" s="47" t="str">
        <f t="shared" si="14"/>
        <v>PGI-00494</v>
      </c>
      <c r="R270" s="64" t="s">
        <v>138</v>
      </c>
      <c r="S270" s="87">
        <v>26.62</v>
      </c>
      <c r="T270" s="21">
        <v>1</v>
      </c>
      <c r="U270" s="62" t="s">
        <v>139</v>
      </c>
      <c r="V270" s="49" t="s">
        <v>136</v>
      </c>
    </row>
    <row r="271" spans="1:22" x14ac:dyDescent="0.2">
      <c r="A271" s="21" t="str">
        <f t="shared" si="12"/>
        <v>Catalogo principalOPEN-CSP GOBIERNOPGI-00894</v>
      </c>
      <c r="B271" s="21" t="str">
        <f t="shared" si="13"/>
        <v>PGI-00894OPEN-CSP GOBIERNO</v>
      </c>
      <c r="D271" s="21" t="s">
        <v>134</v>
      </c>
      <c r="E271" s="61" t="s">
        <v>676</v>
      </c>
      <c r="F271" s="21" t="s">
        <v>18</v>
      </c>
      <c r="G271" s="21" t="s">
        <v>134</v>
      </c>
      <c r="H271" s="49" t="s">
        <v>136</v>
      </c>
      <c r="I271" s="21" t="s">
        <v>74</v>
      </c>
      <c r="J271" t="s">
        <v>677</v>
      </c>
      <c r="K271" s="53" t="s">
        <v>29</v>
      </c>
      <c r="L271" s="52" t="s">
        <v>92</v>
      </c>
      <c r="M271" s="48" t="s">
        <v>73</v>
      </c>
      <c r="N271" s="89" t="s">
        <v>74</v>
      </c>
      <c r="O271" s="90" t="s">
        <v>74</v>
      </c>
      <c r="P271" s="89" t="s">
        <v>74</v>
      </c>
      <c r="Q271" s="47" t="str">
        <f t="shared" si="14"/>
        <v>PGI-00894</v>
      </c>
      <c r="R271" s="64" t="s">
        <v>138</v>
      </c>
      <c r="S271" s="87">
        <v>41.73</v>
      </c>
      <c r="T271" s="21">
        <v>1</v>
      </c>
      <c r="U271" s="62" t="s">
        <v>139</v>
      </c>
      <c r="V271" s="49" t="s">
        <v>136</v>
      </c>
    </row>
    <row r="272" spans="1:22" x14ac:dyDescent="0.2">
      <c r="A272" s="21" t="str">
        <f t="shared" si="12"/>
        <v>Catalogo principalOPEN-CSP GOBIERNOPGI-00895</v>
      </c>
      <c r="B272" s="21" t="str">
        <f t="shared" si="13"/>
        <v>PGI-00895OPEN-CSP GOBIERNO</v>
      </c>
      <c r="D272" s="21" t="s">
        <v>134</v>
      </c>
      <c r="E272" s="61" t="s">
        <v>678</v>
      </c>
      <c r="F272" s="21" t="s">
        <v>18</v>
      </c>
      <c r="G272" s="21" t="s">
        <v>134</v>
      </c>
      <c r="H272" s="49" t="s">
        <v>136</v>
      </c>
      <c r="I272" s="21" t="s">
        <v>74</v>
      </c>
      <c r="J272" t="s">
        <v>679</v>
      </c>
      <c r="K272" s="53" t="s">
        <v>29</v>
      </c>
      <c r="L272" s="52" t="s">
        <v>92</v>
      </c>
      <c r="M272" s="48" t="s">
        <v>73</v>
      </c>
      <c r="N272" s="89" t="s">
        <v>74</v>
      </c>
      <c r="O272" s="90" t="s">
        <v>74</v>
      </c>
      <c r="P272" s="89" t="s">
        <v>74</v>
      </c>
      <c r="Q272" s="47" t="str">
        <f t="shared" si="14"/>
        <v>PGI-00895</v>
      </c>
      <c r="R272" s="64" t="s">
        <v>138</v>
      </c>
      <c r="S272" s="87">
        <v>53.51</v>
      </c>
      <c r="T272" s="21">
        <v>1</v>
      </c>
      <c r="U272" s="62" t="s">
        <v>139</v>
      </c>
      <c r="V272" s="49" t="s">
        <v>136</v>
      </c>
    </row>
    <row r="273" spans="1:22" x14ac:dyDescent="0.2">
      <c r="A273" s="21" t="str">
        <f t="shared" si="12"/>
        <v>Catalogo principalOPEN-CSP GOBIERNOPL7-00047</v>
      </c>
      <c r="B273" s="21" t="str">
        <f t="shared" si="13"/>
        <v>PL7-00047OPEN-CSP GOBIERNO</v>
      </c>
      <c r="D273" s="21" t="s">
        <v>134</v>
      </c>
      <c r="E273" s="61" t="s">
        <v>680</v>
      </c>
      <c r="F273" s="21" t="s">
        <v>18</v>
      </c>
      <c r="G273" s="21" t="s">
        <v>134</v>
      </c>
      <c r="H273" s="49" t="s">
        <v>136</v>
      </c>
      <c r="I273" s="21" t="s">
        <v>74</v>
      </c>
      <c r="J273" t="s">
        <v>681</v>
      </c>
      <c r="K273" s="53" t="s">
        <v>29</v>
      </c>
      <c r="L273" s="52" t="s">
        <v>92</v>
      </c>
      <c r="M273" s="48" t="s">
        <v>73</v>
      </c>
      <c r="N273" s="89" t="s">
        <v>74</v>
      </c>
      <c r="O273" s="90" t="s">
        <v>74</v>
      </c>
      <c r="P273" s="89" t="s">
        <v>74</v>
      </c>
      <c r="Q273" s="47" t="str">
        <f t="shared" si="14"/>
        <v>PL7-00047</v>
      </c>
      <c r="R273" s="64" t="s">
        <v>138</v>
      </c>
      <c r="S273" s="87">
        <v>27666.99</v>
      </c>
      <c r="T273" s="21">
        <v>1</v>
      </c>
      <c r="U273" s="62" t="s">
        <v>139</v>
      </c>
      <c r="V273" s="49" t="s">
        <v>136</v>
      </c>
    </row>
    <row r="274" spans="1:22" x14ac:dyDescent="0.2">
      <c r="A274" s="21" t="str">
        <f t="shared" si="12"/>
        <v>Catalogo principalOPEN-CSP GOBIERNOPL7-00048</v>
      </c>
      <c r="B274" s="21" t="str">
        <f t="shared" si="13"/>
        <v>PL7-00048OPEN-CSP GOBIERNO</v>
      </c>
      <c r="D274" s="21" t="s">
        <v>134</v>
      </c>
      <c r="E274" s="61" t="s">
        <v>682</v>
      </c>
      <c r="F274" s="21" t="s">
        <v>18</v>
      </c>
      <c r="G274" s="21" t="s">
        <v>134</v>
      </c>
      <c r="H274" s="49" t="s">
        <v>136</v>
      </c>
      <c r="I274" s="21" t="s">
        <v>74</v>
      </c>
      <c r="J274" t="s">
        <v>683</v>
      </c>
      <c r="K274" s="53" t="s">
        <v>29</v>
      </c>
      <c r="L274" s="52" t="s">
        <v>92</v>
      </c>
      <c r="M274" s="48" t="s">
        <v>73</v>
      </c>
      <c r="N274" s="89" t="s">
        <v>74</v>
      </c>
      <c r="O274" s="90" t="s">
        <v>74</v>
      </c>
      <c r="P274" s="89" t="s">
        <v>74</v>
      </c>
      <c r="Q274" s="47" t="str">
        <f t="shared" si="14"/>
        <v>PL7-00048</v>
      </c>
      <c r="R274" s="64" t="s">
        <v>138</v>
      </c>
      <c r="S274" s="87">
        <v>9222.24</v>
      </c>
      <c r="T274" s="21">
        <v>1</v>
      </c>
      <c r="U274" s="62" t="s">
        <v>139</v>
      </c>
      <c r="V274" s="49" t="s">
        <v>136</v>
      </c>
    </row>
    <row r="275" spans="1:22" x14ac:dyDescent="0.2">
      <c r="A275" s="21" t="str">
        <f t="shared" si="12"/>
        <v>Catalogo principalOPEN-CSP GOBIERNOPL7-00049</v>
      </c>
      <c r="B275" s="21" t="str">
        <f t="shared" si="13"/>
        <v>PL7-00049OPEN-CSP GOBIERNO</v>
      </c>
      <c r="D275" s="21" t="s">
        <v>134</v>
      </c>
      <c r="E275" s="61" t="s">
        <v>684</v>
      </c>
      <c r="F275" s="21" t="s">
        <v>18</v>
      </c>
      <c r="G275" s="21" t="s">
        <v>134</v>
      </c>
      <c r="H275" s="49" t="s">
        <v>136</v>
      </c>
      <c r="I275" s="21" t="s">
        <v>74</v>
      </c>
      <c r="J275" t="s">
        <v>685</v>
      </c>
      <c r="K275" s="53" t="s">
        <v>29</v>
      </c>
      <c r="L275" s="52" t="s">
        <v>92</v>
      </c>
      <c r="M275" s="48" t="s">
        <v>73</v>
      </c>
      <c r="N275" s="89" t="s">
        <v>74</v>
      </c>
      <c r="O275" s="90" t="s">
        <v>74</v>
      </c>
      <c r="P275" s="89" t="s">
        <v>74</v>
      </c>
      <c r="Q275" s="47" t="str">
        <f t="shared" si="14"/>
        <v>PL7-00049</v>
      </c>
      <c r="R275" s="64" t="s">
        <v>138</v>
      </c>
      <c r="S275" s="87">
        <v>18444.75</v>
      </c>
      <c r="T275" s="21">
        <v>1</v>
      </c>
      <c r="U275" s="62" t="s">
        <v>139</v>
      </c>
      <c r="V275" s="49" t="s">
        <v>136</v>
      </c>
    </row>
    <row r="276" spans="1:22" x14ac:dyDescent="0.2">
      <c r="A276" s="21" t="str">
        <f t="shared" si="12"/>
        <v>Catalogo principalOPEN-CSP GOBIERNOQ4Y-00006</v>
      </c>
      <c r="B276" s="21" t="str">
        <f t="shared" si="13"/>
        <v>Q4Y-00006OPEN-CSP GOBIERNO</v>
      </c>
      <c r="D276" s="21" t="s">
        <v>134</v>
      </c>
      <c r="E276" s="61" t="s">
        <v>37</v>
      </c>
      <c r="F276" s="21" t="s">
        <v>18</v>
      </c>
      <c r="G276" s="21" t="s">
        <v>134</v>
      </c>
      <c r="H276" s="49" t="s">
        <v>136</v>
      </c>
      <c r="I276" s="21" t="s">
        <v>74</v>
      </c>
      <c r="J276" t="s">
        <v>77</v>
      </c>
      <c r="K276" s="53" t="s">
        <v>29</v>
      </c>
      <c r="L276" s="52" t="s">
        <v>92</v>
      </c>
      <c r="M276" s="48" t="s">
        <v>73</v>
      </c>
      <c r="N276" s="89" t="s">
        <v>74</v>
      </c>
      <c r="O276" s="90" t="s">
        <v>74</v>
      </c>
      <c r="P276" s="89" t="s">
        <v>74</v>
      </c>
      <c r="Q276" s="47" t="str">
        <f t="shared" si="14"/>
        <v>Q4Y-00006</v>
      </c>
      <c r="R276" s="64" t="s">
        <v>75</v>
      </c>
      <c r="S276" s="87">
        <v>96</v>
      </c>
      <c r="T276" s="21">
        <v>1</v>
      </c>
      <c r="U276" s="62" t="s">
        <v>139</v>
      </c>
      <c r="V276" s="49" t="s">
        <v>136</v>
      </c>
    </row>
    <row r="277" spans="1:22" x14ac:dyDescent="0.2">
      <c r="A277" s="21" t="str">
        <f t="shared" si="12"/>
        <v>Catalogo principalOPEN-CSP GOBIERNOQ5Y-00006</v>
      </c>
      <c r="B277" s="21" t="str">
        <f t="shared" si="13"/>
        <v>Q5Y-00006OPEN-CSP GOBIERNO</v>
      </c>
      <c r="D277" s="21" t="s">
        <v>134</v>
      </c>
      <c r="E277" s="61" t="s">
        <v>36</v>
      </c>
      <c r="F277" s="21" t="s">
        <v>18</v>
      </c>
      <c r="G277" s="21" t="s">
        <v>134</v>
      </c>
      <c r="H277" s="49" t="s">
        <v>136</v>
      </c>
      <c r="I277" s="21" t="s">
        <v>74</v>
      </c>
      <c r="J277" t="s">
        <v>72</v>
      </c>
      <c r="K277" s="53" t="s">
        <v>29</v>
      </c>
      <c r="L277" s="52" t="s">
        <v>92</v>
      </c>
      <c r="M277" s="48" t="s">
        <v>73</v>
      </c>
      <c r="N277" s="89" t="s">
        <v>74</v>
      </c>
      <c r="O277" s="90" t="s">
        <v>74</v>
      </c>
      <c r="P277" s="89" t="s">
        <v>74</v>
      </c>
      <c r="Q277" s="47" t="str">
        <f t="shared" si="14"/>
        <v>Q5Y-00006</v>
      </c>
      <c r="R277" s="64" t="s">
        <v>75</v>
      </c>
      <c r="S277" s="87">
        <v>240.1</v>
      </c>
      <c r="T277" s="21">
        <v>1</v>
      </c>
      <c r="U277" s="62" t="s">
        <v>139</v>
      </c>
      <c r="V277" s="49" t="s">
        <v>136</v>
      </c>
    </row>
    <row r="278" spans="1:22" x14ac:dyDescent="0.2">
      <c r="A278" s="21" t="str">
        <f t="shared" si="12"/>
        <v>Catalogo principalOPEN-CSP GOBIERNOQ6Y-00006</v>
      </c>
      <c r="B278" s="21" t="str">
        <f t="shared" si="13"/>
        <v>Q6Y-00006OPEN-CSP GOBIERNO</v>
      </c>
      <c r="D278" s="21" t="s">
        <v>134</v>
      </c>
      <c r="E278" s="61" t="s">
        <v>686</v>
      </c>
      <c r="F278" s="21" t="s">
        <v>18</v>
      </c>
      <c r="G278" s="21" t="s">
        <v>134</v>
      </c>
      <c r="H278" s="49" t="s">
        <v>136</v>
      </c>
      <c r="I278" s="21" t="s">
        <v>74</v>
      </c>
      <c r="J278" t="s">
        <v>687</v>
      </c>
      <c r="K278" s="53" t="s">
        <v>29</v>
      </c>
      <c r="L278" s="52" t="s">
        <v>92</v>
      </c>
      <c r="M278" s="48" t="s">
        <v>73</v>
      </c>
      <c r="N278" s="89" t="s">
        <v>74</v>
      </c>
      <c r="O278" s="90" t="s">
        <v>74</v>
      </c>
      <c r="P278" s="89" t="s">
        <v>74</v>
      </c>
      <c r="Q278" s="47" t="str">
        <f t="shared" si="14"/>
        <v>Q6Y-00006</v>
      </c>
      <c r="R278" s="64" t="s">
        <v>75</v>
      </c>
      <c r="S278" s="87">
        <v>48</v>
      </c>
      <c r="T278" s="21">
        <v>1</v>
      </c>
      <c r="U278" s="62" t="s">
        <v>139</v>
      </c>
      <c r="V278" s="49" t="s">
        <v>136</v>
      </c>
    </row>
    <row r="279" spans="1:22" x14ac:dyDescent="0.2">
      <c r="A279" s="21" t="str">
        <f t="shared" si="12"/>
        <v>Catalogo principalOPEN-CSP GOBIERNOQ6Z-00006</v>
      </c>
      <c r="B279" s="21" t="str">
        <f t="shared" si="13"/>
        <v>Q6Z-00006OPEN-CSP GOBIERNO</v>
      </c>
      <c r="D279" s="21" t="s">
        <v>134</v>
      </c>
      <c r="E279" s="61" t="s">
        <v>688</v>
      </c>
      <c r="F279" s="21" t="s">
        <v>18</v>
      </c>
      <c r="G279" s="21" t="s">
        <v>134</v>
      </c>
      <c r="H279" s="49" t="s">
        <v>136</v>
      </c>
      <c r="I279" s="21" t="s">
        <v>74</v>
      </c>
      <c r="J279" t="s">
        <v>689</v>
      </c>
      <c r="K279" s="53" t="s">
        <v>29</v>
      </c>
      <c r="L279" s="52" t="s">
        <v>92</v>
      </c>
      <c r="M279" s="48" t="s">
        <v>73</v>
      </c>
      <c r="N279" s="89" t="s">
        <v>74</v>
      </c>
      <c r="O279" s="90" t="s">
        <v>74</v>
      </c>
      <c r="P279" s="89" t="s">
        <v>74</v>
      </c>
      <c r="Q279" s="47" t="str">
        <f t="shared" si="14"/>
        <v>Q6Z-00006</v>
      </c>
      <c r="R279" s="64" t="s">
        <v>75</v>
      </c>
      <c r="S279" s="87">
        <v>96</v>
      </c>
      <c r="T279" s="21">
        <v>1</v>
      </c>
      <c r="U279" s="62" t="s">
        <v>139</v>
      </c>
      <c r="V279" s="49" t="s">
        <v>136</v>
      </c>
    </row>
    <row r="280" spans="1:22" x14ac:dyDescent="0.2">
      <c r="A280" s="21" t="str">
        <f t="shared" si="12"/>
        <v>Catalogo principalOPEN-CSP GOBIERNOQ7Y-00006</v>
      </c>
      <c r="B280" s="21" t="str">
        <f t="shared" si="13"/>
        <v>Q7Y-00006OPEN-CSP GOBIERNO</v>
      </c>
      <c r="D280" s="21" t="s">
        <v>134</v>
      </c>
      <c r="E280" s="61" t="s">
        <v>690</v>
      </c>
      <c r="F280" s="21" t="s">
        <v>18</v>
      </c>
      <c r="G280" s="21" t="s">
        <v>134</v>
      </c>
      <c r="H280" s="49" t="s">
        <v>136</v>
      </c>
      <c r="I280" s="21" t="s">
        <v>74</v>
      </c>
      <c r="J280" t="s">
        <v>691</v>
      </c>
      <c r="K280" s="53" t="s">
        <v>29</v>
      </c>
      <c r="L280" s="52" t="s">
        <v>92</v>
      </c>
      <c r="M280" s="48" t="s">
        <v>73</v>
      </c>
      <c r="N280" s="89" t="s">
        <v>74</v>
      </c>
      <c r="O280" s="90" t="s">
        <v>74</v>
      </c>
      <c r="P280" s="89" t="s">
        <v>74</v>
      </c>
      <c r="Q280" s="47" t="str">
        <f t="shared" si="14"/>
        <v>Q7Y-00006</v>
      </c>
      <c r="R280" s="64" t="s">
        <v>75</v>
      </c>
      <c r="S280" s="87">
        <v>126.2</v>
      </c>
      <c r="T280" s="21">
        <v>1</v>
      </c>
      <c r="U280" s="62" t="s">
        <v>139</v>
      </c>
      <c r="V280" s="49" t="s">
        <v>136</v>
      </c>
    </row>
    <row r="281" spans="1:22" x14ac:dyDescent="0.2">
      <c r="A281" s="21" t="str">
        <f t="shared" si="12"/>
        <v>Catalogo principalOPEN-CSP GOBIERNOQ9Z-00006</v>
      </c>
      <c r="B281" s="21" t="str">
        <f t="shared" si="13"/>
        <v>Q9Z-00006OPEN-CSP GOBIERNO</v>
      </c>
      <c r="D281" s="21" t="s">
        <v>134</v>
      </c>
      <c r="E281" s="61" t="s">
        <v>692</v>
      </c>
      <c r="F281" s="21" t="s">
        <v>18</v>
      </c>
      <c r="G281" s="21" t="s">
        <v>134</v>
      </c>
      <c r="H281" s="49" t="s">
        <v>136</v>
      </c>
      <c r="I281" s="21" t="s">
        <v>74</v>
      </c>
      <c r="J281" t="s">
        <v>693</v>
      </c>
      <c r="K281" s="53" t="s">
        <v>29</v>
      </c>
      <c r="L281" s="52" t="s">
        <v>92</v>
      </c>
      <c r="M281" s="48" t="s">
        <v>73</v>
      </c>
      <c r="N281" s="89" t="s">
        <v>74</v>
      </c>
      <c r="O281" s="90" t="s">
        <v>74</v>
      </c>
      <c r="P281" s="89" t="s">
        <v>74</v>
      </c>
      <c r="Q281" s="47" t="str">
        <f t="shared" si="14"/>
        <v>Q9Z-00006</v>
      </c>
      <c r="R281" s="64" t="s">
        <v>75</v>
      </c>
      <c r="S281" s="87">
        <v>60</v>
      </c>
      <c r="T281" s="21">
        <v>1</v>
      </c>
      <c r="U281" s="62" t="s">
        <v>139</v>
      </c>
      <c r="V281" s="49" t="s">
        <v>136</v>
      </c>
    </row>
    <row r="282" spans="1:22" x14ac:dyDescent="0.2">
      <c r="A282" s="21" t="str">
        <f t="shared" si="12"/>
        <v>Catalogo principalOPEN-CSP GOBIERNOQD3-00006</v>
      </c>
      <c r="B282" s="21" t="str">
        <f t="shared" si="13"/>
        <v>QD3-00006OPEN-CSP GOBIERNO</v>
      </c>
      <c r="D282" s="21" t="s">
        <v>134</v>
      </c>
      <c r="E282" s="61" t="s">
        <v>694</v>
      </c>
      <c r="F282" s="21" t="s">
        <v>18</v>
      </c>
      <c r="G282" s="21" t="s">
        <v>134</v>
      </c>
      <c r="H282" s="49" t="s">
        <v>136</v>
      </c>
      <c r="I282" s="21" t="s">
        <v>74</v>
      </c>
      <c r="J282" t="s">
        <v>695</v>
      </c>
      <c r="K282" s="53" t="s">
        <v>29</v>
      </c>
      <c r="L282" s="52" t="s">
        <v>92</v>
      </c>
      <c r="M282" s="48" t="s">
        <v>73</v>
      </c>
      <c r="N282" s="89" t="s">
        <v>74</v>
      </c>
      <c r="O282" s="90" t="s">
        <v>74</v>
      </c>
      <c r="P282" s="89" t="s">
        <v>74</v>
      </c>
      <c r="Q282" s="47" t="str">
        <f t="shared" si="14"/>
        <v>QD3-00006</v>
      </c>
      <c r="R282" s="64" t="s">
        <v>75</v>
      </c>
      <c r="S282" s="87">
        <v>24</v>
      </c>
      <c r="T282" s="21">
        <v>1</v>
      </c>
      <c r="U282" s="62" t="s">
        <v>139</v>
      </c>
      <c r="V282" s="49" t="s">
        <v>136</v>
      </c>
    </row>
    <row r="283" spans="1:22" x14ac:dyDescent="0.2">
      <c r="A283" s="21" t="str">
        <f t="shared" si="12"/>
        <v>Catalogo principalOPEN-CSP GOBIERNOR18-01633</v>
      </c>
      <c r="B283" s="21" t="str">
        <f t="shared" si="13"/>
        <v>R18-01633OPEN-CSP GOBIERNO</v>
      </c>
      <c r="D283" s="21" t="s">
        <v>134</v>
      </c>
      <c r="E283" s="61" t="s">
        <v>696</v>
      </c>
      <c r="F283" s="21" t="s">
        <v>18</v>
      </c>
      <c r="G283" s="21" t="s">
        <v>134</v>
      </c>
      <c r="H283" s="49" t="s">
        <v>136</v>
      </c>
      <c r="I283" s="21" t="s">
        <v>74</v>
      </c>
      <c r="J283" t="s">
        <v>697</v>
      </c>
      <c r="K283" s="53" t="s">
        <v>29</v>
      </c>
      <c r="L283" s="52" t="s">
        <v>92</v>
      </c>
      <c r="M283" s="48" t="s">
        <v>73</v>
      </c>
      <c r="N283" s="89" t="s">
        <v>74</v>
      </c>
      <c r="O283" s="90" t="s">
        <v>74</v>
      </c>
      <c r="P283" s="89" t="s">
        <v>74</v>
      </c>
      <c r="Q283" s="47" t="str">
        <f t="shared" si="14"/>
        <v>R18-01633</v>
      </c>
      <c r="R283" s="64" t="s">
        <v>138</v>
      </c>
      <c r="S283" s="87">
        <v>54.86</v>
      </c>
      <c r="T283" s="21">
        <v>1</v>
      </c>
      <c r="U283" s="62" t="s">
        <v>139</v>
      </c>
      <c r="V283" s="49" t="s">
        <v>136</v>
      </c>
    </row>
    <row r="284" spans="1:22" x14ac:dyDescent="0.2">
      <c r="A284" s="21" t="str">
        <f t="shared" si="12"/>
        <v>Catalogo principalOPEN-CSP GOBIERNOR18-01634</v>
      </c>
      <c r="B284" s="21" t="str">
        <f t="shared" si="13"/>
        <v>R18-01634OPEN-CSP GOBIERNO</v>
      </c>
      <c r="D284" s="21" t="s">
        <v>134</v>
      </c>
      <c r="E284" s="61" t="s">
        <v>698</v>
      </c>
      <c r="F284" s="21" t="s">
        <v>18</v>
      </c>
      <c r="G284" s="21" t="s">
        <v>134</v>
      </c>
      <c r="H284" s="49" t="s">
        <v>136</v>
      </c>
      <c r="I284" s="21" t="s">
        <v>74</v>
      </c>
      <c r="J284" t="s">
        <v>699</v>
      </c>
      <c r="K284" s="53" t="s">
        <v>29</v>
      </c>
      <c r="L284" s="52" t="s">
        <v>92</v>
      </c>
      <c r="M284" s="48" t="s">
        <v>73</v>
      </c>
      <c r="N284" s="89" t="s">
        <v>74</v>
      </c>
      <c r="O284" s="90" t="s">
        <v>74</v>
      </c>
      <c r="P284" s="89" t="s">
        <v>74</v>
      </c>
      <c r="Q284" s="47" t="str">
        <f t="shared" si="14"/>
        <v>R18-01634</v>
      </c>
      <c r="R284" s="64" t="s">
        <v>138</v>
      </c>
      <c r="S284" s="87">
        <v>43.15</v>
      </c>
      <c r="T284" s="21">
        <v>1</v>
      </c>
      <c r="U284" s="62" t="s">
        <v>139</v>
      </c>
      <c r="V284" s="49" t="s">
        <v>136</v>
      </c>
    </row>
    <row r="285" spans="1:22" x14ac:dyDescent="0.2">
      <c r="A285" s="21" t="str">
        <f t="shared" si="12"/>
        <v>Catalogo principalOPEN-CSP GOBIERNOR18-01635</v>
      </c>
      <c r="B285" s="21" t="str">
        <f t="shared" si="13"/>
        <v>R18-01635OPEN-CSP GOBIERNO</v>
      </c>
      <c r="D285" s="21" t="s">
        <v>134</v>
      </c>
      <c r="E285" s="61" t="s">
        <v>700</v>
      </c>
      <c r="F285" s="21" t="s">
        <v>18</v>
      </c>
      <c r="G285" s="21" t="s">
        <v>134</v>
      </c>
      <c r="H285" s="49" t="s">
        <v>136</v>
      </c>
      <c r="I285" s="21" t="s">
        <v>74</v>
      </c>
      <c r="J285" t="s">
        <v>701</v>
      </c>
      <c r="K285" s="53" t="s">
        <v>29</v>
      </c>
      <c r="L285" s="52" t="s">
        <v>92</v>
      </c>
      <c r="M285" s="48" t="s">
        <v>73</v>
      </c>
      <c r="N285" s="89" t="s">
        <v>74</v>
      </c>
      <c r="O285" s="90" t="s">
        <v>74</v>
      </c>
      <c r="P285" s="89" t="s">
        <v>74</v>
      </c>
      <c r="Q285" s="47" t="str">
        <f t="shared" si="14"/>
        <v>R18-01635</v>
      </c>
      <c r="R285" s="64" t="s">
        <v>138</v>
      </c>
      <c r="S285" s="87">
        <v>18.239999999999998</v>
      </c>
      <c r="T285" s="21">
        <v>1</v>
      </c>
      <c r="U285" s="62" t="s">
        <v>139</v>
      </c>
      <c r="V285" s="49" t="s">
        <v>136</v>
      </c>
    </row>
    <row r="286" spans="1:22" x14ac:dyDescent="0.2">
      <c r="A286" s="21" t="str">
        <f t="shared" si="12"/>
        <v>Catalogo principalOPEN-CSP GOBIERNOR18-01636</v>
      </c>
      <c r="B286" s="21" t="str">
        <f t="shared" si="13"/>
        <v>R18-01636OPEN-CSP GOBIERNO</v>
      </c>
      <c r="D286" s="21" t="s">
        <v>134</v>
      </c>
      <c r="E286" s="61" t="s">
        <v>702</v>
      </c>
      <c r="F286" s="21" t="s">
        <v>18</v>
      </c>
      <c r="G286" s="21" t="s">
        <v>134</v>
      </c>
      <c r="H286" s="49" t="s">
        <v>136</v>
      </c>
      <c r="I286" s="21" t="s">
        <v>74</v>
      </c>
      <c r="J286" t="s">
        <v>703</v>
      </c>
      <c r="K286" s="53" t="s">
        <v>29</v>
      </c>
      <c r="L286" s="52" t="s">
        <v>92</v>
      </c>
      <c r="M286" s="48" t="s">
        <v>73</v>
      </c>
      <c r="N286" s="89" t="s">
        <v>74</v>
      </c>
      <c r="O286" s="90" t="s">
        <v>74</v>
      </c>
      <c r="P286" s="89" t="s">
        <v>74</v>
      </c>
      <c r="Q286" s="47" t="str">
        <f t="shared" si="14"/>
        <v>R18-01636</v>
      </c>
      <c r="R286" s="64" t="s">
        <v>138</v>
      </c>
      <c r="S286" s="87">
        <v>14.3</v>
      </c>
      <c r="T286" s="21">
        <v>1</v>
      </c>
      <c r="U286" s="62" t="s">
        <v>139</v>
      </c>
      <c r="V286" s="49" t="s">
        <v>136</v>
      </c>
    </row>
    <row r="287" spans="1:22" x14ac:dyDescent="0.2">
      <c r="A287" s="21" t="str">
        <f t="shared" si="12"/>
        <v>Catalogo principalOPEN-CSP GOBIERNOR18-05785</v>
      </c>
      <c r="B287" s="21" t="str">
        <f t="shared" si="13"/>
        <v>R18-05785OPEN-CSP GOBIERNO</v>
      </c>
      <c r="C287" s="21"/>
      <c r="D287" s="21" t="s">
        <v>134</v>
      </c>
      <c r="E287" t="s">
        <v>704</v>
      </c>
      <c r="F287" s="21" t="s">
        <v>18</v>
      </c>
      <c r="G287" s="21" t="s">
        <v>134</v>
      </c>
      <c r="H287" s="49" t="s">
        <v>136</v>
      </c>
      <c r="I287" s="21" t="s">
        <v>74</v>
      </c>
      <c r="J287" t="s">
        <v>705</v>
      </c>
      <c r="K287" s="53" t="s">
        <v>29</v>
      </c>
      <c r="L287" s="52" t="s">
        <v>92</v>
      </c>
      <c r="M287" s="48" t="s">
        <v>73</v>
      </c>
      <c r="N287" s="89" t="s">
        <v>74</v>
      </c>
      <c r="O287" s="90" t="s">
        <v>74</v>
      </c>
      <c r="P287" s="89" t="s">
        <v>74</v>
      </c>
      <c r="Q287" s="47" t="str">
        <f t="shared" si="14"/>
        <v>R18-05785</v>
      </c>
      <c r="R287" s="64" t="s">
        <v>138</v>
      </c>
      <c r="S287" s="87">
        <v>28.85</v>
      </c>
      <c r="T287" s="21">
        <v>1</v>
      </c>
      <c r="U287" s="62" t="s">
        <v>139</v>
      </c>
      <c r="V287" s="49" t="s">
        <v>136</v>
      </c>
    </row>
    <row r="288" spans="1:22" x14ac:dyDescent="0.2">
      <c r="A288" s="21" t="str">
        <f t="shared" si="12"/>
        <v>Catalogo principalOPEN-CSP GOBIERNOR18-05786</v>
      </c>
      <c r="B288" s="21" t="str">
        <f t="shared" si="13"/>
        <v>R18-05786OPEN-CSP GOBIERNO</v>
      </c>
      <c r="D288" s="21" t="s">
        <v>134</v>
      </c>
      <c r="E288" t="s">
        <v>706</v>
      </c>
      <c r="F288" s="21" t="s">
        <v>18</v>
      </c>
      <c r="G288" s="21" t="s">
        <v>134</v>
      </c>
      <c r="H288" s="49" t="s">
        <v>136</v>
      </c>
      <c r="I288" s="21" t="s">
        <v>74</v>
      </c>
      <c r="J288" t="s">
        <v>707</v>
      </c>
      <c r="K288" s="53" t="s">
        <v>29</v>
      </c>
      <c r="L288" s="52" t="s">
        <v>92</v>
      </c>
      <c r="M288" s="48" t="s">
        <v>73</v>
      </c>
      <c r="N288" s="89" t="s">
        <v>74</v>
      </c>
      <c r="O288" s="90" t="s">
        <v>74</v>
      </c>
      <c r="P288" s="89" t="s">
        <v>74</v>
      </c>
      <c r="Q288" s="47" t="str">
        <f t="shared" si="14"/>
        <v>R18-05786</v>
      </c>
      <c r="R288" s="64" t="s">
        <v>138</v>
      </c>
      <c r="S288" s="87">
        <v>36.61</v>
      </c>
      <c r="T288" s="21">
        <v>1</v>
      </c>
      <c r="U288" s="62" t="s">
        <v>139</v>
      </c>
      <c r="V288" s="49" t="s">
        <v>136</v>
      </c>
    </row>
    <row r="289" spans="1:22" x14ac:dyDescent="0.2">
      <c r="A289" s="21" t="str">
        <f t="shared" si="12"/>
        <v>Catalogo principalOPEN-CSP GOBIERNOR2Z-00006</v>
      </c>
      <c r="B289" s="21" t="str">
        <f t="shared" si="13"/>
        <v>R2Z-00006OPEN-CSP GOBIERNO</v>
      </c>
      <c r="D289" s="21" t="s">
        <v>134</v>
      </c>
      <c r="E289" t="s">
        <v>708</v>
      </c>
      <c r="F289" s="21" t="s">
        <v>18</v>
      </c>
      <c r="G289" s="21" t="s">
        <v>134</v>
      </c>
      <c r="H289" s="49" t="s">
        <v>136</v>
      </c>
      <c r="I289" s="21" t="s">
        <v>74</v>
      </c>
      <c r="J289" t="s">
        <v>709</v>
      </c>
      <c r="K289" s="53" t="s">
        <v>29</v>
      </c>
      <c r="L289" s="52" t="s">
        <v>92</v>
      </c>
      <c r="M289" s="48" t="s">
        <v>73</v>
      </c>
      <c r="N289" s="89" t="s">
        <v>74</v>
      </c>
      <c r="O289" s="90" t="s">
        <v>74</v>
      </c>
      <c r="P289" s="89" t="s">
        <v>74</v>
      </c>
      <c r="Q289" s="47" t="str">
        <f t="shared" si="14"/>
        <v>R2Z-00006</v>
      </c>
      <c r="R289" s="64" t="s">
        <v>75</v>
      </c>
      <c r="S289" s="87">
        <v>120</v>
      </c>
      <c r="T289" s="21">
        <v>1</v>
      </c>
      <c r="U289" s="62" t="s">
        <v>139</v>
      </c>
      <c r="V289" s="49" t="s">
        <v>136</v>
      </c>
    </row>
    <row r="290" spans="1:22" x14ac:dyDescent="0.2">
      <c r="A290" s="21" t="str">
        <f t="shared" si="12"/>
        <v>Catalogo principalOPEN-CSP GOBIERNOR39-00557</v>
      </c>
      <c r="B290" s="21" t="str">
        <f t="shared" si="13"/>
        <v>R39-00557OPEN-CSP GOBIERNO</v>
      </c>
      <c r="D290" s="21" t="s">
        <v>134</v>
      </c>
      <c r="E290" t="s">
        <v>710</v>
      </c>
      <c r="F290" s="21" t="s">
        <v>18</v>
      </c>
      <c r="G290" s="21" t="s">
        <v>134</v>
      </c>
      <c r="H290" s="49" t="s">
        <v>136</v>
      </c>
      <c r="I290" s="21" t="s">
        <v>74</v>
      </c>
      <c r="J290" t="s">
        <v>711</v>
      </c>
      <c r="K290" s="53" t="s">
        <v>29</v>
      </c>
      <c r="L290" s="52" t="s">
        <v>92</v>
      </c>
      <c r="M290" s="48" t="s">
        <v>73</v>
      </c>
      <c r="N290" s="89" t="s">
        <v>74</v>
      </c>
      <c r="O290" s="90" t="s">
        <v>74</v>
      </c>
      <c r="P290" s="89" t="s">
        <v>74</v>
      </c>
      <c r="Q290" s="47" t="str">
        <f t="shared" si="14"/>
        <v>R39-00557</v>
      </c>
      <c r="R290" s="64" t="s">
        <v>138</v>
      </c>
      <c r="S290" s="87">
        <v>3041.36</v>
      </c>
      <c r="T290" s="21">
        <v>1</v>
      </c>
      <c r="U290" s="62" t="s">
        <v>139</v>
      </c>
      <c r="V290" s="49" t="s">
        <v>136</v>
      </c>
    </row>
    <row r="291" spans="1:22" x14ac:dyDescent="0.2">
      <c r="A291" s="21" t="str">
        <f t="shared" si="12"/>
        <v>Catalogo principalOPEN-CSP GOBIERNOR39-00558</v>
      </c>
      <c r="B291" s="21" t="str">
        <f t="shared" si="13"/>
        <v>R39-00558OPEN-CSP GOBIERNO</v>
      </c>
      <c r="D291" s="21" t="s">
        <v>134</v>
      </c>
      <c r="E291" t="s">
        <v>712</v>
      </c>
      <c r="F291" s="21" t="s">
        <v>18</v>
      </c>
      <c r="G291" s="21" t="s">
        <v>134</v>
      </c>
      <c r="H291" s="49" t="s">
        <v>136</v>
      </c>
      <c r="I291" s="21" t="s">
        <v>74</v>
      </c>
      <c r="J291" t="s">
        <v>713</v>
      </c>
      <c r="K291" s="53" t="s">
        <v>29</v>
      </c>
      <c r="L291" s="52" t="s">
        <v>92</v>
      </c>
      <c r="M291" s="48" t="s">
        <v>73</v>
      </c>
      <c r="N291" s="89" t="s">
        <v>74</v>
      </c>
      <c r="O291" s="90" t="s">
        <v>74</v>
      </c>
      <c r="P291" s="89" t="s">
        <v>74</v>
      </c>
      <c r="Q291" s="47" t="str">
        <f t="shared" si="14"/>
        <v>R39-00558</v>
      </c>
      <c r="R291" s="64" t="s">
        <v>138</v>
      </c>
      <c r="S291" s="87">
        <v>1013.74</v>
      </c>
      <c r="T291" s="21">
        <v>1</v>
      </c>
      <c r="U291" s="62" t="s">
        <v>139</v>
      </c>
      <c r="V291" s="49" t="s">
        <v>136</v>
      </c>
    </row>
    <row r="292" spans="1:22" x14ac:dyDescent="0.2">
      <c r="A292" s="21" t="str">
        <f t="shared" si="12"/>
        <v>Catalogo principalOPEN-CSP GOBIERNOR39-01236</v>
      </c>
      <c r="B292" s="21" t="str">
        <f t="shared" si="13"/>
        <v>R39-01236OPEN-CSP GOBIERNO</v>
      </c>
      <c r="D292" s="21" t="s">
        <v>134</v>
      </c>
      <c r="E292" t="s">
        <v>714</v>
      </c>
      <c r="F292" s="21" t="s">
        <v>18</v>
      </c>
      <c r="G292" s="21" t="s">
        <v>134</v>
      </c>
      <c r="H292" s="49" t="s">
        <v>136</v>
      </c>
      <c r="I292" s="21" t="s">
        <v>74</v>
      </c>
      <c r="J292" t="s">
        <v>715</v>
      </c>
      <c r="K292" s="53" t="s">
        <v>29</v>
      </c>
      <c r="L292" s="52" t="s">
        <v>92</v>
      </c>
      <c r="M292" s="48" t="s">
        <v>73</v>
      </c>
      <c r="N292" s="89" t="s">
        <v>74</v>
      </c>
      <c r="O292" s="90" t="s">
        <v>74</v>
      </c>
      <c r="P292" s="89" t="s">
        <v>74</v>
      </c>
      <c r="Q292" s="47" t="str">
        <f t="shared" si="14"/>
        <v>R39-01236</v>
      </c>
      <c r="R292" s="64" t="s">
        <v>138</v>
      </c>
      <c r="S292" s="87">
        <v>2027.62</v>
      </c>
      <c r="T292" s="21">
        <v>1</v>
      </c>
      <c r="U292" s="62" t="s">
        <v>139</v>
      </c>
      <c r="V292" s="49" t="s">
        <v>136</v>
      </c>
    </row>
    <row r="293" spans="1:22" x14ac:dyDescent="0.2">
      <c r="A293" s="21" t="str">
        <f t="shared" si="12"/>
        <v>Catalogo principalOPEN-CSP GOBIERNOR9Y-00006</v>
      </c>
      <c r="B293" s="21" t="str">
        <f t="shared" si="13"/>
        <v>R9Y-00006OPEN-CSP GOBIERNO</v>
      </c>
      <c r="D293" s="21" t="s">
        <v>134</v>
      </c>
      <c r="E293" t="s">
        <v>716</v>
      </c>
      <c r="F293" s="21" t="s">
        <v>18</v>
      </c>
      <c r="G293" s="21" t="s">
        <v>134</v>
      </c>
      <c r="H293" s="49" t="s">
        <v>136</v>
      </c>
      <c r="I293" s="21" t="s">
        <v>74</v>
      </c>
      <c r="J293" t="s">
        <v>717</v>
      </c>
      <c r="K293" s="53" t="s">
        <v>29</v>
      </c>
      <c r="L293" s="52" t="s">
        <v>92</v>
      </c>
      <c r="M293" s="48" t="s">
        <v>73</v>
      </c>
      <c r="N293" s="89" t="s">
        <v>74</v>
      </c>
      <c r="O293" s="90" t="s">
        <v>74</v>
      </c>
      <c r="P293" s="89" t="s">
        <v>74</v>
      </c>
      <c r="Q293" s="47" t="str">
        <f t="shared" si="14"/>
        <v>R9Y-00006</v>
      </c>
      <c r="R293" s="64" t="s">
        <v>75</v>
      </c>
      <c r="S293" s="87">
        <v>10.6</v>
      </c>
      <c r="T293" s="21">
        <v>1</v>
      </c>
      <c r="U293" s="62" t="s">
        <v>139</v>
      </c>
      <c r="V293" s="49" t="s">
        <v>136</v>
      </c>
    </row>
    <row r="294" spans="1:22" x14ac:dyDescent="0.2">
      <c r="A294" s="21" t="str">
        <f t="shared" si="12"/>
        <v>Catalogo principalOPEN-CSP GOBIERNOR9Z-00006</v>
      </c>
      <c r="B294" s="21" t="str">
        <f t="shared" si="13"/>
        <v>R9Z-00006OPEN-CSP GOBIERNO</v>
      </c>
      <c r="D294" s="21" t="s">
        <v>134</v>
      </c>
      <c r="E294" t="s">
        <v>718</v>
      </c>
      <c r="F294" s="21" t="s">
        <v>18</v>
      </c>
      <c r="G294" s="21" t="s">
        <v>134</v>
      </c>
      <c r="H294" s="49" t="s">
        <v>136</v>
      </c>
      <c r="I294" s="21" t="s">
        <v>74</v>
      </c>
      <c r="J294" t="s">
        <v>719</v>
      </c>
      <c r="K294" s="53" t="s">
        <v>29</v>
      </c>
      <c r="L294" s="52" t="s">
        <v>92</v>
      </c>
      <c r="M294" s="48" t="s">
        <v>73</v>
      </c>
      <c r="N294" s="89" t="s">
        <v>74</v>
      </c>
      <c r="O294" s="90" t="s">
        <v>74</v>
      </c>
      <c r="P294" s="89" t="s">
        <v>74</v>
      </c>
      <c r="Q294" s="47" t="str">
        <f t="shared" si="14"/>
        <v>R9Z-00006</v>
      </c>
      <c r="R294" s="64" t="s">
        <v>75</v>
      </c>
      <c r="S294" s="87">
        <v>180</v>
      </c>
      <c r="T294" s="21">
        <v>1</v>
      </c>
      <c r="U294" s="62" t="s">
        <v>139</v>
      </c>
      <c r="V294" s="49" t="s">
        <v>136</v>
      </c>
    </row>
    <row r="295" spans="1:22" x14ac:dyDescent="0.2">
      <c r="A295" s="21" t="str">
        <f t="shared" si="12"/>
        <v>Catalogo principalOPEN-CSP GOBIERNOSXA-00029</v>
      </c>
      <c r="B295" s="21" t="str">
        <f t="shared" si="13"/>
        <v>SXA-00029OPEN-CSP GOBIERNO</v>
      </c>
      <c r="D295" s="21" t="s">
        <v>134</v>
      </c>
      <c r="E295" t="s">
        <v>720</v>
      </c>
      <c r="F295" s="21" t="s">
        <v>18</v>
      </c>
      <c r="G295" s="21" t="s">
        <v>134</v>
      </c>
      <c r="H295" s="49" t="s">
        <v>136</v>
      </c>
      <c r="I295" s="21" t="s">
        <v>74</v>
      </c>
      <c r="J295" t="s">
        <v>721</v>
      </c>
      <c r="K295" s="53" t="s">
        <v>29</v>
      </c>
      <c r="L295" s="52" t="s">
        <v>92</v>
      </c>
      <c r="M295" s="48" t="s">
        <v>73</v>
      </c>
      <c r="N295" s="89" t="s">
        <v>74</v>
      </c>
      <c r="O295" s="90" t="s">
        <v>74</v>
      </c>
      <c r="P295" s="89" t="s">
        <v>74</v>
      </c>
      <c r="Q295" s="47" t="str">
        <f t="shared" si="14"/>
        <v>SXA-00029</v>
      </c>
      <c r="R295" s="64" t="s">
        <v>75</v>
      </c>
      <c r="S295" s="87">
        <v>442</v>
      </c>
      <c r="T295" s="21">
        <v>1</v>
      </c>
      <c r="U295" s="62" t="s">
        <v>139</v>
      </c>
      <c r="V295" s="49" t="s">
        <v>136</v>
      </c>
    </row>
    <row r="296" spans="1:22" x14ac:dyDescent="0.2">
      <c r="A296" s="21" t="str">
        <f t="shared" si="12"/>
        <v>Catalogo principalOPEN-CSP GOBIERNOSY7-00006</v>
      </c>
      <c r="B296" s="21" t="str">
        <f t="shared" si="13"/>
        <v>SY7-00006OPEN-CSP GOBIERNO</v>
      </c>
      <c r="D296" s="21" t="s">
        <v>134</v>
      </c>
      <c r="E296" t="s">
        <v>722</v>
      </c>
      <c r="F296" s="21" t="s">
        <v>18</v>
      </c>
      <c r="G296" s="21" t="s">
        <v>134</v>
      </c>
      <c r="H296" s="49" t="s">
        <v>136</v>
      </c>
      <c r="I296" s="21" t="s">
        <v>74</v>
      </c>
      <c r="J296" t="s">
        <v>723</v>
      </c>
      <c r="K296" s="53" t="s">
        <v>29</v>
      </c>
      <c r="L296" s="52" t="s">
        <v>92</v>
      </c>
      <c r="M296" s="48" t="s">
        <v>73</v>
      </c>
      <c r="N296" s="89" t="s">
        <v>74</v>
      </c>
      <c r="O296" s="90" t="s">
        <v>74</v>
      </c>
      <c r="P296" s="89" t="s">
        <v>74</v>
      </c>
      <c r="Q296" s="47" t="str">
        <f t="shared" si="14"/>
        <v>SY7-00006</v>
      </c>
      <c r="R296" s="64" t="s">
        <v>75</v>
      </c>
      <c r="S296" s="87">
        <v>96</v>
      </c>
      <c r="T296" s="21">
        <v>1</v>
      </c>
      <c r="U296" s="62" t="s">
        <v>139</v>
      </c>
      <c r="V296" s="49" t="s">
        <v>136</v>
      </c>
    </row>
    <row r="297" spans="1:22" x14ac:dyDescent="0.2">
      <c r="A297" s="21" t="str">
        <f t="shared" si="12"/>
        <v>Catalogo principalOPEN-CSP GOBIERNOT98-01066</v>
      </c>
      <c r="B297" s="21" t="str">
        <f t="shared" si="13"/>
        <v>T98-01066OPEN-CSP GOBIERNO</v>
      </c>
      <c r="D297" s="21" t="s">
        <v>134</v>
      </c>
      <c r="E297" t="s">
        <v>724</v>
      </c>
      <c r="F297" s="21" t="s">
        <v>18</v>
      </c>
      <c r="G297" s="21" t="s">
        <v>134</v>
      </c>
      <c r="H297" s="49" t="s">
        <v>136</v>
      </c>
      <c r="I297" s="21" t="s">
        <v>74</v>
      </c>
      <c r="J297" t="s">
        <v>725</v>
      </c>
      <c r="K297" s="53" t="s">
        <v>29</v>
      </c>
      <c r="L297" s="52" t="s">
        <v>92</v>
      </c>
      <c r="M297" s="48" t="s">
        <v>73</v>
      </c>
      <c r="N297" s="89" t="s">
        <v>74</v>
      </c>
      <c r="O297" s="90" t="s">
        <v>74</v>
      </c>
      <c r="P297" s="89" t="s">
        <v>74</v>
      </c>
      <c r="Q297" s="47" t="str">
        <f t="shared" si="14"/>
        <v>T98-01066</v>
      </c>
      <c r="R297" s="64" t="s">
        <v>138</v>
      </c>
      <c r="S297" s="87">
        <v>53.61</v>
      </c>
      <c r="T297" s="21">
        <v>1</v>
      </c>
      <c r="U297" s="62" t="s">
        <v>139</v>
      </c>
      <c r="V297" s="49" t="s">
        <v>136</v>
      </c>
    </row>
    <row r="298" spans="1:22" x14ac:dyDescent="0.2">
      <c r="A298" s="21" t="str">
        <f t="shared" si="12"/>
        <v>Catalogo principalOPEN-CSP GOBIERNOT98-01067</v>
      </c>
      <c r="B298" s="21" t="str">
        <f t="shared" si="13"/>
        <v>T98-01067OPEN-CSP GOBIERNO</v>
      </c>
      <c r="D298" s="21" t="s">
        <v>134</v>
      </c>
      <c r="E298" t="s">
        <v>726</v>
      </c>
      <c r="F298" s="21" t="s">
        <v>18</v>
      </c>
      <c r="G298" s="21" t="s">
        <v>134</v>
      </c>
      <c r="H298" s="49" t="s">
        <v>136</v>
      </c>
      <c r="I298" s="21" t="s">
        <v>74</v>
      </c>
      <c r="J298" t="s">
        <v>727</v>
      </c>
      <c r="K298" s="53" t="s">
        <v>29</v>
      </c>
      <c r="L298" s="52" t="s">
        <v>92</v>
      </c>
      <c r="M298" s="48" t="s">
        <v>73</v>
      </c>
      <c r="N298" s="89" t="s">
        <v>74</v>
      </c>
      <c r="O298" s="90" t="s">
        <v>74</v>
      </c>
      <c r="P298" s="89" t="s">
        <v>74</v>
      </c>
      <c r="Q298" s="47" t="str">
        <f t="shared" si="14"/>
        <v>T98-01067</v>
      </c>
      <c r="R298" s="64" t="s">
        <v>138</v>
      </c>
      <c r="S298" s="87">
        <v>17.95</v>
      </c>
      <c r="T298" s="21">
        <v>1</v>
      </c>
      <c r="U298" s="62" t="s">
        <v>139</v>
      </c>
      <c r="V298" s="49" t="s">
        <v>136</v>
      </c>
    </row>
    <row r="299" spans="1:22" x14ac:dyDescent="0.2">
      <c r="A299" s="21" t="str">
        <f t="shared" si="12"/>
        <v>Catalogo principalOPEN-CSP GOBIERNOT98-01068</v>
      </c>
      <c r="B299" s="21" t="str">
        <f t="shared" si="13"/>
        <v>T98-01068OPEN-CSP GOBIERNO</v>
      </c>
      <c r="D299" s="21" t="s">
        <v>134</v>
      </c>
      <c r="E299" t="s">
        <v>728</v>
      </c>
      <c r="F299" s="21" t="s">
        <v>18</v>
      </c>
      <c r="G299" s="21" t="s">
        <v>134</v>
      </c>
      <c r="H299" s="49" t="s">
        <v>136</v>
      </c>
      <c r="I299" s="21" t="s">
        <v>74</v>
      </c>
      <c r="J299" t="s">
        <v>729</v>
      </c>
      <c r="K299" s="53" t="s">
        <v>29</v>
      </c>
      <c r="L299" s="52" t="s">
        <v>92</v>
      </c>
      <c r="M299" s="48" t="s">
        <v>73</v>
      </c>
      <c r="N299" s="89" t="s">
        <v>74</v>
      </c>
      <c r="O299" s="90" t="s">
        <v>74</v>
      </c>
      <c r="P299" s="89" t="s">
        <v>74</v>
      </c>
      <c r="Q299" s="47" t="str">
        <f t="shared" si="14"/>
        <v>T98-01068</v>
      </c>
      <c r="R299" s="64" t="s">
        <v>138</v>
      </c>
      <c r="S299" s="87">
        <v>69.23</v>
      </c>
      <c r="T299" s="21">
        <v>1</v>
      </c>
      <c r="U299" s="62" t="s">
        <v>139</v>
      </c>
      <c r="V299" s="49" t="s">
        <v>136</v>
      </c>
    </row>
    <row r="300" spans="1:22" x14ac:dyDescent="0.2">
      <c r="A300" s="21" t="str">
        <f t="shared" si="12"/>
        <v>Catalogo principalOPEN-CSP GOBIERNOT98-01069</v>
      </c>
      <c r="B300" s="21" t="str">
        <f t="shared" si="13"/>
        <v>T98-01069OPEN-CSP GOBIERNO</v>
      </c>
      <c r="D300" s="21" t="s">
        <v>134</v>
      </c>
      <c r="E300" t="s">
        <v>730</v>
      </c>
      <c r="F300" s="21" t="s">
        <v>18</v>
      </c>
      <c r="G300" s="21" t="s">
        <v>134</v>
      </c>
      <c r="H300" s="49" t="s">
        <v>136</v>
      </c>
      <c r="I300" s="21" t="s">
        <v>74</v>
      </c>
      <c r="J300" t="s">
        <v>731</v>
      </c>
      <c r="K300" s="53" t="s">
        <v>29</v>
      </c>
      <c r="L300" s="52" t="s">
        <v>92</v>
      </c>
      <c r="M300" s="48" t="s">
        <v>73</v>
      </c>
      <c r="N300" s="89" t="s">
        <v>74</v>
      </c>
      <c r="O300" s="90" t="s">
        <v>74</v>
      </c>
      <c r="P300" s="89" t="s">
        <v>74</v>
      </c>
      <c r="Q300" s="47" t="str">
        <f t="shared" si="14"/>
        <v>T98-01069</v>
      </c>
      <c r="R300" s="64" t="s">
        <v>138</v>
      </c>
      <c r="S300" s="87">
        <v>23.11</v>
      </c>
      <c r="T300" s="21">
        <v>1</v>
      </c>
      <c r="U300" s="62" t="s">
        <v>139</v>
      </c>
      <c r="V300" s="49" t="s">
        <v>136</v>
      </c>
    </row>
    <row r="301" spans="1:22" x14ac:dyDescent="0.2">
      <c r="A301" s="21" t="str">
        <f t="shared" si="12"/>
        <v>Catalogo principalOPEN-CSP GOBIERNOT98-02918</v>
      </c>
      <c r="B301" s="21" t="str">
        <f t="shared" si="13"/>
        <v>T98-02918OPEN-CSP GOBIERNO</v>
      </c>
      <c r="D301" s="21" t="s">
        <v>134</v>
      </c>
      <c r="E301" t="s">
        <v>732</v>
      </c>
      <c r="F301" s="21" t="s">
        <v>18</v>
      </c>
      <c r="G301" s="21" t="s">
        <v>134</v>
      </c>
      <c r="H301" s="49" t="s">
        <v>136</v>
      </c>
      <c r="I301" s="21" t="s">
        <v>74</v>
      </c>
      <c r="J301" t="s">
        <v>733</v>
      </c>
      <c r="K301" s="53" t="s">
        <v>29</v>
      </c>
      <c r="L301" s="52" t="s">
        <v>92</v>
      </c>
      <c r="M301" s="48" t="s">
        <v>73</v>
      </c>
      <c r="N301" s="89" t="s">
        <v>74</v>
      </c>
      <c r="O301" s="90" t="s">
        <v>74</v>
      </c>
      <c r="P301" s="89" t="s">
        <v>74</v>
      </c>
      <c r="Q301" s="47" t="str">
        <f t="shared" si="14"/>
        <v>T98-02918</v>
      </c>
      <c r="R301" s="64" t="s">
        <v>138</v>
      </c>
      <c r="S301" s="87">
        <v>35.659999999999997</v>
      </c>
      <c r="T301" s="21">
        <v>1</v>
      </c>
      <c r="U301" s="62" t="s">
        <v>139</v>
      </c>
      <c r="V301" s="49" t="s">
        <v>136</v>
      </c>
    </row>
    <row r="302" spans="1:22" x14ac:dyDescent="0.2">
      <c r="A302" s="21" t="str">
        <f t="shared" si="12"/>
        <v>Catalogo principalOPEN-CSP GOBIERNOT98-02919</v>
      </c>
      <c r="B302" s="21" t="str">
        <f t="shared" si="13"/>
        <v>T98-02919OPEN-CSP GOBIERNO</v>
      </c>
      <c r="D302" s="21" t="s">
        <v>134</v>
      </c>
      <c r="E302" t="s">
        <v>734</v>
      </c>
      <c r="F302" s="21" t="s">
        <v>18</v>
      </c>
      <c r="G302" s="21" t="s">
        <v>134</v>
      </c>
      <c r="H302" s="49" t="s">
        <v>136</v>
      </c>
      <c r="I302" s="21" t="s">
        <v>74</v>
      </c>
      <c r="J302" t="s">
        <v>735</v>
      </c>
      <c r="K302" s="53" t="s">
        <v>29</v>
      </c>
      <c r="L302" s="52" t="s">
        <v>92</v>
      </c>
      <c r="M302" s="48" t="s">
        <v>73</v>
      </c>
      <c r="N302" s="89" t="s">
        <v>74</v>
      </c>
      <c r="O302" s="90" t="s">
        <v>74</v>
      </c>
      <c r="P302" s="89" t="s">
        <v>74</v>
      </c>
      <c r="Q302" s="47" t="str">
        <f t="shared" si="14"/>
        <v>T98-02919</v>
      </c>
      <c r="R302" s="64" t="s">
        <v>138</v>
      </c>
      <c r="S302" s="87">
        <v>46.11</v>
      </c>
      <c r="T302" s="21">
        <v>1</v>
      </c>
      <c r="U302" s="62" t="s">
        <v>139</v>
      </c>
      <c r="V302" s="49" t="s">
        <v>136</v>
      </c>
    </row>
    <row r="303" spans="1:22" x14ac:dyDescent="0.2">
      <c r="A303" s="21" t="str">
        <f t="shared" si="12"/>
        <v>Catalogo principalOPEN-CSP GOBIERNOT99-00476</v>
      </c>
      <c r="B303" s="21" t="str">
        <f t="shared" si="13"/>
        <v>T99-00476OPEN-CSP GOBIERNO</v>
      </c>
      <c r="D303" s="21" t="s">
        <v>134</v>
      </c>
      <c r="E303" t="s">
        <v>736</v>
      </c>
      <c r="F303" s="21" t="s">
        <v>18</v>
      </c>
      <c r="G303" s="21" t="s">
        <v>134</v>
      </c>
      <c r="H303" s="49" t="s">
        <v>136</v>
      </c>
      <c r="I303" s="21" t="s">
        <v>74</v>
      </c>
      <c r="J303" t="s">
        <v>737</v>
      </c>
      <c r="K303" s="53" t="s">
        <v>29</v>
      </c>
      <c r="L303" s="52" t="s">
        <v>92</v>
      </c>
      <c r="M303" s="48" t="s">
        <v>73</v>
      </c>
      <c r="N303" s="89" t="s">
        <v>74</v>
      </c>
      <c r="O303" s="90" t="s">
        <v>74</v>
      </c>
      <c r="P303" s="89" t="s">
        <v>74</v>
      </c>
      <c r="Q303" s="47" t="str">
        <f t="shared" si="14"/>
        <v>T99-00476</v>
      </c>
      <c r="R303" s="64" t="s">
        <v>138</v>
      </c>
      <c r="S303" s="87">
        <v>9182.9699999999993</v>
      </c>
      <c r="T303" s="21">
        <v>1</v>
      </c>
      <c r="U303" s="62" t="s">
        <v>139</v>
      </c>
      <c r="V303" s="49" t="s">
        <v>136</v>
      </c>
    </row>
    <row r="304" spans="1:22" x14ac:dyDescent="0.2">
      <c r="A304" s="21" t="str">
        <f t="shared" si="12"/>
        <v>Catalogo principalOPEN-CSP GOBIERNOT99-00478</v>
      </c>
      <c r="B304" s="21" t="str">
        <f t="shared" si="13"/>
        <v>T99-00478OPEN-CSP GOBIERNO</v>
      </c>
      <c r="D304" s="21" t="s">
        <v>134</v>
      </c>
      <c r="E304" t="s">
        <v>738</v>
      </c>
      <c r="F304" s="21" t="s">
        <v>18</v>
      </c>
      <c r="G304" s="21" t="s">
        <v>134</v>
      </c>
      <c r="H304" s="49" t="s">
        <v>136</v>
      </c>
      <c r="I304" s="21" t="s">
        <v>74</v>
      </c>
      <c r="J304" t="s">
        <v>739</v>
      </c>
      <c r="K304" s="53" t="s">
        <v>29</v>
      </c>
      <c r="L304" s="52" t="s">
        <v>92</v>
      </c>
      <c r="M304" s="48" t="s">
        <v>73</v>
      </c>
      <c r="N304" s="89" t="s">
        <v>74</v>
      </c>
      <c r="O304" s="90" t="s">
        <v>74</v>
      </c>
      <c r="P304" s="89" t="s">
        <v>74</v>
      </c>
      <c r="Q304" s="47" t="str">
        <f t="shared" si="14"/>
        <v>T99-00478</v>
      </c>
      <c r="R304" s="64" t="s">
        <v>138</v>
      </c>
      <c r="S304" s="87">
        <v>27548.91</v>
      </c>
      <c r="T304" s="21">
        <v>1</v>
      </c>
      <c r="U304" s="62" t="s">
        <v>139</v>
      </c>
      <c r="V304" s="49" t="s">
        <v>136</v>
      </c>
    </row>
    <row r="305" spans="1:22" x14ac:dyDescent="0.2">
      <c r="A305" s="21" t="str">
        <f t="shared" si="12"/>
        <v>Catalogo principalOPEN-CSP GOBIERNOT99-01172</v>
      </c>
      <c r="B305" s="21" t="str">
        <f t="shared" si="13"/>
        <v>T99-01172OPEN-CSP GOBIERNO</v>
      </c>
      <c r="D305" s="21" t="s">
        <v>134</v>
      </c>
      <c r="E305" t="s">
        <v>740</v>
      </c>
      <c r="F305" s="21" t="s">
        <v>18</v>
      </c>
      <c r="G305" s="21" t="s">
        <v>134</v>
      </c>
      <c r="H305" s="49" t="s">
        <v>136</v>
      </c>
      <c r="I305" s="21" t="s">
        <v>74</v>
      </c>
      <c r="J305" t="s">
        <v>741</v>
      </c>
      <c r="K305" s="53" t="s">
        <v>29</v>
      </c>
      <c r="L305" s="52" t="s">
        <v>92</v>
      </c>
      <c r="M305" s="48" t="s">
        <v>73</v>
      </c>
      <c r="N305" s="89" t="s">
        <v>74</v>
      </c>
      <c r="O305" s="90" t="s">
        <v>74</v>
      </c>
      <c r="P305" s="89" t="s">
        <v>74</v>
      </c>
      <c r="Q305" s="47" t="str">
        <f t="shared" si="14"/>
        <v>T99-01172</v>
      </c>
      <c r="R305" s="64" t="s">
        <v>138</v>
      </c>
      <c r="S305" s="87">
        <v>18365.95</v>
      </c>
      <c r="T305" s="21">
        <v>1</v>
      </c>
      <c r="U305" s="62" t="s">
        <v>139</v>
      </c>
      <c r="V305" s="49" t="s">
        <v>136</v>
      </c>
    </row>
    <row r="306" spans="1:22" x14ac:dyDescent="0.2">
      <c r="A306" s="21" t="str">
        <f t="shared" si="12"/>
        <v>Catalogo principalOPEN-CSP GOBIERNOTK9-00006</v>
      </c>
      <c r="B306" s="21" t="str">
        <f t="shared" si="13"/>
        <v>TK9-00006OPEN-CSP GOBIERNO</v>
      </c>
      <c r="D306" s="21" t="s">
        <v>134</v>
      </c>
      <c r="E306" t="s">
        <v>742</v>
      </c>
      <c r="F306" s="21" t="s">
        <v>18</v>
      </c>
      <c r="G306" s="21" t="s">
        <v>134</v>
      </c>
      <c r="H306" s="49" t="s">
        <v>136</v>
      </c>
      <c r="I306" s="21" t="s">
        <v>74</v>
      </c>
      <c r="J306" t="s">
        <v>743</v>
      </c>
      <c r="K306" s="53" t="s">
        <v>29</v>
      </c>
      <c r="L306" s="52" t="s">
        <v>92</v>
      </c>
      <c r="M306" s="48" t="s">
        <v>73</v>
      </c>
      <c r="N306" s="89" t="s">
        <v>74</v>
      </c>
      <c r="O306" s="90" t="s">
        <v>74</v>
      </c>
      <c r="P306" s="89" t="s">
        <v>74</v>
      </c>
      <c r="Q306" s="47" t="str">
        <f t="shared" si="14"/>
        <v>TK9-00006</v>
      </c>
      <c r="R306" s="64" t="s">
        <v>75</v>
      </c>
      <c r="S306" s="87">
        <v>96</v>
      </c>
      <c r="T306" s="21">
        <v>1</v>
      </c>
      <c r="U306" s="62" t="s">
        <v>139</v>
      </c>
      <c r="V306" s="49" t="s">
        <v>136</v>
      </c>
    </row>
    <row r="307" spans="1:22" x14ac:dyDescent="0.2">
      <c r="A307" s="21" t="str">
        <f t="shared" si="12"/>
        <v>Catalogo principalOPEN-CSP GOBIERNOTL4-00006</v>
      </c>
      <c r="B307" s="21" t="str">
        <f t="shared" si="13"/>
        <v>TL4-00006OPEN-CSP GOBIERNO</v>
      </c>
      <c r="D307" s="21" t="s">
        <v>134</v>
      </c>
      <c r="E307" t="s">
        <v>744</v>
      </c>
      <c r="F307" s="21" t="s">
        <v>18</v>
      </c>
      <c r="G307" s="21" t="s">
        <v>134</v>
      </c>
      <c r="H307" s="49" t="s">
        <v>136</v>
      </c>
      <c r="I307" s="21" t="s">
        <v>74</v>
      </c>
      <c r="J307" t="s">
        <v>745</v>
      </c>
      <c r="K307" s="53" t="s">
        <v>29</v>
      </c>
      <c r="L307" s="52" t="s">
        <v>92</v>
      </c>
      <c r="M307" s="48" t="s">
        <v>73</v>
      </c>
      <c r="N307" s="89" t="s">
        <v>74</v>
      </c>
      <c r="O307" s="90" t="s">
        <v>74</v>
      </c>
      <c r="P307" s="89" t="s">
        <v>74</v>
      </c>
      <c r="Q307" s="47" t="str">
        <f t="shared" si="14"/>
        <v>TL4-00006</v>
      </c>
      <c r="R307" s="64" t="s">
        <v>75</v>
      </c>
      <c r="S307" s="87">
        <v>120</v>
      </c>
      <c r="T307" s="21">
        <v>1</v>
      </c>
      <c r="U307" s="62" t="s">
        <v>139</v>
      </c>
      <c r="V307" s="49" t="s">
        <v>136</v>
      </c>
    </row>
    <row r="308" spans="1:22" x14ac:dyDescent="0.2">
      <c r="A308" s="21" t="str">
        <f t="shared" si="12"/>
        <v>Catalogo principalOPEN-CSP GOBIERNOTSC-00652</v>
      </c>
      <c r="B308" s="21" t="str">
        <f t="shared" si="13"/>
        <v>TSC-00652OPEN-CSP GOBIERNO</v>
      </c>
      <c r="D308" s="21" t="s">
        <v>134</v>
      </c>
      <c r="E308" t="s">
        <v>746</v>
      </c>
      <c r="F308" s="21" t="s">
        <v>18</v>
      </c>
      <c r="G308" s="21" t="s">
        <v>134</v>
      </c>
      <c r="H308" s="49" t="s">
        <v>136</v>
      </c>
      <c r="I308" s="21" t="s">
        <v>74</v>
      </c>
      <c r="J308" t="s">
        <v>747</v>
      </c>
      <c r="K308" s="53" t="s">
        <v>29</v>
      </c>
      <c r="L308" s="52" t="s">
        <v>92</v>
      </c>
      <c r="M308" s="48" t="s">
        <v>73</v>
      </c>
      <c r="N308" s="89" t="s">
        <v>74</v>
      </c>
      <c r="O308" s="90" t="s">
        <v>74</v>
      </c>
      <c r="P308" s="89" t="s">
        <v>74</v>
      </c>
      <c r="Q308" s="47" t="str">
        <f t="shared" si="14"/>
        <v>TSC-00652</v>
      </c>
      <c r="R308" s="64" t="s">
        <v>138</v>
      </c>
      <c r="S308" s="87">
        <v>27.29</v>
      </c>
      <c r="T308" s="21">
        <v>1</v>
      </c>
      <c r="U308" s="62" t="s">
        <v>139</v>
      </c>
      <c r="V308" s="49" t="s">
        <v>136</v>
      </c>
    </row>
    <row r="309" spans="1:22" x14ac:dyDescent="0.2">
      <c r="A309" s="21" t="str">
        <f t="shared" si="12"/>
        <v>Catalogo principalOPEN-CSP GOBIERNOTSC-00654</v>
      </c>
      <c r="B309" s="21" t="str">
        <f t="shared" si="13"/>
        <v>TSC-00654OPEN-CSP GOBIERNO</v>
      </c>
      <c r="D309" s="21" t="s">
        <v>134</v>
      </c>
      <c r="E309" t="s">
        <v>748</v>
      </c>
      <c r="F309" s="21" t="s">
        <v>18</v>
      </c>
      <c r="G309" s="21" t="s">
        <v>134</v>
      </c>
      <c r="H309" s="49" t="s">
        <v>136</v>
      </c>
      <c r="I309" s="21" t="s">
        <v>74</v>
      </c>
      <c r="J309" t="s">
        <v>749</v>
      </c>
      <c r="K309" s="53" t="s">
        <v>29</v>
      </c>
      <c r="L309" s="52" t="s">
        <v>92</v>
      </c>
      <c r="M309" s="48" t="s">
        <v>73</v>
      </c>
      <c r="N309" s="89" t="s">
        <v>74</v>
      </c>
      <c r="O309" s="90" t="s">
        <v>74</v>
      </c>
      <c r="P309" s="89" t="s">
        <v>74</v>
      </c>
      <c r="Q309" s="47" t="str">
        <f t="shared" si="14"/>
        <v>TSC-00654</v>
      </c>
      <c r="R309" s="64" t="s">
        <v>138</v>
      </c>
      <c r="S309" s="87">
        <v>9.0500000000000007</v>
      </c>
      <c r="T309" s="21">
        <v>1</v>
      </c>
      <c r="U309" s="62" t="s">
        <v>139</v>
      </c>
      <c r="V309" s="49" t="s">
        <v>136</v>
      </c>
    </row>
    <row r="310" spans="1:22" x14ac:dyDescent="0.2">
      <c r="A310" s="21" t="str">
        <f t="shared" si="12"/>
        <v>Catalogo principalOPEN-CSP GOBIERNOTSC-00957</v>
      </c>
      <c r="B310" s="21" t="str">
        <f t="shared" si="13"/>
        <v>TSC-00957OPEN-CSP GOBIERNO</v>
      </c>
      <c r="D310" s="21" t="s">
        <v>134</v>
      </c>
      <c r="E310" t="s">
        <v>750</v>
      </c>
      <c r="F310" s="21" t="s">
        <v>18</v>
      </c>
      <c r="G310" s="21" t="s">
        <v>134</v>
      </c>
      <c r="H310" s="49" t="s">
        <v>136</v>
      </c>
      <c r="I310" s="21" t="s">
        <v>74</v>
      </c>
      <c r="J310" t="s">
        <v>751</v>
      </c>
      <c r="K310" s="53" t="s">
        <v>29</v>
      </c>
      <c r="L310" s="52" t="s">
        <v>92</v>
      </c>
      <c r="M310" s="48" t="s">
        <v>73</v>
      </c>
      <c r="N310" s="89" t="s">
        <v>74</v>
      </c>
      <c r="O310" s="90" t="s">
        <v>74</v>
      </c>
      <c r="P310" s="89" t="s">
        <v>74</v>
      </c>
      <c r="Q310" s="47" t="str">
        <f t="shared" si="14"/>
        <v>TSC-00957</v>
      </c>
      <c r="R310" s="64" t="s">
        <v>138</v>
      </c>
      <c r="S310" s="87">
        <v>35.5</v>
      </c>
      <c r="T310" s="21">
        <v>1</v>
      </c>
      <c r="U310" s="62" t="s">
        <v>139</v>
      </c>
      <c r="V310" s="49" t="s">
        <v>136</v>
      </c>
    </row>
    <row r="311" spans="1:22" x14ac:dyDescent="0.2">
      <c r="A311" s="21" t="str">
        <f t="shared" si="12"/>
        <v>Catalogo principalOPEN-CSP GOBIERNOTSC-00958</v>
      </c>
      <c r="B311" s="21" t="str">
        <f t="shared" si="13"/>
        <v>TSC-00958OPEN-CSP GOBIERNO</v>
      </c>
      <c r="D311" s="21" t="s">
        <v>134</v>
      </c>
      <c r="E311" t="s">
        <v>752</v>
      </c>
      <c r="F311" s="21" t="s">
        <v>18</v>
      </c>
      <c r="G311" s="21" t="s">
        <v>134</v>
      </c>
      <c r="H311" s="49" t="s">
        <v>136</v>
      </c>
      <c r="I311" s="21" t="s">
        <v>74</v>
      </c>
      <c r="J311" t="s">
        <v>753</v>
      </c>
      <c r="K311" s="53" t="s">
        <v>29</v>
      </c>
      <c r="L311" s="52" t="s">
        <v>92</v>
      </c>
      <c r="M311" s="48" t="s">
        <v>73</v>
      </c>
      <c r="N311" s="89" t="s">
        <v>74</v>
      </c>
      <c r="O311" s="90" t="s">
        <v>74</v>
      </c>
      <c r="P311" s="89" t="s">
        <v>74</v>
      </c>
      <c r="Q311" s="47" t="str">
        <f t="shared" si="14"/>
        <v>TSC-00958</v>
      </c>
      <c r="R311" s="64" t="s">
        <v>138</v>
      </c>
      <c r="S311" s="87">
        <v>11.79</v>
      </c>
      <c r="T311" s="21">
        <v>1</v>
      </c>
      <c r="U311" s="62" t="s">
        <v>139</v>
      </c>
      <c r="V311" s="49" t="s">
        <v>136</v>
      </c>
    </row>
    <row r="312" spans="1:22" x14ac:dyDescent="0.2">
      <c r="A312" s="21" t="str">
        <f t="shared" si="12"/>
        <v>Catalogo principalOPEN-CSP GOBIERNOW06-00621</v>
      </c>
      <c r="B312" s="21" t="str">
        <f t="shared" si="13"/>
        <v>W06-00621OPEN-CSP GOBIERNO</v>
      </c>
      <c r="D312" s="21" t="s">
        <v>134</v>
      </c>
      <c r="E312" t="s">
        <v>754</v>
      </c>
      <c r="F312" s="21" t="s">
        <v>18</v>
      </c>
      <c r="G312" s="21" t="s">
        <v>134</v>
      </c>
      <c r="H312" s="49" t="s">
        <v>136</v>
      </c>
      <c r="I312" s="21" t="s">
        <v>74</v>
      </c>
      <c r="J312" t="s">
        <v>755</v>
      </c>
      <c r="K312" s="53" t="s">
        <v>29</v>
      </c>
      <c r="L312" s="52" t="s">
        <v>92</v>
      </c>
      <c r="M312" s="48" t="s">
        <v>73</v>
      </c>
      <c r="N312" s="89" t="s">
        <v>74</v>
      </c>
      <c r="O312" s="90" t="s">
        <v>74</v>
      </c>
      <c r="P312" s="89" t="s">
        <v>74</v>
      </c>
      <c r="Q312" s="47" t="str">
        <f t="shared" si="14"/>
        <v>W06-00621</v>
      </c>
      <c r="R312" s="64" t="s">
        <v>138</v>
      </c>
      <c r="S312" s="87">
        <v>115.09</v>
      </c>
      <c r="T312" s="21">
        <v>1</v>
      </c>
      <c r="U312" s="62" t="s">
        <v>139</v>
      </c>
      <c r="V312" s="49" t="s">
        <v>136</v>
      </c>
    </row>
    <row r="313" spans="1:22" x14ac:dyDescent="0.2">
      <c r="A313" s="21" t="str">
        <f t="shared" si="12"/>
        <v>Catalogo principalOPEN-CSP GOBIERNOW06-00622</v>
      </c>
      <c r="B313" s="21" t="str">
        <f t="shared" si="13"/>
        <v>W06-00622OPEN-CSP GOBIERNO</v>
      </c>
      <c r="D313" s="21" t="s">
        <v>134</v>
      </c>
      <c r="E313" t="s">
        <v>756</v>
      </c>
      <c r="F313" s="21" t="s">
        <v>18</v>
      </c>
      <c r="G313" s="21" t="s">
        <v>134</v>
      </c>
      <c r="H313" s="49" t="s">
        <v>136</v>
      </c>
      <c r="I313" s="21" t="s">
        <v>74</v>
      </c>
      <c r="J313" t="s">
        <v>757</v>
      </c>
      <c r="K313" s="53" t="s">
        <v>29</v>
      </c>
      <c r="L313" s="52" t="s">
        <v>92</v>
      </c>
      <c r="M313" s="48" t="s">
        <v>73</v>
      </c>
      <c r="N313" s="89" t="s">
        <v>74</v>
      </c>
      <c r="O313" s="90" t="s">
        <v>74</v>
      </c>
      <c r="P313" s="89" t="s">
        <v>74</v>
      </c>
      <c r="Q313" s="47" t="str">
        <f t="shared" si="14"/>
        <v>W06-00622</v>
      </c>
      <c r="R313" s="64" t="s">
        <v>138</v>
      </c>
      <c r="S313" s="87">
        <v>328.29</v>
      </c>
      <c r="T313" s="21">
        <v>1</v>
      </c>
      <c r="U313" s="62" t="s">
        <v>139</v>
      </c>
      <c r="V313" s="49" t="s">
        <v>136</v>
      </c>
    </row>
    <row r="314" spans="1:22" x14ac:dyDescent="0.2">
      <c r="A314" s="21" t="str">
        <f t="shared" si="12"/>
        <v>Catalogo principalOPEN-CSP GOBIERNOW06-00623</v>
      </c>
      <c r="B314" s="21" t="str">
        <f t="shared" si="13"/>
        <v>W06-00623OPEN-CSP GOBIERNO</v>
      </c>
      <c r="D314" s="21" t="s">
        <v>134</v>
      </c>
      <c r="E314" t="s">
        <v>758</v>
      </c>
      <c r="F314" s="21" t="s">
        <v>18</v>
      </c>
      <c r="G314" s="21" t="s">
        <v>134</v>
      </c>
      <c r="H314" s="49" t="s">
        <v>136</v>
      </c>
      <c r="I314" s="21" t="s">
        <v>74</v>
      </c>
      <c r="J314" t="s">
        <v>759</v>
      </c>
      <c r="K314" s="53" t="s">
        <v>29</v>
      </c>
      <c r="L314" s="52" t="s">
        <v>92</v>
      </c>
      <c r="M314" s="48" t="s">
        <v>73</v>
      </c>
      <c r="N314" s="89" t="s">
        <v>74</v>
      </c>
      <c r="O314" s="90" t="s">
        <v>74</v>
      </c>
      <c r="P314" s="89" t="s">
        <v>74</v>
      </c>
      <c r="Q314" s="47" t="str">
        <f t="shared" si="14"/>
        <v>W06-00623</v>
      </c>
      <c r="R314" s="64" t="s">
        <v>138</v>
      </c>
      <c r="S314" s="87">
        <v>423.23</v>
      </c>
      <c r="T314" s="21">
        <v>1</v>
      </c>
      <c r="U314" s="62" t="s">
        <v>139</v>
      </c>
      <c r="V314" s="49" t="s">
        <v>136</v>
      </c>
    </row>
    <row r="315" spans="1:22" x14ac:dyDescent="0.2">
      <c r="A315" s="21" t="str">
        <f t="shared" si="12"/>
        <v>Catalogo principalOPEN-CSP GOBIERNOW06-00624</v>
      </c>
      <c r="B315" s="21" t="str">
        <f t="shared" si="13"/>
        <v>W06-00624OPEN-CSP GOBIERNO</v>
      </c>
      <c r="D315" s="21" t="s">
        <v>134</v>
      </c>
      <c r="E315" t="s">
        <v>760</v>
      </c>
      <c r="F315" s="21" t="s">
        <v>18</v>
      </c>
      <c r="G315" s="21" t="s">
        <v>134</v>
      </c>
      <c r="H315" s="49" t="s">
        <v>136</v>
      </c>
      <c r="I315" s="21" t="s">
        <v>74</v>
      </c>
      <c r="J315" t="s">
        <v>761</v>
      </c>
      <c r="K315" s="53" t="s">
        <v>29</v>
      </c>
      <c r="L315" s="52" t="s">
        <v>92</v>
      </c>
      <c r="M315" s="48" t="s">
        <v>73</v>
      </c>
      <c r="N315" s="89" t="s">
        <v>74</v>
      </c>
      <c r="O315" s="90" t="s">
        <v>74</v>
      </c>
      <c r="P315" s="89" t="s">
        <v>74</v>
      </c>
      <c r="Q315" s="47" t="str">
        <f t="shared" si="14"/>
        <v>W06-00624</v>
      </c>
      <c r="R315" s="64" t="s">
        <v>138</v>
      </c>
      <c r="S315" s="87">
        <v>148.51</v>
      </c>
      <c r="T315" s="21">
        <v>1</v>
      </c>
      <c r="U315" s="62" t="s">
        <v>139</v>
      </c>
      <c r="V315" s="49" t="s">
        <v>136</v>
      </c>
    </row>
    <row r="316" spans="1:22" x14ac:dyDescent="0.2">
      <c r="A316" s="21" t="str">
        <f t="shared" si="12"/>
        <v>Catalogo principalOPEN-CSP GOBIERNOW35-00006</v>
      </c>
      <c r="B316" s="21" t="str">
        <f t="shared" si="13"/>
        <v>W35-00006OPEN-CSP GOBIERNO</v>
      </c>
      <c r="D316" s="21" t="s">
        <v>134</v>
      </c>
      <c r="E316" t="s">
        <v>762</v>
      </c>
      <c r="F316" s="21" t="s">
        <v>18</v>
      </c>
      <c r="G316" s="21" t="s">
        <v>134</v>
      </c>
      <c r="H316" s="49" t="s">
        <v>136</v>
      </c>
      <c r="I316" s="21" t="s">
        <v>74</v>
      </c>
      <c r="J316" t="s">
        <v>763</v>
      </c>
      <c r="K316" s="53" t="s">
        <v>29</v>
      </c>
      <c r="L316" s="52" t="s">
        <v>92</v>
      </c>
      <c r="M316" s="48" t="s">
        <v>73</v>
      </c>
      <c r="N316" s="89" t="s">
        <v>74</v>
      </c>
      <c r="O316" s="90" t="s">
        <v>74</v>
      </c>
      <c r="P316" s="89" t="s">
        <v>74</v>
      </c>
      <c r="Q316" s="47" t="str">
        <f t="shared" si="14"/>
        <v>W35-00006</v>
      </c>
      <c r="R316" s="64" t="s">
        <v>75</v>
      </c>
      <c r="S316" s="87">
        <v>24</v>
      </c>
      <c r="T316" s="21">
        <v>1</v>
      </c>
      <c r="U316" s="62" t="s">
        <v>139</v>
      </c>
      <c r="V316" s="49" t="s">
        <v>136</v>
      </c>
    </row>
    <row r="317" spans="1:22" x14ac:dyDescent="0.2">
      <c r="A317" s="21" t="str">
        <f t="shared" si="12"/>
        <v>Catalogo principalOPEN-CSP GOBIERNOWC2-00006</v>
      </c>
      <c r="B317" s="21" t="str">
        <f t="shared" si="13"/>
        <v>WC2-00006OPEN-CSP GOBIERNO</v>
      </c>
      <c r="D317" s="21" t="s">
        <v>134</v>
      </c>
      <c r="E317" t="s">
        <v>764</v>
      </c>
      <c r="F317" s="21" t="s">
        <v>18</v>
      </c>
      <c r="G317" s="21" t="s">
        <v>134</v>
      </c>
      <c r="H317" s="49" t="s">
        <v>136</v>
      </c>
      <c r="I317" s="21" t="s">
        <v>74</v>
      </c>
      <c r="J317" t="s">
        <v>765</v>
      </c>
      <c r="K317" s="53" t="s">
        <v>29</v>
      </c>
      <c r="L317" s="52" t="s">
        <v>92</v>
      </c>
      <c r="M317" s="48" t="s">
        <v>73</v>
      </c>
      <c r="N317" s="89" t="s">
        <v>74</v>
      </c>
      <c r="O317" s="90" t="s">
        <v>74</v>
      </c>
      <c r="P317" s="89" t="s">
        <v>74</v>
      </c>
      <c r="Q317" s="47" t="str">
        <f t="shared" si="14"/>
        <v>WC2-00006</v>
      </c>
      <c r="R317" s="64" t="s">
        <v>75</v>
      </c>
      <c r="S317" s="87">
        <v>15.2</v>
      </c>
      <c r="T317" s="21">
        <v>1</v>
      </c>
      <c r="U317" s="62" t="s">
        <v>139</v>
      </c>
      <c r="V317" s="49" t="s">
        <v>136</v>
      </c>
    </row>
    <row r="318" spans="1:22" x14ac:dyDescent="0.2">
      <c r="A318" s="21" t="str">
        <f t="shared" si="12"/>
        <v>Catalogo principalOPEN-CSP GOBIERNOYEG-00360</v>
      </c>
      <c r="B318" s="21" t="str">
        <f t="shared" si="13"/>
        <v>YEG-00360OPEN-CSP GOBIERNO</v>
      </c>
      <c r="D318" s="21" t="s">
        <v>134</v>
      </c>
      <c r="E318" t="s">
        <v>766</v>
      </c>
      <c r="F318" s="21" t="s">
        <v>18</v>
      </c>
      <c r="G318" s="21" t="s">
        <v>134</v>
      </c>
      <c r="H318" s="49" t="s">
        <v>136</v>
      </c>
      <c r="I318" s="21" t="s">
        <v>74</v>
      </c>
      <c r="J318" t="s">
        <v>767</v>
      </c>
      <c r="K318" s="53" t="s">
        <v>29</v>
      </c>
      <c r="L318" s="52" t="s">
        <v>92</v>
      </c>
      <c r="M318" s="48" t="s">
        <v>73</v>
      </c>
      <c r="N318" s="89" t="s">
        <v>74</v>
      </c>
      <c r="O318" s="90" t="s">
        <v>74</v>
      </c>
      <c r="P318" s="89" t="s">
        <v>74</v>
      </c>
      <c r="Q318" s="47" t="str">
        <f t="shared" si="14"/>
        <v>YEG-00360</v>
      </c>
      <c r="R318" s="64" t="s">
        <v>138</v>
      </c>
      <c r="S318" s="87">
        <v>160.99</v>
      </c>
      <c r="T318" s="21">
        <v>1</v>
      </c>
      <c r="U318" s="62" t="s">
        <v>139</v>
      </c>
      <c r="V318" s="49" t="s">
        <v>136</v>
      </c>
    </row>
    <row r="319" spans="1:22" x14ac:dyDescent="0.2">
      <c r="A319" s="21" t="str">
        <f t="shared" ref="A319:A382" si="15">D319&amp;F319&amp;E319</f>
        <v>Catalogo principalOPEN-CSP GOBIERNOYEG-00371</v>
      </c>
      <c r="B319" s="21" t="str">
        <f t="shared" ref="B319:B382" si="16">E319&amp;F319</f>
        <v>YEG-00371OPEN-CSP GOBIERNO</v>
      </c>
      <c r="D319" s="21" t="s">
        <v>134</v>
      </c>
      <c r="E319" t="s">
        <v>768</v>
      </c>
      <c r="F319" s="21" t="s">
        <v>18</v>
      </c>
      <c r="G319" s="21" t="s">
        <v>134</v>
      </c>
      <c r="H319" s="49" t="s">
        <v>136</v>
      </c>
      <c r="I319" s="21" t="s">
        <v>74</v>
      </c>
      <c r="J319" t="s">
        <v>769</v>
      </c>
      <c r="K319" s="53" t="s">
        <v>29</v>
      </c>
      <c r="L319" s="52" t="s">
        <v>92</v>
      </c>
      <c r="M319" s="48" t="s">
        <v>73</v>
      </c>
      <c r="N319" s="89" t="s">
        <v>74</v>
      </c>
      <c r="O319" s="90" t="s">
        <v>74</v>
      </c>
      <c r="P319" s="89" t="s">
        <v>74</v>
      </c>
      <c r="Q319" s="47" t="str">
        <f t="shared" si="14"/>
        <v>YEG-00371</v>
      </c>
      <c r="R319" s="64" t="s">
        <v>138</v>
      </c>
      <c r="S319" s="87">
        <v>208.33</v>
      </c>
      <c r="T319" s="21">
        <v>1</v>
      </c>
      <c r="U319" s="62" t="s">
        <v>139</v>
      </c>
      <c r="V319" s="49" t="s">
        <v>136</v>
      </c>
    </row>
    <row r="320" spans="1:22" x14ac:dyDescent="0.2">
      <c r="A320" s="21" t="str">
        <f t="shared" si="15"/>
        <v>Catalogo principalOPEN-CSP GOBIERNOYEG-00372</v>
      </c>
      <c r="B320" s="21" t="str">
        <f t="shared" si="16"/>
        <v>YEG-00372OPEN-CSP GOBIERNO</v>
      </c>
      <c r="D320" s="21" t="s">
        <v>134</v>
      </c>
      <c r="E320" t="s">
        <v>770</v>
      </c>
      <c r="F320" s="21" t="s">
        <v>18</v>
      </c>
      <c r="G320" s="21" t="s">
        <v>134</v>
      </c>
      <c r="H320" s="49" t="s">
        <v>136</v>
      </c>
      <c r="I320" s="21" t="s">
        <v>74</v>
      </c>
      <c r="J320" t="s">
        <v>771</v>
      </c>
      <c r="K320" s="53" t="s">
        <v>29</v>
      </c>
      <c r="L320" s="52" t="s">
        <v>92</v>
      </c>
      <c r="M320" s="48" t="s">
        <v>73</v>
      </c>
      <c r="N320" s="89" t="s">
        <v>74</v>
      </c>
      <c r="O320" s="90" t="s">
        <v>74</v>
      </c>
      <c r="P320" s="89" t="s">
        <v>74</v>
      </c>
      <c r="Q320" s="47" t="str">
        <f t="shared" si="14"/>
        <v>YEG-00372</v>
      </c>
      <c r="R320" s="64" t="s">
        <v>138</v>
      </c>
      <c r="S320" s="87">
        <v>53.7</v>
      </c>
      <c r="T320" s="21">
        <v>1</v>
      </c>
      <c r="U320" s="62" t="s">
        <v>139</v>
      </c>
      <c r="V320" s="49" t="s">
        <v>136</v>
      </c>
    </row>
    <row r="321" spans="1:22" x14ac:dyDescent="0.2">
      <c r="A321" s="21" t="str">
        <f t="shared" si="15"/>
        <v>Catalogo principalOPEN-CSP GOBIERNOYEG-00373</v>
      </c>
      <c r="B321" s="21" t="str">
        <f t="shared" si="16"/>
        <v>YEG-00373OPEN-CSP GOBIERNO</v>
      </c>
      <c r="D321" s="21" t="s">
        <v>134</v>
      </c>
      <c r="E321" t="s">
        <v>772</v>
      </c>
      <c r="F321" s="21" t="s">
        <v>18</v>
      </c>
      <c r="G321" s="21" t="s">
        <v>134</v>
      </c>
      <c r="H321" s="49" t="s">
        <v>136</v>
      </c>
      <c r="I321" s="21" t="s">
        <v>74</v>
      </c>
      <c r="J321" t="s">
        <v>773</v>
      </c>
      <c r="K321" s="53" t="s">
        <v>29</v>
      </c>
      <c r="L321" s="52" t="s">
        <v>92</v>
      </c>
      <c r="M321" s="48" t="s">
        <v>73</v>
      </c>
      <c r="N321" s="89" t="s">
        <v>74</v>
      </c>
      <c r="O321" s="90" t="s">
        <v>74</v>
      </c>
      <c r="P321" s="89" t="s">
        <v>74</v>
      </c>
      <c r="Q321" s="47" t="str">
        <f t="shared" si="14"/>
        <v>YEG-00373</v>
      </c>
      <c r="R321" s="64" t="s">
        <v>138</v>
      </c>
      <c r="S321" s="87">
        <v>69.489999999999995</v>
      </c>
      <c r="T321" s="21">
        <v>1</v>
      </c>
      <c r="U321" s="62" t="s">
        <v>139</v>
      </c>
      <c r="V321" s="49" t="s">
        <v>136</v>
      </c>
    </row>
    <row r="322" spans="1:22" x14ac:dyDescent="0.2">
      <c r="A322" s="21" t="str">
        <f t="shared" si="15"/>
        <v>Catalogo principalOPEN-CSP GOBIERNOYEG-01687</v>
      </c>
      <c r="B322" s="21" t="str">
        <f t="shared" si="16"/>
        <v>YEG-01687OPEN-CSP GOBIERNO</v>
      </c>
      <c r="D322" s="21" t="s">
        <v>134</v>
      </c>
      <c r="E322" t="s">
        <v>774</v>
      </c>
      <c r="F322" s="21" t="s">
        <v>18</v>
      </c>
      <c r="G322" s="21" t="s">
        <v>134</v>
      </c>
      <c r="H322" s="49" t="s">
        <v>136</v>
      </c>
      <c r="I322" s="21" t="s">
        <v>74</v>
      </c>
      <c r="J322" t="s">
        <v>775</v>
      </c>
      <c r="K322" s="53" t="s">
        <v>29</v>
      </c>
      <c r="L322" s="52" t="s">
        <v>92</v>
      </c>
      <c r="M322" s="48" t="s">
        <v>73</v>
      </c>
      <c r="N322" s="89" t="s">
        <v>74</v>
      </c>
      <c r="O322" s="90" t="s">
        <v>74</v>
      </c>
      <c r="P322" s="89" t="s">
        <v>74</v>
      </c>
      <c r="Q322" s="47" t="str">
        <f t="shared" si="14"/>
        <v>YEG-01687</v>
      </c>
      <c r="R322" s="64" t="s">
        <v>138</v>
      </c>
      <c r="S322" s="87">
        <v>107.29</v>
      </c>
      <c r="T322" s="21">
        <v>1</v>
      </c>
      <c r="U322" s="62" t="s">
        <v>139</v>
      </c>
      <c r="V322" s="49" t="s">
        <v>136</v>
      </c>
    </row>
    <row r="323" spans="1:22" x14ac:dyDescent="0.2">
      <c r="A323" s="21" t="str">
        <f t="shared" si="15"/>
        <v>Catalogo principalOPEN-CSP GOBIERNOYEG-01688</v>
      </c>
      <c r="B323" s="21" t="str">
        <f t="shared" si="16"/>
        <v>YEG-01688OPEN-CSP GOBIERNO</v>
      </c>
      <c r="D323" s="21" t="s">
        <v>134</v>
      </c>
      <c r="E323" t="s">
        <v>776</v>
      </c>
      <c r="F323" s="21" t="s">
        <v>18</v>
      </c>
      <c r="G323" s="21" t="s">
        <v>134</v>
      </c>
      <c r="H323" s="49" t="s">
        <v>136</v>
      </c>
      <c r="I323" s="21" t="s">
        <v>74</v>
      </c>
      <c r="J323" t="s">
        <v>777</v>
      </c>
      <c r="K323" s="53" t="s">
        <v>29</v>
      </c>
      <c r="L323" s="52" t="s">
        <v>92</v>
      </c>
      <c r="M323" s="48" t="s">
        <v>73</v>
      </c>
      <c r="N323" s="89" t="s">
        <v>74</v>
      </c>
      <c r="O323" s="90" t="s">
        <v>74</v>
      </c>
      <c r="P323" s="89" t="s">
        <v>74</v>
      </c>
      <c r="Q323" s="47" t="str">
        <f t="shared" ref="Q323:Q386" si="17">+E323</f>
        <v>YEG-01688</v>
      </c>
      <c r="R323" s="64" t="s">
        <v>138</v>
      </c>
      <c r="S323" s="87">
        <v>138.84</v>
      </c>
      <c r="T323" s="21">
        <v>1</v>
      </c>
      <c r="U323" s="62" t="s">
        <v>139</v>
      </c>
      <c r="V323" s="49" t="s">
        <v>136</v>
      </c>
    </row>
    <row r="324" spans="1:22" x14ac:dyDescent="0.2">
      <c r="A324" s="21" t="str">
        <f t="shared" si="15"/>
        <v>Catalogo principalOPEN-CSP ACADEMICO77D-00085</v>
      </c>
      <c r="B324" s="21" t="str">
        <f t="shared" si="16"/>
        <v>77D-00085OPEN-CSP ACADEMICO</v>
      </c>
      <c r="D324" s="21" t="s">
        <v>134</v>
      </c>
      <c r="E324" t="s">
        <v>778</v>
      </c>
      <c r="F324" s="21" t="s">
        <v>779</v>
      </c>
      <c r="G324" s="21" t="s">
        <v>134</v>
      </c>
      <c r="H324" s="49" t="s">
        <v>136</v>
      </c>
      <c r="I324" s="21" t="s">
        <v>74</v>
      </c>
      <c r="J324" t="s">
        <v>780</v>
      </c>
      <c r="K324" s="53" t="s">
        <v>29</v>
      </c>
      <c r="L324" s="52" t="s">
        <v>92</v>
      </c>
      <c r="M324" s="48" t="s">
        <v>73</v>
      </c>
      <c r="N324" s="89" t="s">
        <v>74</v>
      </c>
      <c r="O324" s="90" t="s">
        <v>74</v>
      </c>
      <c r="P324" s="89" t="s">
        <v>74</v>
      </c>
      <c r="Q324" s="47" t="str">
        <f t="shared" si="17"/>
        <v>77D-00085</v>
      </c>
      <c r="R324" s="64" t="s">
        <v>138</v>
      </c>
      <c r="S324" s="87">
        <v>188.6</v>
      </c>
      <c r="T324" s="21">
        <v>1</v>
      </c>
      <c r="U324" s="62" t="s">
        <v>139</v>
      </c>
      <c r="V324" s="49" t="s">
        <v>136</v>
      </c>
    </row>
    <row r="325" spans="1:22" x14ac:dyDescent="0.2">
      <c r="A325" s="21" t="str">
        <f t="shared" si="15"/>
        <v>Catalogo principalOPEN-CSP ACADEMICO77D-00087</v>
      </c>
      <c r="B325" s="21" t="str">
        <f t="shared" si="16"/>
        <v>77D-00087OPEN-CSP ACADEMICO</v>
      </c>
      <c r="D325" s="21" t="s">
        <v>134</v>
      </c>
      <c r="E325" t="s">
        <v>781</v>
      </c>
      <c r="F325" s="21" t="s">
        <v>779</v>
      </c>
      <c r="G325" s="21" t="s">
        <v>134</v>
      </c>
      <c r="H325" s="49" t="s">
        <v>136</v>
      </c>
      <c r="I325" s="21" t="s">
        <v>74</v>
      </c>
      <c r="J325" t="s">
        <v>782</v>
      </c>
      <c r="K325" s="53" t="s">
        <v>29</v>
      </c>
      <c r="L325" s="52" t="s">
        <v>92</v>
      </c>
      <c r="M325" s="48" t="s">
        <v>73</v>
      </c>
      <c r="N325" s="89" t="s">
        <v>74</v>
      </c>
      <c r="O325" s="90" t="s">
        <v>74</v>
      </c>
      <c r="P325" s="89" t="s">
        <v>74</v>
      </c>
      <c r="Q325" s="47" t="str">
        <f t="shared" si="17"/>
        <v>77D-00087</v>
      </c>
      <c r="R325" s="64" t="s">
        <v>138</v>
      </c>
      <c r="S325" s="87">
        <v>155.69</v>
      </c>
      <c r="T325" s="21">
        <v>1</v>
      </c>
      <c r="U325" s="62" t="s">
        <v>139</v>
      </c>
      <c r="V325" s="49" t="s">
        <v>136</v>
      </c>
    </row>
    <row r="326" spans="1:22" x14ac:dyDescent="0.2">
      <c r="A326" s="21" t="str">
        <f t="shared" si="15"/>
        <v>Catalogo principalOPEN-CSP ACADEMICOC5E-01372</v>
      </c>
      <c r="B326" s="21" t="str">
        <f t="shared" si="16"/>
        <v>C5E-01372OPEN-CSP ACADEMICO</v>
      </c>
      <c r="D326" s="21" t="s">
        <v>134</v>
      </c>
      <c r="E326" t="s">
        <v>783</v>
      </c>
      <c r="F326" s="21" t="s">
        <v>779</v>
      </c>
      <c r="G326" s="21" t="s">
        <v>134</v>
      </c>
      <c r="H326" s="49" t="s">
        <v>136</v>
      </c>
      <c r="I326" s="21" t="s">
        <v>74</v>
      </c>
      <c r="J326" t="s">
        <v>784</v>
      </c>
      <c r="K326" s="53" t="s">
        <v>29</v>
      </c>
      <c r="L326" s="52" t="s">
        <v>92</v>
      </c>
      <c r="M326" s="48" t="s">
        <v>73</v>
      </c>
      <c r="N326" s="89" t="s">
        <v>74</v>
      </c>
      <c r="O326" s="90" t="s">
        <v>74</v>
      </c>
      <c r="P326" s="89" t="s">
        <v>74</v>
      </c>
      <c r="Q326" s="47" t="str">
        <f t="shared" si="17"/>
        <v>C5E-01372</v>
      </c>
      <c r="R326" s="64" t="s">
        <v>138</v>
      </c>
      <c r="S326" s="87">
        <v>82.52</v>
      </c>
      <c r="T326" s="21">
        <v>1</v>
      </c>
      <c r="U326" s="62" t="s">
        <v>139</v>
      </c>
      <c r="V326" s="49" t="s">
        <v>136</v>
      </c>
    </row>
    <row r="327" spans="1:22" x14ac:dyDescent="0.2">
      <c r="A327" s="21" t="str">
        <f t="shared" si="15"/>
        <v>Catalogo principalOPEN-CSP ACADEMICOFYS-00005</v>
      </c>
      <c r="B327" s="21" t="str">
        <f t="shared" si="16"/>
        <v>FYS-00005OPEN-CSP ACADEMICO</v>
      </c>
      <c r="D327" s="21" t="s">
        <v>134</v>
      </c>
      <c r="E327" t="s">
        <v>785</v>
      </c>
      <c r="F327" s="21" t="s">
        <v>779</v>
      </c>
      <c r="G327" s="21" t="s">
        <v>134</v>
      </c>
      <c r="H327" s="49" t="s">
        <v>136</v>
      </c>
      <c r="I327" s="21" t="s">
        <v>74</v>
      </c>
      <c r="J327" t="s">
        <v>786</v>
      </c>
      <c r="K327" s="53" t="s">
        <v>29</v>
      </c>
      <c r="L327" s="52" t="s">
        <v>92</v>
      </c>
      <c r="M327" s="48" t="s">
        <v>73</v>
      </c>
      <c r="N327" s="89" t="s">
        <v>74</v>
      </c>
      <c r="O327" s="90" t="s">
        <v>74</v>
      </c>
      <c r="P327" s="89" t="s">
        <v>74</v>
      </c>
      <c r="Q327" s="47" t="str">
        <f t="shared" si="17"/>
        <v>FYS-00005</v>
      </c>
      <c r="R327" s="64" t="s">
        <v>75</v>
      </c>
      <c r="S327" s="87">
        <v>8.4</v>
      </c>
      <c r="T327" s="21">
        <v>1</v>
      </c>
      <c r="U327" s="62" t="s">
        <v>139</v>
      </c>
      <c r="V327" s="49" t="s">
        <v>136</v>
      </c>
    </row>
    <row r="328" spans="1:22" x14ac:dyDescent="0.2">
      <c r="A328" s="21" t="str">
        <f t="shared" si="15"/>
        <v>Catalogo principalOPEN-CSP ACADEMICOGMJ-00003</v>
      </c>
      <c r="B328" s="21" t="str">
        <f t="shared" si="16"/>
        <v>GMJ-00003OPEN-CSP ACADEMICO</v>
      </c>
      <c r="D328" s="21" t="s">
        <v>134</v>
      </c>
      <c r="E328" t="s">
        <v>787</v>
      </c>
      <c r="F328" s="21" t="s">
        <v>779</v>
      </c>
      <c r="G328" s="21" t="s">
        <v>134</v>
      </c>
      <c r="H328" s="49" t="s">
        <v>136</v>
      </c>
      <c r="I328" s="21" t="s">
        <v>74</v>
      </c>
      <c r="J328" t="s">
        <v>788</v>
      </c>
      <c r="K328" s="53" t="s">
        <v>29</v>
      </c>
      <c r="L328" s="52" t="s">
        <v>92</v>
      </c>
      <c r="M328" s="48" t="s">
        <v>73</v>
      </c>
      <c r="N328" s="89" t="s">
        <v>74</v>
      </c>
      <c r="O328" s="90" t="s">
        <v>74</v>
      </c>
      <c r="P328" s="89" t="s">
        <v>74</v>
      </c>
      <c r="Q328" s="47" t="str">
        <f t="shared" si="17"/>
        <v>GMJ-00003</v>
      </c>
      <c r="R328" s="64" t="s">
        <v>75</v>
      </c>
      <c r="S328" s="87">
        <v>46.2</v>
      </c>
      <c r="T328" s="21">
        <v>1</v>
      </c>
      <c r="U328" s="62" t="s">
        <v>139</v>
      </c>
      <c r="V328" s="49" t="s">
        <v>136</v>
      </c>
    </row>
    <row r="329" spans="1:22" x14ac:dyDescent="0.2">
      <c r="A329" s="21" t="str">
        <f t="shared" si="15"/>
        <v>Catalogo principalOPEN-CSP ACADEMICOGNH-00010</v>
      </c>
      <c r="B329" s="21" t="str">
        <f t="shared" si="16"/>
        <v>GNH-00010OPEN-CSP ACADEMICO</v>
      </c>
      <c r="D329" s="21" t="s">
        <v>134</v>
      </c>
      <c r="E329" t="s">
        <v>789</v>
      </c>
      <c r="F329" s="21" t="s">
        <v>779</v>
      </c>
      <c r="G329" s="21" t="s">
        <v>134</v>
      </c>
      <c r="H329" s="49" t="s">
        <v>136</v>
      </c>
      <c r="I329" s="21" t="s">
        <v>74</v>
      </c>
      <c r="J329" t="s">
        <v>790</v>
      </c>
      <c r="K329" s="53" t="s">
        <v>29</v>
      </c>
      <c r="L329" s="52" t="s">
        <v>92</v>
      </c>
      <c r="M329" s="48" t="s">
        <v>73</v>
      </c>
      <c r="N329" s="89" t="s">
        <v>74</v>
      </c>
      <c r="O329" s="90" t="s">
        <v>74</v>
      </c>
      <c r="P329" s="89" t="s">
        <v>74</v>
      </c>
      <c r="Q329" s="47" t="str">
        <f t="shared" si="17"/>
        <v>GNH-00010</v>
      </c>
      <c r="R329" s="64" t="s">
        <v>75</v>
      </c>
      <c r="S329" s="87">
        <v>765.6</v>
      </c>
      <c r="T329" s="21">
        <v>1</v>
      </c>
      <c r="U329" s="62" t="s">
        <v>139</v>
      </c>
      <c r="V329" s="49" t="s">
        <v>136</v>
      </c>
    </row>
    <row r="330" spans="1:22" x14ac:dyDescent="0.2">
      <c r="A330" s="21" t="str">
        <f t="shared" si="15"/>
        <v>Catalogo principalOPEN-CSP ACADEMICOGNH-00011</v>
      </c>
      <c r="B330" s="21" t="str">
        <f t="shared" si="16"/>
        <v>GNH-00011OPEN-CSP ACADEMICO</v>
      </c>
      <c r="D330" s="21" t="s">
        <v>134</v>
      </c>
      <c r="E330" t="s">
        <v>791</v>
      </c>
      <c r="F330" s="21" t="s">
        <v>779</v>
      </c>
      <c r="G330" s="21" t="s">
        <v>134</v>
      </c>
      <c r="H330" s="49" t="s">
        <v>136</v>
      </c>
      <c r="I330" s="21" t="s">
        <v>74</v>
      </c>
      <c r="J330" t="s">
        <v>792</v>
      </c>
      <c r="K330" s="53" t="s">
        <v>29</v>
      </c>
      <c r="L330" s="52" t="s">
        <v>92</v>
      </c>
      <c r="M330" s="48" t="s">
        <v>73</v>
      </c>
      <c r="N330" s="89" t="s">
        <v>74</v>
      </c>
      <c r="O330" s="90" t="s">
        <v>74</v>
      </c>
      <c r="P330" s="89" t="s">
        <v>74</v>
      </c>
      <c r="Q330" s="47" t="str">
        <f t="shared" si="17"/>
        <v>GNH-00011</v>
      </c>
      <c r="R330" s="64" t="s">
        <v>75</v>
      </c>
      <c r="S330" s="87">
        <v>501.6</v>
      </c>
      <c r="T330" s="21">
        <v>1</v>
      </c>
      <c r="U330" s="62" t="s">
        <v>139</v>
      </c>
      <c r="V330" s="49" t="s">
        <v>136</v>
      </c>
    </row>
    <row r="331" spans="1:22" x14ac:dyDescent="0.2">
      <c r="A331" s="21" t="str">
        <f t="shared" si="15"/>
        <v>Catalogo principalOPEN-CSP ACADEMICOGPS-00003</v>
      </c>
      <c r="B331" s="21" t="str">
        <f t="shared" si="16"/>
        <v>GPS-00003OPEN-CSP ACADEMICO</v>
      </c>
      <c r="D331" s="21" t="s">
        <v>134</v>
      </c>
      <c r="E331" t="s">
        <v>793</v>
      </c>
      <c r="F331" s="21" t="s">
        <v>779</v>
      </c>
      <c r="G331" s="21" t="s">
        <v>134</v>
      </c>
      <c r="H331" s="49" t="s">
        <v>136</v>
      </c>
      <c r="I331" s="21" t="s">
        <v>74</v>
      </c>
      <c r="J331" t="s">
        <v>794</v>
      </c>
      <c r="K331" s="53" t="s">
        <v>29</v>
      </c>
      <c r="L331" s="52" t="s">
        <v>92</v>
      </c>
      <c r="M331" s="48" t="s">
        <v>73</v>
      </c>
      <c r="N331" s="89" t="s">
        <v>74</v>
      </c>
      <c r="O331" s="90" t="s">
        <v>74</v>
      </c>
      <c r="P331" s="89" t="s">
        <v>74</v>
      </c>
      <c r="Q331" s="47" t="str">
        <f t="shared" si="17"/>
        <v>GPS-00003</v>
      </c>
      <c r="R331" s="64" t="s">
        <v>75</v>
      </c>
      <c r="S331" s="87">
        <v>42.3</v>
      </c>
      <c r="T331" s="21">
        <v>1</v>
      </c>
      <c r="U331" s="62" t="s">
        <v>139</v>
      </c>
      <c r="V331" s="49" t="s">
        <v>136</v>
      </c>
    </row>
    <row r="332" spans="1:22" x14ac:dyDescent="0.2">
      <c r="A332" s="21" t="str">
        <f t="shared" si="15"/>
        <v>Catalogo principalOPEN-CSP ACADEMICOL5D-00136</v>
      </c>
      <c r="B332" s="21" t="str">
        <f t="shared" si="16"/>
        <v>L5D-00136OPEN-CSP ACADEMICO</v>
      </c>
      <c r="D332" s="21" t="s">
        <v>134</v>
      </c>
      <c r="E332" t="s">
        <v>795</v>
      </c>
      <c r="F332" s="21" t="s">
        <v>779</v>
      </c>
      <c r="G332" s="21" t="s">
        <v>134</v>
      </c>
      <c r="H332" s="49" t="s">
        <v>136</v>
      </c>
      <c r="I332" s="21" t="s">
        <v>74</v>
      </c>
      <c r="J332" t="s">
        <v>796</v>
      </c>
      <c r="K332" s="53" t="s">
        <v>29</v>
      </c>
      <c r="L332" s="52" t="s">
        <v>92</v>
      </c>
      <c r="M332" s="48" t="s">
        <v>73</v>
      </c>
      <c r="N332" s="89" t="s">
        <v>74</v>
      </c>
      <c r="O332" s="90" t="s">
        <v>74</v>
      </c>
      <c r="P332" s="89" t="s">
        <v>74</v>
      </c>
      <c r="Q332" s="47" t="str">
        <f t="shared" si="17"/>
        <v>L5D-00136</v>
      </c>
      <c r="R332" s="64" t="s">
        <v>138</v>
      </c>
      <c r="S332" s="87">
        <v>425.88</v>
      </c>
      <c r="T332" s="21">
        <v>1</v>
      </c>
      <c r="U332" s="62" t="s">
        <v>139</v>
      </c>
      <c r="V332" s="49" t="s">
        <v>136</v>
      </c>
    </row>
    <row r="333" spans="1:22" x14ac:dyDescent="0.2">
      <c r="A333" s="21" t="str">
        <f t="shared" si="15"/>
        <v>Catalogo principalOPEN-CSP ACADEMICOL5D-00138</v>
      </c>
      <c r="B333" s="21" t="str">
        <f t="shared" si="16"/>
        <v>L5D-00138OPEN-CSP ACADEMICO</v>
      </c>
      <c r="D333" s="21" t="s">
        <v>134</v>
      </c>
      <c r="E333" t="s">
        <v>797</v>
      </c>
      <c r="F333" s="21" t="s">
        <v>779</v>
      </c>
      <c r="G333" s="21" t="s">
        <v>134</v>
      </c>
      <c r="H333" s="49" t="s">
        <v>136</v>
      </c>
      <c r="I333" s="21" t="s">
        <v>74</v>
      </c>
      <c r="J333" t="s">
        <v>798</v>
      </c>
      <c r="K333" s="53" t="s">
        <v>29</v>
      </c>
      <c r="L333" s="52" t="s">
        <v>92</v>
      </c>
      <c r="M333" s="48" t="s">
        <v>73</v>
      </c>
      <c r="N333" s="89" t="s">
        <v>74</v>
      </c>
      <c r="O333" s="90" t="s">
        <v>74</v>
      </c>
      <c r="P333" s="89" t="s">
        <v>74</v>
      </c>
      <c r="Q333" s="47" t="str">
        <f t="shared" si="17"/>
        <v>L5D-00138</v>
      </c>
      <c r="R333" s="64" t="s">
        <v>138</v>
      </c>
      <c r="S333" s="87">
        <v>156.31</v>
      </c>
      <c r="T333" s="21">
        <v>1</v>
      </c>
      <c r="U333" s="62" t="s">
        <v>139</v>
      </c>
      <c r="V333" s="49" t="s">
        <v>136</v>
      </c>
    </row>
    <row r="334" spans="1:22" x14ac:dyDescent="0.2">
      <c r="A334" s="21" t="str">
        <f t="shared" si="15"/>
        <v>Catalogo principalOPEN-CSP ACADEMICOMX3-00092</v>
      </c>
      <c r="B334" s="21" t="str">
        <f t="shared" si="16"/>
        <v>MX3-00092OPEN-CSP ACADEMICO</v>
      </c>
      <c r="D334" s="21" t="s">
        <v>134</v>
      </c>
      <c r="E334" t="s">
        <v>799</v>
      </c>
      <c r="F334" s="21" t="s">
        <v>779</v>
      </c>
      <c r="G334" s="21" t="s">
        <v>134</v>
      </c>
      <c r="H334" s="49" t="s">
        <v>136</v>
      </c>
      <c r="I334" s="21" t="s">
        <v>74</v>
      </c>
      <c r="J334" t="s">
        <v>800</v>
      </c>
      <c r="K334" s="53" t="s">
        <v>29</v>
      </c>
      <c r="L334" s="52" t="s">
        <v>92</v>
      </c>
      <c r="M334" s="48" t="s">
        <v>73</v>
      </c>
      <c r="N334" s="89" t="s">
        <v>74</v>
      </c>
      <c r="O334" s="90" t="s">
        <v>74</v>
      </c>
      <c r="P334" s="89" t="s">
        <v>74</v>
      </c>
      <c r="Q334" s="47" t="str">
        <f t="shared" si="17"/>
        <v>MX3-00092</v>
      </c>
      <c r="R334" s="64" t="s">
        <v>138</v>
      </c>
      <c r="S334" s="87">
        <v>1480.28</v>
      </c>
      <c r="T334" s="21">
        <v>1</v>
      </c>
      <c r="U334" s="62" t="s">
        <v>139</v>
      </c>
      <c r="V334" s="49" t="s">
        <v>136</v>
      </c>
    </row>
    <row r="335" spans="1:22" x14ac:dyDescent="0.2">
      <c r="A335" s="21" t="str">
        <f t="shared" si="15"/>
        <v>Catalogo principalOPEN-CSP ACADEMICOMX3-00094</v>
      </c>
      <c r="B335" s="21" t="str">
        <f t="shared" si="16"/>
        <v>MX3-00094OPEN-CSP ACADEMICO</v>
      </c>
      <c r="D335" s="21" t="s">
        <v>134</v>
      </c>
      <c r="E335" t="s">
        <v>801</v>
      </c>
      <c r="F335" s="21" t="s">
        <v>779</v>
      </c>
      <c r="G335" s="21" t="s">
        <v>134</v>
      </c>
      <c r="H335" s="49" t="s">
        <v>136</v>
      </c>
      <c r="I335" s="21" t="s">
        <v>74</v>
      </c>
      <c r="J335" t="s">
        <v>802</v>
      </c>
      <c r="K335" s="53" t="s">
        <v>29</v>
      </c>
      <c r="L335" s="52" t="s">
        <v>92</v>
      </c>
      <c r="M335" s="48" t="s">
        <v>73</v>
      </c>
      <c r="N335" s="89" t="s">
        <v>74</v>
      </c>
      <c r="O335" s="90" t="s">
        <v>74</v>
      </c>
      <c r="P335" s="89" t="s">
        <v>74</v>
      </c>
      <c r="Q335" s="47" t="str">
        <f t="shared" si="17"/>
        <v>MX3-00094</v>
      </c>
      <c r="R335" s="64" t="s">
        <v>138</v>
      </c>
      <c r="S335" s="87">
        <v>543.5</v>
      </c>
      <c r="T335" s="21">
        <v>1</v>
      </c>
      <c r="U335" s="62" t="s">
        <v>139</v>
      </c>
      <c r="V335" s="49" t="s">
        <v>136</v>
      </c>
    </row>
    <row r="336" spans="1:22" x14ac:dyDescent="0.2">
      <c r="A336" s="21" t="str">
        <f t="shared" si="15"/>
        <v>Catalogo principalOPEN-CSP ACADEMICOKW9-00311</v>
      </c>
      <c r="B336" s="21" t="str">
        <f t="shared" si="16"/>
        <v>KW9-00311OPEN-CSP ACADEMICO</v>
      </c>
      <c r="D336" s="21" t="s">
        <v>134</v>
      </c>
      <c r="E336" t="s">
        <v>803</v>
      </c>
      <c r="F336" s="21" t="s">
        <v>779</v>
      </c>
      <c r="G336" s="21" t="s">
        <v>134</v>
      </c>
      <c r="H336" s="49" t="s">
        <v>136</v>
      </c>
      <c r="I336" s="21" t="s">
        <v>74</v>
      </c>
      <c r="J336" t="s">
        <v>804</v>
      </c>
      <c r="K336" s="53" t="s">
        <v>29</v>
      </c>
      <c r="L336" s="52" t="s">
        <v>92</v>
      </c>
      <c r="M336" s="48" t="s">
        <v>73</v>
      </c>
      <c r="N336" s="89" t="s">
        <v>74</v>
      </c>
      <c r="O336" s="90" t="s">
        <v>74</v>
      </c>
      <c r="P336" s="89" t="s">
        <v>74</v>
      </c>
      <c r="Q336" s="47" t="str">
        <f t="shared" si="17"/>
        <v>KW9-00311</v>
      </c>
      <c r="R336" s="64" t="s">
        <v>138</v>
      </c>
      <c r="S336" s="87">
        <v>144.30000000000001</v>
      </c>
      <c r="T336" s="21">
        <v>1</v>
      </c>
      <c r="U336" s="62" t="s">
        <v>139</v>
      </c>
      <c r="V336" s="49" t="s">
        <v>136</v>
      </c>
    </row>
    <row r="337" spans="1:22" x14ac:dyDescent="0.2">
      <c r="A337" s="21" t="str">
        <f t="shared" si="15"/>
        <v>Catalogo principalOVS_ES ACADEMICO125-01037</v>
      </c>
      <c r="B337" s="21" t="str">
        <f t="shared" si="16"/>
        <v>125-01037OVS_ES ACADEMICO</v>
      </c>
      <c r="D337" s="21" t="s">
        <v>134</v>
      </c>
      <c r="E337" t="s">
        <v>805</v>
      </c>
      <c r="F337" s="21" t="s">
        <v>806</v>
      </c>
      <c r="G337" s="21" t="s">
        <v>134</v>
      </c>
      <c r="H337" s="49" t="s">
        <v>136</v>
      </c>
      <c r="I337" s="21" t="s">
        <v>74</v>
      </c>
      <c r="J337" t="s">
        <v>807</v>
      </c>
      <c r="K337" s="53" t="s">
        <v>29</v>
      </c>
      <c r="L337" s="52" t="s">
        <v>92</v>
      </c>
      <c r="M337" s="48" t="s">
        <v>73</v>
      </c>
      <c r="N337" s="89" t="s">
        <v>74</v>
      </c>
      <c r="O337" s="90" t="s">
        <v>74</v>
      </c>
      <c r="P337" s="89" t="s">
        <v>74</v>
      </c>
      <c r="Q337" s="47" t="str">
        <f t="shared" si="17"/>
        <v>125-01037</v>
      </c>
      <c r="R337" s="64" t="s">
        <v>75</v>
      </c>
      <c r="S337" s="87">
        <v>41</v>
      </c>
      <c r="T337" s="21">
        <v>1</v>
      </c>
      <c r="U337" s="62" t="s">
        <v>139</v>
      </c>
      <c r="V337" s="49" t="s">
        <v>136</v>
      </c>
    </row>
    <row r="338" spans="1:22" x14ac:dyDescent="0.2">
      <c r="A338" s="21" t="str">
        <f t="shared" si="15"/>
        <v>Catalogo principalOVS_ES ACADEMICO125-01038</v>
      </c>
      <c r="B338" s="21" t="str">
        <f t="shared" si="16"/>
        <v>125-01038OVS_ES ACADEMICO</v>
      </c>
      <c r="D338" s="21" t="s">
        <v>134</v>
      </c>
      <c r="E338" t="s">
        <v>808</v>
      </c>
      <c r="F338" s="21" t="s">
        <v>806</v>
      </c>
      <c r="G338" s="21" t="s">
        <v>134</v>
      </c>
      <c r="H338" s="49" t="s">
        <v>136</v>
      </c>
      <c r="I338" s="21" t="s">
        <v>74</v>
      </c>
      <c r="J338" t="s">
        <v>809</v>
      </c>
      <c r="K338" s="53" t="s">
        <v>29</v>
      </c>
      <c r="L338" s="52" t="s">
        <v>92</v>
      </c>
      <c r="M338" s="48" t="s">
        <v>73</v>
      </c>
      <c r="N338" s="89" t="s">
        <v>74</v>
      </c>
      <c r="O338" s="90" t="s">
        <v>74</v>
      </c>
      <c r="P338" s="89" t="s">
        <v>74</v>
      </c>
      <c r="Q338" s="47" t="str">
        <f t="shared" si="17"/>
        <v>125-01038</v>
      </c>
      <c r="R338" s="64" t="s">
        <v>75</v>
      </c>
      <c r="S338" s="87">
        <v>41</v>
      </c>
      <c r="T338" s="21">
        <v>1</v>
      </c>
      <c r="U338" s="62" t="s">
        <v>139</v>
      </c>
      <c r="V338" s="49" t="s">
        <v>136</v>
      </c>
    </row>
    <row r="339" spans="1:22" x14ac:dyDescent="0.2">
      <c r="A339" s="21" t="str">
        <f t="shared" si="15"/>
        <v>Catalogo principalOVS_ES ACADEMICO126-01617</v>
      </c>
      <c r="B339" s="21" t="str">
        <f t="shared" si="16"/>
        <v>126-01617OVS_ES ACADEMICO</v>
      </c>
      <c r="D339" s="21" t="s">
        <v>134</v>
      </c>
      <c r="E339" t="s">
        <v>810</v>
      </c>
      <c r="F339" s="21" t="s">
        <v>806</v>
      </c>
      <c r="G339" s="21" t="s">
        <v>134</v>
      </c>
      <c r="H339" s="49" t="s">
        <v>136</v>
      </c>
      <c r="I339" s="21" t="s">
        <v>74</v>
      </c>
      <c r="J339" t="s">
        <v>811</v>
      </c>
      <c r="K339" s="53" t="s">
        <v>29</v>
      </c>
      <c r="L339" s="52" t="s">
        <v>92</v>
      </c>
      <c r="M339" s="48" t="s">
        <v>73</v>
      </c>
      <c r="N339" s="89" t="s">
        <v>74</v>
      </c>
      <c r="O339" s="90" t="s">
        <v>74</v>
      </c>
      <c r="P339" s="89" t="s">
        <v>74</v>
      </c>
      <c r="Q339" s="47" t="str">
        <f t="shared" si="17"/>
        <v>126-01617</v>
      </c>
      <c r="R339" s="64" t="s">
        <v>75</v>
      </c>
      <c r="S339" s="87">
        <v>41</v>
      </c>
      <c r="T339" s="21">
        <v>1</v>
      </c>
      <c r="U339" s="62" t="s">
        <v>139</v>
      </c>
      <c r="V339" s="49" t="s">
        <v>136</v>
      </c>
    </row>
    <row r="340" spans="1:22" x14ac:dyDescent="0.2">
      <c r="A340" s="21" t="str">
        <f t="shared" si="15"/>
        <v>Catalogo principalOVS_ES ACADEMICO126-01618</v>
      </c>
      <c r="B340" s="21" t="str">
        <f t="shared" si="16"/>
        <v>126-01618OVS_ES ACADEMICO</v>
      </c>
      <c r="D340" s="21" t="s">
        <v>134</v>
      </c>
      <c r="E340" t="s">
        <v>812</v>
      </c>
      <c r="F340" s="21" t="s">
        <v>806</v>
      </c>
      <c r="G340" s="21" t="s">
        <v>134</v>
      </c>
      <c r="H340" s="49" t="s">
        <v>136</v>
      </c>
      <c r="I340" s="21" t="s">
        <v>74</v>
      </c>
      <c r="J340" t="s">
        <v>813</v>
      </c>
      <c r="K340" s="53" t="s">
        <v>29</v>
      </c>
      <c r="L340" s="52" t="s">
        <v>92</v>
      </c>
      <c r="M340" s="48" t="s">
        <v>73</v>
      </c>
      <c r="N340" s="89" t="s">
        <v>74</v>
      </c>
      <c r="O340" s="90" t="s">
        <v>74</v>
      </c>
      <c r="P340" s="89" t="s">
        <v>74</v>
      </c>
      <c r="Q340" s="47" t="str">
        <f t="shared" si="17"/>
        <v>126-01618</v>
      </c>
      <c r="R340" s="64" t="s">
        <v>75</v>
      </c>
      <c r="S340" s="87">
        <v>41</v>
      </c>
      <c r="T340" s="21">
        <v>1</v>
      </c>
      <c r="U340" s="62" t="s">
        <v>139</v>
      </c>
      <c r="V340" s="49" t="s">
        <v>136</v>
      </c>
    </row>
    <row r="341" spans="1:22" x14ac:dyDescent="0.2">
      <c r="A341" s="21" t="str">
        <f t="shared" si="15"/>
        <v>Catalogo principalOVS_ES ACADEMICO126-01619</v>
      </c>
      <c r="B341" s="21" t="str">
        <f t="shared" si="16"/>
        <v>126-01619OVS_ES ACADEMICO</v>
      </c>
      <c r="D341" s="21" t="s">
        <v>134</v>
      </c>
      <c r="E341" t="s">
        <v>814</v>
      </c>
      <c r="F341" s="21" t="s">
        <v>806</v>
      </c>
      <c r="G341" s="21" t="s">
        <v>134</v>
      </c>
      <c r="H341" s="49" t="s">
        <v>136</v>
      </c>
      <c r="I341" s="21" t="s">
        <v>74</v>
      </c>
      <c r="J341" t="s">
        <v>815</v>
      </c>
      <c r="K341" s="53" t="s">
        <v>29</v>
      </c>
      <c r="L341" s="52" t="s">
        <v>92</v>
      </c>
      <c r="M341" s="48" t="s">
        <v>73</v>
      </c>
      <c r="N341" s="89" t="s">
        <v>74</v>
      </c>
      <c r="O341" s="90" t="s">
        <v>74</v>
      </c>
      <c r="P341" s="89" t="s">
        <v>74</v>
      </c>
      <c r="Q341" s="47" t="str">
        <f t="shared" si="17"/>
        <v>126-01619</v>
      </c>
      <c r="R341" s="64" t="s">
        <v>75</v>
      </c>
      <c r="S341" s="87">
        <v>41</v>
      </c>
      <c r="T341" s="21">
        <v>1</v>
      </c>
      <c r="U341" s="62" t="s">
        <v>139</v>
      </c>
      <c r="V341" s="49" t="s">
        <v>136</v>
      </c>
    </row>
    <row r="342" spans="1:22" x14ac:dyDescent="0.2">
      <c r="A342" s="21" t="str">
        <f t="shared" si="15"/>
        <v>Catalogo principalOVS_ES ACADEMICO126-01620</v>
      </c>
      <c r="B342" s="21" t="str">
        <f t="shared" si="16"/>
        <v>126-01620OVS_ES ACADEMICO</v>
      </c>
      <c r="D342" s="21" t="s">
        <v>134</v>
      </c>
      <c r="E342" t="s">
        <v>816</v>
      </c>
      <c r="F342" s="21" t="s">
        <v>806</v>
      </c>
      <c r="G342" s="21" t="s">
        <v>134</v>
      </c>
      <c r="H342" s="49" t="s">
        <v>136</v>
      </c>
      <c r="I342" s="21" t="s">
        <v>74</v>
      </c>
      <c r="J342" t="s">
        <v>817</v>
      </c>
      <c r="K342" s="53" t="s">
        <v>29</v>
      </c>
      <c r="L342" s="52" t="s">
        <v>92</v>
      </c>
      <c r="M342" s="48" t="s">
        <v>73</v>
      </c>
      <c r="N342" s="89" t="s">
        <v>74</v>
      </c>
      <c r="O342" s="90" t="s">
        <v>74</v>
      </c>
      <c r="P342" s="89" t="s">
        <v>74</v>
      </c>
      <c r="Q342" s="47" t="str">
        <f t="shared" si="17"/>
        <v>126-01620</v>
      </c>
      <c r="R342" s="64" t="s">
        <v>75</v>
      </c>
      <c r="S342" s="87">
        <v>41</v>
      </c>
      <c r="T342" s="21">
        <v>1</v>
      </c>
      <c r="U342" s="62" t="s">
        <v>139</v>
      </c>
      <c r="V342" s="49" t="s">
        <v>136</v>
      </c>
    </row>
    <row r="343" spans="1:22" x14ac:dyDescent="0.2">
      <c r="A343" s="21" t="str">
        <f t="shared" si="15"/>
        <v>Catalogo principalOVS_ES ACADEMICO228-09538</v>
      </c>
      <c r="B343" s="21" t="str">
        <f t="shared" si="16"/>
        <v>228-09538OVS_ES ACADEMICO</v>
      </c>
      <c r="D343" s="21" t="s">
        <v>134</v>
      </c>
      <c r="E343" t="s">
        <v>818</v>
      </c>
      <c r="F343" s="21" t="s">
        <v>806</v>
      </c>
      <c r="G343" s="21" t="s">
        <v>134</v>
      </c>
      <c r="H343" s="49" t="s">
        <v>136</v>
      </c>
      <c r="I343" s="21" t="s">
        <v>74</v>
      </c>
      <c r="J343" t="s">
        <v>819</v>
      </c>
      <c r="K343" s="53" t="s">
        <v>29</v>
      </c>
      <c r="L343" s="52" t="s">
        <v>92</v>
      </c>
      <c r="M343" s="48" t="s">
        <v>73</v>
      </c>
      <c r="N343" s="89" t="s">
        <v>74</v>
      </c>
      <c r="O343" s="90" t="s">
        <v>74</v>
      </c>
      <c r="P343" s="89" t="s">
        <v>74</v>
      </c>
      <c r="Q343" s="47" t="str">
        <f t="shared" si="17"/>
        <v>228-09538</v>
      </c>
      <c r="R343" s="64" t="s">
        <v>75</v>
      </c>
      <c r="S343" s="87">
        <v>95</v>
      </c>
      <c r="T343" s="21">
        <v>1</v>
      </c>
      <c r="U343" s="62" t="s">
        <v>139</v>
      </c>
      <c r="V343" s="49" t="s">
        <v>136</v>
      </c>
    </row>
    <row r="344" spans="1:22" x14ac:dyDescent="0.2">
      <c r="A344" s="21" t="str">
        <f t="shared" si="15"/>
        <v>Catalogo principalOVS_ES ACADEMICO228-09539</v>
      </c>
      <c r="B344" s="21" t="str">
        <f t="shared" si="16"/>
        <v>228-09539OVS_ES ACADEMICO</v>
      </c>
      <c r="D344" s="21" t="s">
        <v>134</v>
      </c>
      <c r="E344" t="s">
        <v>820</v>
      </c>
      <c r="F344" s="21" t="s">
        <v>806</v>
      </c>
      <c r="G344" s="21" t="s">
        <v>134</v>
      </c>
      <c r="H344" s="49" t="s">
        <v>136</v>
      </c>
      <c r="I344" s="21" t="s">
        <v>74</v>
      </c>
      <c r="J344" t="s">
        <v>821</v>
      </c>
      <c r="K344" s="53" t="s">
        <v>29</v>
      </c>
      <c r="L344" s="52" t="s">
        <v>92</v>
      </c>
      <c r="M344" s="48" t="s">
        <v>73</v>
      </c>
      <c r="N344" s="89" t="s">
        <v>74</v>
      </c>
      <c r="O344" s="90" t="s">
        <v>74</v>
      </c>
      <c r="P344" s="89" t="s">
        <v>74</v>
      </c>
      <c r="Q344" s="47" t="str">
        <f t="shared" si="17"/>
        <v>228-09539</v>
      </c>
      <c r="R344" s="64" t="s">
        <v>75</v>
      </c>
      <c r="S344" s="87">
        <v>95</v>
      </c>
      <c r="T344" s="21">
        <v>1</v>
      </c>
      <c r="U344" s="62" t="s">
        <v>139</v>
      </c>
      <c r="V344" s="49" t="s">
        <v>136</v>
      </c>
    </row>
    <row r="345" spans="1:22" x14ac:dyDescent="0.2">
      <c r="A345" s="21" t="str">
        <f t="shared" si="15"/>
        <v>Catalogo principalOVS_ES ACADEMICO2FJ-00005</v>
      </c>
      <c r="B345" s="21" t="str">
        <f t="shared" si="16"/>
        <v>2FJ-00005OVS_ES ACADEMICO</v>
      </c>
      <c r="D345" s="21" t="s">
        <v>134</v>
      </c>
      <c r="E345" t="s">
        <v>822</v>
      </c>
      <c r="F345" s="21" t="s">
        <v>806</v>
      </c>
      <c r="G345" s="21" t="s">
        <v>134</v>
      </c>
      <c r="H345" s="49" t="s">
        <v>136</v>
      </c>
      <c r="I345" s="21" t="s">
        <v>74</v>
      </c>
      <c r="J345" t="s">
        <v>823</v>
      </c>
      <c r="K345" s="53" t="s">
        <v>29</v>
      </c>
      <c r="L345" s="52" t="s">
        <v>92</v>
      </c>
      <c r="M345" s="48" t="s">
        <v>73</v>
      </c>
      <c r="N345" s="89" t="s">
        <v>74</v>
      </c>
      <c r="O345" s="90" t="s">
        <v>74</v>
      </c>
      <c r="P345" s="89" t="s">
        <v>74</v>
      </c>
      <c r="Q345" s="47" t="str">
        <f t="shared" si="17"/>
        <v>2FJ-00005</v>
      </c>
      <c r="R345" s="64" t="s">
        <v>75</v>
      </c>
      <c r="S345" s="87">
        <v>34</v>
      </c>
      <c r="T345" s="21">
        <v>1</v>
      </c>
      <c r="U345" s="62" t="s">
        <v>139</v>
      </c>
      <c r="V345" s="49" t="s">
        <v>136</v>
      </c>
    </row>
    <row r="346" spans="1:22" x14ac:dyDescent="0.2">
      <c r="A346" s="21" t="str">
        <f t="shared" si="15"/>
        <v>Catalogo principalOVS_ES ACADEMICO2FJ-00006</v>
      </c>
      <c r="B346" s="21" t="str">
        <f t="shared" si="16"/>
        <v>2FJ-00006OVS_ES ACADEMICO</v>
      </c>
      <c r="D346" s="21" t="s">
        <v>134</v>
      </c>
      <c r="E346" t="s">
        <v>824</v>
      </c>
      <c r="F346" s="21" t="s">
        <v>806</v>
      </c>
      <c r="G346" s="21" t="s">
        <v>134</v>
      </c>
      <c r="H346" s="49" t="s">
        <v>136</v>
      </c>
      <c r="I346" s="21" t="s">
        <v>74</v>
      </c>
      <c r="J346" t="s">
        <v>825</v>
      </c>
      <c r="K346" s="53" t="s">
        <v>29</v>
      </c>
      <c r="L346" s="52" t="s">
        <v>92</v>
      </c>
      <c r="M346" s="48" t="s">
        <v>73</v>
      </c>
      <c r="N346" s="89" t="s">
        <v>74</v>
      </c>
      <c r="O346" s="90" t="s">
        <v>74</v>
      </c>
      <c r="P346" s="89" t="s">
        <v>74</v>
      </c>
      <c r="Q346" s="47" t="str">
        <f t="shared" si="17"/>
        <v>2FJ-00006</v>
      </c>
      <c r="R346" s="64" t="s">
        <v>75</v>
      </c>
      <c r="S346" s="87">
        <v>32</v>
      </c>
      <c r="T346" s="21">
        <v>1</v>
      </c>
      <c r="U346" s="62" t="s">
        <v>139</v>
      </c>
      <c r="V346" s="49" t="s">
        <v>136</v>
      </c>
    </row>
    <row r="347" spans="1:22" x14ac:dyDescent="0.2">
      <c r="A347" s="21" t="str">
        <f t="shared" si="15"/>
        <v>Catalogo principalOVS_ES ACADEMICO2FJ-00007</v>
      </c>
      <c r="B347" s="21" t="str">
        <f t="shared" si="16"/>
        <v>2FJ-00007OVS_ES ACADEMICO</v>
      </c>
      <c r="D347" s="21" t="s">
        <v>134</v>
      </c>
      <c r="E347" t="s">
        <v>826</v>
      </c>
      <c r="F347" s="21" t="s">
        <v>806</v>
      </c>
      <c r="G347" s="21" t="s">
        <v>134</v>
      </c>
      <c r="H347" s="49" t="s">
        <v>136</v>
      </c>
      <c r="I347" s="21" t="s">
        <v>74</v>
      </c>
      <c r="J347" t="s">
        <v>827</v>
      </c>
      <c r="K347" s="53" t="s">
        <v>29</v>
      </c>
      <c r="L347" s="52" t="s">
        <v>92</v>
      </c>
      <c r="M347" s="48" t="s">
        <v>73</v>
      </c>
      <c r="N347" s="89" t="s">
        <v>74</v>
      </c>
      <c r="O347" s="90" t="s">
        <v>74</v>
      </c>
      <c r="P347" s="89" t="s">
        <v>74</v>
      </c>
      <c r="Q347" s="47" t="str">
        <f t="shared" si="17"/>
        <v>2FJ-00007</v>
      </c>
      <c r="R347" s="64" t="s">
        <v>75</v>
      </c>
      <c r="S347" s="87">
        <v>21</v>
      </c>
      <c r="T347" s="21">
        <v>1</v>
      </c>
      <c r="U347" s="62" t="s">
        <v>139</v>
      </c>
      <c r="V347" s="49" t="s">
        <v>136</v>
      </c>
    </row>
    <row r="348" spans="1:22" x14ac:dyDescent="0.2">
      <c r="A348" s="21" t="str">
        <f t="shared" si="15"/>
        <v>Catalogo principalOVS_ES ACADEMICO2FJ-00010</v>
      </c>
      <c r="B348" s="21" t="str">
        <f t="shared" si="16"/>
        <v>2FJ-00010OVS_ES ACADEMICO</v>
      </c>
      <c r="D348" s="21" t="s">
        <v>134</v>
      </c>
      <c r="E348" t="s">
        <v>828</v>
      </c>
      <c r="F348" s="21" t="s">
        <v>806</v>
      </c>
      <c r="G348" s="21" t="s">
        <v>134</v>
      </c>
      <c r="H348" s="49" t="s">
        <v>136</v>
      </c>
      <c r="I348" s="21" t="s">
        <v>74</v>
      </c>
      <c r="J348" t="s">
        <v>829</v>
      </c>
      <c r="K348" s="53" t="s">
        <v>29</v>
      </c>
      <c r="L348" s="52" t="s">
        <v>92</v>
      </c>
      <c r="M348" s="48" t="s">
        <v>73</v>
      </c>
      <c r="N348" s="89" t="s">
        <v>74</v>
      </c>
      <c r="O348" s="90" t="s">
        <v>74</v>
      </c>
      <c r="P348" s="89" t="s">
        <v>74</v>
      </c>
      <c r="Q348" s="47" t="str">
        <f t="shared" si="17"/>
        <v>2FJ-00010</v>
      </c>
      <c r="R348" s="64" t="s">
        <v>75</v>
      </c>
      <c r="S348" s="87">
        <v>20</v>
      </c>
      <c r="T348" s="21">
        <v>1</v>
      </c>
      <c r="U348" s="62" t="s">
        <v>139</v>
      </c>
      <c r="V348" s="49" t="s">
        <v>136</v>
      </c>
    </row>
    <row r="349" spans="1:22" x14ac:dyDescent="0.2">
      <c r="A349" s="21" t="str">
        <f t="shared" si="15"/>
        <v>Catalogo principalOVS_ES ACADEMICO2FJ-00013</v>
      </c>
      <c r="B349" s="21" t="str">
        <f t="shared" si="16"/>
        <v>2FJ-00013OVS_ES ACADEMICO</v>
      </c>
      <c r="D349" s="21" t="s">
        <v>134</v>
      </c>
      <c r="E349" t="s">
        <v>830</v>
      </c>
      <c r="F349" s="21" t="s">
        <v>806</v>
      </c>
      <c r="G349" s="21" t="s">
        <v>134</v>
      </c>
      <c r="H349" s="49" t="s">
        <v>136</v>
      </c>
      <c r="I349" s="21" t="s">
        <v>74</v>
      </c>
      <c r="J349" t="s">
        <v>831</v>
      </c>
      <c r="K349" s="53" t="s">
        <v>29</v>
      </c>
      <c r="L349" s="52" t="s">
        <v>92</v>
      </c>
      <c r="M349" s="48" t="s">
        <v>73</v>
      </c>
      <c r="N349" s="89" t="s">
        <v>74</v>
      </c>
      <c r="O349" s="90" t="s">
        <v>74</v>
      </c>
      <c r="P349" s="89" t="s">
        <v>74</v>
      </c>
      <c r="Q349" s="47" t="str">
        <f t="shared" si="17"/>
        <v>2FJ-00013</v>
      </c>
      <c r="R349" s="64" t="s">
        <v>75</v>
      </c>
      <c r="S349" s="87">
        <v>16</v>
      </c>
      <c r="T349" s="21">
        <v>1</v>
      </c>
      <c r="U349" s="62" t="s">
        <v>139</v>
      </c>
      <c r="V349" s="49" t="s">
        <v>136</v>
      </c>
    </row>
    <row r="350" spans="1:22" x14ac:dyDescent="0.2">
      <c r="A350" s="21" t="str">
        <f t="shared" si="15"/>
        <v>Catalogo principalOVS_ES ACADEMICO2FJ-00014</v>
      </c>
      <c r="B350" s="21" t="str">
        <f t="shared" si="16"/>
        <v>2FJ-00014OVS_ES ACADEMICO</v>
      </c>
      <c r="D350" s="21" t="s">
        <v>134</v>
      </c>
      <c r="E350" t="s">
        <v>832</v>
      </c>
      <c r="F350" s="21" t="s">
        <v>806</v>
      </c>
      <c r="G350" s="21" t="s">
        <v>134</v>
      </c>
      <c r="H350" s="49" t="s">
        <v>136</v>
      </c>
      <c r="I350" s="21" t="s">
        <v>74</v>
      </c>
      <c r="J350" t="s">
        <v>833</v>
      </c>
      <c r="K350" s="53" t="s">
        <v>29</v>
      </c>
      <c r="L350" s="52" t="s">
        <v>92</v>
      </c>
      <c r="M350" s="48" t="s">
        <v>73</v>
      </c>
      <c r="N350" s="89" t="s">
        <v>74</v>
      </c>
      <c r="O350" s="90" t="s">
        <v>74</v>
      </c>
      <c r="P350" s="89" t="s">
        <v>74</v>
      </c>
      <c r="Q350" s="47" t="str">
        <f t="shared" si="17"/>
        <v>2FJ-00014</v>
      </c>
      <c r="R350" s="64" t="s">
        <v>75</v>
      </c>
      <c r="S350" s="87">
        <v>16</v>
      </c>
      <c r="T350" s="21">
        <v>1</v>
      </c>
      <c r="U350" s="62" t="s">
        <v>139</v>
      </c>
      <c r="V350" s="49" t="s">
        <v>136</v>
      </c>
    </row>
    <row r="351" spans="1:22" x14ac:dyDescent="0.2">
      <c r="A351" s="21" t="str">
        <f t="shared" si="15"/>
        <v>Catalogo principalOVS_ES ACADEMICO2FJ-00015</v>
      </c>
      <c r="B351" s="21" t="str">
        <f t="shared" si="16"/>
        <v>2FJ-00015OVS_ES ACADEMICO</v>
      </c>
      <c r="D351" s="21" t="s">
        <v>134</v>
      </c>
      <c r="E351" t="s">
        <v>834</v>
      </c>
      <c r="F351" s="21" t="s">
        <v>806</v>
      </c>
      <c r="G351" s="21" t="s">
        <v>134</v>
      </c>
      <c r="H351" s="49" t="s">
        <v>136</v>
      </c>
      <c r="I351" s="21" t="s">
        <v>74</v>
      </c>
      <c r="J351" t="s">
        <v>835</v>
      </c>
      <c r="K351" s="53" t="s">
        <v>29</v>
      </c>
      <c r="L351" s="52" t="s">
        <v>92</v>
      </c>
      <c r="M351" s="48" t="s">
        <v>73</v>
      </c>
      <c r="N351" s="89" t="s">
        <v>74</v>
      </c>
      <c r="O351" s="90" t="s">
        <v>74</v>
      </c>
      <c r="P351" s="89" t="s">
        <v>74</v>
      </c>
      <c r="Q351" s="47" t="str">
        <f t="shared" si="17"/>
        <v>2FJ-00015</v>
      </c>
      <c r="R351" s="64" t="s">
        <v>75</v>
      </c>
      <c r="S351" s="87">
        <v>10</v>
      </c>
      <c r="T351" s="21">
        <v>1</v>
      </c>
      <c r="U351" s="62" t="s">
        <v>139</v>
      </c>
      <c r="V351" s="49" t="s">
        <v>136</v>
      </c>
    </row>
    <row r="352" spans="1:22" x14ac:dyDescent="0.2">
      <c r="A352" s="21" t="str">
        <f t="shared" si="15"/>
        <v>Catalogo principalOVS_ES ACADEMICO2FJ-00019</v>
      </c>
      <c r="B352" s="21" t="str">
        <f t="shared" si="16"/>
        <v>2FJ-00019OVS_ES ACADEMICO</v>
      </c>
      <c r="D352" s="21" t="s">
        <v>134</v>
      </c>
      <c r="E352" t="s">
        <v>836</v>
      </c>
      <c r="F352" s="21" t="s">
        <v>806</v>
      </c>
      <c r="G352" s="21" t="s">
        <v>134</v>
      </c>
      <c r="H352" s="49" t="s">
        <v>136</v>
      </c>
      <c r="I352" s="21" t="s">
        <v>74</v>
      </c>
      <c r="J352" t="s">
        <v>837</v>
      </c>
      <c r="K352" s="53" t="s">
        <v>29</v>
      </c>
      <c r="L352" s="52" t="s">
        <v>92</v>
      </c>
      <c r="M352" s="48" t="s">
        <v>73</v>
      </c>
      <c r="N352" s="89" t="s">
        <v>74</v>
      </c>
      <c r="O352" s="90" t="s">
        <v>74</v>
      </c>
      <c r="P352" s="89" t="s">
        <v>74</v>
      </c>
      <c r="Q352" s="47" t="str">
        <f t="shared" si="17"/>
        <v>2FJ-00019</v>
      </c>
      <c r="R352" s="64" t="s">
        <v>75</v>
      </c>
      <c r="S352" s="87">
        <v>11</v>
      </c>
      <c r="T352" s="21">
        <v>1</v>
      </c>
      <c r="U352" s="62" t="s">
        <v>139</v>
      </c>
      <c r="V352" s="49" t="s">
        <v>136</v>
      </c>
    </row>
    <row r="353" spans="1:22" x14ac:dyDescent="0.2">
      <c r="A353" s="21" t="str">
        <f t="shared" si="15"/>
        <v>Catalogo principalOVS_ES ACADEMICO2FJ-00020</v>
      </c>
      <c r="B353" s="21" t="str">
        <f t="shared" si="16"/>
        <v>2FJ-00020OVS_ES ACADEMICO</v>
      </c>
      <c r="D353" s="21" t="s">
        <v>134</v>
      </c>
      <c r="E353" t="s">
        <v>838</v>
      </c>
      <c r="F353" s="21" t="s">
        <v>806</v>
      </c>
      <c r="G353" s="21" t="s">
        <v>134</v>
      </c>
      <c r="H353" s="49" t="s">
        <v>136</v>
      </c>
      <c r="I353" s="21" t="s">
        <v>74</v>
      </c>
      <c r="J353" t="s">
        <v>839</v>
      </c>
      <c r="K353" s="53" t="s">
        <v>29</v>
      </c>
      <c r="L353" s="52" t="s">
        <v>92</v>
      </c>
      <c r="M353" s="48" t="s">
        <v>73</v>
      </c>
      <c r="N353" s="89" t="s">
        <v>74</v>
      </c>
      <c r="O353" s="90" t="s">
        <v>74</v>
      </c>
      <c r="P353" s="89" t="s">
        <v>74</v>
      </c>
      <c r="Q353" s="47" t="str">
        <f t="shared" si="17"/>
        <v>2FJ-00020</v>
      </c>
      <c r="R353" s="64" t="s">
        <v>75</v>
      </c>
      <c r="S353" s="87">
        <v>17</v>
      </c>
      <c r="T353" s="21">
        <v>1</v>
      </c>
      <c r="U353" s="62" t="s">
        <v>139</v>
      </c>
      <c r="V353" s="49" t="s">
        <v>136</v>
      </c>
    </row>
    <row r="354" spans="1:22" x14ac:dyDescent="0.2">
      <c r="A354" s="21" t="str">
        <f t="shared" si="15"/>
        <v>Catalogo principalOVS_ES ACADEMICO2FJ-00021</v>
      </c>
      <c r="B354" s="21" t="str">
        <f t="shared" si="16"/>
        <v>2FJ-00021OVS_ES ACADEMICO</v>
      </c>
      <c r="D354" s="21" t="s">
        <v>134</v>
      </c>
      <c r="E354" t="s">
        <v>840</v>
      </c>
      <c r="F354" s="21" t="s">
        <v>806</v>
      </c>
      <c r="G354" s="21" t="s">
        <v>134</v>
      </c>
      <c r="H354" s="49" t="s">
        <v>136</v>
      </c>
      <c r="I354" s="21" t="s">
        <v>74</v>
      </c>
      <c r="J354" t="s">
        <v>841</v>
      </c>
      <c r="K354" s="53" t="s">
        <v>29</v>
      </c>
      <c r="L354" s="52" t="s">
        <v>92</v>
      </c>
      <c r="M354" s="48" t="s">
        <v>73</v>
      </c>
      <c r="N354" s="89" t="s">
        <v>74</v>
      </c>
      <c r="O354" s="90" t="s">
        <v>74</v>
      </c>
      <c r="P354" s="89" t="s">
        <v>74</v>
      </c>
      <c r="Q354" s="47" t="str">
        <f t="shared" si="17"/>
        <v>2FJ-00021</v>
      </c>
      <c r="R354" s="64" t="s">
        <v>75</v>
      </c>
      <c r="S354" s="87">
        <v>16</v>
      </c>
      <c r="T354" s="21">
        <v>1</v>
      </c>
      <c r="U354" s="62" t="s">
        <v>139</v>
      </c>
      <c r="V354" s="49" t="s">
        <v>136</v>
      </c>
    </row>
    <row r="355" spans="1:22" x14ac:dyDescent="0.2">
      <c r="A355" s="21" t="str">
        <f t="shared" si="15"/>
        <v>Catalogo principalOVS_ES ACADEMICO2FJ-00025</v>
      </c>
      <c r="B355" s="21" t="str">
        <f t="shared" si="16"/>
        <v>2FJ-00025OVS_ES ACADEMICO</v>
      </c>
      <c r="D355" s="21" t="s">
        <v>134</v>
      </c>
      <c r="E355" t="s">
        <v>842</v>
      </c>
      <c r="F355" s="21" t="s">
        <v>806</v>
      </c>
      <c r="G355" s="21" t="s">
        <v>134</v>
      </c>
      <c r="H355" s="49" t="s">
        <v>136</v>
      </c>
      <c r="I355" s="21" t="s">
        <v>74</v>
      </c>
      <c r="J355" t="s">
        <v>843</v>
      </c>
      <c r="K355" s="53" t="s">
        <v>29</v>
      </c>
      <c r="L355" s="52" t="s">
        <v>92</v>
      </c>
      <c r="M355" s="48" t="s">
        <v>73</v>
      </c>
      <c r="N355" s="89" t="s">
        <v>74</v>
      </c>
      <c r="O355" s="90" t="s">
        <v>74</v>
      </c>
      <c r="P355" s="89" t="s">
        <v>74</v>
      </c>
      <c r="Q355" s="47" t="str">
        <f t="shared" si="17"/>
        <v>2FJ-00025</v>
      </c>
      <c r="R355" s="64" t="s">
        <v>75</v>
      </c>
      <c r="S355" s="87">
        <v>32</v>
      </c>
      <c r="T355" s="21">
        <v>1</v>
      </c>
      <c r="U355" s="62" t="s">
        <v>139</v>
      </c>
      <c r="V355" s="49" t="s">
        <v>136</v>
      </c>
    </row>
    <row r="356" spans="1:22" x14ac:dyDescent="0.2">
      <c r="A356" s="21" t="str">
        <f t="shared" si="15"/>
        <v>Catalogo principalOVS_ES ACADEMICO2FJ-00026</v>
      </c>
      <c r="B356" s="21" t="str">
        <f t="shared" si="16"/>
        <v>2FJ-00026OVS_ES ACADEMICO</v>
      </c>
      <c r="D356" s="21" t="s">
        <v>134</v>
      </c>
      <c r="E356" t="s">
        <v>844</v>
      </c>
      <c r="F356" s="21" t="s">
        <v>806</v>
      </c>
      <c r="G356" s="21" t="s">
        <v>134</v>
      </c>
      <c r="H356" s="49" t="s">
        <v>136</v>
      </c>
      <c r="I356" s="21" t="s">
        <v>74</v>
      </c>
      <c r="J356" t="s">
        <v>845</v>
      </c>
      <c r="K356" s="53" t="s">
        <v>29</v>
      </c>
      <c r="L356" s="52" t="s">
        <v>92</v>
      </c>
      <c r="M356" s="48" t="s">
        <v>73</v>
      </c>
      <c r="N356" s="89" t="s">
        <v>74</v>
      </c>
      <c r="O356" s="90" t="s">
        <v>74</v>
      </c>
      <c r="P356" s="89" t="s">
        <v>74</v>
      </c>
      <c r="Q356" s="47" t="str">
        <f t="shared" si="17"/>
        <v>2FJ-00026</v>
      </c>
      <c r="R356" s="64" t="s">
        <v>75</v>
      </c>
      <c r="S356" s="87">
        <v>31</v>
      </c>
      <c r="T356" s="21">
        <v>1</v>
      </c>
      <c r="U356" s="62" t="s">
        <v>139</v>
      </c>
      <c r="V356" s="49" t="s">
        <v>136</v>
      </c>
    </row>
    <row r="357" spans="1:22" x14ac:dyDescent="0.2">
      <c r="A357" s="21" t="str">
        <f t="shared" si="15"/>
        <v>Catalogo principalOVS_ES ACADEMICO2PM-00008</v>
      </c>
      <c r="B357" s="21" t="str">
        <f t="shared" si="16"/>
        <v>2PM-00008OVS_ES ACADEMICO</v>
      </c>
      <c r="D357" s="21" t="s">
        <v>134</v>
      </c>
      <c r="E357" t="s">
        <v>846</v>
      </c>
      <c r="F357" s="21" t="s">
        <v>806</v>
      </c>
      <c r="G357" s="21" t="s">
        <v>134</v>
      </c>
      <c r="H357" s="49" t="s">
        <v>136</v>
      </c>
      <c r="I357" s="21" t="s">
        <v>74</v>
      </c>
      <c r="J357" t="s">
        <v>847</v>
      </c>
      <c r="K357" s="53" t="s">
        <v>29</v>
      </c>
      <c r="L357" s="52" t="s">
        <v>92</v>
      </c>
      <c r="M357" s="48" t="s">
        <v>73</v>
      </c>
      <c r="N357" s="89" t="s">
        <v>74</v>
      </c>
      <c r="O357" s="90" t="s">
        <v>74</v>
      </c>
      <c r="P357" s="89" t="s">
        <v>74</v>
      </c>
      <c r="Q357" s="47" t="str">
        <f t="shared" si="17"/>
        <v>2PM-00008</v>
      </c>
      <c r="R357" s="64" t="s">
        <v>848</v>
      </c>
      <c r="S357" s="87">
        <v>0.9</v>
      </c>
      <c r="T357" s="21">
        <v>1</v>
      </c>
      <c r="U357" s="62" t="s">
        <v>139</v>
      </c>
      <c r="V357" s="49" t="s">
        <v>136</v>
      </c>
    </row>
    <row r="358" spans="1:22" x14ac:dyDescent="0.2">
      <c r="A358" s="21" t="str">
        <f t="shared" si="15"/>
        <v>Catalogo principalOVS_ES ACADEMICO2PM-00009</v>
      </c>
      <c r="B358" s="21" t="str">
        <f t="shared" si="16"/>
        <v>2PM-00009OVS_ES ACADEMICO</v>
      </c>
      <c r="D358" s="21" t="s">
        <v>134</v>
      </c>
      <c r="E358" t="s">
        <v>849</v>
      </c>
      <c r="F358" s="21" t="s">
        <v>806</v>
      </c>
      <c r="G358" s="21" t="s">
        <v>134</v>
      </c>
      <c r="H358" s="49" t="s">
        <v>136</v>
      </c>
      <c r="I358" s="21" t="s">
        <v>74</v>
      </c>
      <c r="J358" t="s">
        <v>850</v>
      </c>
      <c r="K358" s="53" t="s">
        <v>29</v>
      </c>
      <c r="L358" s="52" t="s">
        <v>92</v>
      </c>
      <c r="M358" s="48" t="s">
        <v>73</v>
      </c>
      <c r="N358" s="89" t="s">
        <v>74</v>
      </c>
      <c r="O358" s="90" t="s">
        <v>74</v>
      </c>
      <c r="P358" s="89" t="s">
        <v>74</v>
      </c>
      <c r="Q358" s="47" t="str">
        <f t="shared" si="17"/>
        <v>2PM-00009</v>
      </c>
      <c r="R358" s="64" t="s">
        <v>848</v>
      </c>
      <c r="S358" s="87">
        <v>0.9</v>
      </c>
      <c r="T358" s="21">
        <v>1</v>
      </c>
      <c r="U358" s="62" t="s">
        <v>139</v>
      </c>
      <c r="V358" s="49" t="s">
        <v>136</v>
      </c>
    </row>
    <row r="359" spans="1:22" x14ac:dyDescent="0.2">
      <c r="A359" s="21" t="str">
        <f t="shared" si="15"/>
        <v>Catalogo principalOVS_ES ACADEMICO2PM-00011</v>
      </c>
      <c r="B359" s="21" t="str">
        <f t="shared" si="16"/>
        <v>2PM-00011OVS_ES ACADEMICO</v>
      </c>
      <c r="D359" s="21" t="s">
        <v>134</v>
      </c>
      <c r="E359" t="s">
        <v>851</v>
      </c>
      <c r="F359" s="21" t="s">
        <v>806</v>
      </c>
      <c r="G359" s="21" t="s">
        <v>134</v>
      </c>
      <c r="H359" s="49" t="s">
        <v>136</v>
      </c>
      <c r="I359" s="21" t="s">
        <v>74</v>
      </c>
      <c r="J359" t="s">
        <v>852</v>
      </c>
      <c r="K359" s="53" t="s">
        <v>29</v>
      </c>
      <c r="L359" s="52" t="s">
        <v>92</v>
      </c>
      <c r="M359" s="48" t="s">
        <v>73</v>
      </c>
      <c r="N359" s="89" t="s">
        <v>74</v>
      </c>
      <c r="O359" s="90" t="s">
        <v>74</v>
      </c>
      <c r="P359" s="89" t="s">
        <v>74</v>
      </c>
      <c r="Q359" s="47" t="str">
        <f t="shared" si="17"/>
        <v>2PM-00011</v>
      </c>
      <c r="R359" s="64" t="s">
        <v>848</v>
      </c>
      <c r="S359" s="87">
        <v>0.5</v>
      </c>
      <c r="T359" s="21">
        <v>1</v>
      </c>
      <c r="U359" s="62" t="s">
        <v>139</v>
      </c>
      <c r="V359" s="49" t="s">
        <v>136</v>
      </c>
    </row>
    <row r="360" spans="1:22" x14ac:dyDescent="0.2">
      <c r="A360" s="21" t="str">
        <f t="shared" si="15"/>
        <v>Catalogo principalOVS_ES ACADEMICO2UJ-00007</v>
      </c>
      <c r="B360" s="21" t="str">
        <f t="shared" si="16"/>
        <v>2UJ-00007OVS_ES ACADEMICO</v>
      </c>
      <c r="D360" s="21" t="s">
        <v>134</v>
      </c>
      <c r="E360" t="s">
        <v>853</v>
      </c>
      <c r="F360" s="21" t="s">
        <v>806</v>
      </c>
      <c r="G360" s="21" t="s">
        <v>134</v>
      </c>
      <c r="H360" s="49" t="s">
        <v>136</v>
      </c>
      <c r="I360" s="21" t="s">
        <v>74</v>
      </c>
      <c r="J360" t="s">
        <v>854</v>
      </c>
      <c r="K360" s="53" t="s">
        <v>29</v>
      </c>
      <c r="L360" s="52" t="s">
        <v>92</v>
      </c>
      <c r="M360" s="48" t="s">
        <v>73</v>
      </c>
      <c r="N360" s="89" t="s">
        <v>74</v>
      </c>
      <c r="O360" s="90" t="s">
        <v>74</v>
      </c>
      <c r="P360" s="89" t="s">
        <v>74</v>
      </c>
      <c r="Q360" s="47" t="str">
        <f t="shared" si="17"/>
        <v>2UJ-00007</v>
      </c>
      <c r="R360" s="64" t="s">
        <v>75</v>
      </c>
      <c r="S360" s="87">
        <v>83</v>
      </c>
      <c r="T360" s="21">
        <v>1</v>
      </c>
      <c r="U360" s="62" t="s">
        <v>139</v>
      </c>
      <c r="V360" s="49" t="s">
        <v>136</v>
      </c>
    </row>
    <row r="361" spans="1:22" x14ac:dyDescent="0.2">
      <c r="A361" s="21" t="str">
        <f t="shared" si="15"/>
        <v>Catalogo principalOVS_ES ACADEMICO2UJ-00008</v>
      </c>
      <c r="B361" s="21" t="str">
        <f t="shared" si="16"/>
        <v>2UJ-00008OVS_ES ACADEMICO</v>
      </c>
      <c r="D361" s="21" t="s">
        <v>134</v>
      </c>
      <c r="E361" t="s">
        <v>855</v>
      </c>
      <c r="F361" s="21" t="s">
        <v>806</v>
      </c>
      <c r="G361" s="21" t="s">
        <v>134</v>
      </c>
      <c r="H361" s="49" t="s">
        <v>136</v>
      </c>
      <c r="I361" s="21" t="s">
        <v>74</v>
      </c>
      <c r="J361" t="s">
        <v>856</v>
      </c>
      <c r="K361" s="53" t="s">
        <v>29</v>
      </c>
      <c r="L361" s="52" t="s">
        <v>92</v>
      </c>
      <c r="M361" s="48" t="s">
        <v>73</v>
      </c>
      <c r="N361" s="89" t="s">
        <v>74</v>
      </c>
      <c r="O361" s="90" t="s">
        <v>74</v>
      </c>
      <c r="P361" s="89" t="s">
        <v>74</v>
      </c>
      <c r="Q361" s="47" t="str">
        <f t="shared" si="17"/>
        <v>2UJ-00008</v>
      </c>
      <c r="R361" s="64" t="s">
        <v>75</v>
      </c>
      <c r="S361" s="87">
        <v>80</v>
      </c>
      <c r="T361" s="21">
        <v>1</v>
      </c>
      <c r="U361" s="62" t="s">
        <v>139</v>
      </c>
      <c r="V361" s="49" t="s">
        <v>136</v>
      </c>
    </row>
    <row r="362" spans="1:22" x14ac:dyDescent="0.2">
      <c r="A362" s="21" t="str">
        <f t="shared" si="15"/>
        <v>Catalogo principalOVS_ES ACADEMICO2UJ-00009</v>
      </c>
      <c r="B362" s="21" t="str">
        <f t="shared" si="16"/>
        <v>2UJ-00009OVS_ES ACADEMICO</v>
      </c>
      <c r="D362" s="21" t="s">
        <v>134</v>
      </c>
      <c r="E362" t="s">
        <v>857</v>
      </c>
      <c r="F362" s="21" t="s">
        <v>806</v>
      </c>
      <c r="G362" s="21" t="s">
        <v>134</v>
      </c>
      <c r="H362" s="49" t="s">
        <v>136</v>
      </c>
      <c r="I362" s="21" t="s">
        <v>74</v>
      </c>
      <c r="J362" t="s">
        <v>858</v>
      </c>
      <c r="K362" s="53" t="s">
        <v>29</v>
      </c>
      <c r="L362" s="52" t="s">
        <v>92</v>
      </c>
      <c r="M362" s="48" t="s">
        <v>73</v>
      </c>
      <c r="N362" s="89" t="s">
        <v>74</v>
      </c>
      <c r="O362" s="90" t="s">
        <v>74</v>
      </c>
      <c r="P362" s="89" t="s">
        <v>74</v>
      </c>
      <c r="Q362" s="47" t="str">
        <f t="shared" si="17"/>
        <v>2UJ-00009</v>
      </c>
      <c r="R362" s="64" t="s">
        <v>75</v>
      </c>
      <c r="S362" s="87">
        <v>13</v>
      </c>
      <c r="T362" s="21">
        <v>1</v>
      </c>
      <c r="U362" s="62" t="s">
        <v>139</v>
      </c>
      <c r="V362" s="49" t="s">
        <v>136</v>
      </c>
    </row>
    <row r="363" spans="1:22" x14ac:dyDescent="0.2">
      <c r="A363" s="21" t="str">
        <f t="shared" si="15"/>
        <v>Catalogo principalOVS_ES ACADEMICO2UJ-00010</v>
      </c>
      <c r="B363" s="21" t="str">
        <f t="shared" si="16"/>
        <v>2UJ-00010OVS_ES ACADEMICO</v>
      </c>
      <c r="D363" s="21" t="s">
        <v>134</v>
      </c>
      <c r="E363" t="s">
        <v>859</v>
      </c>
      <c r="F363" s="21" t="s">
        <v>806</v>
      </c>
      <c r="G363" s="21" t="s">
        <v>134</v>
      </c>
      <c r="H363" s="49" t="s">
        <v>136</v>
      </c>
      <c r="I363" s="21" t="s">
        <v>74</v>
      </c>
      <c r="J363" t="s">
        <v>860</v>
      </c>
      <c r="K363" s="53" t="s">
        <v>29</v>
      </c>
      <c r="L363" s="52" t="s">
        <v>92</v>
      </c>
      <c r="M363" s="48" t="s">
        <v>73</v>
      </c>
      <c r="N363" s="89" t="s">
        <v>74</v>
      </c>
      <c r="O363" s="90" t="s">
        <v>74</v>
      </c>
      <c r="P363" s="89" t="s">
        <v>74</v>
      </c>
      <c r="Q363" s="47" t="str">
        <f t="shared" si="17"/>
        <v>2UJ-00010</v>
      </c>
      <c r="R363" s="64" t="s">
        <v>75</v>
      </c>
      <c r="S363" s="87">
        <v>13</v>
      </c>
      <c r="T363" s="21">
        <v>1</v>
      </c>
      <c r="U363" s="62" t="s">
        <v>139</v>
      </c>
      <c r="V363" s="49" t="s">
        <v>136</v>
      </c>
    </row>
    <row r="364" spans="1:22" x14ac:dyDescent="0.2">
      <c r="A364" s="21" t="str">
        <f t="shared" si="15"/>
        <v>Catalogo principalOVS_ES ACADEMICO2UJ-00011</v>
      </c>
      <c r="B364" s="21" t="str">
        <f t="shared" si="16"/>
        <v>2UJ-00011OVS_ES ACADEMICO</v>
      </c>
      <c r="D364" s="21" t="s">
        <v>134</v>
      </c>
      <c r="E364" t="s">
        <v>861</v>
      </c>
      <c r="F364" s="21" t="s">
        <v>806</v>
      </c>
      <c r="G364" s="21" t="s">
        <v>134</v>
      </c>
      <c r="H364" s="49" t="s">
        <v>136</v>
      </c>
      <c r="I364" s="21" t="s">
        <v>74</v>
      </c>
      <c r="J364" t="s">
        <v>862</v>
      </c>
      <c r="K364" s="53" t="s">
        <v>29</v>
      </c>
      <c r="L364" s="52" t="s">
        <v>92</v>
      </c>
      <c r="M364" s="48" t="s">
        <v>73</v>
      </c>
      <c r="N364" s="89" t="s">
        <v>74</v>
      </c>
      <c r="O364" s="90" t="s">
        <v>74</v>
      </c>
      <c r="P364" s="89" t="s">
        <v>74</v>
      </c>
      <c r="Q364" s="47" t="str">
        <f t="shared" si="17"/>
        <v>2UJ-00011</v>
      </c>
      <c r="R364" s="64" t="s">
        <v>75</v>
      </c>
      <c r="S364" s="87">
        <v>70</v>
      </c>
      <c r="T364" s="21">
        <v>1</v>
      </c>
      <c r="U364" s="62" t="s">
        <v>139</v>
      </c>
      <c r="V364" s="49" t="s">
        <v>136</v>
      </c>
    </row>
    <row r="365" spans="1:22" x14ac:dyDescent="0.2">
      <c r="A365" s="21" t="str">
        <f t="shared" si="15"/>
        <v>Catalogo principalOVS_ES ACADEMICO2UJ-00012</v>
      </c>
      <c r="B365" s="21" t="str">
        <f t="shared" si="16"/>
        <v>2UJ-00012OVS_ES ACADEMICO</v>
      </c>
      <c r="D365" s="21" t="s">
        <v>134</v>
      </c>
      <c r="E365" t="s">
        <v>863</v>
      </c>
      <c r="F365" s="21" t="s">
        <v>806</v>
      </c>
      <c r="G365" s="21" t="s">
        <v>134</v>
      </c>
      <c r="H365" s="49" t="s">
        <v>136</v>
      </c>
      <c r="I365" s="21" t="s">
        <v>74</v>
      </c>
      <c r="J365" t="s">
        <v>864</v>
      </c>
      <c r="K365" s="53" t="s">
        <v>29</v>
      </c>
      <c r="L365" s="52" t="s">
        <v>92</v>
      </c>
      <c r="M365" s="48" t="s">
        <v>73</v>
      </c>
      <c r="N365" s="89" t="s">
        <v>74</v>
      </c>
      <c r="O365" s="90" t="s">
        <v>74</v>
      </c>
      <c r="P365" s="89" t="s">
        <v>74</v>
      </c>
      <c r="Q365" s="47" t="str">
        <f t="shared" si="17"/>
        <v>2UJ-00012</v>
      </c>
      <c r="R365" s="64" t="s">
        <v>75</v>
      </c>
      <c r="S365" s="87">
        <v>68</v>
      </c>
      <c r="T365" s="21">
        <v>1</v>
      </c>
      <c r="U365" s="62" t="s">
        <v>139</v>
      </c>
      <c r="V365" s="49" t="s">
        <v>136</v>
      </c>
    </row>
    <row r="366" spans="1:22" x14ac:dyDescent="0.2">
      <c r="A366" s="21" t="str">
        <f t="shared" si="15"/>
        <v>Catalogo principalOVS_ES ACADEMICO2UJ-00015</v>
      </c>
      <c r="B366" s="21" t="str">
        <f t="shared" si="16"/>
        <v>2UJ-00015OVS_ES ACADEMICO</v>
      </c>
      <c r="D366" s="21" t="s">
        <v>134</v>
      </c>
      <c r="E366" t="s">
        <v>865</v>
      </c>
      <c r="F366" s="21" t="s">
        <v>806</v>
      </c>
      <c r="G366" s="21" t="s">
        <v>134</v>
      </c>
      <c r="H366" s="49" t="s">
        <v>136</v>
      </c>
      <c r="I366" s="21" t="s">
        <v>74</v>
      </c>
      <c r="J366" t="s">
        <v>866</v>
      </c>
      <c r="K366" s="53" t="s">
        <v>29</v>
      </c>
      <c r="L366" s="52" t="s">
        <v>92</v>
      </c>
      <c r="M366" s="48" t="s">
        <v>73</v>
      </c>
      <c r="N366" s="89" t="s">
        <v>74</v>
      </c>
      <c r="O366" s="90" t="s">
        <v>74</v>
      </c>
      <c r="P366" s="89" t="s">
        <v>74</v>
      </c>
      <c r="Q366" s="47" t="str">
        <f t="shared" si="17"/>
        <v>2UJ-00015</v>
      </c>
      <c r="R366" s="64" t="s">
        <v>75</v>
      </c>
      <c r="S366" s="87">
        <v>38</v>
      </c>
      <c r="T366" s="21">
        <v>1</v>
      </c>
      <c r="U366" s="62" t="s">
        <v>139</v>
      </c>
      <c r="V366" s="49" t="s">
        <v>136</v>
      </c>
    </row>
    <row r="367" spans="1:22" x14ac:dyDescent="0.2">
      <c r="A367" s="21" t="str">
        <f t="shared" si="15"/>
        <v>Catalogo principalOVS_ES ACADEMICO2UJ-00016</v>
      </c>
      <c r="B367" s="21" t="str">
        <f t="shared" si="16"/>
        <v>2UJ-00016OVS_ES ACADEMICO</v>
      </c>
      <c r="D367" s="21" t="s">
        <v>134</v>
      </c>
      <c r="E367" t="s">
        <v>867</v>
      </c>
      <c r="F367" s="21" t="s">
        <v>806</v>
      </c>
      <c r="G367" s="21" t="s">
        <v>134</v>
      </c>
      <c r="H367" s="49" t="s">
        <v>136</v>
      </c>
      <c r="I367" s="21" t="s">
        <v>74</v>
      </c>
      <c r="J367" t="s">
        <v>868</v>
      </c>
      <c r="K367" s="53" t="s">
        <v>29</v>
      </c>
      <c r="L367" s="52" t="s">
        <v>92</v>
      </c>
      <c r="M367" s="48" t="s">
        <v>73</v>
      </c>
      <c r="N367" s="89" t="s">
        <v>74</v>
      </c>
      <c r="O367" s="90" t="s">
        <v>74</v>
      </c>
      <c r="P367" s="89" t="s">
        <v>74</v>
      </c>
      <c r="Q367" s="47" t="str">
        <f t="shared" si="17"/>
        <v>2UJ-00016</v>
      </c>
      <c r="R367" s="64" t="s">
        <v>75</v>
      </c>
      <c r="S367" s="87">
        <v>13</v>
      </c>
      <c r="T367" s="21">
        <v>1</v>
      </c>
      <c r="U367" s="62" t="s">
        <v>139</v>
      </c>
      <c r="V367" s="49" t="s">
        <v>136</v>
      </c>
    </row>
    <row r="368" spans="1:22" x14ac:dyDescent="0.2">
      <c r="A368" s="21" t="str">
        <f t="shared" si="15"/>
        <v>Catalogo principalOVS_ES ACADEMICO2UJ-00017</v>
      </c>
      <c r="B368" s="21" t="str">
        <f t="shared" si="16"/>
        <v>2UJ-00017OVS_ES ACADEMICO</v>
      </c>
      <c r="D368" s="21" t="s">
        <v>134</v>
      </c>
      <c r="E368" t="s">
        <v>869</v>
      </c>
      <c r="F368" s="21" t="s">
        <v>806</v>
      </c>
      <c r="G368" s="21" t="s">
        <v>134</v>
      </c>
      <c r="H368" s="49" t="s">
        <v>136</v>
      </c>
      <c r="I368" s="21" t="s">
        <v>74</v>
      </c>
      <c r="J368" t="s">
        <v>870</v>
      </c>
      <c r="K368" s="53" t="s">
        <v>29</v>
      </c>
      <c r="L368" s="52" t="s">
        <v>92</v>
      </c>
      <c r="M368" s="48" t="s">
        <v>73</v>
      </c>
      <c r="N368" s="89" t="s">
        <v>74</v>
      </c>
      <c r="O368" s="90" t="s">
        <v>74</v>
      </c>
      <c r="P368" s="89" t="s">
        <v>74</v>
      </c>
      <c r="Q368" s="47" t="str">
        <f t="shared" si="17"/>
        <v>2UJ-00017</v>
      </c>
      <c r="R368" s="64" t="s">
        <v>75</v>
      </c>
      <c r="S368" s="87">
        <v>26</v>
      </c>
      <c r="T368" s="21">
        <v>1</v>
      </c>
      <c r="U368" s="62" t="s">
        <v>139</v>
      </c>
      <c r="V368" s="49" t="s">
        <v>136</v>
      </c>
    </row>
    <row r="369" spans="1:22" x14ac:dyDescent="0.2">
      <c r="A369" s="21" t="str">
        <f t="shared" si="15"/>
        <v>Catalogo principalOVS_ES ACADEMICO2UJ-00025</v>
      </c>
      <c r="B369" s="21" t="str">
        <f t="shared" si="16"/>
        <v>2UJ-00025OVS_ES ACADEMICO</v>
      </c>
      <c r="D369" s="21" t="s">
        <v>134</v>
      </c>
      <c r="E369" t="s">
        <v>871</v>
      </c>
      <c r="F369" s="21" t="s">
        <v>806</v>
      </c>
      <c r="G369" s="21" t="s">
        <v>134</v>
      </c>
      <c r="H369" s="49" t="s">
        <v>136</v>
      </c>
      <c r="I369" s="21" t="s">
        <v>74</v>
      </c>
      <c r="J369" t="s">
        <v>872</v>
      </c>
      <c r="K369" s="53" t="s">
        <v>29</v>
      </c>
      <c r="L369" s="52" t="s">
        <v>92</v>
      </c>
      <c r="M369" s="48" t="s">
        <v>73</v>
      </c>
      <c r="N369" s="89" t="s">
        <v>74</v>
      </c>
      <c r="O369" s="90" t="s">
        <v>74</v>
      </c>
      <c r="P369" s="89" t="s">
        <v>74</v>
      </c>
      <c r="Q369" s="47" t="str">
        <f t="shared" si="17"/>
        <v>2UJ-00025</v>
      </c>
      <c r="R369" s="64" t="s">
        <v>75</v>
      </c>
      <c r="S369" s="87">
        <v>42</v>
      </c>
      <c r="T369" s="21">
        <v>1</v>
      </c>
      <c r="U369" s="62" t="s">
        <v>139</v>
      </c>
      <c r="V369" s="49" t="s">
        <v>136</v>
      </c>
    </row>
    <row r="370" spans="1:22" x14ac:dyDescent="0.2">
      <c r="A370" s="21" t="str">
        <f t="shared" si="15"/>
        <v>Catalogo principalOVS_ES ACADEMICO2UJ-00026</v>
      </c>
      <c r="B370" s="21" t="str">
        <f t="shared" si="16"/>
        <v>2UJ-00026OVS_ES ACADEMICO</v>
      </c>
      <c r="D370" s="21" t="s">
        <v>134</v>
      </c>
      <c r="E370" t="s">
        <v>873</v>
      </c>
      <c r="F370" s="21" t="s">
        <v>806</v>
      </c>
      <c r="G370" s="21" t="s">
        <v>134</v>
      </c>
      <c r="H370" s="49" t="s">
        <v>136</v>
      </c>
      <c r="I370" s="21" t="s">
        <v>74</v>
      </c>
      <c r="J370" t="s">
        <v>874</v>
      </c>
      <c r="K370" s="53" t="s">
        <v>29</v>
      </c>
      <c r="L370" s="52" t="s">
        <v>92</v>
      </c>
      <c r="M370" s="48" t="s">
        <v>73</v>
      </c>
      <c r="N370" s="89" t="s">
        <v>74</v>
      </c>
      <c r="O370" s="90" t="s">
        <v>74</v>
      </c>
      <c r="P370" s="89" t="s">
        <v>74</v>
      </c>
      <c r="Q370" s="47" t="str">
        <f t="shared" si="17"/>
        <v>2UJ-00026</v>
      </c>
      <c r="R370" s="64" t="s">
        <v>75</v>
      </c>
      <c r="S370" s="87">
        <v>40</v>
      </c>
      <c r="T370" s="21">
        <v>1</v>
      </c>
      <c r="U370" s="62" t="s">
        <v>139</v>
      </c>
      <c r="V370" s="49" t="s">
        <v>136</v>
      </c>
    </row>
    <row r="371" spans="1:22" x14ac:dyDescent="0.2">
      <c r="A371" s="21" t="str">
        <f t="shared" si="15"/>
        <v>Catalogo principalOVS_ES ACADEMICO2UJ-00027</v>
      </c>
      <c r="B371" s="21" t="str">
        <f t="shared" si="16"/>
        <v>2UJ-00027OVS_ES ACADEMICO</v>
      </c>
      <c r="D371" s="21" t="s">
        <v>134</v>
      </c>
      <c r="E371" t="s">
        <v>875</v>
      </c>
      <c r="F371" s="21" t="s">
        <v>806</v>
      </c>
      <c r="G371" s="21" t="s">
        <v>134</v>
      </c>
      <c r="H371" s="49" t="s">
        <v>136</v>
      </c>
      <c r="I371" s="21" t="s">
        <v>74</v>
      </c>
      <c r="J371" t="s">
        <v>876</v>
      </c>
      <c r="K371" s="53" t="s">
        <v>29</v>
      </c>
      <c r="L371" s="52" t="s">
        <v>92</v>
      </c>
      <c r="M371" s="48" t="s">
        <v>73</v>
      </c>
      <c r="N371" s="89" t="s">
        <v>74</v>
      </c>
      <c r="O371" s="90" t="s">
        <v>74</v>
      </c>
      <c r="P371" s="89" t="s">
        <v>74</v>
      </c>
      <c r="Q371" s="47" t="str">
        <f t="shared" si="17"/>
        <v>2UJ-00027</v>
      </c>
      <c r="R371" s="64" t="s">
        <v>75</v>
      </c>
      <c r="S371" s="87">
        <v>35</v>
      </c>
      <c r="T371" s="21">
        <v>1</v>
      </c>
      <c r="U371" s="62" t="s">
        <v>139</v>
      </c>
      <c r="V371" s="49" t="s">
        <v>136</v>
      </c>
    </row>
    <row r="372" spans="1:22" x14ac:dyDescent="0.2">
      <c r="A372" s="21" t="str">
        <f t="shared" si="15"/>
        <v>Catalogo principalOVS_ES ACADEMICO2UJ-00028</v>
      </c>
      <c r="B372" s="21" t="str">
        <f t="shared" si="16"/>
        <v>2UJ-00028OVS_ES ACADEMICO</v>
      </c>
      <c r="D372" s="21" t="s">
        <v>134</v>
      </c>
      <c r="E372" t="s">
        <v>877</v>
      </c>
      <c r="F372" s="21" t="s">
        <v>806</v>
      </c>
      <c r="G372" s="21" t="s">
        <v>134</v>
      </c>
      <c r="H372" s="49" t="s">
        <v>136</v>
      </c>
      <c r="I372" s="21" t="s">
        <v>74</v>
      </c>
      <c r="J372" t="s">
        <v>878</v>
      </c>
      <c r="K372" s="53" t="s">
        <v>29</v>
      </c>
      <c r="L372" s="52" t="s">
        <v>92</v>
      </c>
      <c r="M372" s="48" t="s">
        <v>73</v>
      </c>
      <c r="N372" s="89" t="s">
        <v>74</v>
      </c>
      <c r="O372" s="90" t="s">
        <v>74</v>
      </c>
      <c r="P372" s="89" t="s">
        <v>74</v>
      </c>
      <c r="Q372" s="47" t="str">
        <f t="shared" si="17"/>
        <v>2UJ-00028</v>
      </c>
      <c r="R372" s="64" t="s">
        <v>75</v>
      </c>
      <c r="S372" s="87">
        <v>34</v>
      </c>
      <c r="T372" s="21">
        <v>1</v>
      </c>
      <c r="U372" s="62" t="s">
        <v>139</v>
      </c>
      <c r="V372" s="49" t="s">
        <v>136</v>
      </c>
    </row>
    <row r="373" spans="1:22" x14ac:dyDescent="0.2">
      <c r="A373" s="21" t="str">
        <f t="shared" si="15"/>
        <v>Catalogo principalOVS_ES ACADEMICO2UJ-00033</v>
      </c>
      <c r="B373" s="21" t="str">
        <f t="shared" si="16"/>
        <v>2UJ-00033OVS_ES ACADEMICO</v>
      </c>
      <c r="D373" s="21" t="s">
        <v>134</v>
      </c>
      <c r="E373" t="s">
        <v>879</v>
      </c>
      <c r="F373" s="21" t="s">
        <v>806</v>
      </c>
      <c r="G373" s="21" t="s">
        <v>134</v>
      </c>
      <c r="H373" s="49" t="s">
        <v>136</v>
      </c>
      <c r="I373" s="21" t="s">
        <v>74</v>
      </c>
      <c r="J373" t="s">
        <v>880</v>
      </c>
      <c r="K373" s="53" t="s">
        <v>29</v>
      </c>
      <c r="L373" s="52" t="s">
        <v>92</v>
      </c>
      <c r="M373" s="48" t="s">
        <v>73</v>
      </c>
      <c r="N373" s="89" t="s">
        <v>74</v>
      </c>
      <c r="O373" s="90" t="s">
        <v>74</v>
      </c>
      <c r="P373" s="89" t="s">
        <v>74</v>
      </c>
      <c r="Q373" s="47" t="str">
        <f t="shared" si="17"/>
        <v>2UJ-00033</v>
      </c>
      <c r="R373" s="64" t="s">
        <v>75</v>
      </c>
      <c r="S373" s="87">
        <v>19</v>
      </c>
      <c r="T373" s="21">
        <v>1</v>
      </c>
      <c r="U373" s="62" t="s">
        <v>139</v>
      </c>
      <c r="V373" s="49" t="s">
        <v>136</v>
      </c>
    </row>
    <row r="374" spans="1:22" x14ac:dyDescent="0.2">
      <c r="A374" s="21" t="str">
        <f t="shared" si="15"/>
        <v>Catalogo principalOVS_ES ACADEMICO2UJ-00034</v>
      </c>
      <c r="B374" s="21" t="str">
        <f t="shared" si="16"/>
        <v>2UJ-00034OVS_ES ACADEMICO</v>
      </c>
      <c r="D374" s="21" t="s">
        <v>134</v>
      </c>
      <c r="E374" t="s">
        <v>881</v>
      </c>
      <c r="F374" s="21" t="s">
        <v>806</v>
      </c>
      <c r="G374" s="21" t="s">
        <v>134</v>
      </c>
      <c r="H374" s="49" t="s">
        <v>136</v>
      </c>
      <c r="I374" s="21" t="s">
        <v>74</v>
      </c>
      <c r="J374" t="s">
        <v>882</v>
      </c>
      <c r="K374" s="53" t="s">
        <v>29</v>
      </c>
      <c r="L374" s="52" t="s">
        <v>92</v>
      </c>
      <c r="M374" s="48" t="s">
        <v>73</v>
      </c>
      <c r="N374" s="89" t="s">
        <v>74</v>
      </c>
      <c r="O374" s="90" t="s">
        <v>74</v>
      </c>
      <c r="P374" s="89" t="s">
        <v>74</v>
      </c>
      <c r="Q374" s="47" t="str">
        <f t="shared" si="17"/>
        <v>2UJ-00034</v>
      </c>
      <c r="R374" s="64" t="s">
        <v>75</v>
      </c>
      <c r="S374" s="87">
        <v>13</v>
      </c>
      <c r="T374" s="21">
        <v>1</v>
      </c>
      <c r="U374" s="62" t="s">
        <v>139</v>
      </c>
      <c r="V374" s="49" t="s">
        <v>136</v>
      </c>
    </row>
    <row r="375" spans="1:22" x14ac:dyDescent="0.2">
      <c r="A375" s="21" t="str">
        <f t="shared" si="15"/>
        <v>Catalogo principalOVS_ES ACADEMICO2UJ-00037</v>
      </c>
      <c r="B375" s="21" t="str">
        <f t="shared" si="16"/>
        <v>2UJ-00037OVS_ES ACADEMICO</v>
      </c>
      <c r="D375" s="21" t="s">
        <v>134</v>
      </c>
      <c r="E375" t="s">
        <v>883</v>
      </c>
      <c r="F375" s="21" t="s">
        <v>806</v>
      </c>
      <c r="G375" s="21" t="s">
        <v>134</v>
      </c>
      <c r="H375" s="49" t="s">
        <v>136</v>
      </c>
      <c r="I375" s="21" t="s">
        <v>74</v>
      </c>
      <c r="J375" t="s">
        <v>884</v>
      </c>
      <c r="K375" s="53" t="s">
        <v>29</v>
      </c>
      <c r="L375" s="52" t="s">
        <v>92</v>
      </c>
      <c r="M375" s="48" t="s">
        <v>73</v>
      </c>
      <c r="N375" s="89" t="s">
        <v>74</v>
      </c>
      <c r="O375" s="90" t="s">
        <v>74</v>
      </c>
      <c r="P375" s="89" t="s">
        <v>74</v>
      </c>
      <c r="Q375" s="47" t="str">
        <f t="shared" si="17"/>
        <v>2UJ-00037</v>
      </c>
      <c r="R375" s="64" t="s">
        <v>75</v>
      </c>
      <c r="S375" s="87">
        <v>7</v>
      </c>
      <c r="T375" s="21">
        <v>1</v>
      </c>
      <c r="U375" s="62" t="s">
        <v>139</v>
      </c>
      <c r="V375" s="49" t="s">
        <v>136</v>
      </c>
    </row>
    <row r="376" spans="1:22" x14ac:dyDescent="0.2">
      <c r="A376" s="21" t="str">
        <f t="shared" si="15"/>
        <v>Catalogo principalOVS_ES ACADEMICO2UJ-00038</v>
      </c>
      <c r="B376" s="21" t="str">
        <f t="shared" si="16"/>
        <v>2UJ-00038OVS_ES ACADEMICO</v>
      </c>
      <c r="D376" s="21" t="s">
        <v>134</v>
      </c>
      <c r="E376" t="s">
        <v>885</v>
      </c>
      <c r="F376" s="21" t="s">
        <v>806</v>
      </c>
      <c r="G376" s="21" t="s">
        <v>134</v>
      </c>
      <c r="H376" s="49" t="s">
        <v>136</v>
      </c>
      <c r="I376" s="21" t="s">
        <v>74</v>
      </c>
      <c r="J376" t="s">
        <v>886</v>
      </c>
      <c r="K376" s="53" t="s">
        <v>29</v>
      </c>
      <c r="L376" s="52" t="s">
        <v>92</v>
      </c>
      <c r="M376" s="48" t="s">
        <v>73</v>
      </c>
      <c r="N376" s="89" t="s">
        <v>74</v>
      </c>
      <c r="O376" s="90" t="s">
        <v>74</v>
      </c>
      <c r="P376" s="89" t="s">
        <v>74</v>
      </c>
      <c r="Q376" s="47" t="str">
        <f t="shared" si="17"/>
        <v>2UJ-00038</v>
      </c>
      <c r="R376" s="64" t="s">
        <v>75</v>
      </c>
      <c r="S376" s="87">
        <v>7</v>
      </c>
      <c r="T376" s="21">
        <v>1</v>
      </c>
      <c r="U376" s="62" t="s">
        <v>139</v>
      </c>
      <c r="V376" s="49" t="s">
        <v>136</v>
      </c>
    </row>
    <row r="377" spans="1:22" x14ac:dyDescent="0.2">
      <c r="A377" s="21" t="str">
        <f t="shared" si="15"/>
        <v>Catalogo principalOVS_ES ACADEMICO2UJ-00041</v>
      </c>
      <c r="B377" s="21" t="str">
        <f t="shared" si="16"/>
        <v>2UJ-00041OVS_ES ACADEMICO</v>
      </c>
      <c r="D377" s="21" t="s">
        <v>134</v>
      </c>
      <c r="E377" t="s">
        <v>887</v>
      </c>
      <c r="F377" s="21" t="s">
        <v>806</v>
      </c>
      <c r="G377" s="21" t="s">
        <v>134</v>
      </c>
      <c r="H377" s="49" t="s">
        <v>136</v>
      </c>
      <c r="I377" s="21" t="s">
        <v>74</v>
      </c>
      <c r="J377" t="s">
        <v>888</v>
      </c>
      <c r="K377" s="53" t="s">
        <v>29</v>
      </c>
      <c r="L377" s="52" t="s">
        <v>92</v>
      </c>
      <c r="M377" s="48" t="s">
        <v>73</v>
      </c>
      <c r="N377" s="89" t="s">
        <v>74</v>
      </c>
      <c r="O377" s="90" t="s">
        <v>74</v>
      </c>
      <c r="P377" s="89" t="s">
        <v>74</v>
      </c>
      <c r="Q377" s="47" t="str">
        <f t="shared" si="17"/>
        <v>2UJ-00041</v>
      </c>
      <c r="R377" s="64" t="s">
        <v>75</v>
      </c>
      <c r="S377" s="87">
        <v>7</v>
      </c>
      <c r="T377" s="21">
        <v>1</v>
      </c>
      <c r="U377" s="62" t="s">
        <v>139</v>
      </c>
      <c r="V377" s="49" t="s">
        <v>136</v>
      </c>
    </row>
    <row r="378" spans="1:22" x14ac:dyDescent="0.2">
      <c r="A378" s="21" t="str">
        <f t="shared" si="15"/>
        <v>Catalogo principalOVS_ES ACADEMICO2ZW-00001</v>
      </c>
      <c r="B378" s="21" t="str">
        <f t="shared" si="16"/>
        <v>2ZW-00001OVS_ES ACADEMICO</v>
      </c>
      <c r="D378" s="21" t="s">
        <v>134</v>
      </c>
      <c r="E378" t="s">
        <v>889</v>
      </c>
      <c r="F378" s="21" t="s">
        <v>806</v>
      </c>
      <c r="G378" s="21" t="s">
        <v>134</v>
      </c>
      <c r="H378" s="49" t="s">
        <v>136</v>
      </c>
      <c r="I378" s="21" t="s">
        <v>74</v>
      </c>
      <c r="J378" t="s">
        <v>890</v>
      </c>
      <c r="K378" s="53" t="s">
        <v>29</v>
      </c>
      <c r="L378" s="52" t="s">
        <v>92</v>
      </c>
      <c r="M378" s="48" t="s">
        <v>73</v>
      </c>
      <c r="N378" s="89" t="s">
        <v>74</v>
      </c>
      <c r="O378" s="90" t="s">
        <v>74</v>
      </c>
      <c r="P378" s="89" t="s">
        <v>74</v>
      </c>
      <c r="Q378" s="47" t="str">
        <f t="shared" si="17"/>
        <v>2ZW-00001</v>
      </c>
      <c r="R378" s="64" t="s">
        <v>848</v>
      </c>
      <c r="S378" s="87">
        <v>2.2000000000000002</v>
      </c>
      <c r="T378" s="21">
        <v>1</v>
      </c>
      <c r="U378" s="62" t="s">
        <v>139</v>
      </c>
      <c r="V378" s="49" t="s">
        <v>136</v>
      </c>
    </row>
    <row r="379" spans="1:22" x14ac:dyDescent="0.2">
      <c r="A379" s="21" t="str">
        <f t="shared" si="15"/>
        <v>Catalogo principalOVS_ES ACADEMICO312-04097</v>
      </c>
      <c r="B379" s="21" t="str">
        <f t="shared" si="16"/>
        <v>312-04097OVS_ES ACADEMICO</v>
      </c>
      <c r="D379" s="21" t="s">
        <v>134</v>
      </c>
      <c r="E379" t="s">
        <v>891</v>
      </c>
      <c r="F379" s="21" t="s">
        <v>806</v>
      </c>
      <c r="G379" s="21" t="s">
        <v>134</v>
      </c>
      <c r="H379" s="49" t="s">
        <v>136</v>
      </c>
      <c r="I379" s="21" t="s">
        <v>74</v>
      </c>
      <c r="J379" t="s">
        <v>892</v>
      </c>
      <c r="K379" s="53" t="s">
        <v>29</v>
      </c>
      <c r="L379" s="52" t="s">
        <v>92</v>
      </c>
      <c r="M379" s="48" t="s">
        <v>73</v>
      </c>
      <c r="N379" s="89" t="s">
        <v>74</v>
      </c>
      <c r="O379" s="90" t="s">
        <v>74</v>
      </c>
      <c r="P379" s="89" t="s">
        <v>74</v>
      </c>
      <c r="Q379" s="47" t="str">
        <f t="shared" si="17"/>
        <v>312-04097</v>
      </c>
      <c r="R379" s="64" t="s">
        <v>75</v>
      </c>
      <c r="S379" s="87">
        <v>82</v>
      </c>
      <c r="T379" s="21">
        <v>1</v>
      </c>
      <c r="U379" s="62" t="s">
        <v>139</v>
      </c>
      <c r="V379" s="49" t="s">
        <v>136</v>
      </c>
    </row>
    <row r="380" spans="1:22" x14ac:dyDescent="0.2">
      <c r="A380" s="21" t="str">
        <f t="shared" si="15"/>
        <v>Catalogo principalOVS_ES ACADEMICO312-04098</v>
      </c>
      <c r="B380" s="21" t="str">
        <f t="shared" si="16"/>
        <v>312-04098OVS_ES ACADEMICO</v>
      </c>
      <c r="D380" s="21" t="s">
        <v>134</v>
      </c>
      <c r="E380" t="s">
        <v>893</v>
      </c>
      <c r="F380" s="21" t="s">
        <v>806</v>
      </c>
      <c r="G380" s="21" t="s">
        <v>134</v>
      </c>
      <c r="H380" s="49" t="s">
        <v>136</v>
      </c>
      <c r="I380" s="21" t="s">
        <v>74</v>
      </c>
      <c r="J380" t="s">
        <v>894</v>
      </c>
      <c r="K380" s="53" t="s">
        <v>29</v>
      </c>
      <c r="L380" s="52" t="s">
        <v>92</v>
      </c>
      <c r="M380" s="48" t="s">
        <v>73</v>
      </c>
      <c r="N380" s="89" t="s">
        <v>74</v>
      </c>
      <c r="O380" s="90" t="s">
        <v>74</v>
      </c>
      <c r="P380" s="89" t="s">
        <v>74</v>
      </c>
      <c r="Q380" s="47" t="str">
        <f t="shared" si="17"/>
        <v>312-04098</v>
      </c>
      <c r="R380" s="64" t="s">
        <v>75</v>
      </c>
      <c r="S380" s="87">
        <v>82</v>
      </c>
      <c r="T380" s="21">
        <v>1</v>
      </c>
      <c r="U380" s="62" t="s">
        <v>139</v>
      </c>
      <c r="V380" s="49" t="s">
        <v>136</v>
      </c>
    </row>
    <row r="381" spans="1:22" x14ac:dyDescent="0.2">
      <c r="A381" s="21" t="str">
        <f t="shared" si="15"/>
        <v>Catalogo principalOVS_ES ACADEMICO32L-00001</v>
      </c>
      <c r="B381" s="21" t="str">
        <f t="shared" si="16"/>
        <v>32L-00001OVS_ES ACADEMICO</v>
      </c>
      <c r="D381" s="21" t="s">
        <v>134</v>
      </c>
      <c r="E381" t="s">
        <v>895</v>
      </c>
      <c r="F381" s="21" t="s">
        <v>806</v>
      </c>
      <c r="G381" s="21" t="s">
        <v>134</v>
      </c>
      <c r="H381" s="49" t="s">
        <v>136</v>
      </c>
      <c r="I381" s="21" t="s">
        <v>74</v>
      </c>
      <c r="J381" t="s">
        <v>896</v>
      </c>
      <c r="K381" s="53" t="s">
        <v>29</v>
      </c>
      <c r="L381" s="52" t="s">
        <v>92</v>
      </c>
      <c r="M381" s="48" t="s">
        <v>73</v>
      </c>
      <c r="N381" s="89" t="s">
        <v>74</v>
      </c>
      <c r="O381" s="90" t="s">
        <v>74</v>
      </c>
      <c r="P381" s="89" t="s">
        <v>74</v>
      </c>
      <c r="Q381" s="47" t="str">
        <f t="shared" si="17"/>
        <v>32L-00001</v>
      </c>
      <c r="R381" s="64" t="s">
        <v>848</v>
      </c>
      <c r="S381" s="87">
        <v>2.5</v>
      </c>
      <c r="T381" s="21">
        <v>1</v>
      </c>
      <c r="U381" s="62" t="s">
        <v>139</v>
      </c>
      <c r="V381" s="49" t="s">
        <v>136</v>
      </c>
    </row>
    <row r="382" spans="1:22" x14ac:dyDescent="0.2">
      <c r="A382" s="21" t="str">
        <f t="shared" si="15"/>
        <v>Catalogo principalOVS_ES ACADEMICO32L-00002</v>
      </c>
      <c r="B382" s="21" t="str">
        <f t="shared" si="16"/>
        <v>32L-00002OVS_ES ACADEMICO</v>
      </c>
      <c r="D382" s="21" t="s">
        <v>134</v>
      </c>
      <c r="E382" t="s">
        <v>897</v>
      </c>
      <c r="F382" s="21" t="s">
        <v>806</v>
      </c>
      <c r="G382" s="21" t="s">
        <v>134</v>
      </c>
      <c r="H382" s="49" t="s">
        <v>136</v>
      </c>
      <c r="I382" s="21" t="s">
        <v>74</v>
      </c>
      <c r="J382" t="s">
        <v>898</v>
      </c>
      <c r="K382" s="53" t="s">
        <v>29</v>
      </c>
      <c r="L382" s="52" t="s">
        <v>92</v>
      </c>
      <c r="M382" s="48" t="s">
        <v>73</v>
      </c>
      <c r="N382" s="89" t="s">
        <v>74</v>
      </c>
      <c r="O382" s="90" t="s">
        <v>74</v>
      </c>
      <c r="P382" s="89" t="s">
        <v>74</v>
      </c>
      <c r="Q382" s="47" t="str">
        <f t="shared" si="17"/>
        <v>32L-00002</v>
      </c>
      <c r="R382" s="64" t="s">
        <v>848</v>
      </c>
      <c r="S382" s="87">
        <v>2.5</v>
      </c>
      <c r="T382" s="21">
        <v>1</v>
      </c>
      <c r="U382" s="62" t="s">
        <v>139</v>
      </c>
      <c r="V382" s="49" t="s">
        <v>136</v>
      </c>
    </row>
    <row r="383" spans="1:22" x14ac:dyDescent="0.2">
      <c r="A383" s="21" t="str">
        <f t="shared" ref="A383:A446" si="18">D383&amp;F383&amp;E383</f>
        <v>Catalogo principalOVS_ES ACADEMICO32N-00001</v>
      </c>
      <c r="B383" s="21" t="str">
        <f t="shared" ref="B383:B446" si="19">E383&amp;F383</f>
        <v>32N-00001OVS_ES ACADEMICO</v>
      </c>
      <c r="D383" s="21" t="s">
        <v>134</v>
      </c>
      <c r="E383" t="s">
        <v>899</v>
      </c>
      <c r="F383" s="21" t="s">
        <v>806</v>
      </c>
      <c r="G383" s="21" t="s">
        <v>134</v>
      </c>
      <c r="H383" s="49" t="s">
        <v>136</v>
      </c>
      <c r="I383" s="21" t="s">
        <v>74</v>
      </c>
      <c r="J383" t="s">
        <v>900</v>
      </c>
      <c r="K383" s="53" t="s">
        <v>29</v>
      </c>
      <c r="L383" s="52" t="s">
        <v>92</v>
      </c>
      <c r="M383" s="48" t="s">
        <v>73</v>
      </c>
      <c r="N383" s="89" t="s">
        <v>74</v>
      </c>
      <c r="O383" s="90" t="s">
        <v>74</v>
      </c>
      <c r="P383" s="89" t="s">
        <v>74</v>
      </c>
      <c r="Q383" s="47" t="str">
        <f t="shared" si="17"/>
        <v>32N-00001</v>
      </c>
      <c r="R383" s="64" t="s">
        <v>848</v>
      </c>
      <c r="S383" s="87">
        <v>1.2</v>
      </c>
      <c r="T383" s="21">
        <v>1</v>
      </c>
      <c r="U383" s="62" t="s">
        <v>139</v>
      </c>
      <c r="V383" s="49" t="s">
        <v>136</v>
      </c>
    </row>
    <row r="384" spans="1:22" x14ac:dyDescent="0.2">
      <c r="A384" s="21" t="str">
        <f t="shared" si="18"/>
        <v>Catalogo principalOVS_ES ACADEMICO32P-00001</v>
      </c>
      <c r="B384" s="21" t="str">
        <f t="shared" si="19"/>
        <v>32P-00001OVS_ES ACADEMICO</v>
      </c>
      <c r="D384" s="21" t="s">
        <v>134</v>
      </c>
      <c r="E384" t="s">
        <v>901</v>
      </c>
      <c r="F384" s="21" t="s">
        <v>806</v>
      </c>
      <c r="G384" s="21" t="s">
        <v>134</v>
      </c>
      <c r="H384" s="49" t="s">
        <v>136</v>
      </c>
      <c r="I384" s="21" t="s">
        <v>74</v>
      </c>
      <c r="J384" t="s">
        <v>902</v>
      </c>
      <c r="K384" s="53" t="s">
        <v>29</v>
      </c>
      <c r="L384" s="52" t="s">
        <v>92</v>
      </c>
      <c r="M384" s="48" t="s">
        <v>73</v>
      </c>
      <c r="N384" s="89" t="s">
        <v>74</v>
      </c>
      <c r="O384" s="90" t="s">
        <v>74</v>
      </c>
      <c r="P384" s="89" t="s">
        <v>74</v>
      </c>
      <c r="Q384" s="47" t="str">
        <f t="shared" si="17"/>
        <v>32P-00001</v>
      </c>
      <c r="R384" s="64" t="s">
        <v>848</v>
      </c>
      <c r="S384" s="87">
        <v>1.5</v>
      </c>
      <c r="T384" s="21">
        <v>1</v>
      </c>
      <c r="U384" s="62" t="s">
        <v>139</v>
      </c>
      <c r="V384" s="49" t="s">
        <v>136</v>
      </c>
    </row>
    <row r="385" spans="1:22" x14ac:dyDescent="0.2">
      <c r="A385" s="21" t="str">
        <f t="shared" si="18"/>
        <v>Catalogo principalOVS_ES ACADEMICO32P-00002</v>
      </c>
      <c r="B385" s="21" t="str">
        <f t="shared" si="19"/>
        <v>32P-00002OVS_ES ACADEMICO</v>
      </c>
      <c r="D385" s="21" t="s">
        <v>134</v>
      </c>
      <c r="E385" t="s">
        <v>903</v>
      </c>
      <c r="F385" s="21" t="s">
        <v>806</v>
      </c>
      <c r="G385" s="21" t="s">
        <v>134</v>
      </c>
      <c r="H385" s="49" t="s">
        <v>136</v>
      </c>
      <c r="I385" s="21" t="s">
        <v>74</v>
      </c>
      <c r="J385" t="s">
        <v>904</v>
      </c>
      <c r="K385" s="53" t="s">
        <v>29</v>
      </c>
      <c r="L385" s="52" t="s">
        <v>92</v>
      </c>
      <c r="M385" s="48" t="s">
        <v>73</v>
      </c>
      <c r="N385" s="89" t="s">
        <v>74</v>
      </c>
      <c r="O385" s="90" t="s">
        <v>74</v>
      </c>
      <c r="P385" s="89" t="s">
        <v>74</v>
      </c>
      <c r="Q385" s="47" t="str">
        <f t="shared" si="17"/>
        <v>32P-00002</v>
      </c>
      <c r="R385" s="64" t="s">
        <v>848</v>
      </c>
      <c r="S385" s="87">
        <v>1.5</v>
      </c>
      <c r="T385" s="21">
        <v>1</v>
      </c>
      <c r="U385" s="62" t="s">
        <v>139</v>
      </c>
      <c r="V385" s="49" t="s">
        <v>136</v>
      </c>
    </row>
    <row r="386" spans="1:22" x14ac:dyDescent="0.2">
      <c r="A386" s="21" t="str">
        <f t="shared" si="18"/>
        <v>Catalogo principalOVS_ES ACADEMICO32S-00001</v>
      </c>
      <c r="B386" s="21" t="str">
        <f t="shared" si="19"/>
        <v>32S-00001OVS_ES ACADEMICO</v>
      </c>
      <c r="D386" s="21" t="s">
        <v>134</v>
      </c>
      <c r="E386" t="s">
        <v>905</v>
      </c>
      <c r="F386" s="21" t="s">
        <v>806</v>
      </c>
      <c r="G386" s="21" t="s">
        <v>134</v>
      </c>
      <c r="H386" s="49" t="s">
        <v>136</v>
      </c>
      <c r="I386" s="21" t="s">
        <v>74</v>
      </c>
      <c r="J386" t="s">
        <v>906</v>
      </c>
      <c r="K386" s="53" t="s">
        <v>29</v>
      </c>
      <c r="L386" s="52" t="s">
        <v>92</v>
      </c>
      <c r="M386" s="48" t="s">
        <v>73</v>
      </c>
      <c r="N386" s="89" t="s">
        <v>74</v>
      </c>
      <c r="O386" s="90" t="s">
        <v>74</v>
      </c>
      <c r="P386" s="89" t="s">
        <v>74</v>
      </c>
      <c r="Q386" s="47" t="str">
        <f t="shared" si="17"/>
        <v>32S-00001</v>
      </c>
      <c r="R386" s="64" t="s">
        <v>848</v>
      </c>
      <c r="S386" s="87">
        <v>2.2999999999999998</v>
      </c>
      <c r="T386" s="21">
        <v>1</v>
      </c>
      <c r="U386" s="62" t="s">
        <v>139</v>
      </c>
      <c r="V386" s="49" t="s">
        <v>136</v>
      </c>
    </row>
    <row r="387" spans="1:22" x14ac:dyDescent="0.2">
      <c r="A387" s="21" t="str">
        <f t="shared" si="18"/>
        <v>Catalogo principalOVS_ES ACADEMICO32V-00001</v>
      </c>
      <c r="B387" s="21" t="str">
        <f t="shared" si="19"/>
        <v>32V-00001OVS_ES ACADEMICO</v>
      </c>
      <c r="D387" s="21" t="s">
        <v>134</v>
      </c>
      <c r="E387" t="s">
        <v>907</v>
      </c>
      <c r="F387" s="21" t="s">
        <v>806</v>
      </c>
      <c r="G387" s="21" t="s">
        <v>134</v>
      </c>
      <c r="H387" s="49" t="s">
        <v>136</v>
      </c>
      <c r="I387" s="21" t="s">
        <v>74</v>
      </c>
      <c r="J387" t="s">
        <v>908</v>
      </c>
      <c r="K387" s="53" t="s">
        <v>29</v>
      </c>
      <c r="L387" s="52" t="s">
        <v>92</v>
      </c>
      <c r="M387" s="48" t="s">
        <v>73</v>
      </c>
      <c r="N387" s="89" t="s">
        <v>74</v>
      </c>
      <c r="O387" s="90" t="s">
        <v>74</v>
      </c>
      <c r="P387" s="89" t="s">
        <v>74</v>
      </c>
      <c r="Q387" s="47" t="str">
        <f t="shared" ref="Q387:Q450" si="20">+E387</f>
        <v>32V-00001</v>
      </c>
      <c r="R387" s="64" t="s">
        <v>848</v>
      </c>
      <c r="S387" s="87">
        <v>3</v>
      </c>
      <c r="T387" s="21">
        <v>1</v>
      </c>
      <c r="U387" s="62" t="s">
        <v>139</v>
      </c>
      <c r="V387" s="49" t="s">
        <v>136</v>
      </c>
    </row>
    <row r="388" spans="1:22" x14ac:dyDescent="0.2">
      <c r="A388" s="21" t="str">
        <f t="shared" si="18"/>
        <v>Catalogo principalOVS_ES ACADEMICO32V-00002</v>
      </c>
      <c r="B388" s="21" t="str">
        <f t="shared" si="19"/>
        <v>32V-00002OVS_ES ACADEMICO</v>
      </c>
      <c r="D388" s="21" t="s">
        <v>134</v>
      </c>
      <c r="E388" t="s">
        <v>909</v>
      </c>
      <c r="F388" s="21" t="s">
        <v>806</v>
      </c>
      <c r="G388" s="21" t="s">
        <v>134</v>
      </c>
      <c r="H388" s="49" t="s">
        <v>136</v>
      </c>
      <c r="I388" s="21" t="s">
        <v>74</v>
      </c>
      <c r="J388" t="s">
        <v>910</v>
      </c>
      <c r="K388" s="53" t="s">
        <v>29</v>
      </c>
      <c r="L388" s="52" t="s">
        <v>92</v>
      </c>
      <c r="M388" s="48" t="s">
        <v>73</v>
      </c>
      <c r="N388" s="89" t="s">
        <v>74</v>
      </c>
      <c r="O388" s="90" t="s">
        <v>74</v>
      </c>
      <c r="P388" s="89" t="s">
        <v>74</v>
      </c>
      <c r="Q388" s="47" t="str">
        <f t="shared" si="20"/>
        <v>32V-00002</v>
      </c>
      <c r="R388" s="64" t="s">
        <v>848</v>
      </c>
      <c r="S388" s="87">
        <v>3</v>
      </c>
      <c r="T388" s="21">
        <v>1</v>
      </c>
      <c r="U388" s="62" t="s">
        <v>139</v>
      </c>
      <c r="V388" s="49" t="s">
        <v>136</v>
      </c>
    </row>
    <row r="389" spans="1:22" x14ac:dyDescent="0.2">
      <c r="A389" s="21" t="str">
        <f t="shared" si="18"/>
        <v>Catalogo principalOVS_ES ACADEMICO359-05410</v>
      </c>
      <c r="B389" s="21" t="str">
        <f t="shared" si="19"/>
        <v>359-05410OVS_ES ACADEMICO</v>
      </c>
      <c r="D389" s="21" t="s">
        <v>134</v>
      </c>
      <c r="E389" t="s">
        <v>911</v>
      </c>
      <c r="F389" s="21" t="s">
        <v>806</v>
      </c>
      <c r="G389" s="21" t="s">
        <v>134</v>
      </c>
      <c r="H389" s="49" t="s">
        <v>136</v>
      </c>
      <c r="I389" s="21" t="s">
        <v>74</v>
      </c>
      <c r="J389" t="s">
        <v>912</v>
      </c>
      <c r="K389" s="53" t="s">
        <v>29</v>
      </c>
      <c r="L389" s="52" t="s">
        <v>92</v>
      </c>
      <c r="M389" s="48" t="s">
        <v>73</v>
      </c>
      <c r="N389" s="89" t="s">
        <v>74</v>
      </c>
      <c r="O389" s="90" t="s">
        <v>74</v>
      </c>
      <c r="P389" s="89" t="s">
        <v>74</v>
      </c>
      <c r="Q389" s="47" t="str">
        <f t="shared" si="20"/>
        <v>359-05410</v>
      </c>
      <c r="R389" s="64" t="s">
        <v>75</v>
      </c>
      <c r="S389" s="87">
        <v>22</v>
      </c>
      <c r="T389" s="21">
        <v>1</v>
      </c>
      <c r="U389" s="62" t="s">
        <v>139</v>
      </c>
      <c r="V389" s="49" t="s">
        <v>136</v>
      </c>
    </row>
    <row r="390" spans="1:22" x14ac:dyDescent="0.2">
      <c r="A390" s="21" t="str">
        <f t="shared" si="18"/>
        <v>Catalogo principalOVS_ES ACADEMICO359-05411</v>
      </c>
      <c r="B390" s="21" t="str">
        <f t="shared" si="19"/>
        <v>359-05411OVS_ES ACADEMICO</v>
      </c>
      <c r="D390" s="21" t="s">
        <v>134</v>
      </c>
      <c r="E390" t="s">
        <v>913</v>
      </c>
      <c r="F390" s="21" t="s">
        <v>806</v>
      </c>
      <c r="G390" s="21" t="s">
        <v>134</v>
      </c>
      <c r="H390" s="49" t="s">
        <v>136</v>
      </c>
      <c r="I390" s="21" t="s">
        <v>74</v>
      </c>
      <c r="J390" t="s">
        <v>914</v>
      </c>
      <c r="K390" s="53" t="s">
        <v>29</v>
      </c>
      <c r="L390" s="52" t="s">
        <v>92</v>
      </c>
      <c r="M390" s="48" t="s">
        <v>73</v>
      </c>
      <c r="N390" s="89" t="s">
        <v>74</v>
      </c>
      <c r="O390" s="90" t="s">
        <v>74</v>
      </c>
      <c r="P390" s="89" t="s">
        <v>74</v>
      </c>
      <c r="Q390" s="47" t="str">
        <f t="shared" si="20"/>
        <v>359-05411</v>
      </c>
      <c r="R390" s="64" t="s">
        <v>75</v>
      </c>
      <c r="S390" s="87">
        <v>22</v>
      </c>
      <c r="T390" s="21">
        <v>1</v>
      </c>
      <c r="U390" s="62" t="s">
        <v>139</v>
      </c>
      <c r="V390" s="49" t="s">
        <v>136</v>
      </c>
    </row>
    <row r="391" spans="1:22" x14ac:dyDescent="0.2">
      <c r="A391" s="21" t="str">
        <f t="shared" si="18"/>
        <v>Catalogo principalOVS_ES ACADEMICO359-05412</v>
      </c>
      <c r="B391" s="21" t="str">
        <f t="shared" si="19"/>
        <v>359-05412OVS_ES ACADEMICO</v>
      </c>
      <c r="D391" s="21" t="s">
        <v>134</v>
      </c>
      <c r="E391" t="s">
        <v>915</v>
      </c>
      <c r="F391" s="21" t="s">
        <v>806</v>
      </c>
      <c r="G391" s="21" t="s">
        <v>134</v>
      </c>
      <c r="H391" s="49" t="s">
        <v>136</v>
      </c>
      <c r="I391" s="21" t="s">
        <v>74</v>
      </c>
      <c r="J391" t="s">
        <v>916</v>
      </c>
      <c r="K391" s="53" t="s">
        <v>29</v>
      </c>
      <c r="L391" s="52" t="s">
        <v>92</v>
      </c>
      <c r="M391" s="48" t="s">
        <v>73</v>
      </c>
      <c r="N391" s="89" t="s">
        <v>74</v>
      </c>
      <c r="O391" s="90" t="s">
        <v>74</v>
      </c>
      <c r="P391" s="89" t="s">
        <v>74</v>
      </c>
      <c r="Q391" s="47" t="str">
        <f t="shared" si="20"/>
        <v>359-05412</v>
      </c>
      <c r="R391" s="64" t="s">
        <v>75</v>
      </c>
      <c r="S391" s="87">
        <v>22</v>
      </c>
      <c r="T391" s="21">
        <v>1</v>
      </c>
      <c r="U391" s="62" t="s">
        <v>139</v>
      </c>
      <c r="V391" s="49" t="s">
        <v>136</v>
      </c>
    </row>
    <row r="392" spans="1:22" x14ac:dyDescent="0.2">
      <c r="A392" s="21" t="str">
        <f t="shared" si="18"/>
        <v>Catalogo principalOVS_ES ACADEMICO359-05413</v>
      </c>
      <c r="B392" s="21" t="str">
        <f t="shared" si="19"/>
        <v>359-05413OVS_ES ACADEMICO</v>
      </c>
      <c r="D392" s="21" t="s">
        <v>134</v>
      </c>
      <c r="E392" t="s">
        <v>917</v>
      </c>
      <c r="F392" s="21" t="s">
        <v>806</v>
      </c>
      <c r="G392" s="21" t="s">
        <v>134</v>
      </c>
      <c r="H392" s="49" t="s">
        <v>136</v>
      </c>
      <c r="I392" s="21" t="s">
        <v>74</v>
      </c>
      <c r="J392" t="s">
        <v>918</v>
      </c>
      <c r="K392" s="53" t="s">
        <v>29</v>
      </c>
      <c r="L392" s="52" t="s">
        <v>92</v>
      </c>
      <c r="M392" s="48" t="s">
        <v>73</v>
      </c>
      <c r="N392" s="89" t="s">
        <v>74</v>
      </c>
      <c r="O392" s="90" t="s">
        <v>74</v>
      </c>
      <c r="P392" s="89" t="s">
        <v>74</v>
      </c>
      <c r="Q392" s="47" t="str">
        <f t="shared" si="20"/>
        <v>359-05413</v>
      </c>
      <c r="R392" s="64" t="s">
        <v>75</v>
      </c>
      <c r="S392" s="87">
        <v>22</v>
      </c>
      <c r="T392" s="21">
        <v>1</v>
      </c>
      <c r="U392" s="62" t="s">
        <v>139</v>
      </c>
      <c r="V392" s="49" t="s">
        <v>136</v>
      </c>
    </row>
    <row r="393" spans="1:22" x14ac:dyDescent="0.2">
      <c r="A393" s="21" t="str">
        <f t="shared" si="18"/>
        <v>Catalogo principalOVS_ES ACADEMICO359-05414</v>
      </c>
      <c r="B393" s="21" t="str">
        <f t="shared" si="19"/>
        <v>359-05414OVS_ES ACADEMICO</v>
      </c>
      <c r="D393" s="21" t="s">
        <v>134</v>
      </c>
      <c r="E393" t="s">
        <v>919</v>
      </c>
      <c r="F393" s="21" t="s">
        <v>806</v>
      </c>
      <c r="G393" s="21" t="s">
        <v>134</v>
      </c>
      <c r="H393" s="49" t="s">
        <v>136</v>
      </c>
      <c r="I393" s="21" t="s">
        <v>74</v>
      </c>
      <c r="J393" t="s">
        <v>920</v>
      </c>
      <c r="K393" s="53" t="s">
        <v>29</v>
      </c>
      <c r="L393" s="52" t="s">
        <v>92</v>
      </c>
      <c r="M393" s="48" t="s">
        <v>73</v>
      </c>
      <c r="N393" s="89" t="s">
        <v>74</v>
      </c>
      <c r="O393" s="90" t="s">
        <v>74</v>
      </c>
      <c r="P393" s="89" t="s">
        <v>74</v>
      </c>
      <c r="Q393" s="47" t="str">
        <f t="shared" si="20"/>
        <v>359-05414</v>
      </c>
      <c r="R393" s="64" t="s">
        <v>75</v>
      </c>
      <c r="S393" s="87">
        <v>8</v>
      </c>
      <c r="T393" s="21">
        <v>1</v>
      </c>
      <c r="U393" s="62" t="s">
        <v>139</v>
      </c>
      <c r="V393" s="49" t="s">
        <v>136</v>
      </c>
    </row>
    <row r="394" spans="1:22" x14ac:dyDescent="0.2">
      <c r="A394" s="21" t="str">
        <f t="shared" si="18"/>
        <v>Catalogo principalOVS_ES ACADEMICO359-05415</v>
      </c>
      <c r="B394" s="21" t="str">
        <f t="shared" si="19"/>
        <v>359-05415OVS_ES ACADEMICO</v>
      </c>
      <c r="D394" s="21" t="s">
        <v>134</v>
      </c>
      <c r="E394" t="s">
        <v>921</v>
      </c>
      <c r="F394" s="21" t="s">
        <v>806</v>
      </c>
      <c r="G394" s="21" t="s">
        <v>134</v>
      </c>
      <c r="H394" s="49" t="s">
        <v>136</v>
      </c>
      <c r="I394" s="21" t="s">
        <v>74</v>
      </c>
      <c r="J394" t="s">
        <v>922</v>
      </c>
      <c r="K394" s="53" t="s">
        <v>29</v>
      </c>
      <c r="L394" s="52" t="s">
        <v>92</v>
      </c>
      <c r="M394" s="48" t="s">
        <v>73</v>
      </c>
      <c r="N394" s="89" t="s">
        <v>74</v>
      </c>
      <c r="O394" s="90" t="s">
        <v>74</v>
      </c>
      <c r="P394" s="89" t="s">
        <v>74</v>
      </c>
      <c r="Q394" s="47" t="str">
        <f t="shared" si="20"/>
        <v>359-05415</v>
      </c>
      <c r="R394" s="64" t="s">
        <v>75</v>
      </c>
      <c r="S394" s="87">
        <v>8</v>
      </c>
      <c r="T394" s="21">
        <v>1</v>
      </c>
      <c r="U394" s="62" t="s">
        <v>139</v>
      </c>
      <c r="V394" s="49" t="s">
        <v>136</v>
      </c>
    </row>
    <row r="395" spans="1:22" x14ac:dyDescent="0.2">
      <c r="A395" s="21" t="str">
        <f t="shared" si="18"/>
        <v>Catalogo principalOVS_ES ACADEMICO359-05416</v>
      </c>
      <c r="B395" s="21" t="str">
        <f t="shared" si="19"/>
        <v>359-05416OVS_ES ACADEMICO</v>
      </c>
      <c r="D395" s="21" t="s">
        <v>134</v>
      </c>
      <c r="E395" t="s">
        <v>923</v>
      </c>
      <c r="F395" s="21" t="s">
        <v>806</v>
      </c>
      <c r="G395" s="21" t="s">
        <v>134</v>
      </c>
      <c r="H395" s="49" t="s">
        <v>136</v>
      </c>
      <c r="I395" s="21" t="s">
        <v>74</v>
      </c>
      <c r="J395" t="s">
        <v>924</v>
      </c>
      <c r="K395" s="53" t="s">
        <v>29</v>
      </c>
      <c r="L395" s="52" t="s">
        <v>92</v>
      </c>
      <c r="M395" s="48" t="s">
        <v>73</v>
      </c>
      <c r="N395" s="89" t="s">
        <v>74</v>
      </c>
      <c r="O395" s="90" t="s">
        <v>74</v>
      </c>
      <c r="P395" s="89" t="s">
        <v>74</v>
      </c>
      <c r="Q395" s="47" t="str">
        <f t="shared" si="20"/>
        <v>359-05416</v>
      </c>
      <c r="R395" s="64" t="s">
        <v>75</v>
      </c>
      <c r="S395" s="87">
        <v>8</v>
      </c>
      <c r="T395" s="21">
        <v>1</v>
      </c>
      <c r="U395" s="62" t="s">
        <v>139</v>
      </c>
      <c r="V395" s="49" t="s">
        <v>136</v>
      </c>
    </row>
    <row r="396" spans="1:22" x14ac:dyDescent="0.2">
      <c r="A396" s="21" t="str">
        <f t="shared" si="18"/>
        <v>Catalogo principalOVS_ES ACADEMICO359-05417</v>
      </c>
      <c r="B396" s="21" t="str">
        <f t="shared" si="19"/>
        <v>359-05417OVS_ES ACADEMICO</v>
      </c>
      <c r="D396" s="21" t="s">
        <v>134</v>
      </c>
      <c r="E396" t="s">
        <v>925</v>
      </c>
      <c r="F396" s="21" t="s">
        <v>806</v>
      </c>
      <c r="G396" s="21" t="s">
        <v>134</v>
      </c>
      <c r="H396" s="49" t="s">
        <v>136</v>
      </c>
      <c r="I396" s="21" t="s">
        <v>74</v>
      </c>
      <c r="J396" t="s">
        <v>926</v>
      </c>
      <c r="K396" s="53" t="s">
        <v>29</v>
      </c>
      <c r="L396" s="52" t="s">
        <v>92</v>
      </c>
      <c r="M396" s="48" t="s">
        <v>73</v>
      </c>
      <c r="N396" s="89" t="s">
        <v>74</v>
      </c>
      <c r="O396" s="90" t="s">
        <v>74</v>
      </c>
      <c r="P396" s="89" t="s">
        <v>74</v>
      </c>
      <c r="Q396" s="47" t="str">
        <f t="shared" si="20"/>
        <v>359-05417</v>
      </c>
      <c r="R396" s="64" t="s">
        <v>75</v>
      </c>
      <c r="S396" s="87">
        <v>8</v>
      </c>
      <c r="T396" s="21">
        <v>1</v>
      </c>
      <c r="U396" s="62" t="s">
        <v>139</v>
      </c>
      <c r="V396" s="49" t="s">
        <v>136</v>
      </c>
    </row>
    <row r="397" spans="1:22" x14ac:dyDescent="0.2">
      <c r="A397" s="21" t="str">
        <f t="shared" si="18"/>
        <v>Catalogo principalOVS_ES ACADEMICO359-05418</v>
      </c>
      <c r="B397" s="21" t="str">
        <f t="shared" si="19"/>
        <v>359-05418OVS_ES ACADEMICO</v>
      </c>
      <c r="D397" s="21" t="s">
        <v>134</v>
      </c>
      <c r="E397" t="s">
        <v>927</v>
      </c>
      <c r="F397" s="21" t="s">
        <v>806</v>
      </c>
      <c r="G397" s="21" t="s">
        <v>134</v>
      </c>
      <c r="H397" s="49" t="s">
        <v>136</v>
      </c>
      <c r="I397" s="21" t="s">
        <v>74</v>
      </c>
      <c r="J397" t="s">
        <v>928</v>
      </c>
      <c r="K397" s="53" t="s">
        <v>29</v>
      </c>
      <c r="L397" s="52" t="s">
        <v>92</v>
      </c>
      <c r="M397" s="48" t="s">
        <v>73</v>
      </c>
      <c r="N397" s="89" t="s">
        <v>74</v>
      </c>
      <c r="O397" s="90" t="s">
        <v>74</v>
      </c>
      <c r="P397" s="89" t="s">
        <v>74</v>
      </c>
      <c r="Q397" s="47" t="str">
        <f t="shared" si="20"/>
        <v>359-05418</v>
      </c>
      <c r="R397" s="64" t="s">
        <v>75</v>
      </c>
      <c r="S397" s="87">
        <v>8</v>
      </c>
      <c r="T397" s="21">
        <v>1</v>
      </c>
      <c r="U397" s="62" t="s">
        <v>139</v>
      </c>
      <c r="V397" s="49" t="s">
        <v>136</v>
      </c>
    </row>
    <row r="398" spans="1:22" x14ac:dyDescent="0.2">
      <c r="A398" s="21" t="str">
        <f t="shared" si="18"/>
        <v>Catalogo principalOVS_ES ACADEMICO359-05419</v>
      </c>
      <c r="B398" s="21" t="str">
        <f t="shared" si="19"/>
        <v>359-05419OVS_ES ACADEMICO</v>
      </c>
      <c r="D398" s="21" t="s">
        <v>134</v>
      </c>
      <c r="E398" t="s">
        <v>929</v>
      </c>
      <c r="F398" s="21" t="s">
        <v>806</v>
      </c>
      <c r="G398" s="21" t="s">
        <v>134</v>
      </c>
      <c r="H398" s="49" t="s">
        <v>136</v>
      </c>
      <c r="I398" s="21" t="s">
        <v>74</v>
      </c>
      <c r="J398" t="s">
        <v>930</v>
      </c>
      <c r="K398" s="53" t="s">
        <v>29</v>
      </c>
      <c r="L398" s="52" t="s">
        <v>92</v>
      </c>
      <c r="M398" s="48" t="s">
        <v>73</v>
      </c>
      <c r="N398" s="89" t="s">
        <v>74</v>
      </c>
      <c r="O398" s="90" t="s">
        <v>74</v>
      </c>
      <c r="P398" s="89" t="s">
        <v>74</v>
      </c>
      <c r="Q398" s="47" t="str">
        <f t="shared" si="20"/>
        <v>359-05419</v>
      </c>
      <c r="R398" s="64" t="s">
        <v>75</v>
      </c>
      <c r="S398" s="87">
        <v>8</v>
      </c>
      <c r="T398" s="21">
        <v>1</v>
      </c>
      <c r="U398" s="62" t="s">
        <v>139</v>
      </c>
      <c r="V398" s="49" t="s">
        <v>136</v>
      </c>
    </row>
    <row r="399" spans="1:22" x14ac:dyDescent="0.2">
      <c r="A399" s="21" t="str">
        <f t="shared" si="18"/>
        <v>Catalogo principalOVS_ES ACADEMICO381-04234</v>
      </c>
      <c r="B399" s="21" t="str">
        <f t="shared" si="19"/>
        <v>381-04234OVS_ES ACADEMICO</v>
      </c>
      <c r="D399" s="21" t="s">
        <v>134</v>
      </c>
      <c r="E399" t="s">
        <v>931</v>
      </c>
      <c r="F399" s="21" t="s">
        <v>806</v>
      </c>
      <c r="G399" s="21" t="s">
        <v>134</v>
      </c>
      <c r="H399" s="49" t="s">
        <v>136</v>
      </c>
      <c r="I399" s="21" t="s">
        <v>74</v>
      </c>
      <c r="J399" t="s">
        <v>932</v>
      </c>
      <c r="K399" s="53" t="s">
        <v>29</v>
      </c>
      <c r="L399" s="52" t="s">
        <v>92</v>
      </c>
      <c r="M399" s="48" t="s">
        <v>73</v>
      </c>
      <c r="N399" s="89" t="s">
        <v>74</v>
      </c>
      <c r="O399" s="90" t="s">
        <v>74</v>
      </c>
      <c r="P399" s="89" t="s">
        <v>74</v>
      </c>
      <c r="Q399" s="47" t="str">
        <f t="shared" si="20"/>
        <v>381-04234</v>
      </c>
      <c r="R399" s="64" t="s">
        <v>75</v>
      </c>
      <c r="S399" s="87">
        <v>3.28</v>
      </c>
      <c r="T399" s="21">
        <v>1</v>
      </c>
      <c r="U399" s="62" t="s">
        <v>139</v>
      </c>
      <c r="V399" s="49" t="s">
        <v>136</v>
      </c>
    </row>
    <row r="400" spans="1:22" x14ac:dyDescent="0.2">
      <c r="A400" s="21" t="str">
        <f t="shared" si="18"/>
        <v>Catalogo principalOVS_ES ACADEMICO381-04235</v>
      </c>
      <c r="B400" s="21" t="str">
        <f t="shared" si="19"/>
        <v>381-04235OVS_ES ACADEMICO</v>
      </c>
      <c r="D400" s="21" t="s">
        <v>134</v>
      </c>
      <c r="E400" t="s">
        <v>933</v>
      </c>
      <c r="F400" s="21" t="s">
        <v>806</v>
      </c>
      <c r="G400" s="21" t="s">
        <v>134</v>
      </c>
      <c r="H400" s="49" t="s">
        <v>136</v>
      </c>
      <c r="I400" s="21" t="s">
        <v>74</v>
      </c>
      <c r="J400" t="s">
        <v>934</v>
      </c>
      <c r="K400" s="53" t="s">
        <v>29</v>
      </c>
      <c r="L400" s="52" t="s">
        <v>92</v>
      </c>
      <c r="M400" s="48" t="s">
        <v>73</v>
      </c>
      <c r="N400" s="89" t="s">
        <v>74</v>
      </c>
      <c r="O400" s="90" t="s">
        <v>74</v>
      </c>
      <c r="P400" s="89" t="s">
        <v>74</v>
      </c>
      <c r="Q400" s="47" t="str">
        <f t="shared" si="20"/>
        <v>381-04235</v>
      </c>
      <c r="R400" s="64" t="s">
        <v>75</v>
      </c>
      <c r="S400" s="87">
        <v>3.28</v>
      </c>
      <c r="T400" s="21">
        <v>1</v>
      </c>
      <c r="U400" s="62" t="s">
        <v>139</v>
      </c>
      <c r="V400" s="49" t="s">
        <v>136</v>
      </c>
    </row>
    <row r="401" spans="1:22" x14ac:dyDescent="0.2">
      <c r="A401" s="21" t="str">
        <f t="shared" si="18"/>
        <v>Catalogo principalOVS_ES ACADEMICO381-04236</v>
      </c>
      <c r="B401" s="21" t="str">
        <f t="shared" si="19"/>
        <v>381-04236OVS_ES ACADEMICO</v>
      </c>
      <c r="D401" s="21" t="s">
        <v>134</v>
      </c>
      <c r="E401" t="s">
        <v>935</v>
      </c>
      <c r="F401" s="21" t="s">
        <v>806</v>
      </c>
      <c r="G401" s="21" t="s">
        <v>134</v>
      </c>
      <c r="H401" s="49" t="s">
        <v>136</v>
      </c>
      <c r="I401" s="21" t="s">
        <v>74</v>
      </c>
      <c r="J401" t="s">
        <v>936</v>
      </c>
      <c r="K401" s="53" t="s">
        <v>29</v>
      </c>
      <c r="L401" s="52" t="s">
        <v>92</v>
      </c>
      <c r="M401" s="48" t="s">
        <v>73</v>
      </c>
      <c r="N401" s="89" t="s">
        <v>74</v>
      </c>
      <c r="O401" s="90" t="s">
        <v>74</v>
      </c>
      <c r="P401" s="89" t="s">
        <v>74</v>
      </c>
      <c r="Q401" s="47" t="str">
        <f t="shared" si="20"/>
        <v>381-04236</v>
      </c>
      <c r="R401" s="64" t="s">
        <v>75</v>
      </c>
      <c r="S401" s="87">
        <v>3.12</v>
      </c>
      <c r="T401" s="21">
        <v>1</v>
      </c>
      <c r="U401" s="62" t="s">
        <v>139</v>
      </c>
      <c r="V401" s="49" t="s">
        <v>136</v>
      </c>
    </row>
    <row r="402" spans="1:22" x14ac:dyDescent="0.2">
      <c r="A402" s="21" t="str">
        <f t="shared" si="18"/>
        <v>Catalogo principalOVS_ES ACADEMICO381-04237</v>
      </c>
      <c r="B402" s="21" t="str">
        <f t="shared" si="19"/>
        <v>381-04237OVS_ES ACADEMICO</v>
      </c>
      <c r="D402" s="21" t="s">
        <v>134</v>
      </c>
      <c r="E402" t="s">
        <v>937</v>
      </c>
      <c r="F402" s="21" t="s">
        <v>806</v>
      </c>
      <c r="G402" s="21" t="s">
        <v>134</v>
      </c>
      <c r="H402" s="49" t="s">
        <v>136</v>
      </c>
      <c r="I402" s="21" t="s">
        <v>74</v>
      </c>
      <c r="J402" t="s">
        <v>938</v>
      </c>
      <c r="K402" s="53" t="s">
        <v>29</v>
      </c>
      <c r="L402" s="52" t="s">
        <v>92</v>
      </c>
      <c r="M402" s="48" t="s">
        <v>73</v>
      </c>
      <c r="N402" s="89" t="s">
        <v>74</v>
      </c>
      <c r="O402" s="90" t="s">
        <v>74</v>
      </c>
      <c r="P402" s="89" t="s">
        <v>74</v>
      </c>
      <c r="Q402" s="47" t="str">
        <f t="shared" si="20"/>
        <v>381-04237</v>
      </c>
      <c r="R402" s="64" t="s">
        <v>75</v>
      </c>
      <c r="S402" s="87">
        <v>3.12</v>
      </c>
      <c r="T402" s="21">
        <v>1</v>
      </c>
      <c r="U402" s="62" t="s">
        <v>139</v>
      </c>
      <c r="V402" s="49" t="s">
        <v>136</v>
      </c>
    </row>
    <row r="403" spans="1:22" x14ac:dyDescent="0.2">
      <c r="A403" s="21" t="str">
        <f t="shared" si="18"/>
        <v>Catalogo principalOVS_ES ACADEMICO381-04238</v>
      </c>
      <c r="B403" s="21" t="str">
        <f t="shared" si="19"/>
        <v>381-04238OVS_ES ACADEMICO</v>
      </c>
      <c r="D403" s="21" t="s">
        <v>134</v>
      </c>
      <c r="E403" t="s">
        <v>939</v>
      </c>
      <c r="F403" s="21" t="s">
        <v>806</v>
      </c>
      <c r="G403" s="21" t="s">
        <v>134</v>
      </c>
      <c r="H403" s="49" t="s">
        <v>136</v>
      </c>
      <c r="I403" s="21" t="s">
        <v>74</v>
      </c>
      <c r="J403" t="s">
        <v>940</v>
      </c>
      <c r="K403" s="53" t="s">
        <v>29</v>
      </c>
      <c r="L403" s="52" t="s">
        <v>92</v>
      </c>
      <c r="M403" s="48" t="s">
        <v>73</v>
      </c>
      <c r="N403" s="89" t="s">
        <v>74</v>
      </c>
      <c r="O403" s="90" t="s">
        <v>74</v>
      </c>
      <c r="P403" s="89" t="s">
        <v>74</v>
      </c>
      <c r="Q403" s="47" t="str">
        <f t="shared" si="20"/>
        <v>381-04238</v>
      </c>
      <c r="R403" s="64" t="s">
        <v>75</v>
      </c>
      <c r="S403" s="87">
        <v>0.78</v>
      </c>
      <c r="T403" s="21">
        <v>1</v>
      </c>
      <c r="U403" s="62" t="s">
        <v>139</v>
      </c>
      <c r="V403" s="49" t="s">
        <v>136</v>
      </c>
    </row>
    <row r="404" spans="1:22" x14ac:dyDescent="0.2">
      <c r="A404" s="21" t="str">
        <f t="shared" si="18"/>
        <v>Catalogo principalOVS_ES ACADEMICO381-04239</v>
      </c>
      <c r="B404" s="21" t="str">
        <f t="shared" si="19"/>
        <v>381-04239OVS_ES ACADEMICO</v>
      </c>
      <c r="D404" s="21" t="s">
        <v>134</v>
      </c>
      <c r="E404" t="s">
        <v>941</v>
      </c>
      <c r="F404" s="21" t="s">
        <v>806</v>
      </c>
      <c r="G404" s="21" t="s">
        <v>134</v>
      </c>
      <c r="H404" s="49" t="s">
        <v>136</v>
      </c>
      <c r="I404" s="21" t="s">
        <v>74</v>
      </c>
      <c r="J404" t="s">
        <v>942</v>
      </c>
      <c r="K404" s="53" t="s">
        <v>29</v>
      </c>
      <c r="L404" s="52" t="s">
        <v>92</v>
      </c>
      <c r="M404" s="48" t="s">
        <v>73</v>
      </c>
      <c r="N404" s="89" t="s">
        <v>74</v>
      </c>
      <c r="O404" s="90" t="s">
        <v>74</v>
      </c>
      <c r="P404" s="89" t="s">
        <v>74</v>
      </c>
      <c r="Q404" s="47" t="str">
        <f t="shared" si="20"/>
        <v>381-04239</v>
      </c>
      <c r="R404" s="64" t="s">
        <v>75</v>
      </c>
      <c r="S404" s="87">
        <v>0.78</v>
      </c>
      <c r="T404" s="21">
        <v>1</v>
      </c>
      <c r="U404" s="62" t="s">
        <v>139</v>
      </c>
      <c r="V404" s="49" t="s">
        <v>136</v>
      </c>
    </row>
    <row r="405" spans="1:22" x14ac:dyDescent="0.2">
      <c r="A405" s="21" t="str">
        <f t="shared" si="18"/>
        <v>Catalogo principalOVS_ES ACADEMICO395-04412</v>
      </c>
      <c r="B405" s="21" t="str">
        <f t="shared" si="19"/>
        <v>395-04412OVS_ES ACADEMICO</v>
      </c>
      <c r="D405" s="21" t="s">
        <v>134</v>
      </c>
      <c r="E405" t="s">
        <v>943</v>
      </c>
      <c r="F405" s="21" t="s">
        <v>806</v>
      </c>
      <c r="G405" s="21" t="s">
        <v>134</v>
      </c>
      <c r="H405" s="49" t="s">
        <v>136</v>
      </c>
      <c r="I405" s="21" t="s">
        <v>74</v>
      </c>
      <c r="J405" t="s">
        <v>944</v>
      </c>
      <c r="K405" s="53" t="s">
        <v>29</v>
      </c>
      <c r="L405" s="52" t="s">
        <v>92</v>
      </c>
      <c r="M405" s="48" t="s">
        <v>73</v>
      </c>
      <c r="N405" s="89" t="s">
        <v>74</v>
      </c>
      <c r="O405" s="90" t="s">
        <v>74</v>
      </c>
      <c r="P405" s="89" t="s">
        <v>74</v>
      </c>
      <c r="Q405" s="47" t="str">
        <f t="shared" si="20"/>
        <v>395-04412</v>
      </c>
      <c r="R405" s="64" t="s">
        <v>75</v>
      </c>
      <c r="S405" s="87">
        <v>469</v>
      </c>
      <c r="T405" s="21">
        <v>1</v>
      </c>
      <c r="U405" s="62" t="s">
        <v>139</v>
      </c>
      <c r="V405" s="49" t="s">
        <v>136</v>
      </c>
    </row>
    <row r="406" spans="1:22" x14ac:dyDescent="0.2">
      <c r="A406" s="21" t="str">
        <f t="shared" si="18"/>
        <v>Catalogo principalOVS_ES ACADEMICO395-04413</v>
      </c>
      <c r="B406" s="21" t="str">
        <f t="shared" si="19"/>
        <v>395-04413OVS_ES ACADEMICO</v>
      </c>
      <c r="D406" s="21" t="s">
        <v>134</v>
      </c>
      <c r="E406" t="s">
        <v>945</v>
      </c>
      <c r="F406" s="21" t="s">
        <v>806</v>
      </c>
      <c r="G406" s="21" t="s">
        <v>134</v>
      </c>
      <c r="H406" s="49" t="s">
        <v>136</v>
      </c>
      <c r="I406" s="21" t="s">
        <v>74</v>
      </c>
      <c r="J406" t="s">
        <v>946</v>
      </c>
      <c r="K406" s="53" t="s">
        <v>29</v>
      </c>
      <c r="L406" s="52" t="s">
        <v>92</v>
      </c>
      <c r="M406" s="48" t="s">
        <v>73</v>
      </c>
      <c r="N406" s="89" t="s">
        <v>74</v>
      </c>
      <c r="O406" s="90" t="s">
        <v>74</v>
      </c>
      <c r="P406" s="89" t="s">
        <v>74</v>
      </c>
      <c r="Q406" s="47" t="str">
        <f t="shared" si="20"/>
        <v>395-04413</v>
      </c>
      <c r="R406" s="64" t="s">
        <v>75</v>
      </c>
      <c r="S406" s="87">
        <v>469</v>
      </c>
      <c r="T406" s="21">
        <v>1</v>
      </c>
      <c r="U406" s="62" t="s">
        <v>139</v>
      </c>
      <c r="V406" s="49" t="s">
        <v>136</v>
      </c>
    </row>
    <row r="407" spans="1:22" x14ac:dyDescent="0.2">
      <c r="A407" s="21" t="str">
        <f t="shared" si="18"/>
        <v>Catalogo principalOVS_ES ACADEMICO395-04414</v>
      </c>
      <c r="B407" s="21" t="str">
        <f t="shared" si="19"/>
        <v>395-04414OVS_ES ACADEMICO</v>
      </c>
      <c r="D407" s="21" t="s">
        <v>134</v>
      </c>
      <c r="E407" t="s">
        <v>947</v>
      </c>
      <c r="F407" s="21" t="s">
        <v>806</v>
      </c>
      <c r="G407" s="21" t="s">
        <v>134</v>
      </c>
      <c r="H407" s="49" t="s">
        <v>136</v>
      </c>
      <c r="I407" s="21" t="s">
        <v>74</v>
      </c>
      <c r="J407" t="s">
        <v>948</v>
      </c>
      <c r="K407" s="53" t="s">
        <v>29</v>
      </c>
      <c r="L407" s="52" t="s">
        <v>92</v>
      </c>
      <c r="M407" s="48" t="s">
        <v>73</v>
      </c>
      <c r="N407" s="89" t="s">
        <v>74</v>
      </c>
      <c r="O407" s="90" t="s">
        <v>74</v>
      </c>
      <c r="P407" s="89" t="s">
        <v>74</v>
      </c>
      <c r="Q407" s="47" t="str">
        <f t="shared" si="20"/>
        <v>395-04414</v>
      </c>
      <c r="R407" s="64" t="s">
        <v>75</v>
      </c>
      <c r="S407" s="87">
        <v>387</v>
      </c>
      <c r="T407" s="21">
        <v>1</v>
      </c>
      <c r="U407" s="62" t="s">
        <v>139</v>
      </c>
      <c r="V407" s="49" t="s">
        <v>136</v>
      </c>
    </row>
    <row r="408" spans="1:22" x14ac:dyDescent="0.2">
      <c r="A408" s="21" t="str">
        <f t="shared" si="18"/>
        <v>Catalogo principalOVS_ES ACADEMICO395-04415</v>
      </c>
      <c r="B408" s="21" t="str">
        <f t="shared" si="19"/>
        <v>395-04415OVS_ES ACADEMICO</v>
      </c>
      <c r="D408" s="21" t="s">
        <v>134</v>
      </c>
      <c r="E408" t="s">
        <v>949</v>
      </c>
      <c r="F408" s="21" t="s">
        <v>806</v>
      </c>
      <c r="G408" s="21" t="s">
        <v>134</v>
      </c>
      <c r="H408" s="49" t="s">
        <v>136</v>
      </c>
      <c r="I408" s="21" t="s">
        <v>74</v>
      </c>
      <c r="J408" t="s">
        <v>950</v>
      </c>
      <c r="K408" s="53" t="s">
        <v>29</v>
      </c>
      <c r="L408" s="52" t="s">
        <v>92</v>
      </c>
      <c r="M408" s="48" t="s">
        <v>73</v>
      </c>
      <c r="N408" s="89" t="s">
        <v>74</v>
      </c>
      <c r="O408" s="90" t="s">
        <v>74</v>
      </c>
      <c r="P408" s="89" t="s">
        <v>74</v>
      </c>
      <c r="Q408" s="47" t="str">
        <f t="shared" si="20"/>
        <v>395-04415</v>
      </c>
      <c r="R408" s="64" t="s">
        <v>75</v>
      </c>
      <c r="S408" s="87">
        <v>387</v>
      </c>
      <c r="T408" s="21">
        <v>1</v>
      </c>
      <c r="U408" s="62" t="s">
        <v>139</v>
      </c>
      <c r="V408" s="49" t="s">
        <v>136</v>
      </c>
    </row>
    <row r="409" spans="1:22" x14ac:dyDescent="0.2">
      <c r="A409" s="21" t="str">
        <f t="shared" si="18"/>
        <v>Catalogo principalOVS_ES ACADEMICO3LN-00001</v>
      </c>
      <c r="B409" s="21" t="str">
        <f t="shared" si="19"/>
        <v>3LN-00001OVS_ES ACADEMICO</v>
      </c>
      <c r="D409" s="21" t="s">
        <v>134</v>
      </c>
      <c r="E409" t="s">
        <v>951</v>
      </c>
      <c r="F409" s="21" t="s">
        <v>806</v>
      </c>
      <c r="G409" s="21" t="s">
        <v>134</v>
      </c>
      <c r="H409" s="49" t="s">
        <v>136</v>
      </c>
      <c r="I409" s="21" t="s">
        <v>74</v>
      </c>
      <c r="J409" t="s">
        <v>952</v>
      </c>
      <c r="K409" s="53" t="s">
        <v>29</v>
      </c>
      <c r="L409" s="52" t="s">
        <v>92</v>
      </c>
      <c r="M409" s="48" t="s">
        <v>73</v>
      </c>
      <c r="N409" s="89" t="s">
        <v>74</v>
      </c>
      <c r="O409" s="90" t="s">
        <v>74</v>
      </c>
      <c r="P409" s="89" t="s">
        <v>74</v>
      </c>
      <c r="Q409" s="47" t="str">
        <f t="shared" si="20"/>
        <v>3LN-00001</v>
      </c>
      <c r="R409" s="64" t="s">
        <v>848</v>
      </c>
      <c r="S409" s="87">
        <v>0.6</v>
      </c>
      <c r="T409" s="21">
        <v>1</v>
      </c>
      <c r="U409" s="62" t="s">
        <v>139</v>
      </c>
      <c r="V409" s="49" t="s">
        <v>136</v>
      </c>
    </row>
    <row r="410" spans="1:22" x14ac:dyDescent="0.2">
      <c r="A410" s="21" t="str">
        <f t="shared" si="18"/>
        <v>Catalogo principalOVS_ES ACADEMICO3LN-00002</v>
      </c>
      <c r="B410" s="21" t="str">
        <f t="shared" si="19"/>
        <v>3LN-00002OVS_ES ACADEMICO</v>
      </c>
      <c r="D410" s="21" t="s">
        <v>134</v>
      </c>
      <c r="E410" t="s">
        <v>953</v>
      </c>
      <c r="F410" s="21" t="s">
        <v>806</v>
      </c>
      <c r="G410" s="21" t="s">
        <v>134</v>
      </c>
      <c r="H410" s="49" t="s">
        <v>136</v>
      </c>
      <c r="I410" s="21" t="s">
        <v>74</v>
      </c>
      <c r="J410" t="s">
        <v>954</v>
      </c>
      <c r="K410" s="53" t="s">
        <v>29</v>
      </c>
      <c r="L410" s="52" t="s">
        <v>92</v>
      </c>
      <c r="M410" s="48" t="s">
        <v>73</v>
      </c>
      <c r="N410" s="89" t="s">
        <v>74</v>
      </c>
      <c r="O410" s="90" t="s">
        <v>74</v>
      </c>
      <c r="P410" s="89" t="s">
        <v>74</v>
      </c>
      <c r="Q410" s="47" t="str">
        <f t="shared" si="20"/>
        <v>3LN-00002</v>
      </c>
      <c r="R410" s="64" t="s">
        <v>848</v>
      </c>
      <c r="S410" s="87">
        <v>0.6</v>
      </c>
      <c r="T410" s="21">
        <v>1</v>
      </c>
      <c r="U410" s="62" t="s">
        <v>139</v>
      </c>
      <c r="V410" s="49" t="s">
        <v>136</v>
      </c>
    </row>
    <row r="411" spans="1:22" x14ac:dyDescent="0.2">
      <c r="A411" s="21" t="str">
        <f t="shared" si="18"/>
        <v>Catalogo principalOVS_ES ACADEMICO3LN-00004</v>
      </c>
      <c r="B411" s="21" t="str">
        <f t="shared" si="19"/>
        <v>3LN-00004OVS_ES ACADEMICO</v>
      </c>
      <c r="D411" s="21" t="s">
        <v>134</v>
      </c>
      <c r="E411" t="s">
        <v>955</v>
      </c>
      <c r="F411" s="21" t="s">
        <v>806</v>
      </c>
      <c r="G411" s="21" t="s">
        <v>134</v>
      </c>
      <c r="H411" s="49" t="s">
        <v>136</v>
      </c>
      <c r="I411" s="21" t="s">
        <v>74</v>
      </c>
      <c r="J411" t="s">
        <v>956</v>
      </c>
      <c r="K411" s="53" t="s">
        <v>29</v>
      </c>
      <c r="L411" s="52" t="s">
        <v>92</v>
      </c>
      <c r="M411" s="48" t="s">
        <v>73</v>
      </c>
      <c r="N411" s="89" t="s">
        <v>74</v>
      </c>
      <c r="O411" s="90" t="s">
        <v>74</v>
      </c>
      <c r="P411" s="89" t="s">
        <v>74</v>
      </c>
      <c r="Q411" s="47" t="str">
        <f t="shared" si="20"/>
        <v>3LN-00004</v>
      </c>
      <c r="R411" s="64" t="s">
        <v>848</v>
      </c>
      <c r="S411" s="87">
        <v>0.6</v>
      </c>
      <c r="T411" s="21">
        <v>1</v>
      </c>
      <c r="U411" s="62" t="s">
        <v>139</v>
      </c>
      <c r="V411" s="49" t="s">
        <v>136</v>
      </c>
    </row>
    <row r="412" spans="1:22" x14ac:dyDescent="0.2">
      <c r="A412" s="21" t="str">
        <f t="shared" si="18"/>
        <v>Catalogo principalOVS_ES ACADEMICO3LN-00012</v>
      </c>
      <c r="B412" s="21" t="str">
        <f t="shared" si="19"/>
        <v>3LN-00012OVS_ES ACADEMICO</v>
      </c>
      <c r="D412" s="21" t="s">
        <v>134</v>
      </c>
      <c r="E412" t="s">
        <v>957</v>
      </c>
      <c r="F412" s="21" t="s">
        <v>806</v>
      </c>
      <c r="G412" s="21" t="s">
        <v>134</v>
      </c>
      <c r="H412" s="49" t="s">
        <v>136</v>
      </c>
      <c r="I412" s="21" t="s">
        <v>74</v>
      </c>
      <c r="J412" t="s">
        <v>958</v>
      </c>
      <c r="K412" s="53" t="s">
        <v>29</v>
      </c>
      <c r="L412" s="52" t="s">
        <v>92</v>
      </c>
      <c r="M412" s="48" t="s">
        <v>73</v>
      </c>
      <c r="N412" s="89" t="s">
        <v>74</v>
      </c>
      <c r="O412" s="90" t="s">
        <v>74</v>
      </c>
      <c r="P412" s="89" t="s">
        <v>74</v>
      </c>
      <c r="Q412" s="47" t="str">
        <f t="shared" si="20"/>
        <v>3LN-00012</v>
      </c>
      <c r="R412" s="64" t="s">
        <v>848</v>
      </c>
      <c r="S412" s="87">
        <v>0.6</v>
      </c>
      <c r="T412" s="21">
        <v>1</v>
      </c>
      <c r="U412" s="62" t="s">
        <v>139</v>
      </c>
      <c r="V412" s="49" t="s">
        <v>136</v>
      </c>
    </row>
    <row r="413" spans="1:22" x14ac:dyDescent="0.2">
      <c r="A413" s="21" t="str">
        <f t="shared" si="18"/>
        <v>Catalogo principalOVS_ES ACADEMICO3LN-00013</v>
      </c>
      <c r="B413" s="21" t="str">
        <f t="shared" si="19"/>
        <v>3LN-00013OVS_ES ACADEMICO</v>
      </c>
      <c r="D413" s="21" t="s">
        <v>134</v>
      </c>
      <c r="E413" t="s">
        <v>959</v>
      </c>
      <c r="F413" s="21" t="s">
        <v>806</v>
      </c>
      <c r="G413" s="21" t="s">
        <v>134</v>
      </c>
      <c r="H413" s="49" t="s">
        <v>136</v>
      </c>
      <c r="I413" s="21" t="s">
        <v>74</v>
      </c>
      <c r="J413" t="s">
        <v>960</v>
      </c>
      <c r="K413" s="53" t="s">
        <v>29</v>
      </c>
      <c r="L413" s="52" t="s">
        <v>92</v>
      </c>
      <c r="M413" s="48" t="s">
        <v>73</v>
      </c>
      <c r="N413" s="89" t="s">
        <v>74</v>
      </c>
      <c r="O413" s="90" t="s">
        <v>74</v>
      </c>
      <c r="P413" s="89" t="s">
        <v>74</v>
      </c>
      <c r="Q413" s="47" t="str">
        <f t="shared" si="20"/>
        <v>3LN-00013</v>
      </c>
      <c r="R413" s="64" t="s">
        <v>848</v>
      </c>
      <c r="S413" s="87">
        <v>0.6</v>
      </c>
      <c r="T413" s="21">
        <v>1</v>
      </c>
      <c r="U413" s="62" t="s">
        <v>139</v>
      </c>
      <c r="V413" s="49" t="s">
        <v>136</v>
      </c>
    </row>
    <row r="414" spans="1:22" x14ac:dyDescent="0.2">
      <c r="A414" s="21" t="str">
        <f t="shared" si="18"/>
        <v>Catalogo principalOVS_ES ACADEMICO3LN-00014</v>
      </c>
      <c r="B414" s="21" t="str">
        <f t="shared" si="19"/>
        <v>3LN-00014OVS_ES ACADEMICO</v>
      </c>
      <c r="D414" s="21" t="s">
        <v>134</v>
      </c>
      <c r="E414" t="s">
        <v>961</v>
      </c>
      <c r="F414" s="21" t="s">
        <v>806</v>
      </c>
      <c r="G414" s="21" t="s">
        <v>134</v>
      </c>
      <c r="H414" s="49" t="s">
        <v>136</v>
      </c>
      <c r="I414" s="21" t="s">
        <v>74</v>
      </c>
      <c r="J414" t="s">
        <v>962</v>
      </c>
      <c r="K414" s="53" t="s">
        <v>29</v>
      </c>
      <c r="L414" s="52" t="s">
        <v>92</v>
      </c>
      <c r="M414" s="48" t="s">
        <v>73</v>
      </c>
      <c r="N414" s="89" t="s">
        <v>74</v>
      </c>
      <c r="O414" s="90" t="s">
        <v>74</v>
      </c>
      <c r="P414" s="89" t="s">
        <v>74</v>
      </c>
      <c r="Q414" s="47" t="str">
        <f t="shared" si="20"/>
        <v>3LN-00014</v>
      </c>
      <c r="R414" s="64" t="s">
        <v>848</v>
      </c>
      <c r="S414" s="87">
        <v>0.6</v>
      </c>
      <c r="T414" s="21">
        <v>1</v>
      </c>
      <c r="U414" s="62" t="s">
        <v>139</v>
      </c>
      <c r="V414" s="49" t="s">
        <v>136</v>
      </c>
    </row>
    <row r="415" spans="1:22" x14ac:dyDescent="0.2">
      <c r="A415" s="21" t="str">
        <f t="shared" si="18"/>
        <v>Catalogo principalOVS_ES ACADEMICO3LN-00016</v>
      </c>
      <c r="B415" s="21" t="str">
        <f t="shared" si="19"/>
        <v>3LN-00016OVS_ES ACADEMICO</v>
      </c>
      <c r="D415" s="21" t="s">
        <v>134</v>
      </c>
      <c r="E415" t="s">
        <v>963</v>
      </c>
      <c r="F415" s="21" t="s">
        <v>806</v>
      </c>
      <c r="G415" s="21" t="s">
        <v>134</v>
      </c>
      <c r="H415" s="49" t="s">
        <v>136</v>
      </c>
      <c r="I415" s="21" t="s">
        <v>74</v>
      </c>
      <c r="J415" t="s">
        <v>964</v>
      </c>
      <c r="K415" s="53" t="s">
        <v>29</v>
      </c>
      <c r="L415" s="52" t="s">
        <v>92</v>
      </c>
      <c r="M415" s="48" t="s">
        <v>73</v>
      </c>
      <c r="N415" s="89" t="s">
        <v>74</v>
      </c>
      <c r="O415" s="90" t="s">
        <v>74</v>
      </c>
      <c r="P415" s="89" t="s">
        <v>74</v>
      </c>
      <c r="Q415" s="47" t="str">
        <f t="shared" si="20"/>
        <v>3LN-00016</v>
      </c>
      <c r="R415" s="64" t="s">
        <v>848</v>
      </c>
      <c r="S415" s="87">
        <v>0</v>
      </c>
      <c r="T415" s="21">
        <v>1</v>
      </c>
      <c r="U415" s="62" t="s">
        <v>139</v>
      </c>
      <c r="V415" s="49" t="s">
        <v>136</v>
      </c>
    </row>
    <row r="416" spans="1:22" x14ac:dyDescent="0.2">
      <c r="A416" s="21" t="str">
        <f t="shared" si="18"/>
        <v>Catalogo principalOVS_ES ACADEMICO3LN-00017</v>
      </c>
      <c r="B416" s="21" t="str">
        <f t="shared" si="19"/>
        <v>3LN-00017OVS_ES ACADEMICO</v>
      </c>
      <c r="D416" s="21" t="s">
        <v>134</v>
      </c>
      <c r="E416" t="s">
        <v>965</v>
      </c>
      <c r="F416" s="21" t="s">
        <v>806</v>
      </c>
      <c r="G416" s="21" t="s">
        <v>134</v>
      </c>
      <c r="H416" s="49" t="s">
        <v>136</v>
      </c>
      <c r="I416" s="21" t="s">
        <v>74</v>
      </c>
      <c r="J416" t="s">
        <v>966</v>
      </c>
      <c r="K416" s="53" t="s">
        <v>29</v>
      </c>
      <c r="L416" s="52" t="s">
        <v>92</v>
      </c>
      <c r="M416" s="48" t="s">
        <v>73</v>
      </c>
      <c r="N416" s="89" t="s">
        <v>74</v>
      </c>
      <c r="O416" s="90" t="s">
        <v>74</v>
      </c>
      <c r="P416" s="89" t="s">
        <v>74</v>
      </c>
      <c r="Q416" s="47" t="str">
        <f t="shared" si="20"/>
        <v>3LN-00017</v>
      </c>
      <c r="R416" s="64" t="s">
        <v>848</v>
      </c>
      <c r="S416" s="87">
        <v>0</v>
      </c>
      <c r="T416" s="21">
        <v>1</v>
      </c>
      <c r="U416" s="62" t="s">
        <v>139</v>
      </c>
      <c r="V416" s="49" t="s">
        <v>136</v>
      </c>
    </row>
    <row r="417" spans="1:22" x14ac:dyDescent="0.2">
      <c r="A417" s="21" t="str">
        <f t="shared" si="18"/>
        <v>Catalogo principalOVS_ES ACADEMICO3LN-00018</v>
      </c>
      <c r="B417" s="21" t="str">
        <f t="shared" si="19"/>
        <v>3LN-00018OVS_ES ACADEMICO</v>
      </c>
      <c r="D417" s="21" t="s">
        <v>134</v>
      </c>
      <c r="E417" t="s">
        <v>967</v>
      </c>
      <c r="F417" s="21" t="s">
        <v>806</v>
      </c>
      <c r="G417" s="21" t="s">
        <v>134</v>
      </c>
      <c r="H417" s="49" t="s">
        <v>136</v>
      </c>
      <c r="I417" s="21" t="s">
        <v>74</v>
      </c>
      <c r="J417" t="s">
        <v>968</v>
      </c>
      <c r="K417" s="53" t="s">
        <v>29</v>
      </c>
      <c r="L417" s="52" t="s">
        <v>92</v>
      </c>
      <c r="M417" s="48" t="s">
        <v>73</v>
      </c>
      <c r="N417" s="89" t="s">
        <v>74</v>
      </c>
      <c r="O417" s="90" t="s">
        <v>74</v>
      </c>
      <c r="P417" s="89" t="s">
        <v>74</v>
      </c>
      <c r="Q417" s="47" t="str">
        <f t="shared" si="20"/>
        <v>3LN-00018</v>
      </c>
      <c r="R417" s="64" t="s">
        <v>848</v>
      </c>
      <c r="S417" s="87">
        <v>0</v>
      </c>
      <c r="T417" s="21">
        <v>1</v>
      </c>
      <c r="U417" s="62" t="s">
        <v>139</v>
      </c>
      <c r="V417" s="49" t="s">
        <v>136</v>
      </c>
    </row>
    <row r="418" spans="1:22" x14ac:dyDescent="0.2">
      <c r="A418" s="21" t="str">
        <f t="shared" si="18"/>
        <v>Catalogo principalOVS_ES ACADEMICO3ND-00739</v>
      </c>
      <c r="B418" s="21" t="str">
        <f t="shared" si="19"/>
        <v>3ND-00739OVS_ES ACADEMICO</v>
      </c>
      <c r="D418" s="21" t="s">
        <v>134</v>
      </c>
      <c r="E418" t="s">
        <v>969</v>
      </c>
      <c r="F418" s="21" t="s">
        <v>806</v>
      </c>
      <c r="G418" s="21" t="s">
        <v>134</v>
      </c>
      <c r="H418" s="49" t="s">
        <v>136</v>
      </c>
      <c r="I418" s="21" t="s">
        <v>74</v>
      </c>
      <c r="J418" t="s">
        <v>970</v>
      </c>
      <c r="K418" s="53" t="s">
        <v>29</v>
      </c>
      <c r="L418" s="52" t="s">
        <v>92</v>
      </c>
      <c r="M418" s="48" t="s">
        <v>73</v>
      </c>
      <c r="N418" s="89" t="s">
        <v>74</v>
      </c>
      <c r="O418" s="90" t="s">
        <v>74</v>
      </c>
      <c r="P418" s="89" t="s">
        <v>74</v>
      </c>
      <c r="Q418" s="47" t="str">
        <f t="shared" si="20"/>
        <v>3ND-00739</v>
      </c>
      <c r="R418" s="64" t="s">
        <v>75</v>
      </c>
      <c r="S418" s="87">
        <v>1.25</v>
      </c>
      <c r="T418" s="21">
        <v>1</v>
      </c>
      <c r="U418" s="62" t="s">
        <v>139</v>
      </c>
      <c r="V418" s="49" t="s">
        <v>136</v>
      </c>
    </row>
    <row r="419" spans="1:22" x14ac:dyDescent="0.2">
      <c r="A419" s="21" t="str">
        <f t="shared" si="18"/>
        <v>Catalogo principalOVS_ES ACADEMICO3ND-00740</v>
      </c>
      <c r="B419" s="21" t="str">
        <f t="shared" si="19"/>
        <v>3ND-00740OVS_ES ACADEMICO</v>
      </c>
      <c r="D419" s="21" t="s">
        <v>134</v>
      </c>
      <c r="E419" t="s">
        <v>971</v>
      </c>
      <c r="F419" s="21" t="s">
        <v>806</v>
      </c>
      <c r="G419" s="21" t="s">
        <v>134</v>
      </c>
      <c r="H419" s="49" t="s">
        <v>136</v>
      </c>
      <c r="I419" s="21" t="s">
        <v>74</v>
      </c>
      <c r="J419" t="s">
        <v>972</v>
      </c>
      <c r="K419" s="53" t="s">
        <v>29</v>
      </c>
      <c r="L419" s="52" t="s">
        <v>92</v>
      </c>
      <c r="M419" s="48" t="s">
        <v>73</v>
      </c>
      <c r="N419" s="89" t="s">
        <v>74</v>
      </c>
      <c r="O419" s="90" t="s">
        <v>74</v>
      </c>
      <c r="P419" s="89" t="s">
        <v>74</v>
      </c>
      <c r="Q419" s="47" t="str">
        <f t="shared" si="20"/>
        <v>3ND-00740</v>
      </c>
      <c r="R419" s="64" t="s">
        <v>75</v>
      </c>
      <c r="S419" s="87">
        <v>1.25</v>
      </c>
      <c r="T419" s="21">
        <v>1</v>
      </c>
      <c r="U419" s="62" t="s">
        <v>139</v>
      </c>
      <c r="V419" s="49" t="s">
        <v>136</v>
      </c>
    </row>
    <row r="420" spans="1:22" x14ac:dyDescent="0.2">
      <c r="A420" s="21" t="str">
        <f t="shared" si="18"/>
        <v>Catalogo principalOVS_ES ACADEMICO3ND-00741</v>
      </c>
      <c r="B420" s="21" t="str">
        <f t="shared" si="19"/>
        <v>3ND-00741OVS_ES ACADEMICO</v>
      </c>
      <c r="D420" s="21" t="s">
        <v>134</v>
      </c>
      <c r="E420" t="s">
        <v>973</v>
      </c>
      <c r="F420" s="21" t="s">
        <v>806</v>
      </c>
      <c r="G420" s="21" t="s">
        <v>134</v>
      </c>
      <c r="H420" s="49" t="s">
        <v>136</v>
      </c>
      <c r="I420" s="21" t="s">
        <v>74</v>
      </c>
      <c r="J420" t="s">
        <v>974</v>
      </c>
      <c r="K420" s="53" t="s">
        <v>29</v>
      </c>
      <c r="L420" s="52" t="s">
        <v>92</v>
      </c>
      <c r="M420" s="48" t="s">
        <v>73</v>
      </c>
      <c r="N420" s="89" t="s">
        <v>74</v>
      </c>
      <c r="O420" s="90" t="s">
        <v>74</v>
      </c>
      <c r="P420" s="89" t="s">
        <v>74</v>
      </c>
      <c r="Q420" s="47" t="str">
        <f t="shared" si="20"/>
        <v>3ND-00741</v>
      </c>
      <c r="R420" s="64" t="s">
        <v>75</v>
      </c>
      <c r="S420" s="87">
        <v>1.25</v>
      </c>
      <c r="T420" s="21">
        <v>1</v>
      </c>
      <c r="U420" s="62" t="s">
        <v>139</v>
      </c>
      <c r="V420" s="49" t="s">
        <v>136</v>
      </c>
    </row>
    <row r="421" spans="1:22" x14ac:dyDescent="0.2">
      <c r="A421" s="21" t="str">
        <f t="shared" si="18"/>
        <v>Catalogo principalOVS_ES ACADEMICO3ND-00742</v>
      </c>
      <c r="B421" s="21" t="str">
        <f t="shared" si="19"/>
        <v>3ND-00742OVS_ES ACADEMICO</v>
      </c>
      <c r="D421" s="21" t="s">
        <v>134</v>
      </c>
      <c r="E421" t="s">
        <v>975</v>
      </c>
      <c r="F421" s="21" t="s">
        <v>806</v>
      </c>
      <c r="G421" s="21" t="s">
        <v>134</v>
      </c>
      <c r="H421" s="49" t="s">
        <v>136</v>
      </c>
      <c r="I421" s="21" t="s">
        <v>74</v>
      </c>
      <c r="J421" t="s">
        <v>976</v>
      </c>
      <c r="K421" s="53" t="s">
        <v>29</v>
      </c>
      <c r="L421" s="52" t="s">
        <v>92</v>
      </c>
      <c r="M421" s="48" t="s">
        <v>73</v>
      </c>
      <c r="N421" s="89" t="s">
        <v>74</v>
      </c>
      <c r="O421" s="90" t="s">
        <v>74</v>
      </c>
      <c r="P421" s="89" t="s">
        <v>74</v>
      </c>
      <c r="Q421" s="47" t="str">
        <f t="shared" si="20"/>
        <v>3ND-00742</v>
      </c>
      <c r="R421" s="64" t="s">
        <v>75</v>
      </c>
      <c r="S421" s="87">
        <v>1.25</v>
      </c>
      <c r="T421" s="21">
        <v>1</v>
      </c>
      <c r="U421" s="62" t="s">
        <v>139</v>
      </c>
      <c r="V421" s="49" t="s">
        <v>136</v>
      </c>
    </row>
    <row r="422" spans="1:22" x14ac:dyDescent="0.2">
      <c r="A422" s="21" t="str">
        <f t="shared" si="18"/>
        <v>Catalogo principalOVS_ES ACADEMICO3ND-00743</v>
      </c>
      <c r="B422" s="21" t="str">
        <f t="shared" si="19"/>
        <v>3ND-00743OVS_ES ACADEMICO</v>
      </c>
      <c r="D422" s="21" t="s">
        <v>134</v>
      </c>
      <c r="E422" t="s">
        <v>977</v>
      </c>
      <c r="F422" s="21" t="s">
        <v>806</v>
      </c>
      <c r="G422" s="21" t="s">
        <v>134</v>
      </c>
      <c r="H422" s="49" t="s">
        <v>136</v>
      </c>
      <c r="I422" s="21" t="s">
        <v>74</v>
      </c>
      <c r="J422" t="s">
        <v>978</v>
      </c>
      <c r="K422" s="53" t="s">
        <v>29</v>
      </c>
      <c r="L422" s="52" t="s">
        <v>92</v>
      </c>
      <c r="M422" s="48" t="s">
        <v>73</v>
      </c>
      <c r="N422" s="89" t="s">
        <v>74</v>
      </c>
      <c r="O422" s="90" t="s">
        <v>74</v>
      </c>
      <c r="P422" s="89" t="s">
        <v>74</v>
      </c>
      <c r="Q422" s="47" t="str">
        <f t="shared" si="20"/>
        <v>3ND-00743</v>
      </c>
      <c r="R422" s="64" t="s">
        <v>75</v>
      </c>
      <c r="S422" s="87">
        <v>0.94</v>
      </c>
      <c r="T422" s="21">
        <v>1</v>
      </c>
      <c r="U422" s="62" t="s">
        <v>139</v>
      </c>
      <c r="V422" s="49" t="s">
        <v>136</v>
      </c>
    </row>
    <row r="423" spans="1:22" x14ac:dyDescent="0.2">
      <c r="A423" s="21" t="str">
        <f t="shared" si="18"/>
        <v>Catalogo principalOVS_ES ACADEMICO3ND-00744</v>
      </c>
      <c r="B423" s="21" t="str">
        <f t="shared" si="19"/>
        <v>3ND-00744OVS_ES ACADEMICO</v>
      </c>
      <c r="D423" s="21" t="s">
        <v>134</v>
      </c>
      <c r="E423" t="s">
        <v>979</v>
      </c>
      <c r="F423" s="21" t="s">
        <v>806</v>
      </c>
      <c r="G423" s="21" t="s">
        <v>134</v>
      </c>
      <c r="H423" s="49" t="s">
        <v>136</v>
      </c>
      <c r="I423" s="21" t="s">
        <v>74</v>
      </c>
      <c r="J423" t="s">
        <v>980</v>
      </c>
      <c r="K423" s="53" t="s">
        <v>29</v>
      </c>
      <c r="L423" s="52" t="s">
        <v>92</v>
      </c>
      <c r="M423" s="48" t="s">
        <v>73</v>
      </c>
      <c r="N423" s="89" t="s">
        <v>74</v>
      </c>
      <c r="O423" s="90" t="s">
        <v>74</v>
      </c>
      <c r="P423" s="89" t="s">
        <v>74</v>
      </c>
      <c r="Q423" s="47" t="str">
        <f t="shared" si="20"/>
        <v>3ND-00744</v>
      </c>
      <c r="R423" s="64" t="s">
        <v>75</v>
      </c>
      <c r="S423" s="87">
        <v>0.94</v>
      </c>
      <c r="T423" s="21">
        <v>1</v>
      </c>
      <c r="U423" s="62" t="s">
        <v>139</v>
      </c>
      <c r="V423" s="49" t="s">
        <v>136</v>
      </c>
    </row>
    <row r="424" spans="1:22" x14ac:dyDescent="0.2">
      <c r="A424" s="21" t="str">
        <f t="shared" si="18"/>
        <v>Catalogo principalOVS_ES ACADEMICO3VU-00001</v>
      </c>
      <c r="B424" s="21" t="str">
        <f t="shared" si="19"/>
        <v>3VU-00001OVS_ES ACADEMICO</v>
      </c>
      <c r="D424" s="21" t="s">
        <v>134</v>
      </c>
      <c r="E424" t="s">
        <v>981</v>
      </c>
      <c r="F424" s="21" t="s">
        <v>806</v>
      </c>
      <c r="G424" s="21" t="s">
        <v>134</v>
      </c>
      <c r="H424" s="49" t="s">
        <v>136</v>
      </c>
      <c r="I424" s="21" t="s">
        <v>74</v>
      </c>
      <c r="J424" t="s">
        <v>982</v>
      </c>
      <c r="K424" s="53" t="s">
        <v>29</v>
      </c>
      <c r="L424" s="52" t="s">
        <v>92</v>
      </c>
      <c r="M424" s="48" t="s">
        <v>73</v>
      </c>
      <c r="N424" s="89" t="s">
        <v>74</v>
      </c>
      <c r="O424" s="90" t="s">
        <v>74</v>
      </c>
      <c r="P424" s="89" t="s">
        <v>74</v>
      </c>
      <c r="Q424" s="47" t="str">
        <f t="shared" si="20"/>
        <v>3VU-00001</v>
      </c>
      <c r="R424" s="64" t="s">
        <v>75</v>
      </c>
      <c r="S424" s="87">
        <v>156</v>
      </c>
      <c r="T424" s="21">
        <v>1</v>
      </c>
      <c r="U424" s="62" t="s">
        <v>139</v>
      </c>
      <c r="V424" s="49" t="s">
        <v>136</v>
      </c>
    </row>
    <row r="425" spans="1:22" x14ac:dyDescent="0.2">
      <c r="A425" s="21" t="str">
        <f t="shared" si="18"/>
        <v>Catalogo principalOVS_ES ACADEMICO3VU-00002</v>
      </c>
      <c r="B425" s="21" t="str">
        <f t="shared" si="19"/>
        <v>3VU-00002OVS_ES ACADEMICO</v>
      </c>
      <c r="D425" s="21" t="s">
        <v>134</v>
      </c>
      <c r="E425" t="s">
        <v>983</v>
      </c>
      <c r="F425" s="21" t="s">
        <v>806</v>
      </c>
      <c r="G425" s="21" t="s">
        <v>134</v>
      </c>
      <c r="H425" s="49" t="s">
        <v>136</v>
      </c>
      <c r="I425" s="21" t="s">
        <v>74</v>
      </c>
      <c r="J425" t="s">
        <v>984</v>
      </c>
      <c r="K425" s="53" t="s">
        <v>29</v>
      </c>
      <c r="L425" s="52" t="s">
        <v>92</v>
      </c>
      <c r="M425" s="48" t="s">
        <v>73</v>
      </c>
      <c r="N425" s="89" t="s">
        <v>74</v>
      </c>
      <c r="O425" s="90" t="s">
        <v>74</v>
      </c>
      <c r="P425" s="89" t="s">
        <v>74</v>
      </c>
      <c r="Q425" s="47" t="str">
        <f t="shared" si="20"/>
        <v>3VU-00002</v>
      </c>
      <c r="R425" s="64" t="s">
        <v>75</v>
      </c>
      <c r="S425" s="87">
        <v>156</v>
      </c>
      <c r="T425" s="21">
        <v>1</v>
      </c>
      <c r="U425" s="62" t="s">
        <v>139</v>
      </c>
      <c r="V425" s="49" t="s">
        <v>136</v>
      </c>
    </row>
    <row r="426" spans="1:22" x14ac:dyDescent="0.2">
      <c r="A426" s="21" t="str">
        <f t="shared" si="18"/>
        <v>Catalogo principalOVS_ES ACADEMICO3ZK-00219</v>
      </c>
      <c r="B426" s="21" t="str">
        <f t="shared" si="19"/>
        <v>3ZK-00219OVS_ES ACADEMICO</v>
      </c>
      <c r="D426" s="21" t="s">
        <v>134</v>
      </c>
      <c r="E426" t="s">
        <v>985</v>
      </c>
      <c r="F426" s="21" t="s">
        <v>806</v>
      </c>
      <c r="G426" s="21" t="s">
        <v>134</v>
      </c>
      <c r="H426" s="49" t="s">
        <v>136</v>
      </c>
      <c r="I426" s="21" t="s">
        <v>74</v>
      </c>
      <c r="J426" t="s">
        <v>986</v>
      </c>
      <c r="K426" s="53" t="s">
        <v>29</v>
      </c>
      <c r="L426" s="52" t="s">
        <v>92</v>
      </c>
      <c r="M426" s="48" t="s">
        <v>73</v>
      </c>
      <c r="N426" s="89" t="s">
        <v>74</v>
      </c>
      <c r="O426" s="90" t="s">
        <v>74</v>
      </c>
      <c r="P426" s="89" t="s">
        <v>74</v>
      </c>
      <c r="Q426" s="47" t="str">
        <f t="shared" si="20"/>
        <v>3ZK-00219</v>
      </c>
      <c r="R426" s="64" t="s">
        <v>75</v>
      </c>
      <c r="S426" s="87">
        <v>1.25</v>
      </c>
      <c r="T426" s="21">
        <v>1</v>
      </c>
      <c r="U426" s="62" t="s">
        <v>139</v>
      </c>
      <c r="V426" s="49" t="s">
        <v>136</v>
      </c>
    </row>
    <row r="427" spans="1:22" x14ac:dyDescent="0.2">
      <c r="A427" s="21" t="str">
        <f t="shared" si="18"/>
        <v>Catalogo principalOVS_ES ACADEMICO3ZK-00220</v>
      </c>
      <c r="B427" s="21" t="str">
        <f t="shared" si="19"/>
        <v>3ZK-00220OVS_ES ACADEMICO</v>
      </c>
      <c r="D427" s="21" t="s">
        <v>134</v>
      </c>
      <c r="E427" t="s">
        <v>987</v>
      </c>
      <c r="F427" s="21" t="s">
        <v>806</v>
      </c>
      <c r="G427" s="21" t="s">
        <v>134</v>
      </c>
      <c r="H427" s="49" t="s">
        <v>136</v>
      </c>
      <c r="I427" s="21" t="s">
        <v>74</v>
      </c>
      <c r="J427" t="s">
        <v>988</v>
      </c>
      <c r="K427" s="53" t="s">
        <v>29</v>
      </c>
      <c r="L427" s="52" t="s">
        <v>92</v>
      </c>
      <c r="M427" s="48" t="s">
        <v>73</v>
      </c>
      <c r="N427" s="89" t="s">
        <v>74</v>
      </c>
      <c r="O427" s="90" t="s">
        <v>74</v>
      </c>
      <c r="P427" s="89" t="s">
        <v>74</v>
      </c>
      <c r="Q427" s="47" t="str">
        <f t="shared" si="20"/>
        <v>3ZK-00220</v>
      </c>
      <c r="R427" s="64" t="s">
        <v>75</v>
      </c>
      <c r="S427" s="87">
        <v>1.25</v>
      </c>
      <c r="T427" s="21">
        <v>1</v>
      </c>
      <c r="U427" s="62" t="s">
        <v>139</v>
      </c>
      <c r="V427" s="49" t="s">
        <v>136</v>
      </c>
    </row>
    <row r="428" spans="1:22" x14ac:dyDescent="0.2">
      <c r="A428" s="21" t="str">
        <f t="shared" si="18"/>
        <v>Catalogo principalOVS_ES ACADEMICO3ZK-00221</v>
      </c>
      <c r="B428" s="21" t="str">
        <f t="shared" si="19"/>
        <v>3ZK-00221OVS_ES ACADEMICO</v>
      </c>
      <c r="D428" s="21" t="s">
        <v>134</v>
      </c>
      <c r="E428" t="s">
        <v>989</v>
      </c>
      <c r="F428" s="21" t="s">
        <v>806</v>
      </c>
      <c r="G428" s="21" t="s">
        <v>134</v>
      </c>
      <c r="H428" s="49" t="s">
        <v>136</v>
      </c>
      <c r="I428" s="21" t="s">
        <v>74</v>
      </c>
      <c r="J428" t="s">
        <v>990</v>
      </c>
      <c r="K428" s="53" t="s">
        <v>29</v>
      </c>
      <c r="L428" s="52" t="s">
        <v>92</v>
      </c>
      <c r="M428" s="48" t="s">
        <v>73</v>
      </c>
      <c r="N428" s="89" t="s">
        <v>74</v>
      </c>
      <c r="O428" s="90" t="s">
        <v>74</v>
      </c>
      <c r="P428" s="89" t="s">
        <v>74</v>
      </c>
      <c r="Q428" s="47" t="str">
        <f t="shared" si="20"/>
        <v>3ZK-00221</v>
      </c>
      <c r="R428" s="64" t="s">
        <v>75</v>
      </c>
      <c r="S428" s="87">
        <v>1.25</v>
      </c>
      <c r="T428" s="21">
        <v>1</v>
      </c>
      <c r="U428" s="62" t="s">
        <v>139</v>
      </c>
      <c r="V428" s="49" t="s">
        <v>136</v>
      </c>
    </row>
    <row r="429" spans="1:22" x14ac:dyDescent="0.2">
      <c r="A429" s="21" t="str">
        <f t="shared" si="18"/>
        <v>Catalogo principalOVS_ES ACADEMICO3ZK-00222</v>
      </c>
      <c r="B429" s="21" t="str">
        <f t="shared" si="19"/>
        <v>3ZK-00222OVS_ES ACADEMICO</v>
      </c>
      <c r="D429" s="21" t="s">
        <v>134</v>
      </c>
      <c r="E429" t="s">
        <v>991</v>
      </c>
      <c r="F429" s="21" t="s">
        <v>806</v>
      </c>
      <c r="G429" s="21" t="s">
        <v>134</v>
      </c>
      <c r="H429" s="49" t="s">
        <v>136</v>
      </c>
      <c r="I429" s="21" t="s">
        <v>74</v>
      </c>
      <c r="J429" t="s">
        <v>992</v>
      </c>
      <c r="K429" s="53" t="s">
        <v>29</v>
      </c>
      <c r="L429" s="52" t="s">
        <v>92</v>
      </c>
      <c r="M429" s="48" t="s">
        <v>73</v>
      </c>
      <c r="N429" s="89" t="s">
        <v>74</v>
      </c>
      <c r="O429" s="90" t="s">
        <v>74</v>
      </c>
      <c r="P429" s="89" t="s">
        <v>74</v>
      </c>
      <c r="Q429" s="47" t="str">
        <f t="shared" si="20"/>
        <v>3ZK-00222</v>
      </c>
      <c r="R429" s="64" t="s">
        <v>75</v>
      </c>
      <c r="S429" s="87">
        <v>1.25</v>
      </c>
      <c r="T429" s="21">
        <v>1</v>
      </c>
      <c r="U429" s="62" t="s">
        <v>139</v>
      </c>
      <c r="V429" s="49" t="s">
        <v>136</v>
      </c>
    </row>
    <row r="430" spans="1:22" x14ac:dyDescent="0.2">
      <c r="A430" s="21" t="str">
        <f t="shared" si="18"/>
        <v>Catalogo principalOVS_ES ACADEMICO3ZK-00378</v>
      </c>
      <c r="B430" s="21" t="str">
        <f t="shared" si="19"/>
        <v>3ZK-00378OVS_ES ACADEMICO</v>
      </c>
      <c r="D430" s="21" t="s">
        <v>134</v>
      </c>
      <c r="E430" t="s">
        <v>993</v>
      </c>
      <c r="F430" s="21" t="s">
        <v>806</v>
      </c>
      <c r="G430" s="21" t="s">
        <v>134</v>
      </c>
      <c r="H430" s="49" t="s">
        <v>136</v>
      </c>
      <c r="I430" s="21" t="s">
        <v>74</v>
      </c>
      <c r="J430" t="s">
        <v>994</v>
      </c>
      <c r="K430" s="53" t="s">
        <v>29</v>
      </c>
      <c r="L430" s="52" t="s">
        <v>92</v>
      </c>
      <c r="M430" s="48" t="s">
        <v>73</v>
      </c>
      <c r="N430" s="89" t="s">
        <v>74</v>
      </c>
      <c r="O430" s="90" t="s">
        <v>74</v>
      </c>
      <c r="P430" s="89" t="s">
        <v>74</v>
      </c>
      <c r="Q430" s="47" t="str">
        <f t="shared" si="20"/>
        <v>3ZK-00378</v>
      </c>
      <c r="R430" s="64" t="s">
        <v>75</v>
      </c>
      <c r="S430" s="87">
        <v>0.94</v>
      </c>
      <c r="T430" s="21">
        <v>1</v>
      </c>
      <c r="U430" s="62" t="s">
        <v>139</v>
      </c>
      <c r="V430" s="49" t="s">
        <v>136</v>
      </c>
    </row>
    <row r="431" spans="1:22" x14ac:dyDescent="0.2">
      <c r="A431" s="21" t="str">
        <f t="shared" si="18"/>
        <v>Catalogo principalOVS_ES ACADEMICO3ZK-00379</v>
      </c>
      <c r="B431" s="21" t="str">
        <f t="shared" si="19"/>
        <v>3ZK-00379OVS_ES ACADEMICO</v>
      </c>
      <c r="D431" s="21" t="s">
        <v>134</v>
      </c>
      <c r="E431" t="s">
        <v>995</v>
      </c>
      <c r="F431" s="21" t="s">
        <v>806</v>
      </c>
      <c r="G431" s="21" t="s">
        <v>134</v>
      </c>
      <c r="H431" s="49" t="s">
        <v>136</v>
      </c>
      <c r="I431" s="21" t="s">
        <v>74</v>
      </c>
      <c r="J431" t="s">
        <v>996</v>
      </c>
      <c r="K431" s="53" t="s">
        <v>29</v>
      </c>
      <c r="L431" s="52" t="s">
        <v>92</v>
      </c>
      <c r="M431" s="48" t="s">
        <v>73</v>
      </c>
      <c r="N431" s="89" t="s">
        <v>74</v>
      </c>
      <c r="O431" s="90" t="s">
        <v>74</v>
      </c>
      <c r="P431" s="89" t="s">
        <v>74</v>
      </c>
      <c r="Q431" s="47" t="str">
        <f t="shared" si="20"/>
        <v>3ZK-00379</v>
      </c>
      <c r="R431" s="64" t="s">
        <v>75</v>
      </c>
      <c r="S431" s="87">
        <v>0.94</v>
      </c>
      <c r="T431" s="21">
        <v>1</v>
      </c>
      <c r="U431" s="62" t="s">
        <v>139</v>
      </c>
      <c r="V431" s="49" t="s">
        <v>136</v>
      </c>
    </row>
    <row r="432" spans="1:22" x14ac:dyDescent="0.2">
      <c r="A432" s="21" t="str">
        <f t="shared" si="18"/>
        <v>Catalogo principalOVS_ES ACADEMICO4ZF-00177</v>
      </c>
      <c r="B432" s="21" t="str">
        <f t="shared" si="19"/>
        <v>4ZF-00177OVS_ES ACADEMICO</v>
      </c>
      <c r="D432" s="21" t="s">
        <v>134</v>
      </c>
      <c r="E432" t="s">
        <v>997</v>
      </c>
      <c r="F432" s="21" t="s">
        <v>806</v>
      </c>
      <c r="G432" s="21" t="s">
        <v>134</v>
      </c>
      <c r="H432" s="49" t="s">
        <v>136</v>
      </c>
      <c r="I432" s="21" t="s">
        <v>74</v>
      </c>
      <c r="J432" t="s">
        <v>998</v>
      </c>
      <c r="K432" s="53" t="s">
        <v>29</v>
      </c>
      <c r="L432" s="52" t="s">
        <v>92</v>
      </c>
      <c r="M432" s="48" t="s">
        <v>73</v>
      </c>
      <c r="N432" s="89" t="s">
        <v>74</v>
      </c>
      <c r="O432" s="90" t="s">
        <v>74</v>
      </c>
      <c r="P432" s="89" t="s">
        <v>74</v>
      </c>
      <c r="Q432" s="47" t="str">
        <f t="shared" si="20"/>
        <v>4ZF-00177</v>
      </c>
      <c r="R432" s="64" t="s">
        <v>848</v>
      </c>
      <c r="S432" s="87">
        <v>3.34</v>
      </c>
      <c r="T432" s="21">
        <v>1</v>
      </c>
      <c r="U432" s="62" t="s">
        <v>139</v>
      </c>
      <c r="V432" s="49" t="s">
        <v>136</v>
      </c>
    </row>
    <row r="433" spans="1:22" x14ac:dyDescent="0.2">
      <c r="A433" s="21" t="str">
        <f t="shared" si="18"/>
        <v>Catalogo principalOVS_ES ACADEMICO4ZF-00178</v>
      </c>
      <c r="B433" s="21" t="str">
        <f t="shared" si="19"/>
        <v>4ZF-00178OVS_ES ACADEMICO</v>
      </c>
      <c r="D433" s="21" t="s">
        <v>134</v>
      </c>
      <c r="E433" t="s">
        <v>999</v>
      </c>
      <c r="F433" s="21" t="s">
        <v>806</v>
      </c>
      <c r="G433" s="21" t="s">
        <v>134</v>
      </c>
      <c r="H433" s="49" t="s">
        <v>136</v>
      </c>
      <c r="I433" s="21" t="s">
        <v>74</v>
      </c>
      <c r="J433" t="s">
        <v>1000</v>
      </c>
      <c r="K433" s="53" t="s">
        <v>29</v>
      </c>
      <c r="L433" s="52" t="s">
        <v>92</v>
      </c>
      <c r="M433" s="48" t="s">
        <v>73</v>
      </c>
      <c r="N433" s="89" t="s">
        <v>74</v>
      </c>
      <c r="O433" s="90" t="s">
        <v>74</v>
      </c>
      <c r="P433" s="89" t="s">
        <v>74</v>
      </c>
      <c r="Q433" s="47" t="str">
        <f t="shared" si="20"/>
        <v>4ZF-00178</v>
      </c>
      <c r="R433" s="64" t="s">
        <v>848</v>
      </c>
      <c r="S433" s="87">
        <v>3.34</v>
      </c>
      <c r="T433" s="21">
        <v>1</v>
      </c>
      <c r="U433" s="62" t="s">
        <v>139</v>
      </c>
      <c r="V433" s="49" t="s">
        <v>136</v>
      </c>
    </row>
    <row r="434" spans="1:22" x14ac:dyDescent="0.2">
      <c r="A434" s="21" t="str">
        <f t="shared" si="18"/>
        <v>Catalogo principalOVS_ES ACADEMICO5A4-00001</v>
      </c>
      <c r="B434" s="21" t="str">
        <f t="shared" si="19"/>
        <v>5A4-00001OVS_ES ACADEMICO</v>
      </c>
      <c r="D434" s="21" t="s">
        <v>134</v>
      </c>
      <c r="E434" t="s">
        <v>1001</v>
      </c>
      <c r="F434" s="21" t="s">
        <v>806</v>
      </c>
      <c r="G434" s="21" t="s">
        <v>134</v>
      </c>
      <c r="H434" s="49" t="s">
        <v>136</v>
      </c>
      <c r="I434" s="21" t="s">
        <v>74</v>
      </c>
      <c r="J434" t="s">
        <v>1002</v>
      </c>
      <c r="K434" s="53" t="s">
        <v>29</v>
      </c>
      <c r="L434" s="52" t="s">
        <v>92</v>
      </c>
      <c r="M434" s="48" t="s">
        <v>73</v>
      </c>
      <c r="N434" s="89" t="s">
        <v>74</v>
      </c>
      <c r="O434" s="90" t="s">
        <v>74</v>
      </c>
      <c r="P434" s="89" t="s">
        <v>74</v>
      </c>
      <c r="Q434" s="47" t="str">
        <f t="shared" si="20"/>
        <v>5A4-00001</v>
      </c>
      <c r="R434" s="64" t="s">
        <v>848</v>
      </c>
      <c r="S434" s="87">
        <v>0.3</v>
      </c>
      <c r="T434" s="21">
        <v>1</v>
      </c>
      <c r="U434" s="62" t="s">
        <v>139</v>
      </c>
      <c r="V434" s="49" t="s">
        <v>136</v>
      </c>
    </row>
    <row r="435" spans="1:22" x14ac:dyDescent="0.2">
      <c r="A435" s="21" t="str">
        <f t="shared" si="18"/>
        <v>Catalogo principalOVS_ES ACADEMICO5A4-00002</v>
      </c>
      <c r="B435" s="21" t="str">
        <f t="shared" si="19"/>
        <v>5A4-00002OVS_ES ACADEMICO</v>
      </c>
      <c r="D435" s="21" t="s">
        <v>134</v>
      </c>
      <c r="E435" t="s">
        <v>1003</v>
      </c>
      <c r="F435" s="21" t="s">
        <v>806</v>
      </c>
      <c r="G435" s="21" t="s">
        <v>134</v>
      </c>
      <c r="H435" s="49" t="s">
        <v>136</v>
      </c>
      <c r="I435" s="21" t="s">
        <v>74</v>
      </c>
      <c r="J435" t="s">
        <v>1004</v>
      </c>
      <c r="K435" s="53" t="s">
        <v>29</v>
      </c>
      <c r="L435" s="52" t="s">
        <v>92</v>
      </c>
      <c r="M435" s="48" t="s">
        <v>73</v>
      </c>
      <c r="N435" s="89" t="s">
        <v>74</v>
      </c>
      <c r="O435" s="90" t="s">
        <v>74</v>
      </c>
      <c r="P435" s="89" t="s">
        <v>74</v>
      </c>
      <c r="Q435" s="47" t="str">
        <f t="shared" si="20"/>
        <v>5A4-00002</v>
      </c>
      <c r="R435" s="64" t="s">
        <v>848</v>
      </c>
      <c r="S435" s="87">
        <v>0.3</v>
      </c>
      <c r="T435" s="21">
        <v>1</v>
      </c>
      <c r="U435" s="62" t="s">
        <v>139</v>
      </c>
      <c r="V435" s="49" t="s">
        <v>136</v>
      </c>
    </row>
    <row r="436" spans="1:22" x14ac:dyDescent="0.2">
      <c r="A436" s="21" t="str">
        <f t="shared" si="18"/>
        <v>Catalogo principalOVS_ES ACADEMICO5A6-00001</v>
      </c>
      <c r="B436" s="21" t="str">
        <f t="shared" si="19"/>
        <v>5A6-00001OVS_ES ACADEMICO</v>
      </c>
      <c r="D436" s="21" t="s">
        <v>134</v>
      </c>
      <c r="E436" t="s">
        <v>1005</v>
      </c>
      <c r="F436" s="21" t="s">
        <v>806</v>
      </c>
      <c r="G436" s="21" t="s">
        <v>134</v>
      </c>
      <c r="H436" s="49" t="s">
        <v>136</v>
      </c>
      <c r="I436" s="21" t="s">
        <v>74</v>
      </c>
      <c r="J436" t="s">
        <v>1006</v>
      </c>
      <c r="K436" s="53" t="s">
        <v>29</v>
      </c>
      <c r="L436" s="52" t="s">
        <v>92</v>
      </c>
      <c r="M436" s="48" t="s">
        <v>73</v>
      </c>
      <c r="N436" s="89" t="s">
        <v>74</v>
      </c>
      <c r="O436" s="90" t="s">
        <v>74</v>
      </c>
      <c r="P436" s="89" t="s">
        <v>74</v>
      </c>
      <c r="Q436" s="47" t="str">
        <f t="shared" si="20"/>
        <v>5A6-00001</v>
      </c>
      <c r="R436" s="64" t="s">
        <v>848</v>
      </c>
      <c r="S436" s="87">
        <v>1</v>
      </c>
      <c r="T436" s="21">
        <v>1</v>
      </c>
      <c r="U436" s="62" t="s">
        <v>139</v>
      </c>
      <c r="V436" s="49" t="s">
        <v>136</v>
      </c>
    </row>
    <row r="437" spans="1:22" x14ac:dyDescent="0.2">
      <c r="A437" s="21" t="str">
        <f t="shared" si="18"/>
        <v>Catalogo principalOVS_ES ACADEMICO5A7-00001</v>
      </c>
      <c r="B437" s="21" t="str">
        <f t="shared" si="19"/>
        <v>5A7-00001OVS_ES ACADEMICO</v>
      </c>
      <c r="D437" s="21" t="s">
        <v>134</v>
      </c>
      <c r="E437" t="s">
        <v>1007</v>
      </c>
      <c r="F437" s="21" t="s">
        <v>806</v>
      </c>
      <c r="G437" s="21" t="s">
        <v>134</v>
      </c>
      <c r="H437" s="49" t="s">
        <v>136</v>
      </c>
      <c r="I437" s="21" t="s">
        <v>74</v>
      </c>
      <c r="J437" t="s">
        <v>1008</v>
      </c>
      <c r="K437" s="53" t="s">
        <v>29</v>
      </c>
      <c r="L437" s="52" t="s">
        <v>92</v>
      </c>
      <c r="M437" s="48" t="s">
        <v>73</v>
      </c>
      <c r="N437" s="89" t="s">
        <v>74</v>
      </c>
      <c r="O437" s="90" t="s">
        <v>74</v>
      </c>
      <c r="P437" s="89" t="s">
        <v>74</v>
      </c>
      <c r="Q437" s="47" t="str">
        <f t="shared" si="20"/>
        <v>5A7-00001</v>
      </c>
      <c r="R437" s="64" t="s">
        <v>848</v>
      </c>
      <c r="S437" s="87">
        <v>1</v>
      </c>
      <c r="T437" s="21">
        <v>1</v>
      </c>
      <c r="U437" s="62" t="s">
        <v>139</v>
      </c>
      <c r="V437" s="49" t="s">
        <v>136</v>
      </c>
    </row>
    <row r="438" spans="1:22" x14ac:dyDescent="0.2">
      <c r="A438" s="21" t="str">
        <f t="shared" si="18"/>
        <v>Catalogo principalOVS_ES ACADEMICO5A7-00002</v>
      </c>
      <c r="B438" s="21" t="str">
        <f t="shared" si="19"/>
        <v>5A7-00002OVS_ES ACADEMICO</v>
      </c>
      <c r="D438" s="21" t="s">
        <v>134</v>
      </c>
      <c r="E438" t="s">
        <v>1009</v>
      </c>
      <c r="F438" s="21" t="s">
        <v>806</v>
      </c>
      <c r="G438" s="21" t="s">
        <v>134</v>
      </c>
      <c r="H438" s="49" t="s">
        <v>136</v>
      </c>
      <c r="I438" s="21" t="s">
        <v>74</v>
      </c>
      <c r="J438" t="s">
        <v>1010</v>
      </c>
      <c r="K438" s="53" t="s">
        <v>29</v>
      </c>
      <c r="L438" s="52" t="s">
        <v>92</v>
      </c>
      <c r="M438" s="48" t="s">
        <v>73</v>
      </c>
      <c r="N438" s="89" t="s">
        <v>74</v>
      </c>
      <c r="O438" s="90" t="s">
        <v>74</v>
      </c>
      <c r="P438" s="89" t="s">
        <v>74</v>
      </c>
      <c r="Q438" s="47" t="str">
        <f t="shared" si="20"/>
        <v>5A7-00002</v>
      </c>
      <c r="R438" s="64" t="s">
        <v>848</v>
      </c>
      <c r="S438" s="87">
        <v>1</v>
      </c>
      <c r="T438" s="21">
        <v>1</v>
      </c>
      <c r="U438" s="62" t="s">
        <v>139</v>
      </c>
      <c r="V438" s="49" t="s">
        <v>136</v>
      </c>
    </row>
    <row r="439" spans="1:22" x14ac:dyDescent="0.2">
      <c r="A439" s="21" t="str">
        <f t="shared" si="18"/>
        <v>Catalogo principalOVS_ES ACADEMICO5CN-00001</v>
      </c>
      <c r="B439" s="21" t="str">
        <f t="shared" si="19"/>
        <v>5CN-00001OVS_ES ACADEMICO</v>
      </c>
      <c r="D439" s="21" t="s">
        <v>134</v>
      </c>
      <c r="E439" t="s">
        <v>1011</v>
      </c>
      <c r="F439" s="21" t="s">
        <v>806</v>
      </c>
      <c r="G439" s="21" t="s">
        <v>134</v>
      </c>
      <c r="H439" s="49" t="s">
        <v>136</v>
      </c>
      <c r="I439" s="21" t="s">
        <v>74</v>
      </c>
      <c r="J439" t="s">
        <v>1012</v>
      </c>
      <c r="K439" s="53" t="s">
        <v>29</v>
      </c>
      <c r="L439" s="52" t="s">
        <v>92</v>
      </c>
      <c r="M439" s="48" t="s">
        <v>73</v>
      </c>
      <c r="N439" s="89" t="s">
        <v>74</v>
      </c>
      <c r="O439" s="90" t="s">
        <v>74</v>
      </c>
      <c r="P439" s="89" t="s">
        <v>74</v>
      </c>
      <c r="Q439" s="47" t="str">
        <f t="shared" si="20"/>
        <v>5CN-00001</v>
      </c>
      <c r="R439" s="64" t="s">
        <v>848</v>
      </c>
      <c r="S439" s="87">
        <v>0.3</v>
      </c>
      <c r="T439" s="21">
        <v>1</v>
      </c>
      <c r="U439" s="62" t="s">
        <v>139</v>
      </c>
      <c r="V439" s="49" t="s">
        <v>136</v>
      </c>
    </row>
    <row r="440" spans="1:22" x14ac:dyDescent="0.2">
      <c r="A440" s="21" t="str">
        <f t="shared" si="18"/>
        <v>Catalogo principalOVS_ES ACADEMICO5FV-00001</v>
      </c>
      <c r="B440" s="21" t="str">
        <f t="shared" si="19"/>
        <v>5FV-00001OVS_ES ACADEMICO</v>
      </c>
      <c r="D440" s="21" t="s">
        <v>134</v>
      </c>
      <c r="E440" t="s">
        <v>1013</v>
      </c>
      <c r="F440" s="21" t="s">
        <v>806</v>
      </c>
      <c r="G440" s="21" t="s">
        <v>134</v>
      </c>
      <c r="H440" s="49" t="s">
        <v>136</v>
      </c>
      <c r="I440" s="21" t="s">
        <v>74</v>
      </c>
      <c r="J440" t="s">
        <v>1014</v>
      </c>
      <c r="K440" s="53" t="s">
        <v>29</v>
      </c>
      <c r="L440" s="52" t="s">
        <v>92</v>
      </c>
      <c r="M440" s="48" t="s">
        <v>73</v>
      </c>
      <c r="N440" s="89" t="s">
        <v>74</v>
      </c>
      <c r="O440" s="90" t="s">
        <v>74</v>
      </c>
      <c r="P440" s="89" t="s">
        <v>74</v>
      </c>
      <c r="Q440" s="47" t="str">
        <f t="shared" si="20"/>
        <v>5FV-00001</v>
      </c>
      <c r="R440" s="64" t="s">
        <v>848</v>
      </c>
      <c r="S440" s="87">
        <v>2.2999999999999998</v>
      </c>
      <c r="T440" s="21">
        <v>1</v>
      </c>
      <c r="U440" s="62" t="s">
        <v>139</v>
      </c>
      <c r="V440" s="49" t="s">
        <v>136</v>
      </c>
    </row>
    <row r="441" spans="1:22" x14ac:dyDescent="0.2">
      <c r="A441" s="21" t="str">
        <f t="shared" si="18"/>
        <v>Catalogo principalOVS_ES ACADEMICO5FV-00002</v>
      </c>
      <c r="B441" s="21" t="str">
        <f t="shared" si="19"/>
        <v>5FV-00002OVS_ES ACADEMICO</v>
      </c>
      <c r="D441" s="21" t="s">
        <v>134</v>
      </c>
      <c r="E441" t="s">
        <v>1015</v>
      </c>
      <c r="F441" s="21" t="s">
        <v>806</v>
      </c>
      <c r="G441" s="21" t="s">
        <v>134</v>
      </c>
      <c r="H441" s="49" t="s">
        <v>136</v>
      </c>
      <c r="I441" s="21" t="s">
        <v>74</v>
      </c>
      <c r="J441" t="s">
        <v>1016</v>
      </c>
      <c r="K441" s="53" t="s">
        <v>29</v>
      </c>
      <c r="L441" s="52" t="s">
        <v>92</v>
      </c>
      <c r="M441" s="48" t="s">
        <v>73</v>
      </c>
      <c r="N441" s="89" t="s">
        <v>74</v>
      </c>
      <c r="O441" s="90" t="s">
        <v>74</v>
      </c>
      <c r="P441" s="89" t="s">
        <v>74</v>
      </c>
      <c r="Q441" s="47" t="str">
        <f t="shared" si="20"/>
        <v>5FV-00002</v>
      </c>
      <c r="R441" s="64" t="s">
        <v>848</v>
      </c>
      <c r="S441" s="87">
        <v>2.2999999999999998</v>
      </c>
      <c r="T441" s="21">
        <v>1</v>
      </c>
      <c r="U441" s="62" t="s">
        <v>139</v>
      </c>
      <c r="V441" s="49" t="s">
        <v>136</v>
      </c>
    </row>
    <row r="442" spans="1:22" x14ac:dyDescent="0.2">
      <c r="A442" s="21" t="str">
        <f t="shared" si="18"/>
        <v>Catalogo principalOVS_ES ACADEMICO5FV-00004</v>
      </c>
      <c r="B442" s="21" t="str">
        <f t="shared" si="19"/>
        <v>5FV-00004OVS_ES ACADEMICO</v>
      </c>
      <c r="D442" s="21" t="s">
        <v>134</v>
      </c>
      <c r="E442" t="s">
        <v>1017</v>
      </c>
      <c r="F442" s="21" t="s">
        <v>806</v>
      </c>
      <c r="G442" s="21" t="s">
        <v>134</v>
      </c>
      <c r="H442" s="49" t="s">
        <v>136</v>
      </c>
      <c r="I442" s="21" t="s">
        <v>74</v>
      </c>
      <c r="J442" t="s">
        <v>1018</v>
      </c>
      <c r="K442" s="53" t="s">
        <v>29</v>
      </c>
      <c r="L442" s="52" t="s">
        <v>92</v>
      </c>
      <c r="M442" s="48" t="s">
        <v>73</v>
      </c>
      <c r="N442" s="89" t="s">
        <v>74</v>
      </c>
      <c r="O442" s="90" t="s">
        <v>74</v>
      </c>
      <c r="P442" s="89" t="s">
        <v>74</v>
      </c>
      <c r="Q442" s="47" t="str">
        <f t="shared" si="20"/>
        <v>5FV-00004</v>
      </c>
      <c r="R442" s="64" t="s">
        <v>848</v>
      </c>
      <c r="S442" s="87">
        <v>0</v>
      </c>
      <c r="T442" s="21">
        <v>1</v>
      </c>
      <c r="U442" s="62" t="s">
        <v>139</v>
      </c>
      <c r="V442" s="49" t="s">
        <v>136</v>
      </c>
    </row>
    <row r="443" spans="1:22" x14ac:dyDescent="0.2">
      <c r="A443" s="21" t="str">
        <f t="shared" si="18"/>
        <v>Catalogo principalOVS_ES ACADEMICO5FV-00005</v>
      </c>
      <c r="B443" s="21" t="str">
        <f t="shared" si="19"/>
        <v>5FV-00005OVS_ES ACADEMICO</v>
      </c>
      <c r="D443" s="21" t="s">
        <v>134</v>
      </c>
      <c r="E443" t="s">
        <v>1019</v>
      </c>
      <c r="F443" s="21" t="s">
        <v>806</v>
      </c>
      <c r="G443" s="21" t="s">
        <v>134</v>
      </c>
      <c r="H443" s="49" t="s">
        <v>136</v>
      </c>
      <c r="I443" s="21" t="s">
        <v>74</v>
      </c>
      <c r="J443" t="s">
        <v>1020</v>
      </c>
      <c r="K443" s="53" t="s">
        <v>29</v>
      </c>
      <c r="L443" s="52" t="s">
        <v>92</v>
      </c>
      <c r="M443" s="48" t="s">
        <v>73</v>
      </c>
      <c r="N443" s="89" t="s">
        <v>74</v>
      </c>
      <c r="O443" s="90" t="s">
        <v>74</v>
      </c>
      <c r="P443" s="89" t="s">
        <v>74</v>
      </c>
      <c r="Q443" s="47" t="str">
        <f t="shared" si="20"/>
        <v>5FV-00005</v>
      </c>
      <c r="R443" s="64" t="s">
        <v>848</v>
      </c>
      <c r="S443" s="87">
        <v>0</v>
      </c>
      <c r="T443" s="21">
        <v>1</v>
      </c>
      <c r="U443" s="62" t="s">
        <v>139</v>
      </c>
      <c r="V443" s="49" t="s">
        <v>136</v>
      </c>
    </row>
    <row r="444" spans="1:22" x14ac:dyDescent="0.2">
      <c r="A444" s="21" t="str">
        <f t="shared" si="18"/>
        <v>Catalogo principalOVS_ES ACADEMICO5FV-00007</v>
      </c>
      <c r="B444" s="21" t="str">
        <f t="shared" si="19"/>
        <v>5FV-00007OVS_ES ACADEMICO</v>
      </c>
      <c r="D444" s="21" t="s">
        <v>134</v>
      </c>
      <c r="E444" t="s">
        <v>1021</v>
      </c>
      <c r="F444" s="21" t="s">
        <v>806</v>
      </c>
      <c r="G444" s="21" t="s">
        <v>134</v>
      </c>
      <c r="H444" s="49" t="s">
        <v>136</v>
      </c>
      <c r="I444" s="21" t="s">
        <v>74</v>
      </c>
      <c r="J444" t="s">
        <v>1022</v>
      </c>
      <c r="K444" s="53" t="s">
        <v>29</v>
      </c>
      <c r="L444" s="52" t="s">
        <v>92</v>
      </c>
      <c r="M444" s="48" t="s">
        <v>73</v>
      </c>
      <c r="N444" s="89" t="s">
        <v>74</v>
      </c>
      <c r="O444" s="90" t="s">
        <v>74</v>
      </c>
      <c r="P444" s="89" t="s">
        <v>74</v>
      </c>
      <c r="Q444" s="47" t="str">
        <f t="shared" si="20"/>
        <v>5FV-00007</v>
      </c>
      <c r="R444" s="64" t="s">
        <v>848</v>
      </c>
      <c r="S444" s="87">
        <v>2.2999999999999998</v>
      </c>
      <c r="T444" s="21">
        <v>1</v>
      </c>
      <c r="U444" s="62" t="s">
        <v>139</v>
      </c>
      <c r="V444" s="49" t="s">
        <v>136</v>
      </c>
    </row>
    <row r="445" spans="1:22" x14ac:dyDescent="0.2">
      <c r="A445" s="21" t="str">
        <f t="shared" si="18"/>
        <v>Catalogo principalOVS_ES ACADEMICO5FV-00008</v>
      </c>
      <c r="B445" s="21" t="str">
        <f t="shared" si="19"/>
        <v>5FV-00008OVS_ES ACADEMICO</v>
      </c>
      <c r="D445" s="21" t="s">
        <v>134</v>
      </c>
      <c r="E445" t="s">
        <v>1023</v>
      </c>
      <c r="F445" s="21" t="s">
        <v>806</v>
      </c>
      <c r="G445" s="21" t="s">
        <v>134</v>
      </c>
      <c r="H445" s="49" t="s">
        <v>136</v>
      </c>
      <c r="I445" s="21" t="s">
        <v>74</v>
      </c>
      <c r="J445" t="s">
        <v>1024</v>
      </c>
      <c r="K445" s="53" t="s">
        <v>29</v>
      </c>
      <c r="L445" s="52" t="s">
        <v>92</v>
      </c>
      <c r="M445" s="48" t="s">
        <v>73</v>
      </c>
      <c r="N445" s="89" t="s">
        <v>74</v>
      </c>
      <c r="O445" s="90" t="s">
        <v>74</v>
      </c>
      <c r="P445" s="89" t="s">
        <v>74</v>
      </c>
      <c r="Q445" s="47" t="str">
        <f t="shared" si="20"/>
        <v>5FV-00008</v>
      </c>
      <c r="R445" s="64" t="s">
        <v>848</v>
      </c>
      <c r="S445" s="87">
        <v>2.2999999999999998</v>
      </c>
      <c r="T445" s="21">
        <v>1</v>
      </c>
      <c r="U445" s="62" t="s">
        <v>139</v>
      </c>
      <c r="V445" s="49" t="s">
        <v>136</v>
      </c>
    </row>
    <row r="446" spans="1:22" x14ac:dyDescent="0.2">
      <c r="A446" s="21" t="str">
        <f t="shared" si="18"/>
        <v>Catalogo principalOVS_ES ACADEMICO5FV-00009</v>
      </c>
      <c r="B446" s="21" t="str">
        <f t="shared" si="19"/>
        <v>5FV-00009OVS_ES ACADEMICO</v>
      </c>
      <c r="D446" s="21" t="s">
        <v>134</v>
      </c>
      <c r="E446" t="s">
        <v>1025</v>
      </c>
      <c r="F446" s="21" t="s">
        <v>806</v>
      </c>
      <c r="G446" s="21" t="s">
        <v>134</v>
      </c>
      <c r="H446" s="49" t="s">
        <v>136</v>
      </c>
      <c r="I446" s="21" t="s">
        <v>74</v>
      </c>
      <c r="J446" t="s">
        <v>1026</v>
      </c>
      <c r="K446" s="53" t="s">
        <v>29</v>
      </c>
      <c r="L446" s="52" t="s">
        <v>92</v>
      </c>
      <c r="M446" s="48" t="s">
        <v>73</v>
      </c>
      <c r="N446" s="89" t="s">
        <v>74</v>
      </c>
      <c r="O446" s="90" t="s">
        <v>74</v>
      </c>
      <c r="P446" s="89" t="s">
        <v>74</v>
      </c>
      <c r="Q446" s="47" t="str">
        <f t="shared" si="20"/>
        <v>5FV-00009</v>
      </c>
      <c r="R446" s="64" t="s">
        <v>848</v>
      </c>
      <c r="S446" s="87">
        <v>0</v>
      </c>
      <c r="T446" s="21">
        <v>1</v>
      </c>
      <c r="U446" s="62" t="s">
        <v>139</v>
      </c>
      <c r="V446" s="49" t="s">
        <v>136</v>
      </c>
    </row>
    <row r="447" spans="1:22" x14ac:dyDescent="0.2">
      <c r="A447" s="21" t="str">
        <f t="shared" ref="A447:A510" si="21">D447&amp;F447&amp;E447</f>
        <v>Catalogo principalOVS_ES ACADEMICO5FV-00010</v>
      </c>
      <c r="B447" s="21" t="str">
        <f t="shared" ref="B447:B510" si="22">E447&amp;F447</f>
        <v>5FV-00010OVS_ES ACADEMICO</v>
      </c>
      <c r="D447" s="21" t="s">
        <v>134</v>
      </c>
      <c r="E447" t="s">
        <v>1027</v>
      </c>
      <c r="F447" s="21" t="s">
        <v>806</v>
      </c>
      <c r="G447" s="21" t="s">
        <v>134</v>
      </c>
      <c r="H447" s="49" t="s">
        <v>136</v>
      </c>
      <c r="I447" s="21" t="s">
        <v>74</v>
      </c>
      <c r="J447" t="s">
        <v>1028</v>
      </c>
      <c r="K447" s="53" t="s">
        <v>29</v>
      </c>
      <c r="L447" s="52" t="s">
        <v>92</v>
      </c>
      <c r="M447" s="48" t="s">
        <v>73</v>
      </c>
      <c r="N447" s="89" t="s">
        <v>74</v>
      </c>
      <c r="O447" s="90" t="s">
        <v>74</v>
      </c>
      <c r="P447" s="89" t="s">
        <v>74</v>
      </c>
      <c r="Q447" s="47" t="str">
        <f t="shared" si="20"/>
        <v>5FV-00010</v>
      </c>
      <c r="R447" s="64" t="s">
        <v>848</v>
      </c>
      <c r="S447" s="87">
        <v>0</v>
      </c>
      <c r="T447" s="21">
        <v>1</v>
      </c>
      <c r="U447" s="62" t="s">
        <v>139</v>
      </c>
      <c r="V447" s="49" t="s">
        <v>136</v>
      </c>
    </row>
    <row r="448" spans="1:22" x14ac:dyDescent="0.2">
      <c r="A448" s="21" t="str">
        <f t="shared" si="21"/>
        <v>Catalogo principalOVS_ES ACADEMICO5HU-00035</v>
      </c>
      <c r="B448" s="21" t="str">
        <f t="shared" si="22"/>
        <v>5HU-00035OVS_ES ACADEMICO</v>
      </c>
      <c r="D448" s="21" t="s">
        <v>134</v>
      </c>
      <c r="E448" t="s">
        <v>1029</v>
      </c>
      <c r="F448" s="21" t="s">
        <v>806</v>
      </c>
      <c r="G448" s="21" t="s">
        <v>134</v>
      </c>
      <c r="H448" s="49" t="s">
        <v>136</v>
      </c>
      <c r="I448" s="21" t="s">
        <v>74</v>
      </c>
      <c r="J448" t="s">
        <v>1030</v>
      </c>
      <c r="K448" s="53" t="s">
        <v>29</v>
      </c>
      <c r="L448" s="52" t="s">
        <v>92</v>
      </c>
      <c r="M448" s="48" t="s">
        <v>73</v>
      </c>
      <c r="N448" s="89" t="s">
        <v>74</v>
      </c>
      <c r="O448" s="90" t="s">
        <v>74</v>
      </c>
      <c r="P448" s="89" t="s">
        <v>74</v>
      </c>
      <c r="Q448" s="47" t="str">
        <f t="shared" si="20"/>
        <v>5HU-00035</v>
      </c>
      <c r="R448" s="64" t="s">
        <v>75</v>
      </c>
      <c r="S448" s="87">
        <v>422</v>
      </c>
      <c r="T448" s="21">
        <v>1</v>
      </c>
      <c r="U448" s="62" t="s">
        <v>139</v>
      </c>
      <c r="V448" s="49" t="s">
        <v>136</v>
      </c>
    </row>
    <row r="449" spans="1:22" x14ac:dyDescent="0.2">
      <c r="A449" s="21" t="str">
        <f t="shared" si="21"/>
        <v>Catalogo principalOVS_ES ACADEMICO5HU-00036</v>
      </c>
      <c r="B449" s="21" t="str">
        <f t="shared" si="22"/>
        <v>5HU-00036OVS_ES ACADEMICO</v>
      </c>
      <c r="D449" s="21" t="s">
        <v>134</v>
      </c>
      <c r="E449" t="s">
        <v>1031</v>
      </c>
      <c r="F449" s="21" t="s">
        <v>806</v>
      </c>
      <c r="G449" s="21" t="s">
        <v>134</v>
      </c>
      <c r="H449" s="49" t="s">
        <v>136</v>
      </c>
      <c r="I449" s="21" t="s">
        <v>74</v>
      </c>
      <c r="J449" t="s">
        <v>1032</v>
      </c>
      <c r="K449" s="53" t="s">
        <v>29</v>
      </c>
      <c r="L449" s="52" t="s">
        <v>92</v>
      </c>
      <c r="M449" s="48" t="s">
        <v>73</v>
      </c>
      <c r="N449" s="89" t="s">
        <v>74</v>
      </c>
      <c r="O449" s="90" t="s">
        <v>74</v>
      </c>
      <c r="P449" s="89" t="s">
        <v>74</v>
      </c>
      <c r="Q449" s="47" t="str">
        <f t="shared" si="20"/>
        <v>5HU-00036</v>
      </c>
      <c r="R449" s="64" t="s">
        <v>75</v>
      </c>
      <c r="S449" s="87">
        <v>422</v>
      </c>
      <c r="T449" s="21">
        <v>1</v>
      </c>
      <c r="U449" s="62" t="s">
        <v>139</v>
      </c>
      <c r="V449" s="49" t="s">
        <v>136</v>
      </c>
    </row>
    <row r="450" spans="1:22" x14ac:dyDescent="0.2">
      <c r="A450" s="21" t="str">
        <f t="shared" si="21"/>
        <v>Catalogo principalOVS_ES ACADEMICO6EM-00001</v>
      </c>
      <c r="B450" s="21" t="str">
        <f t="shared" si="22"/>
        <v>6EM-00001OVS_ES ACADEMICO</v>
      </c>
      <c r="D450" s="21" t="s">
        <v>134</v>
      </c>
      <c r="E450" t="s">
        <v>1033</v>
      </c>
      <c r="F450" s="21" t="s">
        <v>806</v>
      </c>
      <c r="G450" s="21" t="s">
        <v>134</v>
      </c>
      <c r="H450" s="49" t="s">
        <v>136</v>
      </c>
      <c r="I450" s="21" t="s">
        <v>74</v>
      </c>
      <c r="J450" t="s">
        <v>1034</v>
      </c>
      <c r="K450" s="53" t="s">
        <v>29</v>
      </c>
      <c r="L450" s="52" t="s">
        <v>92</v>
      </c>
      <c r="M450" s="48" t="s">
        <v>73</v>
      </c>
      <c r="N450" s="89" t="s">
        <v>74</v>
      </c>
      <c r="O450" s="90" t="s">
        <v>74</v>
      </c>
      <c r="P450" s="89" t="s">
        <v>74</v>
      </c>
      <c r="Q450" s="47" t="str">
        <f t="shared" si="20"/>
        <v>6EM-00001</v>
      </c>
      <c r="R450" s="64" t="s">
        <v>848</v>
      </c>
      <c r="S450" s="87">
        <v>1.1000000000000001</v>
      </c>
      <c r="T450" s="21">
        <v>1</v>
      </c>
      <c r="U450" s="62" t="s">
        <v>139</v>
      </c>
      <c r="V450" s="49" t="s">
        <v>136</v>
      </c>
    </row>
    <row r="451" spans="1:22" x14ac:dyDescent="0.2">
      <c r="A451" s="21" t="str">
        <f t="shared" si="21"/>
        <v>Catalogo principalOVS_ES ACADEMICO6EM-00002</v>
      </c>
      <c r="B451" s="21" t="str">
        <f t="shared" si="22"/>
        <v>6EM-00002OVS_ES ACADEMICO</v>
      </c>
      <c r="D451" s="21" t="s">
        <v>134</v>
      </c>
      <c r="E451" t="s">
        <v>1035</v>
      </c>
      <c r="F451" s="21" t="s">
        <v>806</v>
      </c>
      <c r="G451" s="21" t="s">
        <v>134</v>
      </c>
      <c r="H451" s="49" t="s">
        <v>136</v>
      </c>
      <c r="I451" s="21" t="s">
        <v>74</v>
      </c>
      <c r="J451" t="s">
        <v>1036</v>
      </c>
      <c r="K451" s="53" t="s">
        <v>29</v>
      </c>
      <c r="L451" s="52" t="s">
        <v>92</v>
      </c>
      <c r="M451" s="48" t="s">
        <v>73</v>
      </c>
      <c r="N451" s="89" t="s">
        <v>74</v>
      </c>
      <c r="O451" s="90" t="s">
        <v>74</v>
      </c>
      <c r="P451" s="89" t="s">
        <v>74</v>
      </c>
      <c r="Q451" s="47" t="str">
        <f t="shared" ref="Q451:Q514" si="23">+E451</f>
        <v>6EM-00002</v>
      </c>
      <c r="R451" s="64" t="s">
        <v>848</v>
      </c>
      <c r="S451" s="87">
        <v>1.1000000000000001</v>
      </c>
      <c r="T451" s="21">
        <v>1</v>
      </c>
      <c r="U451" s="62" t="s">
        <v>139</v>
      </c>
      <c r="V451" s="49" t="s">
        <v>136</v>
      </c>
    </row>
    <row r="452" spans="1:22" x14ac:dyDescent="0.2">
      <c r="A452" s="21" t="str">
        <f t="shared" si="21"/>
        <v>Catalogo principalOVS_ES ACADEMICO6EM-00011</v>
      </c>
      <c r="B452" s="21" t="str">
        <f t="shared" si="22"/>
        <v>6EM-00011OVS_ES ACADEMICO</v>
      </c>
      <c r="D452" s="21" t="s">
        <v>134</v>
      </c>
      <c r="E452" t="s">
        <v>1037</v>
      </c>
      <c r="F452" s="21" t="s">
        <v>806</v>
      </c>
      <c r="G452" s="21" t="s">
        <v>134</v>
      </c>
      <c r="H452" s="49" t="s">
        <v>136</v>
      </c>
      <c r="I452" s="21" t="s">
        <v>74</v>
      </c>
      <c r="J452" t="s">
        <v>1038</v>
      </c>
      <c r="K452" s="53" t="s">
        <v>29</v>
      </c>
      <c r="L452" s="52" t="s">
        <v>92</v>
      </c>
      <c r="M452" s="48" t="s">
        <v>73</v>
      </c>
      <c r="N452" s="89" t="s">
        <v>74</v>
      </c>
      <c r="O452" s="90" t="s">
        <v>74</v>
      </c>
      <c r="P452" s="89" t="s">
        <v>74</v>
      </c>
      <c r="Q452" s="47" t="str">
        <f t="shared" si="23"/>
        <v>6EM-00011</v>
      </c>
      <c r="R452" s="64" t="s">
        <v>848</v>
      </c>
      <c r="S452" s="87">
        <v>0.9</v>
      </c>
      <c r="T452" s="21">
        <v>1</v>
      </c>
      <c r="U452" s="62" t="s">
        <v>139</v>
      </c>
      <c r="V452" s="49" t="s">
        <v>136</v>
      </c>
    </row>
    <row r="453" spans="1:22" x14ac:dyDescent="0.2">
      <c r="A453" s="21" t="str">
        <f t="shared" si="21"/>
        <v>Catalogo principalOVS_ES ACADEMICO6MV-00001</v>
      </c>
      <c r="B453" s="21" t="str">
        <f t="shared" si="22"/>
        <v>6MV-00001OVS_ES ACADEMICO</v>
      </c>
      <c r="D453" s="21" t="s">
        <v>134</v>
      </c>
      <c r="E453" t="s">
        <v>1039</v>
      </c>
      <c r="F453" s="21" t="s">
        <v>806</v>
      </c>
      <c r="G453" s="21" t="s">
        <v>134</v>
      </c>
      <c r="H453" s="49" t="s">
        <v>136</v>
      </c>
      <c r="I453" s="21" t="s">
        <v>74</v>
      </c>
      <c r="J453" t="s">
        <v>1040</v>
      </c>
      <c r="K453" s="53" t="s">
        <v>29</v>
      </c>
      <c r="L453" s="52" t="s">
        <v>92</v>
      </c>
      <c r="M453" s="48" t="s">
        <v>73</v>
      </c>
      <c r="N453" s="89" t="s">
        <v>74</v>
      </c>
      <c r="O453" s="90" t="s">
        <v>74</v>
      </c>
      <c r="P453" s="89" t="s">
        <v>74</v>
      </c>
      <c r="Q453" s="47" t="str">
        <f t="shared" si="23"/>
        <v>6MV-00001</v>
      </c>
      <c r="R453" s="64" t="s">
        <v>848</v>
      </c>
      <c r="S453" s="87">
        <v>0</v>
      </c>
      <c r="T453" s="21">
        <v>1</v>
      </c>
      <c r="U453" s="62" t="s">
        <v>139</v>
      </c>
      <c r="V453" s="49" t="s">
        <v>136</v>
      </c>
    </row>
    <row r="454" spans="1:22" x14ac:dyDescent="0.2">
      <c r="A454" s="21" t="str">
        <f t="shared" si="21"/>
        <v>Catalogo principalOVS_ES ACADEMICO6MV-00002</v>
      </c>
      <c r="B454" s="21" t="str">
        <f t="shared" si="22"/>
        <v>6MV-00002OVS_ES ACADEMICO</v>
      </c>
      <c r="D454" s="21" t="s">
        <v>134</v>
      </c>
      <c r="E454" t="s">
        <v>1041</v>
      </c>
      <c r="F454" s="21" t="s">
        <v>806</v>
      </c>
      <c r="G454" s="21" t="s">
        <v>134</v>
      </c>
      <c r="H454" s="49" t="s">
        <v>136</v>
      </c>
      <c r="I454" s="21" t="s">
        <v>74</v>
      </c>
      <c r="J454" t="s">
        <v>1042</v>
      </c>
      <c r="K454" s="53" t="s">
        <v>29</v>
      </c>
      <c r="L454" s="52" t="s">
        <v>92</v>
      </c>
      <c r="M454" s="48" t="s">
        <v>73</v>
      </c>
      <c r="N454" s="89" t="s">
        <v>74</v>
      </c>
      <c r="O454" s="90" t="s">
        <v>74</v>
      </c>
      <c r="P454" s="89" t="s">
        <v>74</v>
      </c>
      <c r="Q454" s="47" t="str">
        <f t="shared" si="23"/>
        <v>6MV-00002</v>
      </c>
      <c r="R454" s="64" t="s">
        <v>848</v>
      </c>
      <c r="S454" s="87">
        <v>0</v>
      </c>
      <c r="T454" s="21">
        <v>1</v>
      </c>
      <c r="U454" s="62" t="s">
        <v>139</v>
      </c>
      <c r="V454" s="49" t="s">
        <v>136</v>
      </c>
    </row>
    <row r="455" spans="1:22" x14ac:dyDescent="0.2">
      <c r="A455" s="21" t="str">
        <f t="shared" si="21"/>
        <v>Catalogo principalOVS_ES ACADEMICO6MV-00005</v>
      </c>
      <c r="B455" s="21" t="str">
        <f t="shared" si="22"/>
        <v>6MV-00005OVS_ES ACADEMICO</v>
      </c>
      <c r="D455" s="21" t="s">
        <v>134</v>
      </c>
      <c r="E455" t="s">
        <v>1043</v>
      </c>
      <c r="F455" s="21" t="s">
        <v>806</v>
      </c>
      <c r="G455" s="21" t="s">
        <v>134</v>
      </c>
      <c r="H455" s="49" t="s">
        <v>136</v>
      </c>
      <c r="I455" s="21" t="s">
        <v>74</v>
      </c>
      <c r="J455" t="s">
        <v>1044</v>
      </c>
      <c r="K455" s="53" t="s">
        <v>29</v>
      </c>
      <c r="L455" s="52" t="s">
        <v>92</v>
      </c>
      <c r="M455" s="48" t="s">
        <v>73</v>
      </c>
      <c r="N455" s="89" t="s">
        <v>74</v>
      </c>
      <c r="O455" s="90" t="s">
        <v>74</v>
      </c>
      <c r="P455" s="89" t="s">
        <v>74</v>
      </c>
      <c r="Q455" s="47" t="str">
        <f t="shared" si="23"/>
        <v>6MV-00005</v>
      </c>
      <c r="R455" s="64" t="s">
        <v>848</v>
      </c>
      <c r="S455" s="87">
        <v>0</v>
      </c>
      <c r="T455" s="21">
        <v>1</v>
      </c>
      <c r="U455" s="62" t="s">
        <v>139</v>
      </c>
      <c r="V455" s="49" t="s">
        <v>136</v>
      </c>
    </row>
    <row r="456" spans="1:22" x14ac:dyDescent="0.2">
      <c r="A456" s="21" t="str">
        <f t="shared" si="21"/>
        <v>Catalogo principalOVS_ES ACADEMICO6QV-00001</v>
      </c>
      <c r="B456" s="21" t="str">
        <f t="shared" si="22"/>
        <v>6QV-00001OVS_ES ACADEMICO</v>
      </c>
      <c r="D456" s="21" t="s">
        <v>134</v>
      </c>
      <c r="E456" t="s">
        <v>1045</v>
      </c>
      <c r="F456" s="21" t="s">
        <v>806</v>
      </c>
      <c r="G456" s="21" t="s">
        <v>134</v>
      </c>
      <c r="H456" s="49" t="s">
        <v>136</v>
      </c>
      <c r="I456" s="21" t="s">
        <v>74</v>
      </c>
      <c r="J456" t="s">
        <v>1046</v>
      </c>
      <c r="K456" s="53" t="s">
        <v>29</v>
      </c>
      <c r="L456" s="52" t="s">
        <v>92</v>
      </c>
      <c r="M456" s="48" t="s">
        <v>73</v>
      </c>
      <c r="N456" s="89" t="s">
        <v>74</v>
      </c>
      <c r="O456" s="90" t="s">
        <v>74</v>
      </c>
      <c r="P456" s="89" t="s">
        <v>74</v>
      </c>
      <c r="Q456" s="47" t="str">
        <f t="shared" si="23"/>
        <v>6QV-00001</v>
      </c>
      <c r="R456" s="64" t="s">
        <v>848</v>
      </c>
      <c r="S456" s="87">
        <v>0</v>
      </c>
      <c r="T456" s="21">
        <v>1</v>
      </c>
      <c r="U456" s="62" t="s">
        <v>139</v>
      </c>
      <c r="V456" s="49" t="s">
        <v>136</v>
      </c>
    </row>
    <row r="457" spans="1:22" x14ac:dyDescent="0.2">
      <c r="A457" s="21" t="str">
        <f t="shared" si="21"/>
        <v>Catalogo principalOVS_ES ACADEMICO6QV-00002</v>
      </c>
      <c r="B457" s="21" t="str">
        <f t="shared" si="22"/>
        <v>6QV-00002OVS_ES ACADEMICO</v>
      </c>
      <c r="D457" s="21" t="s">
        <v>134</v>
      </c>
      <c r="E457" t="s">
        <v>1047</v>
      </c>
      <c r="F457" s="21" t="s">
        <v>806</v>
      </c>
      <c r="G457" s="21" t="s">
        <v>134</v>
      </c>
      <c r="H457" s="49" t="s">
        <v>136</v>
      </c>
      <c r="I457" s="21" t="s">
        <v>74</v>
      </c>
      <c r="J457" t="s">
        <v>1048</v>
      </c>
      <c r="K457" s="53" t="s">
        <v>29</v>
      </c>
      <c r="L457" s="52" t="s">
        <v>92</v>
      </c>
      <c r="M457" s="48" t="s">
        <v>73</v>
      </c>
      <c r="N457" s="89" t="s">
        <v>74</v>
      </c>
      <c r="O457" s="90" t="s">
        <v>74</v>
      </c>
      <c r="P457" s="89" t="s">
        <v>74</v>
      </c>
      <c r="Q457" s="47" t="str">
        <f t="shared" si="23"/>
        <v>6QV-00002</v>
      </c>
      <c r="R457" s="64" t="s">
        <v>848</v>
      </c>
      <c r="S457" s="87">
        <v>0</v>
      </c>
      <c r="T457" s="21">
        <v>1</v>
      </c>
      <c r="U457" s="62" t="s">
        <v>139</v>
      </c>
      <c r="V457" s="49" t="s">
        <v>136</v>
      </c>
    </row>
    <row r="458" spans="1:22" x14ac:dyDescent="0.2">
      <c r="A458" s="21" t="str">
        <f t="shared" si="21"/>
        <v>Catalogo principalOVS_ES ACADEMICO6QV-00005</v>
      </c>
      <c r="B458" s="21" t="str">
        <f t="shared" si="22"/>
        <v>6QV-00005OVS_ES ACADEMICO</v>
      </c>
      <c r="D458" s="21" t="s">
        <v>134</v>
      </c>
      <c r="E458" t="s">
        <v>1049</v>
      </c>
      <c r="F458" s="21" t="s">
        <v>806</v>
      </c>
      <c r="G458" s="21" t="s">
        <v>134</v>
      </c>
      <c r="H458" s="49" t="s">
        <v>136</v>
      </c>
      <c r="I458" s="21" t="s">
        <v>74</v>
      </c>
      <c r="J458" t="s">
        <v>1050</v>
      </c>
      <c r="K458" s="53" t="s">
        <v>29</v>
      </c>
      <c r="L458" s="52" t="s">
        <v>92</v>
      </c>
      <c r="M458" s="48" t="s">
        <v>73</v>
      </c>
      <c r="N458" s="89" t="s">
        <v>74</v>
      </c>
      <c r="O458" s="90" t="s">
        <v>74</v>
      </c>
      <c r="P458" s="89" t="s">
        <v>74</v>
      </c>
      <c r="Q458" s="47" t="str">
        <f t="shared" si="23"/>
        <v>6QV-00005</v>
      </c>
      <c r="R458" s="64" t="s">
        <v>848</v>
      </c>
      <c r="S458" s="87">
        <v>0</v>
      </c>
      <c r="T458" s="21">
        <v>1</v>
      </c>
      <c r="U458" s="62" t="s">
        <v>139</v>
      </c>
      <c r="V458" s="49" t="s">
        <v>136</v>
      </c>
    </row>
    <row r="459" spans="1:22" x14ac:dyDescent="0.2">
      <c r="A459" s="21" t="str">
        <f t="shared" si="21"/>
        <v>Catalogo principalOVS_ES ACADEMICO6VC-01516</v>
      </c>
      <c r="B459" s="21" t="str">
        <f t="shared" si="22"/>
        <v>6VC-01516OVS_ES ACADEMICO</v>
      </c>
      <c r="D459" s="21" t="s">
        <v>134</v>
      </c>
      <c r="E459" t="s">
        <v>1051</v>
      </c>
      <c r="F459" s="21" t="s">
        <v>806</v>
      </c>
      <c r="G459" s="21" t="s">
        <v>134</v>
      </c>
      <c r="H459" s="49" t="s">
        <v>136</v>
      </c>
      <c r="I459" s="21" t="s">
        <v>74</v>
      </c>
      <c r="J459" t="s">
        <v>1052</v>
      </c>
      <c r="K459" s="53" t="s">
        <v>29</v>
      </c>
      <c r="L459" s="52" t="s">
        <v>92</v>
      </c>
      <c r="M459" s="48" t="s">
        <v>73</v>
      </c>
      <c r="N459" s="89" t="s">
        <v>74</v>
      </c>
      <c r="O459" s="90" t="s">
        <v>74</v>
      </c>
      <c r="P459" s="89" t="s">
        <v>74</v>
      </c>
      <c r="Q459" s="47" t="str">
        <f t="shared" si="23"/>
        <v>6VC-01516</v>
      </c>
      <c r="R459" s="64" t="s">
        <v>75</v>
      </c>
      <c r="S459" s="87">
        <v>8</v>
      </c>
      <c r="T459" s="21">
        <v>1</v>
      </c>
      <c r="U459" s="62" t="s">
        <v>139</v>
      </c>
      <c r="V459" s="49" t="s">
        <v>136</v>
      </c>
    </row>
    <row r="460" spans="1:22" x14ac:dyDescent="0.2">
      <c r="A460" s="21" t="str">
        <f t="shared" si="21"/>
        <v>Catalogo principalOVS_ES ACADEMICO6VC-01517</v>
      </c>
      <c r="B460" s="21" t="str">
        <f t="shared" si="22"/>
        <v>6VC-01517OVS_ES ACADEMICO</v>
      </c>
      <c r="D460" s="21" t="s">
        <v>134</v>
      </c>
      <c r="E460" t="s">
        <v>1053</v>
      </c>
      <c r="F460" s="21" t="s">
        <v>806</v>
      </c>
      <c r="G460" s="21" t="s">
        <v>134</v>
      </c>
      <c r="H460" s="49" t="s">
        <v>136</v>
      </c>
      <c r="I460" s="21" t="s">
        <v>74</v>
      </c>
      <c r="J460" t="s">
        <v>1054</v>
      </c>
      <c r="K460" s="53" t="s">
        <v>29</v>
      </c>
      <c r="L460" s="52" t="s">
        <v>92</v>
      </c>
      <c r="M460" s="48" t="s">
        <v>73</v>
      </c>
      <c r="N460" s="89" t="s">
        <v>74</v>
      </c>
      <c r="O460" s="90" t="s">
        <v>74</v>
      </c>
      <c r="P460" s="89" t="s">
        <v>74</v>
      </c>
      <c r="Q460" s="47" t="str">
        <f t="shared" si="23"/>
        <v>6VC-01517</v>
      </c>
      <c r="R460" s="64" t="s">
        <v>75</v>
      </c>
      <c r="S460" s="87">
        <v>8</v>
      </c>
      <c r="T460" s="21">
        <v>1</v>
      </c>
      <c r="U460" s="62" t="s">
        <v>139</v>
      </c>
      <c r="V460" s="49" t="s">
        <v>136</v>
      </c>
    </row>
    <row r="461" spans="1:22" x14ac:dyDescent="0.2">
      <c r="A461" s="21" t="str">
        <f t="shared" si="21"/>
        <v>Catalogo principalOVS_ES ACADEMICO6VC-01518</v>
      </c>
      <c r="B461" s="21" t="str">
        <f t="shared" si="22"/>
        <v>6VC-01518OVS_ES ACADEMICO</v>
      </c>
      <c r="D461" s="21" t="s">
        <v>134</v>
      </c>
      <c r="E461" t="s">
        <v>1055</v>
      </c>
      <c r="F461" s="21" t="s">
        <v>806</v>
      </c>
      <c r="G461" s="21" t="s">
        <v>134</v>
      </c>
      <c r="H461" s="49" t="s">
        <v>136</v>
      </c>
      <c r="I461" s="21" t="s">
        <v>74</v>
      </c>
      <c r="J461" t="s">
        <v>1056</v>
      </c>
      <c r="K461" s="53" t="s">
        <v>29</v>
      </c>
      <c r="L461" s="52" t="s">
        <v>92</v>
      </c>
      <c r="M461" s="48" t="s">
        <v>73</v>
      </c>
      <c r="N461" s="89" t="s">
        <v>74</v>
      </c>
      <c r="O461" s="90" t="s">
        <v>74</v>
      </c>
      <c r="P461" s="89" t="s">
        <v>74</v>
      </c>
      <c r="Q461" s="47" t="str">
        <f t="shared" si="23"/>
        <v>6VC-01518</v>
      </c>
      <c r="R461" s="64" t="s">
        <v>75</v>
      </c>
      <c r="S461" s="87">
        <v>8</v>
      </c>
      <c r="T461" s="21">
        <v>1</v>
      </c>
      <c r="U461" s="62" t="s">
        <v>139</v>
      </c>
      <c r="V461" s="49" t="s">
        <v>136</v>
      </c>
    </row>
    <row r="462" spans="1:22" x14ac:dyDescent="0.2">
      <c r="A462" s="21" t="str">
        <f t="shared" si="21"/>
        <v>Catalogo principalOVS_ES ACADEMICO6VC-01519</v>
      </c>
      <c r="B462" s="21" t="str">
        <f t="shared" si="22"/>
        <v>6VC-01519OVS_ES ACADEMICO</v>
      </c>
      <c r="D462" s="21" t="s">
        <v>134</v>
      </c>
      <c r="E462" t="s">
        <v>1057</v>
      </c>
      <c r="F462" s="21" t="s">
        <v>806</v>
      </c>
      <c r="G462" s="21" t="s">
        <v>134</v>
      </c>
      <c r="H462" s="49" t="s">
        <v>136</v>
      </c>
      <c r="I462" s="21" t="s">
        <v>74</v>
      </c>
      <c r="J462" t="s">
        <v>1058</v>
      </c>
      <c r="K462" s="53" t="s">
        <v>29</v>
      </c>
      <c r="L462" s="52" t="s">
        <v>92</v>
      </c>
      <c r="M462" s="48" t="s">
        <v>73</v>
      </c>
      <c r="N462" s="89" t="s">
        <v>74</v>
      </c>
      <c r="O462" s="90" t="s">
        <v>74</v>
      </c>
      <c r="P462" s="89" t="s">
        <v>74</v>
      </c>
      <c r="Q462" s="47" t="str">
        <f t="shared" si="23"/>
        <v>6VC-01519</v>
      </c>
      <c r="R462" s="64" t="s">
        <v>75</v>
      </c>
      <c r="S462" s="87">
        <v>8</v>
      </c>
      <c r="T462" s="21">
        <v>1</v>
      </c>
      <c r="U462" s="62" t="s">
        <v>139</v>
      </c>
      <c r="V462" s="49" t="s">
        <v>136</v>
      </c>
    </row>
    <row r="463" spans="1:22" x14ac:dyDescent="0.2">
      <c r="A463" s="21" t="str">
        <f t="shared" si="21"/>
        <v>Catalogo principalOVS_ES ACADEMICO6VC-01520</v>
      </c>
      <c r="B463" s="21" t="str">
        <f t="shared" si="22"/>
        <v>6VC-01520OVS_ES ACADEMICO</v>
      </c>
      <c r="D463" s="21" t="s">
        <v>134</v>
      </c>
      <c r="E463" t="s">
        <v>1059</v>
      </c>
      <c r="F463" s="21" t="s">
        <v>806</v>
      </c>
      <c r="G463" s="21" t="s">
        <v>134</v>
      </c>
      <c r="H463" s="49" t="s">
        <v>136</v>
      </c>
      <c r="I463" s="21" t="s">
        <v>74</v>
      </c>
      <c r="J463" t="s">
        <v>1060</v>
      </c>
      <c r="K463" s="53" t="s">
        <v>29</v>
      </c>
      <c r="L463" s="52" t="s">
        <v>92</v>
      </c>
      <c r="M463" s="48" t="s">
        <v>73</v>
      </c>
      <c r="N463" s="89" t="s">
        <v>74</v>
      </c>
      <c r="O463" s="90" t="s">
        <v>74</v>
      </c>
      <c r="P463" s="89" t="s">
        <v>74</v>
      </c>
      <c r="Q463" s="47" t="str">
        <f t="shared" si="23"/>
        <v>6VC-01520</v>
      </c>
      <c r="R463" s="64" t="s">
        <v>75</v>
      </c>
      <c r="S463" s="87">
        <v>4.5199999999999996</v>
      </c>
      <c r="T463" s="21">
        <v>1</v>
      </c>
      <c r="U463" s="62" t="s">
        <v>139</v>
      </c>
      <c r="V463" s="49" t="s">
        <v>136</v>
      </c>
    </row>
    <row r="464" spans="1:22" x14ac:dyDescent="0.2">
      <c r="A464" s="21" t="str">
        <f t="shared" si="21"/>
        <v>Catalogo principalOVS_ES ACADEMICO6VC-01521</v>
      </c>
      <c r="B464" s="21" t="str">
        <f t="shared" si="22"/>
        <v>6VC-01521OVS_ES ACADEMICO</v>
      </c>
      <c r="D464" s="21" t="s">
        <v>134</v>
      </c>
      <c r="E464" t="s">
        <v>1061</v>
      </c>
      <c r="F464" s="21" t="s">
        <v>806</v>
      </c>
      <c r="G464" s="21" t="s">
        <v>134</v>
      </c>
      <c r="H464" s="49" t="s">
        <v>136</v>
      </c>
      <c r="I464" s="21" t="s">
        <v>74</v>
      </c>
      <c r="J464" t="s">
        <v>1062</v>
      </c>
      <c r="K464" s="53" t="s">
        <v>29</v>
      </c>
      <c r="L464" s="52" t="s">
        <v>92</v>
      </c>
      <c r="M464" s="48" t="s">
        <v>73</v>
      </c>
      <c r="N464" s="89" t="s">
        <v>74</v>
      </c>
      <c r="O464" s="90" t="s">
        <v>74</v>
      </c>
      <c r="P464" s="89" t="s">
        <v>74</v>
      </c>
      <c r="Q464" s="47" t="str">
        <f t="shared" si="23"/>
        <v>6VC-01521</v>
      </c>
      <c r="R464" s="64" t="s">
        <v>75</v>
      </c>
      <c r="S464" s="87">
        <v>4.5199999999999996</v>
      </c>
      <c r="T464" s="21">
        <v>1</v>
      </c>
      <c r="U464" s="62" t="s">
        <v>139</v>
      </c>
      <c r="V464" s="49" t="s">
        <v>136</v>
      </c>
    </row>
    <row r="465" spans="1:22" x14ac:dyDescent="0.2">
      <c r="A465" s="21" t="str">
        <f t="shared" si="21"/>
        <v>Catalogo principalOVS_ES ACADEMICO6VC-01522</v>
      </c>
      <c r="B465" s="21" t="str">
        <f t="shared" si="22"/>
        <v>6VC-01522OVS_ES ACADEMICO</v>
      </c>
      <c r="D465" s="21" t="s">
        <v>134</v>
      </c>
      <c r="E465" t="s">
        <v>1063</v>
      </c>
      <c r="F465" s="21" t="s">
        <v>806</v>
      </c>
      <c r="G465" s="21" t="s">
        <v>134</v>
      </c>
      <c r="H465" s="49" t="s">
        <v>136</v>
      </c>
      <c r="I465" s="21" t="s">
        <v>74</v>
      </c>
      <c r="J465" t="s">
        <v>1064</v>
      </c>
      <c r="K465" s="53" t="s">
        <v>29</v>
      </c>
      <c r="L465" s="52" t="s">
        <v>92</v>
      </c>
      <c r="M465" s="48" t="s">
        <v>73</v>
      </c>
      <c r="N465" s="89" t="s">
        <v>74</v>
      </c>
      <c r="O465" s="90" t="s">
        <v>74</v>
      </c>
      <c r="P465" s="89" t="s">
        <v>74</v>
      </c>
      <c r="Q465" s="47" t="str">
        <f t="shared" si="23"/>
        <v>6VC-01522</v>
      </c>
      <c r="R465" s="64" t="s">
        <v>75</v>
      </c>
      <c r="S465" s="87">
        <v>11</v>
      </c>
      <c r="T465" s="21">
        <v>1</v>
      </c>
      <c r="U465" s="62" t="s">
        <v>139</v>
      </c>
      <c r="V465" s="49" t="s">
        <v>136</v>
      </c>
    </row>
    <row r="466" spans="1:22" x14ac:dyDescent="0.2">
      <c r="A466" s="21" t="str">
        <f t="shared" si="21"/>
        <v>Catalogo principalOVS_ES ACADEMICO6VC-01523</v>
      </c>
      <c r="B466" s="21" t="str">
        <f t="shared" si="22"/>
        <v>6VC-01523OVS_ES ACADEMICO</v>
      </c>
      <c r="D466" s="21" t="s">
        <v>134</v>
      </c>
      <c r="E466" t="s">
        <v>1065</v>
      </c>
      <c r="F466" s="21" t="s">
        <v>806</v>
      </c>
      <c r="G466" s="21" t="s">
        <v>134</v>
      </c>
      <c r="H466" s="49" t="s">
        <v>136</v>
      </c>
      <c r="I466" s="21" t="s">
        <v>74</v>
      </c>
      <c r="J466" t="s">
        <v>1066</v>
      </c>
      <c r="K466" s="53" t="s">
        <v>29</v>
      </c>
      <c r="L466" s="52" t="s">
        <v>92</v>
      </c>
      <c r="M466" s="48" t="s">
        <v>73</v>
      </c>
      <c r="N466" s="89" t="s">
        <v>74</v>
      </c>
      <c r="O466" s="90" t="s">
        <v>74</v>
      </c>
      <c r="P466" s="89" t="s">
        <v>74</v>
      </c>
      <c r="Q466" s="47" t="str">
        <f t="shared" si="23"/>
        <v>6VC-01523</v>
      </c>
      <c r="R466" s="64" t="s">
        <v>75</v>
      </c>
      <c r="S466" s="87">
        <v>11</v>
      </c>
      <c r="T466" s="21">
        <v>1</v>
      </c>
      <c r="U466" s="62" t="s">
        <v>139</v>
      </c>
      <c r="V466" s="49" t="s">
        <v>136</v>
      </c>
    </row>
    <row r="467" spans="1:22" x14ac:dyDescent="0.2">
      <c r="A467" s="21" t="str">
        <f t="shared" si="21"/>
        <v>Catalogo principalOVS_ES ACADEMICO6VC-01524</v>
      </c>
      <c r="B467" s="21" t="str">
        <f t="shared" si="22"/>
        <v>6VC-01524OVS_ES ACADEMICO</v>
      </c>
      <c r="D467" s="21" t="s">
        <v>134</v>
      </c>
      <c r="E467" t="s">
        <v>1067</v>
      </c>
      <c r="F467" s="21" t="s">
        <v>806</v>
      </c>
      <c r="G467" s="21" t="s">
        <v>134</v>
      </c>
      <c r="H467" s="49" t="s">
        <v>136</v>
      </c>
      <c r="I467" s="21" t="s">
        <v>74</v>
      </c>
      <c r="J467" t="s">
        <v>1068</v>
      </c>
      <c r="K467" s="53" t="s">
        <v>29</v>
      </c>
      <c r="L467" s="52" t="s">
        <v>92</v>
      </c>
      <c r="M467" s="48" t="s">
        <v>73</v>
      </c>
      <c r="N467" s="89" t="s">
        <v>74</v>
      </c>
      <c r="O467" s="90" t="s">
        <v>74</v>
      </c>
      <c r="P467" s="89" t="s">
        <v>74</v>
      </c>
      <c r="Q467" s="47" t="str">
        <f t="shared" si="23"/>
        <v>6VC-01524</v>
      </c>
      <c r="R467" s="64" t="s">
        <v>75</v>
      </c>
      <c r="S467" s="87">
        <v>11</v>
      </c>
      <c r="T467" s="21">
        <v>1</v>
      </c>
      <c r="U467" s="62" t="s">
        <v>139</v>
      </c>
      <c r="V467" s="49" t="s">
        <v>136</v>
      </c>
    </row>
    <row r="468" spans="1:22" x14ac:dyDescent="0.2">
      <c r="A468" s="21" t="str">
        <f t="shared" si="21"/>
        <v>Catalogo principalOVS_ES ACADEMICO6VC-01525</v>
      </c>
      <c r="B468" s="21" t="str">
        <f t="shared" si="22"/>
        <v>6VC-01525OVS_ES ACADEMICO</v>
      </c>
      <c r="D468" s="21" t="s">
        <v>134</v>
      </c>
      <c r="E468" t="s">
        <v>1069</v>
      </c>
      <c r="F468" s="21" t="s">
        <v>806</v>
      </c>
      <c r="G468" s="21" t="s">
        <v>134</v>
      </c>
      <c r="H468" s="49" t="s">
        <v>136</v>
      </c>
      <c r="I468" s="21" t="s">
        <v>74</v>
      </c>
      <c r="J468" t="s">
        <v>1070</v>
      </c>
      <c r="K468" s="53" t="s">
        <v>29</v>
      </c>
      <c r="L468" s="52" t="s">
        <v>92</v>
      </c>
      <c r="M468" s="48" t="s">
        <v>73</v>
      </c>
      <c r="N468" s="89" t="s">
        <v>74</v>
      </c>
      <c r="O468" s="90" t="s">
        <v>74</v>
      </c>
      <c r="P468" s="89" t="s">
        <v>74</v>
      </c>
      <c r="Q468" s="47" t="str">
        <f t="shared" si="23"/>
        <v>6VC-01525</v>
      </c>
      <c r="R468" s="64" t="s">
        <v>75</v>
      </c>
      <c r="S468" s="87">
        <v>11</v>
      </c>
      <c r="T468" s="21">
        <v>1</v>
      </c>
      <c r="U468" s="62" t="s">
        <v>139</v>
      </c>
      <c r="V468" s="49" t="s">
        <v>136</v>
      </c>
    </row>
    <row r="469" spans="1:22" x14ac:dyDescent="0.2">
      <c r="A469" s="21" t="str">
        <f t="shared" si="21"/>
        <v>Catalogo principalOVS_ES ACADEMICO6XC-00319</v>
      </c>
      <c r="B469" s="21" t="str">
        <f t="shared" si="22"/>
        <v>6XC-00319OVS_ES ACADEMICO</v>
      </c>
      <c r="D469" s="21" t="s">
        <v>134</v>
      </c>
      <c r="E469" t="s">
        <v>1071</v>
      </c>
      <c r="F469" s="21" t="s">
        <v>806</v>
      </c>
      <c r="G469" s="21" t="s">
        <v>134</v>
      </c>
      <c r="H469" s="49" t="s">
        <v>136</v>
      </c>
      <c r="I469" s="21" t="s">
        <v>74</v>
      </c>
      <c r="J469" t="s">
        <v>1072</v>
      </c>
      <c r="K469" s="53" t="s">
        <v>29</v>
      </c>
      <c r="L469" s="52" t="s">
        <v>92</v>
      </c>
      <c r="M469" s="48" t="s">
        <v>73</v>
      </c>
      <c r="N469" s="89" t="s">
        <v>74</v>
      </c>
      <c r="O469" s="90" t="s">
        <v>74</v>
      </c>
      <c r="P469" s="89" t="s">
        <v>74</v>
      </c>
      <c r="Q469" s="47" t="str">
        <f t="shared" si="23"/>
        <v>6XC-00319</v>
      </c>
      <c r="R469" s="64" t="s">
        <v>75</v>
      </c>
      <c r="S469" s="87">
        <v>1392</v>
      </c>
      <c r="T469" s="21">
        <v>1</v>
      </c>
      <c r="U469" s="62" t="s">
        <v>139</v>
      </c>
      <c r="V469" s="49" t="s">
        <v>136</v>
      </c>
    </row>
    <row r="470" spans="1:22" x14ac:dyDescent="0.2">
      <c r="A470" s="21" t="str">
        <f t="shared" si="21"/>
        <v>Catalogo principalOVS_ES ACADEMICO6XC-00320</v>
      </c>
      <c r="B470" s="21" t="str">
        <f t="shared" si="22"/>
        <v>6XC-00320OVS_ES ACADEMICO</v>
      </c>
      <c r="D470" s="21" t="s">
        <v>134</v>
      </c>
      <c r="E470" t="s">
        <v>1073</v>
      </c>
      <c r="F470" s="21" t="s">
        <v>806</v>
      </c>
      <c r="G470" s="21" t="s">
        <v>134</v>
      </c>
      <c r="H470" s="49" t="s">
        <v>136</v>
      </c>
      <c r="I470" s="21" t="s">
        <v>74</v>
      </c>
      <c r="J470" t="s">
        <v>1074</v>
      </c>
      <c r="K470" s="53" t="s">
        <v>29</v>
      </c>
      <c r="L470" s="52" t="s">
        <v>92</v>
      </c>
      <c r="M470" s="48" t="s">
        <v>73</v>
      </c>
      <c r="N470" s="89" t="s">
        <v>74</v>
      </c>
      <c r="O470" s="90" t="s">
        <v>74</v>
      </c>
      <c r="P470" s="89" t="s">
        <v>74</v>
      </c>
      <c r="Q470" s="47" t="str">
        <f t="shared" si="23"/>
        <v>6XC-00320</v>
      </c>
      <c r="R470" s="64" t="s">
        <v>75</v>
      </c>
      <c r="S470" s="87">
        <v>1392</v>
      </c>
      <c r="T470" s="21">
        <v>1</v>
      </c>
      <c r="U470" s="62" t="s">
        <v>139</v>
      </c>
      <c r="V470" s="49" t="s">
        <v>136</v>
      </c>
    </row>
    <row r="471" spans="1:22" x14ac:dyDescent="0.2">
      <c r="A471" s="21" t="str">
        <f t="shared" si="21"/>
        <v>Catalogo principalOVS_ES ACADEMICO6YH-00603</v>
      </c>
      <c r="B471" s="21" t="str">
        <f t="shared" si="22"/>
        <v>6YH-00603OVS_ES ACADEMICO</v>
      </c>
      <c r="D471" s="21" t="s">
        <v>134</v>
      </c>
      <c r="E471" t="s">
        <v>1075</v>
      </c>
      <c r="F471" s="21" t="s">
        <v>806</v>
      </c>
      <c r="G471" s="21" t="s">
        <v>134</v>
      </c>
      <c r="H471" s="49" t="s">
        <v>136</v>
      </c>
      <c r="I471" s="21" t="s">
        <v>74</v>
      </c>
      <c r="J471" t="s">
        <v>1076</v>
      </c>
      <c r="K471" s="53" t="s">
        <v>29</v>
      </c>
      <c r="L471" s="52" t="s">
        <v>92</v>
      </c>
      <c r="M471" s="48" t="s">
        <v>73</v>
      </c>
      <c r="N471" s="89" t="s">
        <v>74</v>
      </c>
      <c r="O471" s="90" t="s">
        <v>74</v>
      </c>
      <c r="P471" s="89" t="s">
        <v>74</v>
      </c>
      <c r="Q471" s="47" t="str">
        <f t="shared" si="23"/>
        <v>6YH-00603</v>
      </c>
      <c r="R471" s="64" t="s">
        <v>75</v>
      </c>
      <c r="S471" s="87">
        <v>2.5</v>
      </c>
      <c r="T471" s="21">
        <v>1</v>
      </c>
      <c r="U471" s="62" t="s">
        <v>139</v>
      </c>
      <c r="V471" s="49" t="s">
        <v>136</v>
      </c>
    </row>
    <row r="472" spans="1:22" x14ac:dyDescent="0.2">
      <c r="A472" s="21" t="str">
        <f t="shared" si="21"/>
        <v>Catalogo principalOVS_ES ACADEMICO6YH-00604</v>
      </c>
      <c r="B472" s="21" t="str">
        <f t="shared" si="22"/>
        <v>6YH-00604OVS_ES ACADEMICO</v>
      </c>
      <c r="D472" s="21" t="s">
        <v>134</v>
      </c>
      <c r="E472" t="s">
        <v>1077</v>
      </c>
      <c r="F472" s="21" t="s">
        <v>806</v>
      </c>
      <c r="G472" s="21" t="s">
        <v>134</v>
      </c>
      <c r="H472" s="49" t="s">
        <v>136</v>
      </c>
      <c r="I472" s="21" t="s">
        <v>74</v>
      </c>
      <c r="J472" t="s">
        <v>1078</v>
      </c>
      <c r="K472" s="53" t="s">
        <v>29</v>
      </c>
      <c r="L472" s="52" t="s">
        <v>92</v>
      </c>
      <c r="M472" s="48" t="s">
        <v>73</v>
      </c>
      <c r="N472" s="89" t="s">
        <v>74</v>
      </c>
      <c r="O472" s="90" t="s">
        <v>74</v>
      </c>
      <c r="P472" s="89" t="s">
        <v>74</v>
      </c>
      <c r="Q472" s="47" t="str">
        <f t="shared" si="23"/>
        <v>6YH-00604</v>
      </c>
      <c r="R472" s="64" t="s">
        <v>75</v>
      </c>
      <c r="S472" s="87">
        <v>2.5</v>
      </c>
      <c r="T472" s="21">
        <v>1</v>
      </c>
      <c r="U472" s="62" t="s">
        <v>139</v>
      </c>
      <c r="V472" s="49" t="s">
        <v>136</v>
      </c>
    </row>
    <row r="473" spans="1:22" x14ac:dyDescent="0.2">
      <c r="A473" s="21" t="str">
        <f t="shared" si="21"/>
        <v>Catalogo principalOVS_ES ACADEMICO6YH-00605</v>
      </c>
      <c r="B473" s="21" t="str">
        <f t="shared" si="22"/>
        <v>6YH-00605OVS_ES ACADEMICO</v>
      </c>
      <c r="D473" s="21" t="s">
        <v>134</v>
      </c>
      <c r="E473" t="s">
        <v>1079</v>
      </c>
      <c r="F473" s="21" t="s">
        <v>806</v>
      </c>
      <c r="G473" s="21" t="s">
        <v>134</v>
      </c>
      <c r="H473" s="49" t="s">
        <v>136</v>
      </c>
      <c r="I473" s="21" t="s">
        <v>74</v>
      </c>
      <c r="J473" t="s">
        <v>1080</v>
      </c>
      <c r="K473" s="53" t="s">
        <v>29</v>
      </c>
      <c r="L473" s="52" t="s">
        <v>92</v>
      </c>
      <c r="M473" s="48" t="s">
        <v>73</v>
      </c>
      <c r="N473" s="89" t="s">
        <v>74</v>
      </c>
      <c r="O473" s="90" t="s">
        <v>74</v>
      </c>
      <c r="P473" s="89" t="s">
        <v>74</v>
      </c>
      <c r="Q473" s="47" t="str">
        <f t="shared" si="23"/>
        <v>6YH-00605</v>
      </c>
      <c r="R473" s="64" t="s">
        <v>75</v>
      </c>
      <c r="S473" s="87">
        <v>1.56</v>
      </c>
      <c r="T473" s="21">
        <v>1</v>
      </c>
      <c r="U473" s="62" t="s">
        <v>139</v>
      </c>
      <c r="V473" s="49" t="s">
        <v>136</v>
      </c>
    </row>
    <row r="474" spans="1:22" x14ac:dyDescent="0.2">
      <c r="A474" s="21" t="str">
        <f t="shared" si="21"/>
        <v>Catalogo principalOVS_ES ACADEMICO6ZH-00447</v>
      </c>
      <c r="B474" s="21" t="str">
        <f t="shared" si="22"/>
        <v>6ZH-00447OVS_ES ACADEMICO</v>
      </c>
      <c r="D474" s="21" t="s">
        <v>134</v>
      </c>
      <c r="E474" t="s">
        <v>1081</v>
      </c>
      <c r="F474" s="21" t="s">
        <v>806</v>
      </c>
      <c r="G474" s="21" t="s">
        <v>134</v>
      </c>
      <c r="H474" s="49" t="s">
        <v>136</v>
      </c>
      <c r="I474" s="21" t="s">
        <v>74</v>
      </c>
      <c r="J474" t="s">
        <v>1082</v>
      </c>
      <c r="K474" s="53" t="s">
        <v>29</v>
      </c>
      <c r="L474" s="52" t="s">
        <v>92</v>
      </c>
      <c r="M474" s="48" t="s">
        <v>73</v>
      </c>
      <c r="N474" s="89" t="s">
        <v>74</v>
      </c>
      <c r="O474" s="90" t="s">
        <v>74</v>
      </c>
      <c r="P474" s="89" t="s">
        <v>74</v>
      </c>
      <c r="Q474" s="47" t="str">
        <f t="shared" si="23"/>
        <v>6ZH-00447</v>
      </c>
      <c r="R474" s="64" t="s">
        <v>75</v>
      </c>
      <c r="S474" s="87">
        <v>3.74</v>
      </c>
      <c r="T474" s="21">
        <v>1</v>
      </c>
      <c r="U474" s="62" t="s">
        <v>139</v>
      </c>
      <c r="V474" s="49" t="s">
        <v>136</v>
      </c>
    </row>
    <row r="475" spans="1:22" x14ac:dyDescent="0.2">
      <c r="A475" s="21" t="str">
        <f t="shared" si="21"/>
        <v>Catalogo principalOVS_ES ACADEMICO6ZH-00448</v>
      </c>
      <c r="B475" s="21" t="str">
        <f t="shared" si="22"/>
        <v>6ZH-00448OVS_ES ACADEMICO</v>
      </c>
      <c r="D475" s="21" t="s">
        <v>134</v>
      </c>
      <c r="E475" t="s">
        <v>1083</v>
      </c>
      <c r="F475" s="21" t="s">
        <v>806</v>
      </c>
      <c r="G475" s="21" t="s">
        <v>134</v>
      </c>
      <c r="H475" s="49" t="s">
        <v>136</v>
      </c>
      <c r="I475" s="21" t="s">
        <v>74</v>
      </c>
      <c r="J475" t="s">
        <v>1084</v>
      </c>
      <c r="K475" s="53" t="s">
        <v>29</v>
      </c>
      <c r="L475" s="52" t="s">
        <v>92</v>
      </c>
      <c r="M475" s="48" t="s">
        <v>73</v>
      </c>
      <c r="N475" s="89" t="s">
        <v>74</v>
      </c>
      <c r="O475" s="90" t="s">
        <v>74</v>
      </c>
      <c r="P475" s="89" t="s">
        <v>74</v>
      </c>
      <c r="Q475" s="47" t="str">
        <f t="shared" si="23"/>
        <v>6ZH-00448</v>
      </c>
      <c r="R475" s="64" t="s">
        <v>75</v>
      </c>
      <c r="S475" s="87">
        <v>3.74</v>
      </c>
      <c r="T475" s="21">
        <v>1</v>
      </c>
      <c r="U475" s="62" t="s">
        <v>139</v>
      </c>
      <c r="V475" s="49" t="s">
        <v>136</v>
      </c>
    </row>
    <row r="476" spans="1:22" x14ac:dyDescent="0.2">
      <c r="A476" s="21" t="str">
        <f t="shared" si="21"/>
        <v>Catalogo principalOVS_ES ACADEMICO6ZH-00449</v>
      </c>
      <c r="B476" s="21" t="str">
        <f t="shared" si="22"/>
        <v>6ZH-00449OVS_ES ACADEMICO</v>
      </c>
      <c r="D476" s="21" t="s">
        <v>134</v>
      </c>
      <c r="E476" t="s">
        <v>1085</v>
      </c>
      <c r="F476" s="21" t="s">
        <v>806</v>
      </c>
      <c r="G476" s="21" t="s">
        <v>134</v>
      </c>
      <c r="H476" s="49" t="s">
        <v>136</v>
      </c>
      <c r="I476" s="21" t="s">
        <v>74</v>
      </c>
      <c r="J476" t="s">
        <v>1086</v>
      </c>
      <c r="K476" s="53" t="s">
        <v>29</v>
      </c>
      <c r="L476" s="52" t="s">
        <v>92</v>
      </c>
      <c r="M476" s="48" t="s">
        <v>73</v>
      </c>
      <c r="N476" s="89" t="s">
        <v>74</v>
      </c>
      <c r="O476" s="90" t="s">
        <v>74</v>
      </c>
      <c r="P476" s="89" t="s">
        <v>74</v>
      </c>
      <c r="Q476" s="47" t="str">
        <f t="shared" si="23"/>
        <v>6ZH-00449</v>
      </c>
      <c r="R476" s="64" t="s">
        <v>75</v>
      </c>
      <c r="S476" s="87">
        <v>3.74</v>
      </c>
      <c r="T476" s="21">
        <v>1</v>
      </c>
      <c r="U476" s="62" t="s">
        <v>139</v>
      </c>
      <c r="V476" s="49" t="s">
        <v>136</v>
      </c>
    </row>
    <row r="477" spans="1:22" x14ac:dyDescent="0.2">
      <c r="A477" s="21" t="str">
        <f t="shared" si="21"/>
        <v>Catalogo principalOVS_ES ACADEMICO6ZH-00450</v>
      </c>
      <c r="B477" s="21" t="str">
        <f t="shared" si="22"/>
        <v>6ZH-00450OVS_ES ACADEMICO</v>
      </c>
      <c r="D477" s="21" t="s">
        <v>134</v>
      </c>
      <c r="E477" t="s">
        <v>1087</v>
      </c>
      <c r="F477" s="21" t="s">
        <v>806</v>
      </c>
      <c r="G477" s="21" t="s">
        <v>134</v>
      </c>
      <c r="H477" s="49" t="s">
        <v>136</v>
      </c>
      <c r="I477" s="21" t="s">
        <v>74</v>
      </c>
      <c r="J477" t="s">
        <v>1088</v>
      </c>
      <c r="K477" s="53" t="s">
        <v>29</v>
      </c>
      <c r="L477" s="52" t="s">
        <v>92</v>
      </c>
      <c r="M477" s="48" t="s">
        <v>73</v>
      </c>
      <c r="N477" s="89" t="s">
        <v>74</v>
      </c>
      <c r="O477" s="90" t="s">
        <v>74</v>
      </c>
      <c r="P477" s="89" t="s">
        <v>74</v>
      </c>
      <c r="Q477" s="47" t="str">
        <f t="shared" si="23"/>
        <v>6ZH-00450</v>
      </c>
      <c r="R477" s="64" t="s">
        <v>75</v>
      </c>
      <c r="S477" s="87">
        <v>3.74</v>
      </c>
      <c r="T477" s="21">
        <v>1</v>
      </c>
      <c r="U477" s="62" t="s">
        <v>139</v>
      </c>
      <c r="V477" s="49" t="s">
        <v>136</v>
      </c>
    </row>
    <row r="478" spans="1:22" x14ac:dyDescent="0.2">
      <c r="A478" s="21" t="str">
        <f t="shared" si="21"/>
        <v>Catalogo principalOVS_ES ACADEMICO6ZH-00451</v>
      </c>
      <c r="B478" s="21" t="str">
        <f t="shared" si="22"/>
        <v>6ZH-00451OVS_ES ACADEMICO</v>
      </c>
      <c r="D478" s="21" t="s">
        <v>134</v>
      </c>
      <c r="E478" t="s">
        <v>1089</v>
      </c>
      <c r="F478" s="21" t="s">
        <v>806</v>
      </c>
      <c r="G478" s="21" t="s">
        <v>134</v>
      </c>
      <c r="H478" s="49" t="s">
        <v>136</v>
      </c>
      <c r="I478" s="21" t="s">
        <v>74</v>
      </c>
      <c r="J478" t="s">
        <v>1090</v>
      </c>
      <c r="K478" s="53" t="s">
        <v>29</v>
      </c>
      <c r="L478" s="52" t="s">
        <v>92</v>
      </c>
      <c r="M478" s="48" t="s">
        <v>73</v>
      </c>
      <c r="N478" s="89" t="s">
        <v>74</v>
      </c>
      <c r="O478" s="90" t="s">
        <v>74</v>
      </c>
      <c r="P478" s="89" t="s">
        <v>74</v>
      </c>
      <c r="Q478" s="47" t="str">
        <f t="shared" si="23"/>
        <v>6ZH-00451</v>
      </c>
      <c r="R478" s="64" t="s">
        <v>75</v>
      </c>
      <c r="S478" s="87">
        <v>2.34</v>
      </c>
      <c r="T478" s="21">
        <v>1</v>
      </c>
      <c r="U478" s="62" t="s">
        <v>139</v>
      </c>
      <c r="V478" s="49" t="s">
        <v>136</v>
      </c>
    </row>
    <row r="479" spans="1:22" x14ac:dyDescent="0.2">
      <c r="A479" s="21" t="str">
        <f t="shared" si="21"/>
        <v>Catalogo principalOVS_ES ACADEMICO6ZH-00452</v>
      </c>
      <c r="B479" s="21" t="str">
        <f t="shared" si="22"/>
        <v>6ZH-00452OVS_ES ACADEMICO</v>
      </c>
      <c r="D479" s="21" t="s">
        <v>134</v>
      </c>
      <c r="E479" t="s">
        <v>1091</v>
      </c>
      <c r="F479" s="21" t="s">
        <v>806</v>
      </c>
      <c r="G479" s="21" t="s">
        <v>134</v>
      </c>
      <c r="H479" s="49" t="s">
        <v>136</v>
      </c>
      <c r="I479" s="21" t="s">
        <v>74</v>
      </c>
      <c r="J479" t="s">
        <v>1092</v>
      </c>
      <c r="K479" s="53" t="s">
        <v>29</v>
      </c>
      <c r="L479" s="52" t="s">
        <v>92</v>
      </c>
      <c r="M479" s="48" t="s">
        <v>73</v>
      </c>
      <c r="N479" s="89" t="s">
        <v>74</v>
      </c>
      <c r="O479" s="90" t="s">
        <v>74</v>
      </c>
      <c r="P479" s="89" t="s">
        <v>74</v>
      </c>
      <c r="Q479" s="47" t="str">
        <f t="shared" si="23"/>
        <v>6ZH-00452</v>
      </c>
      <c r="R479" s="64" t="s">
        <v>75</v>
      </c>
      <c r="S479" s="87">
        <v>2.34</v>
      </c>
      <c r="T479" s="21">
        <v>1</v>
      </c>
      <c r="U479" s="62" t="s">
        <v>139</v>
      </c>
      <c r="V479" s="49" t="s">
        <v>136</v>
      </c>
    </row>
    <row r="480" spans="1:22" x14ac:dyDescent="0.2">
      <c r="A480" s="21" t="str">
        <f t="shared" si="21"/>
        <v>Catalogo principalOVS_ES ACADEMICO76A-00917</v>
      </c>
      <c r="B480" s="21" t="str">
        <f t="shared" si="22"/>
        <v>76A-00917OVS_ES ACADEMICO</v>
      </c>
      <c r="D480" s="21" t="s">
        <v>134</v>
      </c>
      <c r="E480" t="s">
        <v>1093</v>
      </c>
      <c r="F480" s="21" t="s">
        <v>806</v>
      </c>
      <c r="G480" s="21" t="s">
        <v>134</v>
      </c>
      <c r="H480" s="49" t="s">
        <v>136</v>
      </c>
      <c r="I480" s="21" t="s">
        <v>74</v>
      </c>
      <c r="J480" t="s">
        <v>1094</v>
      </c>
      <c r="K480" s="53" t="s">
        <v>29</v>
      </c>
      <c r="L480" s="52" t="s">
        <v>92</v>
      </c>
      <c r="M480" s="48" t="s">
        <v>73</v>
      </c>
      <c r="N480" s="89" t="s">
        <v>74</v>
      </c>
      <c r="O480" s="90" t="s">
        <v>74</v>
      </c>
      <c r="P480" s="89" t="s">
        <v>74</v>
      </c>
      <c r="Q480" s="47" t="str">
        <f t="shared" si="23"/>
        <v>76A-00917</v>
      </c>
      <c r="R480" s="64" t="s">
        <v>75</v>
      </c>
      <c r="S480" s="87">
        <v>30</v>
      </c>
      <c r="T480" s="21">
        <v>1</v>
      </c>
      <c r="U480" s="62" t="s">
        <v>139</v>
      </c>
      <c r="V480" s="49" t="s">
        <v>136</v>
      </c>
    </row>
    <row r="481" spans="1:22" x14ac:dyDescent="0.2">
      <c r="A481" s="21" t="str">
        <f t="shared" si="21"/>
        <v>Catalogo principalOVS_ES ACADEMICO76A-00918</v>
      </c>
      <c r="B481" s="21" t="str">
        <f t="shared" si="22"/>
        <v>76A-00918OVS_ES ACADEMICO</v>
      </c>
      <c r="D481" s="21" t="s">
        <v>134</v>
      </c>
      <c r="E481" t="s">
        <v>1095</v>
      </c>
      <c r="F481" s="21" t="s">
        <v>806</v>
      </c>
      <c r="G481" s="21" t="s">
        <v>134</v>
      </c>
      <c r="H481" s="49" t="s">
        <v>136</v>
      </c>
      <c r="I481" s="21" t="s">
        <v>74</v>
      </c>
      <c r="J481" t="s">
        <v>1096</v>
      </c>
      <c r="K481" s="53" t="s">
        <v>29</v>
      </c>
      <c r="L481" s="52" t="s">
        <v>92</v>
      </c>
      <c r="M481" s="48" t="s">
        <v>73</v>
      </c>
      <c r="N481" s="89" t="s">
        <v>74</v>
      </c>
      <c r="O481" s="90" t="s">
        <v>74</v>
      </c>
      <c r="P481" s="89" t="s">
        <v>74</v>
      </c>
      <c r="Q481" s="47" t="str">
        <f t="shared" si="23"/>
        <v>76A-00918</v>
      </c>
      <c r="R481" s="64" t="s">
        <v>75</v>
      </c>
      <c r="S481" s="87">
        <v>28</v>
      </c>
      <c r="T481" s="21">
        <v>1</v>
      </c>
      <c r="U481" s="62" t="s">
        <v>139</v>
      </c>
      <c r="V481" s="49" t="s">
        <v>136</v>
      </c>
    </row>
    <row r="482" spans="1:22" x14ac:dyDescent="0.2">
      <c r="A482" s="21" t="str">
        <f t="shared" si="21"/>
        <v>Catalogo principalOVS_ES ACADEMICO76A-00919</v>
      </c>
      <c r="B482" s="21" t="str">
        <f t="shared" si="22"/>
        <v>76A-00919OVS_ES ACADEMICO</v>
      </c>
      <c r="D482" s="21" t="s">
        <v>134</v>
      </c>
      <c r="E482" t="s">
        <v>1097</v>
      </c>
      <c r="F482" s="21" t="s">
        <v>806</v>
      </c>
      <c r="G482" s="21" t="s">
        <v>134</v>
      </c>
      <c r="H482" s="49" t="s">
        <v>136</v>
      </c>
      <c r="I482" s="21" t="s">
        <v>74</v>
      </c>
      <c r="J482" t="s">
        <v>1098</v>
      </c>
      <c r="K482" s="53" t="s">
        <v>29</v>
      </c>
      <c r="L482" s="52" t="s">
        <v>92</v>
      </c>
      <c r="M482" s="48" t="s">
        <v>73</v>
      </c>
      <c r="N482" s="89" t="s">
        <v>74</v>
      </c>
      <c r="O482" s="90" t="s">
        <v>74</v>
      </c>
      <c r="P482" s="89" t="s">
        <v>74</v>
      </c>
      <c r="Q482" s="47" t="str">
        <f t="shared" si="23"/>
        <v>76A-00919</v>
      </c>
      <c r="R482" s="64" t="s">
        <v>75</v>
      </c>
      <c r="S482" s="87">
        <v>30</v>
      </c>
      <c r="T482" s="21">
        <v>1</v>
      </c>
      <c r="U482" s="62" t="s">
        <v>139</v>
      </c>
      <c r="V482" s="49" t="s">
        <v>136</v>
      </c>
    </row>
    <row r="483" spans="1:22" x14ac:dyDescent="0.2">
      <c r="A483" s="21" t="str">
        <f t="shared" si="21"/>
        <v>Catalogo principalOVS_ES ACADEMICO76A-00920</v>
      </c>
      <c r="B483" s="21" t="str">
        <f t="shared" si="22"/>
        <v>76A-00920OVS_ES ACADEMICO</v>
      </c>
      <c r="D483" s="21" t="s">
        <v>134</v>
      </c>
      <c r="E483" t="s">
        <v>1099</v>
      </c>
      <c r="F483" s="21" t="s">
        <v>806</v>
      </c>
      <c r="G483" s="21" t="s">
        <v>134</v>
      </c>
      <c r="H483" s="49" t="s">
        <v>136</v>
      </c>
      <c r="I483" s="21" t="s">
        <v>74</v>
      </c>
      <c r="J483" t="s">
        <v>1100</v>
      </c>
      <c r="K483" s="53" t="s">
        <v>29</v>
      </c>
      <c r="L483" s="52" t="s">
        <v>92</v>
      </c>
      <c r="M483" s="48" t="s">
        <v>73</v>
      </c>
      <c r="N483" s="89" t="s">
        <v>74</v>
      </c>
      <c r="O483" s="90" t="s">
        <v>74</v>
      </c>
      <c r="P483" s="89" t="s">
        <v>74</v>
      </c>
      <c r="Q483" s="47" t="str">
        <f t="shared" si="23"/>
        <v>76A-00920</v>
      </c>
      <c r="R483" s="64" t="s">
        <v>75</v>
      </c>
      <c r="S483" s="87">
        <v>28</v>
      </c>
      <c r="T483" s="21">
        <v>1</v>
      </c>
      <c r="U483" s="62" t="s">
        <v>139</v>
      </c>
      <c r="V483" s="49" t="s">
        <v>136</v>
      </c>
    </row>
    <row r="484" spans="1:22" x14ac:dyDescent="0.2">
      <c r="A484" s="21" t="str">
        <f t="shared" si="21"/>
        <v>Catalogo principalOVS_ES ACADEMICO76A-00921</v>
      </c>
      <c r="B484" s="21" t="str">
        <f t="shared" si="22"/>
        <v>76A-00921OVS_ES ACADEMICO</v>
      </c>
      <c r="D484" s="21" t="s">
        <v>134</v>
      </c>
      <c r="E484" t="s">
        <v>1101</v>
      </c>
      <c r="F484" s="21" t="s">
        <v>806</v>
      </c>
      <c r="G484" s="21" t="s">
        <v>134</v>
      </c>
      <c r="H484" s="49" t="s">
        <v>136</v>
      </c>
      <c r="I484" s="21" t="s">
        <v>74</v>
      </c>
      <c r="J484" t="s">
        <v>1102</v>
      </c>
      <c r="K484" s="53" t="s">
        <v>29</v>
      </c>
      <c r="L484" s="52" t="s">
        <v>92</v>
      </c>
      <c r="M484" s="48" t="s">
        <v>73</v>
      </c>
      <c r="N484" s="89" t="s">
        <v>74</v>
      </c>
      <c r="O484" s="90" t="s">
        <v>74</v>
      </c>
      <c r="P484" s="89" t="s">
        <v>74</v>
      </c>
      <c r="Q484" s="47" t="str">
        <f t="shared" si="23"/>
        <v>76A-00921</v>
      </c>
      <c r="R484" s="64" t="s">
        <v>75</v>
      </c>
      <c r="S484" s="87">
        <v>14</v>
      </c>
      <c r="T484" s="21">
        <v>1</v>
      </c>
      <c r="U484" s="62" t="s">
        <v>139</v>
      </c>
      <c r="V484" s="49" t="s">
        <v>136</v>
      </c>
    </row>
    <row r="485" spans="1:22" x14ac:dyDescent="0.2">
      <c r="A485" s="21" t="str">
        <f t="shared" si="21"/>
        <v>Catalogo principalOVS_ES ACADEMICO76A-00922</v>
      </c>
      <c r="B485" s="21" t="str">
        <f t="shared" si="22"/>
        <v>76A-00922OVS_ES ACADEMICO</v>
      </c>
      <c r="D485" s="21" t="s">
        <v>134</v>
      </c>
      <c r="E485" t="s">
        <v>1103</v>
      </c>
      <c r="F485" s="21" t="s">
        <v>806</v>
      </c>
      <c r="G485" s="21" t="s">
        <v>134</v>
      </c>
      <c r="H485" s="49" t="s">
        <v>136</v>
      </c>
      <c r="I485" s="21" t="s">
        <v>74</v>
      </c>
      <c r="J485" t="s">
        <v>1104</v>
      </c>
      <c r="K485" s="53" t="s">
        <v>29</v>
      </c>
      <c r="L485" s="52" t="s">
        <v>92</v>
      </c>
      <c r="M485" s="48" t="s">
        <v>73</v>
      </c>
      <c r="N485" s="89" t="s">
        <v>74</v>
      </c>
      <c r="O485" s="90" t="s">
        <v>74</v>
      </c>
      <c r="P485" s="89" t="s">
        <v>74</v>
      </c>
      <c r="Q485" s="47" t="str">
        <f t="shared" si="23"/>
        <v>76A-00922</v>
      </c>
      <c r="R485" s="64" t="s">
        <v>75</v>
      </c>
      <c r="S485" s="87">
        <v>14</v>
      </c>
      <c r="T485" s="21">
        <v>1</v>
      </c>
      <c r="U485" s="62" t="s">
        <v>139</v>
      </c>
      <c r="V485" s="49" t="s">
        <v>136</v>
      </c>
    </row>
    <row r="486" spans="1:22" x14ac:dyDescent="0.2">
      <c r="A486" s="21" t="str">
        <f t="shared" si="21"/>
        <v>Catalogo principalOVS_ES ACADEMICO76A-00923</v>
      </c>
      <c r="B486" s="21" t="str">
        <f t="shared" si="22"/>
        <v>76A-00923OVS_ES ACADEMICO</v>
      </c>
      <c r="D486" s="21" t="s">
        <v>134</v>
      </c>
      <c r="E486" t="s">
        <v>1105</v>
      </c>
      <c r="F486" s="21" t="s">
        <v>806</v>
      </c>
      <c r="G486" s="21" t="s">
        <v>134</v>
      </c>
      <c r="H486" s="49" t="s">
        <v>136</v>
      </c>
      <c r="I486" s="21" t="s">
        <v>74</v>
      </c>
      <c r="J486" t="s">
        <v>1106</v>
      </c>
      <c r="K486" s="53" t="s">
        <v>29</v>
      </c>
      <c r="L486" s="52" t="s">
        <v>92</v>
      </c>
      <c r="M486" s="48" t="s">
        <v>73</v>
      </c>
      <c r="N486" s="89" t="s">
        <v>74</v>
      </c>
      <c r="O486" s="90" t="s">
        <v>74</v>
      </c>
      <c r="P486" s="89" t="s">
        <v>74</v>
      </c>
      <c r="Q486" s="47" t="str">
        <f t="shared" si="23"/>
        <v>76A-00923</v>
      </c>
      <c r="R486" s="64" t="s">
        <v>75</v>
      </c>
      <c r="S486" s="87">
        <v>14</v>
      </c>
      <c r="T486" s="21">
        <v>1</v>
      </c>
      <c r="U486" s="62" t="s">
        <v>139</v>
      </c>
      <c r="V486" s="49" t="s">
        <v>136</v>
      </c>
    </row>
    <row r="487" spans="1:22" x14ac:dyDescent="0.2">
      <c r="A487" s="21" t="str">
        <f t="shared" si="21"/>
        <v>Catalogo principalOVS_ES ACADEMICO76A-00924</v>
      </c>
      <c r="B487" s="21" t="str">
        <f t="shared" si="22"/>
        <v>76A-00924OVS_ES ACADEMICO</v>
      </c>
      <c r="D487" s="21" t="s">
        <v>134</v>
      </c>
      <c r="E487" t="s">
        <v>1107</v>
      </c>
      <c r="F487" s="21" t="s">
        <v>806</v>
      </c>
      <c r="G487" s="21" t="s">
        <v>134</v>
      </c>
      <c r="H487" s="49" t="s">
        <v>136</v>
      </c>
      <c r="I487" s="21" t="s">
        <v>74</v>
      </c>
      <c r="J487" t="s">
        <v>1108</v>
      </c>
      <c r="K487" s="53" t="s">
        <v>29</v>
      </c>
      <c r="L487" s="52" t="s">
        <v>92</v>
      </c>
      <c r="M487" s="48" t="s">
        <v>73</v>
      </c>
      <c r="N487" s="89" t="s">
        <v>74</v>
      </c>
      <c r="O487" s="90" t="s">
        <v>74</v>
      </c>
      <c r="P487" s="89" t="s">
        <v>74</v>
      </c>
      <c r="Q487" s="47" t="str">
        <f t="shared" si="23"/>
        <v>76A-00924</v>
      </c>
      <c r="R487" s="64" t="s">
        <v>75</v>
      </c>
      <c r="S487" s="87">
        <v>14</v>
      </c>
      <c r="T487" s="21">
        <v>1</v>
      </c>
      <c r="U487" s="62" t="s">
        <v>139</v>
      </c>
      <c r="V487" s="49" t="s">
        <v>136</v>
      </c>
    </row>
    <row r="488" spans="1:22" x14ac:dyDescent="0.2">
      <c r="A488" s="21" t="str">
        <f t="shared" si="21"/>
        <v>Catalogo principalOVS_ES ACADEMICO76A-00925</v>
      </c>
      <c r="B488" s="21" t="str">
        <f t="shared" si="22"/>
        <v>76A-00925OVS_ES ACADEMICO</v>
      </c>
      <c r="D488" s="21" t="s">
        <v>134</v>
      </c>
      <c r="E488" t="s">
        <v>1109</v>
      </c>
      <c r="F488" s="21" t="s">
        <v>806</v>
      </c>
      <c r="G488" s="21" t="s">
        <v>134</v>
      </c>
      <c r="H488" s="49" t="s">
        <v>136</v>
      </c>
      <c r="I488" s="21" t="s">
        <v>74</v>
      </c>
      <c r="J488" t="s">
        <v>1110</v>
      </c>
      <c r="K488" s="53" t="s">
        <v>29</v>
      </c>
      <c r="L488" s="52" t="s">
        <v>92</v>
      </c>
      <c r="M488" s="48" t="s">
        <v>73</v>
      </c>
      <c r="N488" s="89" t="s">
        <v>74</v>
      </c>
      <c r="O488" s="90" t="s">
        <v>74</v>
      </c>
      <c r="P488" s="89" t="s">
        <v>74</v>
      </c>
      <c r="Q488" s="47" t="str">
        <f t="shared" si="23"/>
        <v>76A-00925</v>
      </c>
      <c r="R488" s="64" t="s">
        <v>75</v>
      </c>
      <c r="S488" s="87">
        <v>17</v>
      </c>
      <c r="T488" s="21">
        <v>1</v>
      </c>
      <c r="U488" s="62" t="s">
        <v>139</v>
      </c>
      <c r="V488" s="49" t="s">
        <v>136</v>
      </c>
    </row>
    <row r="489" spans="1:22" x14ac:dyDescent="0.2">
      <c r="A489" s="21" t="str">
        <f t="shared" si="21"/>
        <v>Catalogo principalOVS_ES ACADEMICO76A-00926</v>
      </c>
      <c r="B489" s="21" t="str">
        <f t="shared" si="22"/>
        <v>76A-00926OVS_ES ACADEMICO</v>
      </c>
      <c r="D489" s="21" t="s">
        <v>134</v>
      </c>
      <c r="E489" t="s">
        <v>1111</v>
      </c>
      <c r="F489" s="21" t="s">
        <v>806</v>
      </c>
      <c r="G489" s="21" t="s">
        <v>134</v>
      </c>
      <c r="H489" s="49" t="s">
        <v>136</v>
      </c>
      <c r="I489" s="21" t="s">
        <v>74</v>
      </c>
      <c r="J489" t="s">
        <v>1112</v>
      </c>
      <c r="K489" s="53" t="s">
        <v>29</v>
      </c>
      <c r="L489" s="52" t="s">
        <v>92</v>
      </c>
      <c r="M489" s="48" t="s">
        <v>73</v>
      </c>
      <c r="N489" s="89" t="s">
        <v>74</v>
      </c>
      <c r="O489" s="90" t="s">
        <v>74</v>
      </c>
      <c r="P489" s="89" t="s">
        <v>74</v>
      </c>
      <c r="Q489" s="47" t="str">
        <f t="shared" si="23"/>
        <v>76A-00926</v>
      </c>
      <c r="R489" s="64" t="s">
        <v>75</v>
      </c>
      <c r="S489" s="87">
        <v>17</v>
      </c>
      <c r="T489" s="21">
        <v>1</v>
      </c>
      <c r="U489" s="62" t="s">
        <v>139</v>
      </c>
      <c r="V489" s="49" t="s">
        <v>136</v>
      </c>
    </row>
    <row r="490" spans="1:22" x14ac:dyDescent="0.2">
      <c r="A490" s="21" t="str">
        <f t="shared" si="21"/>
        <v>Catalogo principalOVS_ES ACADEMICO76A-00927</v>
      </c>
      <c r="B490" s="21" t="str">
        <f t="shared" si="22"/>
        <v>76A-00927OVS_ES ACADEMICO</v>
      </c>
      <c r="D490" s="21" t="s">
        <v>134</v>
      </c>
      <c r="E490" t="s">
        <v>1113</v>
      </c>
      <c r="F490" s="21" t="s">
        <v>806</v>
      </c>
      <c r="G490" s="21" t="s">
        <v>134</v>
      </c>
      <c r="H490" s="49" t="s">
        <v>136</v>
      </c>
      <c r="I490" s="21" t="s">
        <v>74</v>
      </c>
      <c r="J490" t="s">
        <v>1114</v>
      </c>
      <c r="K490" s="53" t="s">
        <v>29</v>
      </c>
      <c r="L490" s="52" t="s">
        <v>92</v>
      </c>
      <c r="M490" s="48" t="s">
        <v>73</v>
      </c>
      <c r="N490" s="89" t="s">
        <v>74</v>
      </c>
      <c r="O490" s="90" t="s">
        <v>74</v>
      </c>
      <c r="P490" s="89" t="s">
        <v>74</v>
      </c>
      <c r="Q490" s="47" t="str">
        <f t="shared" si="23"/>
        <v>76A-00927</v>
      </c>
      <c r="R490" s="64" t="s">
        <v>75</v>
      </c>
      <c r="S490" s="87">
        <v>15</v>
      </c>
      <c r="T490" s="21">
        <v>1</v>
      </c>
      <c r="U490" s="62" t="s">
        <v>139</v>
      </c>
      <c r="V490" s="49" t="s">
        <v>136</v>
      </c>
    </row>
    <row r="491" spans="1:22" x14ac:dyDescent="0.2">
      <c r="A491" s="21" t="str">
        <f t="shared" si="21"/>
        <v>Catalogo principalOVS_ES ACADEMICO76A-00928</v>
      </c>
      <c r="B491" s="21" t="str">
        <f t="shared" si="22"/>
        <v>76A-00928OVS_ES ACADEMICO</v>
      </c>
      <c r="D491" s="21" t="s">
        <v>134</v>
      </c>
      <c r="E491" t="s">
        <v>1115</v>
      </c>
      <c r="F491" s="21" t="s">
        <v>806</v>
      </c>
      <c r="G491" s="21" t="s">
        <v>134</v>
      </c>
      <c r="H491" s="49" t="s">
        <v>136</v>
      </c>
      <c r="I491" s="21" t="s">
        <v>74</v>
      </c>
      <c r="J491" t="s">
        <v>1116</v>
      </c>
      <c r="K491" s="53" t="s">
        <v>29</v>
      </c>
      <c r="L491" s="52" t="s">
        <v>92</v>
      </c>
      <c r="M491" s="48" t="s">
        <v>73</v>
      </c>
      <c r="N491" s="89" t="s">
        <v>74</v>
      </c>
      <c r="O491" s="90" t="s">
        <v>74</v>
      </c>
      <c r="P491" s="89" t="s">
        <v>74</v>
      </c>
      <c r="Q491" s="47" t="str">
        <f t="shared" si="23"/>
        <v>76A-00928</v>
      </c>
      <c r="R491" s="64" t="s">
        <v>75</v>
      </c>
      <c r="S491" s="87">
        <v>15</v>
      </c>
      <c r="T491" s="21">
        <v>1</v>
      </c>
      <c r="U491" s="62" t="s">
        <v>139</v>
      </c>
      <c r="V491" s="49" t="s">
        <v>136</v>
      </c>
    </row>
    <row r="492" spans="1:22" x14ac:dyDescent="0.2">
      <c r="A492" s="21" t="str">
        <f t="shared" si="21"/>
        <v>Catalogo principalOVS_ES ACADEMICO76A-00937</v>
      </c>
      <c r="B492" s="21" t="str">
        <f t="shared" si="22"/>
        <v>76A-00937OVS_ES ACADEMICO</v>
      </c>
      <c r="D492" s="21" t="s">
        <v>134</v>
      </c>
      <c r="E492" t="s">
        <v>1117</v>
      </c>
      <c r="F492" s="21" t="s">
        <v>806</v>
      </c>
      <c r="G492" s="21" t="s">
        <v>134</v>
      </c>
      <c r="H492" s="49" t="s">
        <v>136</v>
      </c>
      <c r="I492" s="21" t="s">
        <v>74</v>
      </c>
      <c r="J492" t="s">
        <v>1118</v>
      </c>
      <c r="K492" s="53" t="s">
        <v>29</v>
      </c>
      <c r="L492" s="52" t="s">
        <v>92</v>
      </c>
      <c r="M492" s="48" t="s">
        <v>73</v>
      </c>
      <c r="N492" s="89" t="s">
        <v>74</v>
      </c>
      <c r="O492" s="90" t="s">
        <v>74</v>
      </c>
      <c r="P492" s="89" t="s">
        <v>74</v>
      </c>
      <c r="Q492" s="47" t="str">
        <f t="shared" si="23"/>
        <v>76A-00937</v>
      </c>
      <c r="R492" s="64" t="s">
        <v>75</v>
      </c>
      <c r="S492" s="87">
        <v>11</v>
      </c>
      <c r="T492" s="21">
        <v>1</v>
      </c>
      <c r="U492" s="62" t="s">
        <v>139</v>
      </c>
      <c r="V492" s="49" t="s">
        <v>136</v>
      </c>
    </row>
    <row r="493" spans="1:22" x14ac:dyDescent="0.2">
      <c r="A493" s="21" t="str">
        <f t="shared" si="21"/>
        <v>Catalogo principalOVS_ES ACADEMICO76A-00938</v>
      </c>
      <c r="B493" s="21" t="str">
        <f t="shared" si="22"/>
        <v>76A-00938OVS_ES ACADEMICO</v>
      </c>
      <c r="D493" s="21" t="s">
        <v>134</v>
      </c>
      <c r="E493" t="s">
        <v>1119</v>
      </c>
      <c r="F493" s="21" t="s">
        <v>806</v>
      </c>
      <c r="G493" s="21" t="s">
        <v>134</v>
      </c>
      <c r="H493" s="49" t="s">
        <v>136</v>
      </c>
      <c r="I493" s="21" t="s">
        <v>74</v>
      </c>
      <c r="J493" t="s">
        <v>1120</v>
      </c>
      <c r="K493" s="53" t="s">
        <v>29</v>
      </c>
      <c r="L493" s="52" t="s">
        <v>92</v>
      </c>
      <c r="M493" s="48" t="s">
        <v>73</v>
      </c>
      <c r="N493" s="89" t="s">
        <v>74</v>
      </c>
      <c r="O493" s="90" t="s">
        <v>74</v>
      </c>
      <c r="P493" s="89" t="s">
        <v>74</v>
      </c>
      <c r="Q493" s="47" t="str">
        <f t="shared" si="23"/>
        <v>76A-00938</v>
      </c>
      <c r="R493" s="64" t="s">
        <v>75</v>
      </c>
      <c r="S493" s="87">
        <v>12</v>
      </c>
      <c r="T493" s="21">
        <v>1</v>
      </c>
      <c r="U493" s="62" t="s">
        <v>139</v>
      </c>
      <c r="V493" s="49" t="s">
        <v>136</v>
      </c>
    </row>
    <row r="494" spans="1:22" x14ac:dyDescent="0.2">
      <c r="A494" s="21" t="str">
        <f t="shared" si="21"/>
        <v>Catalogo principalOVS_ES ACADEMICO76A-00939</v>
      </c>
      <c r="B494" s="21" t="str">
        <f t="shared" si="22"/>
        <v>76A-00939OVS_ES ACADEMICO</v>
      </c>
      <c r="D494" s="21" t="s">
        <v>134</v>
      </c>
      <c r="E494" t="s">
        <v>1121</v>
      </c>
      <c r="F494" s="21" t="s">
        <v>806</v>
      </c>
      <c r="G494" s="21" t="s">
        <v>134</v>
      </c>
      <c r="H494" s="49" t="s">
        <v>136</v>
      </c>
      <c r="I494" s="21" t="s">
        <v>74</v>
      </c>
      <c r="J494" t="s">
        <v>1122</v>
      </c>
      <c r="K494" s="53" t="s">
        <v>29</v>
      </c>
      <c r="L494" s="52" t="s">
        <v>92</v>
      </c>
      <c r="M494" s="48" t="s">
        <v>73</v>
      </c>
      <c r="N494" s="89" t="s">
        <v>74</v>
      </c>
      <c r="O494" s="90" t="s">
        <v>74</v>
      </c>
      <c r="P494" s="89" t="s">
        <v>74</v>
      </c>
      <c r="Q494" s="47" t="str">
        <f t="shared" si="23"/>
        <v>76A-00939</v>
      </c>
      <c r="R494" s="64" t="s">
        <v>75</v>
      </c>
      <c r="S494" s="87">
        <v>11</v>
      </c>
      <c r="T494" s="21">
        <v>1</v>
      </c>
      <c r="U494" s="62" t="s">
        <v>139</v>
      </c>
      <c r="V494" s="49" t="s">
        <v>136</v>
      </c>
    </row>
    <row r="495" spans="1:22" x14ac:dyDescent="0.2">
      <c r="A495" s="21" t="str">
        <f t="shared" si="21"/>
        <v>Catalogo principalOVS_ES ACADEMICO76A-00946</v>
      </c>
      <c r="B495" s="21" t="str">
        <f t="shared" si="22"/>
        <v>76A-00946OVS_ES ACADEMICO</v>
      </c>
      <c r="D495" s="21" t="s">
        <v>134</v>
      </c>
      <c r="E495" t="s">
        <v>1123</v>
      </c>
      <c r="F495" s="21" t="s">
        <v>806</v>
      </c>
      <c r="G495" s="21" t="s">
        <v>134</v>
      </c>
      <c r="H495" s="49" t="s">
        <v>136</v>
      </c>
      <c r="I495" s="21" t="s">
        <v>74</v>
      </c>
      <c r="J495" t="s">
        <v>1124</v>
      </c>
      <c r="K495" s="53" t="s">
        <v>29</v>
      </c>
      <c r="L495" s="52" t="s">
        <v>92</v>
      </c>
      <c r="M495" s="48" t="s">
        <v>73</v>
      </c>
      <c r="N495" s="89" t="s">
        <v>74</v>
      </c>
      <c r="O495" s="90" t="s">
        <v>74</v>
      </c>
      <c r="P495" s="89" t="s">
        <v>74</v>
      </c>
      <c r="Q495" s="47" t="str">
        <f t="shared" si="23"/>
        <v>76A-00946</v>
      </c>
      <c r="R495" s="64" t="s">
        <v>75</v>
      </c>
      <c r="S495" s="87">
        <v>16</v>
      </c>
      <c r="T495" s="21">
        <v>1</v>
      </c>
      <c r="U495" s="62" t="s">
        <v>139</v>
      </c>
      <c r="V495" s="49" t="s">
        <v>136</v>
      </c>
    </row>
    <row r="496" spans="1:22" x14ac:dyDescent="0.2">
      <c r="A496" s="21" t="str">
        <f t="shared" si="21"/>
        <v>Catalogo principalOVS_ES ACADEMICO76A-00947</v>
      </c>
      <c r="B496" s="21" t="str">
        <f t="shared" si="22"/>
        <v>76A-00947OVS_ES ACADEMICO</v>
      </c>
      <c r="D496" s="21" t="s">
        <v>134</v>
      </c>
      <c r="E496" t="s">
        <v>1125</v>
      </c>
      <c r="F496" s="21" t="s">
        <v>806</v>
      </c>
      <c r="G496" s="21" t="s">
        <v>134</v>
      </c>
      <c r="H496" s="49" t="s">
        <v>136</v>
      </c>
      <c r="I496" s="21" t="s">
        <v>74</v>
      </c>
      <c r="J496" t="s">
        <v>1126</v>
      </c>
      <c r="K496" s="53" t="s">
        <v>29</v>
      </c>
      <c r="L496" s="52" t="s">
        <v>92</v>
      </c>
      <c r="M496" s="48" t="s">
        <v>73</v>
      </c>
      <c r="N496" s="89" t="s">
        <v>74</v>
      </c>
      <c r="O496" s="90" t="s">
        <v>74</v>
      </c>
      <c r="P496" s="89" t="s">
        <v>74</v>
      </c>
      <c r="Q496" s="47" t="str">
        <f t="shared" si="23"/>
        <v>76A-00947</v>
      </c>
      <c r="R496" s="64" t="s">
        <v>75</v>
      </c>
      <c r="S496" s="87">
        <v>16</v>
      </c>
      <c r="T496" s="21">
        <v>1</v>
      </c>
      <c r="U496" s="62" t="s">
        <v>139</v>
      </c>
      <c r="V496" s="49" t="s">
        <v>136</v>
      </c>
    </row>
    <row r="497" spans="1:22" x14ac:dyDescent="0.2">
      <c r="A497" s="21" t="str">
        <f t="shared" si="21"/>
        <v>Catalogo principalOVS_ES ACADEMICO76A-00948</v>
      </c>
      <c r="B497" s="21" t="str">
        <f t="shared" si="22"/>
        <v>76A-00948OVS_ES ACADEMICO</v>
      </c>
      <c r="D497" s="21" t="s">
        <v>134</v>
      </c>
      <c r="E497" t="s">
        <v>1127</v>
      </c>
      <c r="F497" s="21" t="s">
        <v>806</v>
      </c>
      <c r="G497" s="21" t="s">
        <v>134</v>
      </c>
      <c r="H497" s="49" t="s">
        <v>136</v>
      </c>
      <c r="I497" s="21" t="s">
        <v>74</v>
      </c>
      <c r="J497" t="s">
        <v>1128</v>
      </c>
      <c r="K497" s="53" t="s">
        <v>29</v>
      </c>
      <c r="L497" s="52" t="s">
        <v>92</v>
      </c>
      <c r="M497" s="48" t="s">
        <v>73</v>
      </c>
      <c r="N497" s="89" t="s">
        <v>74</v>
      </c>
      <c r="O497" s="90" t="s">
        <v>74</v>
      </c>
      <c r="P497" s="89" t="s">
        <v>74</v>
      </c>
      <c r="Q497" s="47" t="str">
        <f t="shared" si="23"/>
        <v>76A-00948</v>
      </c>
      <c r="R497" s="64" t="s">
        <v>75</v>
      </c>
      <c r="S497" s="87">
        <v>13</v>
      </c>
      <c r="T497" s="21">
        <v>1</v>
      </c>
      <c r="U497" s="62" t="s">
        <v>139</v>
      </c>
      <c r="V497" s="49" t="s">
        <v>136</v>
      </c>
    </row>
    <row r="498" spans="1:22" x14ac:dyDescent="0.2">
      <c r="A498" s="21" t="str">
        <f t="shared" si="21"/>
        <v>Catalogo principalOVS_ES ACADEMICO76A-00949</v>
      </c>
      <c r="B498" s="21" t="str">
        <f t="shared" si="22"/>
        <v>76A-00949OVS_ES ACADEMICO</v>
      </c>
      <c r="D498" s="21" t="s">
        <v>134</v>
      </c>
      <c r="E498" t="s">
        <v>1129</v>
      </c>
      <c r="F498" s="21" t="s">
        <v>806</v>
      </c>
      <c r="G498" s="21" t="s">
        <v>134</v>
      </c>
      <c r="H498" s="49" t="s">
        <v>136</v>
      </c>
      <c r="I498" s="21" t="s">
        <v>74</v>
      </c>
      <c r="J498" t="s">
        <v>1130</v>
      </c>
      <c r="K498" s="53" t="s">
        <v>29</v>
      </c>
      <c r="L498" s="52" t="s">
        <v>92</v>
      </c>
      <c r="M498" s="48" t="s">
        <v>73</v>
      </c>
      <c r="N498" s="89" t="s">
        <v>74</v>
      </c>
      <c r="O498" s="90" t="s">
        <v>74</v>
      </c>
      <c r="P498" s="89" t="s">
        <v>74</v>
      </c>
      <c r="Q498" s="47" t="str">
        <f t="shared" si="23"/>
        <v>76A-00949</v>
      </c>
      <c r="R498" s="64" t="s">
        <v>75</v>
      </c>
      <c r="S498" s="87">
        <v>13</v>
      </c>
      <c r="T498" s="21">
        <v>1</v>
      </c>
      <c r="U498" s="62" t="s">
        <v>139</v>
      </c>
      <c r="V498" s="49" t="s">
        <v>136</v>
      </c>
    </row>
    <row r="499" spans="1:22" x14ac:dyDescent="0.2">
      <c r="A499" s="21" t="str">
        <f t="shared" si="21"/>
        <v>Catalogo principalOVS_ES ACADEMICO76A-00958</v>
      </c>
      <c r="B499" s="21" t="str">
        <f t="shared" si="22"/>
        <v>76A-00958OVS_ES ACADEMICO</v>
      </c>
      <c r="D499" s="21" t="s">
        <v>134</v>
      </c>
      <c r="E499" t="s">
        <v>1131</v>
      </c>
      <c r="F499" s="21" t="s">
        <v>806</v>
      </c>
      <c r="G499" s="21" t="s">
        <v>134</v>
      </c>
      <c r="H499" s="49" t="s">
        <v>136</v>
      </c>
      <c r="I499" s="21" t="s">
        <v>74</v>
      </c>
      <c r="J499" t="s">
        <v>1132</v>
      </c>
      <c r="K499" s="53" t="s">
        <v>29</v>
      </c>
      <c r="L499" s="52" t="s">
        <v>92</v>
      </c>
      <c r="M499" s="48" t="s">
        <v>73</v>
      </c>
      <c r="N499" s="89" t="s">
        <v>74</v>
      </c>
      <c r="O499" s="90" t="s">
        <v>74</v>
      </c>
      <c r="P499" s="89" t="s">
        <v>74</v>
      </c>
      <c r="Q499" s="47" t="str">
        <f t="shared" si="23"/>
        <v>76A-00958</v>
      </c>
      <c r="R499" s="64" t="s">
        <v>75</v>
      </c>
      <c r="S499" s="87">
        <v>14</v>
      </c>
      <c r="T499" s="21">
        <v>1</v>
      </c>
      <c r="U499" s="62" t="s">
        <v>139</v>
      </c>
      <c r="V499" s="49" t="s">
        <v>136</v>
      </c>
    </row>
    <row r="500" spans="1:22" x14ac:dyDescent="0.2">
      <c r="A500" s="21" t="str">
        <f t="shared" si="21"/>
        <v>Catalogo principalOVS_ES ACADEMICO76A-00959</v>
      </c>
      <c r="B500" s="21" t="str">
        <f t="shared" si="22"/>
        <v>76A-00959OVS_ES ACADEMICO</v>
      </c>
      <c r="D500" s="21" t="s">
        <v>134</v>
      </c>
      <c r="E500" t="s">
        <v>1133</v>
      </c>
      <c r="F500" s="21" t="s">
        <v>806</v>
      </c>
      <c r="G500" s="21" t="s">
        <v>134</v>
      </c>
      <c r="H500" s="49" t="s">
        <v>136</v>
      </c>
      <c r="I500" s="21" t="s">
        <v>74</v>
      </c>
      <c r="J500" t="s">
        <v>1134</v>
      </c>
      <c r="K500" s="53" t="s">
        <v>29</v>
      </c>
      <c r="L500" s="52" t="s">
        <v>92</v>
      </c>
      <c r="M500" s="48" t="s">
        <v>73</v>
      </c>
      <c r="N500" s="89" t="s">
        <v>74</v>
      </c>
      <c r="O500" s="90" t="s">
        <v>74</v>
      </c>
      <c r="P500" s="89" t="s">
        <v>74</v>
      </c>
      <c r="Q500" s="47" t="str">
        <f t="shared" si="23"/>
        <v>76A-00959</v>
      </c>
      <c r="R500" s="64" t="s">
        <v>75</v>
      </c>
      <c r="S500" s="87">
        <v>13</v>
      </c>
      <c r="T500" s="21">
        <v>1</v>
      </c>
      <c r="U500" s="62" t="s">
        <v>139</v>
      </c>
      <c r="V500" s="49" t="s">
        <v>136</v>
      </c>
    </row>
    <row r="501" spans="1:22" x14ac:dyDescent="0.2">
      <c r="A501" s="21" t="str">
        <f t="shared" si="21"/>
        <v>Catalogo principalOVS_ES ACADEMICO76A-00960</v>
      </c>
      <c r="B501" s="21" t="str">
        <f t="shared" si="22"/>
        <v>76A-00960OVS_ES ACADEMICO</v>
      </c>
      <c r="D501" s="21" t="s">
        <v>134</v>
      </c>
      <c r="E501" t="s">
        <v>1135</v>
      </c>
      <c r="F501" s="21" t="s">
        <v>806</v>
      </c>
      <c r="G501" s="21" t="s">
        <v>134</v>
      </c>
      <c r="H501" s="49" t="s">
        <v>136</v>
      </c>
      <c r="I501" s="21" t="s">
        <v>74</v>
      </c>
      <c r="J501" t="s">
        <v>1136</v>
      </c>
      <c r="K501" s="53" t="s">
        <v>29</v>
      </c>
      <c r="L501" s="52" t="s">
        <v>92</v>
      </c>
      <c r="M501" s="48" t="s">
        <v>73</v>
      </c>
      <c r="N501" s="89" t="s">
        <v>74</v>
      </c>
      <c r="O501" s="90" t="s">
        <v>74</v>
      </c>
      <c r="P501" s="89" t="s">
        <v>74</v>
      </c>
      <c r="Q501" s="47" t="str">
        <f t="shared" si="23"/>
        <v>76A-00960</v>
      </c>
      <c r="R501" s="64" t="s">
        <v>75</v>
      </c>
      <c r="S501" s="87">
        <v>14</v>
      </c>
      <c r="T501" s="21">
        <v>1</v>
      </c>
      <c r="U501" s="62" t="s">
        <v>139</v>
      </c>
      <c r="V501" s="49" t="s">
        <v>136</v>
      </c>
    </row>
    <row r="502" spans="1:22" x14ac:dyDescent="0.2">
      <c r="A502" s="21" t="str">
        <f t="shared" si="21"/>
        <v>Catalogo principalOVS_ES ACADEMICO76A-00961</v>
      </c>
      <c r="B502" s="21" t="str">
        <f t="shared" si="22"/>
        <v>76A-00961OVS_ES ACADEMICO</v>
      </c>
      <c r="D502" s="21" t="s">
        <v>134</v>
      </c>
      <c r="E502" t="s">
        <v>1137</v>
      </c>
      <c r="F502" s="21" t="s">
        <v>806</v>
      </c>
      <c r="G502" s="21" t="s">
        <v>134</v>
      </c>
      <c r="H502" s="49" t="s">
        <v>136</v>
      </c>
      <c r="I502" s="21" t="s">
        <v>74</v>
      </c>
      <c r="J502" t="s">
        <v>1138</v>
      </c>
      <c r="K502" s="53" t="s">
        <v>29</v>
      </c>
      <c r="L502" s="52" t="s">
        <v>92</v>
      </c>
      <c r="M502" s="48" t="s">
        <v>73</v>
      </c>
      <c r="N502" s="89" t="s">
        <v>74</v>
      </c>
      <c r="O502" s="90" t="s">
        <v>74</v>
      </c>
      <c r="P502" s="89" t="s">
        <v>74</v>
      </c>
      <c r="Q502" s="47" t="str">
        <f t="shared" si="23"/>
        <v>76A-00961</v>
      </c>
      <c r="R502" s="64" t="s">
        <v>75</v>
      </c>
      <c r="S502" s="87">
        <v>13</v>
      </c>
      <c r="T502" s="21">
        <v>1</v>
      </c>
      <c r="U502" s="62" t="s">
        <v>139</v>
      </c>
      <c r="V502" s="49" t="s">
        <v>136</v>
      </c>
    </row>
    <row r="503" spans="1:22" x14ac:dyDescent="0.2">
      <c r="A503" s="21" t="str">
        <f t="shared" si="21"/>
        <v>Catalogo principalOVS_ES ACADEMICO76A-00962</v>
      </c>
      <c r="B503" s="21" t="str">
        <f t="shared" si="22"/>
        <v>76A-00962OVS_ES ACADEMICO</v>
      </c>
      <c r="D503" s="21" t="s">
        <v>134</v>
      </c>
      <c r="E503" t="s">
        <v>1139</v>
      </c>
      <c r="F503" s="21" t="s">
        <v>806</v>
      </c>
      <c r="G503" s="21" t="s">
        <v>134</v>
      </c>
      <c r="H503" s="49" t="s">
        <v>136</v>
      </c>
      <c r="I503" s="21" t="s">
        <v>74</v>
      </c>
      <c r="J503" t="s">
        <v>1140</v>
      </c>
      <c r="K503" s="53" t="s">
        <v>29</v>
      </c>
      <c r="L503" s="52" t="s">
        <v>92</v>
      </c>
      <c r="M503" s="48" t="s">
        <v>73</v>
      </c>
      <c r="N503" s="89" t="s">
        <v>74</v>
      </c>
      <c r="O503" s="90" t="s">
        <v>74</v>
      </c>
      <c r="P503" s="89" t="s">
        <v>74</v>
      </c>
      <c r="Q503" s="47" t="str">
        <f t="shared" si="23"/>
        <v>76A-00962</v>
      </c>
      <c r="R503" s="64" t="s">
        <v>75</v>
      </c>
      <c r="S503" s="87">
        <v>6</v>
      </c>
      <c r="T503" s="21">
        <v>1</v>
      </c>
      <c r="U503" s="62" t="s">
        <v>139</v>
      </c>
      <c r="V503" s="49" t="s">
        <v>136</v>
      </c>
    </row>
    <row r="504" spans="1:22" x14ac:dyDescent="0.2">
      <c r="A504" s="21" t="str">
        <f t="shared" si="21"/>
        <v>Catalogo principalOVS_ES ACADEMICO76A-00963</v>
      </c>
      <c r="B504" s="21" t="str">
        <f t="shared" si="22"/>
        <v>76A-00963OVS_ES ACADEMICO</v>
      </c>
      <c r="D504" s="21" t="s">
        <v>134</v>
      </c>
      <c r="E504" t="s">
        <v>1141</v>
      </c>
      <c r="F504" s="21" t="s">
        <v>806</v>
      </c>
      <c r="G504" s="21" t="s">
        <v>134</v>
      </c>
      <c r="H504" s="49" t="s">
        <v>136</v>
      </c>
      <c r="I504" s="21" t="s">
        <v>74</v>
      </c>
      <c r="J504" t="s">
        <v>1142</v>
      </c>
      <c r="K504" s="53" t="s">
        <v>29</v>
      </c>
      <c r="L504" s="52" t="s">
        <v>92</v>
      </c>
      <c r="M504" s="48" t="s">
        <v>73</v>
      </c>
      <c r="N504" s="89" t="s">
        <v>74</v>
      </c>
      <c r="O504" s="90" t="s">
        <v>74</v>
      </c>
      <c r="P504" s="89" t="s">
        <v>74</v>
      </c>
      <c r="Q504" s="47" t="str">
        <f t="shared" si="23"/>
        <v>76A-00963</v>
      </c>
      <c r="R504" s="64" t="s">
        <v>75</v>
      </c>
      <c r="S504" s="87">
        <v>6</v>
      </c>
      <c r="T504" s="21">
        <v>1</v>
      </c>
      <c r="U504" s="62" t="s">
        <v>139</v>
      </c>
      <c r="V504" s="49" t="s">
        <v>136</v>
      </c>
    </row>
    <row r="505" spans="1:22" x14ac:dyDescent="0.2">
      <c r="A505" s="21" t="str">
        <f t="shared" si="21"/>
        <v>Catalogo principalOVS_ES ACADEMICO76A-00964</v>
      </c>
      <c r="B505" s="21" t="str">
        <f t="shared" si="22"/>
        <v>76A-00964OVS_ES ACADEMICO</v>
      </c>
      <c r="D505" s="21" t="s">
        <v>134</v>
      </c>
      <c r="E505" t="s">
        <v>1143</v>
      </c>
      <c r="F505" s="21" t="s">
        <v>806</v>
      </c>
      <c r="G505" s="21" t="s">
        <v>134</v>
      </c>
      <c r="H505" s="49" t="s">
        <v>136</v>
      </c>
      <c r="I505" s="21" t="s">
        <v>74</v>
      </c>
      <c r="J505" t="s">
        <v>1144</v>
      </c>
      <c r="K505" s="53" t="s">
        <v>29</v>
      </c>
      <c r="L505" s="52" t="s">
        <v>92</v>
      </c>
      <c r="M505" s="48" t="s">
        <v>73</v>
      </c>
      <c r="N505" s="89" t="s">
        <v>74</v>
      </c>
      <c r="O505" s="90" t="s">
        <v>74</v>
      </c>
      <c r="P505" s="89" t="s">
        <v>74</v>
      </c>
      <c r="Q505" s="47" t="str">
        <f t="shared" si="23"/>
        <v>76A-00964</v>
      </c>
      <c r="R505" s="64" t="s">
        <v>75</v>
      </c>
      <c r="S505" s="87">
        <v>6</v>
      </c>
      <c r="T505" s="21">
        <v>1</v>
      </c>
      <c r="U505" s="62" t="s">
        <v>139</v>
      </c>
      <c r="V505" s="49" t="s">
        <v>136</v>
      </c>
    </row>
    <row r="506" spans="1:22" x14ac:dyDescent="0.2">
      <c r="A506" s="21" t="str">
        <f t="shared" si="21"/>
        <v>Catalogo principalOVS_ES ACADEMICO76A-00965</v>
      </c>
      <c r="B506" s="21" t="str">
        <f t="shared" si="22"/>
        <v>76A-00965OVS_ES ACADEMICO</v>
      </c>
      <c r="D506" s="21" t="s">
        <v>134</v>
      </c>
      <c r="E506" t="s">
        <v>1145</v>
      </c>
      <c r="F506" s="21" t="s">
        <v>806</v>
      </c>
      <c r="G506" s="21" t="s">
        <v>134</v>
      </c>
      <c r="H506" s="49" t="s">
        <v>136</v>
      </c>
      <c r="I506" s="21" t="s">
        <v>74</v>
      </c>
      <c r="J506" t="s">
        <v>1146</v>
      </c>
      <c r="K506" s="53" t="s">
        <v>29</v>
      </c>
      <c r="L506" s="52" t="s">
        <v>92</v>
      </c>
      <c r="M506" s="48" t="s">
        <v>73</v>
      </c>
      <c r="N506" s="89" t="s">
        <v>74</v>
      </c>
      <c r="O506" s="90" t="s">
        <v>74</v>
      </c>
      <c r="P506" s="89" t="s">
        <v>74</v>
      </c>
      <c r="Q506" s="47" t="str">
        <f t="shared" si="23"/>
        <v>76A-00965</v>
      </c>
      <c r="R506" s="64" t="s">
        <v>75</v>
      </c>
      <c r="S506" s="87">
        <v>6</v>
      </c>
      <c r="T506" s="21">
        <v>1</v>
      </c>
      <c r="U506" s="62" t="s">
        <v>139</v>
      </c>
      <c r="V506" s="49" t="s">
        <v>136</v>
      </c>
    </row>
    <row r="507" spans="1:22" x14ac:dyDescent="0.2">
      <c r="A507" s="21" t="str">
        <f t="shared" si="21"/>
        <v>Catalogo principalOVS_ES ACADEMICO76A-00971</v>
      </c>
      <c r="B507" s="21" t="str">
        <f t="shared" si="22"/>
        <v>76A-00971OVS_ES ACADEMICO</v>
      </c>
      <c r="D507" s="21" t="s">
        <v>134</v>
      </c>
      <c r="E507" t="s">
        <v>1147</v>
      </c>
      <c r="F507" s="21" t="s">
        <v>806</v>
      </c>
      <c r="G507" s="21" t="s">
        <v>134</v>
      </c>
      <c r="H507" s="49" t="s">
        <v>136</v>
      </c>
      <c r="I507" s="21" t="s">
        <v>74</v>
      </c>
      <c r="J507" t="s">
        <v>1148</v>
      </c>
      <c r="K507" s="53" t="s">
        <v>29</v>
      </c>
      <c r="L507" s="52" t="s">
        <v>92</v>
      </c>
      <c r="M507" s="48" t="s">
        <v>73</v>
      </c>
      <c r="N507" s="89" t="s">
        <v>74</v>
      </c>
      <c r="O507" s="90" t="s">
        <v>74</v>
      </c>
      <c r="P507" s="89" t="s">
        <v>74</v>
      </c>
      <c r="Q507" s="47" t="str">
        <f t="shared" si="23"/>
        <v>76A-00971</v>
      </c>
      <c r="R507" s="64" t="s">
        <v>75</v>
      </c>
      <c r="S507" s="87">
        <v>8</v>
      </c>
      <c r="T507" s="21">
        <v>1</v>
      </c>
      <c r="U507" s="62" t="s">
        <v>139</v>
      </c>
      <c r="V507" s="49" t="s">
        <v>136</v>
      </c>
    </row>
    <row r="508" spans="1:22" x14ac:dyDescent="0.2">
      <c r="A508" s="21" t="str">
        <f t="shared" si="21"/>
        <v>Catalogo principalOVS_ES ACADEMICO76A-00972</v>
      </c>
      <c r="B508" s="21" t="str">
        <f t="shared" si="22"/>
        <v>76A-00972OVS_ES ACADEMICO</v>
      </c>
      <c r="D508" s="21" t="s">
        <v>134</v>
      </c>
      <c r="E508" t="s">
        <v>1149</v>
      </c>
      <c r="F508" s="21" t="s">
        <v>806</v>
      </c>
      <c r="G508" s="21" t="s">
        <v>134</v>
      </c>
      <c r="H508" s="49" t="s">
        <v>136</v>
      </c>
      <c r="I508" s="21" t="s">
        <v>74</v>
      </c>
      <c r="J508" t="s">
        <v>1150</v>
      </c>
      <c r="K508" s="53" t="s">
        <v>29</v>
      </c>
      <c r="L508" s="52" t="s">
        <v>92</v>
      </c>
      <c r="M508" s="48" t="s">
        <v>73</v>
      </c>
      <c r="N508" s="89" t="s">
        <v>74</v>
      </c>
      <c r="O508" s="90" t="s">
        <v>74</v>
      </c>
      <c r="P508" s="89" t="s">
        <v>74</v>
      </c>
      <c r="Q508" s="47" t="str">
        <f t="shared" si="23"/>
        <v>76A-00972</v>
      </c>
      <c r="R508" s="64" t="s">
        <v>75</v>
      </c>
      <c r="S508" s="87">
        <v>8</v>
      </c>
      <c r="T508" s="21">
        <v>1</v>
      </c>
      <c r="U508" s="62" t="s">
        <v>139</v>
      </c>
      <c r="V508" s="49" t="s">
        <v>136</v>
      </c>
    </row>
    <row r="509" spans="1:22" x14ac:dyDescent="0.2">
      <c r="A509" s="21" t="str">
        <f t="shared" si="21"/>
        <v>Catalogo principalOVS_ES ACADEMICO76A-00973</v>
      </c>
      <c r="B509" s="21" t="str">
        <f t="shared" si="22"/>
        <v>76A-00973OVS_ES ACADEMICO</v>
      </c>
      <c r="D509" s="21" t="s">
        <v>134</v>
      </c>
      <c r="E509" t="s">
        <v>1151</v>
      </c>
      <c r="F509" s="21" t="s">
        <v>806</v>
      </c>
      <c r="G509" s="21" t="s">
        <v>134</v>
      </c>
      <c r="H509" s="49" t="s">
        <v>136</v>
      </c>
      <c r="I509" s="21" t="s">
        <v>74</v>
      </c>
      <c r="J509" t="s">
        <v>1152</v>
      </c>
      <c r="K509" s="53" t="s">
        <v>29</v>
      </c>
      <c r="L509" s="52" t="s">
        <v>92</v>
      </c>
      <c r="M509" s="48" t="s">
        <v>73</v>
      </c>
      <c r="N509" s="89" t="s">
        <v>74</v>
      </c>
      <c r="O509" s="90" t="s">
        <v>74</v>
      </c>
      <c r="P509" s="89" t="s">
        <v>74</v>
      </c>
      <c r="Q509" s="47" t="str">
        <f t="shared" si="23"/>
        <v>76A-00973</v>
      </c>
      <c r="R509" s="64" t="s">
        <v>75</v>
      </c>
      <c r="S509" s="87">
        <v>7</v>
      </c>
      <c r="T509" s="21">
        <v>1</v>
      </c>
      <c r="U509" s="62" t="s">
        <v>139</v>
      </c>
      <c r="V509" s="49" t="s">
        <v>136</v>
      </c>
    </row>
    <row r="510" spans="1:22" x14ac:dyDescent="0.2">
      <c r="A510" s="21" t="str">
        <f t="shared" si="21"/>
        <v>Catalogo principalOVS_ES ACADEMICO76A-00974</v>
      </c>
      <c r="B510" s="21" t="str">
        <f t="shared" si="22"/>
        <v>76A-00974OVS_ES ACADEMICO</v>
      </c>
      <c r="D510" s="21" t="s">
        <v>134</v>
      </c>
      <c r="E510" t="s">
        <v>1153</v>
      </c>
      <c r="F510" s="21" t="s">
        <v>806</v>
      </c>
      <c r="G510" s="21" t="s">
        <v>134</v>
      </c>
      <c r="H510" s="49" t="s">
        <v>136</v>
      </c>
      <c r="I510" s="21" t="s">
        <v>74</v>
      </c>
      <c r="J510" t="s">
        <v>1154</v>
      </c>
      <c r="K510" s="53" t="s">
        <v>29</v>
      </c>
      <c r="L510" s="52" t="s">
        <v>92</v>
      </c>
      <c r="M510" s="48" t="s">
        <v>73</v>
      </c>
      <c r="N510" s="89" t="s">
        <v>74</v>
      </c>
      <c r="O510" s="90" t="s">
        <v>74</v>
      </c>
      <c r="P510" s="89" t="s">
        <v>74</v>
      </c>
      <c r="Q510" s="47" t="str">
        <f t="shared" si="23"/>
        <v>76A-00974</v>
      </c>
      <c r="R510" s="64" t="s">
        <v>75</v>
      </c>
      <c r="S510" s="87">
        <v>7</v>
      </c>
      <c r="T510" s="21">
        <v>1</v>
      </c>
      <c r="U510" s="62" t="s">
        <v>139</v>
      </c>
      <c r="V510" s="49" t="s">
        <v>136</v>
      </c>
    </row>
    <row r="511" spans="1:22" x14ac:dyDescent="0.2">
      <c r="A511" s="21" t="str">
        <f t="shared" ref="A511:A574" si="24">D511&amp;F511&amp;E511</f>
        <v>Catalogo principalOVS_ES ACADEMICO76A-00986</v>
      </c>
      <c r="B511" s="21" t="str">
        <f t="shared" ref="B511:B574" si="25">E511&amp;F511</f>
        <v>76A-00986OVS_ES ACADEMICO</v>
      </c>
      <c r="D511" s="21" t="s">
        <v>134</v>
      </c>
      <c r="E511" t="s">
        <v>1155</v>
      </c>
      <c r="F511" s="21" t="s">
        <v>806</v>
      </c>
      <c r="G511" s="21" t="s">
        <v>134</v>
      </c>
      <c r="H511" s="49" t="s">
        <v>136</v>
      </c>
      <c r="I511" s="21" t="s">
        <v>74</v>
      </c>
      <c r="J511" t="s">
        <v>1156</v>
      </c>
      <c r="K511" s="53" t="s">
        <v>29</v>
      </c>
      <c r="L511" s="52" t="s">
        <v>92</v>
      </c>
      <c r="M511" s="48" t="s">
        <v>73</v>
      </c>
      <c r="N511" s="89" t="s">
        <v>74</v>
      </c>
      <c r="O511" s="90" t="s">
        <v>74</v>
      </c>
      <c r="P511" s="89" t="s">
        <v>74</v>
      </c>
      <c r="Q511" s="47" t="str">
        <f t="shared" si="23"/>
        <v>76A-00986</v>
      </c>
      <c r="R511" s="64" t="s">
        <v>75</v>
      </c>
      <c r="S511" s="87">
        <v>9</v>
      </c>
      <c r="T511" s="21">
        <v>1</v>
      </c>
      <c r="U511" s="62" t="s">
        <v>139</v>
      </c>
      <c r="V511" s="49" t="s">
        <v>136</v>
      </c>
    </row>
    <row r="512" spans="1:22" x14ac:dyDescent="0.2">
      <c r="A512" s="21" t="str">
        <f t="shared" si="24"/>
        <v>Catalogo principalOVS_ES ACADEMICO76A-00987</v>
      </c>
      <c r="B512" s="21" t="str">
        <f t="shared" si="25"/>
        <v>76A-00987OVS_ES ACADEMICO</v>
      </c>
      <c r="D512" s="21" t="s">
        <v>134</v>
      </c>
      <c r="E512" t="s">
        <v>1157</v>
      </c>
      <c r="F512" s="21" t="s">
        <v>806</v>
      </c>
      <c r="G512" s="21" t="s">
        <v>134</v>
      </c>
      <c r="H512" s="49" t="s">
        <v>136</v>
      </c>
      <c r="I512" s="21" t="s">
        <v>74</v>
      </c>
      <c r="J512" t="s">
        <v>1158</v>
      </c>
      <c r="K512" s="53" t="s">
        <v>29</v>
      </c>
      <c r="L512" s="52" t="s">
        <v>92</v>
      </c>
      <c r="M512" s="48" t="s">
        <v>73</v>
      </c>
      <c r="N512" s="89" t="s">
        <v>74</v>
      </c>
      <c r="O512" s="90" t="s">
        <v>74</v>
      </c>
      <c r="P512" s="89" t="s">
        <v>74</v>
      </c>
      <c r="Q512" s="47" t="str">
        <f t="shared" si="23"/>
        <v>76A-00987</v>
      </c>
      <c r="R512" s="64" t="s">
        <v>75</v>
      </c>
      <c r="S512" s="87">
        <v>9</v>
      </c>
      <c r="T512" s="21">
        <v>1</v>
      </c>
      <c r="U512" s="62" t="s">
        <v>139</v>
      </c>
      <c r="V512" s="49" t="s">
        <v>136</v>
      </c>
    </row>
    <row r="513" spans="1:22" x14ac:dyDescent="0.2">
      <c r="A513" s="21" t="str">
        <f t="shared" si="24"/>
        <v>Catalogo principalOVS_ES ACADEMICO76A-00988</v>
      </c>
      <c r="B513" s="21" t="str">
        <f t="shared" si="25"/>
        <v>76A-00988OVS_ES ACADEMICO</v>
      </c>
      <c r="D513" s="21" t="s">
        <v>134</v>
      </c>
      <c r="E513" t="s">
        <v>1159</v>
      </c>
      <c r="F513" s="21" t="s">
        <v>806</v>
      </c>
      <c r="G513" s="21" t="s">
        <v>134</v>
      </c>
      <c r="H513" s="49" t="s">
        <v>136</v>
      </c>
      <c r="I513" s="21" t="s">
        <v>74</v>
      </c>
      <c r="J513" t="s">
        <v>1160</v>
      </c>
      <c r="K513" s="53" t="s">
        <v>29</v>
      </c>
      <c r="L513" s="52" t="s">
        <v>92</v>
      </c>
      <c r="M513" s="48" t="s">
        <v>73</v>
      </c>
      <c r="N513" s="89" t="s">
        <v>74</v>
      </c>
      <c r="O513" s="90" t="s">
        <v>74</v>
      </c>
      <c r="P513" s="89" t="s">
        <v>74</v>
      </c>
      <c r="Q513" s="47" t="str">
        <f t="shared" si="23"/>
        <v>76A-00988</v>
      </c>
      <c r="R513" s="64" t="s">
        <v>75</v>
      </c>
      <c r="S513" s="87">
        <v>15</v>
      </c>
      <c r="T513" s="21">
        <v>1</v>
      </c>
      <c r="U513" s="62" t="s">
        <v>139</v>
      </c>
      <c r="V513" s="49" t="s">
        <v>136</v>
      </c>
    </row>
    <row r="514" spans="1:22" x14ac:dyDescent="0.2">
      <c r="A514" s="21" t="str">
        <f t="shared" si="24"/>
        <v>Catalogo principalOVS_ES ACADEMICO76A-00989</v>
      </c>
      <c r="B514" s="21" t="str">
        <f t="shared" si="25"/>
        <v>76A-00989OVS_ES ACADEMICO</v>
      </c>
      <c r="D514" s="21" t="s">
        <v>134</v>
      </c>
      <c r="E514" t="s">
        <v>1161</v>
      </c>
      <c r="F514" s="21" t="s">
        <v>806</v>
      </c>
      <c r="G514" s="21" t="s">
        <v>134</v>
      </c>
      <c r="H514" s="49" t="s">
        <v>136</v>
      </c>
      <c r="I514" s="21" t="s">
        <v>74</v>
      </c>
      <c r="J514" t="s">
        <v>1162</v>
      </c>
      <c r="K514" s="53" t="s">
        <v>29</v>
      </c>
      <c r="L514" s="52" t="s">
        <v>92</v>
      </c>
      <c r="M514" s="48" t="s">
        <v>73</v>
      </c>
      <c r="N514" s="89" t="s">
        <v>74</v>
      </c>
      <c r="O514" s="90" t="s">
        <v>74</v>
      </c>
      <c r="P514" s="89" t="s">
        <v>74</v>
      </c>
      <c r="Q514" s="47" t="str">
        <f t="shared" si="23"/>
        <v>76A-00989</v>
      </c>
      <c r="R514" s="64" t="s">
        <v>75</v>
      </c>
      <c r="S514" s="87">
        <v>14</v>
      </c>
      <c r="T514" s="21">
        <v>1</v>
      </c>
      <c r="U514" s="62" t="s">
        <v>139</v>
      </c>
      <c r="V514" s="49" t="s">
        <v>136</v>
      </c>
    </row>
    <row r="515" spans="1:22" x14ac:dyDescent="0.2">
      <c r="A515" s="21" t="str">
        <f t="shared" si="24"/>
        <v>Catalogo principalOVS_ES ACADEMICO76A-00990</v>
      </c>
      <c r="B515" s="21" t="str">
        <f t="shared" si="25"/>
        <v>76A-00990OVS_ES ACADEMICO</v>
      </c>
      <c r="D515" s="21" t="s">
        <v>134</v>
      </c>
      <c r="E515" t="s">
        <v>1163</v>
      </c>
      <c r="F515" s="21" t="s">
        <v>806</v>
      </c>
      <c r="G515" s="21" t="s">
        <v>134</v>
      </c>
      <c r="H515" s="49" t="s">
        <v>136</v>
      </c>
      <c r="I515" s="21" t="s">
        <v>74</v>
      </c>
      <c r="J515" t="s">
        <v>1164</v>
      </c>
      <c r="K515" s="53" t="s">
        <v>29</v>
      </c>
      <c r="L515" s="52" t="s">
        <v>92</v>
      </c>
      <c r="M515" s="48" t="s">
        <v>73</v>
      </c>
      <c r="N515" s="89" t="s">
        <v>74</v>
      </c>
      <c r="O515" s="90" t="s">
        <v>74</v>
      </c>
      <c r="P515" s="89" t="s">
        <v>74</v>
      </c>
      <c r="Q515" s="47" t="str">
        <f t="shared" ref="Q515:Q578" si="26">+E515</f>
        <v>76A-00990</v>
      </c>
      <c r="R515" s="64" t="s">
        <v>75</v>
      </c>
      <c r="S515" s="87">
        <v>15</v>
      </c>
      <c r="T515" s="21">
        <v>1</v>
      </c>
      <c r="U515" s="62" t="s">
        <v>139</v>
      </c>
      <c r="V515" s="49" t="s">
        <v>136</v>
      </c>
    </row>
    <row r="516" spans="1:22" x14ac:dyDescent="0.2">
      <c r="A516" s="21" t="str">
        <f t="shared" si="24"/>
        <v>Catalogo principalOVS_ES ACADEMICO76A-00991</v>
      </c>
      <c r="B516" s="21" t="str">
        <f t="shared" si="25"/>
        <v>76A-00991OVS_ES ACADEMICO</v>
      </c>
      <c r="D516" s="21" t="s">
        <v>134</v>
      </c>
      <c r="E516" t="s">
        <v>1165</v>
      </c>
      <c r="F516" s="21" t="s">
        <v>806</v>
      </c>
      <c r="G516" s="21" t="s">
        <v>134</v>
      </c>
      <c r="H516" s="49" t="s">
        <v>136</v>
      </c>
      <c r="I516" s="21" t="s">
        <v>74</v>
      </c>
      <c r="J516" t="s">
        <v>1166</v>
      </c>
      <c r="K516" s="53" t="s">
        <v>29</v>
      </c>
      <c r="L516" s="52" t="s">
        <v>92</v>
      </c>
      <c r="M516" s="48" t="s">
        <v>73</v>
      </c>
      <c r="N516" s="89" t="s">
        <v>74</v>
      </c>
      <c r="O516" s="90" t="s">
        <v>74</v>
      </c>
      <c r="P516" s="89" t="s">
        <v>74</v>
      </c>
      <c r="Q516" s="47" t="str">
        <f t="shared" si="26"/>
        <v>76A-00991</v>
      </c>
      <c r="R516" s="64" t="s">
        <v>75</v>
      </c>
      <c r="S516" s="87">
        <v>8</v>
      </c>
      <c r="T516" s="21">
        <v>1</v>
      </c>
      <c r="U516" s="62" t="s">
        <v>139</v>
      </c>
      <c r="V516" s="49" t="s">
        <v>136</v>
      </c>
    </row>
    <row r="517" spans="1:22" x14ac:dyDescent="0.2">
      <c r="A517" s="21" t="str">
        <f t="shared" si="24"/>
        <v>Catalogo principalOVS_ES ACADEMICO76A-00992</v>
      </c>
      <c r="B517" s="21" t="str">
        <f t="shared" si="25"/>
        <v>76A-00992OVS_ES ACADEMICO</v>
      </c>
      <c r="D517" s="21" t="s">
        <v>134</v>
      </c>
      <c r="E517" t="s">
        <v>1167</v>
      </c>
      <c r="F517" s="21" t="s">
        <v>806</v>
      </c>
      <c r="G517" s="21" t="s">
        <v>134</v>
      </c>
      <c r="H517" s="49" t="s">
        <v>136</v>
      </c>
      <c r="I517" s="21" t="s">
        <v>74</v>
      </c>
      <c r="J517" t="s">
        <v>1168</v>
      </c>
      <c r="K517" s="53" t="s">
        <v>29</v>
      </c>
      <c r="L517" s="52" t="s">
        <v>92</v>
      </c>
      <c r="M517" s="48" t="s">
        <v>73</v>
      </c>
      <c r="N517" s="89" t="s">
        <v>74</v>
      </c>
      <c r="O517" s="90" t="s">
        <v>74</v>
      </c>
      <c r="P517" s="89" t="s">
        <v>74</v>
      </c>
      <c r="Q517" s="47" t="str">
        <f t="shared" si="26"/>
        <v>76A-00992</v>
      </c>
      <c r="R517" s="64" t="s">
        <v>75</v>
      </c>
      <c r="S517" s="87">
        <v>8</v>
      </c>
      <c r="T517" s="21">
        <v>1</v>
      </c>
      <c r="U517" s="62" t="s">
        <v>139</v>
      </c>
      <c r="V517" s="49" t="s">
        <v>136</v>
      </c>
    </row>
    <row r="518" spans="1:22" x14ac:dyDescent="0.2">
      <c r="A518" s="21" t="str">
        <f t="shared" si="24"/>
        <v>Catalogo principalOVS_ES ACADEMICO76A-00996</v>
      </c>
      <c r="B518" s="21" t="str">
        <f t="shared" si="25"/>
        <v>76A-00996OVS_ES ACADEMICO</v>
      </c>
      <c r="D518" s="21" t="s">
        <v>134</v>
      </c>
      <c r="E518" t="s">
        <v>1169</v>
      </c>
      <c r="F518" s="21" t="s">
        <v>806</v>
      </c>
      <c r="G518" s="21" t="s">
        <v>134</v>
      </c>
      <c r="H518" s="49" t="s">
        <v>136</v>
      </c>
      <c r="I518" s="21" t="s">
        <v>74</v>
      </c>
      <c r="J518" t="s">
        <v>1170</v>
      </c>
      <c r="K518" s="53" t="s">
        <v>29</v>
      </c>
      <c r="L518" s="52" t="s">
        <v>92</v>
      </c>
      <c r="M518" s="48" t="s">
        <v>73</v>
      </c>
      <c r="N518" s="89" t="s">
        <v>74</v>
      </c>
      <c r="O518" s="90" t="s">
        <v>74</v>
      </c>
      <c r="P518" s="89" t="s">
        <v>74</v>
      </c>
      <c r="Q518" s="47" t="str">
        <f t="shared" si="26"/>
        <v>76A-00996</v>
      </c>
      <c r="R518" s="64" t="s">
        <v>75</v>
      </c>
      <c r="S518" s="87">
        <v>14</v>
      </c>
      <c r="T518" s="21">
        <v>1</v>
      </c>
      <c r="U518" s="62" t="s">
        <v>139</v>
      </c>
      <c r="V518" s="49" t="s">
        <v>136</v>
      </c>
    </row>
    <row r="519" spans="1:22" x14ac:dyDescent="0.2">
      <c r="A519" s="21" t="str">
        <f t="shared" si="24"/>
        <v>Catalogo principalOVS_ES ACADEMICO76A-00997</v>
      </c>
      <c r="B519" s="21" t="str">
        <f t="shared" si="25"/>
        <v>76A-00997OVS_ES ACADEMICO</v>
      </c>
      <c r="D519" s="21" t="s">
        <v>134</v>
      </c>
      <c r="E519" t="s">
        <v>1171</v>
      </c>
      <c r="F519" s="21" t="s">
        <v>806</v>
      </c>
      <c r="G519" s="21" t="s">
        <v>134</v>
      </c>
      <c r="H519" s="49" t="s">
        <v>136</v>
      </c>
      <c r="I519" s="21" t="s">
        <v>74</v>
      </c>
      <c r="J519" t="s">
        <v>1172</v>
      </c>
      <c r="K519" s="53" t="s">
        <v>29</v>
      </c>
      <c r="L519" s="52" t="s">
        <v>92</v>
      </c>
      <c r="M519" s="48" t="s">
        <v>73</v>
      </c>
      <c r="N519" s="89" t="s">
        <v>74</v>
      </c>
      <c r="O519" s="90" t="s">
        <v>74</v>
      </c>
      <c r="P519" s="89" t="s">
        <v>74</v>
      </c>
      <c r="Q519" s="47" t="str">
        <f t="shared" si="26"/>
        <v>76A-00997</v>
      </c>
      <c r="R519" s="64" t="s">
        <v>75</v>
      </c>
      <c r="S519" s="87">
        <v>7</v>
      </c>
      <c r="T519" s="21">
        <v>1</v>
      </c>
      <c r="U519" s="62" t="s">
        <v>139</v>
      </c>
      <c r="V519" s="49" t="s">
        <v>136</v>
      </c>
    </row>
    <row r="520" spans="1:22" x14ac:dyDescent="0.2">
      <c r="A520" s="21" t="str">
        <f t="shared" si="24"/>
        <v>Catalogo principalOVS_ES ACADEMICO76A-00998</v>
      </c>
      <c r="B520" s="21" t="str">
        <f t="shared" si="25"/>
        <v>76A-00998OVS_ES ACADEMICO</v>
      </c>
      <c r="D520" s="21" t="s">
        <v>134</v>
      </c>
      <c r="E520" t="s">
        <v>1173</v>
      </c>
      <c r="F520" s="21" t="s">
        <v>806</v>
      </c>
      <c r="G520" s="21" t="s">
        <v>134</v>
      </c>
      <c r="H520" s="49" t="s">
        <v>136</v>
      </c>
      <c r="I520" s="21" t="s">
        <v>74</v>
      </c>
      <c r="J520" t="s">
        <v>1174</v>
      </c>
      <c r="K520" s="53" t="s">
        <v>29</v>
      </c>
      <c r="L520" s="52" t="s">
        <v>92</v>
      </c>
      <c r="M520" s="48" t="s">
        <v>73</v>
      </c>
      <c r="N520" s="89" t="s">
        <v>74</v>
      </c>
      <c r="O520" s="90" t="s">
        <v>74</v>
      </c>
      <c r="P520" s="89" t="s">
        <v>74</v>
      </c>
      <c r="Q520" s="47" t="str">
        <f t="shared" si="26"/>
        <v>76A-00998</v>
      </c>
      <c r="R520" s="64" t="s">
        <v>75</v>
      </c>
      <c r="S520" s="87">
        <v>7</v>
      </c>
      <c r="T520" s="21">
        <v>1</v>
      </c>
      <c r="U520" s="62" t="s">
        <v>139</v>
      </c>
      <c r="V520" s="49" t="s">
        <v>136</v>
      </c>
    </row>
    <row r="521" spans="1:22" x14ac:dyDescent="0.2">
      <c r="A521" s="21" t="str">
        <f t="shared" si="24"/>
        <v>Catalogo principalOVS_ES ACADEMICO76A-00999</v>
      </c>
      <c r="B521" s="21" t="str">
        <f t="shared" si="25"/>
        <v>76A-00999OVS_ES ACADEMICO</v>
      </c>
      <c r="D521" s="21" t="s">
        <v>134</v>
      </c>
      <c r="E521" t="s">
        <v>1175</v>
      </c>
      <c r="F521" s="21" t="s">
        <v>806</v>
      </c>
      <c r="G521" s="21" t="s">
        <v>134</v>
      </c>
      <c r="H521" s="49" t="s">
        <v>136</v>
      </c>
      <c r="I521" s="21" t="s">
        <v>74</v>
      </c>
      <c r="J521" t="s">
        <v>1176</v>
      </c>
      <c r="K521" s="53" t="s">
        <v>29</v>
      </c>
      <c r="L521" s="52" t="s">
        <v>92</v>
      </c>
      <c r="M521" s="48" t="s">
        <v>73</v>
      </c>
      <c r="N521" s="89" t="s">
        <v>74</v>
      </c>
      <c r="O521" s="90" t="s">
        <v>74</v>
      </c>
      <c r="P521" s="89" t="s">
        <v>74</v>
      </c>
      <c r="Q521" s="47" t="str">
        <f t="shared" si="26"/>
        <v>76A-00999</v>
      </c>
      <c r="R521" s="64" t="s">
        <v>75</v>
      </c>
      <c r="S521" s="87">
        <v>7</v>
      </c>
      <c r="T521" s="21">
        <v>1</v>
      </c>
      <c r="U521" s="62" t="s">
        <v>139</v>
      </c>
      <c r="V521" s="49" t="s">
        <v>136</v>
      </c>
    </row>
    <row r="522" spans="1:22" x14ac:dyDescent="0.2">
      <c r="A522" s="21" t="str">
        <f t="shared" si="24"/>
        <v>Catalogo principalOVS_ES ACADEMICO76A-01000</v>
      </c>
      <c r="B522" s="21" t="str">
        <f t="shared" si="25"/>
        <v>76A-01000OVS_ES ACADEMICO</v>
      </c>
      <c r="D522" s="21" t="s">
        <v>134</v>
      </c>
      <c r="E522" t="s">
        <v>1177</v>
      </c>
      <c r="F522" s="21" t="s">
        <v>806</v>
      </c>
      <c r="G522" s="21" t="s">
        <v>134</v>
      </c>
      <c r="H522" s="49" t="s">
        <v>136</v>
      </c>
      <c r="I522" s="21" t="s">
        <v>74</v>
      </c>
      <c r="J522" t="s">
        <v>1178</v>
      </c>
      <c r="K522" s="53" t="s">
        <v>29</v>
      </c>
      <c r="L522" s="52" t="s">
        <v>92</v>
      </c>
      <c r="M522" s="48" t="s">
        <v>73</v>
      </c>
      <c r="N522" s="89" t="s">
        <v>74</v>
      </c>
      <c r="O522" s="90" t="s">
        <v>74</v>
      </c>
      <c r="P522" s="89" t="s">
        <v>74</v>
      </c>
      <c r="Q522" s="47" t="str">
        <f t="shared" si="26"/>
        <v>76A-01000</v>
      </c>
      <c r="R522" s="64" t="s">
        <v>75</v>
      </c>
      <c r="S522" s="87">
        <v>7</v>
      </c>
      <c r="T522" s="21">
        <v>1</v>
      </c>
      <c r="U522" s="62" t="s">
        <v>139</v>
      </c>
      <c r="V522" s="49" t="s">
        <v>136</v>
      </c>
    </row>
    <row r="523" spans="1:22" x14ac:dyDescent="0.2">
      <c r="A523" s="21" t="str">
        <f t="shared" si="24"/>
        <v>Catalogo principalOVS_ES ACADEMICO76A-01004</v>
      </c>
      <c r="B523" s="21" t="str">
        <f t="shared" si="25"/>
        <v>76A-01004OVS_ES ACADEMICO</v>
      </c>
      <c r="D523" s="21" t="s">
        <v>134</v>
      </c>
      <c r="E523" t="s">
        <v>1179</v>
      </c>
      <c r="F523" s="21" t="s">
        <v>806</v>
      </c>
      <c r="G523" s="21" t="s">
        <v>134</v>
      </c>
      <c r="H523" s="49" t="s">
        <v>136</v>
      </c>
      <c r="I523" s="21" t="s">
        <v>74</v>
      </c>
      <c r="J523" t="s">
        <v>1180</v>
      </c>
      <c r="K523" s="53" t="s">
        <v>29</v>
      </c>
      <c r="L523" s="52" t="s">
        <v>92</v>
      </c>
      <c r="M523" s="48" t="s">
        <v>73</v>
      </c>
      <c r="N523" s="89" t="s">
        <v>74</v>
      </c>
      <c r="O523" s="90" t="s">
        <v>74</v>
      </c>
      <c r="P523" s="89" t="s">
        <v>74</v>
      </c>
      <c r="Q523" s="47" t="str">
        <f t="shared" si="26"/>
        <v>76A-01004</v>
      </c>
      <c r="R523" s="64" t="s">
        <v>75</v>
      </c>
      <c r="S523" s="87">
        <v>27</v>
      </c>
      <c r="T523" s="21">
        <v>1</v>
      </c>
      <c r="U523" s="62" t="s">
        <v>139</v>
      </c>
      <c r="V523" s="49" t="s">
        <v>136</v>
      </c>
    </row>
    <row r="524" spans="1:22" x14ac:dyDescent="0.2">
      <c r="A524" s="21" t="str">
        <f t="shared" si="24"/>
        <v>Catalogo principalOVS_ES ACADEMICO76A-01005</v>
      </c>
      <c r="B524" s="21" t="str">
        <f t="shared" si="25"/>
        <v>76A-01005OVS_ES ACADEMICO</v>
      </c>
      <c r="D524" s="21" t="s">
        <v>134</v>
      </c>
      <c r="E524" t="s">
        <v>1181</v>
      </c>
      <c r="F524" s="21" t="s">
        <v>806</v>
      </c>
      <c r="G524" s="21" t="s">
        <v>134</v>
      </c>
      <c r="H524" s="49" t="s">
        <v>136</v>
      </c>
      <c r="I524" s="21" t="s">
        <v>74</v>
      </c>
      <c r="J524" t="s">
        <v>1182</v>
      </c>
      <c r="K524" s="53" t="s">
        <v>29</v>
      </c>
      <c r="L524" s="52" t="s">
        <v>92</v>
      </c>
      <c r="M524" s="48" t="s">
        <v>73</v>
      </c>
      <c r="N524" s="89" t="s">
        <v>74</v>
      </c>
      <c r="O524" s="90" t="s">
        <v>74</v>
      </c>
      <c r="P524" s="89" t="s">
        <v>74</v>
      </c>
      <c r="Q524" s="47" t="str">
        <f t="shared" si="26"/>
        <v>76A-01005</v>
      </c>
      <c r="R524" s="64" t="s">
        <v>75</v>
      </c>
      <c r="S524" s="87">
        <v>26</v>
      </c>
      <c r="T524" s="21">
        <v>1</v>
      </c>
      <c r="U524" s="62" t="s">
        <v>139</v>
      </c>
      <c r="V524" s="49" t="s">
        <v>136</v>
      </c>
    </row>
    <row r="525" spans="1:22" x14ac:dyDescent="0.2">
      <c r="A525" s="21" t="str">
        <f t="shared" si="24"/>
        <v>Catalogo principalOVS_ES ACADEMICO76A-01006</v>
      </c>
      <c r="B525" s="21" t="str">
        <f t="shared" si="25"/>
        <v>76A-01006OVS_ES ACADEMICO</v>
      </c>
      <c r="D525" s="21" t="s">
        <v>134</v>
      </c>
      <c r="E525" t="s">
        <v>1183</v>
      </c>
      <c r="F525" s="21" t="s">
        <v>806</v>
      </c>
      <c r="G525" s="21" t="s">
        <v>134</v>
      </c>
      <c r="H525" s="49" t="s">
        <v>136</v>
      </c>
      <c r="I525" s="21" t="s">
        <v>74</v>
      </c>
      <c r="J525" t="s">
        <v>1184</v>
      </c>
      <c r="K525" s="53" t="s">
        <v>29</v>
      </c>
      <c r="L525" s="52" t="s">
        <v>92</v>
      </c>
      <c r="M525" s="48" t="s">
        <v>73</v>
      </c>
      <c r="N525" s="89" t="s">
        <v>74</v>
      </c>
      <c r="O525" s="90" t="s">
        <v>74</v>
      </c>
      <c r="P525" s="89" t="s">
        <v>74</v>
      </c>
      <c r="Q525" s="47" t="str">
        <f t="shared" si="26"/>
        <v>76A-01006</v>
      </c>
      <c r="R525" s="64" t="s">
        <v>75</v>
      </c>
      <c r="S525" s="87">
        <v>27</v>
      </c>
      <c r="T525" s="21">
        <v>1</v>
      </c>
      <c r="U525" s="62" t="s">
        <v>139</v>
      </c>
      <c r="V525" s="49" t="s">
        <v>136</v>
      </c>
    </row>
    <row r="526" spans="1:22" x14ac:dyDescent="0.2">
      <c r="A526" s="21" t="str">
        <f t="shared" si="24"/>
        <v>Catalogo principalOVS_ES ACADEMICO76A-01007</v>
      </c>
      <c r="B526" s="21" t="str">
        <f t="shared" si="25"/>
        <v>76A-01007OVS_ES ACADEMICO</v>
      </c>
      <c r="D526" s="21" t="s">
        <v>134</v>
      </c>
      <c r="E526" t="s">
        <v>1185</v>
      </c>
      <c r="F526" s="21" t="s">
        <v>806</v>
      </c>
      <c r="G526" s="21" t="s">
        <v>134</v>
      </c>
      <c r="H526" s="49" t="s">
        <v>136</v>
      </c>
      <c r="I526" s="21" t="s">
        <v>74</v>
      </c>
      <c r="J526" t="s">
        <v>1186</v>
      </c>
      <c r="K526" s="53" t="s">
        <v>29</v>
      </c>
      <c r="L526" s="52" t="s">
        <v>92</v>
      </c>
      <c r="M526" s="48" t="s">
        <v>73</v>
      </c>
      <c r="N526" s="89" t="s">
        <v>74</v>
      </c>
      <c r="O526" s="90" t="s">
        <v>74</v>
      </c>
      <c r="P526" s="89" t="s">
        <v>74</v>
      </c>
      <c r="Q526" s="47" t="str">
        <f t="shared" si="26"/>
        <v>76A-01007</v>
      </c>
      <c r="R526" s="64" t="s">
        <v>75</v>
      </c>
      <c r="S526" s="87">
        <v>26</v>
      </c>
      <c r="T526" s="21">
        <v>1</v>
      </c>
      <c r="U526" s="62" t="s">
        <v>139</v>
      </c>
      <c r="V526" s="49" t="s">
        <v>136</v>
      </c>
    </row>
    <row r="527" spans="1:22" x14ac:dyDescent="0.2">
      <c r="A527" s="21" t="str">
        <f t="shared" si="24"/>
        <v>Catalogo principalOVS_ES ACADEMICO76A-01008</v>
      </c>
      <c r="B527" s="21" t="str">
        <f t="shared" si="25"/>
        <v>76A-01008OVS_ES ACADEMICO</v>
      </c>
      <c r="D527" s="21" t="s">
        <v>134</v>
      </c>
      <c r="E527" t="s">
        <v>1187</v>
      </c>
      <c r="F527" s="21" t="s">
        <v>806</v>
      </c>
      <c r="G527" s="21" t="s">
        <v>134</v>
      </c>
      <c r="H527" s="49" t="s">
        <v>136</v>
      </c>
      <c r="I527" s="21" t="s">
        <v>74</v>
      </c>
      <c r="J527" t="s">
        <v>1188</v>
      </c>
      <c r="K527" s="53" t="s">
        <v>29</v>
      </c>
      <c r="L527" s="52" t="s">
        <v>92</v>
      </c>
      <c r="M527" s="48" t="s">
        <v>73</v>
      </c>
      <c r="N527" s="89" t="s">
        <v>74</v>
      </c>
      <c r="O527" s="90" t="s">
        <v>74</v>
      </c>
      <c r="P527" s="89" t="s">
        <v>74</v>
      </c>
      <c r="Q527" s="47" t="str">
        <f t="shared" si="26"/>
        <v>76A-01008</v>
      </c>
      <c r="R527" s="64" t="s">
        <v>75</v>
      </c>
      <c r="S527" s="87">
        <v>12</v>
      </c>
      <c r="T527" s="21">
        <v>1</v>
      </c>
      <c r="U527" s="62" t="s">
        <v>139</v>
      </c>
      <c r="V527" s="49" t="s">
        <v>136</v>
      </c>
    </row>
    <row r="528" spans="1:22" x14ac:dyDescent="0.2">
      <c r="A528" s="21" t="str">
        <f t="shared" si="24"/>
        <v>Catalogo principalOVS_ES ACADEMICO76M-01415</v>
      </c>
      <c r="B528" s="21" t="str">
        <f t="shared" si="25"/>
        <v>76M-01415OVS_ES ACADEMICO</v>
      </c>
      <c r="D528" s="21" t="s">
        <v>134</v>
      </c>
      <c r="E528" t="s">
        <v>1189</v>
      </c>
      <c r="F528" s="21" t="s">
        <v>806</v>
      </c>
      <c r="G528" s="21" t="s">
        <v>134</v>
      </c>
      <c r="H528" s="49" t="s">
        <v>136</v>
      </c>
      <c r="I528" s="21" t="s">
        <v>74</v>
      </c>
      <c r="J528" t="s">
        <v>1190</v>
      </c>
      <c r="K528" s="53" t="s">
        <v>29</v>
      </c>
      <c r="L528" s="52" t="s">
        <v>92</v>
      </c>
      <c r="M528" s="48" t="s">
        <v>73</v>
      </c>
      <c r="N528" s="89" t="s">
        <v>74</v>
      </c>
      <c r="O528" s="90" t="s">
        <v>74</v>
      </c>
      <c r="P528" s="89" t="s">
        <v>74</v>
      </c>
      <c r="Q528" s="47" t="str">
        <f t="shared" si="26"/>
        <v>76M-01415</v>
      </c>
      <c r="R528" s="64" t="s">
        <v>75</v>
      </c>
      <c r="S528" s="87">
        <v>8</v>
      </c>
      <c r="T528" s="21">
        <v>1</v>
      </c>
      <c r="U528" s="62" t="s">
        <v>139</v>
      </c>
      <c r="V528" s="49" t="s">
        <v>136</v>
      </c>
    </row>
    <row r="529" spans="1:22" x14ac:dyDescent="0.2">
      <c r="A529" s="21" t="str">
        <f t="shared" si="24"/>
        <v>Catalogo principalOVS_ES ACADEMICO76M-01416</v>
      </c>
      <c r="B529" s="21" t="str">
        <f t="shared" si="25"/>
        <v>76M-01416OVS_ES ACADEMICO</v>
      </c>
      <c r="D529" s="21" t="s">
        <v>134</v>
      </c>
      <c r="E529" t="s">
        <v>1191</v>
      </c>
      <c r="F529" s="21" t="s">
        <v>806</v>
      </c>
      <c r="G529" s="21" t="s">
        <v>134</v>
      </c>
      <c r="H529" s="49" t="s">
        <v>136</v>
      </c>
      <c r="I529" s="21" t="s">
        <v>74</v>
      </c>
      <c r="J529" t="s">
        <v>1192</v>
      </c>
      <c r="K529" s="53" t="s">
        <v>29</v>
      </c>
      <c r="L529" s="52" t="s">
        <v>92</v>
      </c>
      <c r="M529" s="48" t="s">
        <v>73</v>
      </c>
      <c r="N529" s="89" t="s">
        <v>74</v>
      </c>
      <c r="O529" s="90" t="s">
        <v>74</v>
      </c>
      <c r="P529" s="89" t="s">
        <v>74</v>
      </c>
      <c r="Q529" s="47" t="str">
        <f t="shared" si="26"/>
        <v>76M-01416</v>
      </c>
      <c r="R529" s="64" t="s">
        <v>75</v>
      </c>
      <c r="S529" s="87">
        <v>8</v>
      </c>
      <c r="T529" s="21">
        <v>1</v>
      </c>
      <c r="U529" s="62" t="s">
        <v>139</v>
      </c>
      <c r="V529" s="49" t="s">
        <v>136</v>
      </c>
    </row>
    <row r="530" spans="1:22" x14ac:dyDescent="0.2">
      <c r="A530" s="21" t="str">
        <f t="shared" si="24"/>
        <v>Catalogo principalOVS_ES ACADEMICO76M-01417</v>
      </c>
      <c r="B530" s="21" t="str">
        <f t="shared" si="25"/>
        <v>76M-01417OVS_ES ACADEMICO</v>
      </c>
      <c r="D530" s="21" t="s">
        <v>134</v>
      </c>
      <c r="E530" t="s">
        <v>1193</v>
      </c>
      <c r="F530" s="21" t="s">
        <v>806</v>
      </c>
      <c r="G530" s="21" t="s">
        <v>134</v>
      </c>
      <c r="H530" s="49" t="s">
        <v>136</v>
      </c>
      <c r="I530" s="21" t="s">
        <v>74</v>
      </c>
      <c r="J530" t="s">
        <v>1194</v>
      </c>
      <c r="K530" s="53" t="s">
        <v>29</v>
      </c>
      <c r="L530" s="52" t="s">
        <v>92</v>
      </c>
      <c r="M530" s="48" t="s">
        <v>73</v>
      </c>
      <c r="N530" s="89" t="s">
        <v>74</v>
      </c>
      <c r="O530" s="90" t="s">
        <v>74</v>
      </c>
      <c r="P530" s="89" t="s">
        <v>74</v>
      </c>
      <c r="Q530" s="47" t="str">
        <f t="shared" si="26"/>
        <v>76M-01417</v>
      </c>
      <c r="R530" s="64" t="s">
        <v>75</v>
      </c>
      <c r="S530" s="87">
        <v>8</v>
      </c>
      <c r="T530" s="21">
        <v>1</v>
      </c>
      <c r="U530" s="62" t="s">
        <v>139</v>
      </c>
      <c r="V530" s="49" t="s">
        <v>136</v>
      </c>
    </row>
    <row r="531" spans="1:22" x14ac:dyDescent="0.2">
      <c r="A531" s="21" t="str">
        <f t="shared" si="24"/>
        <v>Catalogo principalOVS_ES ACADEMICO76M-01418</v>
      </c>
      <c r="B531" s="21" t="str">
        <f t="shared" si="25"/>
        <v>76M-01418OVS_ES ACADEMICO</v>
      </c>
      <c r="D531" s="21" t="s">
        <v>134</v>
      </c>
      <c r="E531" t="s">
        <v>1195</v>
      </c>
      <c r="F531" s="21" t="s">
        <v>806</v>
      </c>
      <c r="G531" s="21" t="s">
        <v>134</v>
      </c>
      <c r="H531" s="49" t="s">
        <v>136</v>
      </c>
      <c r="I531" s="21" t="s">
        <v>74</v>
      </c>
      <c r="J531" t="s">
        <v>1196</v>
      </c>
      <c r="K531" s="53" t="s">
        <v>29</v>
      </c>
      <c r="L531" s="52" t="s">
        <v>92</v>
      </c>
      <c r="M531" s="48" t="s">
        <v>73</v>
      </c>
      <c r="N531" s="89" t="s">
        <v>74</v>
      </c>
      <c r="O531" s="90" t="s">
        <v>74</v>
      </c>
      <c r="P531" s="89" t="s">
        <v>74</v>
      </c>
      <c r="Q531" s="47" t="str">
        <f t="shared" si="26"/>
        <v>76M-01418</v>
      </c>
      <c r="R531" s="64" t="s">
        <v>75</v>
      </c>
      <c r="S531" s="87">
        <v>8</v>
      </c>
      <c r="T531" s="21">
        <v>1</v>
      </c>
      <c r="U531" s="62" t="s">
        <v>139</v>
      </c>
      <c r="V531" s="49" t="s">
        <v>136</v>
      </c>
    </row>
    <row r="532" spans="1:22" x14ac:dyDescent="0.2">
      <c r="A532" s="21" t="str">
        <f t="shared" si="24"/>
        <v>Catalogo principalOVS_ES ACADEMICO76M-01419</v>
      </c>
      <c r="B532" s="21" t="str">
        <f t="shared" si="25"/>
        <v>76M-01419OVS_ES ACADEMICO</v>
      </c>
      <c r="D532" s="21" t="s">
        <v>134</v>
      </c>
      <c r="E532" t="s">
        <v>1197</v>
      </c>
      <c r="F532" s="21" t="s">
        <v>806</v>
      </c>
      <c r="G532" s="21" t="s">
        <v>134</v>
      </c>
      <c r="H532" s="49" t="s">
        <v>136</v>
      </c>
      <c r="I532" s="21" t="s">
        <v>74</v>
      </c>
      <c r="J532" t="s">
        <v>1198</v>
      </c>
      <c r="K532" s="53" t="s">
        <v>29</v>
      </c>
      <c r="L532" s="52" t="s">
        <v>92</v>
      </c>
      <c r="M532" s="48" t="s">
        <v>73</v>
      </c>
      <c r="N532" s="89" t="s">
        <v>74</v>
      </c>
      <c r="O532" s="90" t="s">
        <v>74</v>
      </c>
      <c r="P532" s="89" t="s">
        <v>74</v>
      </c>
      <c r="Q532" s="47" t="str">
        <f t="shared" si="26"/>
        <v>76M-01419</v>
      </c>
      <c r="R532" s="64" t="s">
        <v>75</v>
      </c>
      <c r="S532" s="87">
        <v>0.94</v>
      </c>
      <c r="T532" s="21">
        <v>1</v>
      </c>
      <c r="U532" s="62" t="s">
        <v>139</v>
      </c>
      <c r="V532" s="49" t="s">
        <v>136</v>
      </c>
    </row>
    <row r="533" spans="1:22" x14ac:dyDescent="0.2">
      <c r="A533" s="21" t="str">
        <f t="shared" si="24"/>
        <v>Catalogo principalOVS_ES ACADEMICO76M-01420</v>
      </c>
      <c r="B533" s="21" t="str">
        <f t="shared" si="25"/>
        <v>76M-01420OVS_ES ACADEMICO</v>
      </c>
      <c r="D533" s="21" t="s">
        <v>134</v>
      </c>
      <c r="E533" t="s">
        <v>1199</v>
      </c>
      <c r="F533" s="21" t="s">
        <v>806</v>
      </c>
      <c r="G533" s="21" t="s">
        <v>134</v>
      </c>
      <c r="H533" s="49" t="s">
        <v>136</v>
      </c>
      <c r="I533" s="21" t="s">
        <v>74</v>
      </c>
      <c r="J533" t="s">
        <v>1200</v>
      </c>
      <c r="K533" s="53" t="s">
        <v>29</v>
      </c>
      <c r="L533" s="52" t="s">
        <v>92</v>
      </c>
      <c r="M533" s="48" t="s">
        <v>73</v>
      </c>
      <c r="N533" s="89" t="s">
        <v>74</v>
      </c>
      <c r="O533" s="90" t="s">
        <v>74</v>
      </c>
      <c r="P533" s="89" t="s">
        <v>74</v>
      </c>
      <c r="Q533" s="47" t="str">
        <f t="shared" si="26"/>
        <v>76M-01420</v>
      </c>
      <c r="R533" s="64" t="s">
        <v>75</v>
      </c>
      <c r="S533" s="87">
        <v>0.94</v>
      </c>
      <c r="T533" s="21">
        <v>1</v>
      </c>
      <c r="U533" s="62" t="s">
        <v>139</v>
      </c>
      <c r="V533" s="49" t="s">
        <v>136</v>
      </c>
    </row>
    <row r="534" spans="1:22" x14ac:dyDescent="0.2">
      <c r="A534" s="21" t="str">
        <f t="shared" si="24"/>
        <v>Catalogo principalOVS_ES ACADEMICO76N-03594</v>
      </c>
      <c r="B534" s="21" t="str">
        <f t="shared" si="25"/>
        <v>76N-03594OVS_ES ACADEMICO</v>
      </c>
      <c r="D534" s="21" t="s">
        <v>134</v>
      </c>
      <c r="E534" t="s">
        <v>1201</v>
      </c>
      <c r="F534" s="21" t="s">
        <v>806</v>
      </c>
      <c r="G534" s="21" t="s">
        <v>134</v>
      </c>
      <c r="H534" s="49" t="s">
        <v>136</v>
      </c>
      <c r="I534" s="21" t="s">
        <v>74</v>
      </c>
      <c r="J534" t="s">
        <v>1202</v>
      </c>
      <c r="K534" s="53" t="s">
        <v>29</v>
      </c>
      <c r="L534" s="52" t="s">
        <v>92</v>
      </c>
      <c r="M534" s="48" t="s">
        <v>73</v>
      </c>
      <c r="N534" s="89" t="s">
        <v>74</v>
      </c>
      <c r="O534" s="90" t="s">
        <v>74</v>
      </c>
      <c r="P534" s="89" t="s">
        <v>74</v>
      </c>
      <c r="Q534" s="47" t="str">
        <f t="shared" si="26"/>
        <v>76N-03594</v>
      </c>
      <c r="R534" s="64" t="s">
        <v>75</v>
      </c>
      <c r="S534" s="87">
        <v>10</v>
      </c>
      <c r="T534" s="21">
        <v>1</v>
      </c>
      <c r="U534" s="62" t="s">
        <v>139</v>
      </c>
      <c r="V534" s="49" t="s">
        <v>136</v>
      </c>
    </row>
    <row r="535" spans="1:22" x14ac:dyDescent="0.2">
      <c r="A535" s="21" t="str">
        <f t="shared" si="24"/>
        <v>Catalogo principalOVS_ES ACADEMICO76N-03595</v>
      </c>
      <c r="B535" s="21" t="str">
        <f t="shared" si="25"/>
        <v>76N-03595OVS_ES ACADEMICO</v>
      </c>
      <c r="D535" s="21" t="s">
        <v>134</v>
      </c>
      <c r="E535" t="s">
        <v>1203</v>
      </c>
      <c r="F535" s="21" t="s">
        <v>806</v>
      </c>
      <c r="G535" s="21" t="s">
        <v>134</v>
      </c>
      <c r="H535" s="49" t="s">
        <v>136</v>
      </c>
      <c r="I535" s="21" t="s">
        <v>74</v>
      </c>
      <c r="J535" t="s">
        <v>1204</v>
      </c>
      <c r="K535" s="53" t="s">
        <v>29</v>
      </c>
      <c r="L535" s="52" t="s">
        <v>92</v>
      </c>
      <c r="M535" s="48" t="s">
        <v>73</v>
      </c>
      <c r="N535" s="89" t="s">
        <v>74</v>
      </c>
      <c r="O535" s="90" t="s">
        <v>74</v>
      </c>
      <c r="P535" s="89" t="s">
        <v>74</v>
      </c>
      <c r="Q535" s="47" t="str">
        <f t="shared" si="26"/>
        <v>76N-03595</v>
      </c>
      <c r="R535" s="64" t="s">
        <v>75</v>
      </c>
      <c r="S535" s="87">
        <v>10</v>
      </c>
      <c r="T535" s="21">
        <v>1</v>
      </c>
      <c r="U535" s="62" t="s">
        <v>139</v>
      </c>
      <c r="V535" s="49" t="s">
        <v>136</v>
      </c>
    </row>
    <row r="536" spans="1:22" x14ac:dyDescent="0.2">
      <c r="A536" s="21" t="str">
        <f t="shared" si="24"/>
        <v>Catalogo principalOVS_ES ACADEMICO76N-03596</v>
      </c>
      <c r="B536" s="21" t="str">
        <f t="shared" si="25"/>
        <v>76N-03596OVS_ES ACADEMICO</v>
      </c>
      <c r="D536" s="21" t="s">
        <v>134</v>
      </c>
      <c r="E536" t="s">
        <v>1205</v>
      </c>
      <c r="F536" s="21" t="s">
        <v>806</v>
      </c>
      <c r="G536" s="21" t="s">
        <v>134</v>
      </c>
      <c r="H536" s="49" t="s">
        <v>136</v>
      </c>
      <c r="I536" s="21" t="s">
        <v>74</v>
      </c>
      <c r="J536" t="s">
        <v>1206</v>
      </c>
      <c r="K536" s="53" t="s">
        <v>29</v>
      </c>
      <c r="L536" s="52" t="s">
        <v>92</v>
      </c>
      <c r="M536" s="48" t="s">
        <v>73</v>
      </c>
      <c r="N536" s="89" t="s">
        <v>74</v>
      </c>
      <c r="O536" s="90" t="s">
        <v>74</v>
      </c>
      <c r="P536" s="89" t="s">
        <v>74</v>
      </c>
      <c r="Q536" s="47" t="str">
        <f t="shared" si="26"/>
        <v>76N-03596</v>
      </c>
      <c r="R536" s="64" t="s">
        <v>75</v>
      </c>
      <c r="S536" s="87">
        <v>10</v>
      </c>
      <c r="T536" s="21">
        <v>1</v>
      </c>
      <c r="U536" s="62" t="s">
        <v>139</v>
      </c>
      <c r="V536" s="49" t="s">
        <v>136</v>
      </c>
    </row>
    <row r="537" spans="1:22" x14ac:dyDescent="0.2">
      <c r="A537" s="21" t="str">
        <f t="shared" si="24"/>
        <v>Catalogo principalOVS_ES ACADEMICO76N-03597</v>
      </c>
      <c r="B537" s="21" t="str">
        <f t="shared" si="25"/>
        <v>76N-03597OVS_ES ACADEMICO</v>
      </c>
      <c r="D537" s="21" t="s">
        <v>134</v>
      </c>
      <c r="E537" t="s">
        <v>1207</v>
      </c>
      <c r="F537" s="21" t="s">
        <v>806</v>
      </c>
      <c r="G537" s="21" t="s">
        <v>134</v>
      </c>
      <c r="H537" s="49" t="s">
        <v>136</v>
      </c>
      <c r="I537" s="21" t="s">
        <v>74</v>
      </c>
      <c r="J537" t="s">
        <v>1208</v>
      </c>
      <c r="K537" s="53" t="s">
        <v>29</v>
      </c>
      <c r="L537" s="52" t="s">
        <v>92</v>
      </c>
      <c r="M537" s="48" t="s">
        <v>73</v>
      </c>
      <c r="N537" s="89" t="s">
        <v>74</v>
      </c>
      <c r="O537" s="90" t="s">
        <v>74</v>
      </c>
      <c r="P537" s="89" t="s">
        <v>74</v>
      </c>
      <c r="Q537" s="47" t="str">
        <f t="shared" si="26"/>
        <v>76N-03597</v>
      </c>
      <c r="R537" s="64" t="s">
        <v>75</v>
      </c>
      <c r="S537" s="87">
        <v>10</v>
      </c>
      <c r="T537" s="21">
        <v>1</v>
      </c>
      <c r="U537" s="62" t="s">
        <v>139</v>
      </c>
      <c r="V537" s="49" t="s">
        <v>136</v>
      </c>
    </row>
    <row r="538" spans="1:22" x14ac:dyDescent="0.2">
      <c r="A538" s="21" t="str">
        <f t="shared" si="24"/>
        <v>Catalogo principalOVS_ES ACADEMICO76N-03598</v>
      </c>
      <c r="B538" s="21" t="str">
        <f t="shared" si="25"/>
        <v>76N-03598OVS_ES ACADEMICO</v>
      </c>
      <c r="D538" s="21" t="s">
        <v>134</v>
      </c>
      <c r="E538" t="s">
        <v>1209</v>
      </c>
      <c r="F538" s="21" t="s">
        <v>806</v>
      </c>
      <c r="G538" s="21" t="s">
        <v>134</v>
      </c>
      <c r="H538" s="49" t="s">
        <v>136</v>
      </c>
      <c r="I538" s="21" t="s">
        <v>74</v>
      </c>
      <c r="J538" t="s">
        <v>1210</v>
      </c>
      <c r="K538" s="53" t="s">
        <v>29</v>
      </c>
      <c r="L538" s="52" t="s">
        <v>92</v>
      </c>
      <c r="M538" s="48" t="s">
        <v>73</v>
      </c>
      <c r="N538" s="89" t="s">
        <v>74</v>
      </c>
      <c r="O538" s="90" t="s">
        <v>74</v>
      </c>
      <c r="P538" s="89" t="s">
        <v>74</v>
      </c>
      <c r="Q538" s="47" t="str">
        <f t="shared" si="26"/>
        <v>76N-03598</v>
      </c>
      <c r="R538" s="64" t="s">
        <v>75</v>
      </c>
      <c r="S538" s="87">
        <v>7</v>
      </c>
      <c r="T538" s="21">
        <v>1</v>
      </c>
      <c r="U538" s="62" t="s">
        <v>139</v>
      </c>
      <c r="V538" s="49" t="s">
        <v>136</v>
      </c>
    </row>
    <row r="539" spans="1:22" x14ac:dyDescent="0.2">
      <c r="A539" s="21" t="str">
        <f t="shared" si="24"/>
        <v>Catalogo principalOVS_ES ACADEMICO76N-03599</v>
      </c>
      <c r="B539" s="21" t="str">
        <f t="shared" si="25"/>
        <v>76N-03599OVS_ES ACADEMICO</v>
      </c>
      <c r="D539" s="21" t="s">
        <v>134</v>
      </c>
      <c r="E539" t="s">
        <v>1211</v>
      </c>
      <c r="F539" s="21" t="s">
        <v>806</v>
      </c>
      <c r="G539" s="21" t="s">
        <v>134</v>
      </c>
      <c r="H539" s="49" t="s">
        <v>136</v>
      </c>
      <c r="I539" s="21" t="s">
        <v>74</v>
      </c>
      <c r="J539" t="s">
        <v>1212</v>
      </c>
      <c r="K539" s="53" t="s">
        <v>29</v>
      </c>
      <c r="L539" s="52" t="s">
        <v>92</v>
      </c>
      <c r="M539" s="48" t="s">
        <v>73</v>
      </c>
      <c r="N539" s="89" t="s">
        <v>74</v>
      </c>
      <c r="O539" s="90" t="s">
        <v>74</v>
      </c>
      <c r="P539" s="89" t="s">
        <v>74</v>
      </c>
      <c r="Q539" s="47" t="str">
        <f t="shared" si="26"/>
        <v>76N-03599</v>
      </c>
      <c r="R539" s="64" t="s">
        <v>75</v>
      </c>
      <c r="S539" s="87">
        <v>7</v>
      </c>
      <c r="T539" s="21">
        <v>1</v>
      </c>
      <c r="U539" s="62" t="s">
        <v>139</v>
      </c>
      <c r="V539" s="49" t="s">
        <v>136</v>
      </c>
    </row>
    <row r="540" spans="1:22" x14ac:dyDescent="0.2">
      <c r="A540" s="21" t="str">
        <f t="shared" si="24"/>
        <v>Catalogo principalOVS_ES ACADEMICO76P-01359</v>
      </c>
      <c r="B540" s="21" t="str">
        <f t="shared" si="25"/>
        <v>76P-01359OVS_ES ACADEMICO</v>
      </c>
      <c r="D540" s="21" t="s">
        <v>134</v>
      </c>
      <c r="E540" t="s">
        <v>1213</v>
      </c>
      <c r="F540" s="21" t="s">
        <v>806</v>
      </c>
      <c r="G540" s="21" t="s">
        <v>134</v>
      </c>
      <c r="H540" s="49" t="s">
        <v>136</v>
      </c>
      <c r="I540" s="21" t="s">
        <v>74</v>
      </c>
      <c r="J540" t="s">
        <v>1214</v>
      </c>
      <c r="K540" s="53" t="s">
        <v>29</v>
      </c>
      <c r="L540" s="52" t="s">
        <v>92</v>
      </c>
      <c r="M540" s="48" t="s">
        <v>73</v>
      </c>
      <c r="N540" s="89" t="s">
        <v>74</v>
      </c>
      <c r="O540" s="90" t="s">
        <v>74</v>
      </c>
      <c r="P540" s="89" t="s">
        <v>74</v>
      </c>
      <c r="Q540" s="47" t="str">
        <f t="shared" si="26"/>
        <v>76P-01359</v>
      </c>
      <c r="R540" s="64" t="s">
        <v>75</v>
      </c>
      <c r="S540" s="87">
        <v>629</v>
      </c>
      <c r="T540" s="21">
        <v>1</v>
      </c>
      <c r="U540" s="62" t="s">
        <v>139</v>
      </c>
      <c r="V540" s="49" t="s">
        <v>136</v>
      </c>
    </row>
    <row r="541" spans="1:22" x14ac:dyDescent="0.2">
      <c r="A541" s="21" t="str">
        <f t="shared" si="24"/>
        <v>Catalogo principalOVS_ES ACADEMICO76P-01360</v>
      </c>
      <c r="B541" s="21" t="str">
        <f t="shared" si="25"/>
        <v>76P-01360OVS_ES ACADEMICO</v>
      </c>
      <c r="D541" s="21" t="s">
        <v>134</v>
      </c>
      <c r="E541" t="s">
        <v>1215</v>
      </c>
      <c r="F541" s="21" t="s">
        <v>806</v>
      </c>
      <c r="G541" s="21" t="s">
        <v>134</v>
      </c>
      <c r="H541" s="49" t="s">
        <v>136</v>
      </c>
      <c r="I541" s="21" t="s">
        <v>74</v>
      </c>
      <c r="J541" t="s">
        <v>1216</v>
      </c>
      <c r="K541" s="53" t="s">
        <v>29</v>
      </c>
      <c r="L541" s="52" t="s">
        <v>92</v>
      </c>
      <c r="M541" s="48" t="s">
        <v>73</v>
      </c>
      <c r="N541" s="89" t="s">
        <v>74</v>
      </c>
      <c r="O541" s="90" t="s">
        <v>74</v>
      </c>
      <c r="P541" s="89" t="s">
        <v>74</v>
      </c>
      <c r="Q541" s="47" t="str">
        <f t="shared" si="26"/>
        <v>76P-01360</v>
      </c>
      <c r="R541" s="64" t="s">
        <v>75</v>
      </c>
      <c r="S541" s="87">
        <v>629</v>
      </c>
      <c r="T541" s="21">
        <v>1</v>
      </c>
      <c r="U541" s="62" t="s">
        <v>139</v>
      </c>
      <c r="V541" s="49" t="s">
        <v>136</v>
      </c>
    </row>
    <row r="542" spans="1:22" x14ac:dyDescent="0.2">
      <c r="A542" s="21" t="str">
        <f t="shared" si="24"/>
        <v>Catalogo principalOVS_ES ACADEMICO77D-00161</v>
      </c>
      <c r="B542" s="21" t="str">
        <f t="shared" si="25"/>
        <v>77D-00161OVS_ES ACADEMICO</v>
      </c>
      <c r="D542" s="21" t="s">
        <v>134</v>
      </c>
      <c r="E542" t="s">
        <v>1217</v>
      </c>
      <c r="F542" s="21" t="s">
        <v>806</v>
      </c>
      <c r="G542" s="21" t="s">
        <v>134</v>
      </c>
      <c r="H542" s="49" t="s">
        <v>136</v>
      </c>
      <c r="I542" s="21" t="s">
        <v>74</v>
      </c>
      <c r="J542" t="s">
        <v>1218</v>
      </c>
      <c r="K542" s="53" t="s">
        <v>29</v>
      </c>
      <c r="L542" s="52" t="s">
        <v>92</v>
      </c>
      <c r="M542" s="48" t="s">
        <v>73</v>
      </c>
      <c r="N542" s="89" t="s">
        <v>74</v>
      </c>
      <c r="O542" s="90" t="s">
        <v>74</v>
      </c>
      <c r="P542" s="89" t="s">
        <v>74</v>
      </c>
      <c r="Q542" s="47" t="str">
        <f t="shared" si="26"/>
        <v>77D-00161</v>
      </c>
      <c r="R542" s="64" t="s">
        <v>75</v>
      </c>
      <c r="S542" s="87">
        <v>69</v>
      </c>
      <c r="T542" s="21">
        <v>1</v>
      </c>
      <c r="U542" s="62" t="s">
        <v>139</v>
      </c>
      <c r="V542" s="49" t="s">
        <v>136</v>
      </c>
    </row>
    <row r="543" spans="1:22" x14ac:dyDescent="0.2">
      <c r="A543" s="21" t="str">
        <f t="shared" si="24"/>
        <v>Catalogo principalOVS_ES ACADEMICO77D-00162</v>
      </c>
      <c r="B543" s="21" t="str">
        <f t="shared" si="25"/>
        <v>77D-00162OVS_ES ACADEMICO</v>
      </c>
      <c r="D543" s="21" t="s">
        <v>134</v>
      </c>
      <c r="E543" t="s">
        <v>1219</v>
      </c>
      <c r="F543" s="21" t="s">
        <v>806</v>
      </c>
      <c r="G543" s="21" t="s">
        <v>134</v>
      </c>
      <c r="H543" s="49" t="s">
        <v>136</v>
      </c>
      <c r="I543" s="21" t="s">
        <v>74</v>
      </c>
      <c r="J543" t="s">
        <v>1220</v>
      </c>
      <c r="K543" s="53" t="s">
        <v>29</v>
      </c>
      <c r="L543" s="52" t="s">
        <v>92</v>
      </c>
      <c r="M543" s="48" t="s">
        <v>73</v>
      </c>
      <c r="N543" s="89" t="s">
        <v>74</v>
      </c>
      <c r="O543" s="90" t="s">
        <v>74</v>
      </c>
      <c r="P543" s="89" t="s">
        <v>74</v>
      </c>
      <c r="Q543" s="47" t="str">
        <f t="shared" si="26"/>
        <v>77D-00162</v>
      </c>
      <c r="R543" s="64" t="s">
        <v>75</v>
      </c>
      <c r="S543" s="87">
        <v>69</v>
      </c>
      <c r="T543" s="21">
        <v>1</v>
      </c>
      <c r="U543" s="62" t="s">
        <v>139</v>
      </c>
      <c r="V543" s="49" t="s">
        <v>136</v>
      </c>
    </row>
    <row r="544" spans="1:22" x14ac:dyDescent="0.2">
      <c r="A544" s="21" t="str">
        <f t="shared" si="24"/>
        <v>Catalogo principalOVS_ES ACADEMICO7AH-00437</v>
      </c>
      <c r="B544" s="21" t="str">
        <f t="shared" si="25"/>
        <v>7AH-00437OVS_ES ACADEMICO</v>
      </c>
      <c r="D544" s="21" t="s">
        <v>134</v>
      </c>
      <c r="E544" t="s">
        <v>1221</v>
      </c>
      <c r="F544" s="21" t="s">
        <v>806</v>
      </c>
      <c r="G544" s="21" t="s">
        <v>134</v>
      </c>
      <c r="H544" s="49" t="s">
        <v>136</v>
      </c>
      <c r="I544" s="21" t="s">
        <v>74</v>
      </c>
      <c r="J544" t="s">
        <v>1222</v>
      </c>
      <c r="K544" s="53" t="s">
        <v>29</v>
      </c>
      <c r="L544" s="52" t="s">
        <v>92</v>
      </c>
      <c r="M544" s="48" t="s">
        <v>73</v>
      </c>
      <c r="N544" s="89" t="s">
        <v>74</v>
      </c>
      <c r="O544" s="90" t="s">
        <v>74</v>
      </c>
      <c r="P544" s="89" t="s">
        <v>74</v>
      </c>
      <c r="Q544" s="47" t="str">
        <f t="shared" si="26"/>
        <v>7AH-00437</v>
      </c>
      <c r="R544" s="64" t="s">
        <v>75</v>
      </c>
      <c r="S544" s="87">
        <v>13</v>
      </c>
      <c r="T544" s="21">
        <v>1</v>
      </c>
      <c r="U544" s="62" t="s">
        <v>139</v>
      </c>
      <c r="V544" s="49" t="s">
        <v>136</v>
      </c>
    </row>
    <row r="545" spans="1:22" x14ac:dyDescent="0.2">
      <c r="A545" s="21" t="str">
        <f t="shared" si="24"/>
        <v>Catalogo principalOVS_ES ACADEMICO7AH-00438</v>
      </c>
      <c r="B545" s="21" t="str">
        <f t="shared" si="25"/>
        <v>7AH-00438OVS_ES ACADEMICO</v>
      </c>
      <c r="D545" s="21" t="s">
        <v>134</v>
      </c>
      <c r="E545" t="s">
        <v>1223</v>
      </c>
      <c r="F545" s="21" t="s">
        <v>806</v>
      </c>
      <c r="G545" s="21" t="s">
        <v>134</v>
      </c>
      <c r="H545" s="49" t="s">
        <v>136</v>
      </c>
      <c r="I545" s="21" t="s">
        <v>74</v>
      </c>
      <c r="J545" t="s">
        <v>1224</v>
      </c>
      <c r="K545" s="53" t="s">
        <v>29</v>
      </c>
      <c r="L545" s="52" t="s">
        <v>92</v>
      </c>
      <c r="M545" s="48" t="s">
        <v>73</v>
      </c>
      <c r="N545" s="89" t="s">
        <v>74</v>
      </c>
      <c r="O545" s="90" t="s">
        <v>74</v>
      </c>
      <c r="P545" s="89" t="s">
        <v>74</v>
      </c>
      <c r="Q545" s="47" t="str">
        <f t="shared" si="26"/>
        <v>7AH-00438</v>
      </c>
      <c r="R545" s="64" t="s">
        <v>75</v>
      </c>
      <c r="S545" s="87">
        <v>13</v>
      </c>
      <c r="T545" s="21">
        <v>1</v>
      </c>
      <c r="U545" s="62" t="s">
        <v>139</v>
      </c>
      <c r="V545" s="49" t="s">
        <v>136</v>
      </c>
    </row>
    <row r="546" spans="1:22" x14ac:dyDescent="0.2">
      <c r="A546" s="21" t="str">
        <f t="shared" si="24"/>
        <v>Catalogo principalOVS_ES ACADEMICO7AH-00439</v>
      </c>
      <c r="B546" s="21" t="str">
        <f t="shared" si="25"/>
        <v>7AH-00439OVS_ES ACADEMICO</v>
      </c>
      <c r="D546" s="21" t="s">
        <v>134</v>
      </c>
      <c r="E546" t="s">
        <v>1225</v>
      </c>
      <c r="F546" s="21" t="s">
        <v>806</v>
      </c>
      <c r="G546" s="21" t="s">
        <v>134</v>
      </c>
      <c r="H546" s="49" t="s">
        <v>136</v>
      </c>
      <c r="I546" s="21" t="s">
        <v>74</v>
      </c>
      <c r="J546" t="s">
        <v>1226</v>
      </c>
      <c r="K546" s="53" t="s">
        <v>29</v>
      </c>
      <c r="L546" s="52" t="s">
        <v>92</v>
      </c>
      <c r="M546" s="48" t="s">
        <v>73</v>
      </c>
      <c r="N546" s="89" t="s">
        <v>74</v>
      </c>
      <c r="O546" s="90" t="s">
        <v>74</v>
      </c>
      <c r="P546" s="89" t="s">
        <v>74</v>
      </c>
      <c r="Q546" s="47" t="str">
        <f t="shared" si="26"/>
        <v>7AH-00439</v>
      </c>
      <c r="R546" s="64" t="s">
        <v>75</v>
      </c>
      <c r="S546" s="87">
        <v>13</v>
      </c>
      <c r="T546" s="21">
        <v>1</v>
      </c>
      <c r="U546" s="62" t="s">
        <v>139</v>
      </c>
      <c r="V546" s="49" t="s">
        <v>136</v>
      </c>
    </row>
    <row r="547" spans="1:22" x14ac:dyDescent="0.2">
      <c r="A547" s="21" t="str">
        <f t="shared" si="24"/>
        <v>Catalogo principalOVS_ES ACADEMICO7AH-00440</v>
      </c>
      <c r="B547" s="21" t="str">
        <f t="shared" si="25"/>
        <v>7AH-00440OVS_ES ACADEMICO</v>
      </c>
      <c r="D547" s="21" t="s">
        <v>134</v>
      </c>
      <c r="E547" t="s">
        <v>1227</v>
      </c>
      <c r="F547" s="21" t="s">
        <v>806</v>
      </c>
      <c r="G547" s="21" t="s">
        <v>134</v>
      </c>
      <c r="H547" s="49" t="s">
        <v>136</v>
      </c>
      <c r="I547" s="21" t="s">
        <v>74</v>
      </c>
      <c r="J547" t="s">
        <v>1228</v>
      </c>
      <c r="K547" s="53" t="s">
        <v>29</v>
      </c>
      <c r="L547" s="52" t="s">
        <v>92</v>
      </c>
      <c r="M547" s="48" t="s">
        <v>73</v>
      </c>
      <c r="N547" s="89" t="s">
        <v>74</v>
      </c>
      <c r="O547" s="90" t="s">
        <v>74</v>
      </c>
      <c r="P547" s="89" t="s">
        <v>74</v>
      </c>
      <c r="Q547" s="47" t="str">
        <f t="shared" si="26"/>
        <v>7AH-00440</v>
      </c>
      <c r="R547" s="64" t="s">
        <v>75</v>
      </c>
      <c r="S547" s="87">
        <v>13</v>
      </c>
      <c r="T547" s="21">
        <v>1</v>
      </c>
      <c r="U547" s="62" t="s">
        <v>139</v>
      </c>
      <c r="V547" s="49" t="s">
        <v>136</v>
      </c>
    </row>
    <row r="548" spans="1:22" x14ac:dyDescent="0.2">
      <c r="A548" s="21" t="str">
        <f t="shared" si="24"/>
        <v>Catalogo principalOVS_ES ACADEMICO7AH-00441</v>
      </c>
      <c r="B548" s="21" t="str">
        <f t="shared" si="25"/>
        <v>7AH-00441OVS_ES ACADEMICO</v>
      </c>
      <c r="D548" s="21" t="s">
        <v>134</v>
      </c>
      <c r="E548" t="s">
        <v>1229</v>
      </c>
      <c r="F548" s="21" t="s">
        <v>806</v>
      </c>
      <c r="G548" s="21" t="s">
        <v>134</v>
      </c>
      <c r="H548" s="49" t="s">
        <v>136</v>
      </c>
      <c r="I548" s="21" t="s">
        <v>74</v>
      </c>
      <c r="J548" t="s">
        <v>1230</v>
      </c>
      <c r="K548" s="53" t="s">
        <v>29</v>
      </c>
      <c r="L548" s="52" t="s">
        <v>92</v>
      </c>
      <c r="M548" s="48" t="s">
        <v>73</v>
      </c>
      <c r="N548" s="89" t="s">
        <v>74</v>
      </c>
      <c r="O548" s="90" t="s">
        <v>74</v>
      </c>
      <c r="P548" s="89" t="s">
        <v>74</v>
      </c>
      <c r="Q548" s="47" t="str">
        <f t="shared" si="26"/>
        <v>7AH-00441</v>
      </c>
      <c r="R548" s="64" t="s">
        <v>75</v>
      </c>
      <c r="S548" s="87">
        <v>9</v>
      </c>
      <c r="T548" s="21">
        <v>1</v>
      </c>
      <c r="U548" s="62" t="s">
        <v>139</v>
      </c>
      <c r="V548" s="49" t="s">
        <v>136</v>
      </c>
    </row>
    <row r="549" spans="1:22" x14ac:dyDescent="0.2">
      <c r="A549" s="21" t="str">
        <f t="shared" si="24"/>
        <v>Catalogo principalOVS_ES ACADEMICO7AH-00442</v>
      </c>
      <c r="B549" s="21" t="str">
        <f t="shared" si="25"/>
        <v>7AH-00442OVS_ES ACADEMICO</v>
      </c>
      <c r="D549" s="21" t="s">
        <v>134</v>
      </c>
      <c r="E549" t="s">
        <v>1231</v>
      </c>
      <c r="F549" s="21" t="s">
        <v>806</v>
      </c>
      <c r="G549" s="21" t="s">
        <v>134</v>
      </c>
      <c r="H549" s="49" t="s">
        <v>136</v>
      </c>
      <c r="I549" s="21" t="s">
        <v>74</v>
      </c>
      <c r="J549" t="s">
        <v>1232</v>
      </c>
      <c r="K549" s="53" t="s">
        <v>29</v>
      </c>
      <c r="L549" s="52" t="s">
        <v>92</v>
      </c>
      <c r="M549" s="48" t="s">
        <v>73</v>
      </c>
      <c r="N549" s="89" t="s">
        <v>74</v>
      </c>
      <c r="O549" s="90" t="s">
        <v>74</v>
      </c>
      <c r="P549" s="89" t="s">
        <v>74</v>
      </c>
      <c r="Q549" s="47" t="str">
        <f t="shared" si="26"/>
        <v>7AH-00442</v>
      </c>
      <c r="R549" s="64" t="s">
        <v>75</v>
      </c>
      <c r="S549" s="87">
        <v>9</v>
      </c>
      <c r="T549" s="21">
        <v>1</v>
      </c>
      <c r="U549" s="62" t="s">
        <v>139</v>
      </c>
      <c r="V549" s="49" t="s">
        <v>136</v>
      </c>
    </row>
    <row r="550" spans="1:22" x14ac:dyDescent="0.2">
      <c r="A550" s="21" t="str">
        <f t="shared" si="24"/>
        <v>Catalogo principalOVS_ES ACADEMICO7JD-00001</v>
      </c>
      <c r="B550" s="21" t="str">
        <f t="shared" si="25"/>
        <v>7JD-00001OVS_ES ACADEMICO</v>
      </c>
      <c r="D550" s="21" t="s">
        <v>134</v>
      </c>
      <c r="E550" t="s">
        <v>1233</v>
      </c>
      <c r="F550" s="21" t="s">
        <v>806</v>
      </c>
      <c r="G550" s="21" t="s">
        <v>134</v>
      </c>
      <c r="H550" s="49" t="s">
        <v>136</v>
      </c>
      <c r="I550" s="21" t="s">
        <v>74</v>
      </c>
      <c r="J550" t="s">
        <v>1234</v>
      </c>
      <c r="K550" s="53" t="s">
        <v>29</v>
      </c>
      <c r="L550" s="52" t="s">
        <v>92</v>
      </c>
      <c r="M550" s="48" t="s">
        <v>73</v>
      </c>
      <c r="N550" s="89" t="s">
        <v>74</v>
      </c>
      <c r="O550" s="90" t="s">
        <v>74</v>
      </c>
      <c r="P550" s="89" t="s">
        <v>74</v>
      </c>
      <c r="Q550" s="47" t="str">
        <f t="shared" si="26"/>
        <v>7JD-00001</v>
      </c>
      <c r="R550" s="64" t="s">
        <v>848</v>
      </c>
      <c r="S550" s="87">
        <v>0</v>
      </c>
      <c r="T550" s="21">
        <v>1</v>
      </c>
      <c r="U550" s="62" t="s">
        <v>139</v>
      </c>
      <c r="V550" s="49" t="s">
        <v>136</v>
      </c>
    </row>
    <row r="551" spans="1:22" x14ac:dyDescent="0.2">
      <c r="A551" s="21" t="str">
        <f t="shared" si="24"/>
        <v>Catalogo principalOVS_ES ACADEMICO7JD-00002</v>
      </c>
      <c r="B551" s="21" t="str">
        <f t="shared" si="25"/>
        <v>7JD-00002OVS_ES ACADEMICO</v>
      </c>
      <c r="D551" s="21" t="s">
        <v>134</v>
      </c>
      <c r="E551" t="s">
        <v>1235</v>
      </c>
      <c r="F551" s="21" t="s">
        <v>806</v>
      </c>
      <c r="G551" s="21" t="s">
        <v>134</v>
      </c>
      <c r="H551" s="49" t="s">
        <v>136</v>
      </c>
      <c r="I551" s="21" t="s">
        <v>74</v>
      </c>
      <c r="J551" t="s">
        <v>1236</v>
      </c>
      <c r="K551" s="53" t="s">
        <v>29</v>
      </c>
      <c r="L551" s="52" t="s">
        <v>92</v>
      </c>
      <c r="M551" s="48" t="s">
        <v>73</v>
      </c>
      <c r="N551" s="89" t="s">
        <v>74</v>
      </c>
      <c r="O551" s="90" t="s">
        <v>74</v>
      </c>
      <c r="P551" s="89" t="s">
        <v>74</v>
      </c>
      <c r="Q551" s="47" t="str">
        <f t="shared" si="26"/>
        <v>7JD-00002</v>
      </c>
      <c r="R551" s="64" t="s">
        <v>848</v>
      </c>
      <c r="S551" s="87">
        <v>0</v>
      </c>
      <c r="T551" s="21">
        <v>1</v>
      </c>
      <c r="U551" s="62" t="s">
        <v>139</v>
      </c>
      <c r="V551" s="49" t="s">
        <v>136</v>
      </c>
    </row>
    <row r="552" spans="1:22" x14ac:dyDescent="0.2">
      <c r="A552" s="21" t="str">
        <f t="shared" si="24"/>
        <v>Catalogo principalOVS_ES ACADEMICO7JQ-00038</v>
      </c>
      <c r="B552" s="21" t="str">
        <f t="shared" si="25"/>
        <v>7JQ-00038OVS_ES ACADEMICO</v>
      </c>
      <c r="D552" s="21" t="s">
        <v>134</v>
      </c>
      <c r="E552" t="s">
        <v>1237</v>
      </c>
      <c r="F552" s="21" t="s">
        <v>806</v>
      </c>
      <c r="G552" s="21" t="s">
        <v>134</v>
      </c>
      <c r="H552" s="49" t="s">
        <v>136</v>
      </c>
      <c r="I552" s="21" t="s">
        <v>74</v>
      </c>
      <c r="J552" t="s">
        <v>1238</v>
      </c>
      <c r="K552" s="53" t="s">
        <v>29</v>
      </c>
      <c r="L552" s="52" t="s">
        <v>92</v>
      </c>
      <c r="M552" s="48" t="s">
        <v>73</v>
      </c>
      <c r="N552" s="89" t="s">
        <v>74</v>
      </c>
      <c r="O552" s="90" t="s">
        <v>74</v>
      </c>
      <c r="P552" s="89" t="s">
        <v>74</v>
      </c>
      <c r="Q552" s="47" t="str">
        <f t="shared" si="26"/>
        <v>7JQ-00038</v>
      </c>
      <c r="R552" s="64" t="s">
        <v>75</v>
      </c>
      <c r="S552" s="87">
        <v>1446</v>
      </c>
      <c r="T552" s="21">
        <v>1</v>
      </c>
      <c r="U552" s="62" t="s">
        <v>139</v>
      </c>
      <c r="V552" s="49" t="s">
        <v>136</v>
      </c>
    </row>
    <row r="553" spans="1:22" x14ac:dyDescent="0.2">
      <c r="A553" s="21" t="str">
        <f t="shared" si="24"/>
        <v>Catalogo principalOVS_ES ACADEMICO7JQ-00039</v>
      </c>
      <c r="B553" s="21" t="str">
        <f t="shared" si="25"/>
        <v>7JQ-00039OVS_ES ACADEMICO</v>
      </c>
      <c r="D553" s="21" t="s">
        <v>134</v>
      </c>
      <c r="E553" t="s">
        <v>1239</v>
      </c>
      <c r="F553" s="21" t="s">
        <v>806</v>
      </c>
      <c r="G553" s="21" t="s">
        <v>134</v>
      </c>
      <c r="H553" s="49" t="s">
        <v>136</v>
      </c>
      <c r="I553" s="21" t="s">
        <v>74</v>
      </c>
      <c r="J553" t="s">
        <v>1240</v>
      </c>
      <c r="K553" s="53" t="s">
        <v>29</v>
      </c>
      <c r="L553" s="52" t="s">
        <v>92</v>
      </c>
      <c r="M553" s="48" t="s">
        <v>73</v>
      </c>
      <c r="N553" s="89" t="s">
        <v>74</v>
      </c>
      <c r="O553" s="90" t="s">
        <v>74</v>
      </c>
      <c r="P553" s="89" t="s">
        <v>74</v>
      </c>
      <c r="Q553" s="47" t="str">
        <f t="shared" si="26"/>
        <v>7JQ-00039</v>
      </c>
      <c r="R553" s="64" t="s">
        <v>75</v>
      </c>
      <c r="S553" s="87">
        <v>1446</v>
      </c>
      <c r="T553" s="21">
        <v>1</v>
      </c>
      <c r="U553" s="62" t="s">
        <v>139</v>
      </c>
      <c r="V553" s="49" t="s">
        <v>136</v>
      </c>
    </row>
    <row r="554" spans="1:22" x14ac:dyDescent="0.2">
      <c r="A554" s="21" t="str">
        <f t="shared" si="24"/>
        <v>Catalogo principalOVS_ES ACADEMICO7JQ-00383</v>
      </c>
      <c r="B554" s="21" t="str">
        <f t="shared" si="25"/>
        <v>7JQ-00383OVS_ES ACADEMICO</v>
      </c>
      <c r="D554" s="21" t="s">
        <v>134</v>
      </c>
      <c r="E554" t="s">
        <v>1241</v>
      </c>
      <c r="F554" s="21" t="s">
        <v>806</v>
      </c>
      <c r="G554" s="21" t="s">
        <v>134</v>
      </c>
      <c r="H554" s="49" t="s">
        <v>136</v>
      </c>
      <c r="I554" s="21" t="s">
        <v>74</v>
      </c>
      <c r="J554" t="s">
        <v>1242</v>
      </c>
      <c r="K554" s="53" t="s">
        <v>29</v>
      </c>
      <c r="L554" s="52" t="s">
        <v>92</v>
      </c>
      <c r="M554" s="48" t="s">
        <v>73</v>
      </c>
      <c r="N554" s="89" t="s">
        <v>74</v>
      </c>
      <c r="O554" s="90" t="s">
        <v>74</v>
      </c>
      <c r="P554" s="89" t="s">
        <v>74</v>
      </c>
      <c r="Q554" s="47" t="str">
        <f t="shared" si="26"/>
        <v>7JQ-00383</v>
      </c>
      <c r="R554" s="64" t="s">
        <v>75</v>
      </c>
      <c r="S554" s="87">
        <v>1069</v>
      </c>
      <c r="T554" s="21">
        <v>1</v>
      </c>
      <c r="U554" s="62" t="s">
        <v>139</v>
      </c>
      <c r="V554" s="49" t="s">
        <v>136</v>
      </c>
    </row>
    <row r="555" spans="1:22" x14ac:dyDescent="0.2">
      <c r="A555" s="21" t="str">
        <f t="shared" si="24"/>
        <v>Catalogo principalOVS_ES ACADEMICO7JQ-00384</v>
      </c>
      <c r="B555" s="21" t="str">
        <f t="shared" si="25"/>
        <v>7JQ-00384OVS_ES ACADEMICO</v>
      </c>
      <c r="D555" s="21" t="s">
        <v>134</v>
      </c>
      <c r="E555" t="s">
        <v>1243</v>
      </c>
      <c r="F555" s="21" t="s">
        <v>806</v>
      </c>
      <c r="G555" s="21" t="s">
        <v>134</v>
      </c>
      <c r="H555" s="49" t="s">
        <v>136</v>
      </c>
      <c r="I555" s="21" t="s">
        <v>74</v>
      </c>
      <c r="J555" t="s">
        <v>1244</v>
      </c>
      <c r="K555" s="53" t="s">
        <v>29</v>
      </c>
      <c r="L555" s="52" t="s">
        <v>92</v>
      </c>
      <c r="M555" s="48" t="s">
        <v>73</v>
      </c>
      <c r="N555" s="89" t="s">
        <v>74</v>
      </c>
      <c r="O555" s="90" t="s">
        <v>74</v>
      </c>
      <c r="P555" s="89" t="s">
        <v>74</v>
      </c>
      <c r="Q555" s="47" t="str">
        <f t="shared" si="26"/>
        <v>7JQ-00384</v>
      </c>
      <c r="R555" s="64" t="s">
        <v>75</v>
      </c>
      <c r="S555" s="87">
        <v>1069</v>
      </c>
      <c r="T555" s="21">
        <v>1</v>
      </c>
      <c r="U555" s="62" t="s">
        <v>139</v>
      </c>
      <c r="V555" s="49" t="s">
        <v>136</v>
      </c>
    </row>
    <row r="556" spans="1:22" x14ac:dyDescent="0.2">
      <c r="A556" s="21" t="str">
        <f t="shared" si="24"/>
        <v>Catalogo principalOVS_ES ACADEMICO7JS-00001</v>
      </c>
      <c r="B556" s="21" t="str">
        <f t="shared" si="25"/>
        <v>7JS-00001OVS_ES ACADEMICO</v>
      </c>
      <c r="D556" s="21" t="s">
        <v>134</v>
      </c>
      <c r="E556" t="s">
        <v>1245</v>
      </c>
      <c r="F556" s="21" t="s">
        <v>806</v>
      </c>
      <c r="G556" s="21" t="s">
        <v>134</v>
      </c>
      <c r="H556" s="49" t="s">
        <v>136</v>
      </c>
      <c r="I556" s="21" t="s">
        <v>74</v>
      </c>
      <c r="J556" t="s">
        <v>1246</v>
      </c>
      <c r="K556" s="53" t="s">
        <v>29</v>
      </c>
      <c r="L556" s="52" t="s">
        <v>92</v>
      </c>
      <c r="M556" s="48" t="s">
        <v>73</v>
      </c>
      <c r="N556" s="89" t="s">
        <v>74</v>
      </c>
      <c r="O556" s="90" t="s">
        <v>74</v>
      </c>
      <c r="P556" s="89" t="s">
        <v>74</v>
      </c>
      <c r="Q556" s="47" t="str">
        <f t="shared" si="26"/>
        <v>7JS-00001</v>
      </c>
      <c r="R556" s="64" t="s">
        <v>848</v>
      </c>
      <c r="S556" s="87">
        <v>0</v>
      </c>
      <c r="T556" s="21">
        <v>1</v>
      </c>
      <c r="U556" s="62" t="s">
        <v>139</v>
      </c>
      <c r="V556" s="49" t="s">
        <v>136</v>
      </c>
    </row>
    <row r="557" spans="1:22" x14ac:dyDescent="0.2">
      <c r="A557" s="21" t="str">
        <f t="shared" si="24"/>
        <v>Catalogo principalOVS_ES ACADEMICO7LA-00001</v>
      </c>
      <c r="B557" s="21" t="str">
        <f t="shared" si="25"/>
        <v>7LA-00001OVS_ES ACADEMICO</v>
      </c>
      <c r="D557" s="21" t="s">
        <v>134</v>
      </c>
      <c r="E557" t="s">
        <v>1247</v>
      </c>
      <c r="F557" s="21" t="s">
        <v>806</v>
      </c>
      <c r="G557" s="21" t="s">
        <v>134</v>
      </c>
      <c r="H557" s="49" t="s">
        <v>136</v>
      </c>
      <c r="I557" s="21" t="s">
        <v>74</v>
      </c>
      <c r="J557" t="s">
        <v>1248</v>
      </c>
      <c r="K557" s="53" t="s">
        <v>29</v>
      </c>
      <c r="L557" s="52" t="s">
        <v>92</v>
      </c>
      <c r="M557" s="48" t="s">
        <v>73</v>
      </c>
      <c r="N557" s="89" t="s">
        <v>74</v>
      </c>
      <c r="O557" s="90" t="s">
        <v>74</v>
      </c>
      <c r="P557" s="89" t="s">
        <v>74</v>
      </c>
      <c r="Q557" s="47" t="str">
        <f t="shared" si="26"/>
        <v>7LA-00001</v>
      </c>
      <c r="R557" s="64" t="s">
        <v>848</v>
      </c>
      <c r="S557" s="87">
        <v>5.7</v>
      </c>
      <c r="T557" s="21">
        <v>1</v>
      </c>
      <c r="U557" s="62" t="s">
        <v>139</v>
      </c>
      <c r="V557" s="49" t="s">
        <v>136</v>
      </c>
    </row>
    <row r="558" spans="1:22" x14ac:dyDescent="0.2">
      <c r="A558" s="21" t="str">
        <f t="shared" si="24"/>
        <v>Catalogo principalOVS_ES ACADEMICO7LA-00002</v>
      </c>
      <c r="B558" s="21" t="str">
        <f t="shared" si="25"/>
        <v>7LA-00002OVS_ES ACADEMICO</v>
      </c>
      <c r="D558" s="21" t="s">
        <v>134</v>
      </c>
      <c r="E558" t="s">
        <v>1249</v>
      </c>
      <c r="F558" s="21" t="s">
        <v>806</v>
      </c>
      <c r="G558" s="21" t="s">
        <v>134</v>
      </c>
      <c r="H558" s="49" t="s">
        <v>136</v>
      </c>
      <c r="I558" s="21" t="s">
        <v>74</v>
      </c>
      <c r="J558" t="s">
        <v>1250</v>
      </c>
      <c r="K558" s="53" t="s">
        <v>29</v>
      </c>
      <c r="L558" s="52" t="s">
        <v>92</v>
      </c>
      <c r="M558" s="48" t="s">
        <v>73</v>
      </c>
      <c r="N558" s="89" t="s">
        <v>74</v>
      </c>
      <c r="O558" s="90" t="s">
        <v>74</v>
      </c>
      <c r="P558" s="89" t="s">
        <v>74</v>
      </c>
      <c r="Q558" s="47" t="str">
        <f t="shared" si="26"/>
        <v>7LA-00002</v>
      </c>
      <c r="R558" s="64" t="s">
        <v>848</v>
      </c>
      <c r="S558" s="87">
        <v>5.7</v>
      </c>
      <c r="T558" s="21">
        <v>1</v>
      </c>
      <c r="U558" s="62" t="s">
        <v>139</v>
      </c>
      <c r="V558" s="49" t="s">
        <v>136</v>
      </c>
    </row>
    <row r="559" spans="1:22" x14ac:dyDescent="0.2">
      <c r="A559" s="21" t="str">
        <f t="shared" si="24"/>
        <v>Catalogo principalOVS_ES ACADEMICO7LG-00001</v>
      </c>
      <c r="B559" s="21" t="str">
        <f t="shared" si="25"/>
        <v>7LG-00001OVS_ES ACADEMICO</v>
      </c>
      <c r="D559" s="21" t="s">
        <v>134</v>
      </c>
      <c r="E559" t="s">
        <v>1251</v>
      </c>
      <c r="F559" s="21" t="s">
        <v>806</v>
      </c>
      <c r="G559" s="21" t="s">
        <v>134</v>
      </c>
      <c r="H559" s="49" t="s">
        <v>136</v>
      </c>
      <c r="I559" s="21" t="s">
        <v>74</v>
      </c>
      <c r="J559" t="s">
        <v>1252</v>
      </c>
      <c r="K559" s="53" t="s">
        <v>29</v>
      </c>
      <c r="L559" s="52" t="s">
        <v>92</v>
      </c>
      <c r="M559" s="48" t="s">
        <v>73</v>
      </c>
      <c r="N559" s="89" t="s">
        <v>74</v>
      </c>
      <c r="O559" s="90" t="s">
        <v>74</v>
      </c>
      <c r="P559" s="89" t="s">
        <v>74</v>
      </c>
      <c r="Q559" s="47" t="str">
        <f t="shared" si="26"/>
        <v>7LG-00001</v>
      </c>
      <c r="R559" s="64" t="s">
        <v>848</v>
      </c>
      <c r="S559" s="87">
        <v>4.3</v>
      </c>
      <c r="T559" s="21">
        <v>1</v>
      </c>
      <c r="U559" s="62" t="s">
        <v>139</v>
      </c>
      <c r="V559" s="49" t="s">
        <v>136</v>
      </c>
    </row>
    <row r="560" spans="1:22" x14ac:dyDescent="0.2">
      <c r="A560" s="21" t="str">
        <f t="shared" si="24"/>
        <v>Catalogo principalOVS_ES ACADEMICO7NQ-00050</v>
      </c>
      <c r="B560" s="21" t="str">
        <f t="shared" si="25"/>
        <v>7NQ-00050OVS_ES ACADEMICO</v>
      </c>
      <c r="D560" s="21" t="s">
        <v>134</v>
      </c>
      <c r="E560" t="s">
        <v>1253</v>
      </c>
      <c r="F560" s="21" t="s">
        <v>806</v>
      </c>
      <c r="G560" s="21" t="s">
        <v>134</v>
      </c>
      <c r="H560" s="49" t="s">
        <v>136</v>
      </c>
      <c r="I560" s="21" t="s">
        <v>74</v>
      </c>
      <c r="J560" t="s">
        <v>1254</v>
      </c>
      <c r="K560" s="53" t="s">
        <v>29</v>
      </c>
      <c r="L560" s="52" t="s">
        <v>92</v>
      </c>
      <c r="M560" s="48" t="s">
        <v>73</v>
      </c>
      <c r="N560" s="89" t="s">
        <v>74</v>
      </c>
      <c r="O560" s="90" t="s">
        <v>74</v>
      </c>
      <c r="P560" s="89" t="s">
        <v>74</v>
      </c>
      <c r="Q560" s="47" t="str">
        <f t="shared" si="26"/>
        <v>7NQ-00050</v>
      </c>
      <c r="R560" s="64" t="s">
        <v>75</v>
      </c>
      <c r="S560" s="87">
        <v>377</v>
      </c>
      <c r="T560" s="21">
        <v>1</v>
      </c>
      <c r="U560" s="62" t="s">
        <v>139</v>
      </c>
      <c r="V560" s="49" t="s">
        <v>136</v>
      </c>
    </row>
    <row r="561" spans="1:22" x14ac:dyDescent="0.2">
      <c r="A561" s="21" t="str">
        <f t="shared" si="24"/>
        <v>Catalogo principalOVS_ES ACADEMICO7NQ-00051</v>
      </c>
      <c r="B561" s="21" t="str">
        <f t="shared" si="25"/>
        <v>7NQ-00051OVS_ES ACADEMICO</v>
      </c>
      <c r="D561" s="21" t="s">
        <v>134</v>
      </c>
      <c r="E561" t="s">
        <v>1255</v>
      </c>
      <c r="F561" s="21" t="s">
        <v>806</v>
      </c>
      <c r="G561" s="21" t="s">
        <v>134</v>
      </c>
      <c r="H561" s="49" t="s">
        <v>136</v>
      </c>
      <c r="I561" s="21" t="s">
        <v>74</v>
      </c>
      <c r="J561" t="s">
        <v>1256</v>
      </c>
      <c r="K561" s="53" t="s">
        <v>29</v>
      </c>
      <c r="L561" s="52" t="s">
        <v>92</v>
      </c>
      <c r="M561" s="48" t="s">
        <v>73</v>
      </c>
      <c r="N561" s="89" t="s">
        <v>74</v>
      </c>
      <c r="O561" s="90" t="s">
        <v>74</v>
      </c>
      <c r="P561" s="89" t="s">
        <v>74</v>
      </c>
      <c r="Q561" s="47" t="str">
        <f t="shared" si="26"/>
        <v>7NQ-00051</v>
      </c>
      <c r="R561" s="64" t="s">
        <v>75</v>
      </c>
      <c r="S561" s="87">
        <v>377</v>
      </c>
      <c r="T561" s="21">
        <v>1</v>
      </c>
      <c r="U561" s="62" t="s">
        <v>139</v>
      </c>
      <c r="V561" s="49" t="s">
        <v>136</v>
      </c>
    </row>
    <row r="562" spans="1:22" x14ac:dyDescent="0.2">
      <c r="A562" s="21" t="str">
        <f t="shared" si="24"/>
        <v>Catalogo principalOVS_ES ACADEMICO7RJ-00001</v>
      </c>
      <c r="B562" s="21" t="str">
        <f t="shared" si="25"/>
        <v>7RJ-00001OVS_ES ACADEMICO</v>
      </c>
      <c r="D562" s="21" t="s">
        <v>134</v>
      </c>
      <c r="E562" t="s">
        <v>1257</v>
      </c>
      <c r="F562" s="21" t="s">
        <v>806</v>
      </c>
      <c r="G562" s="21" t="s">
        <v>134</v>
      </c>
      <c r="H562" s="49" t="s">
        <v>136</v>
      </c>
      <c r="I562" s="21" t="s">
        <v>74</v>
      </c>
      <c r="J562" t="s">
        <v>1258</v>
      </c>
      <c r="K562" s="53" t="s">
        <v>29</v>
      </c>
      <c r="L562" s="52" t="s">
        <v>92</v>
      </c>
      <c r="M562" s="48" t="s">
        <v>73</v>
      </c>
      <c r="N562" s="89" t="s">
        <v>74</v>
      </c>
      <c r="O562" s="90" t="s">
        <v>74</v>
      </c>
      <c r="P562" s="89" t="s">
        <v>74</v>
      </c>
      <c r="Q562" s="47" t="str">
        <f t="shared" si="26"/>
        <v>7RJ-00001</v>
      </c>
      <c r="R562" s="64" t="s">
        <v>848</v>
      </c>
      <c r="S562" s="87">
        <v>10.3</v>
      </c>
      <c r="T562" s="21">
        <v>1</v>
      </c>
      <c r="U562" s="62" t="s">
        <v>139</v>
      </c>
      <c r="V562" s="49" t="s">
        <v>136</v>
      </c>
    </row>
    <row r="563" spans="1:22" x14ac:dyDescent="0.2">
      <c r="A563" s="21" t="str">
        <f t="shared" si="24"/>
        <v>Catalogo principalOVS_ES ACADEMICO7RJ-00002</v>
      </c>
      <c r="B563" s="21" t="str">
        <f t="shared" si="25"/>
        <v>7RJ-00002OVS_ES ACADEMICO</v>
      </c>
      <c r="D563" s="21" t="s">
        <v>134</v>
      </c>
      <c r="E563" t="s">
        <v>1259</v>
      </c>
      <c r="F563" s="21" t="s">
        <v>806</v>
      </c>
      <c r="G563" s="21" t="s">
        <v>134</v>
      </c>
      <c r="H563" s="49" t="s">
        <v>136</v>
      </c>
      <c r="I563" s="21" t="s">
        <v>74</v>
      </c>
      <c r="J563" t="s">
        <v>1260</v>
      </c>
      <c r="K563" s="53" t="s">
        <v>29</v>
      </c>
      <c r="L563" s="52" t="s">
        <v>92</v>
      </c>
      <c r="M563" s="48" t="s">
        <v>73</v>
      </c>
      <c r="N563" s="89" t="s">
        <v>74</v>
      </c>
      <c r="O563" s="90" t="s">
        <v>74</v>
      </c>
      <c r="P563" s="89" t="s">
        <v>74</v>
      </c>
      <c r="Q563" s="47" t="str">
        <f t="shared" si="26"/>
        <v>7RJ-00002</v>
      </c>
      <c r="R563" s="64" t="s">
        <v>848</v>
      </c>
      <c r="S563" s="87">
        <v>10.3</v>
      </c>
      <c r="T563" s="21">
        <v>1</v>
      </c>
      <c r="U563" s="62" t="s">
        <v>139</v>
      </c>
      <c r="V563" s="49" t="s">
        <v>136</v>
      </c>
    </row>
    <row r="564" spans="1:22" x14ac:dyDescent="0.2">
      <c r="A564" s="21" t="str">
        <f t="shared" si="24"/>
        <v>Catalogo principalOVS_ES ACADEMICO7RS-00001</v>
      </c>
      <c r="B564" s="21" t="str">
        <f t="shared" si="25"/>
        <v>7RS-00001OVS_ES ACADEMICO</v>
      </c>
      <c r="D564" s="21" t="s">
        <v>134</v>
      </c>
      <c r="E564" t="s">
        <v>1261</v>
      </c>
      <c r="F564" s="21" t="s">
        <v>806</v>
      </c>
      <c r="G564" s="21" t="s">
        <v>134</v>
      </c>
      <c r="H564" s="49" t="s">
        <v>136</v>
      </c>
      <c r="I564" s="21" t="s">
        <v>74</v>
      </c>
      <c r="J564" t="s">
        <v>1262</v>
      </c>
      <c r="K564" s="53" t="s">
        <v>29</v>
      </c>
      <c r="L564" s="52" t="s">
        <v>92</v>
      </c>
      <c r="M564" s="48" t="s">
        <v>73</v>
      </c>
      <c r="N564" s="89" t="s">
        <v>74</v>
      </c>
      <c r="O564" s="90" t="s">
        <v>74</v>
      </c>
      <c r="P564" s="89" t="s">
        <v>74</v>
      </c>
      <c r="Q564" s="47" t="str">
        <f t="shared" si="26"/>
        <v>7RS-00001</v>
      </c>
      <c r="R564" s="64" t="s">
        <v>848</v>
      </c>
      <c r="S564" s="87">
        <v>8</v>
      </c>
      <c r="T564" s="21">
        <v>1</v>
      </c>
      <c r="U564" s="62" t="s">
        <v>139</v>
      </c>
      <c r="V564" s="49" t="s">
        <v>136</v>
      </c>
    </row>
    <row r="565" spans="1:22" x14ac:dyDescent="0.2">
      <c r="A565" s="21" t="str">
        <f t="shared" si="24"/>
        <v>Catalogo principalOVS_ES ACADEMICO7U6-00008</v>
      </c>
      <c r="B565" s="21" t="str">
        <f t="shared" si="25"/>
        <v>7U6-00008OVS_ES ACADEMICO</v>
      </c>
      <c r="D565" s="21" t="s">
        <v>134</v>
      </c>
      <c r="E565" t="s">
        <v>1263</v>
      </c>
      <c r="F565" s="21" t="s">
        <v>806</v>
      </c>
      <c r="G565" s="21" t="s">
        <v>134</v>
      </c>
      <c r="H565" s="49" t="s">
        <v>136</v>
      </c>
      <c r="I565" s="21" t="s">
        <v>74</v>
      </c>
      <c r="J565" t="s">
        <v>1264</v>
      </c>
      <c r="K565" s="53" t="s">
        <v>29</v>
      </c>
      <c r="L565" s="52" t="s">
        <v>92</v>
      </c>
      <c r="M565" s="48" t="s">
        <v>73</v>
      </c>
      <c r="N565" s="89" t="s">
        <v>74</v>
      </c>
      <c r="O565" s="90" t="s">
        <v>74</v>
      </c>
      <c r="P565" s="89" t="s">
        <v>74</v>
      </c>
      <c r="Q565" s="47" t="str">
        <f t="shared" si="26"/>
        <v>7U6-00008</v>
      </c>
      <c r="R565" s="64" t="s">
        <v>848</v>
      </c>
      <c r="S565" s="87">
        <v>0.5</v>
      </c>
      <c r="T565" s="21">
        <v>1</v>
      </c>
      <c r="U565" s="62" t="s">
        <v>139</v>
      </c>
      <c r="V565" s="49" t="s">
        <v>136</v>
      </c>
    </row>
    <row r="566" spans="1:22" x14ac:dyDescent="0.2">
      <c r="A566" s="21" t="str">
        <f t="shared" si="24"/>
        <v>Catalogo principalOVS_ES ACADEMICO7U6-00009</v>
      </c>
      <c r="B566" s="21" t="str">
        <f t="shared" si="25"/>
        <v>7U6-00009OVS_ES ACADEMICO</v>
      </c>
      <c r="D566" s="21" t="s">
        <v>134</v>
      </c>
      <c r="E566" t="s">
        <v>1265</v>
      </c>
      <c r="F566" s="21" t="s">
        <v>806</v>
      </c>
      <c r="G566" s="21" t="s">
        <v>134</v>
      </c>
      <c r="H566" s="49" t="s">
        <v>136</v>
      </c>
      <c r="I566" s="21" t="s">
        <v>74</v>
      </c>
      <c r="J566" t="s">
        <v>1266</v>
      </c>
      <c r="K566" s="53" t="s">
        <v>29</v>
      </c>
      <c r="L566" s="52" t="s">
        <v>92</v>
      </c>
      <c r="M566" s="48" t="s">
        <v>73</v>
      </c>
      <c r="N566" s="89" t="s">
        <v>74</v>
      </c>
      <c r="O566" s="90" t="s">
        <v>74</v>
      </c>
      <c r="P566" s="89" t="s">
        <v>74</v>
      </c>
      <c r="Q566" s="47" t="str">
        <f t="shared" si="26"/>
        <v>7U6-00009</v>
      </c>
      <c r="R566" s="64" t="s">
        <v>848</v>
      </c>
      <c r="S566" s="87">
        <v>0.5</v>
      </c>
      <c r="T566" s="21">
        <v>1</v>
      </c>
      <c r="U566" s="62" t="s">
        <v>139</v>
      </c>
      <c r="V566" s="49" t="s">
        <v>136</v>
      </c>
    </row>
    <row r="567" spans="1:22" x14ac:dyDescent="0.2">
      <c r="A567" s="21" t="str">
        <f t="shared" si="24"/>
        <v>Catalogo principalOVS_ES ACADEMICO7U6-00011</v>
      </c>
      <c r="B567" s="21" t="str">
        <f t="shared" si="25"/>
        <v>7U6-00011OVS_ES ACADEMICO</v>
      </c>
      <c r="D567" s="21" t="s">
        <v>134</v>
      </c>
      <c r="E567" t="s">
        <v>1267</v>
      </c>
      <c r="F567" s="21" t="s">
        <v>806</v>
      </c>
      <c r="G567" s="21" t="s">
        <v>134</v>
      </c>
      <c r="H567" s="49" t="s">
        <v>136</v>
      </c>
      <c r="I567" s="21" t="s">
        <v>74</v>
      </c>
      <c r="J567" t="s">
        <v>1268</v>
      </c>
      <c r="K567" s="53" t="s">
        <v>29</v>
      </c>
      <c r="L567" s="52" t="s">
        <v>92</v>
      </c>
      <c r="M567" s="48" t="s">
        <v>73</v>
      </c>
      <c r="N567" s="89" t="s">
        <v>74</v>
      </c>
      <c r="O567" s="90" t="s">
        <v>74</v>
      </c>
      <c r="P567" s="89" t="s">
        <v>74</v>
      </c>
      <c r="Q567" s="47" t="str">
        <f t="shared" si="26"/>
        <v>7U6-00011</v>
      </c>
      <c r="R567" s="64" t="s">
        <v>848</v>
      </c>
      <c r="S567" s="87">
        <v>0.5</v>
      </c>
      <c r="T567" s="21">
        <v>1</v>
      </c>
      <c r="U567" s="62" t="s">
        <v>139</v>
      </c>
      <c r="V567" s="49" t="s">
        <v>136</v>
      </c>
    </row>
    <row r="568" spans="1:22" x14ac:dyDescent="0.2">
      <c r="A568" s="21" t="str">
        <f t="shared" si="24"/>
        <v>Catalogo principalOVS_ES ACADEMICO7VC-00171</v>
      </c>
      <c r="B568" s="21" t="str">
        <f t="shared" si="25"/>
        <v>7VC-00171OVS_ES ACADEMICO</v>
      </c>
      <c r="D568" s="21" t="s">
        <v>134</v>
      </c>
      <c r="E568" t="s">
        <v>1269</v>
      </c>
      <c r="F568" s="21" t="s">
        <v>806</v>
      </c>
      <c r="G568" s="21" t="s">
        <v>134</v>
      </c>
      <c r="H568" s="49" t="s">
        <v>136</v>
      </c>
      <c r="I568" s="21" t="s">
        <v>74</v>
      </c>
      <c r="J568" t="s">
        <v>1270</v>
      </c>
      <c r="K568" s="53" t="s">
        <v>29</v>
      </c>
      <c r="L568" s="52" t="s">
        <v>92</v>
      </c>
      <c r="M568" s="48" t="s">
        <v>73</v>
      </c>
      <c r="N568" s="89" t="s">
        <v>74</v>
      </c>
      <c r="O568" s="90" t="s">
        <v>74</v>
      </c>
      <c r="P568" s="89" t="s">
        <v>74</v>
      </c>
      <c r="Q568" s="47" t="str">
        <f t="shared" si="26"/>
        <v>7VC-00171</v>
      </c>
      <c r="R568" s="64" t="s">
        <v>75</v>
      </c>
      <c r="S568" s="87">
        <v>212</v>
      </c>
      <c r="T568" s="21">
        <v>1</v>
      </c>
      <c r="U568" s="62" t="s">
        <v>139</v>
      </c>
      <c r="V568" s="49" t="s">
        <v>136</v>
      </c>
    </row>
    <row r="569" spans="1:22" x14ac:dyDescent="0.2">
      <c r="A569" s="21" t="str">
        <f t="shared" si="24"/>
        <v>Catalogo principalOVS_ES ACADEMICO7VC-00172</v>
      </c>
      <c r="B569" s="21" t="str">
        <f t="shared" si="25"/>
        <v>7VC-00172OVS_ES ACADEMICO</v>
      </c>
      <c r="D569" s="21" t="s">
        <v>134</v>
      </c>
      <c r="E569" t="s">
        <v>1271</v>
      </c>
      <c r="F569" s="21" t="s">
        <v>806</v>
      </c>
      <c r="G569" s="21" t="s">
        <v>134</v>
      </c>
      <c r="H569" s="49" t="s">
        <v>136</v>
      </c>
      <c r="I569" s="21" t="s">
        <v>74</v>
      </c>
      <c r="J569" t="s">
        <v>1272</v>
      </c>
      <c r="K569" s="53" t="s">
        <v>29</v>
      </c>
      <c r="L569" s="52" t="s">
        <v>92</v>
      </c>
      <c r="M569" s="48" t="s">
        <v>73</v>
      </c>
      <c r="N569" s="89" t="s">
        <v>74</v>
      </c>
      <c r="O569" s="90" t="s">
        <v>74</v>
      </c>
      <c r="P569" s="89" t="s">
        <v>74</v>
      </c>
      <c r="Q569" s="47" t="str">
        <f t="shared" si="26"/>
        <v>7VC-00172</v>
      </c>
      <c r="R569" s="64" t="s">
        <v>75</v>
      </c>
      <c r="S569" s="87">
        <v>212</v>
      </c>
      <c r="T569" s="21">
        <v>1</v>
      </c>
      <c r="U569" s="62" t="s">
        <v>139</v>
      </c>
      <c r="V569" s="49" t="s">
        <v>136</v>
      </c>
    </row>
    <row r="570" spans="1:22" x14ac:dyDescent="0.2">
      <c r="A570" s="21" t="str">
        <f t="shared" si="24"/>
        <v>Catalogo principalOVS_ES ACADEMICO9EA-00310</v>
      </c>
      <c r="B570" s="21" t="str">
        <f t="shared" si="25"/>
        <v>9EA-00310OVS_ES ACADEMICO</v>
      </c>
      <c r="D570" s="21" t="s">
        <v>134</v>
      </c>
      <c r="E570" t="s">
        <v>1273</v>
      </c>
      <c r="F570" s="21" t="s">
        <v>806</v>
      </c>
      <c r="G570" s="21" t="s">
        <v>134</v>
      </c>
      <c r="H570" s="49" t="s">
        <v>136</v>
      </c>
      <c r="I570" s="21" t="s">
        <v>74</v>
      </c>
      <c r="J570" t="s">
        <v>1274</v>
      </c>
      <c r="K570" s="53" t="s">
        <v>29</v>
      </c>
      <c r="L570" s="52" t="s">
        <v>92</v>
      </c>
      <c r="M570" s="48" t="s">
        <v>73</v>
      </c>
      <c r="N570" s="89" t="s">
        <v>74</v>
      </c>
      <c r="O570" s="90" t="s">
        <v>74</v>
      </c>
      <c r="P570" s="89" t="s">
        <v>74</v>
      </c>
      <c r="Q570" s="47" t="str">
        <f t="shared" si="26"/>
        <v>9EA-00310</v>
      </c>
      <c r="R570" s="64" t="s">
        <v>75</v>
      </c>
      <c r="S570" s="87">
        <v>389</v>
      </c>
      <c r="T570" s="21">
        <v>1</v>
      </c>
      <c r="U570" s="62" t="s">
        <v>139</v>
      </c>
      <c r="V570" s="49" t="s">
        <v>136</v>
      </c>
    </row>
    <row r="571" spans="1:22" x14ac:dyDescent="0.2">
      <c r="A571" s="21" t="str">
        <f t="shared" si="24"/>
        <v>Catalogo principalOVS_ES ACADEMICO9EA-00311</v>
      </c>
      <c r="B571" s="21" t="str">
        <f t="shared" si="25"/>
        <v>9EA-00311OVS_ES ACADEMICO</v>
      </c>
      <c r="D571" s="21" t="s">
        <v>134</v>
      </c>
      <c r="E571" t="s">
        <v>1275</v>
      </c>
      <c r="F571" s="21" t="s">
        <v>806</v>
      </c>
      <c r="G571" s="21" t="s">
        <v>134</v>
      </c>
      <c r="H571" s="49" t="s">
        <v>136</v>
      </c>
      <c r="I571" s="21" t="s">
        <v>74</v>
      </c>
      <c r="J571" t="s">
        <v>1276</v>
      </c>
      <c r="K571" s="53" t="s">
        <v>29</v>
      </c>
      <c r="L571" s="52" t="s">
        <v>92</v>
      </c>
      <c r="M571" s="48" t="s">
        <v>73</v>
      </c>
      <c r="N571" s="89" t="s">
        <v>74</v>
      </c>
      <c r="O571" s="90" t="s">
        <v>74</v>
      </c>
      <c r="P571" s="89" t="s">
        <v>74</v>
      </c>
      <c r="Q571" s="47" t="str">
        <f t="shared" si="26"/>
        <v>9EA-00311</v>
      </c>
      <c r="R571" s="64" t="s">
        <v>75</v>
      </c>
      <c r="S571" s="87">
        <v>389</v>
      </c>
      <c r="T571" s="21">
        <v>1</v>
      </c>
      <c r="U571" s="62" t="s">
        <v>139</v>
      </c>
      <c r="V571" s="49" t="s">
        <v>136</v>
      </c>
    </row>
    <row r="572" spans="1:22" x14ac:dyDescent="0.2">
      <c r="A572" s="21" t="str">
        <f t="shared" si="24"/>
        <v>Catalogo principalOVS_ES ACADEMICO9EA-00312</v>
      </c>
      <c r="B572" s="21" t="str">
        <f t="shared" si="25"/>
        <v>9EA-00312OVS_ES ACADEMICO</v>
      </c>
      <c r="D572" s="21" t="s">
        <v>134</v>
      </c>
      <c r="E572" t="s">
        <v>1277</v>
      </c>
      <c r="F572" s="21" t="s">
        <v>806</v>
      </c>
      <c r="G572" s="21" t="s">
        <v>134</v>
      </c>
      <c r="H572" s="49" t="s">
        <v>136</v>
      </c>
      <c r="I572" s="21" t="s">
        <v>74</v>
      </c>
      <c r="J572" t="s">
        <v>1278</v>
      </c>
      <c r="K572" s="53" t="s">
        <v>29</v>
      </c>
      <c r="L572" s="52" t="s">
        <v>92</v>
      </c>
      <c r="M572" s="48" t="s">
        <v>73</v>
      </c>
      <c r="N572" s="89" t="s">
        <v>74</v>
      </c>
      <c r="O572" s="90" t="s">
        <v>74</v>
      </c>
      <c r="P572" s="89" t="s">
        <v>74</v>
      </c>
      <c r="Q572" s="47" t="str">
        <f t="shared" si="26"/>
        <v>9EA-00312</v>
      </c>
      <c r="R572" s="64" t="s">
        <v>75</v>
      </c>
      <c r="S572" s="87">
        <v>327</v>
      </c>
      <c r="T572" s="21">
        <v>1</v>
      </c>
      <c r="U572" s="62" t="s">
        <v>139</v>
      </c>
      <c r="V572" s="49" t="s">
        <v>136</v>
      </c>
    </row>
    <row r="573" spans="1:22" x14ac:dyDescent="0.2">
      <c r="A573" s="21" t="str">
        <f t="shared" si="24"/>
        <v>Catalogo principalOVS_ES ACADEMICO9EA-00313</v>
      </c>
      <c r="B573" s="21" t="str">
        <f t="shared" si="25"/>
        <v>9EA-00313OVS_ES ACADEMICO</v>
      </c>
      <c r="D573" s="21" t="s">
        <v>134</v>
      </c>
      <c r="E573" t="s">
        <v>1279</v>
      </c>
      <c r="F573" s="21" t="s">
        <v>806</v>
      </c>
      <c r="G573" s="21" t="s">
        <v>134</v>
      </c>
      <c r="H573" s="49" t="s">
        <v>136</v>
      </c>
      <c r="I573" s="21" t="s">
        <v>74</v>
      </c>
      <c r="J573" t="s">
        <v>1280</v>
      </c>
      <c r="K573" s="53" t="s">
        <v>29</v>
      </c>
      <c r="L573" s="52" t="s">
        <v>92</v>
      </c>
      <c r="M573" s="48" t="s">
        <v>73</v>
      </c>
      <c r="N573" s="89" t="s">
        <v>74</v>
      </c>
      <c r="O573" s="90" t="s">
        <v>74</v>
      </c>
      <c r="P573" s="89" t="s">
        <v>74</v>
      </c>
      <c r="Q573" s="47" t="str">
        <f t="shared" si="26"/>
        <v>9EA-00313</v>
      </c>
      <c r="R573" s="64" t="s">
        <v>75</v>
      </c>
      <c r="S573" s="87">
        <v>327</v>
      </c>
      <c r="T573" s="21">
        <v>1</v>
      </c>
      <c r="U573" s="62" t="s">
        <v>139</v>
      </c>
      <c r="V573" s="49" t="s">
        <v>136</v>
      </c>
    </row>
    <row r="574" spans="1:22" x14ac:dyDescent="0.2">
      <c r="A574" s="21" t="str">
        <f t="shared" si="24"/>
        <v>Catalogo principalOVS_ES ACADEMICO9EA-00314</v>
      </c>
      <c r="B574" s="21" t="str">
        <f t="shared" si="25"/>
        <v>9EA-00314OVS_ES ACADEMICO</v>
      </c>
      <c r="D574" s="21" t="s">
        <v>134</v>
      </c>
      <c r="E574" t="s">
        <v>1281</v>
      </c>
      <c r="F574" s="21" t="s">
        <v>806</v>
      </c>
      <c r="G574" s="21" t="s">
        <v>134</v>
      </c>
      <c r="H574" s="49" t="s">
        <v>136</v>
      </c>
      <c r="I574" s="21" t="s">
        <v>74</v>
      </c>
      <c r="J574" t="s">
        <v>1282</v>
      </c>
      <c r="K574" s="53" t="s">
        <v>29</v>
      </c>
      <c r="L574" s="52" t="s">
        <v>92</v>
      </c>
      <c r="M574" s="48" t="s">
        <v>73</v>
      </c>
      <c r="N574" s="89" t="s">
        <v>74</v>
      </c>
      <c r="O574" s="90" t="s">
        <v>74</v>
      </c>
      <c r="P574" s="89" t="s">
        <v>74</v>
      </c>
      <c r="Q574" s="47" t="str">
        <f t="shared" si="26"/>
        <v>9EA-00314</v>
      </c>
      <c r="R574" s="64" t="s">
        <v>75</v>
      </c>
      <c r="S574" s="87">
        <v>49</v>
      </c>
      <c r="T574" s="21">
        <v>1</v>
      </c>
      <c r="U574" s="62" t="s">
        <v>139</v>
      </c>
      <c r="V574" s="49" t="s">
        <v>136</v>
      </c>
    </row>
    <row r="575" spans="1:22" x14ac:dyDescent="0.2">
      <c r="A575" s="21" t="str">
        <f t="shared" ref="A575:A638" si="27">D575&amp;F575&amp;E575</f>
        <v>Catalogo principalOVS_ES ACADEMICO9EA-00315</v>
      </c>
      <c r="B575" s="21" t="str">
        <f t="shared" ref="B575:B638" si="28">E575&amp;F575</f>
        <v>9EA-00315OVS_ES ACADEMICO</v>
      </c>
      <c r="D575" s="21" t="s">
        <v>134</v>
      </c>
      <c r="E575" t="s">
        <v>1283</v>
      </c>
      <c r="F575" s="21" t="s">
        <v>806</v>
      </c>
      <c r="G575" s="21" t="s">
        <v>134</v>
      </c>
      <c r="H575" s="49" t="s">
        <v>136</v>
      </c>
      <c r="I575" s="21" t="s">
        <v>74</v>
      </c>
      <c r="J575" t="s">
        <v>1284</v>
      </c>
      <c r="K575" s="53" t="s">
        <v>29</v>
      </c>
      <c r="L575" s="52" t="s">
        <v>92</v>
      </c>
      <c r="M575" s="48" t="s">
        <v>73</v>
      </c>
      <c r="N575" s="89" t="s">
        <v>74</v>
      </c>
      <c r="O575" s="90" t="s">
        <v>74</v>
      </c>
      <c r="P575" s="89" t="s">
        <v>74</v>
      </c>
      <c r="Q575" s="47" t="str">
        <f t="shared" si="26"/>
        <v>9EA-00315</v>
      </c>
      <c r="R575" s="64" t="s">
        <v>75</v>
      </c>
      <c r="S575" s="87">
        <v>49</v>
      </c>
      <c r="T575" s="21">
        <v>1</v>
      </c>
      <c r="U575" s="62" t="s">
        <v>139</v>
      </c>
      <c r="V575" s="49" t="s">
        <v>136</v>
      </c>
    </row>
    <row r="576" spans="1:22" x14ac:dyDescent="0.2">
      <c r="A576" s="21" t="str">
        <f t="shared" si="27"/>
        <v>Catalogo principalOVS_ES ACADEMICO9EA-00316</v>
      </c>
      <c r="B576" s="21" t="str">
        <f t="shared" si="28"/>
        <v>9EA-00316OVS_ES ACADEMICO</v>
      </c>
      <c r="D576" s="21" t="s">
        <v>134</v>
      </c>
      <c r="E576" t="s">
        <v>1285</v>
      </c>
      <c r="F576" s="21" t="s">
        <v>806</v>
      </c>
      <c r="G576" s="21" t="s">
        <v>134</v>
      </c>
      <c r="H576" s="49" t="s">
        <v>136</v>
      </c>
      <c r="I576" s="21" t="s">
        <v>74</v>
      </c>
      <c r="J576" t="s">
        <v>1286</v>
      </c>
      <c r="K576" s="53" t="s">
        <v>29</v>
      </c>
      <c r="L576" s="52" t="s">
        <v>92</v>
      </c>
      <c r="M576" s="48" t="s">
        <v>73</v>
      </c>
      <c r="N576" s="89" t="s">
        <v>74</v>
      </c>
      <c r="O576" s="90" t="s">
        <v>74</v>
      </c>
      <c r="P576" s="89" t="s">
        <v>74</v>
      </c>
      <c r="Q576" s="47" t="str">
        <f t="shared" si="26"/>
        <v>9EA-00316</v>
      </c>
      <c r="R576" s="64" t="s">
        <v>75</v>
      </c>
      <c r="S576" s="87">
        <v>41</v>
      </c>
      <c r="T576" s="21">
        <v>1</v>
      </c>
      <c r="U576" s="62" t="s">
        <v>139</v>
      </c>
      <c r="V576" s="49" t="s">
        <v>136</v>
      </c>
    </row>
    <row r="577" spans="1:22" x14ac:dyDescent="0.2">
      <c r="A577" s="21" t="str">
        <f t="shared" si="27"/>
        <v>Catalogo principalOVS_ES ACADEMICO9EA-00317</v>
      </c>
      <c r="B577" s="21" t="str">
        <f t="shared" si="28"/>
        <v>9EA-00317OVS_ES ACADEMICO</v>
      </c>
      <c r="D577" s="21" t="s">
        <v>134</v>
      </c>
      <c r="E577" t="s">
        <v>1287</v>
      </c>
      <c r="F577" s="21" t="s">
        <v>806</v>
      </c>
      <c r="G577" s="21" t="s">
        <v>134</v>
      </c>
      <c r="H577" s="49" t="s">
        <v>136</v>
      </c>
      <c r="I577" s="21" t="s">
        <v>74</v>
      </c>
      <c r="J577" t="s">
        <v>1288</v>
      </c>
      <c r="K577" s="53" t="s">
        <v>29</v>
      </c>
      <c r="L577" s="52" t="s">
        <v>92</v>
      </c>
      <c r="M577" s="48" t="s">
        <v>73</v>
      </c>
      <c r="N577" s="89" t="s">
        <v>74</v>
      </c>
      <c r="O577" s="90" t="s">
        <v>74</v>
      </c>
      <c r="P577" s="89" t="s">
        <v>74</v>
      </c>
      <c r="Q577" s="47" t="str">
        <f t="shared" si="26"/>
        <v>9EA-00317</v>
      </c>
      <c r="R577" s="64" t="s">
        <v>75</v>
      </c>
      <c r="S577" s="87">
        <v>41</v>
      </c>
      <c r="T577" s="21">
        <v>1</v>
      </c>
      <c r="U577" s="62" t="s">
        <v>139</v>
      </c>
      <c r="V577" s="49" t="s">
        <v>136</v>
      </c>
    </row>
    <row r="578" spans="1:22" x14ac:dyDescent="0.2">
      <c r="A578" s="21" t="str">
        <f t="shared" si="27"/>
        <v>Catalogo principalOVS_ES ACADEMICO9EM-00292</v>
      </c>
      <c r="B578" s="21" t="str">
        <f t="shared" si="28"/>
        <v>9EM-00292OVS_ES ACADEMICO</v>
      </c>
      <c r="D578" s="21" t="s">
        <v>134</v>
      </c>
      <c r="E578" t="s">
        <v>1289</v>
      </c>
      <c r="F578" s="21" t="s">
        <v>806</v>
      </c>
      <c r="G578" s="21" t="s">
        <v>134</v>
      </c>
      <c r="H578" s="49" t="s">
        <v>136</v>
      </c>
      <c r="I578" s="21" t="s">
        <v>74</v>
      </c>
      <c r="J578" t="s">
        <v>1290</v>
      </c>
      <c r="K578" s="53" t="s">
        <v>29</v>
      </c>
      <c r="L578" s="52" t="s">
        <v>92</v>
      </c>
      <c r="M578" s="48" t="s">
        <v>73</v>
      </c>
      <c r="N578" s="89" t="s">
        <v>74</v>
      </c>
      <c r="O578" s="90" t="s">
        <v>74</v>
      </c>
      <c r="P578" s="89" t="s">
        <v>74</v>
      </c>
      <c r="Q578" s="47" t="str">
        <f t="shared" si="26"/>
        <v>9EM-00292</v>
      </c>
      <c r="R578" s="64" t="s">
        <v>75</v>
      </c>
      <c r="S578" s="87">
        <v>62</v>
      </c>
      <c r="T578" s="21">
        <v>1</v>
      </c>
      <c r="U578" s="62" t="s">
        <v>139</v>
      </c>
      <c r="V578" s="49" t="s">
        <v>136</v>
      </c>
    </row>
    <row r="579" spans="1:22" x14ac:dyDescent="0.2">
      <c r="A579" s="21" t="str">
        <f t="shared" si="27"/>
        <v>Catalogo principalOVS_ES ACADEMICO9EM-00293</v>
      </c>
      <c r="B579" s="21" t="str">
        <f t="shared" si="28"/>
        <v>9EM-00293OVS_ES ACADEMICO</v>
      </c>
      <c r="D579" s="21" t="s">
        <v>134</v>
      </c>
      <c r="E579" t="s">
        <v>1291</v>
      </c>
      <c r="F579" s="21" t="s">
        <v>806</v>
      </c>
      <c r="G579" s="21" t="s">
        <v>134</v>
      </c>
      <c r="H579" s="49" t="s">
        <v>136</v>
      </c>
      <c r="I579" s="21" t="s">
        <v>74</v>
      </c>
      <c r="J579" t="s">
        <v>1292</v>
      </c>
      <c r="K579" s="53" t="s">
        <v>29</v>
      </c>
      <c r="L579" s="52" t="s">
        <v>92</v>
      </c>
      <c r="M579" s="48" t="s">
        <v>73</v>
      </c>
      <c r="N579" s="89" t="s">
        <v>74</v>
      </c>
      <c r="O579" s="90" t="s">
        <v>74</v>
      </c>
      <c r="P579" s="89" t="s">
        <v>74</v>
      </c>
      <c r="Q579" s="47" t="str">
        <f t="shared" ref="Q579:Q642" si="29">+E579</f>
        <v>9EM-00293</v>
      </c>
      <c r="R579" s="64" t="s">
        <v>75</v>
      </c>
      <c r="S579" s="87">
        <v>62</v>
      </c>
      <c r="T579" s="21">
        <v>1</v>
      </c>
      <c r="U579" s="62" t="s">
        <v>139</v>
      </c>
      <c r="V579" s="49" t="s">
        <v>136</v>
      </c>
    </row>
    <row r="580" spans="1:22" x14ac:dyDescent="0.2">
      <c r="A580" s="21" t="str">
        <f t="shared" si="27"/>
        <v>Catalogo principalOVS_ES ACADEMICO9EM-00294</v>
      </c>
      <c r="B580" s="21" t="str">
        <f t="shared" si="28"/>
        <v>9EM-00294OVS_ES ACADEMICO</v>
      </c>
      <c r="D580" s="21" t="s">
        <v>134</v>
      </c>
      <c r="E580" t="s">
        <v>1293</v>
      </c>
      <c r="F580" s="21" t="s">
        <v>806</v>
      </c>
      <c r="G580" s="21" t="s">
        <v>134</v>
      </c>
      <c r="H580" s="49" t="s">
        <v>136</v>
      </c>
      <c r="I580" s="21" t="s">
        <v>74</v>
      </c>
      <c r="J580" t="s">
        <v>1294</v>
      </c>
      <c r="K580" s="53" t="s">
        <v>29</v>
      </c>
      <c r="L580" s="52" t="s">
        <v>92</v>
      </c>
      <c r="M580" s="48" t="s">
        <v>73</v>
      </c>
      <c r="N580" s="89" t="s">
        <v>74</v>
      </c>
      <c r="O580" s="90" t="s">
        <v>74</v>
      </c>
      <c r="P580" s="89" t="s">
        <v>74</v>
      </c>
      <c r="Q580" s="47" t="str">
        <f t="shared" si="29"/>
        <v>9EM-00294</v>
      </c>
      <c r="R580" s="64" t="s">
        <v>75</v>
      </c>
      <c r="S580" s="87">
        <v>8</v>
      </c>
      <c r="T580" s="21">
        <v>1</v>
      </c>
      <c r="U580" s="62" t="s">
        <v>139</v>
      </c>
      <c r="V580" s="49" t="s">
        <v>136</v>
      </c>
    </row>
    <row r="581" spans="1:22" x14ac:dyDescent="0.2">
      <c r="A581" s="21" t="str">
        <f t="shared" si="27"/>
        <v>Catalogo principalOVS_ES ACADEMICO9EM-00295</v>
      </c>
      <c r="B581" s="21" t="str">
        <f t="shared" si="28"/>
        <v>9EM-00295OVS_ES ACADEMICO</v>
      </c>
      <c r="D581" s="21" t="s">
        <v>134</v>
      </c>
      <c r="E581" t="s">
        <v>1295</v>
      </c>
      <c r="F581" s="21" t="s">
        <v>806</v>
      </c>
      <c r="G581" s="21" t="s">
        <v>134</v>
      </c>
      <c r="H581" s="49" t="s">
        <v>136</v>
      </c>
      <c r="I581" s="21" t="s">
        <v>74</v>
      </c>
      <c r="J581" t="s">
        <v>1296</v>
      </c>
      <c r="K581" s="53" t="s">
        <v>29</v>
      </c>
      <c r="L581" s="52" t="s">
        <v>92</v>
      </c>
      <c r="M581" s="48" t="s">
        <v>73</v>
      </c>
      <c r="N581" s="89" t="s">
        <v>74</v>
      </c>
      <c r="O581" s="90" t="s">
        <v>74</v>
      </c>
      <c r="P581" s="89" t="s">
        <v>74</v>
      </c>
      <c r="Q581" s="47" t="str">
        <f t="shared" si="29"/>
        <v>9EM-00295</v>
      </c>
      <c r="R581" s="64" t="s">
        <v>75</v>
      </c>
      <c r="S581" s="87">
        <v>8</v>
      </c>
      <c r="T581" s="21">
        <v>1</v>
      </c>
      <c r="U581" s="62" t="s">
        <v>139</v>
      </c>
      <c r="V581" s="49" t="s">
        <v>136</v>
      </c>
    </row>
    <row r="582" spans="1:22" x14ac:dyDescent="0.2">
      <c r="A582" s="21" t="str">
        <f t="shared" si="27"/>
        <v>Catalogo principalOVS_ES ACADEMICO9EN-00220</v>
      </c>
      <c r="B582" s="21" t="str">
        <f t="shared" si="28"/>
        <v>9EN-00220OVS_ES ACADEMICO</v>
      </c>
      <c r="D582" s="21" t="s">
        <v>134</v>
      </c>
      <c r="E582" t="s">
        <v>1297</v>
      </c>
      <c r="F582" s="21" t="s">
        <v>806</v>
      </c>
      <c r="G582" s="21" t="s">
        <v>134</v>
      </c>
      <c r="H582" s="49" t="s">
        <v>136</v>
      </c>
      <c r="I582" s="21" t="s">
        <v>74</v>
      </c>
      <c r="J582" t="s">
        <v>1298</v>
      </c>
      <c r="K582" s="53" t="s">
        <v>29</v>
      </c>
      <c r="L582" s="52" t="s">
        <v>92</v>
      </c>
      <c r="M582" s="48" t="s">
        <v>73</v>
      </c>
      <c r="N582" s="89" t="s">
        <v>74</v>
      </c>
      <c r="O582" s="90" t="s">
        <v>74</v>
      </c>
      <c r="P582" s="89" t="s">
        <v>74</v>
      </c>
      <c r="Q582" s="47" t="str">
        <f t="shared" si="29"/>
        <v>9EN-00220</v>
      </c>
      <c r="R582" s="64" t="s">
        <v>75</v>
      </c>
      <c r="S582" s="87">
        <v>93</v>
      </c>
      <c r="T582" s="21">
        <v>1</v>
      </c>
      <c r="U582" s="62" t="s">
        <v>139</v>
      </c>
      <c r="V582" s="49" t="s">
        <v>136</v>
      </c>
    </row>
    <row r="583" spans="1:22" x14ac:dyDescent="0.2">
      <c r="A583" s="21" t="str">
        <f t="shared" si="27"/>
        <v>Catalogo principalOVS_ES ACADEMICO9EN-00221</v>
      </c>
      <c r="B583" s="21" t="str">
        <f t="shared" si="28"/>
        <v>9EN-00221OVS_ES ACADEMICO</v>
      </c>
      <c r="D583" s="21" t="s">
        <v>134</v>
      </c>
      <c r="E583" t="s">
        <v>1299</v>
      </c>
      <c r="F583" s="21" t="s">
        <v>806</v>
      </c>
      <c r="G583" s="21" t="s">
        <v>134</v>
      </c>
      <c r="H583" s="49" t="s">
        <v>136</v>
      </c>
      <c r="I583" s="21" t="s">
        <v>74</v>
      </c>
      <c r="J583" t="s">
        <v>1300</v>
      </c>
      <c r="K583" s="53" t="s">
        <v>29</v>
      </c>
      <c r="L583" s="52" t="s">
        <v>92</v>
      </c>
      <c r="M583" s="48" t="s">
        <v>73</v>
      </c>
      <c r="N583" s="89" t="s">
        <v>74</v>
      </c>
      <c r="O583" s="90" t="s">
        <v>74</v>
      </c>
      <c r="P583" s="89" t="s">
        <v>74</v>
      </c>
      <c r="Q583" s="47" t="str">
        <f t="shared" si="29"/>
        <v>9EN-00221</v>
      </c>
      <c r="R583" s="64" t="s">
        <v>75</v>
      </c>
      <c r="S583" s="87">
        <v>93</v>
      </c>
      <c r="T583" s="21">
        <v>1</v>
      </c>
      <c r="U583" s="62" t="s">
        <v>139</v>
      </c>
      <c r="V583" s="49" t="s">
        <v>136</v>
      </c>
    </row>
    <row r="584" spans="1:22" x14ac:dyDescent="0.2">
      <c r="A584" s="21" t="str">
        <f t="shared" si="27"/>
        <v>Catalogo principalOVS_ES ACADEMICO9EN-00222</v>
      </c>
      <c r="B584" s="21" t="str">
        <f t="shared" si="28"/>
        <v>9EN-00222OVS_ES ACADEMICO</v>
      </c>
      <c r="D584" s="21" t="s">
        <v>134</v>
      </c>
      <c r="E584" t="s">
        <v>1301</v>
      </c>
      <c r="F584" s="21" t="s">
        <v>806</v>
      </c>
      <c r="G584" s="21" t="s">
        <v>134</v>
      </c>
      <c r="H584" s="49" t="s">
        <v>136</v>
      </c>
      <c r="I584" s="21" t="s">
        <v>74</v>
      </c>
      <c r="J584" t="s">
        <v>1302</v>
      </c>
      <c r="K584" s="53" t="s">
        <v>29</v>
      </c>
      <c r="L584" s="52" t="s">
        <v>92</v>
      </c>
      <c r="M584" s="48" t="s">
        <v>73</v>
      </c>
      <c r="N584" s="89" t="s">
        <v>74</v>
      </c>
      <c r="O584" s="90" t="s">
        <v>74</v>
      </c>
      <c r="P584" s="89" t="s">
        <v>74</v>
      </c>
      <c r="Q584" s="47" t="str">
        <f t="shared" si="29"/>
        <v>9EN-00222</v>
      </c>
      <c r="R584" s="64" t="s">
        <v>75</v>
      </c>
      <c r="S584" s="87">
        <v>12</v>
      </c>
      <c r="T584" s="21">
        <v>1</v>
      </c>
      <c r="U584" s="62" t="s">
        <v>139</v>
      </c>
      <c r="V584" s="49" t="s">
        <v>136</v>
      </c>
    </row>
    <row r="585" spans="1:22" x14ac:dyDescent="0.2">
      <c r="A585" s="21" t="str">
        <f t="shared" si="27"/>
        <v>Catalogo principalOVS_ES ACADEMICO9EN-00223</v>
      </c>
      <c r="B585" s="21" t="str">
        <f t="shared" si="28"/>
        <v>9EN-00223OVS_ES ACADEMICO</v>
      </c>
      <c r="D585" s="21" t="s">
        <v>134</v>
      </c>
      <c r="E585" t="s">
        <v>1303</v>
      </c>
      <c r="F585" s="21" t="s">
        <v>806</v>
      </c>
      <c r="G585" s="21" t="s">
        <v>134</v>
      </c>
      <c r="H585" s="49" t="s">
        <v>136</v>
      </c>
      <c r="I585" s="21" t="s">
        <v>74</v>
      </c>
      <c r="J585" t="s">
        <v>1304</v>
      </c>
      <c r="K585" s="53" t="s">
        <v>29</v>
      </c>
      <c r="L585" s="52" t="s">
        <v>92</v>
      </c>
      <c r="M585" s="48" t="s">
        <v>73</v>
      </c>
      <c r="N585" s="89" t="s">
        <v>74</v>
      </c>
      <c r="O585" s="90" t="s">
        <v>74</v>
      </c>
      <c r="P585" s="89" t="s">
        <v>74</v>
      </c>
      <c r="Q585" s="47" t="str">
        <f t="shared" si="29"/>
        <v>9EN-00223</v>
      </c>
      <c r="R585" s="64" t="s">
        <v>75</v>
      </c>
      <c r="S585" s="87">
        <v>12</v>
      </c>
      <c r="T585" s="21">
        <v>1</v>
      </c>
      <c r="U585" s="62" t="s">
        <v>139</v>
      </c>
      <c r="V585" s="49" t="s">
        <v>136</v>
      </c>
    </row>
    <row r="586" spans="1:22" x14ac:dyDescent="0.2">
      <c r="A586" s="21" t="str">
        <f t="shared" si="27"/>
        <v>Catalogo principalOVS_ES ACADEMICO9EP-00240</v>
      </c>
      <c r="B586" s="21" t="str">
        <f t="shared" si="28"/>
        <v>9EP-00240OVS_ES ACADEMICO</v>
      </c>
      <c r="D586" s="21" t="s">
        <v>134</v>
      </c>
      <c r="E586" t="s">
        <v>1305</v>
      </c>
      <c r="F586" s="21" t="s">
        <v>806</v>
      </c>
      <c r="G586" s="21" t="s">
        <v>134</v>
      </c>
      <c r="H586" s="49" t="s">
        <v>136</v>
      </c>
      <c r="I586" s="21" t="s">
        <v>74</v>
      </c>
      <c r="J586" t="s">
        <v>1306</v>
      </c>
      <c r="K586" s="53" t="s">
        <v>29</v>
      </c>
      <c r="L586" s="52" t="s">
        <v>92</v>
      </c>
      <c r="M586" s="48" t="s">
        <v>73</v>
      </c>
      <c r="N586" s="89" t="s">
        <v>74</v>
      </c>
      <c r="O586" s="90" t="s">
        <v>74</v>
      </c>
      <c r="P586" s="89" t="s">
        <v>74</v>
      </c>
      <c r="Q586" s="47" t="str">
        <f t="shared" si="29"/>
        <v>9EP-00240</v>
      </c>
      <c r="R586" s="64" t="s">
        <v>75</v>
      </c>
      <c r="S586" s="87">
        <v>253</v>
      </c>
      <c r="T586" s="21">
        <v>1</v>
      </c>
      <c r="U586" s="62" t="s">
        <v>139</v>
      </c>
      <c r="V586" s="49" t="s">
        <v>136</v>
      </c>
    </row>
    <row r="587" spans="1:22" x14ac:dyDescent="0.2">
      <c r="A587" s="21" t="str">
        <f t="shared" si="27"/>
        <v>Catalogo principalOVS_ES ACADEMICO9EP-00241</v>
      </c>
      <c r="B587" s="21" t="str">
        <f t="shared" si="28"/>
        <v>9EP-00241OVS_ES ACADEMICO</v>
      </c>
      <c r="D587" s="21" t="s">
        <v>134</v>
      </c>
      <c r="E587" t="s">
        <v>1307</v>
      </c>
      <c r="F587" s="21" t="s">
        <v>806</v>
      </c>
      <c r="G587" s="21" t="s">
        <v>134</v>
      </c>
      <c r="H587" s="49" t="s">
        <v>136</v>
      </c>
      <c r="I587" s="21" t="s">
        <v>74</v>
      </c>
      <c r="J587" t="s">
        <v>1308</v>
      </c>
      <c r="K587" s="53" t="s">
        <v>29</v>
      </c>
      <c r="L587" s="52" t="s">
        <v>92</v>
      </c>
      <c r="M587" s="48" t="s">
        <v>73</v>
      </c>
      <c r="N587" s="89" t="s">
        <v>74</v>
      </c>
      <c r="O587" s="90" t="s">
        <v>74</v>
      </c>
      <c r="P587" s="89" t="s">
        <v>74</v>
      </c>
      <c r="Q587" s="47" t="str">
        <f t="shared" si="29"/>
        <v>9EP-00241</v>
      </c>
      <c r="R587" s="64" t="s">
        <v>75</v>
      </c>
      <c r="S587" s="87">
        <v>253</v>
      </c>
      <c r="T587" s="21">
        <v>1</v>
      </c>
      <c r="U587" s="62" t="s">
        <v>139</v>
      </c>
      <c r="V587" s="49" t="s">
        <v>136</v>
      </c>
    </row>
    <row r="588" spans="1:22" x14ac:dyDescent="0.2">
      <c r="A588" s="21" t="str">
        <f t="shared" si="27"/>
        <v>Catalogo principalOVS_ES ACADEMICO9EP-00242</v>
      </c>
      <c r="B588" s="21" t="str">
        <f t="shared" si="28"/>
        <v>9EP-00242OVS_ES ACADEMICO</v>
      </c>
      <c r="D588" s="21" t="s">
        <v>134</v>
      </c>
      <c r="E588" t="s">
        <v>1309</v>
      </c>
      <c r="F588" s="21" t="s">
        <v>806</v>
      </c>
      <c r="G588" s="21" t="s">
        <v>134</v>
      </c>
      <c r="H588" s="49" t="s">
        <v>136</v>
      </c>
      <c r="I588" s="21" t="s">
        <v>74</v>
      </c>
      <c r="J588" t="s">
        <v>1310</v>
      </c>
      <c r="K588" s="53" t="s">
        <v>29</v>
      </c>
      <c r="L588" s="52" t="s">
        <v>92</v>
      </c>
      <c r="M588" s="48" t="s">
        <v>73</v>
      </c>
      <c r="N588" s="89" t="s">
        <v>74</v>
      </c>
      <c r="O588" s="90" t="s">
        <v>74</v>
      </c>
      <c r="P588" s="89" t="s">
        <v>74</v>
      </c>
      <c r="Q588" s="47" t="str">
        <f t="shared" si="29"/>
        <v>9EP-00242</v>
      </c>
      <c r="R588" s="64" t="s">
        <v>75</v>
      </c>
      <c r="S588" s="87">
        <v>161</v>
      </c>
      <c r="T588" s="21">
        <v>1</v>
      </c>
      <c r="U588" s="62" t="s">
        <v>139</v>
      </c>
      <c r="V588" s="49" t="s">
        <v>136</v>
      </c>
    </row>
    <row r="589" spans="1:22" x14ac:dyDescent="0.2">
      <c r="A589" s="21" t="str">
        <f t="shared" si="27"/>
        <v>Catalogo principalOVS_ES ACADEMICO9EP-00243</v>
      </c>
      <c r="B589" s="21" t="str">
        <f t="shared" si="28"/>
        <v>9EP-00243OVS_ES ACADEMICO</v>
      </c>
      <c r="D589" s="21" t="s">
        <v>134</v>
      </c>
      <c r="E589" t="s">
        <v>1311</v>
      </c>
      <c r="F589" s="21" t="s">
        <v>806</v>
      </c>
      <c r="G589" s="21" t="s">
        <v>134</v>
      </c>
      <c r="H589" s="49" t="s">
        <v>136</v>
      </c>
      <c r="I589" s="21" t="s">
        <v>74</v>
      </c>
      <c r="J589" t="s">
        <v>1312</v>
      </c>
      <c r="K589" s="53" t="s">
        <v>29</v>
      </c>
      <c r="L589" s="52" t="s">
        <v>92</v>
      </c>
      <c r="M589" s="48" t="s">
        <v>73</v>
      </c>
      <c r="N589" s="89" t="s">
        <v>74</v>
      </c>
      <c r="O589" s="90" t="s">
        <v>74</v>
      </c>
      <c r="P589" s="89" t="s">
        <v>74</v>
      </c>
      <c r="Q589" s="47" t="str">
        <f t="shared" si="29"/>
        <v>9EP-00243</v>
      </c>
      <c r="R589" s="64" t="s">
        <v>75</v>
      </c>
      <c r="S589" s="87">
        <v>161</v>
      </c>
      <c r="T589" s="21">
        <v>1</v>
      </c>
      <c r="U589" s="62" t="s">
        <v>139</v>
      </c>
      <c r="V589" s="49" t="s">
        <v>136</v>
      </c>
    </row>
    <row r="590" spans="1:22" x14ac:dyDescent="0.2">
      <c r="A590" s="21" t="str">
        <f t="shared" si="27"/>
        <v>Catalogo principalOVS_ES ACADEMICO9EP-00244</v>
      </c>
      <c r="B590" s="21" t="str">
        <f t="shared" si="28"/>
        <v>9EP-00244OVS_ES ACADEMICO</v>
      </c>
      <c r="D590" s="21" t="s">
        <v>134</v>
      </c>
      <c r="E590" t="s">
        <v>1313</v>
      </c>
      <c r="F590" s="21" t="s">
        <v>806</v>
      </c>
      <c r="G590" s="21" t="s">
        <v>134</v>
      </c>
      <c r="H590" s="49" t="s">
        <v>136</v>
      </c>
      <c r="I590" s="21" t="s">
        <v>74</v>
      </c>
      <c r="J590" t="s">
        <v>1314</v>
      </c>
      <c r="K590" s="53" t="s">
        <v>29</v>
      </c>
      <c r="L590" s="52" t="s">
        <v>92</v>
      </c>
      <c r="M590" s="48" t="s">
        <v>73</v>
      </c>
      <c r="N590" s="89" t="s">
        <v>74</v>
      </c>
      <c r="O590" s="90" t="s">
        <v>74</v>
      </c>
      <c r="P590" s="89" t="s">
        <v>74</v>
      </c>
      <c r="Q590" s="47" t="str">
        <f t="shared" si="29"/>
        <v>9EP-00244</v>
      </c>
      <c r="R590" s="64" t="s">
        <v>75</v>
      </c>
      <c r="S590" s="87">
        <v>32</v>
      </c>
      <c r="T590" s="21">
        <v>1</v>
      </c>
      <c r="U590" s="62" t="s">
        <v>139</v>
      </c>
      <c r="V590" s="49" t="s">
        <v>136</v>
      </c>
    </row>
    <row r="591" spans="1:22" x14ac:dyDescent="0.2">
      <c r="A591" s="21" t="str">
        <f t="shared" si="27"/>
        <v>Catalogo principalOVS_ES ACADEMICO9EP-00245</v>
      </c>
      <c r="B591" s="21" t="str">
        <f t="shared" si="28"/>
        <v>9EP-00245OVS_ES ACADEMICO</v>
      </c>
      <c r="D591" s="21" t="s">
        <v>134</v>
      </c>
      <c r="E591" t="s">
        <v>1315</v>
      </c>
      <c r="F591" s="21" t="s">
        <v>806</v>
      </c>
      <c r="G591" s="21" t="s">
        <v>134</v>
      </c>
      <c r="H591" s="49" t="s">
        <v>136</v>
      </c>
      <c r="I591" s="21" t="s">
        <v>74</v>
      </c>
      <c r="J591" t="s">
        <v>1316</v>
      </c>
      <c r="K591" s="53" t="s">
        <v>29</v>
      </c>
      <c r="L591" s="52" t="s">
        <v>92</v>
      </c>
      <c r="M591" s="48" t="s">
        <v>73</v>
      </c>
      <c r="N591" s="89" t="s">
        <v>74</v>
      </c>
      <c r="O591" s="90" t="s">
        <v>74</v>
      </c>
      <c r="P591" s="89" t="s">
        <v>74</v>
      </c>
      <c r="Q591" s="47" t="str">
        <f t="shared" si="29"/>
        <v>9EP-00245</v>
      </c>
      <c r="R591" s="64" t="s">
        <v>75</v>
      </c>
      <c r="S591" s="87">
        <v>32</v>
      </c>
      <c r="T591" s="21">
        <v>1</v>
      </c>
      <c r="U591" s="62" t="s">
        <v>139</v>
      </c>
      <c r="V591" s="49" t="s">
        <v>136</v>
      </c>
    </row>
    <row r="592" spans="1:22" x14ac:dyDescent="0.2">
      <c r="A592" s="21" t="str">
        <f t="shared" si="27"/>
        <v>Catalogo principalOVS_ES ACADEMICO9EP-00246</v>
      </c>
      <c r="B592" s="21" t="str">
        <f t="shared" si="28"/>
        <v>9EP-00246OVS_ES ACADEMICO</v>
      </c>
      <c r="D592" s="21" t="s">
        <v>134</v>
      </c>
      <c r="E592" t="s">
        <v>1317</v>
      </c>
      <c r="F592" s="21" t="s">
        <v>806</v>
      </c>
      <c r="G592" s="21" t="s">
        <v>134</v>
      </c>
      <c r="H592" s="49" t="s">
        <v>136</v>
      </c>
      <c r="I592" s="21" t="s">
        <v>74</v>
      </c>
      <c r="J592" t="s">
        <v>1318</v>
      </c>
      <c r="K592" s="53" t="s">
        <v>29</v>
      </c>
      <c r="L592" s="52" t="s">
        <v>92</v>
      </c>
      <c r="M592" s="48" t="s">
        <v>73</v>
      </c>
      <c r="N592" s="89" t="s">
        <v>74</v>
      </c>
      <c r="O592" s="90" t="s">
        <v>74</v>
      </c>
      <c r="P592" s="89" t="s">
        <v>74</v>
      </c>
      <c r="Q592" s="47" t="str">
        <f t="shared" si="29"/>
        <v>9EP-00246</v>
      </c>
      <c r="R592" s="64" t="s">
        <v>75</v>
      </c>
      <c r="S592" s="87">
        <v>21</v>
      </c>
      <c r="T592" s="21">
        <v>1</v>
      </c>
      <c r="U592" s="62" t="s">
        <v>139</v>
      </c>
      <c r="V592" s="49" t="s">
        <v>136</v>
      </c>
    </row>
    <row r="593" spans="1:22" x14ac:dyDescent="0.2">
      <c r="A593" s="21" t="str">
        <f t="shared" si="27"/>
        <v>Catalogo principalOVS_ES ACADEMICO9EP-00247</v>
      </c>
      <c r="B593" s="21" t="str">
        <f t="shared" si="28"/>
        <v>9EP-00247OVS_ES ACADEMICO</v>
      </c>
      <c r="D593" s="21" t="s">
        <v>134</v>
      </c>
      <c r="E593" t="s">
        <v>1319</v>
      </c>
      <c r="F593" s="21" t="s">
        <v>806</v>
      </c>
      <c r="G593" s="21" t="s">
        <v>134</v>
      </c>
      <c r="H593" s="49" t="s">
        <v>136</v>
      </c>
      <c r="I593" s="21" t="s">
        <v>74</v>
      </c>
      <c r="J593" t="s">
        <v>1320</v>
      </c>
      <c r="K593" s="53" t="s">
        <v>29</v>
      </c>
      <c r="L593" s="52" t="s">
        <v>92</v>
      </c>
      <c r="M593" s="48" t="s">
        <v>73</v>
      </c>
      <c r="N593" s="89" t="s">
        <v>74</v>
      </c>
      <c r="O593" s="90" t="s">
        <v>74</v>
      </c>
      <c r="P593" s="89" t="s">
        <v>74</v>
      </c>
      <c r="Q593" s="47" t="str">
        <f t="shared" si="29"/>
        <v>9EP-00247</v>
      </c>
      <c r="R593" s="64" t="s">
        <v>75</v>
      </c>
      <c r="S593" s="87">
        <v>21</v>
      </c>
      <c r="T593" s="21">
        <v>1</v>
      </c>
      <c r="U593" s="62" t="s">
        <v>139</v>
      </c>
      <c r="V593" s="49" t="s">
        <v>136</v>
      </c>
    </row>
    <row r="594" spans="1:22" x14ac:dyDescent="0.2">
      <c r="A594" s="21" t="str">
        <f t="shared" si="27"/>
        <v>Catalogo principalOVS_ES ACADEMICO9GA-00327</v>
      </c>
      <c r="B594" s="21" t="str">
        <f t="shared" si="28"/>
        <v>9GA-00327OVS_ES ACADEMICO</v>
      </c>
      <c r="D594" s="21" t="s">
        <v>134</v>
      </c>
      <c r="E594" t="s">
        <v>1321</v>
      </c>
      <c r="F594" s="21" t="s">
        <v>806</v>
      </c>
      <c r="G594" s="21" t="s">
        <v>134</v>
      </c>
      <c r="H594" s="49" t="s">
        <v>136</v>
      </c>
      <c r="I594" s="21" t="s">
        <v>74</v>
      </c>
      <c r="J594" t="s">
        <v>1322</v>
      </c>
      <c r="K594" s="53" t="s">
        <v>29</v>
      </c>
      <c r="L594" s="52" t="s">
        <v>92</v>
      </c>
      <c r="M594" s="48" t="s">
        <v>73</v>
      </c>
      <c r="N594" s="89" t="s">
        <v>74</v>
      </c>
      <c r="O594" s="90" t="s">
        <v>74</v>
      </c>
      <c r="P594" s="89" t="s">
        <v>74</v>
      </c>
      <c r="Q594" s="47" t="str">
        <f t="shared" si="29"/>
        <v>9GA-00327</v>
      </c>
      <c r="R594" s="64" t="s">
        <v>75</v>
      </c>
      <c r="S594" s="87">
        <v>147</v>
      </c>
      <c r="T594" s="21">
        <v>1</v>
      </c>
      <c r="U594" s="62" t="s">
        <v>139</v>
      </c>
      <c r="V594" s="49" t="s">
        <v>136</v>
      </c>
    </row>
    <row r="595" spans="1:22" x14ac:dyDescent="0.2">
      <c r="A595" s="21" t="str">
        <f t="shared" si="27"/>
        <v>Catalogo principalOVS_ES ACADEMICO9GA-00328</v>
      </c>
      <c r="B595" s="21" t="str">
        <f t="shared" si="28"/>
        <v>9GA-00328OVS_ES ACADEMICO</v>
      </c>
      <c r="D595" s="21" t="s">
        <v>134</v>
      </c>
      <c r="E595" t="s">
        <v>1323</v>
      </c>
      <c r="F595" s="21" t="s">
        <v>806</v>
      </c>
      <c r="G595" s="21" t="s">
        <v>134</v>
      </c>
      <c r="H595" s="49" t="s">
        <v>136</v>
      </c>
      <c r="I595" s="21" t="s">
        <v>74</v>
      </c>
      <c r="J595" t="s">
        <v>1324</v>
      </c>
      <c r="K595" s="53" t="s">
        <v>29</v>
      </c>
      <c r="L595" s="52" t="s">
        <v>92</v>
      </c>
      <c r="M595" s="48" t="s">
        <v>73</v>
      </c>
      <c r="N595" s="89" t="s">
        <v>74</v>
      </c>
      <c r="O595" s="90" t="s">
        <v>74</v>
      </c>
      <c r="P595" s="89" t="s">
        <v>74</v>
      </c>
      <c r="Q595" s="47" t="str">
        <f t="shared" si="29"/>
        <v>9GA-00328</v>
      </c>
      <c r="R595" s="64" t="s">
        <v>75</v>
      </c>
      <c r="S595" s="87">
        <v>147</v>
      </c>
      <c r="T595" s="21">
        <v>1</v>
      </c>
      <c r="U595" s="62" t="s">
        <v>139</v>
      </c>
      <c r="V595" s="49" t="s">
        <v>136</v>
      </c>
    </row>
    <row r="596" spans="1:22" x14ac:dyDescent="0.2">
      <c r="A596" s="21" t="str">
        <f t="shared" si="27"/>
        <v>Catalogo principalOVS_ES ACADEMICO9GA-00329</v>
      </c>
      <c r="B596" s="21" t="str">
        <f t="shared" si="28"/>
        <v>9GA-00329OVS_ES ACADEMICO</v>
      </c>
      <c r="D596" s="21" t="s">
        <v>134</v>
      </c>
      <c r="E596" t="s">
        <v>1325</v>
      </c>
      <c r="F596" s="21" t="s">
        <v>806</v>
      </c>
      <c r="G596" s="21" t="s">
        <v>134</v>
      </c>
      <c r="H596" s="49" t="s">
        <v>136</v>
      </c>
      <c r="I596" s="21" t="s">
        <v>74</v>
      </c>
      <c r="J596" t="s">
        <v>1326</v>
      </c>
      <c r="K596" s="53" t="s">
        <v>29</v>
      </c>
      <c r="L596" s="52" t="s">
        <v>92</v>
      </c>
      <c r="M596" s="48" t="s">
        <v>73</v>
      </c>
      <c r="N596" s="89" t="s">
        <v>74</v>
      </c>
      <c r="O596" s="90" t="s">
        <v>74</v>
      </c>
      <c r="P596" s="89" t="s">
        <v>74</v>
      </c>
      <c r="Q596" s="47" t="str">
        <f t="shared" si="29"/>
        <v>9GA-00329</v>
      </c>
      <c r="R596" s="64" t="s">
        <v>75</v>
      </c>
      <c r="S596" s="87">
        <v>19</v>
      </c>
      <c r="T596" s="21">
        <v>1</v>
      </c>
      <c r="U596" s="62" t="s">
        <v>139</v>
      </c>
      <c r="V596" s="49" t="s">
        <v>136</v>
      </c>
    </row>
    <row r="597" spans="1:22" x14ac:dyDescent="0.2">
      <c r="A597" s="21" t="str">
        <f t="shared" si="27"/>
        <v>Catalogo principalOVS_ES ACADEMICO9GA-00330</v>
      </c>
      <c r="B597" s="21" t="str">
        <f t="shared" si="28"/>
        <v>9GA-00330OVS_ES ACADEMICO</v>
      </c>
      <c r="D597" s="21" t="s">
        <v>134</v>
      </c>
      <c r="E597" t="s">
        <v>1327</v>
      </c>
      <c r="F597" s="21" t="s">
        <v>806</v>
      </c>
      <c r="G597" s="21" t="s">
        <v>134</v>
      </c>
      <c r="H597" s="49" t="s">
        <v>136</v>
      </c>
      <c r="I597" s="21" t="s">
        <v>74</v>
      </c>
      <c r="J597" t="s">
        <v>1328</v>
      </c>
      <c r="K597" s="53" t="s">
        <v>29</v>
      </c>
      <c r="L597" s="52" t="s">
        <v>92</v>
      </c>
      <c r="M597" s="48" t="s">
        <v>73</v>
      </c>
      <c r="N597" s="89" t="s">
        <v>74</v>
      </c>
      <c r="O597" s="90" t="s">
        <v>74</v>
      </c>
      <c r="P597" s="89" t="s">
        <v>74</v>
      </c>
      <c r="Q597" s="47" t="str">
        <f t="shared" si="29"/>
        <v>9GA-00330</v>
      </c>
      <c r="R597" s="64" t="s">
        <v>75</v>
      </c>
      <c r="S597" s="87">
        <v>19</v>
      </c>
      <c r="T597" s="21">
        <v>1</v>
      </c>
      <c r="U597" s="62" t="s">
        <v>139</v>
      </c>
      <c r="V597" s="49" t="s">
        <v>136</v>
      </c>
    </row>
    <row r="598" spans="1:22" x14ac:dyDescent="0.2">
      <c r="A598" s="21" t="str">
        <f t="shared" si="27"/>
        <v>Catalogo principalOVS_ES ACADEMICO9GS-00155</v>
      </c>
      <c r="B598" s="21" t="str">
        <f t="shared" si="28"/>
        <v>9GS-00155OVS_ES ACADEMICO</v>
      </c>
      <c r="D598" s="21" t="s">
        <v>134</v>
      </c>
      <c r="E598" t="s">
        <v>1329</v>
      </c>
      <c r="F598" s="21" t="s">
        <v>806</v>
      </c>
      <c r="G598" s="21" t="s">
        <v>134</v>
      </c>
      <c r="H598" s="49" t="s">
        <v>136</v>
      </c>
      <c r="I598" s="21" t="s">
        <v>74</v>
      </c>
      <c r="J598" t="s">
        <v>1330</v>
      </c>
      <c r="K598" s="53" t="s">
        <v>29</v>
      </c>
      <c r="L598" s="52" t="s">
        <v>92</v>
      </c>
      <c r="M598" s="48" t="s">
        <v>73</v>
      </c>
      <c r="N598" s="89" t="s">
        <v>74</v>
      </c>
      <c r="O598" s="90" t="s">
        <v>74</v>
      </c>
      <c r="P598" s="89" t="s">
        <v>74</v>
      </c>
      <c r="Q598" s="47" t="str">
        <f t="shared" si="29"/>
        <v>9GS-00155</v>
      </c>
      <c r="R598" s="64" t="s">
        <v>75</v>
      </c>
      <c r="S598" s="87">
        <v>610</v>
      </c>
      <c r="T598" s="21">
        <v>1</v>
      </c>
      <c r="U598" s="62" t="s">
        <v>139</v>
      </c>
      <c r="V598" s="49" t="s">
        <v>136</v>
      </c>
    </row>
    <row r="599" spans="1:22" x14ac:dyDescent="0.2">
      <c r="A599" s="21" t="str">
        <f t="shared" si="27"/>
        <v>Catalogo principalOVS_ES ACADEMICO9GS-00156</v>
      </c>
      <c r="B599" s="21" t="str">
        <f t="shared" si="28"/>
        <v>9GS-00156OVS_ES ACADEMICO</v>
      </c>
      <c r="D599" s="21" t="s">
        <v>134</v>
      </c>
      <c r="E599" t="s">
        <v>1331</v>
      </c>
      <c r="F599" s="21" t="s">
        <v>806</v>
      </c>
      <c r="G599" s="21" t="s">
        <v>134</v>
      </c>
      <c r="H599" s="49" t="s">
        <v>136</v>
      </c>
      <c r="I599" s="21" t="s">
        <v>74</v>
      </c>
      <c r="J599" t="s">
        <v>1332</v>
      </c>
      <c r="K599" s="53" t="s">
        <v>29</v>
      </c>
      <c r="L599" s="52" t="s">
        <v>92</v>
      </c>
      <c r="M599" s="48" t="s">
        <v>73</v>
      </c>
      <c r="N599" s="89" t="s">
        <v>74</v>
      </c>
      <c r="O599" s="90" t="s">
        <v>74</v>
      </c>
      <c r="P599" s="89" t="s">
        <v>74</v>
      </c>
      <c r="Q599" s="47" t="str">
        <f t="shared" si="29"/>
        <v>9GS-00156</v>
      </c>
      <c r="R599" s="64" t="s">
        <v>75</v>
      </c>
      <c r="S599" s="87">
        <v>610</v>
      </c>
      <c r="T599" s="21">
        <v>1</v>
      </c>
      <c r="U599" s="62" t="s">
        <v>139</v>
      </c>
      <c r="V599" s="49" t="s">
        <v>136</v>
      </c>
    </row>
    <row r="600" spans="1:22" x14ac:dyDescent="0.2">
      <c r="A600" s="21" t="str">
        <f t="shared" si="27"/>
        <v>Catalogo principalOVS_ES ACADEMICO9GS-00157</v>
      </c>
      <c r="B600" s="21" t="str">
        <f t="shared" si="28"/>
        <v>9GS-00157OVS_ES ACADEMICO</v>
      </c>
      <c r="D600" s="21" t="s">
        <v>134</v>
      </c>
      <c r="E600" t="s">
        <v>1333</v>
      </c>
      <c r="F600" s="21" t="s">
        <v>806</v>
      </c>
      <c r="G600" s="21" t="s">
        <v>134</v>
      </c>
      <c r="H600" s="49" t="s">
        <v>136</v>
      </c>
      <c r="I600" s="21" t="s">
        <v>74</v>
      </c>
      <c r="J600" t="s">
        <v>1334</v>
      </c>
      <c r="K600" s="53" t="s">
        <v>29</v>
      </c>
      <c r="L600" s="52" t="s">
        <v>92</v>
      </c>
      <c r="M600" s="48" t="s">
        <v>73</v>
      </c>
      <c r="N600" s="89" t="s">
        <v>74</v>
      </c>
      <c r="O600" s="90" t="s">
        <v>74</v>
      </c>
      <c r="P600" s="89" t="s">
        <v>74</v>
      </c>
      <c r="Q600" s="47" t="str">
        <f t="shared" si="29"/>
        <v>9GS-00157</v>
      </c>
      <c r="R600" s="64" t="s">
        <v>75</v>
      </c>
      <c r="S600" s="87">
        <v>463</v>
      </c>
      <c r="T600" s="21">
        <v>1</v>
      </c>
      <c r="U600" s="62" t="s">
        <v>139</v>
      </c>
      <c r="V600" s="49" t="s">
        <v>136</v>
      </c>
    </row>
    <row r="601" spans="1:22" x14ac:dyDescent="0.2">
      <c r="A601" s="21" t="str">
        <f t="shared" si="27"/>
        <v>Catalogo principalOVS_ES ACADEMICO9GS-00158</v>
      </c>
      <c r="B601" s="21" t="str">
        <f t="shared" si="28"/>
        <v>9GS-00158OVS_ES ACADEMICO</v>
      </c>
      <c r="D601" s="21" t="s">
        <v>134</v>
      </c>
      <c r="E601" t="s">
        <v>1335</v>
      </c>
      <c r="F601" s="21" t="s">
        <v>806</v>
      </c>
      <c r="G601" s="21" t="s">
        <v>134</v>
      </c>
      <c r="H601" s="49" t="s">
        <v>136</v>
      </c>
      <c r="I601" s="21" t="s">
        <v>74</v>
      </c>
      <c r="J601" t="s">
        <v>1336</v>
      </c>
      <c r="K601" s="53" t="s">
        <v>29</v>
      </c>
      <c r="L601" s="52" t="s">
        <v>92</v>
      </c>
      <c r="M601" s="48" t="s">
        <v>73</v>
      </c>
      <c r="N601" s="89" t="s">
        <v>74</v>
      </c>
      <c r="O601" s="90" t="s">
        <v>74</v>
      </c>
      <c r="P601" s="89" t="s">
        <v>74</v>
      </c>
      <c r="Q601" s="47" t="str">
        <f t="shared" si="29"/>
        <v>9GS-00158</v>
      </c>
      <c r="R601" s="64" t="s">
        <v>75</v>
      </c>
      <c r="S601" s="87">
        <v>463</v>
      </c>
      <c r="T601" s="21">
        <v>1</v>
      </c>
      <c r="U601" s="62" t="s">
        <v>139</v>
      </c>
      <c r="V601" s="49" t="s">
        <v>136</v>
      </c>
    </row>
    <row r="602" spans="1:22" x14ac:dyDescent="0.2">
      <c r="A602" s="21" t="str">
        <f t="shared" si="27"/>
        <v>Catalogo principalOVS_ES ACADEMICO9GS-00159</v>
      </c>
      <c r="B602" s="21" t="str">
        <f t="shared" si="28"/>
        <v>9GS-00159OVS_ES ACADEMICO</v>
      </c>
      <c r="D602" s="21" t="s">
        <v>134</v>
      </c>
      <c r="E602" t="s">
        <v>1337</v>
      </c>
      <c r="F602" s="21" t="s">
        <v>806</v>
      </c>
      <c r="G602" s="21" t="s">
        <v>134</v>
      </c>
      <c r="H602" s="49" t="s">
        <v>136</v>
      </c>
      <c r="I602" s="21" t="s">
        <v>74</v>
      </c>
      <c r="J602" t="s">
        <v>1338</v>
      </c>
      <c r="K602" s="53" t="s">
        <v>29</v>
      </c>
      <c r="L602" s="52" t="s">
        <v>92</v>
      </c>
      <c r="M602" s="48" t="s">
        <v>73</v>
      </c>
      <c r="N602" s="89" t="s">
        <v>74</v>
      </c>
      <c r="O602" s="90" t="s">
        <v>74</v>
      </c>
      <c r="P602" s="89" t="s">
        <v>74</v>
      </c>
      <c r="Q602" s="47" t="str">
        <f t="shared" si="29"/>
        <v>9GS-00159</v>
      </c>
      <c r="R602" s="64" t="s">
        <v>75</v>
      </c>
      <c r="S602" s="87">
        <v>77</v>
      </c>
      <c r="T602" s="21">
        <v>1</v>
      </c>
      <c r="U602" s="62" t="s">
        <v>139</v>
      </c>
      <c r="V602" s="49" t="s">
        <v>136</v>
      </c>
    </row>
    <row r="603" spans="1:22" x14ac:dyDescent="0.2">
      <c r="A603" s="21" t="str">
        <f t="shared" si="27"/>
        <v>Catalogo principalOVS_ES ACADEMICO9GS-00160</v>
      </c>
      <c r="B603" s="21" t="str">
        <f t="shared" si="28"/>
        <v>9GS-00160OVS_ES ACADEMICO</v>
      </c>
      <c r="D603" s="21" t="s">
        <v>134</v>
      </c>
      <c r="E603" t="s">
        <v>1339</v>
      </c>
      <c r="F603" s="21" t="s">
        <v>806</v>
      </c>
      <c r="G603" s="21" t="s">
        <v>134</v>
      </c>
      <c r="H603" s="49" t="s">
        <v>136</v>
      </c>
      <c r="I603" s="21" t="s">
        <v>74</v>
      </c>
      <c r="J603" t="s">
        <v>1340</v>
      </c>
      <c r="K603" s="53" t="s">
        <v>29</v>
      </c>
      <c r="L603" s="52" t="s">
        <v>92</v>
      </c>
      <c r="M603" s="48" t="s">
        <v>73</v>
      </c>
      <c r="N603" s="89" t="s">
        <v>74</v>
      </c>
      <c r="O603" s="90" t="s">
        <v>74</v>
      </c>
      <c r="P603" s="89" t="s">
        <v>74</v>
      </c>
      <c r="Q603" s="47" t="str">
        <f t="shared" si="29"/>
        <v>9GS-00160</v>
      </c>
      <c r="R603" s="64" t="s">
        <v>75</v>
      </c>
      <c r="S603" s="87">
        <v>77</v>
      </c>
      <c r="T603" s="21">
        <v>1</v>
      </c>
      <c r="U603" s="62" t="s">
        <v>139</v>
      </c>
      <c r="V603" s="49" t="s">
        <v>136</v>
      </c>
    </row>
    <row r="604" spans="1:22" x14ac:dyDescent="0.2">
      <c r="A604" s="21" t="str">
        <f t="shared" si="27"/>
        <v>Catalogo principalOVS_ES ACADEMICO9GS-00161</v>
      </c>
      <c r="B604" s="21" t="str">
        <f t="shared" si="28"/>
        <v>9GS-00161OVS_ES ACADEMICO</v>
      </c>
      <c r="D604" s="21" t="s">
        <v>134</v>
      </c>
      <c r="E604" t="s">
        <v>1341</v>
      </c>
      <c r="F604" s="21" t="s">
        <v>806</v>
      </c>
      <c r="G604" s="21" t="s">
        <v>134</v>
      </c>
      <c r="H604" s="49" t="s">
        <v>136</v>
      </c>
      <c r="I604" s="21" t="s">
        <v>74</v>
      </c>
      <c r="J604" t="s">
        <v>1342</v>
      </c>
      <c r="K604" s="53" t="s">
        <v>29</v>
      </c>
      <c r="L604" s="52" t="s">
        <v>92</v>
      </c>
      <c r="M604" s="48" t="s">
        <v>73</v>
      </c>
      <c r="N604" s="89" t="s">
        <v>74</v>
      </c>
      <c r="O604" s="90" t="s">
        <v>74</v>
      </c>
      <c r="P604" s="89" t="s">
        <v>74</v>
      </c>
      <c r="Q604" s="47" t="str">
        <f t="shared" si="29"/>
        <v>9GS-00161</v>
      </c>
      <c r="R604" s="64" t="s">
        <v>75</v>
      </c>
      <c r="S604" s="87">
        <v>58</v>
      </c>
      <c r="T604" s="21">
        <v>1</v>
      </c>
      <c r="U604" s="62" t="s">
        <v>139</v>
      </c>
      <c r="V604" s="49" t="s">
        <v>136</v>
      </c>
    </row>
    <row r="605" spans="1:22" x14ac:dyDescent="0.2">
      <c r="A605" s="21" t="str">
        <f t="shared" si="27"/>
        <v>Catalogo principalOVS_ES ACADEMICO9GS-00162</v>
      </c>
      <c r="B605" s="21" t="str">
        <f t="shared" si="28"/>
        <v>9GS-00162OVS_ES ACADEMICO</v>
      </c>
      <c r="D605" s="21" t="s">
        <v>134</v>
      </c>
      <c r="E605" t="s">
        <v>1343</v>
      </c>
      <c r="F605" s="21" t="s">
        <v>806</v>
      </c>
      <c r="G605" s="21" t="s">
        <v>134</v>
      </c>
      <c r="H605" s="49" t="s">
        <v>136</v>
      </c>
      <c r="I605" s="21" t="s">
        <v>74</v>
      </c>
      <c r="J605" t="s">
        <v>1344</v>
      </c>
      <c r="K605" s="53" t="s">
        <v>29</v>
      </c>
      <c r="L605" s="52" t="s">
        <v>92</v>
      </c>
      <c r="M605" s="48" t="s">
        <v>73</v>
      </c>
      <c r="N605" s="89" t="s">
        <v>74</v>
      </c>
      <c r="O605" s="90" t="s">
        <v>74</v>
      </c>
      <c r="P605" s="89" t="s">
        <v>74</v>
      </c>
      <c r="Q605" s="47" t="str">
        <f t="shared" si="29"/>
        <v>9GS-00162</v>
      </c>
      <c r="R605" s="64" t="s">
        <v>75</v>
      </c>
      <c r="S605" s="87">
        <v>58</v>
      </c>
      <c r="T605" s="21">
        <v>1</v>
      </c>
      <c r="U605" s="62" t="s">
        <v>139</v>
      </c>
      <c r="V605" s="49" t="s">
        <v>136</v>
      </c>
    </row>
    <row r="606" spans="1:22" x14ac:dyDescent="0.2">
      <c r="A606" s="21" t="str">
        <f t="shared" si="27"/>
        <v>Catalogo principalOVS_ES ACADEMICO9ST-00077</v>
      </c>
      <c r="B606" s="21" t="str">
        <f t="shared" si="28"/>
        <v>9ST-00077OVS_ES ACADEMICO</v>
      </c>
      <c r="D606" s="21" t="s">
        <v>134</v>
      </c>
      <c r="E606" t="s">
        <v>1345</v>
      </c>
      <c r="F606" s="21" t="s">
        <v>806</v>
      </c>
      <c r="G606" s="21" t="s">
        <v>134</v>
      </c>
      <c r="H606" s="49" t="s">
        <v>136</v>
      </c>
      <c r="I606" s="21" t="s">
        <v>74</v>
      </c>
      <c r="J606" t="s">
        <v>1346</v>
      </c>
      <c r="K606" s="53" t="s">
        <v>29</v>
      </c>
      <c r="L606" s="52" t="s">
        <v>92</v>
      </c>
      <c r="M606" s="48" t="s">
        <v>73</v>
      </c>
      <c r="N606" s="89" t="s">
        <v>74</v>
      </c>
      <c r="O606" s="90" t="s">
        <v>74</v>
      </c>
      <c r="P606" s="89" t="s">
        <v>74</v>
      </c>
      <c r="Q606" s="47" t="str">
        <f t="shared" si="29"/>
        <v>9ST-00077</v>
      </c>
      <c r="R606" s="64" t="s">
        <v>75</v>
      </c>
      <c r="S606" s="87">
        <v>285</v>
      </c>
      <c r="T606" s="21">
        <v>1</v>
      </c>
      <c r="U606" s="62" t="s">
        <v>139</v>
      </c>
      <c r="V606" s="49" t="s">
        <v>136</v>
      </c>
    </row>
    <row r="607" spans="1:22" x14ac:dyDescent="0.2">
      <c r="A607" s="21" t="str">
        <f t="shared" si="27"/>
        <v>Catalogo principalOVS_ES ACADEMICO9ST-00078</v>
      </c>
      <c r="B607" s="21" t="str">
        <f t="shared" si="28"/>
        <v>9ST-00078OVS_ES ACADEMICO</v>
      </c>
      <c r="D607" s="21" t="s">
        <v>134</v>
      </c>
      <c r="E607" t="s">
        <v>1347</v>
      </c>
      <c r="F607" s="21" t="s">
        <v>806</v>
      </c>
      <c r="G607" s="21" t="s">
        <v>134</v>
      </c>
      <c r="H607" s="49" t="s">
        <v>136</v>
      </c>
      <c r="I607" s="21" t="s">
        <v>74</v>
      </c>
      <c r="J607" t="s">
        <v>1348</v>
      </c>
      <c r="K607" s="53" t="s">
        <v>29</v>
      </c>
      <c r="L607" s="52" t="s">
        <v>92</v>
      </c>
      <c r="M607" s="48" t="s">
        <v>73</v>
      </c>
      <c r="N607" s="89" t="s">
        <v>74</v>
      </c>
      <c r="O607" s="90" t="s">
        <v>74</v>
      </c>
      <c r="P607" s="89" t="s">
        <v>74</v>
      </c>
      <c r="Q607" s="47" t="str">
        <f t="shared" si="29"/>
        <v>9ST-00078</v>
      </c>
      <c r="R607" s="64" t="s">
        <v>75</v>
      </c>
      <c r="S607" s="87">
        <v>285</v>
      </c>
      <c r="T607" s="21">
        <v>1</v>
      </c>
      <c r="U607" s="62" t="s">
        <v>139</v>
      </c>
      <c r="V607" s="49" t="s">
        <v>136</v>
      </c>
    </row>
    <row r="608" spans="1:22" x14ac:dyDescent="0.2">
      <c r="A608" s="21" t="str">
        <f t="shared" si="27"/>
        <v>Catalogo principalOVS_ES ACADEMICO9SU-00001</v>
      </c>
      <c r="B608" s="21" t="str">
        <f t="shared" si="28"/>
        <v>9SU-00001OVS_ES ACADEMICO</v>
      </c>
      <c r="D608" s="21" t="s">
        <v>134</v>
      </c>
      <c r="E608" t="s">
        <v>1349</v>
      </c>
      <c r="F608" s="21" t="s">
        <v>806</v>
      </c>
      <c r="G608" s="21" t="s">
        <v>134</v>
      </c>
      <c r="H608" s="49" t="s">
        <v>136</v>
      </c>
      <c r="I608" s="21" t="s">
        <v>74</v>
      </c>
      <c r="J608" t="s">
        <v>1350</v>
      </c>
      <c r="K608" s="53" t="s">
        <v>29</v>
      </c>
      <c r="L608" s="52" t="s">
        <v>92</v>
      </c>
      <c r="M608" s="48" t="s">
        <v>73</v>
      </c>
      <c r="N608" s="89" t="s">
        <v>74</v>
      </c>
      <c r="O608" s="90" t="s">
        <v>74</v>
      </c>
      <c r="P608" s="89" t="s">
        <v>74</v>
      </c>
      <c r="Q608" s="47" t="str">
        <f t="shared" si="29"/>
        <v>9SU-00001</v>
      </c>
      <c r="R608" s="64" t="s">
        <v>848</v>
      </c>
      <c r="S608" s="87">
        <v>1.5</v>
      </c>
      <c r="T608" s="21">
        <v>1</v>
      </c>
      <c r="U608" s="62" t="s">
        <v>139</v>
      </c>
      <c r="V608" s="49" t="s">
        <v>136</v>
      </c>
    </row>
    <row r="609" spans="1:22" x14ac:dyDescent="0.2">
      <c r="A609" s="21" t="str">
        <f t="shared" si="27"/>
        <v>Catalogo principalOVS_ES ACADEMICO9SU-00002</v>
      </c>
      <c r="B609" s="21" t="str">
        <f t="shared" si="28"/>
        <v>9SU-00002OVS_ES ACADEMICO</v>
      </c>
      <c r="D609" s="21" t="s">
        <v>134</v>
      </c>
      <c r="E609" t="s">
        <v>1351</v>
      </c>
      <c r="F609" s="21" t="s">
        <v>806</v>
      </c>
      <c r="G609" s="21" t="s">
        <v>134</v>
      </c>
      <c r="H609" s="49" t="s">
        <v>136</v>
      </c>
      <c r="I609" s="21" t="s">
        <v>74</v>
      </c>
      <c r="J609" t="s">
        <v>1352</v>
      </c>
      <c r="K609" s="53" t="s">
        <v>29</v>
      </c>
      <c r="L609" s="52" t="s">
        <v>92</v>
      </c>
      <c r="M609" s="48" t="s">
        <v>73</v>
      </c>
      <c r="N609" s="89" t="s">
        <v>74</v>
      </c>
      <c r="O609" s="90" t="s">
        <v>74</v>
      </c>
      <c r="P609" s="89" t="s">
        <v>74</v>
      </c>
      <c r="Q609" s="47" t="str">
        <f t="shared" si="29"/>
        <v>9SU-00002</v>
      </c>
      <c r="R609" s="64" t="s">
        <v>848</v>
      </c>
      <c r="S609" s="87">
        <v>1.5</v>
      </c>
      <c r="T609" s="21">
        <v>1</v>
      </c>
      <c r="U609" s="62" t="s">
        <v>139</v>
      </c>
      <c r="V609" s="49" t="s">
        <v>136</v>
      </c>
    </row>
    <row r="610" spans="1:22" x14ac:dyDescent="0.2">
      <c r="A610" s="21" t="str">
        <f t="shared" si="27"/>
        <v>Catalogo principalOVS_ES ACADEMICO9TX-01348</v>
      </c>
      <c r="B610" s="21" t="str">
        <f t="shared" si="28"/>
        <v>9TX-01348OVS_ES ACADEMICO</v>
      </c>
      <c r="D610" s="21" t="s">
        <v>134</v>
      </c>
      <c r="E610" t="s">
        <v>1353</v>
      </c>
      <c r="F610" s="21" t="s">
        <v>806</v>
      </c>
      <c r="G610" s="21" t="s">
        <v>134</v>
      </c>
      <c r="H610" s="49" t="s">
        <v>136</v>
      </c>
      <c r="I610" s="21" t="s">
        <v>74</v>
      </c>
      <c r="J610" t="s">
        <v>1354</v>
      </c>
      <c r="K610" s="53" t="s">
        <v>29</v>
      </c>
      <c r="L610" s="52" t="s">
        <v>92</v>
      </c>
      <c r="M610" s="48" t="s">
        <v>73</v>
      </c>
      <c r="N610" s="89" t="s">
        <v>74</v>
      </c>
      <c r="O610" s="90" t="s">
        <v>74</v>
      </c>
      <c r="P610" s="89" t="s">
        <v>74</v>
      </c>
      <c r="Q610" s="47" t="str">
        <f t="shared" si="29"/>
        <v>9TX-01348</v>
      </c>
      <c r="R610" s="64" t="s">
        <v>75</v>
      </c>
      <c r="S610" s="87">
        <v>1.25</v>
      </c>
      <c r="T610" s="21">
        <v>1</v>
      </c>
      <c r="U610" s="62" t="s">
        <v>139</v>
      </c>
      <c r="V610" s="49" t="s">
        <v>136</v>
      </c>
    </row>
    <row r="611" spans="1:22" x14ac:dyDescent="0.2">
      <c r="A611" s="21" t="str">
        <f t="shared" si="27"/>
        <v>Catalogo principalOVS_ES ACADEMICO9TX-01349</v>
      </c>
      <c r="B611" s="21" t="str">
        <f t="shared" si="28"/>
        <v>9TX-01349OVS_ES ACADEMICO</v>
      </c>
      <c r="D611" s="21" t="s">
        <v>134</v>
      </c>
      <c r="E611" t="s">
        <v>1355</v>
      </c>
      <c r="F611" s="21" t="s">
        <v>806</v>
      </c>
      <c r="G611" s="21" t="s">
        <v>134</v>
      </c>
      <c r="H611" s="49" t="s">
        <v>136</v>
      </c>
      <c r="I611" s="21" t="s">
        <v>74</v>
      </c>
      <c r="J611" t="s">
        <v>1356</v>
      </c>
      <c r="K611" s="53" t="s">
        <v>29</v>
      </c>
      <c r="L611" s="52" t="s">
        <v>92</v>
      </c>
      <c r="M611" s="48" t="s">
        <v>73</v>
      </c>
      <c r="N611" s="89" t="s">
        <v>74</v>
      </c>
      <c r="O611" s="90" t="s">
        <v>74</v>
      </c>
      <c r="P611" s="89" t="s">
        <v>74</v>
      </c>
      <c r="Q611" s="47" t="str">
        <f t="shared" si="29"/>
        <v>9TX-01349</v>
      </c>
      <c r="R611" s="64" t="s">
        <v>75</v>
      </c>
      <c r="S611" s="87">
        <v>1.25</v>
      </c>
      <c r="T611" s="21">
        <v>1</v>
      </c>
      <c r="U611" s="62" t="s">
        <v>139</v>
      </c>
      <c r="V611" s="49" t="s">
        <v>136</v>
      </c>
    </row>
    <row r="612" spans="1:22" x14ac:dyDescent="0.2">
      <c r="A612" s="21" t="str">
        <f t="shared" si="27"/>
        <v>Catalogo principalOVS_ES ACADEMICO9TX-01350</v>
      </c>
      <c r="B612" s="21" t="str">
        <f t="shared" si="28"/>
        <v>9TX-01350OVS_ES ACADEMICO</v>
      </c>
      <c r="D612" s="21" t="s">
        <v>134</v>
      </c>
      <c r="E612" t="s">
        <v>1357</v>
      </c>
      <c r="F612" s="21" t="s">
        <v>806</v>
      </c>
      <c r="G612" s="21" t="s">
        <v>134</v>
      </c>
      <c r="H612" s="49" t="s">
        <v>136</v>
      </c>
      <c r="I612" s="21" t="s">
        <v>74</v>
      </c>
      <c r="J612" t="s">
        <v>1358</v>
      </c>
      <c r="K612" s="53" t="s">
        <v>29</v>
      </c>
      <c r="L612" s="52" t="s">
        <v>92</v>
      </c>
      <c r="M612" s="48" t="s">
        <v>73</v>
      </c>
      <c r="N612" s="89" t="s">
        <v>74</v>
      </c>
      <c r="O612" s="90" t="s">
        <v>74</v>
      </c>
      <c r="P612" s="89" t="s">
        <v>74</v>
      </c>
      <c r="Q612" s="47" t="str">
        <f t="shared" si="29"/>
        <v>9TX-01350</v>
      </c>
      <c r="R612" s="64" t="s">
        <v>75</v>
      </c>
      <c r="S612" s="87">
        <v>1.25</v>
      </c>
      <c r="T612" s="21">
        <v>1</v>
      </c>
      <c r="U612" s="62" t="s">
        <v>139</v>
      </c>
      <c r="V612" s="49" t="s">
        <v>136</v>
      </c>
    </row>
    <row r="613" spans="1:22" x14ac:dyDescent="0.2">
      <c r="A613" s="21" t="str">
        <f t="shared" si="27"/>
        <v>Catalogo principalOVS_ES ACADEMICO9TX-01351</v>
      </c>
      <c r="B613" s="21" t="str">
        <f t="shared" si="28"/>
        <v>9TX-01351OVS_ES ACADEMICO</v>
      </c>
      <c r="D613" s="21" t="s">
        <v>134</v>
      </c>
      <c r="E613" t="s">
        <v>1359</v>
      </c>
      <c r="F613" s="21" t="s">
        <v>806</v>
      </c>
      <c r="G613" s="21" t="s">
        <v>134</v>
      </c>
      <c r="H613" s="49" t="s">
        <v>136</v>
      </c>
      <c r="I613" s="21" t="s">
        <v>74</v>
      </c>
      <c r="J613" t="s">
        <v>1360</v>
      </c>
      <c r="K613" s="53" t="s">
        <v>29</v>
      </c>
      <c r="L613" s="52" t="s">
        <v>92</v>
      </c>
      <c r="M613" s="48" t="s">
        <v>73</v>
      </c>
      <c r="N613" s="89" t="s">
        <v>74</v>
      </c>
      <c r="O613" s="90" t="s">
        <v>74</v>
      </c>
      <c r="P613" s="89" t="s">
        <v>74</v>
      </c>
      <c r="Q613" s="47" t="str">
        <f t="shared" si="29"/>
        <v>9TX-01351</v>
      </c>
      <c r="R613" s="64" t="s">
        <v>75</v>
      </c>
      <c r="S613" s="87">
        <v>1.25</v>
      </c>
      <c r="T613" s="21">
        <v>1</v>
      </c>
      <c r="U613" s="62" t="s">
        <v>139</v>
      </c>
      <c r="V613" s="49" t="s">
        <v>136</v>
      </c>
    </row>
    <row r="614" spans="1:22" x14ac:dyDescent="0.2">
      <c r="A614" s="21" t="str">
        <f t="shared" si="27"/>
        <v>Catalogo principalOVS_ES ACADEMICO9TX-01352</v>
      </c>
      <c r="B614" s="21" t="str">
        <f t="shared" si="28"/>
        <v>9TX-01352OVS_ES ACADEMICO</v>
      </c>
      <c r="D614" s="21" t="s">
        <v>134</v>
      </c>
      <c r="E614" t="s">
        <v>1361</v>
      </c>
      <c r="F614" s="21" t="s">
        <v>806</v>
      </c>
      <c r="G614" s="21" t="s">
        <v>134</v>
      </c>
      <c r="H614" s="49" t="s">
        <v>136</v>
      </c>
      <c r="I614" s="21" t="s">
        <v>74</v>
      </c>
      <c r="J614" t="s">
        <v>1362</v>
      </c>
      <c r="K614" s="53" t="s">
        <v>29</v>
      </c>
      <c r="L614" s="52" t="s">
        <v>92</v>
      </c>
      <c r="M614" s="48" t="s">
        <v>73</v>
      </c>
      <c r="N614" s="89" t="s">
        <v>74</v>
      </c>
      <c r="O614" s="90" t="s">
        <v>74</v>
      </c>
      <c r="P614" s="89" t="s">
        <v>74</v>
      </c>
      <c r="Q614" s="47" t="str">
        <f t="shared" si="29"/>
        <v>9TX-01352</v>
      </c>
      <c r="R614" s="64" t="s">
        <v>75</v>
      </c>
      <c r="S614" s="87">
        <v>0.94</v>
      </c>
      <c r="T614" s="21">
        <v>1</v>
      </c>
      <c r="U614" s="62" t="s">
        <v>139</v>
      </c>
      <c r="V614" s="49" t="s">
        <v>136</v>
      </c>
    </row>
    <row r="615" spans="1:22" x14ac:dyDescent="0.2">
      <c r="A615" s="21" t="str">
        <f t="shared" si="27"/>
        <v>Catalogo principalOVS_ES ACADEMICO9TX-01353</v>
      </c>
      <c r="B615" s="21" t="str">
        <f t="shared" si="28"/>
        <v>9TX-01353OVS_ES ACADEMICO</v>
      </c>
      <c r="D615" s="21" t="s">
        <v>134</v>
      </c>
      <c r="E615" t="s">
        <v>1363</v>
      </c>
      <c r="F615" s="21" t="s">
        <v>806</v>
      </c>
      <c r="G615" s="21" t="s">
        <v>134</v>
      </c>
      <c r="H615" s="49" t="s">
        <v>136</v>
      </c>
      <c r="I615" s="21" t="s">
        <v>74</v>
      </c>
      <c r="J615" t="s">
        <v>1364</v>
      </c>
      <c r="K615" s="53" t="s">
        <v>29</v>
      </c>
      <c r="L615" s="52" t="s">
        <v>92</v>
      </c>
      <c r="M615" s="48" t="s">
        <v>73</v>
      </c>
      <c r="N615" s="89" t="s">
        <v>74</v>
      </c>
      <c r="O615" s="90" t="s">
        <v>74</v>
      </c>
      <c r="P615" s="89" t="s">
        <v>74</v>
      </c>
      <c r="Q615" s="47" t="str">
        <f t="shared" si="29"/>
        <v>9TX-01353</v>
      </c>
      <c r="R615" s="64" t="s">
        <v>75</v>
      </c>
      <c r="S615" s="87">
        <v>0.94</v>
      </c>
      <c r="T615" s="21">
        <v>1</v>
      </c>
      <c r="U615" s="62" t="s">
        <v>139</v>
      </c>
      <c r="V615" s="49" t="s">
        <v>136</v>
      </c>
    </row>
    <row r="616" spans="1:22" x14ac:dyDescent="0.2">
      <c r="A616" s="21" t="str">
        <f t="shared" si="27"/>
        <v>Catalogo principalOVS_ES ACADEMICO9US-00002</v>
      </c>
      <c r="B616" s="21" t="str">
        <f t="shared" si="28"/>
        <v>9US-00002OVS_ES ACADEMICO</v>
      </c>
      <c r="D616" s="21" t="s">
        <v>134</v>
      </c>
      <c r="E616" t="s">
        <v>1365</v>
      </c>
      <c r="F616" s="21" t="s">
        <v>806</v>
      </c>
      <c r="G616" s="21" t="s">
        <v>134</v>
      </c>
      <c r="H616" s="49" t="s">
        <v>136</v>
      </c>
      <c r="I616" s="21" t="s">
        <v>74</v>
      </c>
      <c r="J616" t="s">
        <v>1366</v>
      </c>
      <c r="K616" s="53" t="s">
        <v>29</v>
      </c>
      <c r="L616" s="52" t="s">
        <v>92</v>
      </c>
      <c r="M616" s="48" t="s">
        <v>73</v>
      </c>
      <c r="N616" s="89" t="s">
        <v>74</v>
      </c>
      <c r="O616" s="90" t="s">
        <v>74</v>
      </c>
      <c r="P616" s="89" t="s">
        <v>74</v>
      </c>
      <c r="Q616" s="47" t="str">
        <f t="shared" si="29"/>
        <v>9US-00002</v>
      </c>
      <c r="R616" s="64" t="s">
        <v>848</v>
      </c>
      <c r="S616" s="87">
        <v>1.2</v>
      </c>
      <c r="T616" s="21">
        <v>1</v>
      </c>
      <c r="U616" s="62" t="s">
        <v>139</v>
      </c>
      <c r="V616" s="49" t="s">
        <v>136</v>
      </c>
    </row>
    <row r="617" spans="1:22" x14ac:dyDescent="0.2">
      <c r="A617" s="21" t="str">
        <f t="shared" si="27"/>
        <v>Catalogo principalOVS_ES ACADEMICOCE4-00008</v>
      </c>
      <c r="B617" s="21" t="str">
        <f t="shared" si="28"/>
        <v>CE4-00008OVS_ES ACADEMICO</v>
      </c>
      <c r="D617" s="21" t="s">
        <v>134</v>
      </c>
      <c r="E617" t="s">
        <v>1367</v>
      </c>
      <c r="F617" s="21" t="s">
        <v>806</v>
      </c>
      <c r="G617" s="21" t="s">
        <v>134</v>
      </c>
      <c r="H617" s="49" t="s">
        <v>136</v>
      </c>
      <c r="I617" s="21" t="s">
        <v>74</v>
      </c>
      <c r="J617" t="s">
        <v>1368</v>
      </c>
      <c r="K617" s="53" t="s">
        <v>29</v>
      </c>
      <c r="L617" s="52" t="s">
        <v>92</v>
      </c>
      <c r="M617" s="48" t="s">
        <v>73</v>
      </c>
      <c r="N617" s="89" t="s">
        <v>74</v>
      </c>
      <c r="O617" s="90" t="s">
        <v>74</v>
      </c>
      <c r="P617" s="89" t="s">
        <v>74</v>
      </c>
      <c r="Q617" s="47" t="str">
        <f t="shared" si="29"/>
        <v>CE4-00008</v>
      </c>
      <c r="R617" s="64" t="s">
        <v>848</v>
      </c>
      <c r="S617" s="87">
        <v>2.5</v>
      </c>
      <c r="T617" s="21">
        <v>1</v>
      </c>
      <c r="U617" s="62" t="s">
        <v>139</v>
      </c>
      <c r="V617" s="49" t="s">
        <v>136</v>
      </c>
    </row>
    <row r="618" spans="1:22" x14ac:dyDescent="0.2">
      <c r="A618" s="21" t="str">
        <f t="shared" si="27"/>
        <v>Catalogo principalOVS_ES ACADEMICOCE4-00009</v>
      </c>
      <c r="B618" s="21" t="str">
        <f t="shared" si="28"/>
        <v>CE4-00009OVS_ES ACADEMICO</v>
      </c>
      <c r="D618" s="21" t="s">
        <v>134</v>
      </c>
      <c r="E618" t="s">
        <v>1369</v>
      </c>
      <c r="F618" s="21" t="s">
        <v>806</v>
      </c>
      <c r="G618" s="21" t="s">
        <v>134</v>
      </c>
      <c r="H618" s="49" t="s">
        <v>136</v>
      </c>
      <c r="I618" s="21" t="s">
        <v>74</v>
      </c>
      <c r="J618" t="s">
        <v>1370</v>
      </c>
      <c r="K618" s="53" t="s">
        <v>29</v>
      </c>
      <c r="L618" s="52" t="s">
        <v>92</v>
      </c>
      <c r="M618" s="48" t="s">
        <v>73</v>
      </c>
      <c r="N618" s="89" t="s">
        <v>74</v>
      </c>
      <c r="O618" s="90" t="s">
        <v>74</v>
      </c>
      <c r="P618" s="89" t="s">
        <v>74</v>
      </c>
      <c r="Q618" s="47" t="str">
        <f t="shared" si="29"/>
        <v>CE4-00009</v>
      </c>
      <c r="R618" s="64" t="s">
        <v>848</v>
      </c>
      <c r="S618" s="87">
        <v>2.5</v>
      </c>
      <c r="T618" s="21">
        <v>1</v>
      </c>
      <c r="U618" s="62" t="s">
        <v>139</v>
      </c>
      <c r="V618" s="49" t="s">
        <v>136</v>
      </c>
    </row>
    <row r="619" spans="1:22" x14ac:dyDescent="0.2">
      <c r="A619" s="21" t="str">
        <f t="shared" si="27"/>
        <v>Catalogo principalOVS_ES ACADEMICOCE4-00011</v>
      </c>
      <c r="B619" s="21" t="str">
        <f t="shared" si="28"/>
        <v>CE4-00011OVS_ES ACADEMICO</v>
      </c>
      <c r="D619" s="21" t="s">
        <v>134</v>
      </c>
      <c r="E619" t="s">
        <v>1371</v>
      </c>
      <c r="F619" s="21" t="s">
        <v>806</v>
      </c>
      <c r="G619" s="21" t="s">
        <v>134</v>
      </c>
      <c r="H619" s="49" t="s">
        <v>136</v>
      </c>
      <c r="I619" s="21" t="s">
        <v>74</v>
      </c>
      <c r="J619" t="s">
        <v>1372</v>
      </c>
      <c r="K619" s="53" t="s">
        <v>29</v>
      </c>
      <c r="L619" s="52" t="s">
        <v>92</v>
      </c>
      <c r="M619" s="48" t="s">
        <v>73</v>
      </c>
      <c r="N619" s="89" t="s">
        <v>74</v>
      </c>
      <c r="O619" s="90" t="s">
        <v>74</v>
      </c>
      <c r="P619" s="89" t="s">
        <v>74</v>
      </c>
      <c r="Q619" s="47" t="str">
        <f t="shared" si="29"/>
        <v>CE4-00011</v>
      </c>
      <c r="R619" s="64" t="s">
        <v>848</v>
      </c>
      <c r="S619" s="87">
        <v>2.5</v>
      </c>
      <c r="T619" s="21">
        <v>1</v>
      </c>
      <c r="U619" s="62" t="s">
        <v>139</v>
      </c>
      <c r="V619" s="49" t="s">
        <v>136</v>
      </c>
    </row>
    <row r="620" spans="1:22" x14ac:dyDescent="0.2">
      <c r="A620" s="21" t="str">
        <f t="shared" si="27"/>
        <v>Catalogo principalOVS_ES ACADEMICOCF3-00001</v>
      </c>
      <c r="B620" s="21" t="str">
        <f t="shared" si="28"/>
        <v>CF3-00001OVS_ES ACADEMICO</v>
      </c>
      <c r="D620" s="21" t="s">
        <v>134</v>
      </c>
      <c r="E620" t="s">
        <v>1373</v>
      </c>
      <c r="F620" s="21" t="s">
        <v>806</v>
      </c>
      <c r="G620" s="21" t="s">
        <v>134</v>
      </c>
      <c r="H620" s="49" t="s">
        <v>136</v>
      </c>
      <c r="I620" s="21" t="s">
        <v>74</v>
      </c>
      <c r="J620" t="s">
        <v>1374</v>
      </c>
      <c r="K620" s="53" t="s">
        <v>29</v>
      </c>
      <c r="L620" s="52" t="s">
        <v>92</v>
      </c>
      <c r="M620" s="48" t="s">
        <v>73</v>
      </c>
      <c r="N620" s="89" t="s">
        <v>74</v>
      </c>
      <c r="O620" s="90" t="s">
        <v>74</v>
      </c>
      <c r="P620" s="89" t="s">
        <v>74</v>
      </c>
      <c r="Q620" s="47" t="str">
        <f t="shared" si="29"/>
        <v>CF3-00001</v>
      </c>
      <c r="R620" s="64" t="s">
        <v>848</v>
      </c>
      <c r="S620" s="87">
        <v>3.3</v>
      </c>
      <c r="T620" s="21">
        <v>1</v>
      </c>
      <c r="U620" s="62" t="s">
        <v>139</v>
      </c>
      <c r="V620" s="49" t="s">
        <v>136</v>
      </c>
    </row>
    <row r="621" spans="1:22" x14ac:dyDescent="0.2">
      <c r="A621" s="21" t="str">
        <f t="shared" si="27"/>
        <v>Catalogo principalOVS_ES ACADEMICOCF3-00009</v>
      </c>
      <c r="B621" s="21" t="str">
        <f t="shared" si="28"/>
        <v>CF3-00009OVS_ES ACADEMICO</v>
      </c>
      <c r="D621" s="21" t="s">
        <v>134</v>
      </c>
      <c r="E621" t="s">
        <v>1375</v>
      </c>
      <c r="F621" s="21" t="s">
        <v>806</v>
      </c>
      <c r="G621" s="21" t="s">
        <v>134</v>
      </c>
      <c r="H621" s="49" t="s">
        <v>136</v>
      </c>
      <c r="I621" s="21" t="s">
        <v>74</v>
      </c>
      <c r="J621" t="s">
        <v>1376</v>
      </c>
      <c r="K621" s="53" t="s">
        <v>29</v>
      </c>
      <c r="L621" s="52" t="s">
        <v>92</v>
      </c>
      <c r="M621" s="48" t="s">
        <v>73</v>
      </c>
      <c r="N621" s="89" t="s">
        <v>74</v>
      </c>
      <c r="O621" s="90" t="s">
        <v>74</v>
      </c>
      <c r="P621" s="89" t="s">
        <v>74</v>
      </c>
      <c r="Q621" s="47" t="str">
        <f t="shared" si="29"/>
        <v>CF3-00009</v>
      </c>
      <c r="R621" s="64" t="s">
        <v>848</v>
      </c>
      <c r="S621" s="87">
        <v>3.3</v>
      </c>
      <c r="T621" s="21">
        <v>1</v>
      </c>
      <c r="U621" s="62" t="s">
        <v>139</v>
      </c>
      <c r="V621" s="49" t="s">
        <v>136</v>
      </c>
    </row>
    <row r="622" spans="1:22" x14ac:dyDescent="0.2">
      <c r="A622" s="21" t="str">
        <f t="shared" si="27"/>
        <v>Catalogo principalOVS_ES ACADEMICOCF3-00010</v>
      </c>
      <c r="B622" s="21" t="str">
        <f t="shared" si="28"/>
        <v>CF3-00010OVS_ES ACADEMICO</v>
      </c>
      <c r="D622" s="21" t="s">
        <v>134</v>
      </c>
      <c r="E622" t="s">
        <v>1377</v>
      </c>
      <c r="F622" s="21" t="s">
        <v>806</v>
      </c>
      <c r="G622" s="21" t="s">
        <v>134</v>
      </c>
      <c r="H622" s="49" t="s">
        <v>136</v>
      </c>
      <c r="I622" s="21" t="s">
        <v>74</v>
      </c>
      <c r="J622" t="s">
        <v>1378</v>
      </c>
      <c r="K622" s="53" t="s">
        <v>29</v>
      </c>
      <c r="L622" s="52" t="s">
        <v>92</v>
      </c>
      <c r="M622" s="48" t="s">
        <v>73</v>
      </c>
      <c r="N622" s="89" t="s">
        <v>74</v>
      </c>
      <c r="O622" s="90" t="s">
        <v>74</v>
      </c>
      <c r="P622" s="89" t="s">
        <v>74</v>
      </c>
      <c r="Q622" s="47" t="str">
        <f t="shared" si="29"/>
        <v>CF3-00010</v>
      </c>
      <c r="R622" s="64" t="s">
        <v>848</v>
      </c>
      <c r="S622" s="87">
        <v>3.3</v>
      </c>
      <c r="T622" s="21">
        <v>1</v>
      </c>
      <c r="U622" s="62" t="s">
        <v>139</v>
      </c>
      <c r="V622" s="49" t="s">
        <v>136</v>
      </c>
    </row>
    <row r="623" spans="1:22" x14ac:dyDescent="0.2">
      <c r="A623" s="21" t="str">
        <f t="shared" si="27"/>
        <v>Catalogo principalOVS_ES ACADEMICOCGS-00001</v>
      </c>
      <c r="B623" s="21" t="str">
        <f t="shared" si="28"/>
        <v>CGS-00001OVS_ES ACADEMICO</v>
      </c>
      <c r="D623" s="21" t="s">
        <v>134</v>
      </c>
      <c r="E623" t="s">
        <v>1379</v>
      </c>
      <c r="F623" s="21" t="s">
        <v>806</v>
      </c>
      <c r="G623" s="21" t="s">
        <v>134</v>
      </c>
      <c r="H623" s="49" t="s">
        <v>136</v>
      </c>
      <c r="I623" s="21" t="s">
        <v>74</v>
      </c>
      <c r="J623" t="s">
        <v>1380</v>
      </c>
      <c r="K623" s="53" t="s">
        <v>29</v>
      </c>
      <c r="L623" s="52" t="s">
        <v>92</v>
      </c>
      <c r="M623" s="48" t="s">
        <v>73</v>
      </c>
      <c r="N623" s="89" t="s">
        <v>74</v>
      </c>
      <c r="O623" s="90" t="s">
        <v>74</v>
      </c>
      <c r="P623" s="89" t="s">
        <v>74</v>
      </c>
      <c r="Q623" s="47" t="str">
        <f t="shared" si="29"/>
        <v>CGS-00001</v>
      </c>
      <c r="R623" s="64" t="s">
        <v>848</v>
      </c>
      <c r="S623" s="87">
        <v>1.1000000000000001</v>
      </c>
      <c r="T623" s="21">
        <v>1</v>
      </c>
      <c r="U623" s="62" t="s">
        <v>139</v>
      </c>
      <c r="V623" s="49" t="s">
        <v>136</v>
      </c>
    </row>
    <row r="624" spans="1:22" x14ac:dyDescent="0.2">
      <c r="A624" s="21" t="str">
        <f t="shared" si="27"/>
        <v>Catalogo principalOVS_ES ACADEMICOCGS-00002</v>
      </c>
      <c r="B624" s="21" t="str">
        <f t="shared" si="28"/>
        <v>CGS-00002OVS_ES ACADEMICO</v>
      </c>
      <c r="D624" s="21" t="s">
        <v>134</v>
      </c>
      <c r="E624" t="s">
        <v>1381</v>
      </c>
      <c r="F624" s="21" t="s">
        <v>806</v>
      </c>
      <c r="G624" s="21" t="s">
        <v>134</v>
      </c>
      <c r="H624" s="49" t="s">
        <v>136</v>
      </c>
      <c r="I624" s="21" t="s">
        <v>74</v>
      </c>
      <c r="J624" t="s">
        <v>1382</v>
      </c>
      <c r="K624" s="53" t="s">
        <v>29</v>
      </c>
      <c r="L624" s="52" t="s">
        <v>92</v>
      </c>
      <c r="M624" s="48" t="s">
        <v>73</v>
      </c>
      <c r="N624" s="89" t="s">
        <v>74</v>
      </c>
      <c r="O624" s="90" t="s">
        <v>74</v>
      </c>
      <c r="P624" s="89" t="s">
        <v>74</v>
      </c>
      <c r="Q624" s="47" t="str">
        <f t="shared" si="29"/>
        <v>CGS-00002</v>
      </c>
      <c r="R624" s="64" t="s">
        <v>848</v>
      </c>
      <c r="S624" s="87">
        <v>1.1000000000000001</v>
      </c>
      <c r="T624" s="21">
        <v>1</v>
      </c>
      <c r="U624" s="62" t="s">
        <v>139</v>
      </c>
      <c r="V624" s="49" t="s">
        <v>136</v>
      </c>
    </row>
    <row r="625" spans="1:22" x14ac:dyDescent="0.2">
      <c r="A625" s="21" t="str">
        <f t="shared" si="27"/>
        <v>Catalogo principalOVS_ES ACADEMICOCHL-00001</v>
      </c>
      <c r="B625" s="21" t="str">
        <f t="shared" si="28"/>
        <v>CHL-00001OVS_ES ACADEMICO</v>
      </c>
      <c r="D625" s="21" t="s">
        <v>134</v>
      </c>
      <c r="E625" t="s">
        <v>1383</v>
      </c>
      <c r="F625" s="21" t="s">
        <v>806</v>
      </c>
      <c r="G625" s="21" t="s">
        <v>134</v>
      </c>
      <c r="H625" s="49" t="s">
        <v>136</v>
      </c>
      <c r="I625" s="21" t="s">
        <v>74</v>
      </c>
      <c r="J625" t="s">
        <v>1384</v>
      </c>
      <c r="K625" s="53" t="s">
        <v>29</v>
      </c>
      <c r="L625" s="52" t="s">
        <v>92</v>
      </c>
      <c r="M625" s="48" t="s">
        <v>73</v>
      </c>
      <c r="N625" s="89" t="s">
        <v>74</v>
      </c>
      <c r="O625" s="90" t="s">
        <v>74</v>
      </c>
      <c r="P625" s="89" t="s">
        <v>74</v>
      </c>
      <c r="Q625" s="47" t="str">
        <f t="shared" si="29"/>
        <v>CHL-00001</v>
      </c>
      <c r="R625" s="64" t="s">
        <v>848</v>
      </c>
      <c r="S625" s="87">
        <v>0.9</v>
      </c>
      <c r="T625" s="21">
        <v>1</v>
      </c>
      <c r="U625" s="62" t="s">
        <v>139</v>
      </c>
      <c r="V625" s="49" t="s">
        <v>136</v>
      </c>
    </row>
    <row r="626" spans="1:22" x14ac:dyDescent="0.2">
      <c r="A626" s="21" t="str">
        <f t="shared" si="27"/>
        <v>Catalogo principalOVS_ES ACADEMICOD75-01755</v>
      </c>
      <c r="B626" s="21" t="str">
        <f t="shared" si="28"/>
        <v>D75-01755OVS_ES ACADEMICO</v>
      </c>
      <c r="D626" s="21" t="s">
        <v>134</v>
      </c>
      <c r="E626" t="s">
        <v>1385</v>
      </c>
      <c r="F626" s="21" t="s">
        <v>806</v>
      </c>
      <c r="G626" s="21" t="s">
        <v>134</v>
      </c>
      <c r="H626" s="49" t="s">
        <v>136</v>
      </c>
      <c r="I626" s="21" t="s">
        <v>74</v>
      </c>
      <c r="J626" t="s">
        <v>1386</v>
      </c>
      <c r="K626" s="53" t="s">
        <v>29</v>
      </c>
      <c r="L626" s="52" t="s">
        <v>92</v>
      </c>
      <c r="M626" s="48" t="s">
        <v>73</v>
      </c>
      <c r="N626" s="89" t="s">
        <v>74</v>
      </c>
      <c r="O626" s="90" t="s">
        <v>74</v>
      </c>
      <c r="P626" s="89" t="s">
        <v>74</v>
      </c>
      <c r="Q626" s="47" t="str">
        <f t="shared" si="29"/>
        <v>D75-01755</v>
      </c>
      <c r="R626" s="64" t="s">
        <v>75</v>
      </c>
      <c r="S626" s="87">
        <v>497</v>
      </c>
      <c r="T626" s="21">
        <v>1</v>
      </c>
      <c r="U626" s="62" t="s">
        <v>139</v>
      </c>
      <c r="V626" s="49" t="s">
        <v>136</v>
      </c>
    </row>
    <row r="627" spans="1:22" x14ac:dyDescent="0.2">
      <c r="A627" s="21" t="str">
        <f t="shared" si="27"/>
        <v>Catalogo principalOVS_ES ACADEMICOD75-01756</v>
      </c>
      <c r="B627" s="21" t="str">
        <f t="shared" si="28"/>
        <v>D75-01756OVS_ES ACADEMICO</v>
      </c>
      <c r="D627" s="21" t="s">
        <v>134</v>
      </c>
      <c r="E627" t="s">
        <v>1387</v>
      </c>
      <c r="F627" s="21" t="s">
        <v>806</v>
      </c>
      <c r="G627" s="21" t="s">
        <v>134</v>
      </c>
      <c r="H627" s="49" t="s">
        <v>136</v>
      </c>
      <c r="I627" s="21" t="s">
        <v>74</v>
      </c>
      <c r="J627" t="s">
        <v>1388</v>
      </c>
      <c r="K627" s="53" t="s">
        <v>29</v>
      </c>
      <c r="L627" s="52" t="s">
        <v>92</v>
      </c>
      <c r="M627" s="48" t="s">
        <v>73</v>
      </c>
      <c r="N627" s="89" t="s">
        <v>74</v>
      </c>
      <c r="O627" s="90" t="s">
        <v>74</v>
      </c>
      <c r="P627" s="89" t="s">
        <v>74</v>
      </c>
      <c r="Q627" s="47" t="str">
        <f t="shared" si="29"/>
        <v>D75-01756</v>
      </c>
      <c r="R627" s="64" t="s">
        <v>75</v>
      </c>
      <c r="S627" s="87">
        <v>497</v>
      </c>
      <c r="T627" s="21">
        <v>1</v>
      </c>
      <c r="U627" s="62" t="s">
        <v>139</v>
      </c>
      <c r="V627" s="49" t="s">
        <v>136</v>
      </c>
    </row>
    <row r="628" spans="1:22" x14ac:dyDescent="0.2">
      <c r="A628" s="21" t="str">
        <f t="shared" si="27"/>
        <v>Catalogo principalOVS_ES ACADEMICOD75-01757</v>
      </c>
      <c r="B628" s="21" t="str">
        <f t="shared" si="28"/>
        <v>D75-01757OVS_ES ACADEMICO</v>
      </c>
      <c r="D628" s="21" t="s">
        <v>134</v>
      </c>
      <c r="E628" t="s">
        <v>1389</v>
      </c>
      <c r="F628" s="21" t="s">
        <v>806</v>
      </c>
      <c r="G628" s="21" t="s">
        <v>134</v>
      </c>
      <c r="H628" s="49" t="s">
        <v>136</v>
      </c>
      <c r="I628" s="21" t="s">
        <v>74</v>
      </c>
      <c r="J628" t="s">
        <v>1390</v>
      </c>
      <c r="K628" s="53" t="s">
        <v>29</v>
      </c>
      <c r="L628" s="52" t="s">
        <v>92</v>
      </c>
      <c r="M628" s="48" t="s">
        <v>73</v>
      </c>
      <c r="N628" s="89" t="s">
        <v>74</v>
      </c>
      <c r="O628" s="90" t="s">
        <v>74</v>
      </c>
      <c r="P628" s="89" t="s">
        <v>74</v>
      </c>
      <c r="Q628" s="47" t="str">
        <f t="shared" si="29"/>
        <v>D75-01757</v>
      </c>
      <c r="R628" s="64" t="s">
        <v>75</v>
      </c>
      <c r="S628" s="87">
        <v>392</v>
      </c>
      <c r="T628" s="21">
        <v>1</v>
      </c>
      <c r="U628" s="62" t="s">
        <v>139</v>
      </c>
      <c r="V628" s="49" t="s">
        <v>136</v>
      </c>
    </row>
    <row r="629" spans="1:22" x14ac:dyDescent="0.2">
      <c r="A629" s="21" t="str">
        <f t="shared" si="27"/>
        <v>Catalogo principalOVS_ES ACADEMICOD75-01758</v>
      </c>
      <c r="B629" s="21" t="str">
        <f t="shared" si="28"/>
        <v>D75-01758OVS_ES ACADEMICO</v>
      </c>
      <c r="D629" s="21" t="s">
        <v>134</v>
      </c>
      <c r="E629" t="s">
        <v>1391</v>
      </c>
      <c r="F629" s="21" t="s">
        <v>806</v>
      </c>
      <c r="G629" s="21" t="s">
        <v>134</v>
      </c>
      <c r="H629" s="49" t="s">
        <v>136</v>
      </c>
      <c r="I629" s="21" t="s">
        <v>74</v>
      </c>
      <c r="J629" t="s">
        <v>1392</v>
      </c>
      <c r="K629" s="53" t="s">
        <v>29</v>
      </c>
      <c r="L629" s="52" t="s">
        <v>92</v>
      </c>
      <c r="M629" s="48" t="s">
        <v>73</v>
      </c>
      <c r="N629" s="89" t="s">
        <v>74</v>
      </c>
      <c r="O629" s="90" t="s">
        <v>74</v>
      </c>
      <c r="P629" s="89" t="s">
        <v>74</v>
      </c>
      <c r="Q629" s="47" t="str">
        <f t="shared" si="29"/>
        <v>D75-01758</v>
      </c>
      <c r="R629" s="64" t="s">
        <v>75</v>
      </c>
      <c r="S629" s="87">
        <v>392</v>
      </c>
      <c r="T629" s="21">
        <v>1</v>
      </c>
      <c r="U629" s="62" t="s">
        <v>139</v>
      </c>
      <c r="V629" s="49" t="s">
        <v>136</v>
      </c>
    </row>
    <row r="630" spans="1:22" x14ac:dyDescent="0.2">
      <c r="A630" s="21" t="str">
        <f t="shared" si="27"/>
        <v>Catalogo principalOVS_ES ACADEMICOD87-06005</v>
      </c>
      <c r="B630" s="21" t="str">
        <f t="shared" si="28"/>
        <v>D87-06005OVS_ES ACADEMICO</v>
      </c>
      <c r="D630" s="21" t="s">
        <v>134</v>
      </c>
      <c r="E630" t="s">
        <v>1393</v>
      </c>
      <c r="F630" s="21" t="s">
        <v>806</v>
      </c>
      <c r="G630" s="21" t="s">
        <v>134</v>
      </c>
      <c r="H630" s="49" t="s">
        <v>136</v>
      </c>
      <c r="I630" s="21" t="s">
        <v>74</v>
      </c>
      <c r="J630" t="s">
        <v>1394</v>
      </c>
      <c r="K630" s="53" t="s">
        <v>29</v>
      </c>
      <c r="L630" s="52" t="s">
        <v>92</v>
      </c>
      <c r="M630" s="48" t="s">
        <v>73</v>
      </c>
      <c r="N630" s="89" t="s">
        <v>74</v>
      </c>
      <c r="O630" s="90" t="s">
        <v>74</v>
      </c>
      <c r="P630" s="89" t="s">
        <v>74</v>
      </c>
      <c r="Q630" s="47" t="str">
        <f t="shared" si="29"/>
        <v>D87-06005</v>
      </c>
      <c r="R630" s="64" t="s">
        <v>75</v>
      </c>
      <c r="S630" s="87">
        <v>66</v>
      </c>
      <c r="T630" s="21">
        <v>1</v>
      </c>
      <c r="U630" s="62" t="s">
        <v>139</v>
      </c>
      <c r="V630" s="49" t="s">
        <v>136</v>
      </c>
    </row>
    <row r="631" spans="1:22" x14ac:dyDescent="0.2">
      <c r="A631" s="21" t="str">
        <f t="shared" si="27"/>
        <v>Catalogo principalOVS_ES ACADEMICOD87-06006</v>
      </c>
      <c r="B631" s="21" t="str">
        <f t="shared" si="28"/>
        <v>D87-06006OVS_ES ACADEMICO</v>
      </c>
      <c r="D631" s="21" t="s">
        <v>134</v>
      </c>
      <c r="E631" t="s">
        <v>1395</v>
      </c>
      <c r="F631" s="21" t="s">
        <v>806</v>
      </c>
      <c r="G631" s="21" t="s">
        <v>134</v>
      </c>
      <c r="H631" s="49" t="s">
        <v>136</v>
      </c>
      <c r="I631" s="21" t="s">
        <v>74</v>
      </c>
      <c r="J631" t="s">
        <v>1396</v>
      </c>
      <c r="K631" s="53" t="s">
        <v>29</v>
      </c>
      <c r="L631" s="52" t="s">
        <v>92</v>
      </c>
      <c r="M631" s="48" t="s">
        <v>73</v>
      </c>
      <c r="N631" s="89" t="s">
        <v>74</v>
      </c>
      <c r="O631" s="90" t="s">
        <v>74</v>
      </c>
      <c r="P631" s="89" t="s">
        <v>74</v>
      </c>
      <c r="Q631" s="47" t="str">
        <f t="shared" si="29"/>
        <v>D87-06006</v>
      </c>
      <c r="R631" s="64" t="s">
        <v>75</v>
      </c>
      <c r="S631" s="87">
        <v>66</v>
      </c>
      <c r="T631" s="21">
        <v>1</v>
      </c>
      <c r="U631" s="62" t="s">
        <v>139</v>
      </c>
      <c r="V631" s="49" t="s">
        <v>136</v>
      </c>
    </row>
    <row r="632" spans="1:22" x14ac:dyDescent="0.2">
      <c r="A632" s="21" t="str">
        <f t="shared" si="27"/>
        <v>Catalogo principalOVS_ES ACADEMICOD87-06007</v>
      </c>
      <c r="B632" s="21" t="str">
        <f t="shared" si="28"/>
        <v>D87-06007OVS_ES ACADEMICO</v>
      </c>
      <c r="D632" s="21" t="s">
        <v>134</v>
      </c>
      <c r="E632" t="s">
        <v>1397</v>
      </c>
      <c r="F632" s="21" t="s">
        <v>806</v>
      </c>
      <c r="G632" s="21" t="s">
        <v>134</v>
      </c>
      <c r="H632" s="49" t="s">
        <v>136</v>
      </c>
      <c r="I632" s="21" t="s">
        <v>74</v>
      </c>
      <c r="J632" t="s">
        <v>1398</v>
      </c>
      <c r="K632" s="53" t="s">
        <v>29</v>
      </c>
      <c r="L632" s="52" t="s">
        <v>92</v>
      </c>
      <c r="M632" s="48" t="s">
        <v>73</v>
      </c>
      <c r="N632" s="89" t="s">
        <v>74</v>
      </c>
      <c r="O632" s="90" t="s">
        <v>74</v>
      </c>
      <c r="P632" s="89" t="s">
        <v>74</v>
      </c>
      <c r="Q632" s="47" t="str">
        <f t="shared" si="29"/>
        <v>D87-06007</v>
      </c>
      <c r="R632" s="64" t="s">
        <v>75</v>
      </c>
      <c r="S632" s="87">
        <v>7</v>
      </c>
      <c r="T632" s="21">
        <v>1</v>
      </c>
      <c r="U632" s="62" t="s">
        <v>139</v>
      </c>
      <c r="V632" s="49" t="s">
        <v>136</v>
      </c>
    </row>
    <row r="633" spans="1:22" x14ac:dyDescent="0.2">
      <c r="A633" s="21" t="str">
        <f t="shared" si="27"/>
        <v>Catalogo principalOVS_ES ACADEMICOD87-06008</v>
      </c>
      <c r="B633" s="21" t="str">
        <f t="shared" si="28"/>
        <v>D87-06008OVS_ES ACADEMICO</v>
      </c>
      <c r="D633" s="21" t="s">
        <v>134</v>
      </c>
      <c r="E633" t="s">
        <v>1399</v>
      </c>
      <c r="F633" s="21" t="s">
        <v>806</v>
      </c>
      <c r="G633" s="21" t="s">
        <v>134</v>
      </c>
      <c r="H633" s="49" t="s">
        <v>136</v>
      </c>
      <c r="I633" s="21" t="s">
        <v>74</v>
      </c>
      <c r="J633" t="s">
        <v>1400</v>
      </c>
      <c r="K633" s="53" t="s">
        <v>29</v>
      </c>
      <c r="L633" s="52" t="s">
        <v>92</v>
      </c>
      <c r="M633" s="48" t="s">
        <v>73</v>
      </c>
      <c r="N633" s="89" t="s">
        <v>74</v>
      </c>
      <c r="O633" s="90" t="s">
        <v>74</v>
      </c>
      <c r="P633" s="89" t="s">
        <v>74</v>
      </c>
      <c r="Q633" s="47" t="str">
        <f t="shared" si="29"/>
        <v>D87-06008</v>
      </c>
      <c r="R633" s="64" t="s">
        <v>75</v>
      </c>
      <c r="S633" s="87">
        <v>7</v>
      </c>
      <c r="T633" s="21">
        <v>1</v>
      </c>
      <c r="U633" s="62" t="s">
        <v>139</v>
      </c>
      <c r="V633" s="49" t="s">
        <v>136</v>
      </c>
    </row>
    <row r="634" spans="1:22" x14ac:dyDescent="0.2">
      <c r="A634" s="21" t="str">
        <f t="shared" si="27"/>
        <v>Catalogo principalOVS_ES ACADEMICOD87-06010</v>
      </c>
      <c r="B634" s="21" t="str">
        <f t="shared" si="28"/>
        <v>D87-06010OVS_ES ACADEMICO</v>
      </c>
      <c r="D634" s="21" t="s">
        <v>134</v>
      </c>
      <c r="E634" t="s">
        <v>1401</v>
      </c>
      <c r="F634" s="21" t="s">
        <v>806</v>
      </c>
      <c r="G634" s="21" t="s">
        <v>134</v>
      </c>
      <c r="H634" s="49" t="s">
        <v>136</v>
      </c>
      <c r="I634" s="21" t="s">
        <v>74</v>
      </c>
      <c r="J634" t="s">
        <v>1402</v>
      </c>
      <c r="K634" s="53" t="s">
        <v>29</v>
      </c>
      <c r="L634" s="52" t="s">
        <v>92</v>
      </c>
      <c r="M634" s="48" t="s">
        <v>73</v>
      </c>
      <c r="N634" s="89" t="s">
        <v>74</v>
      </c>
      <c r="O634" s="90" t="s">
        <v>74</v>
      </c>
      <c r="P634" s="89" t="s">
        <v>74</v>
      </c>
      <c r="Q634" s="47" t="str">
        <f t="shared" si="29"/>
        <v>D87-06010</v>
      </c>
      <c r="R634" s="64" t="s">
        <v>75</v>
      </c>
      <c r="S634" s="87">
        <v>4.0599999999999996</v>
      </c>
      <c r="T634" s="21">
        <v>1</v>
      </c>
      <c r="U634" s="62" t="s">
        <v>139</v>
      </c>
      <c r="V634" s="49" t="s">
        <v>136</v>
      </c>
    </row>
    <row r="635" spans="1:22" x14ac:dyDescent="0.2">
      <c r="A635" s="21" t="str">
        <f t="shared" si="27"/>
        <v>Catalogo principalOVS_ES ACADEMICODR2-00001</v>
      </c>
      <c r="B635" s="21" t="str">
        <f t="shared" si="28"/>
        <v>DR2-00001OVS_ES ACADEMICO</v>
      </c>
      <c r="D635" s="21" t="s">
        <v>134</v>
      </c>
      <c r="E635" t="s">
        <v>1403</v>
      </c>
      <c r="F635" s="21" t="s">
        <v>806</v>
      </c>
      <c r="G635" s="21" t="s">
        <v>134</v>
      </c>
      <c r="H635" s="49" t="s">
        <v>136</v>
      </c>
      <c r="I635" s="21" t="s">
        <v>74</v>
      </c>
      <c r="J635" t="s">
        <v>1404</v>
      </c>
      <c r="K635" s="53" t="s">
        <v>29</v>
      </c>
      <c r="L635" s="52" t="s">
        <v>92</v>
      </c>
      <c r="M635" s="48" t="s">
        <v>73</v>
      </c>
      <c r="N635" s="89" t="s">
        <v>74</v>
      </c>
      <c r="O635" s="90" t="s">
        <v>74</v>
      </c>
      <c r="P635" s="89" t="s">
        <v>74</v>
      </c>
      <c r="Q635" s="47" t="str">
        <f t="shared" si="29"/>
        <v>DR2-00001</v>
      </c>
      <c r="R635" s="64" t="s">
        <v>848</v>
      </c>
      <c r="S635" s="87">
        <v>0</v>
      </c>
      <c r="T635" s="21">
        <v>1</v>
      </c>
      <c r="U635" s="62" t="s">
        <v>139</v>
      </c>
      <c r="V635" s="49" t="s">
        <v>136</v>
      </c>
    </row>
    <row r="636" spans="1:22" x14ac:dyDescent="0.2">
      <c r="A636" s="21" t="str">
        <f t="shared" si="27"/>
        <v>Catalogo principalOVS_ES ACADEMICODS2-00001</v>
      </c>
      <c r="B636" s="21" t="str">
        <f t="shared" si="28"/>
        <v>DS2-00001OVS_ES ACADEMICO</v>
      </c>
      <c r="D636" s="21" t="s">
        <v>134</v>
      </c>
      <c r="E636" t="s">
        <v>1405</v>
      </c>
      <c r="F636" s="21" t="s">
        <v>806</v>
      </c>
      <c r="G636" s="21" t="s">
        <v>134</v>
      </c>
      <c r="H636" s="49" t="s">
        <v>136</v>
      </c>
      <c r="I636" s="21" t="s">
        <v>74</v>
      </c>
      <c r="J636" t="s">
        <v>1406</v>
      </c>
      <c r="K636" s="53" t="s">
        <v>29</v>
      </c>
      <c r="L636" s="52" t="s">
        <v>92</v>
      </c>
      <c r="M636" s="48" t="s">
        <v>73</v>
      </c>
      <c r="N636" s="89" t="s">
        <v>74</v>
      </c>
      <c r="O636" s="90" t="s">
        <v>74</v>
      </c>
      <c r="P636" s="89" t="s">
        <v>74</v>
      </c>
      <c r="Q636" s="47" t="str">
        <f t="shared" si="29"/>
        <v>DS2-00001</v>
      </c>
      <c r="R636" s="64" t="s">
        <v>848</v>
      </c>
      <c r="S636" s="87">
        <v>0</v>
      </c>
      <c r="T636" s="21">
        <v>1</v>
      </c>
      <c r="U636" s="62" t="s">
        <v>139</v>
      </c>
      <c r="V636" s="49" t="s">
        <v>136</v>
      </c>
    </row>
    <row r="637" spans="1:22" x14ac:dyDescent="0.2">
      <c r="A637" s="21" t="str">
        <f t="shared" si="27"/>
        <v>Catalogo principalOVS_ES ACADEMICODS2-00002</v>
      </c>
      <c r="B637" s="21" t="str">
        <f t="shared" si="28"/>
        <v>DS2-00002OVS_ES ACADEMICO</v>
      </c>
      <c r="D637" s="21" t="s">
        <v>134</v>
      </c>
      <c r="E637" t="s">
        <v>1407</v>
      </c>
      <c r="F637" s="21" t="s">
        <v>806</v>
      </c>
      <c r="G637" s="21" t="s">
        <v>134</v>
      </c>
      <c r="H637" s="49" t="s">
        <v>136</v>
      </c>
      <c r="I637" s="21" t="s">
        <v>74</v>
      </c>
      <c r="J637" t="s">
        <v>1408</v>
      </c>
      <c r="K637" s="53" t="s">
        <v>29</v>
      </c>
      <c r="L637" s="52" t="s">
        <v>92</v>
      </c>
      <c r="M637" s="48" t="s">
        <v>73</v>
      </c>
      <c r="N637" s="89" t="s">
        <v>74</v>
      </c>
      <c r="O637" s="90" t="s">
        <v>74</v>
      </c>
      <c r="P637" s="89" t="s">
        <v>74</v>
      </c>
      <c r="Q637" s="47" t="str">
        <f t="shared" si="29"/>
        <v>DS2-00002</v>
      </c>
      <c r="R637" s="64" t="s">
        <v>848</v>
      </c>
      <c r="S637" s="87">
        <v>0</v>
      </c>
      <c r="T637" s="21">
        <v>1</v>
      </c>
      <c r="U637" s="62" t="s">
        <v>139</v>
      </c>
      <c r="V637" s="49" t="s">
        <v>136</v>
      </c>
    </row>
    <row r="638" spans="1:22" x14ac:dyDescent="0.2">
      <c r="A638" s="21" t="str">
        <f t="shared" si="27"/>
        <v>Catalogo principalOVS_ES ACADEMICODV2-00001</v>
      </c>
      <c r="B638" s="21" t="str">
        <f t="shared" si="28"/>
        <v>DV2-00001OVS_ES ACADEMICO</v>
      </c>
      <c r="D638" s="21" t="s">
        <v>134</v>
      </c>
      <c r="E638" t="s">
        <v>1409</v>
      </c>
      <c r="F638" s="21" t="s">
        <v>806</v>
      </c>
      <c r="G638" s="21" t="s">
        <v>134</v>
      </c>
      <c r="H638" s="49" t="s">
        <v>136</v>
      </c>
      <c r="I638" s="21" t="s">
        <v>74</v>
      </c>
      <c r="J638" t="s">
        <v>1410</v>
      </c>
      <c r="K638" s="53" t="s">
        <v>29</v>
      </c>
      <c r="L638" s="52" t="s">
        <v>92</v>
      </c>
      <c r="M638" s="48" t="s">
        <v>73</v>
      </c>
      <c r="N638" s="89" t="s">
        <v>74</v>
      </c>
      <c r="O638" s="90" t="s">
        <v>74</v>
      </c>
      <c r="P638" s="89" t="s">
        <v>74</v>
      </c>
      <c r="Q638" s="47" t="str">
        <f t="shared" si="29"/>
        <v>DV2-00001</v>
      </c>
      <c r="R638" s="64" t="s">
        <v>848</v>
      </c>
      <c r="S638" s="87">
        <v>2.2000000000000002</v>
      </c>
      <c r="T638" s="21">
        <v>1</v>
      </c>
      <c r="U638" s="62" t="s">
        <v>139</v>
      </c>
      <c r="V638" s="49" t="s">
        <v>136</v>
      </c>
    </row>
    <row r="639" spans="1:22" x14ac:dyDescent="0.2">
      <c r="A639" s="21" t="str">
        <f t="shared" ref="A639:A702" si="30">D639&amp;F639&amp;E639</f>
        <v>Catalogo principalOVS_ES ACADEMICODV2-00002</v>
      </c>
      <c r="B639" s="21" t="str">
        <f t="shared" ref="B639:B702" si="31">E639&amp;F639</f>
        <v>DV2-00002OVS_ES ACADEMICO</v>
      </c>
      <c r="D639" s="21" t="s">
        <v>134</v>
      </c>
      <c r="E639" t="s">
        <v>1411</v>
      </c>
      <c r="F639" s="21" t="s">
        <v>806</v>
      </c>
      <c r="G639" s="21" t="s">
        <v>134</v>
      </c>
      <c r="H639" s="49" t="s">
        <v>136</v>
      </c>
      <c r="I639" s="21" t="s">
        <v>74</v>
      </c>
      <c r="J639" t="s">
        <v>1412</v>
      </c>
      <c r="K639" s="53" t="s">
        <v>29</v>
      </c>
      <c r="L639" s="52" t="s">
        <v>92</v>
      </c>
      <c r="M639" s="48" t="s">
        <v>73</v>
      </c>
      <c r="N639" s="89" t="s">
        <v>74</v>
      </c>
      <c r="O639" s="90" t="s">
        <v>74</v>
      </c>
      <c r="P639" s="89" t="s">
        <v>74</v>
      </c>
      <c r="Q639" s="47" t="str">
        <f t="shared" si="29"/>
        <v>DV2-00002</v>
      </c>
      <c r="R639" s="64" t="s">
        <v>848</v>
      </c>
      <c r="S639" s="87">
        <v>2.2000000000000002</v>
      </c>
      <c r="T639" s="21">
        <v>1</v>
      </c>
      <c r="U639" s="62" t="s">
        <v>139</v>
      </c>
      <c r="V639" s="49" t="s">
        <v>136</v>
      </c>
    </row>
    <row r="640" spans="1:22" x14ac:dyDescent="0.2">
      <c r="A640" s="21" t="str">
        <f t="shared" si="30"/>
        <v>Catalogo principalOVS_ES ACADEMICODW7-00001</v>
      </c>
      <c r="B640" s="21" t="str">
        <f t="shared" si="31"/>
        <v>DW7-00001OVS_ES ACADEMICO</v>
      </c>
      <c r="D640" s="21" t="s">
        <v>134</v>
      </c>
      <c r="E640" t="s">
        <v>1413</v>
      </c>
      <c r="F640" s="21" t="s">
        <v>806</v>
      </c>
      <c r="G640" s="21" t="s">
        <v>134</v>
      </c>
      <c r="H640" s="49" t="s">
        <v>136</v>
      </c>
      <c r="I640" s="21" t="s">
        <v>74</v>
      </c>
      <c r="J640" t="s">
        <v>1414</v>
      </c>
      <c r="K640" s="53" t="s">
        <v>29</v>
      </c>
      <c r="L640" s="52" t="s">
        <v>92</v>
      </c>
      <c r="M640" s="48" t="s">
        <v>73</v>
      </c>
      <c r="N640" s="89" t="s">
        <v>74</v>
      </c>
      <c r="O640" s="90" t="s">
        <v>74</v>
      </c>
      <c r="P640" s="89" t="s">
        <v>74</v>
      </c>
      <c r="Q640" s="47" t="str">
        <f t="shared" si="29"/>
        <v>DW7-00001</v>
      </c>
      <c r="R640" s="64" t="s">
        <v>848</v>
      </c>
      <c r="S640" s="87">
        <v>2.1</v>
      </c>
      <c r="T640" s="21">
        <v>1</v>
      </c>
      <c r="U640" s="62" t="s">
        <v>139</v>
      </c>
      <c r="V640" s="49" t="s">
        <v>136</v>
      </c>
    </row>
    <row r="641" spans="1:22" x14ac:dyDescent="0.2">
      <c r="A641" s="21" t="str">
        <f t="shared" si="30"/>
        <v>Catalogo principalOVS_ES ACADEMICODW7-00002</v>
      </c>
      <c r="B641" s="21" t="str">
        <f t="shared" si="31"/>
        <v>DW7-00002OVS_ES ACADEMICO</v>
      </c>
      <c r="D641" s="21" t="s">
        <v>134</v>
      </c>
      <c r="E641" t="s">
        <v>1415</v>
      </c>
      <c r="F641" s="21" t="s">
        <v>806</v>
      </c>
      <c r="G641" s="21" t="s">
        <v>134</v>
      </c>
      <c r="H641" s="49" t="s">
        <v>136</v>
      </c>
      <c r="I641" s="21" t="s">
        <v>74</v>
      </c>
      <c r="J641" t="s">
        <v>1416</v>
      </c>
      <c r="K641" s="53" t="s">
        <v>29</v>
      </c>
      <c r="L641" s="52" t="s">
        <v>92</v>
      </c>
      <c r="M641" s="48" t="s">
        <v>73</v>
      </c>
      <c r="N641" s="89" t="s">
        <v>74</v>
      </c>
      <c r="O641" s="90" t="s">
        <v>74</v>
      </c>
      <c r="P641" s="89" t="s">
        <v>74</v>
      </c>
      <c r="Q641" s="47" t="str">
        <f t="shared" si="29"/>
        <v>DW7-00002</v>
      </c>
      <c r="R641" s="64" t="s">
        <v>848</v>
      </c>
      <c r="S641" s="87">
        <v>2.1</v>
      </c>
      <c r="T641" s="21">
        <v>1</v>
      </c>
      <c r="U641" s="62" t="s">
        <v>139</v>
      </c>
      <c r="V641" s="49" t="s">
        <v>136</v>
      </c>
    </row>
    <row r="642" spans="1:22" x14ac:dyDescent="0.2">
      <c r="A642" s="21" t="str">
        <f t="shared" si="30"/>
        <v>Catalogo principalOVS_ES ACADEMICODW9-00001</v>
      </c>
      <c r="B642" s="21" t="str">
        <f t="shared" si="31"/>
        <v>DW9-00001OVS_ES ACADEMICO</v>
      </c>
      <c r="D642" s="21" t="s">
        <v>134</v>
      </c>
      <c r="E642" t="s">
        <v>1417</v>
      </c>
      <c r="F642" s="21" t="s">
        <v>806</v>
      </c>
      <c r="G642" s="21" t="s">
        <v>134</v>
      </c>
      <c r="H642" s="49" t="s">
        <v>136</v>
      </c>
      <c r="I642" s="21" t="s">
        <v>74</v>
      </c>
      <c r="J642" t="s">
        <v>1418</v>
      </c>
      <c r="K642" s="53" t="s">
        <v>29</v>
      </c>
      <c r="L642" s="52" t="s">
        <v>92</v>
      </c>
      <c r="M642" s="48" t="s">
        <v>73</v>
      </c>
      <c r="N642" s="89" t="s">
        <v>74</v>
      </c>
      <c r="O642" s="90" t="s">
        <v>74</v>
      </c>
      <c r="P642" s="89" t="s">
        <v>74</v>
      </c>
      <c r="Q642" s="47" t="str">
        <f t="shared" si="29"/>
        <v>DW9-00001</v>
      </c>
      <c r="R642" s="64" t="s">
        <v>848</v>
      </c>
      <c r="S642" s="87">
        <v>1.2</v>
      </c>
      <c r="T642" s="21">
        <v>1</v>
      </c>
      <c r="U642" s="62" t="s">
        <v>139</v>
      </c>
      <c r="V642" s="49" t="s">
        <v>136</v>
      </c>
    </row>
    <row r="643" spans="1:22" x14ac:dyDescent="0.2">
      <c r="A643" s="21" t="str">
        <f t="shared" si="30"/>
        <v>Catalogo principalOVS_ES ACADEMICOE9R-00001</v>
      </c>
      <c r="B643" s="21" t="str">
        <f t="shared" si="31"/>
        <v>E9R-00001OVS_ES ACADEMICO</v>
      </c>
      <c r="D643" s="21" t="s">
        <v>134</v>
      </c>
      <c r="E643" t="s">
        <v>1419</v>
      </c>
      <c r="F643" s="21" t="s">
        <v>806</v>
      </c>
      <c r="G643" s="21" t="s">
        <v>134</v>
      </c>
      <c r="H643" s="49" t="s">
        <v>136</v>
      </c>
      <c r="I643" s="21" t="s">
        <v>74</v>
      </c>
      <c r="J643" t="s">
        <v>1420</v>
      </c>
      <c r="K643" s="53" t="s">
        <v>29</v>
      </c>
      <c r="L643" s="52" t="s">
        <v>92</v>
      </c>
      <c r="M643" s="48" t="s">
        <v>73</v>
      </c>
      <c r="N643" s="89" t="s">
        <v>74</v>
      </c>
      <c r="O643" s="90" t="s">
        <v>74</v>
      </c>
      <c r="P643" s="89" t="s">
        <v>74</v>
      </c>
      <c r="Q643" s="47" t="str">
        <f t="shared" ref="Q643:Q706" si="32">+E643</f>
        <v>E9R-00001</v>
      </c>
      <c r="R643" s="64" t="s">
        <v>848</v>
      </c>
      <c r="S643" s="87">
        <v>0.44</v>
      </c>
      <c r="T643" s="21">
        <v>1</v>
      </c>
      <c r="U643" s="62" t="s">
        <v>139</v>
      </c>
      <c r="V643" s="49" t="s">
        <v>136</v>
      </c>
    </row>
    <row r="644" spans="1:22" x14ac:dyDescent="0.2">
      <c r="A644" s="21" t="str">
        <f t="shared" si="30"/>
        <v>Catalogo principalOVS_ES ACADEMICOE9R-00002</v>
      </c>
      <c r="B644" s="21" t="str">
        <f t="shared" si="31"/>
        <v>E9R-00002OVS_ES ACADEMICO</v>
      </c>
      <c r="D644" s="21" t="s">
        <v>134</v>
      </c>
      <c r="E644" t="s">
        <v>1421</v>
      </c>
      <c r="F644" s="21" t="s">
        <v>806</v>
      </c>
      <c r="G644" s="21" t="s">
        <v>134</v>
      </c>
      <c r="H644" s="49" t="s">
        <v>136</v>
      </c>
      <c r="I644" s="21" t="s">
        <v>74</v>
      </c>
      <c r="J644" t="s">
        <v>1422</v>
      </c>
      <c r="K644" s="53" t="s">
        <v>29</v>
      </c>
      <c r="L644" s="52" t="s">
        <v>92</v>
      </c>
      <c r="M644" s="48" t="s">
        <v>73</v>
      </c>
      <c r="N644" s="89" t="s">
        <v>74</v>
      </c>
      <c r="O644" s="90" t="s">
        <v>74</v>
      </c>
      <c r="P644" s="89" t="s">
        <v>74</v>
      </c>
      <c r="Q644" s="47" t="str">
        <f t="shared" si="32"/>
        <v>E9R-00002</v>
      </c>
      <c r="R644" s="64" t="s">
        <v>848</v>
      </c>
      <c r="S644" s="87">
        <v>0.44</v>
      </c>
      <c r="T644" s="21">
        <v>1</v>
      </c>
      <c r="U644" s="62" t="s">
        <v>139</v>
      </c>
      <c r="V644" s="49" t="s">
        <v>136</v>
      </c>
    </row>
    <row r="645" spans="1:22" x14ac:dyDescent="0.2">
      <c r="A645" s="21" t="str">
        <f t="shared" si="30"/>
        <v>Catalogo principalOVS_ES ACADEMICOE9R-00009</v>
      </c>
      <c r="B645" s="21" t="str">
        <f t="shared" si="31"/>
        <v>E9R-00009OVS_ES ACADEMICO</v>
      </c>
      <c r="D645" s="21" t="s">
        <v>134</v>
      </c>
      <c r="E645" t="s">
        <v>1423</v>
      </c>
      <c r="F645" s="21" t="s">
        <v>806</v>
      </c>
      <c r="G645" s="21" t="s">
        <v>134</v>
      </c>
      <c r="H645" s="49" t="s">
        <v>136</v>
      </c>
      <c r="I645" s="21" t="s">
        <v>74</v>
      </c>
      <c r="J645" t="s">
        <v>1424</v>
      </c>
      <c r="K645" s="53" t="s">
        <v>29</v>
      </c>
      <c r="L645" s="52" t="s">
        <v>92</v>
      </c>
      <c r="M645" s="48" t="s">
        <v>73</v>
      </c>
      <c r="N645" s="89" t="s">
        <v>74</v>
      </c>
      <c r="O645" s="90" t="s">
        <v>74</v>
      </c>
      <c r="P645" s="89" t="s">
        <v>74</v>
      </c>
      <c r="Q645" s="47" t="str">
        <f t="shared" si="32"/>
        <v>E9R-00009</v>
      </c>
      <c r="R645" s="64" t="s">
        <v>848</v>
      </c>
      <c r="S645" s="87">
        <v>0.28999999999999998</v>
      </c>
      <c r="T645" s="21">
        <v>1</v>
      </c>
      <c r="U645" s="62" t="s">
        <v>139</v>
      </c>
      <c r="V645" s="49" t="s">
        <v>136</v>
      </c>
    </row>
    <row r="646" spans="1:22" x14ac:dyDescent="0.2">
      <c r="A646" s="21" t="str">
        <f t="shared" si="30"/>
        <v>Catalogo principalOVS_ES ACADEMICOEMJ-00159</v>
      </c>
      <c r="B646" s="21" t="str">
        <f t="shared" si="31"/>
        <v>EMJ-00159OVS_ES ACADEMICO</v>
      </c>
      <c r="D646" s="21" t="s">
        <v>134</v>
      </c>
      <c r="E646" t="s">
        <v>1425</v>
      </c>
      <c r="F646" s="21" t="s">
        <v>806</v>
      </c>
      <c r="G646" s="21" t="s">
        <v>134</v>
      </c>
      <c r="H646" s="49" t="s">
        <v>136</v>
      </c>
      <c r="I646" s="21" t="s">
        <v>74</v>
      </c>
      <c r="J646" t="s">
        <v>1426</v>
      </c>
      <c r="K646" s="53" t="s">
        <v>29</v>
      </c>
      <c r="L646" s="52" t="s">
        <v>92</v>
      </c>
      <c r="M646" s="48" t="s">
        <v>73</v>
      </c>
      <c r="N646" s="89" t="s">
        <v>74</v>
      </c>
      <c r="O646" s="90" t="s">
        <v>74</v>
      </c>
      <c r="P646" s="89" t="s">
        <v>74</v>
      </c>
      <c r="Q646" s="47" t="str">
        <f t="shared" si="32"/>
        <v>EMJ-00159</v>
      </c>
      <c r="R646" s="64" t="s">
        <v>75</v>
      </c>
      <c r="S646" s="87">
        <v>21</v>
      </c>
      <c r="T646" s="21">
        <v>1</v>
      </c>
      <c r="U646" s="62" t="s">
        <v>139</v>
      </c>
      <c r="V646" s="49" t="s">
        <v>136</v>
      </c>
    </row>
    <row r="647" spans="1:22" x14ac:dyDescent="0.2">
      <c r="A647" s="21" t="str">
        <f t="shared" si="30"/>
        <v>Catalogo principalOVS_ES ACADEMICOEMJ-00160</v>
      </c>
      <c r="B647" s="21" t="str">
        <f t="shared" si="31"/>
        <v>EMJ-00160OVS_ES ACADEMICO</v>
      </c>
      <c r="D647" s="21" t="s">
        <v>134</v>
      </c>
      <c r="E647" t="s">
        <v>1427</v>
      </c>
      <c r="F647" s="21" t="s">
        <v>806</v>
      </c>
      <c r="G647" s="21" t="s">
        <v>134</v>
      </c>
      <c r="H647" s="49" t="s">
        <v>136</v>
      </c>
      <c r="I647" s="21" t="s">
        <v>74</v>
      </c>
      <c r="J647" t="s">
        <v>1428</v>
      </c>
      <c r="K647" s="53" t="s">
        <v>29</v>
      </c>
      <c r="L647" s="52" t="s">
        <v>92</v>
      </c>
      <c r="M647" s="48" t="s">
        <v>73</v>
      </c>
      <c r="N647" s="89" t="s">
        <v>74</v>
      </c>
      <c r="O647" s="90" t="s">
        <v>74</v>
      </c>
      <c r="P647" s="89" t="s">
        <v>74</v>
      </c>
      <c r="Q647" s="47" t="str">
        <f t="shared" si="32"/>
        <v>EMJ-00160</v>
      </c>
      <c r="R647" s="64" t="s">
        <v>75</v>
      </c>
      <c r="S647" s="87">
        <v>21</v>
      </c>
      <c r="T647" s="21">
        <v>1</v>
      </c>
      <c r="U647" s="62" t="s">
        <v>139</v>
      </c>
      <c r="V647" s="49" t="s">
        <v>136</v>
      </c>
    </row>
    <row r="648" spans="1:22" x14ac:dyDescent="0.2">
      <c r="A648" s="21" t="str">
        <f t="shared" si="30"/>
        <v>Catalogo principalOVS_ES ACADEMICOEMJ-00161</v>
      </c>
      <c r="B648" s="21" t="str">
        <f t="shared" si="31"/>
        <v>EMJ-00161OVS_ES ACADEMICO</v>
      </c>
      <c r="D648" s="21" t="s">
        <v>134</v>
      </c>
      <c r="E648" t="s">
        <v>1429</v>
      </c>
      <c r="F648" s="21" t="s">
        <v>806</v>
      </c>
      <c r="G648" s="21" t="s">
        <v>134</v>
      </c>
      <c r="H648" s="49" t="s">
        <v>136</v>
      </c>
      <c r="I648" s="21" t="s">
        <v>74</v>
      </c>
      <c r="J648" t="s">
        <v>1430</v>
      </c>
      <c r="K648" s="53" t="s">
        <v>29</v>
      </c>
      <c r="L648" s="52" t="s">
        <v>92</v>
      </c>
      <c r="M648" s="48" t="s">
        <v>73</v>
      </c>
      <c r="N648" s="89" t="s">
        <v>74</v>
      </c>
      <c r="O648" s="90" t="s">
        <v>74</v>
      </c>
      <c r="P648" s="89" t="s">
        <v>74</v>
      </c>
      <c r="Q648" s="47" t="str">
        <f t="shared" si="32"/>
        <v>EMJ-00161</v>
      </c>
      <c r="R648" s="64" t="s">
        <v>75</v>
      </c>
      <c r="S648" s="87">
        <v>21</v>
      </c>
      <c r="T648" s="21">
        <v>1</v>
      </c>
      <c r="U648" s="62" t="s">
        <v>139</v>
      </c>
      <c r="V648" s="49" t="s">
        <v>136</v>
      </c>
    </row>
    <row r="649" spans="1:22" x14ac:dyDescent="0.2">
      <c r="A649" s="21" t="str">
        <f t="shared" si="30"/>
        <v>Catalogo principalOVS_ES ACADEMICOEMJ-00162</v>
      </c>
      <c r="B649" s="21" t="str">
        <f t="shared" si="31"/>
        <v>EMJ-00162OVS_ES ACADEMICO</v>
      </c>
      <c r="D649" s="21" t="s">
        <v>134</v>
      </c>
      <c r="E649" t="s">
        <v>1431</v>
      </c>
      <c r="F649" s="21" t="s">
        <v>806</v>
      </c>
      <c r="G649" s="21" t="s">
        <v>134</v>
      </c>
      <c r="H649" s="49" t="s">
        <v>136</v>
      </c>
      <c r="I649" s="21" t="s">
        <v>74</v>
      </c>
      <c r="J649" t="s">
        <v>1432</v>
      </c>
      <c r="K649" s="53" t="s">
        <v>29</v>
      </c>
      <c r="L649" s="52" t="s">
        <v>92</v>
      </c>
      <c r="M649" s="48" t="s">
        <v>73</v>
      </c>
      <c r="N649" s="89" t="s">
        <v>74</v>
      </c>
      <c r="O649" s="90" t="s">
        <v>74</v>
      </c>
      <c r="P649" s="89" t="s">
        <v>74</v>
      </c>
      <c r="Q649" s="47" t="str">
        <f t="shared" si="32"/>
        <v>EMJ-00162</v>
      </c>
      <c r="R649" s="64" t="s">
        <v>75</v>
      </c>
      <c r="S649" s="87">
        <v>21</v>
      </c>
      <c r="T649" s="21">
        <v>1</v>
      </c>
      <c r="U649" s="62" t="s">
        <v>139</v>
      </c>
      <c r="V649" s="49" t="s">
        <v>136</v>
      </c>
    </row>
    <row r="650" spans="1:22" x14ac:dyDescent="0.2">
      <c r="A650" s="21" t="str">
        <f t="shared" si="30"/>
        <v>Catalogo principalOVS_ES ACADEMICOEMJ-00330</v>
      </c>
      <c r="B650" s="21" t="str">
        <f t="shared" si="31"/>
        <v>EMJ-00330OVS_ES ACADEMICO</v>
      </c>
      <c r="D650" s="21" t="s">
        <v>134</v>
      </c>
      <c r="E650" t="s">
        <v>1433</v>
      </c>
      <c r="F650" s="21" t="s">
        <v>806</v>
      </c>
      <c r="G650" s="21" t="s">
        <v>134</v>
      </c>
      <c r="H650" s="49" t="s">
        <v>136</v>
      </c>
      <c r="I650" s="21" t="s">
        <v>74</v>
      </c>
      <c r="J650" t="s">
        <v>1434</v>
      </c>
      <c r="K650" s="53" t="s">
        <v>29</v>
      </c>
      <c r="L650" s="52" t="s">
        <v>92</v>
      </c>
      <c r="M650" s="48" t="s">
        <v>73</v>
      </c>
      <c r="N650" s="89" t="s">
        <v>74</v>
      </c>
      <c r="O650" s="90" t="s">
        <v>74</v>
      </c>
      <c r="P650" s="89" t="s">
        <v>74</v>
      </c>
      <c r="Q650" s="47" t="str">
        <f t="shared" si="32"/>
        <v>EMJ-00330</v>
      </c>
      <c r="R650" s="64" t="s">
        <v>75</v>
      </c>
      <c r="S650" s="87">
        <v>14</v>
      </c>
      <c r="T650" s="21">
        <v>1</v>
      </c>
      <c r="U650" s="62" t="s">
        <v>139</v>
      </c>
      <c r="V650" s="49" t="s">
        <v>136</v>
      </c>
    </row>
    <row r="651" spans="1:22" x14ac:dyDescent="0.2">
      <c r="A651" s="21" t="str">
        <f t="shared" si="30"/>
        <v>Catalogo principalOVS_ES ACADEMICOEMJ-00331</v>
      </c>
      <c r="B651" s="21" t="str">
        <f t="shared" si="31"/>
        <v>EMJ-00331OVS_ES ACADEMICO</v>
      </c>
      <c r="D651" s="21" t="s">
        <v>134</v>
      </c>
      <c r="E651" t="s">
        <v>1435</v>
      </c>
      <c r="F651" s="21" t="s">
        <v>806</v>
      </c>
      <c r="G651" s="21" t="s">
        <v>134</v>
      </c>
      <c r="H651" s="49" t="s">
        <v>136</v>
      </c>
      <c r="I651" s="21" t="s">
        <v>74</v>
      </c>
      <c r="J651" t="s">
        <v>1436</v>
      </c>
      <c r="K651" s="53" t="s">
        <v>29</v>
      </c>
      <c r="L651" s="52" t="s">
        <v>92</v>
      </c>
      <c r="M651" s="48" t="s">
        <v>73</v>
      </c>
      <c r="N651" s="89" t="s">
        <v>74</v>
      </c>
      <c r="O651" s="90" t="s">
        <v>74</v>
      </c>
      <c r="P651" s="89" t="s">
        <v>74</v>
      </c>
      <c r="Q651" s="47" t="str">
        <f t="shared" si="32"/>
        <v>EMJ-00331</v>
      </c>
      <c r="R651" s="64" t="s">
        <v>75</v>
      </c>
      <c r="S651" s="87">
        <v>14</v>
      </c>
      <c r="T651" s="21">
        <v>1</v>
      </c>
      <c r="U651" s="62" t="s">
        <v>139</v>
      </c>
      <c r="V651" s="49" t="s">
        <v>136</v>
      </c>
    </row>
    <row r="652" spans="1:22" x14ac:dyDescent="0.2">
      <c r="A652" s="21" t="str">
        <f t="shared" si="30"/>
        <v>Catalogo principalOVS_ES ACADEMICOEMT-00159</v>
      </c>
      <c r="B652" s="21" t="str">
        <f t="shared" si="31"/>
        <v>EMT-00159OVS_ES ACADEMICO</v>
      </c>
      <c r="D652" s="21" t="s">
        <v>134</v>
      </c>
      <c r="E652" t="s">
        <v>1437</v>
      </c>
      <c r="F652" s="21" t="s">
        <v>806</v>
      </c>
      <c r="G652" s="21" t="s">
        <v>134</v>
      </c>
      <c r="H652" s="49" t="s">
        <v>136</v>
      </c>
      <c r="I652" s="21" t="s">
        <v>74</v>
      </c>
      <c r="J652" t="s">
        <v>1438</v>
      </c>
      <c r="K652" s="53" t="s">
        <v>29</v>
      </c>
      <c r="L652" s="52" t="s">
        <v>92</v>
      </c>
      <c r="M652" s="48" t="s">
        <v>73</v>
      </c>
      <c r="N652" s="89" t="s">
        <v>74</v>
      </c>
      <c r="O652" s="90" t="s">
        <v>74</v>
      </c>
      <c r="P652" s="89" t="s">
        <v>74</v>
      </c>
      <c r="Q652" s="47" t="str">
        <f t="shared" si="32"/>
        <v>EMT-00159</v>
      </c>
      <c r="R652" s="64" t="s">
        <v>75</v>
      </c>
      <c r="S652" s="87">
        <v>258</v>
      </c>
      <c r="T652" s="21">
        <v>1</v>
      </c>
      <c r="U652" s="62" t="s">
        <v>139</v>
      </c>
      <c r="V652" s="49" t="s">
        <v>136</v>
      </c>
    </row>
    <row r="653" spans="1:22" x14ac:dyDescent="0.2">
      <c r="A653" s="21" t="str">
        <f t="shared" si="30"/>
        <v>Catalogo principalOVS_ES ACADEMICOEMT-00160</v>
      </c>
      <c r="B653" s="21" t="str">
        <f t="shared" si="31"/>
        <v>EMT-00160OVS_ES ACADEMICO</v>
      </c>
      <c r="D653" s="21" t="s">
        <v>134</v>
      </c>
      <c r="E653" t="s">
        <v>1439</v>
      </c>
      <c r="F653" s="21" t="s">
        <v>806</v>
      </c>
      <c r="G653" s="21" t="s">
        <v>134</v>
      </c>
      <c r="H653" s="49" t="s">
        <v>136</v>
      </c>
      <c r="I653" s="21" t="s">
        <v>74</v>
      </c>
      <c r="J653" t="s">
        <v>1440</v>
      </c>
      <c r="K653" s="53" t="s">
        <v>29</v>
      </c>
      <c r="L653" s="52" t="s">
        <v>92</v>
      </c>
      <c r="M653" s="48" t="s">
        <v>73</v>
      </c>
      <c r="N653" s="89" t="s">
        <v>74</v>
      </c>
      <c r="O653" s="90" t="s">
        <v>74</v>
      </c>
      <c r="P653" s="89" t="s">
        <v>74</v>
      </c>
      <c r="Q653" s="47" t="str">
        <f t="shared" si="32"/>
        <v>EMT-00160</v>
      </c>
      <c r="R653" s="64" t="s">
        <v>75</v>
      </c>
      <c r="S653" s="87">
        <v>258</v>
      </c>
      <c r="T653" s="21">
        <v>1</v>
      </c>
      <c r="U653" s="62" t="s">
        <v>139</v>
      </c>
      <c r="V653" s="49" t="s">
        <v>136</v>
      </c>
    </row>
    <row r="654" spans="1:22" x14ac:dyDescent="0.2">
      <c r="A654" s="21" t="str">
        <f t="shared" si="30"/>
        <v>Catalogo principalOVS_ES ACADEMICOEMT-00161</v>
      </c>
      <c r="B654" s="21" t="str">
        <f t="shared" si="31"/>
        <v>EMT-00161OVS_ES ACADEMICO</v>
      </c>
      <c r="D654" s="21" t="s">
        <v>134</v>
      </c>
      <c r="E654" t="s">
        <v>1441</v>
      </c>
      <c r="F654" s="21" t="s">
        <v>806</v>
      </c>
      <c r="G654" s="21" t="s">
        <v>134</v>
      </c>
      <c r="H654" s="49" t="s">
        <v>136</v>
      </c>
      <c r="I654" s="21" t="s">
        <v>74</v>
      </c>
      <c r="J654" t="s">
        <v>1442</v>
      </c>
      <c r="K654" s="53" t="s">
        <v>29</v>
      </c>
      <c r="L654" s="52" t="s">
        <v>92</v>
      </c>
      <c r="M654" s="48" t="s">
        <v>73</v>
      </c>
      <c r="N654" s="89" t="s">
        <v>74</v>
      </c>
      <c r="O654" s="90" t="s">
        <v>74</v>
      </c>
      <c r="P654" s="89" t="s">
        <v>74</v>
      </c>
      <c r="Q654" s="47" t="str">
        <f t="shared" si="32"/>
        <v>EMT-00161</v>
      </c>
      <c r="R654" s="64" t="s">
        <v>75</v>
      </c>
      <c r="S654" s="87">
        <v>258</v>
      </c>
      <c r="T654" s="21">
        <v>1</v>
      </c>
      <c r="U654" s="62" t="s">
        <v>139</v>
      </c>
      <c r="V654" s="49" t="s">
        <v>136</v>
      </c>
    </row>
    <row r="655" spans="1:22" x14ac:dyDescent="0.2">
      <c r="A655" s="21" t="str">
        <f t="shared" si="30"/>
        <v>Catalogo principalOVS_ES ACADEMICOEMT-00162</v>
      </c>
      <c r="B655" s="21" t="str">
        <f t="shared" si="31"/>
        <v>EMT-00162OVS_ES ACADEMICO</v>
      </c>
      <c r="D655" s="21" t="s">
        <v>134</v>
      </c>
      <c r="E655" t="s">
        <v>1443</v>
      </c>
      <c r="F655" s="21" t="s">
        <v>806</v>
      </c>
      <c r="G655" s="21" t="s">
        <v>134</v>
      </c>
      <c r="H655" s="49" t="s">
        <v>136</v>
      </c>
      <c r="I655" s="21" t="s">
        <v>74</v>
      </c>
      <c r="J655" t="s">
        <v>1444</v>
      </c>
      <c r="K655" s="53" t="s">
        <v>29</v>
      </c>
      <c r="L655" s="52" t="s">
        <v>92</v>
      </c>
      <c r="M655" s="48" t="s">
        <v>73</v>
      </c>
      <c r="N655" s="89" t="s">
        <v>74</v>
      </c>
      <c r="O655" s="90" t="s">
        <v>74</v>
      </c>
      <c r="P655" s="89" t="s">
        <v>74</v>
      </c>
      <c r="Q655" s="47" t="str">
        <f t="shared" si="32"/>
        <v>EMT-00162</v>
      </c>
      <c r="R655" s="64" t="s">
        <v>75</v>
      </c>
      <c r="S655" s="87">
        <v>258</v>
      </c>
      <c r="T655" s="21">
        <v>1</v>
      </c>
      <c r="U655" s="62" t="s">
        <v>139</v>
      </c>
      <c r="V655" s="49" t="s">
        <v>136</v>
      </c>
    </row>
    <row r="656" spans="1:22" x14ac:dyDescent="0.2">
      <c r="A656" s="21" t="str">
        <f t="shared" si="30"/>
        <v>Catalogo principalOVS_ES ACADEMICOEMT-00330</v>
      </c>
      <c r="B656" s="21" t="str">
        <f t="shared" si="31"/>
        <v>EMT-00330OVS_ES ACADEMICO</v>
      </c>
      <c r="D656" s="21" t="s">
        <v>134</v>
      </c>
      <c r="E656" t="s">
        <v>1445</v>
      </c>
      <c r="F656" s="21" t="s">
        <v>806</v>
      </c>
      <c r="G656" s="21" t="s">
        <v>134</v>
      </c>
      <c r="H656" s="49" t="s">
        <v>136</v>
      </c>
      <c r="I656" s="21" t="s">
        <v>74</v>
      </c>
      <c r="J656" t="s">
        <v>1446</v>
      </c>
      <c r="K656" s="53" t="s">
        <v>29</v>
      </c>
      <c r="L656" s="52" t="s">
        <v>92</v>
      </c>
      <c r="M656" s="48" t="s">
        <v>73</v>
      </c>
      <c r="N656" s="89" t="s">
        <v>74</v>
      </c>
      <c r="O656" s="90" t="s">
        <v>74</v>
      </c>
      <c r="P656" s="89" t="s">
        <v>74</v>
      </c>
      <c r="Q656" s="47" t="str">
        <f t="shared" si="32"/>
        <v>EMT-00330</v>
      </c>
      <c r="R656" s="64" t="s">
        <v>75</v>
      </c>
      <c r="S656" s="87">
        <v>168</v>
      </c>
      <c r="T656" s="21">
        <v>1</v>
      </c>
      <c r="U656" s="62" t="s">
        <v>139</v>
      </c>
      <c r="V656" s="49" t="s">
        <v>136</v>
      </c>
    </row>
    <row r="657" spans="1:22" x14ac:dyDescent="0.2">
      <c r="A657" s="21" t="str">
        <f t="shared" si="30"/>
        <v>Catalogo principalOVS_ES ACADEMICOEMT-00331</v>
      </c>
      <c r="B657" s="21" t="str">
        <f t="shared" si="31"/>
        <v>EMT-00331OVS_ES ACADEMICO</v>
      </c>
      <c r="D657" s="21" t="s">
        <v>134</v>
      </c>
      <c r="E657" t="s">
        <v>1447</v>
      </c>
      <c r="F657" s="21" t="s">
        <v>806</v>
      </c>
      <c r="G657" s="21" t="s">
        <v>134</v>
      </c>
      <c r="H657" s="49" t="s">
        <v>136</v>
      </c>
      <c r="I657" s="21" t="s">
        <v>74</v>
      </c>
      <c r="J657" t="s">
        <v>1448</v>
      </c>
      <c r="K657" s="53" t="s">
        <v>29</v>
      </c>
      <c r="L657" s="52" t="s">
        <v>92</v>
      </c>
      <c r="M657" s="48" t="s">
        <v>73</v>
      </c>
      <c r="N657" s="89" t="s">
        <v>74</v>
      </c>
      <c r="O657" s="90" t="s">
        <v>74</v>
      </c>
      <c r="P657" s="89" t="s">
        <v>74</v>
      </c>
      <c r="Q657" s="47" t="str">
        <f t="shared" si="32"/>
        <v>EMT-00331</v>
      </c>
      <c r="R657" s="64" t="s">
        <v>75</v>
      </c>
      <c r="S657" s="87">
        <v>168</v>
      </c>
      <c r="T657" s="21">
        <v>1</v>
      </c>
      <c r="U657" s="62" t="s">
        <v>139</v>
      </c>
      <c r="V657" s="49" t="s">
        <v>136</v>
      </c>
    </row>
    <row r="658" spans="1:22" x14ac:dyDescent="0.2">
      <c r="A658" s="21" t="str">
        <f t="shared" si="30"/>
        <v>Catalogo principalOVS_ES ACADEMICOEMT-00433</v>
      </c>
      <c r="B658" s="21" t="str">
        <f t="shared" si="31"/>
        <v>EMT-00433OVS_ES ACADEMICO</v>
      </c>
      <c r="D658" s="21" t="s">
        <v>134</v>
      </c>
      <c r="E658" t="s">
        <v>1449</v>
      </c>
      <c r="F658" s="21" t="s">
        <v>806</v>
      </c>
      <c r="G658" s="21" t="s">
        <v>134</v>
      </c>
      <c r="H658" s="49" t="s">
        <v>136</v>
      </c>
      <c r="I658" s="21" t="s">
        <v>74</v>
      </c>
      <c r="J658" t="s">
        <v>1450</v>
      </c>
      <c r="K658" s="53" t="s">
        <v>29</v>
      </c>
      <c r="L658" s="52" t="s">
        <v>92</v>
      </c>
      <c r="M658" s="48" t="s">
        <v>73</v>
      </c>
      <c r="N658" s="89" t="s">
        <v>74</v>
      </c>
      <c r="O658" s="90" t="s">
        <v>74</v>
      </c>
      <c r="P658" s="89" t="s">
        <v>74</v>
      </c>
      <c r="Q658" s="47" t="str">
        <f t="shared" si="32"/>
        <v>EMT-00433</v>
      </c>
      <c r="R658" s="64" t="s">
        <v>75</v>
      </c>
      <c r="S658" s="87">
        <v>238</v>
      </c>
      <c r="T658" s="21">
        <v>1</v>
      </c>
      <c r="U658" s="62" t="s">
        <v>139</v>
      </c>
      <c r="V658" s="49" t="s">
        <v>136</v>
      </c>
    </row>
    <row r="659" spans="1:22" x14ac:dyDescent="0.2">
      <c r="A659" s="21" t="str">
        <f t="shared" si="30"/>
        <v>Catalogo principalOVS_ES ACADEMICOEMT-00434</v>
      </c>
      <c r="B659" s="21" t="str">
        <f t="shared" si="31"/>
        <v>EMT-00434OVS_ES ACADEMICO</v>
      </c>
      <c r="D659" s="21" t="s">
        <v>134</v>
      </c>
      <c r="E659" t="s">
        <v>1451</v>
      </c>
      <c r="F659" s="21" t="s">
        <v>806</v>
      </c>
      <c r="G659" s="21" t="s">
        <v>134</v>
      </c>
      <c r="H659" s="49" t="s">
        <v>136</v>
      </c>
      <c r="I659" s="21" t="s">
        <v>74</v>
      </c>
      <c r="J659" t="s">
        <v>1452</v>
      </c>
      <c r="K659" s="53" t="s">
        <v>29</v>
      </c>
      <c r="L659" s="52" t="s">
        <v>92</v>
      </c>
      <c r="M659" s="48" t="s">
        <v>73</v>
      </c>
      <c r="N659" s="89" t="s">
        <v>74</v>
      </c>
      <c r="O659" s="90" t="s">
        <v>74</v>
      </c>
      <c r="P659" s="89" t="s">
        <v>74</v>
      </c>
      <c r="Q659" s="47" t="str">
        <f t="shared" si="32"/>
        <v>EMT-00434</v>
      </c>
      <c r="R659" s="64" t="s">
        <v>75</v>
      </c>
      <c r="S659" s="87">
        <v>238</v>
      </c>
      <c r="T659" s="21">
        <v>1</v>
      </c>
      <c r="U659" s="62" t="s">
        <v>139</v>
      </c>
      <c r="V659" s="49" t="s">
        <v>136</v>
      </c>
    </row>
    <row r="660" spans="1:22" x14ac:dyDescent="0.2">
      <c r="A660" s="21" t="str">
        <f t="shared" si="30"/>
        <v>Catalogo principalOVS_ES ACADEMICOEMT-00435</v>
      </c>
      <c r="B660" s="21" t="str">
        <f t="shared" si="31"/>
        <v>EMT-00435OVS_ES ACADEMICO</v>
      </c>
      <c r="D660" s="21" t="s">
        <v>134</v>
      </c>
      <c r="E660" t="s">
        <v>1453</v>
      </c>
      <c r="F660" s="21" t="s">
        <v>806</v>
      </c>
      <c r="G660" s="21" t="s">
        <v>134</v>
      </c>
      <c r="H660" s="49" t="s">
        <v>136</v>
      </c>
      <c r="I660" s="21" t="s">
        <v>74</v>
      </c>
      <c r="J660" t="s">
        <v>1454</v>
      </c>
      <c r="K660" s="53" t="s">
        <v>29</v>
      </c>
      <c r="L660" s="52" t="s">
        <v>92</v>
      </c>
      <c r="M660" s="48" t="s">
        <v>73</v>
      </c>
      <c r="N660" s="89" t="s">
        <v>74</v>
      </c>
      <c r="O660" s="90" t="s">
        <v>74</v>
      </c>
      <c r="P660" s="89" t="s">
        <v>74</v>
      </c>
      <c r="Q660" s="47" t="str">
        <f t="shared" si="32"/>
        <v>EMT-00435</v>
      </c>
      <c r="R660" s="64" t="s">
        <v>75</v>
      </c>
      <c r="S660" s="87">
        <v>238</v>
      </c>
      <c r="T660" s="21">
        <v>1</v>
      </c>
      <c r="U660" s="62" t="s">
        <v>139</v>
      </c>
      <c r="V660" s="49" t="s">
        <v>136</v>
      </c>
    </row>
    <row r="661" spans="1:22" x14ac:dyDescent="0.2">
      <c r="A661" s="21" t="str">
        <f t="shared" si="30"/>
        <v>Catalogo principalOVS_ES ACADEMICOEMT-00436</v>
      </c>
      <c r="B661" s="21" t="str">
        <f t="shared" si="31"/>
        <v>EMT-00436OVS_ES ACADEMICO</v>
      </c>
      <c r="D661" s="21" t="s">
        <v>134</v>
      </c>
      <c r="E661" t="s">
        <v>1455</v>
      </c>
      <c r="F661" s="21" t="s">
        <v>806</v>
      </c>
      <c r="G661" s="21" t="s">
        <v>134</v>
      </c>
      <c r="H661" s="49" t="s">
        <v>136</v>
      </c>
      <c r="I661" s="21" t="s">
        <v>74</v>
      </c>
      <c r="J661" t="s">
        <v>1456</v>
      </c>
      <c r="K661" s="53" t="s">
        <v>29</v>
      </c>
      <c r="L661" s="52" t="s">
        <v>92</v>
      </c>
      <c r="M661" s="48" t="s">
        <v>73</v>
      </c>
      <c r="N661" s="89" t="s">
        <v>74</v>
      </c>
      <c r="O661" s="90" t="s">
        <v>74</v>
      </c>
      <c r="P661" s="89" t="s">
        <v>74</v>
      </c>
      <c r="Q661" s="47" t="str">
        <f t="shared" si="32"/>
        <v>EMT-00436</v>
      </c>
      <c r="R661" s="64" t="s">
        <v>75</v>
      </c>
      <c r="S661" s="87">
        <v>238</v>
      </c>
      <c r="T661" s="21">
        <v>1</v>
      </c>
      <c r="U661" s="62" t="s">
        <v>139</v>
      </c>
      <c r="V661" s="49" t="s">
        <v>136</v>
      </c>
    </row>
    <row r="662" spans="1:22" x14ac:dyDescent="0.2">
      <c r="A662" s="21" t="str">
        <f t="shared" si="30"/>
        <v>Catalogo principalOVS_ES ACADEMICOEMT-00515</v>
      </c>
      <c r="B662" s="21" t="str">
        <f t="shared" si="31"/>
        <v>EMT-00515OVS_ES ACADEMICO</v>
      </c>
      <c r="D662" s="21" t="s">
        <v>134</v>
      </c>
      <c r="E662" t="s">
        <v>1457</v>
      </c>
      <c r="F662" s="21" t="s">
        <v>806</v>
      </c>
      <c r="G662" s="21" t="s">
        <v>134</v>
      </c>
      <c r="H662" s="49" t="s">
        <v>136</v>
      </c>
      <c r="I662" s="21" t="s">
        <v>74</v>
      </c>
      <c r="J662" t="s">
        <v>1458</v>
      </c>
      <c r="K662" s="53" t="s">
        <v>29</v>
      </c>
      <c r="L662" s="52" t="s">
        <v>92</v>
      </c>
      <c r="M662" s="48" t="s">
        <v>73</v>
      </c>
      <c r="N662" s="89" t="s">
        <v>74</v>
      </c>
      <c r="O662" s="90" t="s">
        <v>74</v>
      </c>
      <c r="P662" s="89" t="s">
        <v>74</v>
      </c>
      <c r="Q662" s="47" t="str">
        <f t="shared" si="32"/>
        <v>EMT-00515</v>
      </c>
      <c r="R662" s="64" t="s">
        <v>75</v>
      </c>
      <c r="S662" s="87">
        <v>155</v>
      </c>
      <c r="T662" s="21">
        <v>1</v>
      </c>
      <c r="U662" s="62" t="s">
        <v>139</v>
      </c>
      <c r="V662" s="49" t="s">
        <v>136</v>
      </c>
    </row>
    <row r="663" spans="1:22" x14ac:dyDescent="0.2">
      <c r="A663" s="21" t="str">
        <f t="shared" si="30"/>
        <v>Catalogo principalOVS_ES ACADEMICOEMT-00516</v>
      </c>
      <c r="B663" s="21" t="str">
        <f t="shared" si="31"/>
        <v>EMT-00516OVS_ES ACADEMICO</v>
      </c>
      <c r="D663" s="21" t="s">
        <v>134</v>
      </c>
      <c r="E663" t="s">
        <v>1459</v>
      </c>
      <c r="F663" s="21" t="s">
        <v>806</v>
      </c>
      <c r="G663" s="21" t="s">
        <v>134</v>
      </c>
      <c r="H663" s="49" t="s">
        <v>136</v>
      </c>
      <c r="I663" s="21" t="s">
        <v>74</v>
      </c>
      <c r="J663" t="s">
        <v>1460</v>
      </c>
      <c r="K663" s="53" t="s">
        <v>29</v>
      </c>
      <c r="L663" s="52" t="s">
        <v>92</v>
      </c>
      <c r="M663" s="48" t="s">
        <v>73</v>
      </c>
      <c r="N663" s="89" t="s">
        <v>74</v>
      </c>
      <c r="O663" s="90" t="s">
        <v>74</v>
      </c>
      <c r="P663" s="89" t="s">
        <v>74</v>
      </c>
      <c r="Q663" s="47" t="str">
        <f t="shared" si="32"/>
        <v>EMT-00516</v>
      </c>
      <c r="R663" s="64" t="s">
        <v>75</v>
      </c>
      <c r="S663" s="87">
        <v>155</v>
      </c>
      <c r="T663" s="21">
        <v>1</v>
      </c>
      <c r="U663" s="62" t="s">
        <v>139</v>
      </c>
      <c r="V663" s="49" t="s">
        <v>136</v>
      </c>
    </row>
    <row r="664" spans="1:22" x14ac:dyDescent="0.2">
      <c r="A664" s="21" t="str">
        <f t="shared" si="30"/>
        <v>Catalogo principalOVS_ES ACADEMICOENJ-00159</v>
      </c>
      <c r="B664" s="21" t="str">
        <f t="shared" si="31"/>
        <v>ENJ-00159OVS_ES ACADEMICO</v>
      </c>
      <c r="D664" s="21" t="s">
        <v>134</v>
      </c>
      <c r="E664" t="s">
        <v>1461</v>
      </c>
      <c r="F664" s="21" t="s">
        <v>806</v>
      </c>
      <c r="G664" s="21" t="s">
        <v>134</v>
      </c>
      <c r="H664" s="49" t="s">
        <v>136</v>
      </c>
      <c r="I664" s="21" t="s">
        <v>74</v>
      </c>
      <c r="J664" t="s">
        <v>1462</v>
      </c>
      <c r="K664" s="53" t="s">
        <v>29</v>
      </c>
      <c r="L664" s="52" t="s">
        <v>92</v>
      </c>
      <c r="M664" s="48" t="s">
        <v>73</v>
      </c>
      <c r="N664" s="89" t="s">
        <v>74</v>
      </c>
      <c r="O664" s="90" t="s">
        <v>74</v>
      </c>
      <c r="P664" s="89" t="s">
        <v>74</v>
      </c>
      <c r="Q664" s="47" t="str">
        <f t="shared" si="32"/>
        <v>ENJ-00159</v>
      </c>
      <c r="R664" s="64" t="s">
        <v>75</v>
      </c>
      <c r="S664" s="87">
        <v>258</v>
      </c>
      <c r="T664" s="21">
        <v>1</v>
      </c>
      <c r="U664" s="62" t="s">
        <v>139</v>
      </c>
      <c r="V664" s="49" t="s">
        <v>136</v>
      </c>
    </row>
    <row r="665" spans="1:22" x14ac:dyDescent="0.2">
      <c r="A665" s="21" t="str">
        <f t="shared" si="30"/>
        <v>Catalogo principalOVS_ES ACADEMICOENJ-00160</v>
      </c>
      <c r="B665" s="21" t="str">
        <f t="shared" si="31"/>
        <v>ENJ-00160OVS_ES ACADEMICO</v>
      </c>
      <c r="D665" s="21" t="s">
        <v>134</v>
      </c>
      <c r="E665" t="s">
        <v>1463</v>
      </c>
      <c r="F665" s="21" t="s">
        <v>806</v>
      </c>
      <c r="G665" s="21" t="s">
        <v>134</v>
      </c>
      <c r="H665" s="49" t="s">
        <v>136</v>
      </c>
      <c r="I665" s="21" t="s">
        <v>74</v>
      </c>
      <c r="J665" t="s">
        <v>1464</v>
      </c>
      <c r="K665" s="53" t="s">
        <v>29</v>
      </c>
      <c r="L665" s="52" t="s">
        <v>92</v>
      </c>
      <c r="M665" s="48" t="s">
        <v>73</v>
      </c>
      <c r="N665" s="89" t="s">
        <v>74</v>
      </c>
      <c r="O665" s="90" t="s">
        <v>74</v>
      </c>
      <c r="P665" s="89" t="s">
        <v>74</v>
      </c>
      <c r="Q665" s="47" t="str">
        <f t="shared" si="32"/>
        <v>ENJ-00160</v>
      </c>
      <c r="R665" s="64" t="s">
        <v>75</v>
      </c>
      <c r="S665" s="87">
        <v>258</v>
      </c>
      <c r="T665" s="21">
        <v>1</v>
      </c>
      <c r="U665" s="62" t="s">
        <v>139</v>
      </c>
      <c r="V665" s="49" t="s">
        <v>136</v>
      </c>
    </row>
    <row r="666" spans="1:22" x14ac:dyDescent="0.2">
      <c r="A666" s="21" t="str">
        <f t="shared" si="30"/>
        <v>Catalogo principalOVS_ES ACADEMICOENJ-00161</v>
      </c>
      <c r="B666" s="21" t="str">
        <f t="shared" si="31"/>
        <v>ENJ-00161OVS_ES ACADEMICO</v>
      </c>
      <c r="D666" s="21" t="s">
        <v>134</v>
      </c>
      <c r="E666" t="s">
        <v>1465</v>
      </c>
      <c r="F666" s="21" t="s">
        <v>806</v>
      </c>
      <c r="G666" s="21" t="s">
        <v>134</v>
      </c>
      <c r="H666" s="49" t="s">
        <v>136</v>
      </c>
      <c r="I666" s="21" t="s">
        <v>74</v>
      </c>
      <c r="J666" t="s">
        <v>1466</v>
      </c>
      <c r="K666" s="53" t="s">
        <v>29</v>
      </c>
      <c r="L666" s="52" t="s">
        <v>92</v>
      </c>
      <c r="M666" s="48" t="s">
        <v>73</v>
      </c>
      <c r="N666" s="89" t="s">
        <v>74</v>
      </c>
      <c r="O666" s="90" t="s">
        <v>74</v>
      </c>
      <c r="P666" s="89" t="s">
        <v>74</v>
      </c>
      <c r="Q666" s="47" t="str">
        <f t="shared" si="32"/>
        <v>ENJ-00161</v>
      </c>
      <c r="R666" s="64" t="s">
        <v>75</v>
      </c>
      <c r="S666" s="87">
        <v>258</v>
      </c>
      <c r="T666" s="21">
        <v>1</v>
      </c>
      <c r="U666" s="62" t="s">
        <v>139</v>
      </c>
      <c r="V666" s="49" t="s">
        <v>136</v>
      </c>
    </row>
    <row r="667" spans="1:22" x14ac:dyDescent="0.2">
      <c r="A667" s="21" t="str">
        <f t="shared" si="30"/>
        <v>Catalogo principalOVS_ES ACADEMICOENJ-00162</v>
      </c>
      <c r="B667" s="21" t="str">
        <f t="shared" si="31"/>
        <v>ENJ-00162OVS_ES ACADEMICO</v>
      </c>
      <c r="D667" s="21" t="s">
        <v>134</v>
      </c>
      <c r="E667" t="s">
        <v>1467</v>
      </c>
      <c r="F667" s="21" t="s">
        <v>806</v>
      </c>
      <c r="G667" s="21" t="s">
        <v>134</v>
      </c>
      <c r="H667" s="49" t="s">
        <v>136</v>
      </c>
      <c r="I667" s="21" t="s">
        <v>74</v>
      </c>
      <c r="J667" t="s">
        <v>1468</v>
      </c>
      <c r="K667" s="53" t="s">
        <v>29</v>
      </c>
      <c r="L667" s="52" t="s">
        <v>92</v>
      </c>
      <c r="M667" s="48" t="s">
        <v>73</v>
      </c>
      <c r="N667" s="89" t="s">
        <v>74</v>
      </c>
      <c r="O667" s="90" t="s">
        <v>74</v>
      </c>
      <c r="P667" s="89" t="s">
        <v>74</v>
      </c>
      <c r="Q667" s="47" t="str">
        <f t="shared" si="32"/>
        <v>ENJ-00162</v>
      </c>
      <c r="R667" s="64" t="s">
        <v>75</v>
      </c>
      <c r="S667" s="87">
        <v>258</v>
      </c>
      <c r="T667" s="21">
        <v>1</v>
      </c>
      <c r="U667" s="62" t="s">
        <v>139</v>
      </c>
      <c r="V667" s="49" t="s">
        <v>136</v>
      </c>
    </row>
    <row r="668" spans="1:22" x14ac:dyDescent="0.2">
      <c r="A668" s="21" t="str">
        <f t="shared" si="30"/>
        <v>Catalogo principalOVS_ES ACADEMICOENJ-00330</v>
      </c>
      <c r="B668" s="21" t="str">
        <f t="shared" si="31"/>
        <v>ENJ-00330OVS_ES ACADEMICO</v>
      </c>
      <c r="D668" s="21" t="s">
        <v>134</v>
      </c>
      <c r="E668" t="s">
        <v>1469</v>
      </c>
      <c r="F668" s="21" t="s">
        <v>806</v>
      </c>
      <c r="G668" s="21" t="s">
        <v>134</v>
      </c>
      <c r="H668" s="49" t="s">
        <v>136</v>
      </c>
      <c r="I668" s="21" t="s">
        <v>74</v>
      </c>
      <c r="J668" t="s">
        <v>1470</v>
      </c>
      <c r="K668" s="53" t="s">
        <v>29</v>
      </c>
      <c r="L668" s="52" t="s">
        <v>92</v>
      </c>
      <c r="M668" s="48" t="s">
        <v>73</v>
      </c>
      <c r="N668" s="89" t="s">
        <v>74</v>
      </c>
      <c r="O668" s="90" t="s">
        <v>74</v>
      </c>
      <c r="P668" s="89" t="s">
        <v>74</v>
      </c>
      <c r="Q668" s="47" t="str">
        <f t="shared" si="32"/>
        <v>ENJ-00330</v>
      </c>
      <c r="R668" s="64" t="s">
        <v>75</v>
      </c>
      <c r="S668" s="87">
        <v>168</v>
      </c>
      <c r="T668" s="21">
        <v>1</v>
      </c>
      <c r="U668" s="62" t="s">
        <v>139</v>
      </c>
      <c r="V668" s="49" t="s">
        <v>136</v>
      </c>
    </row>
    <row r="669" spans="1:22" x14ac:dyDescent="0.2">
      <c r="A669" s="21" t="str">
        <f t="shared" si="30"/>
        <v>Catalogo principalOVS_ES ACADEMICOENJ-00331</v>
      </c>
      <c r="B669" s="21" t="str">
        <f t="shared" si="31"/>
        <v>ENJ-00331OVS_ES ACADEMICO</v>
      </c>
      <c r="D669" s="21" t="s">
        <v>134</v>
      </c>
      <c r="E669" t="s">
        <v>1471</v>
      </c>
      <c r="F669" s="21" t="s">
        <v>806</v>
      </c>
      <c r="G669" s="21" t="s">
        <v>134</v>
      </c>
      <c r="H669" s="49" t="s">
        <v>136</v>
      </c>
      <c r="I669" s="21" t="s">
        <v>74</v>
      </c>
      <c r="J669" t="s">
        <v>1472</v>
      </c>
      <c r="K669" s="53" t="s">
        <v>29</v>
      </c>
      <c r="L669" s="52" t="s">
        <v>92</v>
      </c>
      <c r="M669" s="48" t="s">
        <v>73</v>
      </c>
      <c r="N669" s="89" t="s">
        <v>74</v>
      </c>
      <c r="O669" s="90" t="s">
        <v>74</v>
      </c>
      <c r="P669" s="89" t="s">
        <v>74</v>
      </c>
      <c r="Q669" s="47" t="str">
        <f t="shared" si="32"/>
        <v>ENJ-00331</v>
      </c>
      <c r="R669" s="64" t="s">
        <v>75</v>
      </c>
      <c r="S669" s="87">
        <v>168</v>
      </c>
      <c r="T669" s="21">
        <v>1</v>
      </c>
      <c r="U669" s="62" t="s">
        <v>139</v>
      </c>
      <c r="V669" s="49" t="s">
        <v>136</v>
      </c>
    </row>
    <row r="670" spans="1:22" x14ac:dyDescent="0.2">
      <c r="A670" s="21" t="str">
        <f t="shared" si="30"/>
        <v>Catalogo principalOVS_ES ACADEMICOENJ-00569</v>
      </c>
      <c r="B670" s="21" t="str">
        <f t="shared" si="31"/>
        <v>ENJ-00569OVS_ES ACADEMICO</v>
      </c>
      <c r="D670" s="21" t="s">
        <v>134</v>
      </c>
      <c r="E670" t="s">
        <v>1473</v>
      </c>
      <c r="F670" s="21" t="s">
        <v>806</v>
      </c>
      <c r="G670" s="21" t="s">
        <v>134</v>
      </c>
      <c r="H670" s="49" t="s">
        <v>136</v>
      </c>
      <c r="I670" s="21" t="s">
        <v>74</v>
      </c>
      <c r="J670" t="s">
        <v>1474</v>
      </c>
      <c r="K670" s="53" t="s">
        <v>29</v>
      </c>
      <c r="L670" s="52" t="s">
        <v>92</v>
      </c>
      <c r="M670" s="48" t="s">
        <v>73</v>
      </c>
      <c r="N670" s="89" t="s">
        <v>74</v>
      </c>
      <c r="O670" s="90" t="s">
        <v>74</v>
      </c>
      <c r="P670" s="89" t="s">
        <v>74</v>
      </c>
      <c r="Q670" s="47" t="str">
        <f t="shared" si="32"/>
        <v>ENJ-00569</v>
      </c>
      <c r="R670" s="64" t="s">
        <v>75</v>
      </c>
      <c r="S670" s="87">
        <v>238</v>
      </c>
      <c r="T670" s="21">
        <v>1</v>
      </c>
      <c r="U670" s="62" t="s">
        <v>139</v>
      </c>
      <c r="V670" s="49" t="s">
        <v>136</v>
      </c>
    </row>
    <row r="671" spans="1:22" x14ac:dyDescent="0.2">
      <c r="A671" s="21" t="str">
        <f t="shared" si="30"/>
        <v>Catalogo principalOVS_ES ACADEMICOENJ-00570</v>
      </c>
      <c r="B671" s="21" t="str">
        <f t="shared" si="31"/>
        <v>ENJ-00570OVS_ES ACADEMICO</v>
      </c>
      <c r="D671" s="21" t="s">
        <v>134</v>
      </c>
      <c r="E671" t="s">
        <v>1475</v>
      </c>
      <c r="F671" s="21" t="s">
        <v>806</v>
      </c>
      <c r="G671" s="21" t="s">
        <v>134</v>
      </c>
      <c r="H671" s="49" t="s">
        <v>136</v>
      </c>
      <c r="I671" s="21" t="s">
        <v>74</v>
      </c>
      <c r="J671" t="s">
        <v>1476</v>
      </c>
      <c r="K671" s="53" t="s">
        <v>29</v>
      </c>
      <c r="L671" s="52" t="s">
        <v>92</v>
      </c>
      <c r="M671" s="48" t="s">
        <v>73</v>
      </c>
      <c r="N671" s="89" t="s">
        <v>74</v>
      </c>
      <c r="O671" s="90" t="s">
        <v>74</v>
      </c>
      <c r="P671" s="89" t="s">
        <v>74</v>
      </c>
      <c r="Q671" s="47" t="str">
        <f t="shared" si="32"/>
        <v>ENJ-00570</v>
      </c>
      <c r="R671" s="64" t="s">
        <v>75</v>
      </c>
      <c r="S671" s="87">
        <v>238</v>
      </c>
      <c r="T671" s="21">
        <v>1</v>
      </c>
      <c r="U671" s="62" t="s">
        <v>139</v>
      </c>
      <c r="V671" s="49" t="s">
        <v>136</v>
      </c>
    </row>
    <row r="672" spans="1:22" x14ac:dyDescent="0.2">
      <c r="A672" s="21" t="str">
        <f t="shared" si="30"/>
        <v>Catalogo principalOVS_ES ACADEMICOENJ-00571</v>
      </c>
      <c r="B672" s="21" t="str">
        <f t="shared" si="31"/>
        <v>ENJ-00571OVS_ES ACADEMICO</v>
      </c>
      <c r="D672" s="21" t="s">
        <v>134</v>
      </c>
      <c r="E672" t="s">
        <v>1477</v>
      </c>
      <c r="F672" s="21" t="s">
        <v>806</v>
      </c>
      <c r="G672" s="21" t="s">
        <v>134</v>
      </c>
      <c r="H672" s="49" t="s">
        <v>136</v>
      </c>
      <c r="I672" s="21" t="s">
        <v>74</v>
      </c>
      <c r="J672" t="s">
        <v>1478</v>
      </c>
      <c r="K672" s="53" t="s">
        <v>29</v>
      </c>
      <c r="L672" s="52" t="s">
        <v>92</v>
      </c>
      <c r="M672" s="48" t="s">
        <v>73</v>
      </c>
      <c r="N672" s="89" t="s">
        <v>74</v>
      </c>
      <c r="O672" s="90" t="s">
        <v>74</v>
      </c>
      <c r="P672" s="89" t="s">
        <v>74</v>
      </c>
      <c r="Q672" s="47" t="str">
        <f t="shared" si="32"/>
        <v>ENJ-00571</v>
      </c>
      <c r="R672" s="64" t="s">
        <v>75</v>
      </c>
      <c r="S672" s="87">
        <v>238</v>
      </c>
      <c r="T672" s="21">
        <v>1</v>
      </c>
      <c r="U672" s="62" t="s">
        <v>139</v>
      </c>
      <c r="V672" s="49" t="s">
        <v>136</v>
      </c>
    </row>
    <row r="673" spans="1:22" x14ac:dyDescent="0.2">
      <c r="A673" s="21" t="str">
        <f t="shared" si="30"/>
        <v>Catalogo principalOVS_ES ACADEMICOENJ-00572</v>
      </c>
      <c r="B673" s="21" t="str">
        <f t="shared" si="31"/>
        <v>ENJ-00572OVS_ES ACADEMICO</v>
      </c>
      <c r="D673" s="21" t="s">
        <v>134</v>
      </c>
      <c r="E673" t="s">
        <v>1479</v>
      </c>
      <c r="F673" s="21" t="s">
        <v>806</v>
      </c>
      <c r="G673" s="21" t="s">
        <v>134</v>
      </c>
      <c r="H673" s="49" t="s">
        <v>136</v>
      </c>
      <c r="I673" s="21" t="s">
        <v>74</v>
      </c>
      <c r="J673" t="s">
        <v>1480</v>
      </c>
      <c r="K673" s="53" t="s">
        <v>29</v>
      </c>
      <c r="L673" s="52" t="s">
        <v>92</v>
      </c>
      <c r="M673" s="48" t="s">
        <v>73</v>
      </c>
      <c r="N673" s="89" t="s">
        <v>74</v>
      </c>
      <c r="O673" s="90" t="s">
        <v>74</v>
      </c>
      <c r="P673" s="89" t="s">
        <v>74</v>
      </c>
      <c r="Q673" s="47" t="str">
        <f t="shared" si="32"/>
        <v>ENJ-00572</v>
      </c>
      <c r="R673" s="64" t="s">
        <v>75</v>
      </c>
      <c r="S673" s="87">
        <v>238</v>
      </c>
      <c r="T673" s="21">
        <v>1</v>
      </c>
      <c r="U673" s="62" t="s">
        <v>139</v>
      </c>
      <c r="V673" s="49" t="s">
        <v>136</v>
      </c>
    </row>
    <row r="674" spans="1:22" x14ac:dyDescent="0.2">
      <c r="A674" s="21" t="str">
        <f t="shared" si="30"/>
        <v>Catalogo principalOVS_ES ACADEMICOENJ-00651</v>
      </c>
      <c r="B674" s="21" t="str">
        <f t="shared" si="31"/>
        <v>ENJ-00651OVS_ES ACADEMICO</v>
      </c>
      <c r="D674" s="21" t="s">
        <v>134</v>
      </c>
      <c r="E674" t="s">
        <v>1481</v>
      </c>
      <c r="F674" s="21" t="s">
        <v>806</v>
      </c>
      <c r="G674" s="21" t="s">
        <v>134</v>
      </c>
      <c r="H674" s="49" t="s">
        <v>136</v>
      </c>
      <c r="I674" s="21" t="s">
        <v>74</v>
      </c>
      <c r="J674" t="s">
        <v>1482</v>
      </c>
      <c r="K674" s="53" t="s">
        <v>29</v>
      </c>
      <c r="L674" s="52" t="s">
        <v>92</v>
      </c>
      <c r="M674" s="48" t="s">
        <v>73</v>
      </c>
      <c r="N674" s="89" t="s">
        <v>74</v>
      </c>
      <c r="O674" s="90" t="s">
        <v>74</v>
      </c>
      <c r="P674" s="89" t="s">
        <v>74</v>
      </c>
      <c r="Q674" s="47" t="str">
        <f t="shared" si="32"/>
        <v>ENJ-00651</v>
      </c>
      <c r="R674" s="64" t="s">
        <v>75</v>
      </c>
      <c r="S674" s="87">
        <v>155</v>
      </c>
      <c r="T674" s="21">
        <v>1</v>
      </c>
      <c r="U674" s="62" t="s">
        <v>139</v>
      </c>
      <c r="V674" s="49" t="s">
        <v>136</v>
      </c>
    </row>
    <row r="675" spans="1:22" x14ac:dyDescent="0.2">
      <c r="A675" s="21" t="str">
        <f t="shared" si="30"/>
        <v>Catalogo principalOVS_ES ACADEMICOENJ-00652</v>
      </c>
      <c r="B675" s="21" t="str">
        <f t="shared" si="31"/>
        <v>ENJ-00652OVS_ES ACADEMICO</v>
      </c>
      <c r="D675" s="21" t="s">
        <v>134</v>
      </c>
      <c r="E675" t="s">
        <v>1483</v>
      </c>
      <c r="F675" s="21" t="s">
        <v>806</v>
      </c>
      <c r="G675" s="21" t="s">
        <v>134</v>
      </c>
      <c r="H675" s="49" t="s">
        <v>136</v>
      </c>
      <c r="I675" s="21" t="s">
        <v>74</v>
      </c>
      <c r="J675" t="s">
        <v>1484</v>
      </c>
      <c r="K675" s="53" t="s">
        <v>29</v>
      </c>
      <c r="L675" s="52" t="s">
        <v>92</v>
      </c>
      <c r="M675" s="48" t="s">
        <v>73</v>
      </c>
      <c r="N675" s="89" t="s">
        <v>74</v>
      </c>
      <c r="O675" s="90" t="s">
        <v>74</v>
      </c>
      <c r="P675" s="89" t="s">
        <v>74</v>
      </c>
      <c r="Q675" s="47" t="str">
        <f t="shared" si="32"/>
        <v>ENJ-00652</v>
      </c>
      <c r="R675" s="64" t="s">
        <v>75</v>
      </c>
      <c r="S675" s="87">
        <v>155</v>
      </c>
      <c r="T675" s="21">
        <v>1</v>
      </c>
      <c r="U675" s="62" t="s">
        <v>139</v>
      </c>
      <c r="V675" s="49" t="s">
        <v>136</v>
      </c>
    </row>
    <row r="676" spans="1:22" x14ac:dyDescent="0.2">
      <c r="A676" s="21" t="str">
        <f t="shared" si="30"/>
        <v>Catalogo principalOVS_ES ACADEMICOEWA-00001</v>
      </c>
      <c r="B676" s="21" t="str">
        <f t="shared" si="31"/>
        <v>EWA-00001OVS_ES ACADEMICO</v>
      </c>
      <c r="D676" s="21" t="s">
        <v>134</v>
      </c>
      <c r="E676" t="s">
        <v>1485</v>
      </c>
      <c r="F676" s="21" t="s">
        <v>806</v>
      </c>
      <c r="G676" s="21" t="s">
        <v>134</v>
      </c>
      <c r="H676" s="49" t="s">
        <v>136</v>
      </c>
      <c r="I676" s="21" t="s">
        <v>74</v>
      </c>
      <c r="J676" t="s">
        <v>1486</v>
      </c>
      <c r="K676" s="53" t="s">
        <v>29</v>
      </c>
      <c r="L676" s="52" t="s">
        <v>92</v>
      </c>
      <c r="M676" s="48" t="s">
        <v>73</v>
      </c>
      <c r="N676" s="89" t="s">
        <v>74</v>
      </c>
      <c r="O676" s="90" t="s">
        <v>74</v>
      </c>
      <c r="P676" s="89" t="s">
        <v>74</v>
      </c>
      <c r="Q676" s="47" t="str">
        <f t="shared" si="32"/>
        <v>EWA-00001</v>
      </c>
      <c r="R676" s="64" t="s">
        <v>848</v>
      </c>
      <c r="S676" s="87">
        <v>21.1</v>
      </c>
      <c r="T676" s="21">
        <v>1</v>
      </c>
      <c r="U676" s="62" t="s">
        <v>139</v>
      </c>
      <c r="V676" s="49" t="s">
        <v>136</v>
      </c>
    </row>
    <row r="677" spans="1:22" x14ac:dyDescent="0.2">
      <c r="A677" s="21" t="str">
        <f t="shared" si="30"/>
        <v>Catalogo principalOVS_ES ACADEMICOEWA-00002</v>
      </c>
      <c r="B677" s="21" t="str">
        <f t="shared" si="31"/>
        <v>EWA-00002OVS_ES ACADEMICO</v>
      </c>
      <c r="D677" s="21" t="s">
        <v>134</v>
      </c>
      <c r="E677" t="s">
        <v>1487</v>
      </c>
      <c r="F677" s="21" t="s">
        <v>806</v>
      </c>
      <c r="G677" s="21" t="s">
        <v>134</v>
      </c>
      <c r="H677" s="49" t="s">
        <v>136</v>
      </c>
      <c r="I677" s="21" t="s">
        <v>74</v>
      </c>
      <c r="J677" t="s">
        <v>1488</v>
      </c>
      <c r="K677" s="53" t="s">
        <v>29</v>
      </c>
      <c r="L677" s="52" t="s">
        <v>92</v>
      </c>
      <c r="M677" s="48" t="s">
        <v>73</v>
      </c>
      <c r="N677" s="89" t="s">
        <v>74</v>
      </c>
      <c r="O677" s="90" t="s">
        <v>74</v>
      </c>
      <c r="P677" s="89" t="s">
        <v>74</v>
      </c>
      <c r="Q677" s="47" t="str">
        <f t="shared" si="32"/>
        <v>EWA-00002</v>
      </c>
      <c r="R677" s="64" t="s">
        <v>848</v>
      </c>
      <c r="S677" s="87">
        <v>21.1</v>
      </c>
      <c r="T677" s="21">
        <v>1</v>
      </c>
      <c r="U677" s="62" t="s">
        <v>139</v>
      </c>
      <c r="V677" s="49" t="s">
        <v>136</v>
      </c>
    </row>
    <row r="678" spans="1:22" x14ac:dyDescent="0.2">
      <c r="A678" s="21" t="str">
        <f t="shared" si="30"/>
        <v>Catalogo principalOVS_ES ACADEMICOEWJ-00002</v>
      </c>
      <c r="B678" s="21" t="str">
        <f t="shared" si="31"/>
        <v>EWJ-00002OVS_ES ACADEMICO</v>
      </c>
      <c r="D678" s="21" t="s">
        <v>134</v>
      </c>
      <c r="E678" t="s">
        <v>1489</v>
      </c>
      <c r="F678" s="21" t="s">
        <v>806</v>
      </c>
      <c r="G678" s="21" t="s">
        <v>134</v>
      </c>
      <c r="H678" s="49" t="s">
        <v>136</v>
      </c>
      <c r="I678" s="21" t="s">
        <v>74</v>
      </c>
      <c r="J678" t="s">
        <v>1490</v>
      </c>
      <c r="K678" s="53" t="s">
        <v>29</v>
      </c>
      <c r="L678" s="52" t="s">
        <v>92</v>
      </c>
      <c r="M678" s="48" t="s">
        <v>73</v>
      </c>
      <c r="N678" s="89" t="s">
        <v>74</v>
      </c>
      <c r="O678" s="90" t="s">
        <v>74</v>
      </c>
      <c r="P678" s="89" t="s">
        <v>74</v>
      </c>
      <c r="Q678" s="47" t="str">
        <f t="shared" si="32"/>
        <v>EWJ-00002</v>
      </c>
      <c r="R678" s="64" t="s">
        <v>848</v>
      </c>
      <c r="S678" s="87">
        <v>11.7</v>
      </c>
      <c r="T678" s="21">
        <v>1</v>
      </c>
      <c r="U678" s="62" t="s">
        <v>139</v>
      </c>
      <c r="V678" s="49" t="s">
        <v>136</v>
      </c>
    </row>
    <row r="679" spans="1:22" x14ac:dyDescent="0.2">
      <c r="A679" s="21" t="str">
        <f t="shared" si="30"/>
        <v>Catalogo principalOVS_ES ACADEMICOEWK-00001</v>
      </c>
      <c r="B679" s="21" t="str">
        <f t="shared" si="31"/>
        <v>EWK-00001OVS_ES ACADEMICO</v>
      </c>
      <c r="D679" s="21" t="s">
        <v>134</v>
      </c>
      <c r="E679" t="s">
        <v>1491</v>
      </c>
      <c r="F679" s="21" t="s">
        <v>806</v>
      </c>
      <c r="G679" s="21" t="s">
        <v>134</v>
      </c>
      <c r="H679" s="49" t="s">
        <v>136</v>
      </c>
      <c r="I679" s="21" t="s">
        <v>74</v>
      </c>
      <c r="J679" t="s">
        <v>1492</v>
      </c>
      <c r="K679" s="53" t="s">
        <v>29</v>
      </c>
      <c r="L679" s="52" t="s">
        <v>92</v>
      </c>
      <c r="M679" s="48" t="s">
        <v>73</v>
      </c>
      <c r="N679" s="89" t="s">
        <v>74</v>
      </c>
      <c r="O679" s="90" t="s">
        <v>74</v>
      </c>
      <c r="P679" s="89" t="s">
        <v>74</v>
      </c>
      <c r="Q679" s="47" t="str">
        <f t="shared" si="32"/>
        <v>EWK-00001</v>
      </c>
      <c r="R679" s="64" t="s">
        <v>848</v>
      </c>
      <c r="S679" s="87">
        <v>1.1000000000000001</v>
      </c>
      <c r="T679" s="21">
        <v>1</v>
      </c>
      <c r="U679" s="62" t="s">
        <v>139</v>
      </c>
      <c r="V679" s="49" t="s">
        <v>136</v>
      </c>
    </row>
    <row r="680" spans="1:22" x14ac:dyDescent="0.2">
      <c r="A680" s="21" t="str">
        <f t="shared" si="30"/>
        <v>Catalogo principalOVS_ES ACADEMICOEWK-00002</v>
      </c>
      <c r="B680" s="21" t="str">
        <f t="shared" si="31"/>
        <v>EWK-00002OVS_ES ACADEMICO</v>
      </c>
      <c r="D680" s="21" t="s">
        <v>134</v>
      </c>
      <c r="E680" t="s">
        <v>1493</v>
      </c>
      <c r="F680" s="21" t="s">
        <v>806</v>
      </c>
      <c r="G680" s="21" t="s">
        <v>134</v>
      </c>
      <c r="H680" s="49" t="s">
        <v>136</v>
      </c>
      <c r="I680" s="21" t="s">
        <v>74</v>
      </c>
      <c r="J680" t="s">
        <v>1494</v>
      </c>
      <c r="K680" s="53" t="s">
        <v>29</v>
      </c>
      <c r="L680" s="52" t="s">
        <v>92</v>
      </c>
      <c r="M680" s="48" t="s">
        <v>73</v>
      </c>
      <c r="N680" s="89" t="s">
        <v>74</v>
      </c>
      <c r="O680" s="90" t="s">
        <v>74</v>
      </c>
      <c r="P680" s="89" t="s">
        <v>74</v>
      </c>
      <c r="Q680" s="47" t="str">
        <f t="shared" si="32"/>
        <v>EWK-00002</v>
      </c>
      <c r="R680" s="64" t="s">
        <v>848</v>
      </c>
      <c r="S680" s="87">
        <v>1.1000000000000001</v>
      </c>
      <c r="T680" s="21">
        <v>1</v>
      </c>
      <c r="U680" s="62" t="s">
        <v>139</v>
      </c>
      <c r="V680" s="49" t="s">
        <v>136</v>
      </c>
    </row>
    <row r="681" spans="1:22" x14ac:dyDescent="0.2">
      <c r="A681" s="21" t="str">
        <f t="shared" si="30"/>
        <v>Catalogo principalOVS_ES ACADEMICOEWL-00001</v>
      </c>
      <c r="B681" s="21" t="str">
        <f t="shared" si="31"/>
        <v>EWL-00001OVS_ES ACADEMICO</v>
      </c>
      <c r="D681" s="21" t="s">
        <v>134</v>
      </c>
      <c r="E681" t="s">
        <v>1495</v>
      </c>
      <c r="F681" s="21" t="s">
        <v>806</v>
      </c>
      <c r="G681" s="21" t="s">
        <v>134</v>
      </c>
      <c r="H681" s="49" t="s">
        <v>136</v>
      </c>
      <c r="I681" s="21" t="s">
        <v>74</v>
      </c>
      <c r="J681" t="s">
        <v>1496</v>
      </c>
      <c r="K681" s="53" t="s">
        <v>29</v>
      </c>
      <c r="L681" s="52" t="s">
        <v>92</v>
      </c>
      <c r="M681" s="48" t="s">
        <v>73</v>
      </c>
      <c r="N681" s="89" t="s">
        <v>74</v>
      </c>
      <c r="O681" s="90" t="s">
        <v>74</v>
      </c>
      <c r="P681" s="89" t="s">
        <v>74</v>
      </c>
      <c r="Q681" s="47" t="str">
        <f t="shared" si="32"/>
        <v>EWL-00001</v>
      </c>
      <c r="R681" s="64" t="s">
        <v>848</v>
      </c>
      <c r="S681" s="87">
        <v>0.6</v>
      </c>
      <c r="T681" s="21">
        <v>1</v>
      </c>
      <c r="U681" s="62" t="s">
        <v>139</v>
      </c>
      <c r="V681" s="49" t="s">
        <v>136</v>
      </c>
    </row>
    <row r="682" spans="1:22" x14ac:dyDescent="0.2">
      <c r="A682" s="21" t="str">
        <f t="shared" si="30"/>
        <v>Catalogo principalOVS_ES ACADEMICOF2R-00001</v>
      </c>
      <c r="B682" s="21" t="str">
        <f t="shared" si="31"/>
        <v>F2R-00001OVS_ES ACADEMICO</v>
      </c>
      <c r="D682" s="21" t="s">
        <v>134</v>
      </c>
      <c r="E682" t="s">
        <v>1497</v>
      </c>
      <c r="F682" s="21" t="s">
        <v>806</v>
      </c>
      <c r="G682" s="21" t="s">
        <v>134</v>
      </c>
      <c r="H682" s="49" t="s">
        <v>136</v>
      </c>
      <c r="I682" s="21" t="s">
        <v>74</v>
      </c>
      <c r="J682" t="s">
        <v>1498</v>
      </c>
      <c r="K682" s="53" t="s">
        <v>29</v>
      </c>
      <c r="L682" s="52" t="s">
        <v>92</v>
      </c>
      <c r="M682" s="48" t="s">
        <v>73</v>
      </c>
      <c r="N682" s="89" t="s">
        <v>74</v>
      </c>
      <c r="O682" s="90" t="s">
        <v>74</v>
      </c>
      <c r="P682" s="89" t="s">
        <v>74</v>
      </c>
      <c r="Q682" s="47" t="str">
        <f t="shared" si="32"/>
        <v>F2R-00001</v>
      </c>
      <c r="R682" s="64" t="s">
        <v>848</v>
      </c>
      <c r="S682" s="87">
        <v>0.25</v>
      </c>
      <c r="T682" s="21">
        <v>1</v>
      </c>
      <c r="U682" s="62" t="s">
        <v>139</v>
      </c>
      <c r="V682" s="49" t="s">
        <v>136</v>
      </c>
    </row>
    <row r="683" spans="1:22" x14ac:dyDescent="0.2">
      <c r="A683" s="21" t="str">
        <f t="shared" si="30"/>
        <v>Catalogo principalOVS_ES ACADEMICOF2R-00002</v>
      </c>
      <c r="B683" s="21" t="str">
        <f t="shared" si="31"/>
        <v>F2R-00002OVS_ES ACADEMICO</v>
      </c>
      <c r="D683" s="21" t="s">
        <v>134</v>
      </c>
      <c r="E683" t="s">
        <v>1499</v>
      </c>
      <c r="F683" s="21" t="s">
        <v>806</v>
      </c>
      <c r="G683" s="21" t="s">
        <v>134</v>
      </c>
      <c r="H683" s="49" t="s">
        <v>136</v>
      </c>
      <c r="I683" s="21" t="s">
        <v>74</v>
      </c>
      <c r="J683" t="s">
        <v>1500</v>
      </c>
      <c r="K683" s="53" t="s">
        <v>29</v>
      </c>
      <c r="L683" s="52" t="s">
        <v>92</v>
      </c>
      <c r="M683" s="48" t="s">
        <v>73</v>
      </c>
      <c r="N683" s="89" t="s">
        <v>74</v>
      </c>
      <c r="O683" s="90" t="s">
        <v>74</v>
      </c>
      <c r="P683" s="89" t="s">
        <v>74</v>
      </c>
      <c r="Q683" s="47" t="str">
        <f t="shared" si="32"/>
        <v>F2R-00002</v>
      </c>
      <c r="R683" s="64" t="s">
        <v>848</v>
      </c>
      <c r="S683" s="87">
        <v>0.25</v>
      </c>
      <c r="T683" s="21">
        <v>1</v>
      </c>
      <c r="U683" s="62" t="s">
        <v>139</v>
      </c>
      <c r="V683" s="49" t="s">
        <v>136</v>
      </c>
    </row>
    <row r="684" spans="1:22" x14ac:dyDescent="0.2">
      <c r="A684" s="21" t="str">
        <f t="shared" si="30"/>
        <v>Catalogo principalOVS_ES ACADEMICOF2R-00009</v>
      </c>
      <c r="B684" s="21" t="str">
        <f t="shared" si="31"/>
        <v>F2R-00009OVS_ES ACADEMICO</v>
      </c>
      <c r="D684" s="21" t="s">
        <v>134</v>
      </c>
      <c r="E684" t="s">
        <v>1501</v>
      </c>
      <c r="F684" s="21" t="s">
        <v>806</v>
      </c>
      <c r="G684" s="21" t="s">
        <v>134</v>
      </c>
      <c r="H684" s="49" t="s">
        <v>136</v>
      </c>
      <c r="I684" s="21" t="s">
        <v>74</v>
      </c>
      <c r="J684" t="s">
        <v>1502</v>
      </c>
      <c r="K684" s="53" t="s">
        <v>29</v>
      </c>
      <c r="L684" s="52" t="s">
        <v>92</v>
      </c>
      <c r="M684" s="48" t="s">
        <v>73</v>
      </c>
      <c r="N684" s="89" t="s">
        <v>74</v>
      </c>
      <c r="O684" s="90" t="s">
        <v>74</v>
      </c>
      <c r="P684" s="89" t="s">
        <v>74</v>
      </c>
      <c r="Q684" s="47" t="str">
        <f t="shared" si="32"/>
        <v>F2R-00009</v>
      </c>
      <c r="R684" s="64" t="s">
        <v>848</v>
      </c>
      <c r="S684" s="87">
        <v>0.17</v>
      </c>
      <c r="T684" s="21">
        <v>1</v>
      </c>
      <c r="U684" s="62" t="s">
        <v>139</v>
      </c>
      <c r="V684" s="49" t="s">
        <v>136</v>
      </c>
    </row>
    <row r="685" spans="1:22" x14ac:dyDescent="0.2">
      <c r="A685" s="21" t="str">
        <f t="shared" si="30"/>
        <v>Catalogo principalOVS_ES ACADEMICOF3X-00001</v>
      </c>
      <c r="B685" s="21" t="str">
        <f t="shared" si="31"/>
        <v>F3X-00001OVS_ES ACADEMICO</v>
      </c>
      <c r="D685" s="21" t="s">
        <v>134</v>
      </c>
      <c r="E685" t="s">
        <v>1503</v>
      </c>
      <c r="F685" s="21" t="s">
        <v>806</v>
      </c>
      <c r="G685" s="21" t="s">
        <v>134</v>
      </c>
      <c r="H685" s="49" t="s">
        <v>136</v>
      </c>
      <c r="I685" s="21" t="s">
        <v>74</v>
      </c>
      <c r="J685" t="s">
        <v>1504</v>
      </c>
      <c r="K685" s="53" t="s">
        <v>29</v>
      </c>
      <c r="L685" s="52" t="s">
        <v>92</v>
      </c>
      <c r="M685" s="48" t="s">
        <v>73</v>
      </c>
      <c r="N685" s="89" t="s">
        <v>74</v>
      </c>
      <c r="O685" s="90" t="s">
        <v>74</v>
      </c>
      <c r="P685" s="89" t="s">
        <v>74</v>
      </c>
      <c r="Q685" s="47" t="str">
        <f t="shared" si="32"/>
        <v>F3X-00001</v>
      </c>
      <c r="R685" s="64" t="s">
        <v>848</v>
      </c>
      <c r="S685" s="87">
        <v>2</v>
      </c>
      <c r="T685" s="21">
        <v>1</v>
      </c>
      <c r="U685" s="62" t="s">
        <v>139</v>
      </c>
      <c r="V685" s="49" t="s">
        <v>136</v>
      </c>
    </row>
    <row r="686" spans="1:22" x14ac:dyDescent="0.2">
      <c r="A686" s="21" t="str">
        <f t="shared" si="30"/>
        <v>Catalogo principalOVS_ES ACADEMICOF3X-00002</v>
      </c>
      <c r="B686" s="21" t="str">
        <f t="shared" si="31"/>
        <v>F3X-00002OVS_ES ACADEMICO</v>
      </c>
      <c r="D686" s="21" t="s">
        <v>134</v>
      </c>
      <c r="E686" t="s">
        <v>1505</v>
      </c>
      <c r="F686" s="21" t="s">
        <v>806</v>
      </c>
      <c r="G686" s="21" t="s">
        <v>134</v>
      </c>
      <c r="H686" s="49" t="s">
        <v>136</v>
      </c>
      <c r="I686" s="21" t="s">
        <v>74</v>
      </c>
      <c r="J686" t="s">
        <v>1506</v>
      </c>
      <c r="K686" s="53" t="s">
        <v>29</v>
      </c>
      <c r="L686" s="52" t="s">
        <v>92</v>
      </c>
      <c r="M686" s="48" t="s">
        <v>73</v>
      </c>
      <c r="N686" s="89" t="s">
        <v>74</v>
      </c>
      <c r="O686" s="90" t="s">
        <v>74</v>
      </c>
      <c r="P686" s="89" t="s">
        <v>74</v>
      </c>
      <c r="Q686" s="47" t="str">
        <f t="shared" si="32"/>
        <v>F3X-00002</v>
      </c>
      <c r="R686" s="64" t="s">
        <v>848</v>
      </c>
      <c r="S686" s="87">
        <v>0</v>
      </c>
      <c r="T686" s="21">
        <v>1</v>
      </c>
      <c r="U686" s="62" t="s">
        <v>139</v>
      </c>
      <c r="V686" s="49" t="s">
        <v>136</v>
      </c>
    </row>
    <row r="687" spans="1:22" x14ac:dyDescent="0.2">
      <c r="A687" s="21" t="str">
        <f t="shared" si="30"/>
        <v>Catalogo principalOVS_ES ACADEMICOF3X-00003</v>
      </c>
      <c r="B687" s="21" t="str">
        <f t="shared" si="31"/>
        <v>F3X-00003OVS_ES ACADEMICO</v>
      </c>
      <c r="D687" s="21" t="s">
        <v>134</v>
      </c>
      <c r="E687" t="s">
        <v>1507</v>
      </c>
      <c r="F687" s="21" t="s">
        <v>806</v>
      </c>
      <c r="G687" s="21" t="s">
        <v>134</v>
      </c>
      <c r="H687" s="49" t="s">
        <v>136</v>
      </c>
      <c r="I687" s="21" t="s">
        <v>74</v>
      </c>
      <c r="J687" t="s">
        <v>1508</v>
      </c>
      <c r="K687" s="53" t="s">
        <v>29</v>
      </c>
      <c r="L687" s="52" t="s">
        <v>92</v>
      </c>
      <c r="M687" s="48" t="s">
        <v>73</v>
      </c>
      <c r="N687" s="89" t="s">
        <v>74</v>
      </c>
      <c r="O687" s="90" t="s">
        <v>74</v>
      </c>
      <c r="P687" s="89" t="s">
        <v>74</v>
      </c>
      <c r="Q687" s="47" t="str">
        <f t="shared" si="32"/>
        <v>F3X-00003</v>
      </c>
      <c r="R687" s="64" t="s">
        <v>848</v>
      </c>
      <c r="S687" s="87">
        <v>0</v>
      </c>
      <c r="T687" s="21">
        <v>1</v>
      </c>
      <c r="U687" s="62" t="s">
        <v>139</v>
      </c>
      <c r="V687" s="49" t="s">
        <v>136</v>
      </c>
    </row>
    <row r="688" spans="1:22" x14ac:dyDescent="0.2">
      <c r="A688" s="21" t="str">
        <f t="shared" si="30"/>
        <v>Catalogo principalOVS_ES ACADEMICOF3X-00004</v>
      </c>
      <c r="B688" s="21" t="str">
        <f t="shared" si="31"/>
        <v>F3X-00004OVS_ES ACADEMICO</v>
      </c>
      <c r="D688" s="21" t="s">
        <v>134</v>
      </c>
      <c r="E688" t="s">
        <v>1509</v>
      </c>
      <c r="F688" s="21" t="s">
        <v>806</v>
      </c>
      <c r="G688" s="21" t="s">
        <v>134</v>
      </c>
      <c r="H688" s="49" t="s">
        <v>136</v>
      </c>
      <c r="I688" s="21" t="s">
        <v>74</v>
      </c>
      <c r="J688" t="s">
        <v>1510</v>
      </c>
      <c r="K688" s="53" t="s">
        <v>29</v>
      </c>
      <c r="L688" s="52" t="s">
        <v>92</v>
      </c>
      <c r="M688" s="48" t="s">
        <v>73</v>
      </c>
      <c r="N688" s="89" t="s">
        <v>74</v>
      </c>
      <c r="O688" s="90" t="s">
        <v>74</v>
      </c>
      <c r="P688" s="89" t="s">
        <v>74</v>
      </c>
      <c r="Q688" s="47" t="str">
        <f t="shared" si="32"/>
        <v>F3X-00004</v>
      </c>
      <c r="R688" s="64" t="s">
        <v>848</v>
      </c>
      <c r="S688" s="87">
        <v>1.5</v>
      </c>
      <c r="T688" s="21">
        <v>1</v>
      </c>
      <c r="U688" s="62" t="s">
        <v>139</v>
      </c>
      <c r="V688" s="49" t="s">
        <v>136</v>
      </c>
    </row>
    <row r="689" spans="1:22" x14ac:dyDescent="0.2">
      <c r="A689" s="21" t="str">
        <f t="shared" si="30"/>
        <v>Catalogo principalOVS_ES ACADEMICOF52-01945</v>
      </c>
      <c r="B689" s="21" t="str">
        <f t="shared" si="31"/>
        <v>F52-01945OVS_ES ACADEMICO</v>
      </c>
      <c r="D689" s="21" t="s">
        <v>134</v>
      </c>
      <c r="E689" t="s">
        <v>1511</v>
      </c>
      <c r="F689" s="21" t="s">
        <v>806</v>
      </c>
      <c r="G689" s="21" t="s">
        <v>134</v>
      </c>
      <c r="H689" s="49" t="s">
        <v>136</v>
      </c>
      <c r="I689" s="21" t="s">
        <v>74</v>
      </c>
      <c r="J689" t="s">
        <v>1512</v>
      </c>
      <c r="K689" s="53" t="s">
        <v>29</v>
      </c>
      <c r="L689" s="52" t="s">
        <v>92</v>
      </c>
      <c r="M689" s="48" t="s">
        <v>73</v>
      </c>
      <c r="N689" s="89" t="s">
        <v>74</v>
      </c>
      <c r="O689" s="90" t="s">
        <v>74</v>
      </c>
      <c r="P689" s="89" t="s">
        <v>74</v>
      </c>
      <c r="Q689" s="47" t="str">
        <f t="shared" si="32"/>
        <v>F52-01945</v>
      </c>
      <c r="R689" s="64" t="s">
        <v>75</v>
      </c>
      <c r="S689" s="87">
        <v>2047</v>
      </c>
      <c r="T689" s="21">
        <v>1</v>
      </c>
      <c r="U689" s="62" t="s">
        <v>139</v>
      </c>
      <c r="V689" s="49" t="s">
        <v>136</v>
      </c>
    </row>
    <row r="690" spans="1:22" x14ac:dyDescent="0.2">
      <c r="A690" s="21" t="str">
        <f t="shared" si="30"/>
        <v>Catalogo principalOVS_ES ACADEMICOF52-01946</v>
      </c>
      <c r="B690" s="21" t="str">
        <f t="shared" si="31"/>
        <v>F52-01946OVS_ES ACADEMICO</v>
      </c>
      <c r="D690" s="21" t="s">
        <v>134</v>
      </c>
      <c r="E690" t="s">
        <v>1513</v>
      </c>
      <c r="F690" s="21" t="s">
        <v>806</v>
      </c>
      <c r="G690" s="21" t="s">
        <v>134</v>
      </c>
      <c r="H690" s="49" t="s">
        <v>136</v>
      </c>
      <c r="I690" s="21" t="s">
        <v>74</v>
      </c>
      <c r="J690" t="s">
        <v>1514</v>
      </c>
      <c r="K690" s="53" t="s">
        <v>29</v>
      </c>
      <c r="L690" s="52" t="s">
        <v>92</v>
      </c>
      <c r="M690" s="48" t="s">
        <v>73</v>
      </c>
      <c r="N690" s="89" t="s">
        <v>74</v>
      </c>
      <c r="O690" s="90" t="s">
        <v>74</v>
      </c>
      <c r="P690" s="89" t="s">
        <v>74</v>
      </c>
      <c r="Q690" s="47" t="str">
        <f t="shared" si="32"/>
        <v>F52-01946</v>
      </c>
      <c r="R690" s="64" t="s">
        <v>75</v>
      </c>
      <c r="S690" s="87">
        <v>2047</v>
      </c>
      <c r="T690" s="21">
        <v>1</v>
      </c>
      <c r="U690" s="62" t="s">
        <v>139</v>
      </c>
      <c r="V690" s="49" t="s">
        <v>136</v>
      </c>
    </row>
    <row r="691" spans="1:22" x14ac:dyDescent="0.2">
      <c r="A691" s="21" t="str">
        <f t="shared" si="30"/>
        <v>Catalogo principalOVS_ES ACADEMICOF52-02171</v>
      </c>
      <c r="B691" s="21" t="str">
        <f t="shared" si="31"/>
        <v>F52-02171OVS_ES ACADEMICO</v>
      </c>
      <c r="D691" s="21" t="s">
        <v>134</v>
      </c>
      <c r="E691" t="s">
        <v>1515</v>
      </c>
      <c r="F691" s="21" t="s">
        <v>806</v>
      </c>
      <c r="G691" s="21" t="s">
        <v>134</v>
      </c>
      <c r="H691" s="49" t="s">
        <v>136</v>
      </c>
      <c r="I691" s="21" t="s">
        <v>74</v>
      </c>
      <c r="J691" t="s">
        <v>1516</v>
      </c>
      <c r="K691" s="53" t="s">
        <v>29</v>
      </c>
      <c r="L691" s="52" t="s">
        <v>92</v>
      </c>
      <c r="M691" s="48" t="s">
        <v>73</v>
      </c>
      <c r="N691" s="89" t="s">
        <v>74</v>
      </c>
      <c r="O691" s="90" t="s">
        <v>74</v>
      </c>
      <c r="P691" s="89" t="s">
        <v>74</v>
      </c>
      <c r="Q691" s="47" t="str">
        <f t="shared" si="32"/>
        <v>F52-02171</v>
      </c>
      <c r="R691" s="64" t="s">
        <v>75</v>
      </c>
      <c r="S691" s="87">
        <v>1941</v>
      </c>
      <c r="T691" s="21">
        <v>1</v>
      </c>
      <c r="U691" s="62" t="s">
        <v>139</v>
      </c>
      <c r="V691" s="49" t="s">
        <v>136</v>
      </c>
    </row>
    <row r="692" spans="1:22" x14ac:dyDescent="0.2">
      <c r="A692" s="21" t="str">
        <f t="shared" si="30"/>
        <v>Catalogo principalOVS_ES ACADEMICOF52-02172</v>
      </c>
      <c r="B692" s="21" t="str">
        <f t="shared" si="31"/>
        <v>F52-02172OVS_ES ACADEMICO</v>
      </c>
      <c r="D692" s="21" t="s">
        <v>134</v>
      </c>
      <c r="E692" t="s">
        <v>1517</v>
      </c>
      <c r="F692" s="21" t="s">
        <v>806</v>
      </c>
      <c r="G692" s="21" t="s">
        <v>134</v>
      </c>
      <c r="H692" s="49" t="s">
        <v>136</v>
      </c>
      <c r="I692" s="21" t="s">
        <v>74</v>
      </c>
      <c r="J692" t="s">
        <v>1518</v>
      </c>
      <c r="K692" s="53" t="s">
        <v>29</v>
      </c>
      <c r="L692" s="52" t="s">
        <v>92</v>
      </c>
      <c r="M692" s="48" t="s">
        <v>73</v>
      </c>
      <c r="N692" s="89" t="s">
        <v>74</v>
      </c>
      <c r="O692" s="90" t="s">
        <v>74</v>
      </c>
      <c r="P692" s="89" t="s">
        <v>74</v>
      </c>
      <c r="Q692" s="47" t="str">
        <f t="shared" si="32"/>
        <v>F52-02172</v>
      </c>
      <c r="R692" s="64" t="s">
        <v>75</v>
      </c>
      <c r="S692" s="87">
        <v>1941</v>
      </c>
      <c r="T692" s="21">
        <v>1</v>
      </c>
      <c r="U692" s="62" t="s">
        <v>139</v>
      </c>
      <c r="V692" s="49" t="s">
        <v>136</v>
      </c>
    </row>
    <row r="693" spans="1:22" x14ac:dyDescent="0.2">
      <c r="A693" s="21" t="str">
        <f t="shared" si="30"/>
        <v>Catalogo principalOVS_ES ACADEMICOF52-02173</v>
      </c>
      <c r="B693" s="21" t="str">
        <f t="shared" si="31"/>
        <v>F52-02173OVS_ES ACADEMICO</v>
      </c>
      <c r="D693" s="21" t="s">
        <v>134</v>
      </c>
      <c r="E693" t="s">
        <v>1519</v>
      </c>
      <c r="F693" s="21" t="s">
        <v>806</v>
      </c>
      <c r="G693" s="21" t="s">
        <v>134</v>
      </c>
      <c r="H693" s="49" t="s">
        <v>136</v>
      </c>
      <c r="I693" s="21" t="s">
        <v>74</v>
      </c>
      <c r="J693" t="s">
        <v>1520</v>
      </c>
      <c r="K693" s="53" t="s">
        <v>29</v>
      </c>
      <c r="L693" s="52" t="s">
        <v>92</v>
      </c>
      <c r="M693" s="48" t="s">
        <v>73</v>
      </c>
      <c r="N693" s="89" t="s">
        <v>74</v>
      </c>
      <c r="O693" s="90" t="s">
        <v>74</v>
      </c>
      <c r="P693" s="89" t="s">
        <v>74</v>
      </c>
      <c r="Q693" s="47" t="str">
        <f t="shared" si="32"/>
        <v>F52-02173</v>
      </c>
      <c r="R693" s="64" t="s">
        <v>75</v>
      </c>
      <c r="S693" s="87">
        <v>1550</v>
      </c>
      <c r="T693" s="21">
        <v>1</v>
      </c>
      <c r="U693" s="62" t="s">
        <v>139</v>
      </c>
      <c r="V693" s="49" t="s">
        <v>136</v>
      </c>
    </row>
    <row r="694" spans="1:22" x14ac:dyDescent="0.2">
      <c r="A694" s="21" t="str">
        <f t="shared" si="30"/>
        <v>Catalogo principalOVS_ES ACADEMICOF52-02174</v>
      </c>
      <c r="B694" s="21" t="str">
        <f t="shared" si="31"/>
        <v>F52-02174OVS_ES ACADEMICO</v>
      </c>
      <c r="D694" s="21" t="s">
        <v>134</v>
      </c>
      <c r="E694" t="s">
        <v>1521</v>
      </c>
      <c r="F694" s="21" t="s">
        <v>806</v>
      </c>
      <c r="G694" s="21" t="s">
        <v>134</v>
      </c>
      <c r="H694" s="49" t="s">
        <v>136</v>
      </c>
      <c r="I694" s="21" t="s">
        <v>74</v>
      </c>
      <c r="J694" t="s">
        <v>1522</v>
      </c>
      <c r="K694" s="53" t="s">
        <v>29</v>
      </c>
      <c r="L694" s="52" t="s">
        <v>92</v>
      </c>
      <c r="M694" s="48" t="s">
        <v>73</v>
      </c>
      <c r="N694" s="89" t="s">
        <v>74</v>
      </c>
      <c r="O694" s="90" t="s">
        <v>74</v>
      </c>
      <c r="P694" s="89" t="s">
        <v>74</v>
      </c>
      <c r="Q694" s="47" t="str">
        <f t="shared" si="32"/>
        <v>F52-02174</v>
      </c>
      <c r="R694" s="64" t="s">
        <v>75</v>
      </c>
      <c r="S694" s="87">
        <v>1550</v>
      </c>
      <c r="T694" s="21">
        <v>1</v>
      </c>
      <c r="U694" s="62" t="s">
        <v>139</v>
      </c>
      <c r="V694" s="49" t="s">
        <v>136</v>
      </c>
    </row>
    <row r="695" spans="1:22" x14ac:dyDescent="0.2">
      <c r="A695" s="21" t="str">
        <f t="shared" si="30"/>
        <v>Catalogo principalOVS_ES ACADEMICOFTJ-00001</v>
      </c>
      <c r="B695" s="21" t="str">
        <f t="shared" si="31"/>
        <v>FTJ-00001OVS_ES ACADEMICO</v>
      </c>
      <c r="D695" s="21" t="s">
        <v>134</v>
      </c>
      <c r="E695" t="s">
        <v>1523</v>
      </c>
      <c r="F695" s="21" t="s">
        <v>806</v>
      </c>
      <c r="G695" s="21" t="s">
        <v>134</v>
      </c>
      <c r="H695" s="49" t="s">
        <v>136</v>
      </c>
      <c r="I695" s="21" t="s">
        <v>74</v>
      </c>
      <c r="J695" t="s">
        <v>1524</v>
      </c>
      <c r="K695" s="53" t="s">
        <v>29</v>
      </c>
      <c r="L695" s="52" t="s">
        <v>92</v>
      </c>
      <c r="M695" s="48" t="s">
        <v>73</v>
      </c>
      <c r="N695" s="89" t="s">
        <v>74</v>
      </c>
      <c r="O695" s="90" t="s">
        <v>74</v>
      </c>
      <c r="P695" s="89" t="s">
        <v>74</v>
      </c>
      <c r="Q695" s="47" t="str">
        <f t="shared" si="32"/>
        <v>FTJ-00001</v>
      </c>
      <c r="R695" s="64" t="s">
        <v>848</v>
      </c>
      <c r="S695" s="87">
        <v>1.5</v>
      </c>
      <c r="T695" s="21">
        <v>1</v>
      </c>
      <c r="U695" s="62" t="s">
        <v>139</v>
      </c>
      <c r="V695" s="49" t="s">
        <v>136</v>
      </c>
    </row>
    <row r="696" spans="1:22" x14ac:dyDescent="0.2">
      <c r="A696" s="21" t="str">
        <f t="shared" si="30"/>
        <v>Catalogo principalOVS_ES ACADEMICOFTK-00001</v>
      </c>
      <c r="B696" s="21" t="str">
        <f t="shared" si="31"/>
        <v>FTK-00001OVS_ES ACADEMICO</v>
      </c>
      <c r="D696" s="21" t="s">
        <v>134</v>
      </c>
      <c r="E696" t="s">
        <v>1525</v>
      </c>
      <c r="F696" s="21" t="s">
        <v>806</v>
      </c>
      <c r="G696" s="21" t="s">
        <v>134</v>
      </c>
      <c r="H696" s="49" t="s">
        <v>136</v>
      </c>
      <c r="I696" s="21" t="s">
        <v>74</v>
      </c>
      <c r="J696" t="s">
        <v>1526</v>
      </c>
      <c r="K696" s="53" t="s">
        <v>29</v>
      </c>
      <c r="L696" s="52" t="s">
        <v>92</v>
      </c>
      <c r="M696" s="48" t="s">
        <v>73</v>
      </c>
      <c r="N696" s="89" t="s">
        <v>74</v>
      </c>
      <c r="O696" s="90" t="s">
        <v>74</v>
      </c>
      <c r="P696" s="89" t="s">
        <v>74</v>
      </c>
      <c r="Q696" s="47" t="str">
        <f t="shared" si="32"/>
        <v>FTK-00001</v>
      </c>
      <c r="R696" s="64" t="s">
        <v>848</v>
      </c>
      <c r="S696" s="87">
        <v>2.2000000000000002</v>
      </c>
      <c r="T696" s="21">
        <v>1</v>
      </c>
      <c r="U696" s="62" t="s">
        <v>139</v>
      </c>
      <c r="V696" s="49" t="s">
        <v>136</v>
      </c>
    </row>
    <row r="697" spans="1:22" x14ac:dyDescent="0.2">
      <c r="A697" s="21" t="str">
        <f t="shared" si="30"/>
        <v>Catalogo principalOVS_ES ACADEMICOFTK-00002</v>
      </c>
      <c r="B697" s="21" t="str">
        <f t="shared" si="31"/>
        <v>FTK-00002OVS_ES ACADEMICO</v>
      </c>
      <c r="D697" s="21" t="s">
        <v>134</v>
      </c>
      <c r="E697" t="s">
        <v>1527</v>
      </c>
      <c r="F697" s="21" t="s">
        <v>806</v>
      </c>
      <c r="G697" s="21" t="s">
        <v>134</v>
      </c>
      <c r="H697" s="49" t="s">
        <v>136</v>
      </c>
      <c r="I697" s="21" t="s">
        <v>74</v>
      </c>
      <c r="J697" t="s">
        <v>1528</v>
      </c>
      <c r="K697" s="53" t="s">
        <v>29</v>
      </c>
      <c r="L697" s="52" t="s">
        <v>92</v>
      </c>
      <c r="M697" s="48" t="s">
        <v>73</v>
      </c>
      <c r="N697" s="89" t="s">
        <v>74</v>
      </c>
      <c r="O697" s="90" t="s">
        <v>74</v>
      </c>
      <c r="P697" s="89" t="s">
        <v>74</v>
      </c>
      <c r="Q697" s="47" t="str">
        <f t="shared" si="32"/>
        <v>FTK-00002</v>
      </c>
      <c r="R697" s="64" t="s">
        <v>848</v>
      </c>
      <c r="S697" s="87">
        <v>2.2000000000000002</v>
      </c>
      <c r="T697" s="21">
        <v>1</v>
      </c>
      <c r="U697" s="62" t="s">
        <v>139</v>
      </c>
      <c r="V697" s="49" t="s">
        <v>136</v>
      </c>
    </row>
    <row r="698" spans="1:22" x14ac:dyDescent="0.2">
      <c r="A698" s="21" t="str">
        <f t="shared" si="30"/>
        <v>Catalogo principalOVS_ES ACADEMICOFYS-00001</v>
      </c>
      <c r="B698" s="21" t="str">
        <f t="shared" si="31"/>
        <v>FYS-00001OVS_ES ACADEMICO</v>
      </c>
      <c r="D698" s="21" t="s">
        <v>134</v>
      </c>
      <c r="E698" t="s">
        <v>1529</v>
      </c>
      <c r="F698" s="21" t="s">
        <v>806</v>
      </c>
      <c r="G698" s="21" t="s">
        <v>134</v>
      </c>
      <c r="H698" s="49" t="s">
        <v>136</v>
      </c>
      <c r="I698" s="21" t="s">
        <v>74</v>
      </c>
      <c r="J698" t="s">
        <v>1530</v>
      </c>
      <c r="K698" s="53" t="s">
        <v>29</v>
      </c>
      <c r="L698" s="52" t="s">
        <v>92</v>
      </c>
      <c r="M698" s="48" t="s">
        <v>73</v>
      </c>
      <c r="N698" s="89" t="s">
        <v>74</v>
      </c>
      <c r="O698" s="90" t="s">
        <v>74</v>
      </c>
      <c r="P698" s="89" t="s">
        <v>74</v>
      </c>
      <c r="Q698" s="47" t="str">
        <f t="shared" si="32"/>
        <v>FYS-00001</v>
      </c>
      <c r="R698" s="64" t="s">
        <v>848</v>
      </c>
      <c r="S698" s="87">
        <v>0.7</v>
      </c>
      <c r="T698" s="21">
        <v>1</v>
      </c>
      <c r="U698" s="62" t="s">
        <v>139</v>
      </c>
      <c r="V698" s="49" t="s">
        <v>136</v>
      </c>
    </row>
    <row r="699" spans="1:22" x14ac:dyDescent="0.2">
      <c r="A699" s="21" t="str">
        <f t="shared" si="30"/>
        <v>Catalogo principalOVS_ES ACADEMICOFYS-00002</v>
      </c>
      <c r="B699" s="21" t="str">
        <f t="shared" si="31"/>
        <v>FYS-00002OVS_ES ACADEMICO</v>
      </c>
      <c r="D699" s="21" t="s">
        <v>134</v>
      </c>
      <c r="E699" t="s">
        <v>1531</v>
      </c>
      <c r="F699" s="21" t="s">
        <v>806</v>
      </c>
      <c r="G699" s="21" t="s">
        <v>134</v>
      </c>
      <c r="H699" s="49" t="s">
        <v>136</v>
      </c>
      <c r="I699" s="21" t="s">
        <v>74</v>
      </c>
      <c r="J699" t="s">
        <v>1532</v>
      </c>
      <c r="K699" s="53" t="s">
        <v>29</v>
      </c>
      <c r="L699" s="52" t="s">
        <v>92</v>
      </c>
      <c r="M699" s="48" t="s">
        <v>73</v>
      </c>
      <c r="N699" s="89" t="s">
        <v>74</v>
      </c>
      <c r="O699" s="90" t="s">
        <v>74</v>
      </c>
      <c r="P699" s="89" t="s">
        <v>74</v>
      </c>
      <c r="Q699" s="47" t="str">
        <f t="shared" si="32"/>
        <v>FYS-00002</v>
      </c>
      <c r="R699" s="64" t="s">
        <v>848</v>
      </c>
      <c r="S699" s="87">
        <v>0.7</v>
      </c>
      <c r="T699" s="21">
        <v>1</v>
      </c>
      <c r="U699" s="62" t="s">
        <v>139</v>
      </c>
      <c r="V699" s="49" t="s">
        <v>136</v>
      </c>
    </row>
    <row r="700" spans="1:22" x14ac:dyDescent="0.2">
      <c r="A700" s="21" t="str">
        <f t="shared" si="30"/>
        <v>Catalogo principalOVS_ES ACADEMICOFYS-00003</v>
      </c>
      <c r="B700" s="21" t="str">
        <f t="shared" si="31"/>
        <v>FYS-00003OVS_ES ACADEMICO</v>
      </c>
      <c r="D700" s="21" t="s">
        <v>134</v>
      </c>
      <c r="E700" t="s">
        <v>1533</v>
      </c>
      <c r="F700" s="21" t="s">
        <v>806</v>
      </c>
      <c r="G700" s="21" t="s">
        <v>134</v>
      </c>
      <c r="H700" s="49" t="s">
        <v>136</v>
      </c>
      <c r="I700" s="21" t="s">
        <v>74</v>
      </c>
      <c r="J700" t="s">
        <v>1534</v>
      </c>
      <c r="K700" s="53" t="s">
        <v>29</v>
      </c>
      <c r="L700" s="52" t="s">
        <v>92</v>
      </c>
      <c r="M700" s="48" t="s">
        <v>73</v>
      </c>
      <c r="N700" s="89" t="s">
        <v>74</v>
      </c>
      <c r="O700" s="90" t="s">
        <v>74</v>
      </c>
      <c r="P700" s="89" t="s">
        <v>74</v>
      </c>
      <c r="Q700" s="47" t="str">
        <f t="shared" si="32"/>
        <v>FYS-00003</v>
      </c>
      <c r="R700" s="64" t="s">
        <v>848</v>
      </c>
      <c r="S700" s="87">
        <v>0</v>
      </c>
      <c r="T700" s="21">
        <v>1</v>
      </c>
      <c r="U700" s="62" t="s">
        <v>139</v>
      </c>
      <c r="V700" s="49" t="s">
        <v>136</v>
      </c>
    </row>
    <row r="701" spans="1:22" x14ac:dyDescent="0.2">
      <c r="A701" s="21" t="str">
        <f t="shared" si="30"/>
        <v>Catalogo principalOVS_ES ACADEMICOFYS-00004</v>
      </c>
      <c r="B701" s="21" t="str">
        <f t="shared" si="31"/>
        <v>FYS-00004OVS_ES ACADEMICO</v>
      </c>
      <c r="D701" s="21" t="s">
        <v>134</v>
      </c>
      <c r="E701" t="s">
        <v>1535</v>
      </c>
      <c r="F701" s="21" t="s">
        <v>806</v>
      </c>
      <c r="G701" s="21" t="s">
        <v>134</v>
      </c>
      <c r="H701" s="49" t="s">
        <v>136</v>
      </c>
      <c r="I701" s="21" t="s">
        <v>74</v>
      </c>
      <c r="J701" t="s">
        <v>1536</v>
      </c>
      <c r="K701" s="53" t="s">
        <v>29</v>
      </c>
      <c r="L701" s="52" t="s">
        <v>92</v>
      </c>
      <c r="M701" s="48" t="s">
        <v>73</v>
      </c>
      <c r="N701" s="89" t="s">
        <v>74</v>
      </c>
      <c r="O701" s="90" t="s">
        <v>74</v>
      </c>
      <c r="P701" s="89" t="s">
        <v>74</v>
      </c>
      <c r="Q701" s="47" t="str">
        <f t="shared" si="32"/>
        <v>FYS-00004</v>
      </c>
      <c r="R701" s="64" t="s">
        <v>848</v>
      </c>
      <c r="S701" s="87">
        <v>0</v>
      </c>
      <c r="T701" s="21">
        <v>1</v>
      </c>
      <c r="U701" s="62" t="s">
        <v>139</v>
      </c>
      <c r="V701" s="49" t="s">
        <v>136</v>
      </c>
    </row>
    <row r="702" spans="1:22" x14ac:dyDescent="0.2">
      <c r="A702" s="21" t="str">
        <f t="shared" si="30"/>
        <v>Catalogo principalOVS_ES ACADEMICOFYT-00001</v>
      </c>
      <c r="B702" s="21" t="str">
        <f t="shared" si="31"/>
        <v>FYT-00001OVS_ES ACADEMICO</v>
      </c>
      <c r="D702" s="21" t="s">
        <v>134</v>
      </c>
      <c r="E702" t="s">
        <v>1537</v>
      </c>
      <c r="F702" s="21" t="s">
        <v>806</v>
      </c>
      <c r="G702" s="21" t="s">
        <v>134</v>
      </c>
      <c r="H702" s="49" t="s">
        <v>136</v>
      </c>
      <c r="I702" s="21" t="s">
        <v>74</v>
      </c>
      <c r="J702" t="s">
        <v>1538</v>
      </c>
      <c r="K702" s="53" t="s">
        <v>29</v>
      </c>
      <c r="L702" s="52" t="s">
        <v>92</v>
      </c>
      <c r="M702" s="48" t="s">
        <v>73</v>
      </c>
      <c r="N702" s="89" t="s">
        <v>74</v>
      </c>
      <c r="O702" s="90" t="s">
        <v>74</v>
      </c>
      <c r="P702" s="89" t="s">
        <v>74</v>
      </c>
      <c r="Q702" s="47" t="str">
        <f t="shared" si="32"/>
        <v>FYT-00001</v>
      </c>
      <c r="R702" s="64" t="s">
        <v>848</v>
      </c>
      <c r="S702" s="87">
        <v>0.7</v>
      </c>
      <c r="T702" s="21">
        <v>1</v>
      </c>
      <c r="U702" s="62" t="s">
        <v>139</v>
      </c>
      <c r="V702" s="49" t="s">
        <v>136</v>
      </c>
    </row>
    <row r="703" spans="1:22" x14ac:dyDescent="0.2">
      <c r="A703" s="21" t="str">
        <f t="shared" ref="A703:A766" si="33">D703&amp;F703&amp;E703</f>
        <v>Catalogo principalOVS_ES ACADEMICOFYT-00002</v>
      </c>
      <c r="B703" s="21" t="str">
        <f t="shared" ref="B703:B766" si="34">E703&amp;F703</f>
        <v>FYT-00002OVS_ES ACADEMICO</v>
      </c>
      <c r="D703" s="21" t="s">
        <v>134</v>
      </c>
      <c r="E703" t="s">
        <v>1539</v>
      </c>
      <c r="F703" s="21" t="s">
        <v>806</v>
      </c>
      <c r="G703" s="21" t="s">
        <v>134</v>
      </c>
      <c r="H703" s="49" t="s">
        <v>136</v>
      </c>
      <c r="I703" s="21" t="s">
        <v>74</v>
      </c>
      <c r="J703" t="s">
        <v>1540</v>
      </c>
      <c r="K703" s="53" t="s">
        <v>29</v>
      </c>
      <c r="L703" s="52" t="s">
        <v>92</v>
      </c>
      <c r="M703" s="48" t="s">
        <v>73</v>
      </c>
      <c r="N703" s="89" t="s">
        <v>74</v>
      </c>
      <c r="O703" s="90" t="s">
        <v>74</v>
      </c>
      <c r="P703" s="89" t="s">
        <v>74</v>
      </c>
      <c r="Q703" s="47" t="str">
        <f t="shared" si="32"/>
        <v>FYT-00002</v>
      </c>
      <c r="R703" s="64" t="s">
        <v>848</v>
      </c>
      <c r="S703" s="87">
        <v>0</v>
      </c>
      <c r="T703" s="21">
        <v>1</v>
      </c>
      <c r="U703" s="62" t="s">
        <v>139</v>
      </c>
      <c r="V703" s="49" t="s">
        <v>136</v>
      </c>
    </row>
    <row r="704" spans="1:22" x14ac:dyDescent="0.2">
      <c r="A704" s="21" t="str">
        <f t="shared" si="33"/>
        <v>Catalogo principalOVS_ES ACADEMICOFYT-00003</v>
      </c>
      <c r="B704" s="21" t="str">
        <f t="shared" si="34"/>
        <v>FYT-00003OVS_ES ACADEMICO</v>
      </c>
      <c r="D704" s="21" t="s">
        <v>134</v>
      </c>
      <c r="E704" t="s">
        <v>1541</v>
      </c>
      <c r="F704" s="21" t="s">
        <v>806</v>
      </c>
      <c r="G704" s="21" t="s">
        <v>134</v>
      </c>
      <c r="H704" s="49" t="s">
        <v>136</v>
      </c>
      <c r="I704" s="21" t="s">
        <v>74</v>
      </c>
      <c r="J704" t="s">
        <v>1542</v>
      </c>
      <c r="K704" s="53" t="s">
        <v>29</v>
      </c>
      <c r="L704" s="52" t="s">
        <v>92</v>
      </c>
      <c r="M704" s="48" t="s">
        <v>73</v>
      </c>
      <c r="N704" s="89" t="s">
        <v>74</v>
      </c>
      <c r="O704" s="90" t="s">
        <v>74</v>
      </c>
      <c r="P704" s="89" t="s">
        <v>74</v>
      </c>
      <c r="Q704" s="47" t="str">
        <f t="shared" si="32"/>
        <v>FYT-00003</v>
      </c>
      <c r="R704" s="64" t="s">
        <v>848</v>
      </c>
      <c r="S704" s="87">
        <v>0</v>
      </c>
      <c r="T704" s="21">
        <v>1</v>
      </c>
      <c r="U704" s="62" t="s">
        <v>139</v>
      </c>
      <c r="V704" s="49" t="s">
        <v>136</v>
      </c>
    </row>
    <row r="705" spans="1:22" x14ac:dyDescent="0.2">
      <c r="A705" s="21" t="str">
        <f t="shared" si="33"/>
        <v>Catalogo principalOVS_ES ACADEMICOFYV-00001</v>
      </c>
      <c r="B705" s="21" t="str">
        <f t="shared" si="34"/>
        <v>FYV-00001OVS_ES ACADEMICO</v>
      </c>
      <c r="D705" s="21" t="s">
        <v>134</v>
      </c>
      <c r="E705" t="s">
        <v>1543</v>
      </c>
      <c r="F705" s="21" t="s">
        <v>806</v>
      </c>
      <c r="G705" s="21" t="s">
        <v>134</v>
      </c>
      <c r="H705" s="49" t="s">
        <v>136</v>
      </c>
      <c r="I705" s="21" t="s">
        <v>74</v>
      </c>
      <c r="J705" t="s">
        <v>1544</v>
      </c>
      <c r="K705" s="53" t="s">
        <v>29</v>
      </c>
      <c r="L705" s="52" t="s">
        <v>92</v>
      </c>
      <c r="M705" s="48" t="s">
        <v>73</v>
      </c>
      <c r="N705" s="89" t="s">
        <v>74</v>
      </c>
      <c r="O705" s="90" t="s">
        <v>74</v>
      </c>
      <c r="P705" s="89" t="s">
        <v>74</v>
      </c>
      <c r="Q705" s="47" t="str">
        <f t="shared" si="32"/>
        <v>FYV-00001</v>
      </c>
      <c r="R705" s="64" t="s">
        <v>848</v>
      </c>
      <c r="S705" s="87">
        <v>0.6</v>
      </c>
      <c r="T705" s="21">
        <v>1</v>
      </c>
      <c r="U705" s="62" t="s">
        <v>139</v>
      </c>
      <c r="V705" s="49" t="s">
        <v>136</v>
      </c>
    </row>
    <row r="706" spans="1:22" x14ac:dyDescent="0.2">
      <c r="A706" s="21" t="str">
        <f t="shared" si="33"/>
        <v>Catalogo principalOVS_ES ACADEMICOFYV-00002</v>
      </c>
      <c r="B706" s="21" t="str">
        <f t="shared" si="34"/>
        <v>FYV-00002OVS_ES ACADEMICO</v>
      </c>
      <c r="D706" s="21" t="s">
        <v>134</v>
      </c>
      <c r="E706" t="s">
        <v>1545</v>
      </c>
      <c r="F706" s="21" t="s">
        <v>806</v>
      </c>
      <c r="G706" s="21" t="s">
        <v>134</v>
      </c>
      <c r="H706" s="49" t="s">
        <v>136</v>
      </c>
      <c r="I706" s="21" t="s">
        <v>74</v>
      </c>
      <c r="J706" t="s">
        <v>1546</v>
      </c>
      <c r="K706" s="53" t="s">
        <v>29</v>
      </c>
      <c r="L706" s="52" t="s">
        <v>92</v>
      </c>
      <c r="M706" s="48" t="s">
        <v>73</v>
      </c>
      <c r="N706" s="89" t="s">
        <v>74</v>
      </c>
      <c r="O706" s="90" t="s">
        <v>74</v>
      </c>
      <c r="P706" s="89" t="s">
        <v>74</v>
      </c>
      <c r="Q706" s="47" t="str">
        <f t="shared" si="32"/>
        <v>FYV-00002</v>
      </c>
      <c r="R706" s="64" t="s">
        <v>848</v>
      </c>
      <c r="S706" s="87">
        <v>0.6</v>
      </c>
      <c r="T706" s="21">
        <v>1</v>
      </c>
      <c r="U706" s="62" t="s">
        <v>139</v>
      </c>
      <c r="V706" s="49" t="s">
        <v>136</v>
      </c>
    </row>
    <row r="707" spans="1:22" x14ac:dyDescent="0.2">
      <c r="A707" s="21" t="str">
        <f t="shared" si="33"/>
        <v>Catalogo principalOVS_ES ACADEMICOG3S-00202</v>
      </c>
      <c r="B707" s="21" t="str">
        <f t="shared" si="34"/>
        <v>G3S-00202OVS_ES ACADEMICO</v>
      </c>
      <c r="D707" s="21" t="s">
        <v>134</v>
      </c>
      <c r="E707" t="s">
        <v>1547</v>
      </c>
      <c r="F707" s="21" t="s">
        <v>806</v>
      </c>
      <c r="G707" s="21" t="s">
        <v>134</v>
      </c>
      <c r="H707" s="49" t="s">
        <v>136</v>
      </c>
      <c r="I707" s="21" t="s">
        <v>74</v>
      </c>
      <c r="J707" t="s">
        <v>1548</v>
      </c>
      <c r="K707" s="53" t="s">
        <v>29</v>
      </c>
      <c r="L707" s="52" t="s">
        <v>92</v>
      </c>
      <c r="M707" s="48" t="s">
        <v>73</v>
      </c>
      <c r="N707" s="89" t="s">
        <v>74</v>
      </c>
      <c r="O707" s="90" t="s">
        <v>74</v>
      </c>
      <c r="P707" s="89" t="s">
        <v>74</v>
      </c>
      <c r="Q707" s="47" t="str">
        <f t="shared" ref="Q707:Q770" si="35">+E707</f>
        <v>G3S-00202</v>
      </c>
      <c r="R707" s="64" t="s">
        <v>75</v>
      </c>
      <c r="S707" s="87">
        <v>53</v>
      </c>
      <c r="T707" s="21">
        <v>1</v>
      </c>
      <c r="U707" s="62" t="s">
        <v>139</v>
      </c>
      <c r="V707" s="49" t="s">
        <v>136</v>
      </c>
    </row>
    <row r="708" spans="1:22" x14ac:dyDescent="0.2">
      <c r="A708" s="21" t="str">
        <f t="shared" si="33"/>
        <v>Catalogo principalOVS_ES ACADEMICOG3S-00203</v>
      </c>
      <c r="B708" s="21" t="str">
        <f t="shared" si="34"/>
        <v>G3S-00203OVS_ES ACADEMICO</v>
      </c>
      <c r="D708" s="21" t="s">
        <v>134</v>
      </c>
      <c r="E708" t="s">
        <v>1549</v>
      </c>
      <c r="F708" s="21" t="s">
        <v>806</v>
      </c>
      <c r="G708" s="21" t="s">
        <v>134</v>
      </c>
      <c r="H708" s="49" t="s">
        <v>136</v>
      </c>
      <c r="I708" s="21" t="s">
        <v>74</v>
      </c>
      <c r="J708" t="s">
        <v>1550</v>
      </c>
      <c r="K708" s="53" t="s">
        <v>29</v>
      </c>
      <c r="L708" s="52" t="s">
        <v>92</v>
      </c>
      <c r="M708" s="48" t="s">
        <v>73</v>
      </c>
      <c r="N708" s="89" t="s">
        <v>74</v>
      </c>
      <c r="O708" s="90" t="s">
        <v>74</v>
      </c>
      <c r="P708" s="89" t="s">
        <v>74</v>
      </c>
      <c r="Q708" s="47" t="str">
        <f t="shared" si="35"/>
        <v>G3S-00203</v>
      </c>
      <c r="R708" s="64" t="s">
        <v>75</v>
      </c>
      <c r="S708" s="87">
        <v>53</v>
      </c>
      <c r="T708" s="21">
        <v>1</v>
      </c>
      <c r="U708" s="62" t="s">
        <v>139</v>
      </c>
      <c r="V708" s="49" t="s">
        <v>136</v>
      </c>
    </row>
    <row r="709" spans="1:22" x14ac:dyDescent="0.2">
      <c r="A709" s="21" t="str">
        <f t="shared" si="33"/>
        <v>Catalogo principalOVS_ES ACADEMICOGGQ-00001</v>
      </c>
      <c r="B709" s="21" t="str">
        <f t="shared" si="34"/>
        <v>GGQ-00001OVS_ES ACADEMICO</v>
      </c>
      <c r="D709" s="21" t="s">
        <v>134</v>
      </c>
      <c r="E709" t="s">
        <v>1551</v>
      </c>
      <c r="F709" s="21" t="s">
        <v>806</v>
      </c>
      <c r="G709" s="21" t="s">
        <v>134</v>
      </c>
      <c r="H709" s="49" t="s">
        <v>136</v>
      </c>
      <c r="I709" s="21" t="s">
        <v>74</v>
      </c>
      <c r="J709" t="s">
        <v>1552</v>
      </c>
      <c r="K709" s="53" t="s">
        <v>29</v>
      </c>
      <c r="L709" s="52" t="s">
        <v>92</v>
      </c>
      <c r="M709" s="48" t="s">
        <v>73</v>
      </c>
      <c r="N709" s="89" t="s">
        <v>74</v>
      </c>
      <c r="O709" s="90" t="s">
        <v>74</v>
      </c>
      <c r="P709" s="89" t="s">
        <v>74</v>
      </c>
      <c r="Q709" s="47" t="str">
        <f t="shared" si="35"/>
        <v>GGQ-00001</v>
      </c>
      <c r="R709" s="64" t="s">
        <v>848</v>
      </c>
      <c r="S709" s="87">
        <v>1.6</v>
      </c>
      <c r="T709" s="21">
        <v>1</v>
      </c>
      <c r="U709" s="62" t="s">
        <v>139</v>
      </c>
      <c r="V709" s="49" t="s">
        <v>136</v>
      </c>
    </row>
    <row r="710" spans="1:22" x14ac:dyDescent="0.2">
      <c r="A710" s="21" t="str">
        <f t="shared" si="33"/>
        <v>Catalogo principalOVS_ES ACADEMICOGGQ-00002</v>
      </c>
      <c r="B710" s="21" t="str">
        <f t="shared" si="34"/>
        <v>GGQ-00002OVS_ES ACADEMICO</v>
      </c>
      <c r="D710" s="21" t="s">
        <v>134</v>
      </c>
      <c r="E710" t="s">
        <v>1553</v>
      </c>
      <c r="F710" s="21" t="s">
        <v>806</v>
      </c>
      <c r="G710" s="21" t="s">
        <v>134</v>
      </c>
      <c r="H710" s="49" t="s">
        <v>136</v>
      </c>
      <c r="I710" s="21" t="s">
        <v>74</v>
      </c>
      <c r="J710" t="s">
        <v>1554</v>
      </c>
      <c r="K710" s="53" t="s">
        <v>29</v>
      </c>
      <c r="L710" s="52" t="s">
        <v>92</v>
      </c>
      <c r="M710" s="48" t="s">
        <v>73</v>
      </c>
      <c r="N710" s="89" t="s">
        <v>74</v>
      </c>
      <c r="O710" s="90" t="s">
        <v>74</v>
      </c>
      <c r="P710" s="89" t="s">
        <v>74</v>
      </c>
      <c r="Q710" s="47" t="str">
        <f t="shared" si="35"/>
        <v>GGQ-00002</v>
      </c>
      <c r="R710" s="64" t="s">
        <v>848</v>
      </c>
      <c r="S710" s="87">
        <v>1.6</v>
      </c>
      <c r="T710" s="21">
        <v>1</v>
      </c>
      <c r="U710" s="62" t="s">
        <v>139</v>
      </c>
      <c r="V710" s="49" t="s">
        <v>136</v>
      </c>
    </row>
    <row r="711" spans="1:22" x14ac:dyDescent="0.2">
      <c r="A711" s="21" t="str">
        <f t="shared" si="33"/>
        <v>Catalogo principalOVS_ES ACADEMICOGGR-00001</v>
      </c>
      <c r="B711" s="21" t="str">
        <f t="shared" si="34"/>
        <v>GGR-00001OVS_ES ACADEMICO</v>
      </c>
      <c r="D711" s="21" t="s">
        <v>134</v>
      </c>
      <c r="E711" t="s">
        <v>1555</v>
      </c>
      <c r="F711" s="21" t="s">
        <v>806</v>
      </c>
      <c r="G711" s="21" t="s">
        <v>134</v>
      </c>
      <c r="H711" s="49" t="s">
        <v>136</v>
      </c>
      <c r="I711" s="21" t="s">
        <v>74</v>
      </c>
      <c r="J711" t="s">
        <v>1556</v>
      </c>
      <c r="K711" s="53" t="s">
        <v>29</v>
      </c>
      <c r="L711" s="52" t="s">
        <v>92</v>
      </c>
      <c r="M711" s="48" t="s">
        <v>73</v>
      </c>
      <c r="N711" s="89" t="s">
        <v>74</v>
      </c>
      <c r="O711" s="90" t="s">
        <v>74</v>
      </c>
      <c r="P711" s="89" t="s">
        <v>74</v>
      </c>
      <c r="Q711" s="47" t="str">
        <f t="shared" si="35"/>
        <v>GGR-00001</v>
      </c>
      <c r="R711" s="64" t="s">
        <v>848</v>
      </c>
      <c r="S711" s="87">
        <v>0.5</v>
      </c>
      <c r="T711" s="21">
        <v>1</v>
      </c>
      <c r="U711" s="62" t="s">
        <v>139</v>
      </c>
      <c r="V711" s="49" t="s">
        <v>136</v>
      </c>
    </row>
    <row r="712" spans="1:22" x14ac:dyDescent="0.2">
      <c r="A712" s="21" t="str">
        <f t="shared" si="33"/>
        <v>Catalogo principalOVS_ES ACADEMICOGLY-00001</v>
      </c>
      <c r="B712" s="21" t="str">
        <f t="shared" si="34"/>
        <v>GLY-00001OVS_ES ACADEMICO</v>
      </c>
      <c r="D712" s="21" t="s">
        <v>134</v>
      </c>
      <c r="E712" t="s">
        <v>1557</v>
      </c>
      <c r="F712" s="21" t="s">
        <v>806</v>
      </c>
      <c r="G712" s="21" t="s">
        <v>134</v>
      </c>
      <c r="H712" s="49" t="s">
        <v>136</v>
      </c>
      <c r="I712" s="21" t="s">
        <v>74</v>
      </c>
      <c r="J712" t="s">
        <v>1558</v>
      </c>
      <c r="K712" s="53" t="s">
        <v>29</v>
      </c>
      <c r="L712" s="52" t="s">
        <v>92</v>
      </c>
      <c r="M712" s="48" t="s">
        <v>73</v>
      </c>
      <c r="N712" s="89" t="s">
        <v>74</v>
      </c>
      <c r="O712" s="90" t="s">
        <v>74</v>
      </c>
      <c r="P712" s="89" t="s">
        <v>74</v>
      </c>
      <c r="Q712" s="47" t="str">
        <f t="shared" si="35"/>
        <v>GLY-00001</v>
      </c>
      <c r="R712" s="64" t="s">
        <v>848</v>
      </c>
      <c r="S712" s="87">
        <v>2.5</v>
      </c>
      <c r="T712" s="21">
        <v>1</v>
      </c>
      <c r="U712" s="62" t="s">
        <v>139</v>
      </c>
      <c r="V712" s="49" t="s">
        <v>136</v>
      </c>
    </row>
    <row r="713" spans="1:22" x14ac:dyDescent="0.2">
      <c r="A713" s="21" t="str">
        <f t="shared" si="33"/>
        <v>Catalogo principalOVS_ES ACADEMICOGLZ-00001</v>
      </c>
      <c r="B713" s="21" t="str">
        <f t="shared" si="34"/>
        <v>GLZ-00001OVS_ES ACADEMICO</v>
      </c>
      <c r="D713" s="21" t="s">
        <v>134</v>
      </c>
      <c r="E713" t="s">
        <v>1559</v>
      </c>
      <c r="F713" s="21" t="s">
        <v>806</v>
      </c>
      <c r="G713" s="21" t="s">
        <v>134</v>
      </c>
      <c r="H713" s="49" t="s">
        <v>136</v>
      </c>
      <c r="I713" s="21" t="s">
        <v>74</v>
      </c>
      <c r="J713" t="s">
        <v>1560</v>
      </c>
      <c r="K713" s="53" t="s">
        <v>29</v>
      </c>
      <c r="L713" s="52" t="s">
        <v>92</v>
      </c>
      <c r="M713" s="48" t="s">
        <v>73</v>
      </c>
      <c r="N713" s="89" t="s">
        <v>74</v>
      </c>
      <c r="O713" s="90" t="s">
        <v>74</v>
      </c>
      <c r="P713" s="89" t="s">
        <v>74</v>
      </c>
      <c r="Q713" s="47" t="str">
        <f t="shared" si="35"/>
        <v>GLZ-00001</v>
      </c>
      <c r="R713" s="64" t="s">
        <v>848</v>
      </c>
      <c r="S713" s="87">
        <v>4</v>
      </c>
      <c r="T713" s="21">
        <v>1</v>
      </c>
      <c r="U713" s="62" t="s">
        <v>139</v>
      </c>
      <c r="V713" s="49" t="s">
        <v>136</v>
      </c>
    </row>
    <row r="714" spans="1:22" x14ac:dyDescent="0.2">
      <c r="A714" s="21" t="str">
        <f t="shared" si="33"/>
        <v>Catalogo principalOVS_ES ACADEMICOGLZ-00002</v>
      </c>
      <c r="B714" s="21" t="str">
        <f t="shared" si="34"/>
        <v>GLZ-00002OVS_ES ACADEMICO</v>
      </c>
      <c r="D714" s="21" t="s">
        <v>134</v>
      </c>
      <c r="E714" t="s">
        <v>1561</v>
      </c>
      <c r="F714" s="21" t="s">
        <v>806</v>
      </c>
      <c r="G714" s="21" t="s">
        <v>134</v>
      </c>
      <c r="H714" s="49" t="s">
        <v>136</v>
      </c>
      <c r="I714" s="21" t="s">
        <v>74</v>
      </c>
      <c r="J714" t="s">
        <v>1562</v>
      </c>
      <c r="K714" s="53" t="s">
        <v>29</v>
      </c>
      <c r="L714" s="52" t="s">
        <v>92</v>
      </c>
      <c r="M714" s="48" t="s">
        <v>73</v>
      </c>
      <c r="N714" s="89" t="s">
        <v>74</v>
      </c>
      <c r="O714" s="90" t="s">
        <v>74</v>
      </c>
      <c r="P714" s="89" t="s">
        <v>74</v>
      </c>
      <c r="Q714" s="47" t="str">
        <f t="shared" si="35"/>
        <v>GLZ-00002</v>
      </c>
      <c r="R714" s="64" t="s">
        <v>848</v>
      </c>
      <c r="S714" s="87">
        <v>4</v>
      </c>
      <c r="T714" s="21">
        <v>1</v>
      </c>
      <c r="U714" s="62" t="s">
        <v>139</v>
      </c>
      <c r="V714" s="49" t="s">
        <v>136</v>
      </c>
    </row>
    <row r="715" spans="1:22" x14ac:dyDescent="0.2">
      <c r="A715" s="21" t="str">
        <f t="shared" si="33"/>
        <v>Catalogo principalOVS_ES ACADEMICOGMJ-00001</v>
      </c>
      <c r="B715" s="21" t="str">
        <f t="shared" si="34"/>
        <v>GMJ-00001OVS_ES ACADEMICO</v>
      </c>
      <c r="D715" s="21" t="s">
        <v>134</v>
      </c>
      <c r="E715" t="s">
        <v>1563</v>
      </c>
      <c r="F715" s="21" t="s">
        <v>806</v>
      </c>
      <c r="G715" s="21" t="s">
        <v>134</v>
      </c>
      <c r="H715" s="49" t="s">
        <v>136</v>
      </c>
      <c r="I715" s="21" t="s">
        <v>74</v>
      </c>
      <c r="J715" t="s">
        <v>1564</v>
      </c>
      <c r="K715" s="53" t="s">
        <v>29</v>
      </c>
      <c r="L715" s="52" t="s">
        <v>92</v>
      </c>
      <c r="M715" s="48" t="s">
        <v>73</v>
      </c>
      <c r="N715" s="89" t="s">
        <v>74</v>
      </c>
      <c r="O715" s="90" t="s">
        <v>74</v>
      </c>
      <c r="P715" s="89" t="s">
        <v>74</v>
      </c>
      <c r="Q715" s="47" t="str">
        <f t="shared" si="35"/>
        <v>GMJ-00001</v>
      </c>
      <c r="R715" s="64" t="s">
        <v>848</v>
      </c>
      <c r="S715" s="87">
        <v>3.9</v>
      </c>
      <c r="T715" s="21">
        <v>1</v>
      </c>
      <c r="U715" s="62" t="s">
        <v>139</v>
      </c>
      <c r="V715" s="49" t="s">
        <v>136</v>
      </c>
    </row>
    <row r="716" spans="1:22" x14ac:dyDescent="0.2">
      <c r="A716" s="21" t="str">
        <f t="shared" si="33"/>
        <v>Catalogo principalOVS_ES ACADEMICOGMJ-00002</v>
      </c>
      <c r="B716" s="21" t="str">
        <f t="shared" si="34"/>
        <v>GMJ-00002OVS_ES ACADEMICO</v>
      </c>
      <c r="D716" s="21" t="s">
        <v>134</v>
      </c>
      <c r="E716" t="s">
        <v>1565</v>
      </c>
      <c r="F716" s="21" t="s">
        <v>806</v>
      </c>
      <c r="G716" s="21" t="s">
        <v>134</v>
      </c>
      <c r="H716" s="49" t="s">
        <v>136</v>
      </c>
      <c r="I716" s="21" t="s">
        <v>74</v>
      </c>
      <c r="J716" t="s">
        <v>1566</v>
      </c>
      <c r="K716" s="53" t="s">
        <v>29</v>
      </c>
      <c r="L716" s="52" t="s">
        <v>92</v>
      </c>
      <c r="M716" s="48" t="s">
        <v>73</v>
      </c>
      <c r="N716" s="89" t="s">
        <v>74</v>
      </c>
      <c r="O716" s="90" t="s">
        <v>74</v>
      </c>
      <c r="P716" s="89" t="s">
        <v>74</v>
      </c>
      <c r="Q716" s="47" t="str">
        <f t="shared" si="35"/>
        <v>GMJ-00002</v>
      </c>
      <c r="R716" s="64" t="s">
        <v>848</v>
      </c>
      <c r="S716" s="87">
        <v>3.9</v>
      </c>
      <c r="T716" s="21">
        <v>1</v>
      </c>
      <c r="U716" s="62" t="s">
        <v>139</v>
      </c>
      <c r="V716" s="49" t="s">
        <v>136</v>
      </c>
    </row>
    <row r="717" spans="1:22" x14ac:dyDescent="0.2">
      <c r="A717" s="21" t="str">
        <f t="shared" si="33"/>
        <v>Catalogo principalOVS_ES ACADEMICOGMT-00001</v>
      </c>
      <c r="B717" s="21" t="str">
        <f t="shared" si="34"/>
        <v>GMT-00001OVS_ES ACADEMICO</v>
      </c>
      <c r="D717" s="21" t="s">
        <v>134</v>
      </c>
      <c r="E717" t="s">
        <v>1567</v>
      </c>
      <c r="F717" s="21" t="s">
        <v>806</v>
      </c>
      <c r="G717" s="21" t="s">
        <v>134</v>
      </c>
      <c r="H717" s="49" t="s">
        <v>136</v>
      </c>
      <c r="I717" s="21" t="s">
        <v>74</v>
      </c>
      <c r="J717" t="s">
        <v>1568</v>
      </c>
      <c r="K717" s="53" t="s">
        <v>29</v>
      </c>
      <c r="L717" s="52" t="s">
        <v>92</v>
      </c>
      <c r="M717" s="48" t="s">
        <v>73</v>
      </c>
      <c r="N717" s="89" t="s">
        <v>74</v>
      </c>
      <c r="O717" s="90" t="s">
        <v>74</v>
      </c>
      <c r="P717" s="89" t="s">
        <v>74</v>
      </c>
      <c r="Q717" s="47" t="str">
        <f t="shared" si="35"/>
        <v>GMT-00001</v>
      </c>
      <c r="R717" s="64" t="s">
        <v>848</v>
      </c>
      <c r="S717" s="87">
        <v>39.9</v>
      </c>
      <c r="T717" s="21">
        <v>1</v>
      </c>
      <c r="U717" s="62" t="s">
        <v>139</v>
      </c>
      <c r="V717" s="49" t="s">
        <v>136</v>
      </c>
    </row>
    <row r="718" spans="1:22" x14ac:dyDescent="0.2">
      <c r="A718" s="21" t="str">
        <f t="shared" si="33"/>
        <v>Catalogo principalOVS_ES ACADEMICOGMT-00002</v>
      </c>
      <c r="B718" s="21" t="str">
        <f t="shared" si="34"/>
        <v>GMT-00002OVS_ES ACADEMICO</v>
      </c>
      <c r="D718" s="21" t="s">
        <v>134</v>
      </c>
      <c r="E718" t="s">
        <v>1569</v>
      </c>
      <c r="F718" s="21" t="s">
        <v>806</v>
      </c>
      <c r="G718" s="21" t="s">
        <v>134</v>
      </c>
      <c r="H718" s="49" t="s">
        <v>136</v>
      </c>
      <c r="I718" s="21" t="s">
        <v>74</v>
      </c>
      <c r="J718" t="s">
        <v>1570</v>
      </c>
      <c r="K718" s="53" t="s">
        <v>29</v>
      </c>
      <c r="L718" s="52" t="s">
        <v>92</v>
      </c>
      <c r="M718" s="48" t="s">
        <v>73</v>
      </c>
      <c r="N718" s="89" t="s">
        <v>74</v>
      </c>
      <c r="O718" s="90" t="s">
        <v>74</v>
      </c>
      <c r="P718" s="89" t="s">
        <v>74</v>
      </c>
      <c r="Q718" s="47" t="str">
        <f t="shared" si="35"/>
        <v>GMT-00002</v>
      </c>
      <c r="R718" s="64" t="s">
        <v>848</v>
      </c>
      <c r="S718" s="87">
        <v>26.2</v>
      </c>
      <c r="T718" s="21">
        <v>1</v>
      </c>
      <c r="U718" s="62" t="s">
        <v>139</v>
      </c>
      <c r="V718" s="49" t="s">
        <v>136</v>
      </c>
    </row>
    <row r="719" spans="1:22" x14ac:dyDescent="0.2">
      <c r="A719" s="21" t="str">
        <f t="shared" si="33"/>
        <v>Catalogo principalOVS_ES ACADEMICOGMT-00004</v>
      </c>
      <c r="B719" s="21" t="str">
        <f t="shared" si="34"/>
        <v>GMT-00004OVS_ES ACADEMICO</v>
      </c>
      <c r="D719" s="21" t="s">
        <v>134</v>
      </c>
      <c r="E719" t="s">
        <v>1571</v>
      </c>
      <c r="F719" s="21" t="s">
        <v>806</v>
      </c>
      <c r="G719" s="21" t="s">
        <v>134</v>
      </c>
      <c r="H719" s="49" t="s">
        <v>136</v>
      </c>
      <c r="I719" s="21" t="s">
        <v>74</v>
      </c>
      <c r="J719" t="s">
        <v>1572</v>
      </c>
      <c r="K719" s="53" t="s">
        <v>29</v>
      </c>
      <c r="L719" s="52" t="s">
        <v>92</v>
      </c>
      <c r="M719" s="48" t="s">
        <v>73</v>
      </c>
      <c r="N719" s="89" t="s">
        <v>74</v>
      </c>
      <c r="O719" s="90" t="s">
        <v>74</v>
      </c>
      <c r="P719" s="89" t="s">
        <v>74</v>
      </c>
      <c r="Q719" s="47" t="str">
        <f t="shared" si="35"/>
        <v>GMT-00004</v>
      </c>
      <c r="R719" s="64" t="s">
        <v>848</v>
      </c>
      <c r="S719" s="87">
        <v>22</v>
      </c>
      <c r="T719" s="21">
        <v>1</v>
      </c>
      <c r="U719" s="62" t="s">
        <v>139</v>
      </c>
      <c r="V719" s="49" t="s">
        <v>136</v>
      </c>
    </row>
    <row r="720" spans="1:22" x14ac:dyDescent="0.2">
      <c r="A720" s="21" t="str">
        <f t="shared" si="33"/>
        <v>Catalogo principalOVS_ES ACADEMICOGMT-00005</v>
      </c>
      <c r="B720" s="21" t="str">
        <f t="shared" si="34"/>
        <v>GMT-00005OVS_ES ACADEMICO</v>
      </c>
      <c r="D720" s="21" t="s">
        <v>134</v>
      </c>
      <c r="E720" t="s">
        <v>1573</v>
      </c>
      <c r="F720" s="21" t="s">
        <v>806</v>
      </c>
      <c r="G720" s="21" t="s">
        <v>134</v>
      </c>
      <c r="H720" s="49" t="s">
        <v>136</v>
      </c>
      <c r="I720" s="21" t="s">
        <v>74</v>
      </c>
      <c r="J720" t="s">
        <v>1574</v>
      </c>
      <c r="K720" s="53" t="s">
        <v>29</v>
      </c>
      <c r="L720" s="52" t="s">
        <v>92</v>
      </c>
      <c r="M720" s="48" t="s">
        <v>73</v>
      </c>
      <c r="N720" s="89" t="s">
        <v>74</v>
      </c>
      <c r="O720" s="90" t="s">
        <v>74</v>
      </c>
      <c r="P720" s="89" t="s">
        <v>74</v>
      </c>
      <c r="Q720" s="47" t="str">
        <f t="shared" si="35"/>
        <v>GMT-00005</v>
      </c>
      <c r="R720" s="64" t="s">
        <v>848</v>
      </c>
      <c r="S720" s="87">
        <v>14.3</v>
      </c>
      <c r="T720" s="21">
        <v>1</v>
      </c>
      <c r="U720" s="62" t="s">
        <v>139</v>
      </c>
      <c r="V720" s="49" t="s">
        <v>136</v>
      </c>
    </row>
    <row r="721" spans="1:22" x14ac:dyDescent="0.2">
      <c r="A721" s="21" t="str">
        <f t="shared" si="33"/>
        <v>Catalogo principalOVS_ES ACADEMICOGMU-00001</v>
      </c>
      <c r="B721" s="21" t="str">
        <f t="shared" si="34"/>
        <v>GMU-00001OVS_ES ACADEMICO</v>
      </c>
      <c r="D721" s="21" t="s">
        <v>134</v>
      </c>
      <c r="E721" t="s">
        <v>1575</v>
      </c>
      <c r="F721" s="21" t="s">
        <v>806</v>
      </c>
      <c r="G721" s="21" t="s">
        <v>134</v>
      </c>
      <c r="H721" s="49" t="s">
        <v>136</v>
      </c>
      <c r="I721" s="21" t="s">
        <v>74</v>
      </c>
      <c r="J721" t="s">
        <v>1576</v>
      </c>
      <c r="K721" s="53" t="s">
        <v>29</v>
      </c>
      <c r="L721" s="52" t="s">
        <v>92</v>
      </c>
      <c r="M721" s="48" t="s">
        <v>73</v>
      </c>
      <c r="N721" s="89" t="s">
        <v>74</v>
      </c>
      <c r="O721" s="90" t="s">
        <v>74</v>
      </c>
      <c r="P721" s="89" t="s">
        <v>74</v>
      </c>
      <c r="Q721" s="47" t="str">
        <f t="shared" si="35"/>
        <v>GMU-00001</v>
      </c>
      <c r="R721" s="64" t="s">
        <v>848</v>
      </c>
      <c r="S721" s="87">
        <v>63.8</v>
      </c>
      <c r="T721" s="21">
        <v>1</v>
      </c>
      <c r="U721" s="62" t="s">
        <v>139</v>
      </c>
      <c r="V721" s="49" t="s">
        <v>136</v>
      </c>
    </row>
    <row r="722" spans="1:22" x14ac:dyDescent="0.2">
      <c r="A722" s="21" t="str">
        <f t="shared" si="33"/>
        <v>Catalogo principalOVS_ES ACADEMICOGMU-00002</v>
      </c>
      <c r="B722" s="21" t="str">
        <f t="shared" si="34"/>
        <v>GMU-00002OVS_ES ACADEMICO</v>
      </c>
      <c r="D722" s="21" t="s">
        <v>134</v>
      </c>
      <c r="E722" t="s">
        <v>1577</v>
      </c>
      <c r="F722" s="21" t="s">
        <v>806</v>
      </c>
      <c r="G722" s="21" t="s">
        <v>134</v>
      </c>
      <c r="H722" s="49" t="s">
        <v>136</v>
      </c>
      <c r="I722" s="21" t="s">
        <v>74</v>
      </c>
      <c r="J722" t="s">
        <v>1578</v>
      </c>
      <c r="K722" s="53" t="s">
        <v>29</v>
      </c>
      <c r="L722" s="52" t="s">
        <v>92</v>
      </c>
      <c r="M722" s="48" t="s">
        <v>73</v>
      </c>
      <c r="N722" s="89" t="s">
        <v>74</v>
      </c>
      <c r="O722" s="90" t="s">
        <v>74</v>
      </c>
      <c r="P722" s="89" t="s">
        <v>74</v>
      </c>
      <c r="Q722" s="47" t="str">
        <f t="shared" si="35"/>
        <v>GMU-00002</v>
      </c>
      <c r="R722" s="64" t="s">
        <v>848</v>
      </c>
      <c r="S722" s="87">
        <v>63.8</v>
      </c>
      <c r="T722" s="21">
        <v>1</v>
      </c>
      <c r="U722" s="62" t="s">
        <v>139</v>
      </c>
      <c r="V722" s="49" t="s">
        <v>136</v>
      </c>
    </row>
    <row r="723" spans="1:22" x14ac:dyDescent="0.2">
      <c r="A723" s="21" t="str">
        <f t="shared" si="33"/>
        <v>Catalogo principalOVS_ES ACADEMICOGMU-00003</v>
      </c>
      <c r="B723" s="21" t="str">
        <f t="shared" si="34"/>
        <v>GMU-00003OVS_ES ACADEMICO</v>
      </c>
      <c r="D723" s="21" t="s">
        <v>134</v>
      </c>
      <c r="E723" t="s">
        <v>1579</v>
      </c>
      <c r="F723" s="21" t="s">
        <v>806</v>
      </c>
      <c r="G723" s="21" t="s">
        <v>134</v>
      </c>
      <c r="H723" s="49" t="s">
        <v>136</v>
      </c>
      <c r="I723" s="21" t="s">
        <v>74</v>
      </c>
      <c r="J723" t="s">
        <v>1580</v>
      </c>
      <c r="K723" s="53" t="s">
        <v>29</v>
      </c>
      <c r="L723" s="52" t="s">
        <v>92</v>
      </c>
      <c r="M723" s="48" t="s">
        <v>73</v>
      </c>
      <c r="N723" s="89" t="s">
        <v>74</v>
      </c>
      <c r="O723" s="90" t="s">
        <v>74</v>
      </c>
      <c r="P723" s="89" t="s">
        <v>74</v>
      </c>
      <c r="Q723" s="47" t="str">
        <f t="shared" si="35"/>
        <v>GMU-00003</v>
      </c>
      <c r="R723" s="64" t="s">
        <v>848</v>
      </c>
      <c r="S723" s="87">
        <v>41.8</v>
      </c>
      <c r="T723" s="21">
        <v>1</v>
      </c>
      <c r="U723" s="62" t="s">
        <v>139</v>
      </c>
      <c r="V723" s="49" t="s">
        <v>136</v>
      </c>
    </row>
    <row r="724" spans="1:22" x14ac:dyDescent="0.2">
      <c r="A724" s="21" t="str">
        <f t="shared" si="33"/>
        <v>Catalogo principalOVS_ES ACADEMICOGMU-00004</v>
      </c>
      <c r="B724" s="21" t="str">
        <f t="shared" si="34"/>
        <v>GMU-00004OVS_ES ACADEMICO</v>
      </c>
      <c r="D724" s="21" t="s">
        <v>134</v>
      </c>
      <c r="E724" t="s">
        <v>1581</v>
      </c>
      <c r="F724" s="21" t="s">
        <v>806</v>
      </c>
      <c r="G724" s="21" t="s">
        <v>134</v>
      </c>
      <c r="H724" s="49" t="s">
        <v>136</v>
      </c>
      <c r="I724" s="21" t="s">
        <v>74</v>
      </c>
      <c r="J724" t="s">
        <v>1582</v>
      </c>
      <c r="K724" s="53" t="s">
        <v>29</v>
      </c>
      <c r="L724" s="52" t="s">
        <v>92</v>
      </c>
      <c r="M724" s="48" t="s">
        <v>73</v>
      </c>
      <c r="N724" s="89" t="s">
        <v>74</v>
      </c>
      <c r="O724" s="90" t="s">
        <v>74</v>
      </c>
      <c r="P724" s="89" t="s">
        <v>74</v>
      </c>
      <c r="Q724" s="47" t="str">
        <f t="shared" si="35"/>
        <v>GMU-00004</v>
      </c>
      <c r="R724" s="64" t="s">
        <v>848</v>
      </c>
      <c r="S724" s="87">
        <v>41.8</v>
      </c>
      <c r="T724" s="21">
        <v>1</v>
      </c>
      <c r="U724" s="62" t="s">
        <v>139</v>
      </c>
      <c r="V724" s="49" t="s">
        <v>136</v>
      </c>
    </row>
    <row r="725" spans="1:22" x14ac:dyDescent="0.2">
      <c r="A725" s="21" t="str">
        <f t="shared" si="33"/>
        <v>Catalogo principalOVS_ES ACADEMICOGMU-00013</v>
      </c>
      <c r="B725" s="21" t="str">
        <f t="shared" si="34"/>
        <v>GMU-00013OVS_ES ACADEMICO</v>
      </c>
      <c r="D725" s="21" t="s">
        <v>134</v>
      </c>
      <c r="E725" t="s">
        <v>1583</v>
      </c>
      <c r="F725" s="21" t="s">
        <v>806</v>
      </c>
      <c r="G725" s="21" t="s">
        <v>134</v>
      </c>
      <c r="H725" s="49" t="s">
        <v>136</v>
      </c>
      <c r="I725" s="21" t="s">
        <v>74</v>
      </c>
      <c r="J725" t="s">
        <v>1584</v>
      </c>
      <c r="K725" s="53" t="s">
        <v>29</v>
      </c>
      <c r="L725" s="52" t="s">
        <v>92</v>
      </c>
      <c r="M725" s="48" t="s">
        <v>73</v>
      </c>
      <c r="N725" s="89" t="s">
        <v>74</v>
      </c>
      <c r="O725" s="90" t="s">
        <v>74</v>
      </c>
      <c r="P725" s="89" t="s">
        <v>74</v>
      </c>
      <c r="Q725" s="47" t="str">
        <f t="shared" si="35"/>
        <v>GMU-00013</v>
      </c>
      <c r="R725" s="64" t="s">
        <v>848</v>
      </c>
      <c r="S725" s="87">
        <v>35.200000000000003</v>
      </c>
      <c r="T725" s="21">
        <v>1</v>
      </c>
      <c r="U725" s="62" t="s">
        <v>139</v>
      </c>
      <c r="V725" s="49" t="s">
        <v>136</v>
      </c>
    </row>
    <row r="726" spans="1:22" x14ac:dyDescent="0.2">
      <c r="A726" s="21" t="str">
        <f t="shared" si="33"/>
        <v>Catalogo principalOVS_ES ACADEMICOGMU-00014</v>
      </c>
      <c r="B726" s="21" t="str">
        <f t="shared" si="34"/>
        <v>GMU-00014OVS_ES ACADEMICO</v>
      </c>
      <c r="D726" s="21" t="s">
        <v>134</v>
      </c>
      <c r="E726" t="s">
        <v>1585</v>
      </c>
      <c r="F726" s="21" t="s">
        <v>806</v>
      </c>
      <c r="G726" s="21" t="s">
        <v>134</v>
      </c>
      <c r="H726" s="49" t="s">
        <v>136</v>
      </c>
      <c r="I726" s="21" t="s">
        <v>74</v>
      </c>
      <c r="J726" t="s">
        <v>1586</v>
      </c>
      <c r="K726" s="53" t="s">
        <v>29</v>
      </c>
      <c r="L726" s="52" t="s">
        <v>92</v>
      </c>
      <c r="M726" s="48" t="s">
        <v>73</v>
      </c>
      <c r="N726" s="89" t="s">
        <v>74</v>
      </c>
      <c r="O726" s="90" t="s">
        <v>74</v>
      </c>
      <c r="P726" s="89" t="s">
        <v>74</v>
      </c>
      <c r="Q726" s="47" t="str">
        <f t="shared" si="35"/>
        <v>GMU-00014</v>
      </c>
      <c r="R726" s="64" t="s">
        <v>848</v>
      </c>
      <c r="S726" s="87">
        <v>35.200000000000003</v>
      </c>
      <c r="T726" s="21">
        <v>1</v>
      </c>
      <c r="U726" s="62" t="s">
        <v>139</v>
      </c>
      <c r="V726" s="49" t="s">
        <v>136</v>
      </c>
    </row>
    <row r="727" spans="1:22" x14ac:dyDescent="0.2">
      <c r="A727" s="21" t="str">
        <f t="shared" si="33"/>
        <v>Catalogo principalOVS_ES ACADEMICOGMU-00015</v>
      </c>
      <c r="B727" s="21" t="str">
        <f t="shared" si="34"/>
        <v>GMU-00015OVS_ES ACADEMICO</v>
      </c>
      <c r="D727" s="21" t="s">
        <v>134</v>
      </c>
      <c r="E727" t="s">
        <v>1587</v>
      </c>
      <c r="F727" s="21" t="s">
        <v>806</v>
      </c>
      <c r="G727" s="21" t="s">
        <v>134</v>
      </c>
      <c r="H727" s="49" t="s">
        <v>136</v>
      </c>
      <c r="I727" s="21" t="s">
        <v>74</v>
      </c>
      <c r="J727" t="s">
        <v>1588</v>
      </c>
      <c r="K727" s="53" t="s">
        <v>29</v>
      </c>
      <c r="L727" s="52" t="s">
        <v>92</v>
      </c>
      <c r="M727" s="48" t="s">
        <v>73</v>
      </c>
      <c r="N727" s="89" t="s">
        <v>74</v>
      </c>
      <c r="O727" s="90" t="s">
        <v>74</v>
      </c>
      <c r="P727" s="89" t="s">
        <v>74</v>
      </c>
      <c r="Q727" s="47" t="str">
        <f t="shared" si="35"/>
        <v>GMU-00015</v>
      </c>
      <c r="R727" s="64" t="s">
        <v>848</v>
      </c>
      <c r="S727" s="87">
        <v>22.8</v>
      </c>
      <c r="T727" s="21">
        <v>1</v>
      </c>
      <c r="U727" s="62" t="s">
        <v>139</v>
      </c>
      <c r="V727" s="49" t="s">
        <v>136</v>
      </c>
    </row>
    <row r="728" spans="1:22" x14ac:dyDescent="0.2">
      <c r="A728" s="21" t="str">
        <f t="shared" si="33"/>
        <v>Catalogo principalOVS_ES ACADEMICOGMU-00016</v>
      </c>
      <c r="B728" s="21" t="str">
        <f t="shared" si="34"/>
        <v>GMU-00016OVS_ES ACADEMICO</v>
      </c>
      <c r="D728" s="21" t="s">
        <v>134</v>
      </c>
      <c r="E728" t="s">
        <v>1589</v>
      </c>
      <c r="F728" s="21" t="s">
        <v>806</v>
      </c>
      <c r="G728" s="21" t="s">
        <v>134</v>
      </c>
      <c r="H728" s="49" t="s">
        <v>136</v>
      </c>
      <c r="I728" s="21" t="s">
        <v>74</v>
      </c>
      <c r="J728" t="s">
        <v>1590</v>
      </c>
      <c r="K728" s="53" t="s">
        <v>29</v>
      </c>
      <c r="L728" s="52" t="s">
        <v>92</v>
      </c>
      <c r="M728" s="48" t="s">
        <v>73</v>
      </c>
      <c r="N728" s="89" t="s">
        <v>74</v>
      </c>
      <c r="O728" s="90" t="s">
        <v>74</v>
      </c>
      <c r="P728" s="89" t="s">
        <v>74</v>
      </c>
      <c r="Q728" s="47" t="str">
        <f t="shared" si="35"/>
        <v>GMU-00016</v>
      </c>
      <c r="R728" s="64" t="s">
        <v>848</v>
      </c>
      <c r="S728" s="87">
        <v>22.8</v>
      </c>
      <c r="T728" s="21">
        <v>1</v>
      </c>
      <c r="U728" s="62" t="s">
        <v>139</v>
      </c>
      <c r="V728" s="49" t="s">
        <v>136</v>
      </c>
    </row>
    <row r="729" spans="1:22" x14ac:dyDescent="0.2">
      <c r="A729" s="21" t="str">
        <f t="shared" si="33"/>
        <v>Catalogo principalOVS_ES ACADEMICOGMW-00002</v>
      </c>
      <c r="B729" s="21" t="str">
        <f t="shared" si="34"/>
        <v>GMW-00002OVS_ES ACADEMICO</v>
      </c>
      <c r="D729" s="21" t="s">
        <v>134</v>
      </c>
      <c r="E729" t="s">
        <v>1591</v>
      </c>
      <c r="F729" s="21" t="s">
        <v>806</v>
      </c>
      <c r="G729" s="21" t="s">
        <v>134</v>
      </c>
      <c r="H729" s="49" t="s">
        <v>136</v>
      </c>
      <c r="I729" s="21" t="s">
        <v>74</v>
      </c>
      <c r="J729" t="s">
        <v>1592</v>
      </c>
      <c r="K729" s="53" t="s">
        <v>29</v>
      </c>
      <c r="L729" s="52" t="s">
        <v>92</v>
      </c>
      <c r="M729" s="48" t="s">
        <v>73</v>
      </c>
      <c r="N729" s="89" t="s">
        <v>74</v>
      </c>
      <c r="O729" s="90" t="s">
        <v>74</v>
      </c>
      <c r="P729" s="89" t="s">
        <v>74</v>
      </c>
      <c r="Q729" s="47" t="str">
        <f t="shared" si="35"/>
        <v>GMW-00002</v>
      </c>
      <c r="R729" s="64" t="s">
        <v>848</v>
      </c>
      <c r="S729" s="87">
        <v>33.9</v>
      </c>
      <c r="T729" s="21">
        <v>1</v>
      </c>
      <c r="U729" s="62" t="s">
        <v>139</v>
      </c>
      <c r="V729" s="49" t="s">
        <v>136</v>
      </c>
    </row>
    <row r="730" spans="1:22" x14ac:dyDescent="0.2">
      <c r="A730" s="21" t="str">
        <f t="shared" si="33"/>
        <v>Catalogo principalOVS_ES ACADEMICOGMW-00003</v>
      </c>
      <c r="B730" s="21" t="str">
        <f t="shared" si="34"/>
        <v>GMW-00003OVS_ES ACADEMICO</v>
      </c>
      <c r="D730" s="21" t="s">
        <v>134</v>
      </c>
      <c r="E730" t="s">
        <v>1593</v>
      </c>
      <c r="F730" s="21" t="s">
        <v>806</v>
      </c>
      <c r="G730" s="21" t="s">
        <v>134</v>
      </c>
      <c r="H730" s="49" t="s">
        <v>136</v>
      </c>
      <c r="I730" s="21" t="s">
        <v>74</v>
      </c>
      <c r="J730" t="s">
        <v>1594</v>
      </c>
      <c r="K730" s="53" t="s">
        <v>29</v>
      </c>
      <c r="L730" s="52" t="s">
        <v>92</v>
      </c>
      <c r="M730" s="48" t="s">
        <v>73</v>
      </c>
      <c r="N730" s="89" t="s">
        <v>74</v>
      </c>
      <c r="O730" s="90" t="s">
        <v>74</v>
      </c>
      <c r="P730" s="89" t="s">
        <v>74</v>
      </c>
      <c r="Q730" s="47" t="str">
        <f t="shared" si="35"/>
        <v>GMW-00003</v>
      </c>
      <c r="R730" s="64" t="s">
        <v>848</v>
      </c>
      <c r="S730" s="87">
        <v>22.3</v>
      </c>
      <c r="T730" s="21">
        <v>1</v>
      </c>
      <c r="U730" s="62" t="s">
        <v>139</v>
      </c>
      <c r="V730" s="49" t="s">
        <v>136</v>
      </c>
    </row>
    <row r="731" spans="1:22" x14ac:dyDescent="0.2">
      <c r="A731" s="21" t="str">
        <f t="shared" si="33"/>
        <v>Catalogo principalOVS_ES ACADEMICOGMX-00004</v>
      </c>
      <c r="B731" s="21" t="str">
        <f t="shared" si="34"/>
        <v>GMX-00004OVS_ES ACADEMICO</v>
      </c>
      <c r="D731" s="21" t="s">
        <v>134</v>
      </c>
      <c r="E731" t="s">
        <v>1595</v>
      </c>
      <c r="F731" s="21" t="s">
        <v>806</v>
      </c>
      <c r="G731" s="21" t="s">
        <v>134</v>
      </c>
      <c r="H731" s="49" t="s">
        <v>136</v>
      </c>
      <c r="I731" s="21" t="s">
        <v>74</v>
      </c>
      <c r="J731" t="s">
        <v>1596</v>
      </c>
      <c r="K731" s="53" t="s">
        <v>29</v>
      </c>
      <c r="L731" s="52" t="s">
        <v>92</v>
      </c>
      <c r="M731" s="48" t="s">
        <v>73</v>
      </c>
      <c r="N731" s="89" t="s">
        <v>74</v>
      </c>
      <c r="O731" s="90" t="s">
        <v>74</v>
      </c>
      <c r="P731" s="89" t="s">
        <v>74</v>
      </c>
      <c r="Q731" s="47" t="str">
        <f t="shared" si="35"/>
        <v>GMX-00004</v>
      </c>
      <c r="R731" s="64" t="s">
        <v>848</v>
      </c>
      <c r="S731" s="87">
        <v>54.3</v>
      </c>
      <c r="T731" s="21">
        <v>1</v>
      </c>
      <c r="U731" s="62" t="s">
        <v>139</v>
      </c>
      <c r="V731" s="49" t="s">
        <v>136</v>
      </c>
    </row>
    <row r="732" spans="1:22" x14ac:dyDescent="0.2">
      <c r="A732" s="21" t="str">
        <f t="shared" si="33"/>
        <v>Catalogo principalOVS_ES ACADEMICOGMX-00005</v>
      </c>
      <c r="B732" s="21" t="str">
        <f t="shared" si="34"/>
        <v>GMX-00005OVS_ES ACADEMICO</v>
      </c>
      <c r="D732" s="21" t="s">
        <v>134</v>
      </c>
      <c r="E732" t="s">
        <v>1597</v>
      </c>
      <c r="F732" s="21" t="s">
        <v>806</v>
      </c>
      <c r="G732" s="21" t="s">
        <v>134</v>
      </c>
      <c r="H732" s="49" t="s">
        <v>136</v>
      </c>
      <c r="I732" s="21" t="s">
        <v>74</v>
      </c>
      <c r="J732" t="s">
        <v>1598</v>
      </c>
      <c r="K732" s="53" t="s">
        <v>29</v>
      </c>
      <c r="L732" s="52" t="s">
        <v>92</v>
      </c>
      <c r="M732" s="48" t="s">
        <v>73</v>
      </c>
      <c r="N732" s="89" t="s">
        <v>74</v>
      </c>
      <c r="O732" s="90" t="s">
        <v>74</v>
      </c>
      <c r="P732" s="89" t="s">
        <v>74</v>
      </c>
      <c r="Q732" s="47" t="str">
        <f t="shared" si="35"/>
        <v>GMX-00005</v>
      </c>
      <c r="R732" s="64" t="s">
        <v>848</v>
      </c>
      <c r="S732" s="87">
        <v>54.3</v>
      </c>
      <c r="T732" s="21">
        <v>1</v>
      </c>
      <c r="U732" s="62" t="s">
        <v>139</v>
      </c>
      <c r="V732" s="49" t="s">
        <v>136</v>
      </c>
    </row>
    <row r="733" spans="1:22" x14ac:dyDescent="0.2">
      <c r="A733" s="21" t="str">
        <f t="shared" si="33"/>
        <v>Catalogo principalOVS_ES ACADEMICOGMX-00006</v>
      </c>
      <c r="B733" s="21" t="str">
        <f t="shared" si="34"/>
        <v>GMX-00006OVS_ES ACADEMICO</v>
      </c>
      <c r="D733" s="21" t="s">
        <v>134</v>
      </c>
      <c r="E733" t="s">
        <v>1599</v>
      </c>
      <c r="F733" s="21" t="s">
        <v>806</v>
      </c>
      <c r="G733" s="21" t="s">
        <v>134</v>
      </c>
      <c r="H733" s="49" t="s">
        <v>136</v>
      </c>
      <c r="I733" s="21" t="s">
        <v>74</v>
      </c>
      <c r="J733" t="s">
        <v>1600</v>
      </c>
      <c r="K733" s="53" t="s">
        <v>29</v>
      </c>
      <c r="L733" s="52" t="s">
        <v>92</v>
      </c>
      <c r="M733" s="48" t="s">
        <v>73</v>
      </c>
      <c r="N733" s="89" t="s">
        <v>74</v>
      </c>
      <c r="O733" s="90" t="s">
        <v>74</v>
      </c>
      <c r="P733" s="89" t="s">
        <v>74</v>
      </c>
      <c r="Q733" s="47" t="str">
        <f t="shared" si="35"/>
        <v>GMX-00006</v>
      </c>
      <c r="R733" s="64" t="s">
        <v>848</v>
      </c>
      <c r="S733" s="87">
        <v>35.6</v>
      </c>
      <c r="T733" s="21">
        <v>1</v>
      </c>
      <c r="U733" s="62" t="s">
        <v>139</v>
      </c>
      <c r="V733" s="49" t="s">
        <v>136</v>
      </c>
    </row>
    <row r="734" spans="1:22" x14ac:dyDescent="0.2">
      <c r="A734" s="21" t="str">
        <f t="shared" si="33"/>
        <v>Catalogo principalOVS_ES ACADEMICOGMX-00007</v>
      </c>
      <c r="B734" s="21" t="str">
        <f t="shared" si="34"/>
        <v>GMX-00007OVS_ES ACADEMICO</v>
      </c>
      <c r="D734" s="21" t="s">
        <v>134</v>
      </c>
      <c r="E734" t="s">
        <v>1601</v>
      </c>
      <c r="F734" s="21" t="s">
        <v>806</v>
      </c>
      <c r="G734" s="21" t="s">
        <v>134</v>
      </c>
      <c r="H734" s="49" t="s">
        <v>136</v>
      </c>
      <c r="I734" s="21" t="s">
        <v>74</v>
      </c>
      <c r="J734" t="s">
        <v>1602</v>
      </c>
      <c r="K734" s="53" t="s">
        <v>29</v>
      </c>
      <c r="L734" s="52" t="s">
        <v>92</v>
      </c>
      <c r="M734" s="48" t="s">
        <v>73</v>
      </c>
      <c r="N734" s="89" t="s">
        <v>74</v>
      </c>
      <c r="O734" s="90" t="s">
        <v>74</v>
      </c>
      <c r="P734" s="89" t="s">
        <v>74</v>
      </c>
      <c r="Q734" s="47" t="str">
        <f t="shared" si="35"/>
        <v>GMX-00007</v>
      </c>
      <c r="R734" s="64" t="s">
        <v>848</v>
      </c>
      <c r="S734" s="87">
        <v>35.6</v>
      </c>
      <c r="T734" s="21">
        <v>1</v>
      </c>
      <c r="U734" s="62" t="s">
        <v>139</v>
      </c>
      <c r="V734" s="49" t="s">
        <v>136</v>
      </c>
    </row>
    <row r="735" spans="1:22" x14ac:dyDescent="0.2">
      <c r="A735" s="21" t="str">
        <f t="shared" si="33"/>
        <v>Catalogo principalOVS_ES ACADEMICOGMZ-00001</v>
      </c>
      <c r="B735" s="21" t="str">
        <f t="shared" si="34"/>
        <v>GMZ-00001OVS_ES ACADEMICO</v>
      </c>
      <c r="D735" s="21" t="s">
        <v>134</v>
      </c>
      <c r="E735" t="s">
        <v>1603</v>
      </c>
      <c r="F735" s="21" t="s">
        <v>806</v>
      </c>
      <c r="G735" s="21" t="s">
        <v>134</v>
      </c>
      <c r="H735" s="49" t="s">
        <v>136</v>
      </c>
      <c r="I735" s="21" t="s">
        <v>74</v>
      </c>
      <c r="J735" t="s">
        <v>1604</v>
      </c>
      <c r="K735" s="53" t="s">
        <v>29</v>
      </c>
      <c r="L735" s="52" t="s">
        <v>92</v>
      </c>
      <c r="M735" s="48" t="s">
        <v>73</v>
      </c>
      <c r="N735" s="89" t="s">
        <v>74</v>
      </c>
      <c r="O735" s="90" t="s">
        <v>74</v>
      </c>
      <c r="P735" s="89" t="s">
        <v>74</v>
      </c>
      <c r="Q735" s="47" t="str">
        <f t="shared" si="35"/>
        <v>GMZ-00001</v>
      </c>
      <c r="R735" s="64" t="s">
        <v>848</v>
      </c>
      <c r="S735" s="87">
        <v>39.9</v>
      </c>
      <c r="T735" s="21">
        <v>1</v>
      </c>
      <c r="U735" s="62" t="s">
        <v>139</v>
      </c>
      <c r="V735" s="49" t="s">
        <v>136</v>
      </c>
    </row>
    <row r="736" spans="1:22" x14ac:dyDescent="0.2">
      <c r="A736" s="21" t="str">
        <f t="shared" si="33"/>
        <v>Catalogo principalOVS_ES ACADEMICOGMZ-00002</v>
      </c>
      <c r="B736" s="21" t="str">
        <f t="shared" si="34"/>
        <v>GMZ-00002OVS_ES ACADEMICO</v>
      </c>
      <c r="D736" s="21" t="s">
        <v>134</v>
      </c>
      <c r="E736" t="s">
        <v>1605</v>
      </c>
      <c r="F736" s="21" t="s">
        <v>806</v>
      </c>
      <c r="G736" s="21" t="s">
        <v>134</v>
      </c>
      <c r="H736" s="49" t="s">
        <v>136</v>
      </c>
      <c r="I736" s="21" t="s">
        <v>74</v>
      </c>
      <c r="J736" t="s">
        <v>1606</v>
      </c>
      <c r="K736" s="53" t="s">
        <v>29</v>
      </c>
      <c r="L736" s="52" t="s">
        <v>92</v>
      </c>
      <c r="M736" s="48" t="s">
        <v>73</v>
      </c>
      <c r="N736" s="89" t="s">
        <v>74</v>
      </c>
      <c r="O736" s="90" t="s">
        <v>74</v>
      </c>
      <c r="P736" s="89" t="s">
        <v>74</v>
      </c>
      <c r="Q736" s="47" t="str">
        <f t="shared" si="35"/>
        <v>GMZ-00002</v>
      </c>
      <c r="R736" s="64" t="s">
        <v>848</v>
      </c>
      <c r="S736" s="87">
        <v>26.2</v>
      </c>
      <c r="T736" s="21">
        <v>1</v>
      </c>
      <c r="U736" s="62" t="s">
        <v>139</v>
      </c>
      <c r="V736" s="49" t="s">
        <v>136</v>
      </c>
    </row>
    <row r="737" spans="1:22" x14ac:dyDescent="0.2">
      <c r="A737" s="21" t="str">
        <f t="shared" si="33"/>
        <v>Catalogo principalOVS_ES ACADEMICOGMZ-00003</v>
      </c>
      <c r="B737" s="21" t="str">
        <f t="shared" si="34"/>
        <v>GMZ-00003OVS_ES ACADEMICO</v>
      </c>
      <c r="D737" s="21" t="s">
        <v>134</v>
      </c>
      <c r="E737" t="s">
        <v>1607</v>
      </c>
      <c r="F737" s="21" t="s">
        <v>806</v>
      </c>
      <c r="G737" s="21" t="s">
        <v>134</v>
      </c>
      <c r="H737" s="49" t="s">
        <v>136</v>
      </c>
      <c r="I737" s="21" t="s">
        <v>74</v>
      </c>
      <c r="J737" t="s">
        <v>1608</v>
      </c>
      <c r="K737" s="53" t="s">
        <v>29</v>
      </c>
      <c r="L737" s="52" t="s">
        <v>92</v>
      </c>
      <c r="M737" s="48" t="s">
        <v>73</v>
      </c>
      <c r="N737" s="89" t="s">
        <v>74</v>
      </c>
      <c r="O737" s="90" t="s">
        <v>74</v>
      </c>
      <c r="P737" s="89" t="s">
        <v>74</v>
      </c>
      <c r="Q737" s="47" t="str">
        <f t="shared" si="35"/>
        <v>GMZ-00003</v>
      </c>
      <c r="R737" s="64" t="s">
        <v>848</v>
      </c>
      <c r="S737" s="87">
        <v>13.8</v>
      </c>
      <c r="T737" s="21">
        <v>1</v>
      </c>
      <c r="U737" s="62" t="s">
        <v>139</v>
      </c>
      <c r="V737" s="49" t="s">
        <v>136</v>
      </c>
    </row>
    <row r="738" spans="1:22" x14ac:dyDescent="0.2">
      <c r="A738" s="21" t="str">
        <f t="shared" si="33"/>
        <v>Catalogo principalOVS_ES ACADEMICOGMZ-00004</v>
      </c>
      <c r="B738" s="21" t="str">
        <f t="shared" si="34"/>
        <v>GMZ-00004OVS_ES ACADEMICO</v>
      </c>
      <c r="D738" s="21" t="s">
        <v>134</v>
      </c>
      <c r="E738" t="s">
        <v>1609</v>
      </c>
      <c r="F738" s="21" t="s">
        <v>806</v>
      </c>
      <c r="G738" s="21" t="s">
        <v>134</v>
      </c>
      <c r="H738" s="49" t="s">
        <v>136</v>
      </c>
      <c r="I738" s="21" t="s">
        <v>74</v>
      </c>
      <c r="J738" t="s">
        <v>1610</v>
      </c>
      <c r="K738" s="53" t="s">
        <v>29</v>
      </c>
      <c r="L738" s="52" t="s">
        <v>92</v>
      </c>
      <c r="M738" s="48" t="s">
        <v>73</v>
      </c>
      <c r="N738" s="89" t="s">
        <v>74</v>
      </c>
      <c r="O738" s="90" t="s">
        <v>74</v>
      </c>
      <c r="P738" s="89" t="s">
        <v>74</v>
      </c>
      <c r="Q738" s="47" t="str">
        <f t="shared" si="35"/>
        <v>GMZ-00004</v>
      </c>
      <c r="R738" s="64" t="s">
        <v>848</v>
      </c>
      <c r="S738" s="87">
        <v>20.9</v>
      </c>
      <c r="T738" s="21">
        <v>1</v>
      </c>
      <c r="U738" s="62" t="s">
        <v>139</v>
      </c>
      <c r="V738" s="49" t="s">
        <v>136</v>
      </c>
    </row>
    <row r="739" spans="1:22" x14ac:dyDescent="0.2">
      <c r="A739" s="21" t="str">
        <f t="shared" si="33"/>
        <v>Catalogo principalOVS_ES ACADEMICOGMZ-00005</v>
      </c>
      <c r="B739" s="21" t="str">
        <f t="shared" si="34"/>
        <v>GMZ-00005OVS_ES ACADEMICO</v>
      </c>
      <c r="D739" s="21" t="s">
        <v>134</v>
      </c>
      <c r="E739" t="s">
        <v>1611</v>
      </c>
      <c r="F739" s="21" t="s">
        <v>806</v>
      </c>
      <c r="G739" s="21" t="s">
        <v>134</v>
      </c>
      <c r="H739" s="49" t="s">
        <v>136</v>
      </c>
      <c r="I739" s="21" t="s">
        <v>74</v>
      </c>
      <c r="J739" t="s">
        <v>1612</v>
      </c>
      <c r="K739" s="53" t="s">
        <v>29</v>
      </c>
      <c r="L739" s="52" t="s">
        <v>92</v>
      </c>
      <c r="M739" s="48" t="s">
        <v>73</v>
      </c>
      <c r="N739" s="89" t="s">
        <v>74</v>
      </c>
      <c r="O739" s="90" t="s">
        <v>74</v>
      </c>
      <c r="P739" s="89" t="s">
        <v>74</v>
      </c>
      <c r="Q739" s="47" t="str">
        <f t="shared" si="35"/>
        <v>GMZ-00005</v>
      </c>
      <c r="R739" s="64" t="s">
        <v>848</v>
      </c>
      <c r="S739" s="87">
        <v>16.100000000000001</v>
      </c>
      <c r="T739" s="21">
        <v>1</v>
      </c>
      <c r="U739" s="62" t="s">
        <v>139</v>
      </c>
      <c r="V739" s="49" t="s">
        <v>136</v>
      </c>
    </row>
    <row r="740" spans="1:22" x14ac:dyDescent="0.2">
      <c r="A740" s="21" t="str">
        <f t="shared" si="33"/>
        <v>Catalogo principalOVS_ES ACADEMICOGN9-00008</v>
      </c>
      <c r="B740" s="21" t="str">
        <f t="shared" si="34"/>
        <v>GN9-00008OVS_ES ACADEMICO</v>
      </c>
      <c r="D740" s="21" t="s">
        <v>134</v>
      </c>
      <c r="E740" t="s">
        <v>1613</v>
      </c>
      <c r="F740" s="21" t="s">
        <v>806</v>
      </c>
      <c r="G740" s="21" t="s">
        <v>134</v>
      </c>
      <c r="H740" s="49" t="s">
        <v>136</v>
      </c>
      <c r="I740" s="21" t="s">
        <v>74</v>
      </c>
      <c r="J740" t="s">
        <v>1614</v>
      </c>
      <c r="K740" s="53" t="s">
        <v>29</v>
      </c>
      <c r="L740" s="52" t="s">
        <v>92</v>
      </c>
      <c r="M740" s="48" t="s">
        <v>73</v>
      </c>
      <c r="N740" s="89" t="s">
        <v>74</v>
      </c>
      <c r="O740" s="90" t="s">
        <v>74</v>
      </c>
      <c r="P740" s="89" t="s">
        <v>74</v>
      </c>
      <c r="Q740" s="47" t="str">
        <f t="shared" si="35"/>
        <v>GN9-00008</v>
      </c>
      <c r="R740" s="64" t="s">
        <v>848</v>
      </c>
      <c r="S740" s="87">
        <v>0.3</v>
      </c>
      <c r="T740" s="21">
        <v>1</v>
      </c>
      <c r="U740" s="62" t="s">
        <v>139</v>
      </c>
      <c r="V740" s="49" t="s">
        <v>136</v>
      </c>
    </row>
    <row r="741" spans="1:22" x14ac:dyDescent="0.2">
      <c r="A741" s="21" t="str">
        <f t="shared" si="33"/>
        <v>Catalogo principalOVS_ES ACADEMICOGN9-00009</v>
      </c>
      <c r="B741" s="21" t="str">
        <f t="shared" si="34"/>
        <v>GN9-00009OVS_ES ACADEMICO</v>
      </c>
      <c r="D741" s="21" t="s">
        <v>134</v>
      </c>
      <c r="E741" t="s">
        <v>1615</v>
      </c>
      <c r="F741" s="21" t="s">
        <v>806</v>
      </c>
      <c r="G741" s="21" t="s">
        <v>134</v>
      </c>
      <c r="H741" s="49" t="s">
        <v>136</v>
      </c>
      <c r="I741" s="21" t="s">
        <v>74</v>
      </c>
      <c r="J741" t="s">
        <v>1616</v>
      </c>
      <c r="K741" s="53" t="s">
        <v>29</v>
      </c>
      <c r="L741" s="52" t="s">
        <v>92</v>
      </c>
      <c r="M741" s="48" t="s">
        <v>73</v>
      </c>
      <c r="N741" s="89" t="s">
        <v>74</v>
      </c>
      <c r="O741" s="90" t="s">
        <v>74</v>
      </c>
      <c r="P741" s="89" t="s">
        <v>74</v>
      </c>
      <c r="Q741" s="47" t="str">
        <f t="shared" si="35"/>
        <v>GN9-00009</v>
      </c>
      <c r="R741" s="64" t="s">
        <v>848</v>
      </c>
      <c r="S741" s="87">
        <v>0.6</v>
      </c>
      <c r="T741" s="21">
        <v>1</v>
      </c>
      <c r="U741" s="62" t="s">
        <v>139</v>
      </c>
      <c r="V741" s="49" t="s">
        <v>136</v>
      </c>
    </row>
    <row r="742" spans="1:22" x14ac:dyDescent="0.2">
      <c r="A742" s="21" t="str">
        <f t="shared" si="33"/>
        <v>Catalogo principalOVS_ES ACADEMICOGN9-00010</v>
      </c>
      <c r="B742" s="21" t="str">
        <f t="shared" si="34"/>
        <v>GN9-00010OVS_ES ACADEMICO</v>
      </c>
      <c r="D742" s="21" t="s">
        <v>134</v>
      </c>
      <c r="E742" t="s">
        <v>1617</v>
      </c>
      <c r="F742" s="21" t="s">
        <v>806</v>
      </c>
      <c r="G742" s="21" t="s">
        <v>134</v>
      </c>
      <c r="H742" s="49" t="s">
        <v>136</v>
      </c>
      <c r="I742" s="21" t="s">
        <v>74</v>
      </c>
      <c r="J742" t="s">
        <v>1618</v>
      </c>
      <c r="K742" s="53" t="s">
        <v>29</v>
      </c>
      <c r="L742" s="52" t="s">
        <v>92</v>
      </c>
      <c r="M742" s="48" t="s">
        <v>73</v>
      </c>
      <c r="N742" s="89" t="s">
        <v>74</v>
      </c>
      <c r="O742" s="90" t="s">
        <v>74</v>
      </c>
      <c r="P742" s="89" t="s">
        <v>74</v>
      </c>
      <c r="Q742" s="47" t="str">
        <f t="shared" si="35"/>
        <v>GN9-00010</v>
      </c>
      <c r="R742" s="64" t="s">
        <v>848</v>
      </c>
      <c r="S742" s="87">
        <v>0.6</v>
      </c>
      <c r="T742" s="21">
        <v>1</v>
      </c>
      <c r="U742" s="62" t="s">
        <v>139</v>
      </c>
      <c r="V742" s="49" t="s">
        <v>136</v>
      </c>
    </row>
    <row r="743" spans="1:22" x14ac:dyDescent="0.2">
      <c r="A743" s="21" t="str">
        <f t="shared" si="33"/>
        <v>Catalogo principalOVS_ES ACADEMICOGNH-00001</v>
      </c>
      <c r="B743" s="21" t="str">
        <f t="shared" si="34"/>
        <v>GNH-00001OVS_ES ACADEMICO</v>
      </c>
      <c r="D743" s="21" t="s">
        <v>134</v>
      </c>
      <c r="E743" t="s">
        <v>1619</v>
      </c>
      <c r="F743" s="21" t="s">
        <v>806</v>
      </c>
      <c r="G743" s="21" t="s">
        <v>134</v>
      </c>
      <c r="H743" s="49" t="s">
        <v>136</v>
      </c>
      <c r="I743" s="21" t="s">
        <v>74</v>
      </c>
      <c r="J743" t="s">
        <v>1620</v>
      </c>
      <c r="K743" s="53" t="s">
        <v>29</v>
      </c>
      <c r="L743" s="52" t="s">
        <v>92</v>
      </c>
      <c r="M743" s="48" t="s">
        <v>73</v>
      </c>
      <c r="N743" s="89" t="s">
        <v>74</v>
      </c>
      <c r="O743" s="90" t="s">
        <v>74</v>
      </c>
      <c r="P743" s="89" t="s">
        <v>74</v>
      </c>
      <c r="Q743" s="47" t="str">
        <f t="shared" si="35"/>
        <v>GNH-00001</v>
      </c>
      <c r="R743" s="64" t="s">
        <v>848</v>
      </c>
      <c r="S743" s="87">
        <v>22</v>
      </c>
      <c r="T743" s="21">
        <v>1</v>
      </c>
      <c r="U743" s="62" t="s">
        <v>139</v>
      </c>
      <c r="V743" s="49" t="s">
        <v>136</v>
      </c>
    </row>
    <row r="744" spans="1:22" x14ac:dyDescent="0.2">
      <c r="A744" s="21" t="str">
        <f t="shared" si="33"/>
        <v>Catalogo principalOVS_ES ACADEMICOGNH-00002</v>
      </c>
      <c r="B744" s="21" t="str">
        <f t="shared" si="34"/>
        <v>GNH-00002OVS_ES ACADEMICO</v>
      </c>
      <c r="D744" s="21" t="s">
        <v>134</v>
      </c>
      <c r="E744" t="s">
        <v>1621</v>
      </c>
      <c r="F744" s="21" t="s">
        <v>806</v>
      </c>
      <c r="G744" s="21" t="s">
        <v>134</v>
      </c>
      <c r="H744" s="49" t="s">
        <v>136</v>
      </c>
      <c r="I744" s="21" t="s">
        <v>74</v>
      </c>
      <c r="J744" t="s">
        <v>1622</v>
      </c>
      <c r="K744" s="53" t="s">
        <v>29</v>
      </c>
      <c r="L744" s="52" t="s">
        <v>92</v>
      </c>
      <c r="M744" s="48" t="s">
        <v>73</v>
      </c>
      <c r="N744" s="89" t="s">
        <v>74</v>
      </c>
      <c r="O744" s="90" t="s">
        <v>74</v>
      </c>
      <c r="P744" s="89" t="s">
        <v>74</v>
      </c>
      <c r="Q744" s="47" t="str">
        <f t="shared" si="35"/>
        <v>GNH-00002</v>
      </c>
      <c r="R744" s="64" t="s">
        <v>848</v>
      </c>
      <c r="S744" s="87">
        <v>22</v>
      </c>
      <c r="T744" s="21">
        <v>1</v>
      </c>
      <c r="U744" s="62" t="s">
        <v>139</v>
      </c>
      <c r="V744" s="49" t="s">
        <v>136</v>
      </c>
    </row>
    <row r="745" spans="1:22" x14ac:dyDescent="0.2">
      <c r="A745" s="21" t="str">
        <f t="shared" si="33"/>
        <v>Catalogo principalOVS_ES ACADEMICOGNH-00006</v>
      </c>
      <c r="B745" s="21" t="str">
        <f t="shared" si="34"/>
        <v>GNH-00006OVS_ES ACADEMICO</v>
      </c>
      <c r="D745" s="21" t="s">
        <v>134</v>
      </c>
      <c r="E745" t="s">
        <v>1623</v>
      </c>
      <c r="F745" s="21" t="s">
        <v>806</v>
      </c>
      <c r="G745" s="21" t="s">
        <v>134</v>
      </c>
      <c r="H745" s="49" t="s">
        <v>136</v>
      </c>
      <c r="I745" s="21" t="s">
        <v>74</v>
      </c>
      <c r="J745" t="s">
        <v>1624</v>
      </c>
      <c r="K745" s="53" t="s">
        <v>29</v>
      </c>
      <c r="L745" s="52" t="s">
        <v>92</v>
      </c>
      <c r="M745" s="48" t="s">
        <v>73</v>
      </c>
      <c r="N745" s="89" t="s">
        <v>74</v>
      </c>
      <c r="O745" s="90" t="s">
        <v>74</v>
      </c>
      <c r="P745" s="89" t="s">
        <v>74</v>
      </c>
      <c r="Q745" s="47" t="str">
        <f t="shared" si="35"/>
        <v>GNH-00006</v>
      </c>
      <c r="R745" s="64" t="s">
        <v>848</v>
      </c>
      <c r="S745" s="87">
        <v>63.8</v>
      </c>
      <c r="T745" s="21">
        <v>1</v>
      </c>
      <c r="U745" s="62" t="s">
        <v>139</v>
      </c>
      <c r="V745" s="49" t="s">
        <v>136</v>
      </c>
    </row>
    <row r="746" spans="1:22" x14ac:dyDescent="0.2">
      <c r="A746" s="21" t="str">
        <f t="shared" si="33"/>
        <v>Catalogo principalOVS_ES ACADEMICOGNH-00007</v>
      </c>
      <c r="B746" s="21" t="str">
        <f t="shared" si="34"/>
        <v>GNH-00007OVS_ES ACADEMICO</v>
      </c>
      <c r="D746" s="21" t="s">
        <v>134</v>
      </c>
      <c r="E746" t="s">
        <v>1625</v>
      </c>
      <c r="F746" s="21" t="s">
        <v>806</v>
      </c>
      <c r="G746" s="21" t="s">
        <v>134</v>
      </c>
      <c r="H746" s="49" t="s">
        <v>136</v>
      </c>
      <c r="I746" s="21" t="s">
        <v>74</v>
      </c>
      <c r="J746" t="s">
        <v>1626</v>
      </c>
      <c r="K746" s="53" t="s">
        <v>29</v>
      </c>
      <c r="L746" s="52" t="s">
        <v>92</v>
      </c>
      <c r="M746" s="48" t="s">
        <v>73</v>
      </c>
      <c r="N746" s="89" t="s">
        <v>74</v>
      </c>
      <c r="O746" s="90" t="s">
        <v>74</v>
      </c>
      <c r="P746" s="89" t="s">
        <v>74</v>
      </c>
      <c r="Q746" s="47" t="str">
        <f t="shared" si="35"/>
        <v>GNH-00007</v>
      </c>
      <c r="R746" s="64" t="s">
        <v>848</v>
      </c>
      <c r="S746" s="87">
        <v>63.8</v>
      </c>
      <c r="T746" s="21">
        <v>1</v>
      </c>
      <c r="U746" s="62" t="s">
        <v>139</v>
      </c>
      <c r="V746" s="49" t="s">
        <v>136</v>
      </c>
    </row>
    <row r="747" spans="1:22" x14ac:dyDescent="0.2">
      <c r="A747" s="21" t="str">
        <f t="shared" si="33"/>
        <v>Catalogo principalOVS_ES ACADEMICOGNH-00008</v>
      </c>
      <c r="B747" s="21" t="str">
        <f t="shared" si="34"/>
        <v>GNH-00008OVS_ES ACADEMICO</v>
      </c>
      <c r="D747" s="21" t="s">
        <v>134</v>
      </c>
      <c r="E747" t="s">
        <v>1627</v>
      </c>
      <c r="F747" s="21" t="s">
        <v>806</v>
      </c>
      <c r="G747" s="21" t="s">
        <v>134</v>
      </c>
      <c r="H747" s="49" t="s">
        <v>136</v>
      </c>
      <c r="I747" s="21" t="s">
        <v>74</v>
      </c>
      <c r="J747" t="s">
        <v>1628</v>
      </c>
      <c r="K747" s="53" t="s">
        <v>29</v>
      </c>
      <c r="L747" s="52" t="s">
        <v>92</v>
      </c>
      <c r="M747" s="48" t="s">
        <v>73</v>
      </c>
      <c r="N747" s="89" t="s">
        <v>74</v>
      </c>
      <c r="O747" s="90" t="s">
        <v>74</v>
      </c>
      <c r="P747" s="89" t="s">
        <v>74</v>
      </c>
      <c r="Q747" s="47" t="str">
        <f t="shared" si="35"/>
        <v>GNH-00008</v>
      </c>
      <c r="R747" s="64" t="s">
        <v>848</v>
      </c>
      <c r="S747" s="87">
        <v>41.8</v>
      </c>
      <c r="T747" s="21">
        <v>1</v>
      </c>
      <c r="U747" s="62" t="s">
        <v>139</v>
      </c>
      <c r="V747" s="49" t="s">
        <v>136</v>
      </c>
    </row>
    <row r="748" spans="1:22" x14ac:dyDescent="0.2">
      <c r="A748" s="21" t="str">
        <f t="shared" si="33"/>
        <v>Catalogo principalOVS_ES ACADEMICOGNH-00009</v>
      </c>
      <c r="B748" s="21" t="str">
        <f t="shared" si="34"/>
        <v>GNH-00009OVS_ES ACADEMICO</v>
      </c>
      <c r="D748" s="21" t="s">
        <v>134</v>
      </c>
      <c r="E748" t="s">
        <v>1629</v>
      </c>
      <c r="F748" s="21" t="s">
        <v>806</v>
      </c>
      <c r="G748" s="21" t="s">
        <v>134</v>
      </c>
      <c r="H748" s="49" t="s">
        <v>136</v>
      </c>
      <c r="I748" s="21" t="s">
        <v>74</v>
      </c>
      <c r="J748" t="s">
        <v>1630</v>
      </c>
      <c r="K748" s="53" t="s">
        <v>29</v>
      </c>
      <c r="L748" s="52" t="s">
        <v>92</v>
      </c>
      <c r="M748" s="48" t="s">
        <v>73</v>
      </c>
      <c r="N748" s="89" t="s">
        <v>74</v>
      </c>
      <c r="O748" s="90" t="s">
        <v>74</v>
      </c>
      <c r="P748" s="89" t="s">
        <v>74</v>
      </c>
      <c r="Q748" s="47" t="str">
        <f t="shared" si="35"/>
        <v>GNH-00009</v>
      </c>
      <c r="R748" s="64" t="s">
        <v>848</v>
      </c>
      <c r="S748" s="87">
        <v>41.8</v>
      </c>
      <c r="T748" s="21">
        <v>1</v>
      </c>
      <c r="U748" s="62" t="s">
        <v>139</v>
      </c>
      <c r="V748" s="49" t="s">
        <v>136</v>
      </c>
    </row>
    <row r="749" spans="1:22" x14ac:dyDescent="0.2">
      <c r="A749" s="21" t="str">
        <f t="shared" si="33"/>
        <v>Catalogo principalOVS_ES ACADEMICOGNH-00012</v>
      </c>
      <c r="B749" s="21" t="str">
        <f t="shared" si="34"/>
        <v>GNH-00012OVS_ES ACADEMICO</v>
      </c>
      <c r="D749" s="21" t="s">
        <v>134</v>
      </c>
      <c r="E749" t="s">
        <v>1631</v>
      </c>
      <c r="F749" s="21" t="s">
        <v>806</v>
      </c>
      <c r="G749" s="21" t="s">
        <v>134</v>
      </c>
      <c r="H749" s="49" t="s">
        <v>136</v>
      </c>
      <c r="I749" s="21" t="s">
        <v>74</v>
      </c>
      <c r="J749" t="s">
        <v>1632</v>
      </c>
      <c r="K749" s="53" t="s">
        <v>29</v>
      </c>
      <c r="L749" s="52" t="s">
        <v>92</v>
      </c>
      <c r="M749" s="48" t="s">
        <v>73</v>
      </c>
      <c r="N749" s="89" t="s">
        <v>74</v>
      </c>
      <c r="O749" s="90" t="s">
        <v>74</v>
      </c>
      <c r="P749" s="89" t="s">
        <v>74</v>
      </c>
      <c r="Q749" s="47" t="str">
        <f t="shared" si="35"/>
        <v>GNH-00012</v>
      </c>
      <c r="R749" s="64" t="s">
        <v>848</v>
      </c>
      <c r="S749" s="87">
        <v>33.5</v>
      </c>
      <c r="T749" s="21">
        <v>1</v>
      </c>
      <c r="U749" s="62" t="s">
        <v>139</v>
      </c>
      <c r="V749" s="49" t="s">
        <v>136</v>
      </c>
    </row>
    <row r="750" spans="1:22" x14ac:dyDescent="0.2">
      <c r="A750" s="21" t="str">
        <f t="shared" si="33"/>
        <v>Catalogo principalOVS_ES ACADEMICOGNH-00013</v>
      </c>
      <c r="B750" s="21" t="str">
        <f t="shared" si="34"/>
        <v>GNH-00013OVS_ES ACADEMICO</v>
      </c>
      <c r="D750" s="21" t="s">
        <v>134</v>
      </c>
      <c r="E750" t="s">
        <v>1633</v>
      </c>
      <c r="F750" s="21" t="s">
        <v>806</v>
      </c>
      <c r="G750" s="21" t="s">
        <v>134</v>
      </c>
      <c r="H750" s="49" t="s">
        <v>136</v>
      </c>
      <c r="I750" s="21" t="s">
        <v>74</v>
      </c>
      <c r="J750" t="s">
        <v>1634</v>
      </c>
      <c r="K750" s="53" t="s">
        <v>29</v>
      </c>
      <c r="L750" s="52" t="s">
        <v>92</v>
      </c>
      <c r="M750" s="48" t="s">
        <v>73</v>
      </c>
      <c r="N750" s="89" t="s">
        <v>74</v>
      </c>
      <c r="O750" s="90" t="s">
        <v>74</v>
      </c>
      <c r="P750" s="89" t="s">
        <v>74</v>
      </c>
      <c r="Q750" s="47" t="str">
        <f t="shared" si="35"/>
        <v>GNH-00013</v>
      </c>
      <c r="R750" s="64" t="s">
        <v>848</v>
      </c>
      <c r="S750" s="87">
        <v>33.5</v>
      </c>
      <c r="T750" s="21">
        <v>1</v>
      </c>
      <c r="U750" s="62" t="s">
        <v>139</v>
      </c>
      <c r="V750" s="49" t="s">
        <v>136</v>
      </c>
    </row>
    <row r="751" spans="1:22" x14ac:dyDescent="0.2">
      <c r="A751" s="21" t="str">
        <f t="shared" si="33"/>
        <v>Catalogo principalOVS_ES ACADEMICOGNH-00014</v>
      </c>
      <c r="B751" s="21" t="str">
        <f t="shared" si="34"/>
        <v>GNH-00014OVS_ES ACADEMICO</v>
      </c>
      <c r="D751" s="21" t="s">
        <v>134</v>
      </c>
      <c r="E751" t="s">
        <v>1635</v>
      </c>
      <c r="F751" s="21" t="s">
        <v>806</v>
      </c>
      <c r="G751" s="21" t="s">
        <v>134</v>
      </c>
      <c r="H751" s="49" t="s">
        <v>136</v>
      </c>
      <c r="I751" s="21" t="s">
        <v>74</v>
      </c>
      <c r="J751" t="s">
        <v>1636</v>
      </c>
      <c r="K751" s="53" t="s">
        <v>29</v>
      </c>
      <c r="L751" s="52" t="s">
        <v>92</v>
      </c>
      <c r="M751" s="48" t="s">
        <v>73</v>
      </c>
      <c r="N751" s="89" t="s">
        <v>74</v>
      </c>
      <c r="O751" s="90" t="s">
        <v>74</v>
      </c>
      <c r="P751" s="89" t="s">
        <v>74</v>
      </c>
      <c r="Q751" s="47" t="str">
        <f t="shared" si="35"/>
        <v>GNH-00014</v>
      </c>
      <c r="R751" s="64" t="s">
        <v>848</v>
      </c>
      <c r="S751" s="87">
        <v>25.8</v>
      </c>
      <c r="T751" s="21">
        <v>1</v>
      </c>
      <c r="U751" s="62" t="s">
        <v>139</v>
      </c>
      <c r="V751" s="49" t="s">
        <v>136</v>
      </c>
    </row>
    <row r="752" spans="1:22" x14ac:dyDescent="0.2">
      <c r="A752" s="21" t="str">
        <f t="shared" si="33"/>
        <v>Catalogo principalOVS_ES ACADEMICOGNH-00015</v>
      </c>
      <c r="B752" s="21" t="str">
        <f t="shared" si="34"/>
        <v>GNH-00015OVS_ES ACADEMICO</v>
      </c>
      <c r="D752" s="21" t="s">
        <v>134</v>
      </c>
      <c r="E752" t="s">
        <v>1637</v>
      </c>
      <c r="F752" s="21" t="s">
        <v>806</v>
      </c>
      <c r="G752" s="21" t="s">
        <v>134</v>
      </c>
      <c r="H752" s="49" t="s">
        <v>136</v>
      </c>
      <c r="I752" s="21" t="s">
        <v>74</v>
      </c>
      <c r="J752" t="s">
        <v>1638</v>
      </c>
      <c r="K752" s="53" t="s">
        <v>29</v>
      </c>
      <c r="L752" s="52" t="s">
        <v>92</v>
      </c>
      <c r="M752" s="48" t="s">
        <v>73</v>
      </c>
      <c r="N752" s="89" t="s">
        <v>74</v>
      </c>
      <c r="O752" s="90" t="s">
        <v>74</v>
      </c>
      <c r="P752" s="89" t="s">
        <v>74</v>
      </c>
      <c r="Q752" s="47" t="str">
        <f t="shared" si="35"/>
        <v>GNH-00015</v>
      </c>
      <c r="R752" s="64" t="s">
        <v>848</v>
      </c>
      <c r="S752" s="87">
        <v>25.8</v>
      </c>
      <c r="T752" s="21">
        <v>1</v>
      </c>
      <c r="U752" s="62" t="s">
        <v>139</v>
      </c>
      <c r="V752" s="49" t="s">
        <v>136</v>
      </c>
    </row>
    <row r="753" spans="1:22" x14ac:dyDescent="0.2">
      <c r="A753" s="21" t="str">
        <f t="shared" si="33"/>
        <v>Catalogo principalOVS_ES ACADEMICOGNK-00001</v>
      </c>
      <c r="B753" s="21" t="str">
        <f t="shared" si="34"/>
        <v>GNK-00001OVS_ES ACADEMICO</v>
      </c>
      <c r="D753" s="21" t="s">
        <v>134</v>
      </c>
      <c r="E753" t="s">
        <v>1639</v>
      </c>
      <c r="F753" s="21" t="s">
        <v>806</v>
      </c>
      <c r="G753" s="21" t="s">
        <v>134</v>
      </c>
      <c r="H753" s="49" t="s">
        <v>136</v>
      </c>
      <c r="I753" s="21" t="s">
        <v>74</v>
      </c>
      <c r="J753" t="s">
        <v>1640</v>
      </c>
      <c r="K753" s="53" t="s">
        <v>29</v>
      </c>
      <c r="L753" s="52" t="s">
        <v>92</v>
      </c>
      <c r="M753" s="48" t="s">
        <v>73</v>
      </c>
      <c r="N753" s="89" t="s">
        <v>74</v>
      </c>
      <c r="O753" s="90" t="s">
        <v>74</v>
      </c>
      <c r="P753" s="89" t="s">
        <v>74</v>
      </c>
      <c r="Q753" s="47" t="str">
        <f t="shared" si="35"/>
        <v>GNK-00001</v>
      </c>
      <c r="R753" s="64" t="s">
        <v>848</v>
      </c>
      <c r="S753" s="87">
        <v>39.9</v>
      </c>
      <c r="T753" s="21">
        <v>1</v>
      </c>
      <c r="U753" s="62" t="s">
        <v>139</v>
      </c>
      <c r="V753" s="49" t="s">
        <v>136</v>
      </c>
    </row>
    <row r="754" spans="1:22" x14ac:dyDescent="0.2">
      <c r="A754" s="21" t="str">
        <f t="shared" si="33"/>
        <v>Catalogo principalOVS_ES ACADEMICOGNK-00002</v>
      </c>
      <c r="B754" s="21" t="str">
        <f t="shared" si="34"/>
        <v>GNK-00002OVS_ES ACADEMICO</v>
      </c>
      <c r="D754" s="21" t="s">
        <v>134</v>
      </c>
      <c r="E754" t="s">
        <v>1641</v>
      </c>
      <c r="F754" s="21" t="s">
        <v>806</v>
      </c>
      <c r="G754" s="21" t="s">
        <v>134</v>
      </c>
      <c r="H754" s="49" t="s">
        <v>136</v>
      </c>
      <c r="I754" s="21" t="s">
        <v>74</v>
      </c>
      <c r="J754" t="s">
        <v>1642</v>
      </c>
      <c r="K754" s="53" t="s">
        <v>29</v>
      </c>
      <c r="L754" s="52" t="s">
        <v>92</v>
      </c>
      <c r="M754" s="48" t="s">
        <v>73</v>
      </c>
      <c r="N754" s="89" t="s">
        <v>74</v>
      </c>
      <c r="O754" s="90" t="s">
        <v>74</v>
      </c>
      <c r="P754" s="89" t="s">
        <v>74</v>
      </c>
      <c r="Q754" s="47" t="str">
        <f t="shared" si="35"/>
        <v>GNK-00002</v>
      </c>
      <c r="R754" s="64" t="s">
        <v>848</v>
      </c>
      <c r="S754" s="87">
        <v>26.2</v>
      </c>
      <c r="T754" s="21">
        <v>1</v>
      </c>
      <c r="U754" s="62" t="s">
        <v>139</v>
      </c>
      <c r="V754" s="49" t="s">
        <v>136</v>
      </c>
    </row>
    <row r="755" spans="1:22" x14ac:dyDescent="0.2">
      <c r="A755" s="21" t="str">
        <f t="shared" si="33"/>
        <v>Catalogo principalOVS_ES ACADEMICOGNL-00001</v>
      </c>
      <c r="B755" s="21" t="str">
        <f t="shared" si="34"/>
        <v>GNL-00001OVS_ES ACADEMICO</v>
      </c>
      <c r="D755" s="21" t="s">
        <v>134</v>
      </c>
      <c r="E755" t="s">
        <v>1643</v>
      </c>
      <c r="F755" s="21" t="s">
        <v>806</v>
      </c>
      <c r="G755" s="21" t="s">
        <v>134</v>
      </c>
      <c r="H755" s="49" t="s">
        <v>136</v>
      </c>
      <c r="I755" s="21" t="s">
        <v>74</v>
      </c>
      <c r="J755" t="s">
        <v>1644</v>
      </c>
      <c r="K755" s="53" t="s">
        <v>29</v>
      </c>
      <c r="L755" s="52" t="s">
        <v>92</v>
      </c>
      <c r="M755" s="48" t="s">
        <v>73</v>
      </c>
      <c r="N755" s="89" t="s">
        <v>74</v>
      </c>
      <c r="O755" s="90" t="s">
        <v>74</v>
      </c>
      <c r="P755" s="89" t="s">
        <v>74</v>
      </c>
      <c r="Q755" s="47" t="str">
        <f t="shared" si="35"/>
        <v>GNL-00001</v>
      </c>
      <c r="R755" s="64" t="s">
        <v>848</v>
      </c>
      <c r="S755" s="87">
        <v>63.8</v>
      </c>
      <c r="T755" s="21">
        <v>1</v>
      </c>
      <c r="U755" s="62" t="s">
        <v>139</v>
      </c>
      <c r="V755" s="49" t="s">
        <v>136</v>
      </c>
    </row>
    <row r="756" spans="1:22" x14ac:dyDescent="0.2">
      <c r="A756" s="21" t="str">
        <f t="shared" si="33"/>
        <v>Catalogo principalOVS_ES ACADEMICOGNL-00002</v>
      </c>
      <c r="B756" s="21" t="str">
        <f t="shared" si="34"/>
        <v>GNL-00002OVS_ES ACADEMICO</v>
      </c>
      <c r="D756" s="21" t="s">
        <v>134</v>
      </c>
      <c r="E756" t="s">
        <v>1645</v>
      </c>
      <c r="F756" s="21" t="s">
        <v>806</v>
      </c>
      <c r="G756" s="21" t="s">
        <v>134</v>
      </c>
      <c r="H756" s="49" t="s">
        <v>136</v>
      </c>
      <c r="I756" s="21" t="s">
        <v>74</v>
      </c>
      <c r="J756" t="s">
        <v>1646</v>
      </c>
      <c r="K756" s="53" t="s">
        <v>29</v>
      </c>
      <c r="L756" s="52" t="s">
        <v>92</v>
      </c>
      <c r="M756" s="48" t="s">
        <v>73</v>
      </c>
      <c r="N756" s="89" t="s">
        <v>74</v>
      </c>
      <c r="O756" s="90" t="s">
        <v>74</v>
      </c>
      <c r="P756" s="89" t="s">
        <v>74</v>
      </c>
      <c r="Q756" s="47" t="str">
        <f t="shared" si="35"/>
        <v>GNL-00002</v>
      </c>
      <c r="R756" s="64" t="s">
        <v>848</v>
      </c>
      <c r="S756" s="87">
        <v>63.8</v>
      </c>
      <c r="T756" s="21">
        <v>1</v>
      </c>
      <c r="U756" s="62" t="s">
        <v>139</v>
      </c>
      <c r="V756" s="49" t="s">
        <v>136</v>
      </c>
    </row>
    <row r="757" spans="1:22" x14ac:dyDescent="0.2">
      <c r="A757" s="21" t="str">
        <f t="shared" si="33"/>
        <v>Catalogo principalOVS_ES ACADEMICOGNL-00003</v>
      </c>
      <c r="B757" s="21" t="str">
        <f t="shared" si="34"/>
        <v>GNL-00003OVS_ES ACADEMICO</v>
      </c>
      <c r="D757" s="21" t="s">
        <v>134</v>
      </c>
      <c r="E757" t="s">
        <v>1647</v>
      </c>
      <c r="F757" s="21" t="s">
        <v>806</v>
      </c>
      <c r="G757" s="21" t="s">
        <v>134</v>
      </c>
      <c r="H757" s="49" t="s">
        <v>136</v>
      </c>
      <c r="I757" s="21" t="s">
        <v>74</v>
      </c>
      <c r="J757" t="s">
        <v>1648</v>
      </c>
      <c r="K757" s="53" t="s">
        <v>29</v>
      </c>
      <c r="L757" s="52" t="s">
        <v>92</v>
      </c>
      <c r="M757" s="48" t="s">
        <v>73</v>
      </c>
      <c r="N757" s="89" t="s">
        <v>74</v>
      </c>
      <c r="O757" s="90" t="s">
        <v>74</v>
      </c>
      <c r="P757" s="89" t="s">
        <v>74</v>
      </c>
      <c r="Q757" s="47" t="str">
        <f t="shared" si="35"/>
        <v>GNL-00003</v>
      </c>
      <c r="R757" s="64" t="s">
        <v>848</v>
      </c>
      <c r="S757" s="87">
        <v>41.8</v>
      </c>
      <c r="T757" s="21">
        <v>1</v>
      </c>
      <c r="U757" s="62" t="s">
        <v>139</v>
      </c>
      <c r="V757" s="49" t="s">
        <v>136</v>
      </c>
    </row>
    <row r="758" spans="1:22" x14ac:dyDescent="0.2">
      <c r="A758" s="21" t="str">
        <f t="shared" si="33"/>
        <v>Catalogo principalOVS_ES ACADEMICOGNL-00004</v>
      </c>
      <c r="B758" s="21" t="str">
        <f t="shared" si="34"/>
        <v>GNL-00004OVS_ES ACADEMICO</v>
      </c>
      <c r="D758" s="21" t="s">
        <v>134</v>
      </c>
      <c r="E758" t="s">
        <v>1649</v>
      </c>
      <c r="F758" s="21" t="s">
        <v>806</v>
      </c>
      <c r="G758" s="21" t="s">
        <v>134</v>
      </c>
      <c r="H758" s="49" t="s">
        <v>136</v>
      </c>
      <c r="I758" s="21" t="s">
        <v>74</v>
      </c>
      <c r="J758" t="s">
        <v>1650</v>
      </c>
      <c r="K758" s="53" t="s">
        <v>29</v>
      </c>
      <c r="L758" s="52" t="s">
        <v>92</v>
      </c>
      <c r="M758" s="48" t="s">
        <v>73</v>
      </c>
      <c r="N758" s="89" t="s">
        <v>74</v>
      </c>
      <c r="O758" s="90" t="s">
        <v>74</v>
      </c>
      <c r="P758" s="89" t="s">
        <v>74</v>
      </c>
      <c r="Q758" s="47" t="str">
        <f t="shared" si="35"/>
        <v>GNL-00004</v>
      </c>
      <c r="R758" s="64" t="s">
        <v>848</v>
      </c>
      <c r="S758" s="87">
        <v>41.8</v>
      </c>
      <c r="T758" s="21">
        <v>1</v>
      </c>
      <c r="U758" s="62" t="s">
        <v>139</v>
      </c>
      <c r="V758" s="49" t="s">
        <v>136</v>
      </c>
    </row>
    <row r="759" spans="1:22" x14ac:dyDescent="0.2">
      <c r="A759" s="21" t="str">
        <f t="shared" si="33"/>
        <v>Catalogo principalOVS_ES ACADEMICOGNU-00001</v>
      </c>
      <c r="B759" s="21" t="str">
        <f t="shared" si="34"/>
        <v>GNU-00001OVS_ES ACADEMICO</v>
      </c>
      <c r="D759" s="21" t="s">
        <v>134</v>
      </c>
      <c r="E759" t="s">
        <v>1651</v>
      </c>
      <c r="F759" s="21" t="s">
        <v>806</v>
      </c>
      <c r="G759" s="21" t="s">
        <v>134</v>
      </c>
      <c r="H759" s="49" t="s">
        <v>136</v>
      </c>
      <c r="I759" s="21" t="s">
        <v>74</v>
      </c>
      <c r="J759" t="s">
        <v>1652</v>
      </c>
      <c r="K759" s="53" t="s">
        <v>29</v>
      </c>
      <c r="L759" s="52" t="s">
        <v>92</v>
      </c>
      <c r="M759" s="48" t="s">
        <v>73</v>
      </c>
      <c r="N759" s="89" t="s">
        <v>74</v>
      </c>
      <c r="O759" s="90" t="s">
        <v>74</v>
      </c>
      <c r="P759" s="89" t="s">
        <v>74</v>
      </c>
      <c r="Q759" s="47" t="str">
        <f t="shared" si="35"/>
        <v>GNU-00001</v>
      </c>
      <c r="R759" s="64" t="s">
        <v>848</v>
      </c>
      <c r="S759" s="87">
        <v>39.9</v>
      </c>
      <c r="T759" s="21">
        <v>1</v>
      </c>
      <c r="U759" s="62" t="s">
        <v>139</v>
      </c>
      <c r="V759" s="49" t="s">
        <v>136</v>
      </c>
    </row>
    <row r="760" spans="1:22" x14ac:dyDescent="0.2">
      <c r="A760" s="21" t="str">
        <f t="shared" si="33"/>
        <v>Catalogo principalOVS_ES ACADEMICOGNU-00002</v>
      </c>
      <c r="B760" s="21" t="str">
        <f t="shared" si="34"/>
        <v>GNU-00002OVS_ES ACADEMICO</v>
      </c>
      <c r="D760" s="21" t="s">
        <v>134</v>
      </c>
      <c r="E760" t="s">
        <v>1653</v>
      </c>
      <c r="F760" s="21" t="s">
        <v>806</v>
      </c>
      <c r="G760" s="21" t="s">
        <v>134</v>
      </c>
      <c r="H760" s="49" t="s">
        <v>136</v>
      </c>
      <c r="I760" s="21" t="s">
        <v>74</v>
      </c>
      <c r="J760" t="s">
        <v>1654</v>
      </c>
      <c r="K760" s="53" t="s">
        <v>29</v>
      </c>
      <c r="L760" s="52" t="s">
        <v>92</v>
      </c>
      <c r="M760" s="48" t="s">
        <v>73</v>
      </c>
      <c r="N760" s="89" t="s">
        <v>74</v>
      </c>
      <c r="O760" s="90" t="s">
        <v>74</v>
      </c>
      <c r="P760" s="89" t="s">
        <v>74</v>
      </c>
      <c r="Q760" s="47" t="str">
        <f t="shared" si="35"/>
        <v>GNU-00002</v>
      </c>
      <c r="R760" s="64" t="s">
        <v>848</v>
      </c>
      <c r="S760" s="87">
        <v>26.2</v>
      </c>
      <c r="T760" s="21">
        <v>1</v>
      </c>
      <c r="U760" s="62" t="s">
        <v>139</v>
      </c>
      <c r="V760" s="49" t="s">
        <v>136</v>
      </c>
    </row>
    <row r="761" spans="1:22" x14ac:dyDescent="0.2">
      <c r="A761" s="21" t="str">
        <f t="shared" si="33"/>
        <v>Catalogo principalOVS_ES ACADEMICOGNU-00003</v>
      </c>
      <c r="B761" s="21" t="str">
        <f t="shared" si="34"/>
        <v>GNU-00003OVS_ES ACADEMICO</v>
      </c>
      <c r="D761" s="21" t="s">
        <v>134</v>
      </c>
      <c r="E761" t="s">
        <v>1655</v>
      </c>
      <c r="F761" s="21" t="s">
        <v>806</v>
      </c>
      <c r="G761" s="21" t="s">
        <v>134</v>
      </c>
      <c r="H761" s="49" t="s">
        <v>136</v>
      </c>
      <c r="I761" s="21" t="s">
        <v>74</v>
      </c>
      <c r="J761" t="s">
        <v>1656</v>
      </c>
      <c r="K761" s="53" t="s">
        <v>29</v>
      </c>
      <c r="L761" s="52" t="s">
        <v>92</v>
      </c>
      <c r="M761" s="48" t="s">
        <v>73</v>
      </c>
      <c r="N761" s="89" t="s">
        <v>74</v>
      </c>
      <c r="O761" s="90" t="s">
        <v>74</v>
      </c>
      <c r="P761" s="89" t="s">
        <v>74</v>
      </c>
      <c r="Q761" s="47" t="str">
        <f t="shared" si="35"/>
        <v>GNU-00003</v>
      </c>
      <c r="R761" s="64" t="s">
        <v>848</v>
      </c>
      <c r="S761" s="87">
        <v>16.2</v>
      </c>
      <c r="T761" s="21">
        <v>1</v>
      </c>
      <c r="U761" s="62" t="s">
        <v>139</v>
      </c>
      <c r="V761" s="49" t="s">
        <v>136</v>
      </c>
    </row>
    <row r="762" spans="1:22" x14ac:dyDescent="0.2">
      <c r="A762" s="21" t="str">
        <f t="shared" si="33"/>
        <v>Catalogo principalOVS_ES ACADEMICOGNU-00004</v>
      </c>
      <c r="B762" s="21" t="str">
        <f t="shared" si="34"/>
        <v>GNU-00004OVS_ES ACADEMICO</v>
      </c>
      <c r="D762" s="21" t="s">
        <v>134</v>
      </c>
      <c r="E762" t="s">
        <v>1657</v>
      </c>
      <c r="F762" s="21" t="s">
        <v>806</v>
      </c>
      <c r="G762" s="21" t="s">
        <v>134</v>
      </c>
      <c r="H762" s="49" t="s">
        <v>136</v>
      </c>
      <c r="I762" s="21" t="s">
        <v>74</v>
      </c>
      <c r="J762" t="s">
        <v>1658</v>
      </c>
      <c r="K762" s="53" t="s">
        <v>29</v>
      </c>
      <c r="L762" s="52" t="s">
        <v>92</v>
      </c>
      <c r="M762" s="48" t="s">
        <v>73</v>
      </c>
      <c r="N762" s="89" t="s">
        <v>74</v>
      </c>
      <c r="O762" s="90" t="s">
        <v>74</v>
      </c>
      <c r="P762" s="89" t="s">
        <v>74</v>
      </c>
      <c r="Q762" s="47" t="str">
        <f t="shared" si="35"/>
        <v>GNU-00004</v>
      </c>
      <c r="R762" s="64" t="s">
        <v>848</v>
      </c>
      <c r="S762" s="87">
        <v>13.8</v>
      </c>
      <c r="T762" s="21">
        <v>1</v>
      </c>
      <c r="U762" s="62" t="s">
        <v>139</v>
      </c>
      <c r="V762" s="49" t="s">
        <v>136</v>
      </c>
    </row>
    <row r="763" spans="1:22" x14ac:dyDescent="0.2">
      <c r="A763" s="21" t="str">
        <f t="shared" si="33"/>
        <v>Catalogo principalOVS_ES ACADEMICOGNU-00005</v>
      </c>
      <c r="B763" s="21" t="str">
        <f t="shared" si="34"/>
        <v>GNU-00005OVS_ES ACADEMICO</v>
      </c>
      <c r="D763" s="21" t="s">
        <v>134</v>
      </c>
      <c r="E763" t="s">
        <v>1659</v>
      </c>
      <c r="F763" s="21" t="s">
        <v>806</v>
      </c>
      <c r="G763" s="21" t="s">
        <v>134</v>
      </c>
      <c r="H763" s="49" t="s">
        <v>136</v>
      </c>
      <c r="I763" s="21" t="s">
        <v>74</v>
      </c>
      <c r="J763" t="s">
        <v>1660</v>
      </c>
      <c r="K763" s="53" t="s">
        <v>29</v>
      </c>
      <c r="L763" s="52" t="s">
        <v>92</v>
      </c>
      <c r="M763" s="48" t="s">
        <v>73</v>
      </c>
      <c r="N763" s="89" t="s">
        <v>74</v>
      </c>
      <c r="O763" s="90" t="s">
        <v>74</v>
      </c>
      <c r="P763" s="89" t="s">
        <v>74</v>
      </c>
      <c r="Q763" s="47" t="str">
        <f t="shared" si="35"/>
        <v>GNU-00005</v>
      </c>
      <c r="R763" s="64" t="s">
        <v>848</v>
      </c>
      <c r="S763" s="87">
        <v>20.9</v>
      </c>
      <c r="T763" s="21">
        <v>1</v>
      </c>
      <c r="U763" s="62" t="s">
        <v>139</v>
      </c>
      <c r="V763" s="49" t="s">
        <v>136</v>
      </c>
    </row>
    <row r="764" spans="1:22" x14ac:dyDescent="0.2">
      <c r="A764" s="21" t="str">
        <f t="shared" si="33"/>
        <v>Catalogo principalOVS_ES ACADEMICOGNV-00005</v>
      </c>
      <c r="B764" s="21" t="str">
        <f t="shared" si="34"/>
        <v>GNV-00005OVS_ES ACADEMICO</v>
      </c>
      <c r="D764" s="21" t="s">
        <v>134</v>
      </c>
      <c r="E764" t="s">
        <v>1661</v>
      </c>
      <c r="F764" s="21" t="s">
        <v>806</v>
      </c>
      <c r="G764" s="21" t="s">
        <v>134</v>
      </c>
      <c r="H764" s="49" t="s">
        <v>136</v>
      </c>
      <c r="I764" s="21" t="s">
        <v>74</v>
      </c>
      <c r="J764" t="s">
        <v>1662</v>
      </c>
      <c r="K764" s="53" t="s">
        <v>29</v>
      </c>
      <c r="L764" s="52" t="s">
        <v>92</v>
      </c>
      <c r="M764" s="48" t="s">
        <v>73</v>
      </c>
      <c r="N764" s="89" t="s">
        <v>74</v>
      </c>
      <c r="O764" s="90" t="s">
        <v>74</v>
      </c>
      <c r="P764" s="89" t="s">
        <v>74</v>
      </c>
      <c r="Q764" s="47" t="str">
        <f t="shared" si="35"/>
        <v>GNV-00005</v>
      </c>
      <c r="R764" s="64" t="s">
        <v>848</v>
      </c>
      <c r="S764" s="87">
        <v>25.9</v>
      </c>
      <c r="T764" s="21">
        <v>1</v>
      </c>
      <c r="U764" s="62" t="s">
        <v>139</v>
      </c>
      <c r="V764" s="49" t="s">
        <v>136</v>
      </c>
    </row>
    <row r="765" spans="1:22" x14ac:dyDescent="0.2">
      <c r="A765" s="21" t="str">
        <f t="shared" si="33"/>
        <v>Catalogo principalOVS_ES ACADEMICOGNV-00006</v>
      </c>
      <c r="B765" s="21" t="str">
        <f t="shared" si="34"/>
        <v>GNV-00006OVS_ES ACADEMICO</v>
      </c>
      <c r="D765" s="21" t="s">
        <v>134</v>
      </c>
      <c r="E765" t="s">
        <v>1663</v>
      </c>
      <c r="F765" s="21" t="s">
        <v>806</v>
      </c>
      <c r="G765" s="21" t="s">
        <v>134</v>
      </c>
      <c r="H765" s="49" t="s">
        <v>136</v>
      </c>
      <c r="I765" s="21" t="s">
        <v>74</v>
      </c>
      <c r="J765" t="s">
        <v>1664</v>
      </c>
      <c r="K765" s="53" t="s">
        <v>29</v>
      </c>
      <c r="L765" s="52" t="s">
        <v>92</v>
      </c>
      <c r="M765" s="48" t="s">
        <v>73</v>
      </c>
      <c r="N765" s="89" t="s">
        <v>74</v>
      </c>
      <c r="O765" s="90" t="s">
        <v>74</v>
      </c>
      <c r="P765" s="89" t="s">
        <v>74</v>
      </c>
      <c r="Q765" s="47" t="str">
        <f t="shared" si="35"/>
        <v>GNV-00006</v>
      </c>
      <c r="R765" s="64" t="s">
        <v>848</v>
      </c>
      <c r="S765" s="87">
        <v>25.9</v>
      </c>
      <c r="T765" s="21">
        <v>1</v>
      </c>
      <c r="U765" s="62" t="s">
        <v>139</v>
      </c>
      <c r="V765" s="49" t="s">
        <v>136</v>
      </c>
    </row>
    <row r="766" spans="1:22" x14ac:dyDescent="0.2">
      <c r="A766" s="21" t="str">
        <f t="shared" si="33"/>
        <v>Catalogo principalOVS_ES ACADEMICOGNV-00007</v>
      </c>
      <c r="B766" s="21" t="str">
        <f t="shared" si="34"/>
        <v>GNV-00007OVS_ES ACADEMICO</v>
      </c>
      <c r="D766" s="21" t="s">
        <v>134</v>
      </c>
      <c r="E766" t="s">
        <v>1665</v>
      </c>
      <c r="F766" s="21" t="s">
        <v>806</v>
      </c>
      <c r="G766" s="21" t="s">
        <v>134</v>
      </c>
      <c r="H766" s="49" t="s">
        <v>136</v>
      </c>
      <c r="I766" s="21" t="s">
        <v>74</v>
      </c>
      <c r="J766" t="s">
        <v>1666</v>
      </c>
      <c r="K766" s="53" t="s">
        <v>29</v>
      </c>
      <c r="L766" s="52" t="s">
        <v>92</v>
      </c>
      <c r="M766" s="48" t="s">
        <v>73</v>
      </c>
      <c r="N766" s="89" t="s">
        <v>74</v>
      </c>
      <c r="O766" s="90" t="s">
        <v>74</v>
      </c>
      <c r="P766" s="89" t="s">
        <v>74</v>
      </c>
      <c r="Q766" s="47" t="str">
        <f t="shared" si="35"/>
        <v>GNV-00007</v>
      </c>
      <c r="R766" s="64" t="s">
        <v>848</v>
      </c>
      <c r="S766" s="87">
        <v>22</v>
      </c>
      <c r="T766" s="21">
        <v>1</v>
      </c>
      <c r="U766" s="62" t="s">
        <v>139</v>
      </c>
      <c r="V766" s="49" t="s">
        <v>136</v>
      </c>
    </row>
    <row r="767" spans="1:22" x14ac:dyDescent="0.2">
      <c r="A767" s="21" t="str">
        <f t="shared" ref="A767:A830" si="36">D767&amp;F767&amp;E767</f>
        <v>Catalogo principalOVS_ES ACADEMICOGNV-00008</v>
      </c>
      <c r="B767" s="21" t="str">
        <f t="shared" ref="B767:B830" si="37">E767&amp;F767</f>
        <v>GNV-00008OVS_ES ACADEMICO</v>
      </c>
      <c r="D767" s="21" t="s">
        <v>134</v>
      </c>
      <c r="E767" t="s">
        <v>1667</v>
      </c>
      <c r="F767" s="21" t="s">
        <v>806</v>
      </c>
      <c r="G767" s="21" t="s">
        <v>134</v>
      </c>
      <c r="H767" s="49" t="s">
        <v>136</v>
      </c>
      <c r="I767" s="21" t="s">
        <v>74</v>
      </c>
      <c r="J767" t="s">
        <v>1668</v>
      </c>
      <c r="K767" s="53" t="s">
        <v>29</v>
      </c>
      <c r="L767" s="52" t="s">
        <v>92</v>
      </c>
      <c r="M767" s="48" t="s">
        <v>73</v>
      </c>
      <c r="N767" s="89" t="s">
        <v>74</v>
      </c>
      <c r="O767" s="90" t="s">
        <v>74</v>
      </c>
      <c r="P767" s="89" t="s">
        <v>74</v>
      </c>
      <c r="Q767" s="47" t="str">
        <f t="shared" si="35"/>
        <v>GNV-00008</v>
      </c>
      <c r="R767" s="64" t="s">
        <v>848</v>
      </c>
      <c r="S767" s="87">
        <v>22</v>
      </c>
      <c r="T767" s="21">
        <v>1</v>
      </c>
      <c r="U767" s="62" t="s">
        <v>139</v>
      </c>
      <c r="V767" s="49" t="s">
        <v>136</v>
      </c>
    </row>
    <row r="768" spans="1:22" x14ac:dyDescent="0.2">
      <c r="A768" s="21" t="str">
        <f t="shared" si="36"/>
        <v>Catalogo principalOVS_ES ACADEMICOGNV-00010</v>
      </c>
      <c r="B768" s="21" t="str">
        <f t="shared" si="37"/>
        <v>GNV-00010OVS_ES ACADEMICO</v>
      </c>
      <c r="D768" s="21" t="s">
        <v>134</v>
      </c>
      <c r="E768" t="s">
        <v>1669</v>
      </c>
      <c r="F768" s="21" t="s">
        <v>806</v>
      </c>
      <c r="G768" s="21" t="s">
        <v>134</v>
      </c>
      <c r="H768" s="49" t="s">
        <v>136</v>
      </c>
      <c r="I768" s="21" t="s">
        <v>74</v>
      </c>
      <c r="J768" t="s">
        <v>1670</v>
      </c>
      <c r="K768" s="53" t="s">
        <v>29</v>
      </c>
      <c r="L768" s="52" t="s">
        <v>92</v>
      </c>
      <c r="M768" s="48" t="s">
        <v>73</v>
      </c>
      <c r="N768" s="89" t="s">
        <v>74</v>
      </c>
      <c r="O768" s="90" t="s">
        <v>74</v>
      </c>
      <c r="P768" s="89" t="s">
        <v>74</v>
      </c>
      <c r="Q768" s="47" t="str">
        <f t="shared" si="35"/>
        <v>GNV-00010</v>
      </c>
      <c r="R768" s="64" t="s">
        <v>848</v>
      </c>
      <c r="S768" s="87">
        <v>33.5</v>
      </c>
      <c r="T768" s="21">
        <v>1</v>
      </c>
      <c r="U768" s="62" t="s">
        <v>139</v>
      </c>
      <c r="V768" s="49" t="s">
        <v>136</v>
      </c>
    </row>
    <row r="769" spans="1:22" x14ac:dyDescent="0.2">
      <c r="A769" s="21" t="str">
        <f t="shared" si="36"/>
        <v>Catalogo principalOVS_ES ACADEMICOGNV-00011</v>
      </c>
      <c r="B769" s="21" t="str">
        <f t="shared" si="37"/>
        <v>GNV-00011OVS_ES ACADEMICO</v>
      </c>
      <c r="D769" s="21" t="s">
        <v>134</v>
      </c>
      <c r="E769" t="s">
        <v>1671</v>
      </c>
      <c r="F769" s="21" t="s">
        <v>806</v>
      </c>
      <c r="G769" s="21" t="s">
        <v>134</v>
      </c>
      <c r="H769" s="49" t="s">
        <v>136</v>
      </c>
      <c r="I769" s="21" t="s">
        <v>74</v>
      </c>
      <c r="J769" t="s">
        <v>1672</v>
      </c>
      <c r="K769" s="53" t="s">
        <v>29</v>
      </c>
      <c r="L769" s="52" t="s">
        <v>92</v>
      </c>
      <c r="M769" s="48" t="s">
        <v>73</v>
      </c>
      <c r="N769" s="89" t="s">
        <v>74</v>
      </c>
      <c r="O769" s="90" t="s">
        <v>74</v>
      </c>
      <c r="P769" s="89" t="s">
        <v>74</v>
      </c>
      <c r="Q769" s="47" t="str">
        <f t="shared" si="35"/>
        <v>GNV-00011</v>
      </c>
      <c r="R769" s="64" t="s">
        <v>848</v>
      </c>
      <c r="S769" s="87">
        <v>33.5</v>
      </c>
      <c r="T769" s="21">
        <v>1</v>
      </c>
      <c r="U769" s="62" t="s">
        <v>139</v>
      </c>
      <c r="V769" s="49" t="s">
        <v>136</v>
      </c>
    </row>
    <row r="770" spans="1:22" x14ac:dyDescent="0.2">
      <c r="A770" s="21" t="str">
        <f t="shared" si="36"/>
        <v>Catalogo principalOVS_ES ACADEMICOGNV-00013</v>
      </c>
      <c r="B770" s="21" t="str">
        <f t="shared" si="37"/>
        <v>GNV-00013OVS_ES ACADEMICO</v>
      </c>
      <c r="D770" s="21" t="s">
        <v>134</v>
      </c>
      <c r="E770" t="s">
        <v>1673</v>
      </c>
      <c r="F770" s="21" t="s">
        <v>806</v>
      </c>
      <c r="G770" s="21" t="s">
        <v>134</v>
      </c>
      <c r="H770" s="49" t="s">
        <v>136</v>
      </c>
      <c r="I770" s="21" t="s">
        <v>74</v>
      </c>
      <c r="J770" t="s">
        <v>1674</v>
      </c>
      <c r="K770" s="53" t="s">
        <v>29</v>
      </c>
      <c r="L770" s="52" t="s">
        <v>92</v>
      </c>
      <c r="M770" s="48" t="s">
        <v>73</v>
      </c>
      <c r="N770" s="89" t="s">
        <v>74</v>
      </c>
      <c r="O770" s="90" t="s">
        <v>74</v>
      </c>
      <c r="P770" s="89" t="s">
        <v>74</v>
      </c>
      <c r="Q770" s="47" t="str">
        <f t="shared" si="35"/>
        <v>GNV-00013</v>
      </c>
      <c r="R770" s="64" t="s">
        <v>848</v>
      </c>
      <c r="S770" s="87">
        <v>63.8</v>
      </c>
      <c r="T770" s="21">
        <v>1</v>
      </c>
      <c r="U770" s="62" t="s">
        <v>139</v>
      </c>
      <c r="V770" s="49" t="s">
        <v>136</v>
      </c>
    </row>
    <row r="771" spans="1:22" x14ac:dyDescent="0.2">
      <c r="A771" s="21" t="str">
        <f t="shared" si="36"/>
        <v>Catalogo principalOVS_ES ACADEMICOGNV-00014</v>
      </c>
      <c r="B771" s="21" t="str">
        <f t="shared" si="37"/>
        <v>GNV-00014OVS_ES ACADEMICO</v>
      </c>
      <c r="D771" s="21" t="s">
        <v>134</v>
      </c>
      <c r="E771" t="s">
        <v>1675</v>
      </c>
      <c r="F771" s="21" t="s">
        <v>806</v>
      </c>
      <c r="G771" s="21" t="s">
        <v>134</v>
      </c>
      <c r="H771" s="49" t="s">
        <v>136</v>
      </c>
      <c r="I771" s="21" t="s">
        <v>74</v>
      </c>
      <c r="J771" t="s">
        <v>1676</v>
      </c>
      <c r="K771" s="53" t="s">
        <v>29</v>
      </c>
      <c r="L771" s="52" t="s">
        <v>92</v>
      </c>
      <c r="M771" s="48" t="s">
        <v>73</v>
      </c>
      <c r="N771" s="89" t="s">
        <v>74</v>
      </c>
      <c r="O771" s="90" t="s">
        <v>74</v>
      </c>
      <c r="P771" s="89" t="s">
        <v>74</v>
      </c>
      <c r="Q771" s="47" t="str">
        <f t="shared" ref="Q771:Q834" si="38">+E771</f>
        <v>GNV-00014</v>
      </c>
      <c r="R771" s="64" t="s">
        <v>848</v>
      </c>
      <c r="S771" s="87">
        <v>63.8</v>
      </c>
      <c r="T771" s="21">
        <v>1</v>
      </c>
      <c r="U771" s="62" t="s">
        <v>139</v>
      </c>
      <c r="V771" s="49" t="s">
        <v>136</v>
      </c>
    </row>
    <row r="772" spans="1:22" x14ac:dyDescent="0.2">
      <c r="A772" s="21" t="str">
        <f t="shared" si="36"/>
        <v>Catalogo principalOVS_ES ACADEMICOGNV-00015</v>
      </c>
      <c r="B772" s="21" t="str">
        <f t="shared" si="37"/>
        <v>GNV-00015OVS_ES ACADEMICO</v>
      </c>
      <c r="D772" s="21" t="s">
        <v>134</v>
      </c>
      <c r="E772" t="s">
        <v>1677</v>
      </c>
      <c r="F772" s="21" t="s">
        <v>806</v>
      </c>
      <c r="G772" s="21" t="s">
        <v>134</v>
      </c>
      <c r="H772" s="49" t="s">
        <v>136</v>
      </c>
      <c r="I772" s="21" t="s">
        <v>74</v>
      </c>
      <c r="J772" t="s">
        <v>1678</v>
      </c>
      <c r="K772" s="53" t="s">
        <v>29</v>
      </c>
      <c r="L772" s="52" t="s">
        <v>92</v>
      </c>
      <c r="M772" s="48" t="s">
        <v>73</v>
      </c>
      <c r="N772" s="89" t="s">
        <v>74</v>
      </c>
      <c r="O772" s="90" t="s">
        <v>74</v>
      </c>
      <c r="P772" s="89" t="s">
        <v>74</v>
      </c>
      <c r="Q772" s="47" t="str">
        <f t="shared" si="38"/>
        <v>GNV-00015</v>
      </c>
      <c r="R772" s="64" t="s">
        <v>848</v>
      </c>
      <c r="S772" s="87">
        <v>41.8</v>
      </c>
      <c r="T772" s="21">
        <v>1</v>
      </c>
      <c r="U772" s="62" t="s">
        <v>139</v>
      </c>
      <c r="V772" s="49" t="s">
        <v>136</v>
      </c>
    </row>
    <row r="773" spans="1:22" x14ac:dyDescent="0.2">
      <c r="A773" s="21" t="str">
        <f t="shared" si="36"/>
        <v>Catalogo principalOVS_ES ACADEMICOGNV-00016</v>
      </c>
      <c r="B773" s="21" t="str">
        <f t="shared" si="37"/>
        <v>GNV-00016OVS_ES ACADEMICO</v>
      </c>
      <c r="D773" s="21" t="s">
        <v>134</v>
      </c>
      <c r="E773" t="s">
        <v>1679</v>
      </c>
      <c r="F773" s="21" t="s">
        <v>806</v>
      </c>
      <c r="G773" s="21" t="s">
        <v>134</v>
      </c>
      <c r="H773" s="49" t="s">
        <v>136</v>
      </c>
      <c r="I773" s="21" t="s">
        <v>74</v>
      </c>
      <c r="J773" t="s">
        <v>1680</v>
      </c>
      <c r="K773" s="53" t="s">
        <v>29</v>
      </c>
      <c r="L773" s="52" t="s">
        <v>92</v>
      </c>
      <c r="M773" s="48" t="s">
        <v>73</v>
      </c>
      <c r="N773" s="89" t="s">
        <v>74</v>
      </c>
      <c r="O773" s="90" t="s">
        <v>74</v>
      </c>
      <c r="P773" s="89" t="s">
        <v>74</v>
      </c>
      <c r="Q773" s="47" t="str">
        <f t="shared" si="38"/>
        <v>GNV-00016</v>
      </c>
      <c r="R773" s="64" t="s">
        <v>848</v>
      </c>
      <c r="S773" s="87">
        <v>41.8</v>
      </c>
      <c r="T773" s="21">
        <v>1</v>
      </c>
      <c r="U773" s="62" t="s">
        <v>139</v>
      </c>
      <c r="V773" s="49" t="s">
        <v>136</v>
      </c>
    </row>
    <row r="774" spans="1:22" x14ac:dyDescent="0.2">
      <c r="A774" s="21" t="str">
        <f t="shared" si="36"/>
        <v>Catalogo principalOVS_ES ACADEMICOGNX-00001</v>
      </c>
      <c r="B774" s="21" t="str">
        <f t="shared" si="37"/>
        <v>GNX-00001OVS_ES ACADEMICO</v>
      </c>
      <c r="D774" s="21" t="s">
        <v>134</v>
      </c>
      <c r="E774" t="s">
        <v>1681</v>
      </c>
      <c r="F774" s="21" t="s">
        <v>806</v>
      </c>
      <c r="G774" s="21" t="s">
        <v>134</v>
      </c>
      <c r="H774" s="49" t="s">
        <v>136</v>
      </c>
      <c r="I774" s="21" t="s">
        <v>74</v>
      </c>
      <c r="J774" t="s">
        <v>1682</v>
      </c>
      <c r="K774" s="53" t="s">
        <v>29</v>
      </c>
      <c r="L774" s="52" t="s">
        <v>92</v>
      </c>
      <c r="M774" s="48" t="s">
        <v>73</v>
      </c>
      <c r="N774" s="89" t="s">
        <v>74</v>
      </c>
      <c r="O774" s="90" t="s">
        <v>74</v>
      </c>
      <c r="P774" s="89" t="s">
        <v>74</v>
      </c>
      <c r="Q774" s="47" t="str">
        <f t="shared" si="38"/>
        <v>GNX-00001</v>
      </c>
      <c r="R774" s="64" t="s">
        <v>848</v>
      </c>
      <c r="S774" s="87">
        <v>39.9</v>
      </c>
      <c r="T774" s="21">
        <v>1</v>
      </c>
      <c r="U774" s="62" t="s">
        <v>139</v>
      </c>
      <c r="V774" s="49" t="s">
        <v>136</v>
      </c>
    </row>
    <row r="775" spans="1:22" x14ac:dyDescent="0.2">
      <c r="A775" s="21" t="str">
        <f t="shared" si="36"/>
        <v>Catalogo principalOVS_ES ACADEMICOGNX-00002</v>
      </c>
      <c r="B775" s="21" t="str">
        <f t="shared" si="37"/>
        <v>GNX-00002OVS_ES ACADEMICO</v>
      </c>
      <c r="D775" s="21" t="s">
        <v>134</v>
      </c>
      <c r="E775" t="s">
        <v>1683</v>
      </c>
      <c r="F775" s="21" t="s">
        <v>806</v>
      </c>
      <c r="G775" s="21" t="s">
        <v>134</v>
      </c>
      <c r="H775" s="49" t="s">
        <v>136</v>
      </c>
      <c r="I775" s="21" t="s">
        <v>74</v>
      </c>
      <c r="J775" t="s">
        <v>1684</v>
      </c>
      <c r="K775" s="53" t="s">
        <v>29</v>
      </c>
      <c r="L775" s="52" t="s">
        <v>92</v>
      </c>
      <c r="M775" s="48" t="s">
        <v>73</v>
      </c>
      <c r="N775" s="89" t="s">
        <v>74</v>
      </c>
      <c r="O775" s="90" t="s">
        <v>74</v>
      </c>
      <c r="P775" s="89" t="s">
        <v>74</v>
      </c>
      <c r="Q775" s="47" t="str">
        <f t="shared" si="38"/>
        <v>GNX-00002</v>
      </c>
      <c r="R775" s="64" t="s">
        <v>848</v>
      </c>
      <c r="S775" s="87">
        <v>26.2</v>
      </c>
      <c r="T775" s="21">
        <v>1</v>
      </c>
      <c r="U775" s="62" t="s">
        <v>139</v>
      </c>
      <c r="V775" s="49" t="s">
        <v>136</v>
      </c>
    </row>
    <row r="776" spans="1:22" x14ac:dyDescent="0.2">
      <c r="A776" s="21" t="str">
        <f t="shared" si="36"/>
        <v>Catalogo principalOVS_ES ACADEMICOGNY-00001</v>
      </c>
      <c r="B776" s="21" t="str">
        <f t="shared" si="37"/>
        <v>GNY-00001OVS_ES ACADEMICO</v>
      </c>
      <c r="D776" s="21" t="s">
        <v>134</v>
      </c>
      <c r="E776" t="s">
        <v>1685</v>
      </c>
      <c r="F776" s="21" t="s">
        <v>806</v>
      </c>
      <c r="G776" s="21" t="s">
        <v>134</v>
      </c>
      <c r="H776" s="49" t="s">
        <v>136</v>
      </c>
      <c r="I776" s="21" t="s">
        <v>74</v>
      </c>
      <c r="J776" t="s">
        <v>1686</v>
      </c>
      <c r="K776" s="53" t="s">
        <v>29</v>
      </c>
      <c r="L776" s="52" t="s">
        <v>92</v>
      </c>
      <c r="M776" s="48" t="s">
        <v>73</v>
      </c>
      <c r="N776" s="89" t="s">
        <v>74</v>
      </c>
      <c r="O776" s="90" t="s">
        <v>74</v>
      </c>
      <c r="P776" s="89" t="s">
        <v>74</v>
      </c>
      <c r="Q776" s="47" t="str">
        <f t="shared" si="38"/>
        <v>GNY-00001</v>
      </c>
      <c r="R776" s="64" t="s">
        <v>848</v>
      </c>
      <c r="S776" s="87">
        <v>63.8</v>
      </c>
      <c r="T776" s="21">
        <v>1</v>
      </c>
      <c r="U776" s="62" t="s">
        <v>139</v>
      </c>
      <c r="V776" s="49" t="s">
        <v>136</v>
      </c>
    </row>
    <row r="777" spans="1:22" x14ac:dyDescent="0.2">
      <c r="A777" s="21" t="str">
        <f t="shared" si="36"/>
        <v>Catalogo principalOVS_ES ACADEMICOGNY-00002</v>
      </c>
      <c r="B777" s="21" t="str">
        <f t="shared" si="37"/>
        <v>GNY-00002OVS_ES ACADEMICO</v>
      </c>
      <c r="D777" s="21" t="s">
        <v>134</v>
      </c>
      <c r="E777" t="s">
        <v>1687</v>
      </c>
      <c r="F777" s="21" t="s">
        <v>806</v>
      </c>
      <c r="G777" s="21" t="s">
        <v>134</v>
      </c>
      <c r="H777" s="49" t="s">
        <v>136</v>
      </c>
      <c r="I777" s="21" t="s">
        <v>74</v>
      </c>
      <c r="J777" t="s">
        <v>1688</v>
      </c>
      <c r="K777" s="53" t="s">
        <v>29</v>
      </c>
      <c r="L777" s="52" t="s">
        <v>92</v>
      </c>
      <c r="M777" s="48" t="s">
        <v>73</v>
      </c>
      <c r="N777" s="89" t="s">
        <v>74</v>
      </c>
      <c r="O777" s="90" t="s">
        <v>74</v>
      </c>
      <c r="P777" s="89" t="s">
        <v>74</v>
      </c>
      <c r="Q777" s="47" t="str">
        <f t="shared" si="38"/>
        <v>GNY-00002</v>
      </c>
      <c r="R777" s="64" t="s">
        <v>848</v>
      </c>
      <c r="S777" s="87">
        <v>63.8</v>
      </c>
      <c r="T777" s="21">
        <v>1</v>
      </c>
      <c r="U777" s="62" t="s">
        <v>139</v>
      </c>
      <c r="V777" s="49" t="s">
        <v>136</v>
      </c>
    </row>
    <row r="778" spans="1:22" x14ac:dyDescent="0.2">
      <c r="A778" s="21" t="str">
        <f t="shared" si="36"/>
        <v>Catalogo principalOVS_ES ACADEMICOGNY-00003</v>
      </c>
      <c r="B778" s="21" t="str">
        <f t="shared" si="37"/>
        <v>GNY-00003OVS_ES ACADEMICO</v>
      </c>
      <c r="D778" s="21" t="s">
        <v>134</v>
      </c>
      <c r="E778" t="s">
        <v>1689</v>
      </c>
      <c r="F778" s="21" t="s">
        <v>806</v>
      </c>
      <c r="G778" s="21" t="s">
        <v>134</v>
      </c>
      <c r="H778" s="49" t="s">
        <v>136</v>
      </c>
      <c r="I778" s="21" t="s">
        <v>74</v>
      </c>
      <c r="J778" t="s">
        <v>1690</v>
      </c>
      <c r="K778" s="53" t="s">
        <v>29</v>
      </c>
      <c r="L778" s="52" t="s">
        <v>92</v>
      </c>
      <c r="M778" s="48" t="s">
        <v>73</v>
      </c>
      <c r="N778" s="89" t="s">
        <v>74</v>
      </c>
      <c r="O778" s="90" t="s">
        <v>74</v>
      </c>
      <c r="P778" s="89" t="s">
        <v>74</v>
      </c>
      <c r="Q778" s="47" t="str">
        <f t="shared" si="38"/>
        <v>GNY-00003</v>
      </c>
      <c r="R778" s="64" t="s">
        <v>848</v>
      </c>
      <c r="S778" s="87">
        <v>41.8</v>
      </c>
      <c r="T778" s="21">
        <v>1</v>
      </c>
      <c r="U778" s="62" t="s">
        <v>139</v>
      </c>
      <c r="V778" s="49" t="s">
        <v>136</v>
      </c>
    </row>
    <row r="779" spans="1:22" x14ac:dyDescent="0.2">
      <c r="A779" s="21" t="str">
        <f t="shared" si="36"/>
        <v>Catalogo principalOVS_ES ACADEMICOGNY-00004</v>
      </c>
      <c r="B779" s="21" t="str">
        <f t="shared" si="37"/>
        <v>GNY-00004OVS_ES ACADEMICO</v>
      </c>
      <c r="D779" s="21" t="s">
        <v>134</v>
      </c>
      <c r="E779" t="s">
        <v>1691</v>
      </c>
      <c r="F779" s="21" t="s">
        <v>806</v>
      </c>
      <c r="G779" s="21" t="s">
        <v>134</v>
      </c>
      <c r="H779" s="49" t="s">
        <v>136</v>
      </c>
      <c r="I779" s="21" t="s">
        <v>74</v>
      </c>
      <c r="J779" t="s">
        <v>1692</v>
      </c>
      <c r="K779" s="53" t="s">
        <v>29</v>
      </c>
      <c r="L779" s="52" t="s">
        <v>92</v>
      </c>
      <c r="M779" s="48" t="s">
        <v>73</v>
      </c>
      <c r="N779" s="89" t="s">
        <v>74</v>
      </c>
      <c r="O779" s="90" t="s">
        <v>74</v>
      </c>
      <c r="P779" s="89" t="s">
        <v>74</v>
      </c>
      <c r="Q779" s="47" t="str">
        <f t="shared" si="38"/>
        <v>GNY-00004</v>
      </c>
      <c r="R779" s="64" t="s">
        <v>848</v>
      </c>
      <c r="S779" s="87">
        <v>41.8</v>
      </c>
      <c r="T779" s="21">
        <v>1</v>
      </c>
      <c r="U779" s="62" t="s">
        <v>139</v>
      </c>
      <c r="V779" s="49" t="s">
        <v>136</v>
      </c>
    </row>
    <row r="780" spans="1:22" x14ac:dyDescent="0.2">
      <c r="A780" s="21" t="str">
        <f t="shared" si="36"/>
        <v>Catalogo principalOVS_ES ACADEMICOGP3-00008</v>
      </c>
      <c r="B780" s="21" t="str">
        <f t="shared" si="37"/>
        <v>GP3-00008OVS_ES ACADEMICO</v>
      </c>
      <c r="D780" s="21" t="s">
        <v>134</v>
      </c>
      <c r="E780" t="s">
        <v>1693</v>
      </c>
      <c r="F780" s="21" t="s">
        <v>806</v>
      </c>
      <c r="G780" s="21" t="s">
        <v>134</v>
      </c>
      <c r="H780" s="49" t="s">
        <v>136</v>
      </c>
      <c r="I780" s="21" t="s">
        <v>74</v>
      </c>
      <c r="J780" t="s">
        <v>1694</v>
      </c>
      <c r="K780" s="53" t="s">
        <v>29</v>
      </c>
      <c r="L780" s="52" t="s">
        <v>92</v>
      </c>
      <c r="M780" s="48" t="s">
        <v>73</v>
      </c>
      <c r="N780" s="89" t="s">
        <v>74</v>
      </c>
      <c r="O780" s="90" t="s">
        <v>74</v>
      </c>
      <c r="P780" s="89" t="s">
        <v>74</v>
      </c>
      <c r="Q780" s="47" t="str">
        <f t="shared" si="38"/>
        <v>GP3-00008</v>
      </c>
      <c r="R780" s="64" t="s">
        <v>848</v>
      </c>
      <c r="S780" s="87">
        <v>0</v>
      </c>
      <c r="T780" s="21">
        <v>1</v>
      </c>
      <c r="U780" s="62" t="s">
        <v>139</v>
      </c>
      <c r="V780" s="49" t="s">
        <v>136</v>
      </c>
    </row>
    <row r="781" spans="1:22" x14ac:dyDescent="0.2">
      <c r="A781" s="21" t="str">
        <f t="shared" si="36"/>
        <v>Catalogo principalOVS_ES ACADEMICOGP3-00009</v>
      </c>
      <c r="B781" s="21" t="str">
        <f t="shared" si="37"/>
        <v>GP3-00009OVS_ES ACADEMICO</v>
      </c>
      <c r="D781" s="21" t="s">
        <v>134</v>
      </c>
      <c r="E781" t="s">
        <v>1695</v>
      </c>
      <c r="F781" s="21" t="s">
        <v>806</v>
      </c>
      <c r="G781" s="21" t="s">
        <v>134</v>
      </c>
      <c r="H781" s="49" t="s">
        <v>136</v>
      </c>
      <c r="I781" s="21" t="s">
        <v>74</v>
      </c>
      <c r="J781" t="s">
        <v>1696</v>
      </c>
      <c r="K781" s="53" t="s">
        <v>29</v>
      </c>
      <c r="L781" s="52" t="s">
        <v>92</v>
      </c>
      <c r="M781" s="48" t="s">
        <v>73</v>
      </c>
      <c r="N781" s="89" t="s">
        <v>74</v>
      </c>
      <c r="O781" s="90" t="s">
        <v>74</v>
      </c>
      <c r="P781" s="89" t="s">
        <v>74</v>
      </c>
      <c r="Q781" s="47" t="str">
        <f t="shared" si="38"/>
        <v>GP3-00009</v>
      </c>
      <c r="R781" s="64" t="s">
        <v>848</v>
      </c>
      <c r="S781" s="87">
        <v>0</v>
      </c>
      <c r="T781" s="21">
        <v>1</v>
      </c>
      <c r="U781" s="62" t="s">
        <v>139</v>
      </c>
      <c r="V781" s="49" t="s">
        <v>136</v>
      </c>
    </row>
    <row r="782" spans="1:22" x14ac:dyDescent="0.2">
      <c r="A782" s="21" t="str">
        <f t="shared" si="36"/>
        <v>Catalogo principalOVS_ES ACADEMICOGP3-00010</v>
      </c>
      <c r="B782" s="21" t="str">
        <f t="shared" si="37"/>
        <v>GP3-00010OVS_ES ACADEMICO</v>
      </c>
      <c r="D782" s="21" t="s">
        <v>134</v>
      </c>
      <c r="E782" t="s">
        <v>1697</v>
      </c>
      <c r="F782" s="21" t="s">
        <v>806</v>
      </c>
      <c r="G782" s="21" t="s">
        <v>134</v>
      </c>
      <c r="H782" s="49" t="s">
        <v>136</v>
      </c>
      <c r="I782" s="21" t="s">
        <v>74</v>
      </c>
      <c r="J782" t="s">
        <v>1698</v>
      </c>
      <c r="K782" s="53" t="s">
        <v>29</v>
      </c>
      <c r="L782" s="52" t="s">
        <v>92</v>
      </c>
      <c r="M782" s="48" t="s">
        <v>73</v>
      </c>
      <c r="N782" s="89" t="s">
        <v>74</v>
      </c>
      <c r="O782" s="90" t="s">
        <v>74</v>
      </c>
      <c r="P782" s="89" t="s">
        <v>74</v>
      </c>
      <c r="Q782" s="47" t="str">
        <f t="shared" si="38"/>
        <v>GP3-00010</v>
      </c>
      <c r="R782" s="64" t="s">
        <v>848</v>
      </c>
      <c r="S782" s="87">
        <v>0</v>
      </c>
      <c r="T782" s="21">
        <v>1</v>
      </c>
      <c r="U782" s="62" t="s">
        <v>139</v>
      </c>
      <c r="V782" s="49" t="s">
        <v>136</v>
      </c>
    </row>
    <row r="783" spans="1:22" x14ac:dyDescent="0.2">
      <c r="A783" s="21" t="str">
        <f t="shared" si="36"/>
        <v>Catalogo principalOVS_ES ACADEMICOGPG-00002</v>
      </c>
      <c r="B783" s="21" t="str">
        <f t="shared" si="37"/>
        <v>GPG-00002OVS_ES ACADEMICO</v>
      </c>
      <c r="D783" s="21" t="s">
        <v>134</v>
      </c>
      <c r="E783" t="s">
        <v>1699</v>
      </c>
      <c r="F783" s="21" t="s">
        <v>806</v>
      </c>
      <c r="G783" s="21" t="s">
        <v>134</v>
      </c>
      <c r="H783" s="49" t="s">
        <v>136</v>
      </c>
      <c r="I783" s="21" t="s">
        <v>74</v>
      </c>
      <c r="J783" t="s">
        <v>1700</v>
      </c>
      <c r="K783" s="53" t="s">
        <v>29</v>
      </c>
      <c r="L783" s="52" t="s">
        <v>92</v>
      </c>
      <c r="M783" s="48" t="s">
        <v>73</v>
      </c>
      <c r="N783" s="89" t="s">
        <v>74</v>
      </c>
      <c r="O783" s="90" t="s">
        <v>74</v>
      </c>
      <c r="P783" s="89" t="s">
        <v>74</v>
      </c>
      <c r="Q783" s="47" t="str">
        <f t="shared" si="38"/>
        <v>GPG-00002</v>
      </c>
      <c r="R783" s="64" t="s">
        <v>848</v>
      </c>
      <c r="S783" s="87">
        <v>33.9</v>
      </c>
      <c r="T783" s="21">
        <v>1</v>
      </c>
      <c r="U783" s="62" t="s">
        <v>139</v>
      </c>
      <c r="V783" s="49" t="s">
        <v>136</v>
      </c>
    </row>
    <row r="784" spans="1:22" x14ac:dyDescent="0.2">
      <c r="A784" s="21" t="str">
        <f t="shared" si="36"/>
        <v>Catalogo principalOVS_ES ACADEMICOGPG-00003</v>
      </c>
      <c r="B784" s="21" t="str">
        <f t="shared" si="37"/>
        <v>GPG-00003OVS_ES ACADEMICO</v>
      </c>
      <c r="D784" s="21" t="s">
        <v>134</v>
      </c>
      <c r="E784" t="s">
        <v>1701</v>
      </c>
      <c r="F784" s="21" t="s">
        <v>806</v>
      </c>
      <c r="G784" s="21" t="s">
        <v>134</v>
      </c>
      <c r="H784" s="49" t="s">
        <v>136</v>
      </c>
      <c r="I784" s="21" t="s">
        <v>74</v>
      </c>
      <c r="J784" t="s">
        <v>1702</v>
      </c>
      <c r="K784" s="53" t="s">
        <v>29</v>
      </c>
      <c r="L784" s="52" t="s">
        <v>92</v>
      </c>
      <c r="M784" s="48" t="s">
        <v>73</v>
      </c>
      <c r="N784" s="89" t="s">
        <v>74</v>
      </c>
      <c r="O784" s="90" t="s">
        <v>74</v>
      </c>
      <c r="P784" s="89" t="s">
        <v>74</v>
      </c>
      <c r="Q784" s="47" t="str">
        <f t="shared" si="38"/>
        <v>GPG-00003</v>
      </c>
      <c r="R784" s="64" t="s">
        <v>848</v>
      </c>
      <c r="S784" s="87">
        <v>22.3</v>
      </c>
      <c r="T784" s="21">
        <v>1</v>
      </c>
      <c r="U784" s="62" t="s">
        <v>139</v>
      </c>
      <c r="V784" s="49" t="s">
        <v>136</v>
      </c>
    </row>
    <row r="785" spans="1:22" x14ac:dyDescent="0.2">
      <c r="A785" s="21" t="str">
        <f t="shared" si="36"/>
        <v>Catalogo principalOVS_ES ACADEMICOGPH-00004</v>
      </c>
      <c r="B785" s="21" t="str">
        <f t="shared" si="37"/>
        <v>GPH-00004OVS_ES ACADEMICO</v>
      </c>
      <c r="D785" s="21" t="s">
        <v>134</v>
      </c>
      <c r="E785" t="s">
        <v>1703</v>
      </c>
      <c r="F785" s="21" t="s">
        <v>806</v>
      </c>
      <c r="G785" s="21" t="s">
        <v>134</v>
      </c>
      <c r="H785" s="49" t="s">
        <v>136</v>
      </c>
      <c r="I785" s="21" t="s">
        <v>74</v>
      </c>
      <c r="J785" t="s">
        <v>1704</v>
      </c>
      <c r="K785" s="53" t="s">
        <v>29</v>
      </c>
      <c r="L785" s="52" t="s">
        <v>92</v>
      </c>
      <c r="M785" s="48" t="s">
        <v>73</v>
      </c>
      <c r="N785" s="89" t="s">
        <v>74</v>
      </c>
      <c r="O785" s="90" t="s">
        <v>74</v>
      </c>
      <c r="P785" s="89" t="s">
        <v>74</v>
      </c>
      <c r="Q785" s="47" t="str">
        <f t="shared" si="38"/>
        <v>GPH-00004</v>
      </c>
      <c r="R785" s="64" t="s">
        <v>848</v>
      </c>
      <c r="S785" s="87">
        <v>54.3</v>
      </c>
      <c r="T785" s="21">
        <v>1</v>
      </c>
      <c r="U785" s="62" t="s">
        <v>139</v>
      </c>
      <c r="V785" s="49" t="s">
        <v>136</v>
      </c>
    </row>
    <row r="786" spans="1:22" x14ac:dyDescent="0.2">
      <c r="A786" s="21" t="str">
        <f t="shared" si="36"/>
        <v>Catalogo principalOVS_ES ACADEMICOGPH-00005</v>
      </c>
      <c r="B786" s="21" t="str">
        <f t="shared" si="37"/>
        <v>GPH-00005OVS_ES ACADEMICO</v>
      </c>
      <c r="D786" s="21" t="s">
        <v>134</v>
      </c>
      <c r="E786" t="s">
        <v>1705</v>
      </c>
      <c r="F786" s="21" t="s">
        <v>806</v>
      </c>
      <c r="G786" s="21" t="s">
        <v>134</v>
      </c>
      <c r="H786" s="49" t="s">
        <v>136</v>
      </c>
      <c r="I786" s="21" t="s">
        <v>74</v>
      </c>
      <c r="J786" t="s">
        <v>1706</v>
      </c>
      <c r="K786" s="53" t="s">
        <v>29</v>
      </c>
      <c r="L786" s="52" t="s">
        <v>92</v>
      </c>
      <c r="M786" s="48" t="s">
        <v>73</v>
      </c>
      <c r="N786" s="89" t="s">
        <v>74</v>
      </c>
      <c r="O786" s="90" t="s">
        <v>74</v>
      </c>
      <c r="P786" s="89" t="s">
        <v>74</v>
      </c>
      <c r="Q786" s="47" t="str">
        <f t="shared" si="38"/>
        <v>GPH-00005</v>
      </c>
      <c r="R786" s="64" t="s">
        <v>848</v>
      </c>
      <c r="S786" s="87">
        <v>54.3</v>
      </c>
      <c r="T786" s="21">
        <v>1</v>
      </c>
      <c r="U786" s="62" t="s">
        <v>139</v>
      </c>
      <c r="V786" s="49" t="s">
        <v>136</v>
      </c>
    </row>
    <row r="787" spans="1:22" x14ac:dyDescent="0.2">
      <c r="A787" s="21" t="str">
        <f t="shared" si="36"/>
        <v>Catalogo principalOVS_ES ACADEMICOGPH-00006</v>
      </c>
      <c r="B787" s="21" t="str">
        <f t="shared" si="37"/>
        <v>GPH-00006OVS_ES ACADEMICO</v>
      </c>
      <c r="D787" s="21" t="s">
        <v>134</v>
      </c>
      <c r="E787" t="s">
        <v>1707</v>
      </c>
      <c r="F787" s="21" t="s">
        <v>806</v>
      </c>
      <c r="G787" s="21" t="s">
        <v>134</v>
      </c>
      <c r="H787" s="49" t="s">
        <v>136</v>
      </c>
      <c r="I787" s="21" t="s">
        <v>74</v>
      </c>
      <c r="J787" t="s">
        <v>1708</v>
      </c>
      <c r="K787" s="53" t="s">
        <v>29</v>
      </c>
      <c r="L787" s="52" t="s">
        <v>92</v>
      </c>
      <c r="M787" s="48" t="s">
        <v>73</v>
      </c>
      <c r="N787" s="89" t="s">
        <v>74</v>
      </c>
      <c r="O787" s="90" t="s">
        <v>74</v>
      </c>
      <c r="P787" s="89" t="s">
        <v>74</v>
      </c>
      <c r="Q787" s="47" t="str">
        <f t="shared" si="38"/>
        <v>GPH-00006</v>
      </c>
      <c r="R787" s="64" t="s">
        <v>848</v>
      </c>
      <c r="S787" s="87">
        <v>35.6</v>
      </c>
      <c r="T787" s="21">
        <v>1</v>
      </c>
      <c r="U787" s="62" t="s">
        <v>139</v>
      </c>
      <c r="V787" s="49" t="s">
        <v>136</v>
      </c>
    </row>
    <row r="788" spans="1:22" x14ac:dyDescent="0.2">
      <c r="A788" s="21" t="str">
        <f t="shared" si="36"/>
        <v>Catalogo principalOVS_ES ACADEMICOGPH-00007</v>
      </c>
      <c r="B788" s="21" t="str">
        <f t="shared" si="37"/>
        <v>GPH-00007OVS_ES ACADEMICO</v>
      </c>
      <c r="D788" s="21" t="s">
        <v>134</v>
      </c>
      <c r="E788" t="s">
        <v>1709</v>
      </c>
      <c r="F788" s="21" t="s">
        <v>806</v>
      </c>
      <c r="G788" s="21" t="s">
        <v>134</v>
      </c>
      <c r="H788" s="49" t="s">
        <v>136</v>
      </c>
      <c r="I788" s="21" t="s">
        <v>74</v>
      </c>
      <c r="J788" t="s">
        <v>1710</v>
      </c>
      <c r="K788" s="53" t="s">
        <v>29</v>
      </c>
      <c r="L788" s="52" t="s">
        <v>92</v>
      </c>
      <c r="M788" s="48" t="s">
        <v>73</v>
      </c>
      <c r="N788" s="89" t="s">
        <v>74</v>
      </c>
      <c r="O788" s="90" t="s">
        <v>74</v>
      </c>
      <c r="P788" s="89" t="s">
        <v>74</v>
      </c>
      <c r="Q788" s="47" t="str">
        <f t="shared" si="38"/>
        <v>GPH-00007</v>
      </c>
      <c r="R788" s="64" t="s">
        <v>848</v>
      </c>
      <c r="S788" s="87">
        <v>35.6</v>
      </c>
      <c r="T788" s="21">
        <v>1</v>
      </c>
      <c r="U788" s="62" t="s">
        <v>139</v>
      </c>
      <c r="V788" s="49" t="s">
        <v>136</v>
      </c>
    </row>
    <row r="789" spans="1:22" x14ac:dyDescent="0.2">
      <c r="A789" s="21" t="str">
        <f t="shared" si="36"/>
        <v>Catalogo principalOVS_ES ACADEMICOGPK-00001</v>
      </c>
      <c r="B789" s="21" t="str">
        <f t="shared" si="37"/>
        <v>GPK-00001OVS_ES ACADEMICO</v>
      </c>
      <c r="D789" s="21" t="s">
        <v>134</v>
      </c>
      <c r="E789" t="s">
        <v>1711</v>
      </c>
      <c r="F789" s="21" t="s">
        <v>806</v>
      </c>
      <c r="G789" s="21" t="s">
        <v>134</v>
      </c>
      <c r="H789" s="49" t="s">
        <v>136</v>
      </c>
      <c r="I789" s="21" t="s">
        <v>74</v>
      </c>
      <c r="J789" t="s">
        <v>1712</v>
      </c>
      <c r="K789" s="53" t="s">
        <v>29</v>
      </c>
      <c r="L789" s="52" t="s">
        <v>92</v>
      </c>
      <c r="M789" s="48" t="s">
        <v>73</v>
      </c>
      <c r="N789" s="89" t="s">
        <v>74</v>
      </c>
      <c r="O789" s="90" t="s">
        <v>74</v>
      </c>
      <c r="P789" s="89" t="s">
        <v>74</v>
      </c>
      <c r="Q789" s="47" t="str">
        <f t="shared" si="38"/>
        <v>GPK-00001</v>
      </c>
      <c r="R789" s="64" t="s">
        <v>848</v>
      </c>
      <c r="S789" s="87">
        <v>1.3</v>
      </c>
      <c r="T789" s="21">
        <v>1</v>
      </c>
      <c r="U789" s="62" t="s">
        <v>139</v>
      </c>
      <c r="V789" s="49" t="s">
        <v>136</v>
      </c>
    </row>
    <row r="790" spans="1:22" x14ac:dyDescent="0.2">
      <c r="A790" s="21" t="str">
        <f t="shared" si="36"/>
        <v>Catalogo principalOVS_ES ACADEMICOGPL-00001</v>
      </c>
      <c r="B790" s="21" t="str">
        <f t="shared" si="37"/>
        <v>GPL-00001OVS_ES ACADEMICO</v>
      </c>
      <c r="D790" s="21" t="s">
        <v>134</v>
      </c>
      <c r="E790" t="s">
        <v>1713</v>
      </c>
      <c r="F790" s="21" t="s">
        <v>806</v>
      </c>
      <c r="G790" s="21" t="s">
        <v>134</v>
      </c>
      <c r="H790" s="49" t="s">
        <v>136</v>
      </c>
      <c r="I790" s="21" t="s">
        <v>74</v>
      </c>
      <c r="J790" t="s">
        <v>1714</v>
      </c>
      <c r="K790" s="53" t="s">
        <v>29</v>
      </c>
      <c r="L790" s="52" t="s">
        <v>92</v>
      </c>
      <c r="M790" s="48" t="s">
        <v>73</v>
      </c>
      <c r="N790" s="89" t="s">
        <v>74</v>
      </c>
      <c r="O790" s="90" t="s">
        <v>74</v>
      </c>
      <c r="P790" s="89" t="s">
        <v>74</v>
      </c>
      <c r="Q790" s="47" t="str">
        <f t="shared" si="38"/>
        <v>GPL-00001</v>
      </c>
      <c r="R790" s="64" t="s">
        <v>848</v>
      </c>
      <c r="S790" s="87">
        <v>2</v>
      </c>
      <c r="T790" s="21">
        <v>1</v>
      </c>
      <c r="U790" s="62" t="s">
        <v>139</v>
      </c>
      <c r="V790" s="49" t="s">
        <v>136</v>
      </c>
    </row>
    <row r="791" spans="1:22" x14ac:dyDescent="0.2">
      <c r="A791" s="21" t="str">
        <f t="shared" si="36"/>
        <v>Catalogo principalOVS_ES ACADEMICOGPL-00002</v>
      </c>
      <c r="B791" s="21" t="str">
        <f t="shared" si="37"/>
        <v>GPL-00002OVS_ES ACADEMICO</v>
      </c>
      <c r="D791" s="21" t="s">
        <v>134</v>
      </c>
      <c r="E791" t="s">
        <v>1715</v>
      </c>
      <c r="F791" s="21" t="s">
        <v>806</v>
      </c>
      <c r="G791" s="21" t="s">
        <v>134</v>
      </c>
      <c r="H791" s="49" t="s">
        <v>136</v>
      </c>
      <c r="I791" s="21" t="s">
        <v>74</v>
      </c>
      <c r="J791" t="s">
        <v>1716</v>
      </c>
      <c r="K791" s="53" t="s">
        <v>29</v>
      </c>
      <c r="L791" s="52" t="s">
        <v>92</v>
      </c>
      <c r="M791" s="48" t="s">
        <v>73</v>
      </c>
      <c r="N791" s="89" t="s">
        <v>74</v>
      </c>
      <c r="O791" s="90" t="s">
        <v>74</v>
      </c>
      <c r="P791" s="89" t="s">
        <v>74</v>
      </c>
      <c r="Q791" s="47" t="str">
        <f t="shared" si="38"/>
        <v>GPL-00002</v>
      </c>
      <c r="R791" s="64" t="s">
        <v>848</v>
      </c>
      <c r="S791" s="87">
        <v>2</v>
      </c>
      <c r="T791" s="21">
        <v>1</v>
      </c>
      <c r="U791" s="62" t="s">
        <v>139</v>
      </c>
      <c r="V791" s="49" t="s">
        <v>136</v>
      </c>
    </row>
    <row r="792" spans="1:22" x14ac:dyDescent="0.2">
      <c r="A792" s="21" t="str">
        <f t="shared" si="36"/>
        <v>Catalogo principalOVS_ES ACADEMICOGPN-00001</v>
      </c>
      <c r="B792" s="21" t="str">
        <f t="shared" si="37"/>
        <v>GPN-00001OVS_ES ACADEMICO</v>
      </c>
      <c r="D792" s="21" t="s">
        <v>134</v>
      </c>
      <c r="E792" t="s">
        <v>1717</v>
      </c>
      <c r="F792" s="21" t="s">
        <v>806</v>
      </c>
      <c r="G792" s="21" t="s">
        <v>134</v>
      </c>
      <c r="H792" s="49" t="s">
        <v>136</v>
      </c>
      <c r="I792" s="21" t="s">
        <v>74</v>
      </c>
      <c r="J792" t="s">
        <v>1718</v>
      </c>
      <c r="K792" s="53" t="s">
        <v>29</v>
      </c>
      <c r="L792" s="52" t="s">
        <v>92</v>
      </c>
      <c r="M792" s="48" t="s">
        <v>73</v>
      </c>
      <c r="N792" s="89" t="s">
        <v>74</v>
      </c>
      <c r="O792" s="90" t="s">
        <v>74</v>
      </c>
      <c r="P792" s="89" t="s">
        <v>74</v>
      </c>
      <c r="Q792" s="47" t="str">
        <f t="shared" si="38"/>
        <v>GPN-00001</v>
      </c>
      <c r="R792" s="64" t="s">
        <v>848</v>
      </c>
      <c r="S792" s="87">
        <v>1.7</v>
      </c>
      <c r="T792" s="21">
        <v>1</v>
      </c>
      <c r="U792" s="62" t="s">
        <v>139</v>
      </c>
      <c r="V792" s="49" t="s">
        <v>136</v>
      </c>
    </row>
    <row r="793" spans="1:22" x14ac:dyDescent="0.2">
      <c r="A793" s="21" t="str">
        <f t="shared" si="36"/>
        <v>Catalogo principalOVS_ES ACADEMICOGPP-00001</v>
      </c>
      <c r="B793" s="21" t="str">
        <f t="shared" si="37"/>
        <v>GPP-00001OVS_ES ACADEMICO</v>
      </c>
      <c r="D793" s="21" t="s">
        <v>134</v>
      </c>
      <c r="E793" t="s">
        <v>1719</v>
      </c>
      <c r="F793" s="21" t="s">
        <v>806</v>
      </c>
      <c r="G793" s="21" t="s">
        <v>134</v>
      </c>
      <c r="H793" s="49" t="s">
        <v>136</v>
      </c>
      <c r="I793" s="21" t="s">
        <v>74</v>
      </c>
      <c r="J793" t="s">
        <v>1720</v>
      </c>
      <c r="K793" s="53" t="s">
        <v>29</v>
      </c>
      <c r="L793" s="52" t="s">
        <v>92</v>
      </c>
      <c r="M793" s="48" t="s">
        <v>73</v>
      </c>
      <c r="N793" s="89" t="s">
        <v>74</v>
      </c>
      <c r="O793" s="90" t="s">
        <v>74</v>
      </c>
      <c r="P793" s="89" t="s">
        <v>74</v>
      </c>
      <c r="Q793" s="47" t="str">
        <f t="shared" si="38"/>
        <v>GPP-00001</v>
      </c>
      <c r="R793" s="64" t="s">
        <v>848</v>
      </c>
      <c r="S793" s="87">
        <v>2.7</v>
      </c>
      <c r="T793" s="21">
        <v>1</v>
      </c>
      <c r="U793" s="62" t="s">
        <v>139</v>
      </c>
      <c r="V793" s="49" t="s">
        <v>136</v>
      </c>
    </row>
    <row r="794" spans="1:22" x14ac:dyDescent="0.2">
      <c r="A794" s="21" t="str">
        <f t="shared" si="36"/>
        <v>Catalogo principalOVS_ES ACADEMICOGPP-00002</v>
      </c>
      <c r="B794" s="21" t="str">
        <f t="shared" si="37"/>
        <v>GPP-00002OVS_ES ACADEMICO</v>
      </c>
      <c r="D794" s="21" t="s">
        <v>134</v>
      </c>
      <c r="E794" t="s">
        <v>1721</v>
      </c>
      <c r="F794" s="21" t="s">
        <v>806</v>
      </c>
      <c r="G794" s="21" t="s">
        <v>134</v>
      </c>
      <c r="H794" s="49" t="s">
        <v>136</v>
      </c>
      <c r="I794" s="21" t="s">
        <v>74</v>
      </c>
      <c r="J794" t="s">
        <v>1722</v>
      </c>
      <c r="K794" s="53" t="s">
        <v>29</v>
      </c>
      <c r="L794" s="52" t="s">
        <v>92</v>
      </c>
      <c r="M794" s="48" t="s">
        <v>73</v>
      </c>
      <c r="N794" s="89" t="s">
        <v>74</v>
      </c>
      <c r="O794" s="90" t="s">
        <v>74</v>
      </c>
      <c r="P794" s="89" t="s">
        <v>74</v>
      </c>
      <c r="Q794" s="47" t="str">
        <f t="shared" si="38"/>
        <v>GPP-00002</v>
      </c>
      <c r="R794" s="64" t="s">
        <v>848</v>
      </c>
      <c r="S794" s="87">
        <v>2.7</v>
      </c>
      <c r="T794" s="21">
        <v>1</v>
      </c>
      <c r="U794" s="62" t="s">
        <v>139</v>
      </c>
      <c r="V794" s="49" t="s">
        <v>136</v>
      </c>
    </row>
    <row r="795" spans="1:22" x14ac:dyDescent="0.2">
      <c r="A795" s="21" t="str">
        <f t="shared" si="36"/>
        <v>Catalogo principalOVS_ES ACADEMICOGPR-00001</v>
      </c>
      <c r="B795" s="21" t="str">
        <f t="shared" si="37"/>
        <v>GPR-00001OVS_ES ACADEMICO</v>
      </c>
      <c r="D795" s="21" t="s">
        <v>134</v>
      </c>
      <c r="E795" t="s">
        <v>1723</v>
      </c>
      <c r="F795" s="21" t="s">
        <v>806</v>
      </c>
      <c r="G795" s="21" t="s">
        <v>134</v>
      </c>
      <c r="H795" s="49" t="s">
        <v>136</v>
      </c>
      <c r="I795" s="21" t="s">
        <v>74</v>
      </c>
      <c r="J795" t="s">
        <v>1724</v>
      </c>
      <c r="K795" s="53" t="s">
        <v>29</v>
      </c>
      <c r="L795" s="52" t="s">
        <v>92</v>
      </c>
      <c r="M795" s="48" t="s">
        <v>73</v>
      </c>
      <c r="N795" s="89" t="s">
        <v>74</v>
      </c>
      <c r="O795" s="90" t="s">
        <v>74</v>
      </c>
      <c r="P795" s="89" t="s">
        <v>74</v>
      </c>
      <c r="Q795" s="47" t="str">
        <f t="shared" si="38"/>
        <v>GPR-00001</v>
      </c>
      <c r="R795" s="64" t="s">
        <v>848</v>
      </c>
      <c r="S795" s="87">
        <v>2.2000000000000002</v>
      </c>
      <c r="T795" s="21">
        <v>1</v>
      </c>
      <c r="U795" s="62" t="s">
        <v>139</v>
      </c>
      <c r="V795" s="49" t="s">
        <v>136</v>
      </c>
    </row>
    <row r="796" spans="1:22" x14ac:dyDescent="0.2">
      <c r="A796" s="21" t="str">
        <f t="shared" si="36"/>
        <v>Catalogo principalOVS_ES ACADEMICOGPR-00002</v>
      </c>
      <c r="B796" s="21" t="str">
        <f t="shared" si="37"/>
        <v>GPR-00002OVS_ES ACADEMICO</v>
      </c>
      <c r="D796" s="21" t="s">
        <v>134</v>
      </c>
      <c r="E796" t="s">
        <v>1725</v>
      </c>
      <c r="F796" s="21" t="s">
        <v>806</v>
      </c>
      <c r="G796" s="21" t="s">
        <v>134</v>
      </c>
      <c r="H796" s="49" t="s">
        <v>136</v>
      </c>
      <c r="I796" s="21" t="s">
        <v>74</v>
      </c>
      <c r="J796" t="s">
        <v>1726</v>
      </c>
      <c r="K796" s="53" t="s">
        <v>29</v>
      </c>
      <c r="L796" s="52" t="s">
        <v>92</v>
      </c>
      <c r="M796" s="48" t="s">
        <v>73</v>
      </c>
      <c r="N796" s="89" t="s">
        <v>74</v>
      </c>
      <c r="O796" s="90" t="s">
        <v>74</v>
      </c>
      <c r="P796" s="89" t="s">
        <v>74</v>
      </c>
      <c r="Q796" s="47" t="str">
        <f t="shared" si="38"/>
        <v>GPR-00002</v>
      </c>
      <c r="R796" s="64" t="s">
        <v>848</v>
      </c>
      <c r="S796" s="87">
        <v>2.2000000000000002</v>
      </c>
      <c r="T796" s="21">
        <v>1</v>
      </c>
      <c r="U796" s="62" t="s">
        <v>139</v>
      </c>
      <c r="V796" s="49" t="s">
        <v>136</v>
      </c>
    </row>
    <row r="797" spans="1:22" x14ac:dyDescent="0.2">
      <c r="A797" s="21" t="str">
        <f t="shared" si="36"/>
        <v>Catalogo principalOVS_ES ACADEMICOGPS-00001</v>
      </c>
      <c r="B797" s="21" t="str">
        <f t="shared" si="37"/>
        <v>GPS-00001OVS_ES ACADEMICO</v>
      </c>
      <c r="D797" s="21" t="s">
        <v>134</v>
      </c>
      <c r="E797" t="s">
        <v>1727</v>
      </c>
      <c r="F797" s="21" t="s">
        <v>806</v>
      </c>
      <c r="G797" s="21" t="s">
        <v>134</v>
      </c>
      <c r="H797" s="49" t="s">
        <v>136</v>
      </c>
      <c r="I797" s="21" t="s">
        <v>74</v>
      </c>
      <c r="J797" t="s">
        <v>1728</v>
      </c>
      <c r="K797" s="53" t="s">
        <v>29</v>
      </c>
      <c r="L797" s="52" t="s">
        <v>92</v>
      </c>
      <c r="M797" s="48" t="s">
        <v>73</v>
      </c>
      <c r="N797" s="89" t="s">
        <v>74</v>
      </c>
      <c r="O797" s="90" t="s">
        <v>74</v>
      </c>
      <c r="P797" s="89" t="s">
        <v>74</v>
      </c>
      <c r="Q797" s="47" t="str">
        <f t="shared" si="38"/>
        <v>GPS-00001</v>
      </c>
      <c r="R797" s="64" t="s">
        <v>848</v>
      </c>
      <c r="S797" s="87">
        <v>3.6</v>
      </c>
      <c r="T797" s="21">
        <v>1</v>
      </c>
      <c r="U797" s="62" t="s">
        <v>139</v>
      </c>
      <c r="V797" s="49" t="s">
        <v>136</v>
      </c>
    </row>
    <row r="798" spans="1:22" x14ac:dyDescent="0.2">
      <c r="A798" s="21" t="str">
        <f t="shared" si="36"/>
        <v>Catalogo principalOVS_ES ACADEMICOGPS-00002</v>
      </c>
      <c r="B798" s="21" t="str">
        <f t="shared" si="37"/>
        <v>GPS-00002OVS_ES ACADEMICO</v>
      </c>
      <c r="D798" s="21" t="s">
        <v>134</v>
      </c>
      <c r="E798" t="s">
        <v>1729</v>
      </c>
      <c r="F798" s="21" t="s">
        <v>806</v>
      </c>
      <c r="G798" s="21" t="s">
        <v>134</v>
      </c>
      <c r="H798" s="49" t="s">
        <v>136</v>
      </c>
      <c r="I798" s="21" t="s">
        <v>74</v>
      </c>
      <c r="J798" t="s">
        <v>1730</v>
      </c>
      <c r="K798" s="53" t="s">
        <v>29</v>
      </c>
      <c r="L798" s="52" t="s">
        <v>92</v>
      </c>
      <c r="M798" s="48" t="s">
        <v>73</v>
      </c>
      <c r="N798" s="89" t="s">
        <v>74</v>
      </c>
      <c r="O798" s="90" t="s">
        <v>74</v>
      </c>
      <c r="P798" s="89" t="s">
        <v>74</v>
      </c>
      <c r="Q798" s="47" t="str">
        <f t="shared" si="38"/>
        <v>GPS-00002</v>
      </c>
      <c r="R798" s="64" t="s">
        <v>848</v>
      </c>
      <c r="S798" s="87">
        <v>3.6</v>
      </c>
      <c r="T798" s="21">
        <v>1</v>
      </c>
      <c r="U798" s="62" t="s">
        <v>139</v>
      </c>
      <c r="V798" s="49" t="s">
        <v>136</v>
      </c>
    </row>
    <row r="799" spans="1:22" x14ac:dyDescent="0.2">
      <c r="A799" s="21" t="str">
        <f t="shared" si="36"/>
        <v>Catalogo principalOVS_ES ACADEMICOGPS-00004</v>
      </c>
      <c r="B799" s="21" t="str">
        <f t="shared" si="37"/>
        <v>GPS-00004OVS_ES ACADEMICO</v>
      </c>
      <c r="D799" s="21" t="s">
        <v>134</v>
      </c>
      <c r="E799" t="s">
        <v>1731</v>
      </c>
      <c r="F799" s="21" t="s">
        <v>806</v>
      </c>
      <c r="G799" s="21" t="s">
        <v>134</v>
      </c>
      <c r="H799" s="49" t="s">
        <v>136</v>
      </c>
      <c r="I799" s="21" t="s">
        <v>74</v>
      </c>
      <c r="J799" t="s">
        <v>1732</v>
      </c>
      <c r="K799" s="53" t="s">
        <v>29</v>
      </c>
      <c r="L799" s="52" t="s">
        <v>92</v>
      </c>
      <c r="M799" s="48" t="s">
        <v>73</v>
      </c>
      <c r="N799" s="89" t="s">
        <v>74</v>
      </c>
      <c r="O799" s="90" t="s">
        <v>74</v>
      </c>
      <c r="P799" s="89" t="s">
        <v>74</v>
      </c>
      <c r="Q799" s="47" t="str">
        <f t="shared" si="38"/>
        <v>GPS-00004</v>
      </c>
      <c r="R799" s="64" t="s">
        <v>848</v>
      </c>
      <c r="S799" s="87">
        <v>3.6</v>
      </c>
      <c r="T799" s="21">
        <v>1</v>
      </c>
      <c r="U799" s="62" t="s">
        <v>139</v>
      </c>
      <c r="V799" s="49" t="s">
        <v>136</v>
      </c>
    </row>
    <row r="800" spans="1:22" x14ac:dyDescent="0.2">
      <c r="A800" s="21" t="str">
        <f t="shared" si="36"/>
        <v>Catalogo principalOVS_ES ACADEMICOGPS-00005</v>
      </c>
      <c r="B800" s="21" t="str">
        <f t="shared" si="37"/>
        <v>GPS-00005OVS_ES ACADEMICO</v>
      </c>
      <c r="D800" s="21" t="s">
        <v>134</v>
      </c>
      <c r="E800" t="s">
        <v>1733</v>
      </c>
      <c r="F800" s="21" t="s">
        <v>806</v>
      </c>
      <c r="G800" s="21" t="s">
        <v>134</v>
      </c>
      <c r="H800" s="49" t="s">
        <v>136</v>
      </c>
      <c r="I800" s="21" t="s">
        <v>74</v>
      </c>
      <c r="J800" t="s">
        <v>1734</v>
      </c>
      <c r="K800" s="53" t="s">
        <v>29</v>
      </c>
      <c r="L800" s="52" t="s">
        <v>92</v>
      </c>
      <c r="M800" s="48" t="s">
        <v>73</v>
      </c>
      <c r="N800" s="89" t="s">
        <v>74</v>
      </c>
      <c r="O800" s="90" t="s">
        <v>74</v>
      </c>
      <c r="P800" s="89" t="s">
        <v>74</v>
      </c>
      <c r="Q800" s="47" t="str">
        <f t="shared" si="38"/>
        <v>GPS-00005</v>
      </c>
      <c r="R800" s="64" t="s">
        <v>848</v>
      </c>
      <c r="S800" s="87">
        <v>3.6</v>
      </c>
      <c r="T800" s="21">
        <v>1</v>
      </c>
      <c r="U800" s="62" t="s">
        <v>139</v>
      </c>
      <c r="V800" s="49" t="s">
        <v>136</v>
      </c>
    </row>
    <row r="801" spans="1:22" x14ac:dyDescent="0.2">
      <c r="A801" s="21" t="str">
        <f t="shared" si="36"/>
        <v>Catalogo principalOVS_ES ACADEMICOGPV-00001</v>
      </c>
      <c r="B801" s="21" t="str">
        <f t="shared" si="37"/>
        <v>GPV-00001OVS_ES ACADEMICO</v>
      </c>
      <c r="D801" s="21" t="s">
        <v>134</v>
      </c>
      <c r="E801" t="s">
        <v>1735</v>
      </c>
      <c r="F801" s="21" t="s">
        <v>806</v>
      </c>
      <c r="G801" s="21" t="s">
        <v>134</v>
      </c>
      <c r="H801" s="49" t="s">
        <v>136</v>
      </c>
      <c r="I801" s="21" t="s">
        <v>74</v>
      </c>
      <c r="J801" t="s">
        <v>1736</v>
      </c>
      <c r="K801" s="53" t="s">
        <v>29</v>
      </c>
      <c r="L801" s="52" t="s">
        <v>92</v>
      </c>
      <c r="M801" s="48" t="s">
        <v>73</v>
      </c>
      <c r="N801" s="89" t="s">
        <v>74</v>
      </c>
      <c r="O801" s="90" t="s">
        <v>74</v>
      </c>
      <c r="P801" s="89" t="s">
        <v>74</v>
      </c>
      <c r="Q801" s="47" t="str">
        <f t="shared" si="38"/>
        <v>GPV-00001</v>
      </c>
      <c r="R801" s="64" t="s">
        <v>848</v>
      </c>
      <c r="S801" s="87">
        <v>66</v>
      </c>
      <c r="T801" s="21">
        <v>1</v>
      </c>
      <c r="U801" s="62" t="s">
        <v>139</v>
      </c>
      <c r="V801" s="49" t="s">
        <v>136</v>
      </c>
    </row>
    <row r="802" spans="1:22" x14ac:dyDescent="0.2">
      <c r="A802" s="21" t="str">
        <f t="shared" si="36"/>
        <v>Catalogo principalOVS_ES ACADEMICOGPV-00002</v>
      </c>
      <c r="B802" s="21" t="str">
        <f t="shared" si="37"/>
        <v>GPV-00002OVS_ES ACADEMICO</v>
      </c>
      <c r="D802" s="21" t="s">
        <v>134</v>
      </c>
      <c r="E802" t="s">
        <v>1737</v>
      </c>
      <c r="F802" s="21" t="s">
        <v>806</v>
      </c>
      <c r="G802" s="21" t="s">
        <v>134</v>
      </c>
      <c r="H802" s="49" t="s">
        <v>136</v>
      </c>
      <c r="I802" s="21" t="s">
        <v>74</v>
      </c>
      <c r="J802" t="s">
        <v>1738</v>
      </c>
      <c r="K802" s="53" t="s">
        <v>29</v>
      </c>
      <c r="L802" s="52" t="s">
        <v>92</v>
      </c>
      <c r="M802" s="48" t="s">
        <v>73</v>
      </c>
      <c r="N802" s="89" t="s">
        <v>74</v>
      </c>
      <c r="O802" s="90" t="s">
        <v>74</v>
      </c>
      <c r="P802" s="89" t="s">
        <v>74</v>
      </c>
      <c r="Q802" s="47" t="str">
        <f t="shared" si="38"/>
        <v>GPV-00002</v>
      </c>
      <c r="R802" s="64" t="s">
        <v>848</v>
      </c>
      <c r="S802" s="87">
        <v>66</v>
      </c>
      <c r="T802" s="21">
        <v>1</v>
      </c>
      <c r="U802" s="62" t="s">
        <v>139</v>
      </c>
      <c r="V802" s="49" t="s">
        <v>136</v>
      </c>
    </row>
    <row r="803" spans="1:22" x14ac:dyDescent="0.2">
      <c r="A803" s="21" t="str">
        <f t="shared" si="36"/>
        <v>Catalogo principalOVS_ES ACADEMICOGPY-00004</v>
      </c>
      <c r="B803" s="21" t="str">
        <f t="shared" si="37"/>
        <v>GPY-00004OVS_ES ACADEMICO</v>
      </c>
      <c r="D803" s="21" t="s">
        <v>134</v>
      </c>
      <c r="E803" t="s">
        <v>1739</v>
      </c>
      <c r="F803" s="21" t="s">
        <v>806</v>
      </c>
      <c r="G803" s="21" t="s">
        <v>134</v>
      </c>
      <c r="H803" s="49" t="s">
        <v>136</v>
      </c>
      <c r="I803" s="21" t="s">
        <v>74</v>
      </c>
      <c r="J803" t="s">
        <v>1740</v>
      </c>
      <c r="K803" s="53" t="s">
        <v>29</v>
      </c>
      <c r="L803" s="52" t="s">
        <v>92</v>
      </c>
      <c r="M803" s="48" t="s">
        <v>73</v>
      </c>
      <c r="N803" s="89" t="s">
        <v>74</v>
      </c>
      <c r="O803" s="90" t="s">
        <v>74</v>
      </c>
      <c r="P803" s="89" t="s">
        <v>74</v>
      </c>
      <c r="Q803" s="47" t="str">
        <f t="shared" si="38"/>
        <v>GPY-00004</v>
      </c>
      <c r="R803" s="64" t="s">
        <v>848</v>
      </c>
      <c r="S803" s="87">
        <v>308</v>
      </c>
      <c r="T803" s="21">
        <v>1</v>
      </c>
      <c r="U803" s="62" t="s">
        <v>139</v>
      </c>
      <c r="V803" s="49" t="s">
        <v>136</v>
      </c>
    </row>
    <row r="804" spans="1:22" x14ac:dyDescent="0.2">
      <c r="A804" s="21" t="str">
        <f t="shared" si="36"/>
        <v>Catalogo principalOVS_ES ACADEMICOGPY-00005</v>
      </c>
      <c r="B804" s="21" t="str">
        <f t="shared" si="37"/>
        <v>GPY-00005OVS_ES ACADEMICO</v>
      </c>
      <c r="D804" s="21" t="s">
        <v>134</v>
      </c>
      <c r="E804" t="s">
        <v>1741</v>
      </c>
      <c r="F804" s="21" t="s">
        <v>806</v>
      </c>
      <c r="G804" s="21" t="s">
        <v>134</v>
      </c>
      <c r="H804" s="49" t="s">
        <v>136</v>
      </c>
      <c r="I804" s="21" t="s">
        <v>74</v>
      </c>
      <c r="J804" t="s">
        <v>1742</v>
      </c>
      <c r="K804" s="53" t="s">
        <v>29</v>
      </c>
      <c r="L804" s="52" t="s">
        <v>92</v>
      </c>
      <c r="M804" s="48" t="s">
        <v>73</v>
      </c>
      <c r="N804" s="89" t="s">
        <v>74</v>
      </c>
      <c r="O804" s="90" t="s">
        <v>74</v>
      </c>
      <c r="P804" s="89" t="s">
        <v>74</v>
      </c>
      <c r="Q804" s="47" t="str">
        <f t="shared" si="38"/>
        <v>GPY-00005</v>
      </c>
      <c r="R804" s="64" t="s">
        <v>848</v>
      </c>
      <c r="S804" s="87">
        <v>308</v>
      </c>
      <c r="T804" s="21">
        <v>1</v>
      </c>
      <c r="U804" s="62" t="s">
        <v>139</v>
      </c>
      <c r="V804" s="49" t="s">
        <v>136</v>
      </c>
    </row>
    <row r="805" spans="1:22" x14ac:dyDescent="0.2">
      <c r="A805" s="21" t="str">
        <f t="shared" si="36"/>
        <v>Catalogo principalOVS_ES ACADEMICOGPY-00006</v>
      </c>
      <c r="B805" s="21" t="str">
        <f t="shared" si="37"/>
        <v>GPY-00006OVS_ES ACADEMICO</v>
      </c>
      <c r="D805" s="21" t="s">
        <v>134</v>
      </c>
      <c r="E805" t="s">
        <v>1743</v>
      </c>
      <c r="F805" s="21" t="s">
        <v>806</v>
      </c>
      <c r="G805" s="21" t="s">
        <v>134</v>
      </c>
      <c r="H805" s="49" t="s">
        <v>136</v>
      </c>
      <c r="I805" s="21" t="s">
        <v>74</v>
      </c>
      <c r="J805" t="s">
        <v>1744</v>
      </c>
      <c r="K805" s="53" t="s">
        <v>29</v>
      </c>
      <c r="L805" s="52" t="s">
        <v>92</v>
      </c>
      <c r="M805" s="48" t="s">
        <v>73</v>
      </c>
      <c r="N805" s="89" t="s">
        <v>74</v>
      </c>
      <c r="O805" s="90" t="s">
        <v>74</v>
      </c>
      <c r="P805" s="89" t="s">
        <v>74</v>
      </c>
      <c r="Q805" s="47" t="str">
        <f t="shared" si="38"/>
        <v>GPY-00006</v>
      </c>
      <c r="R805" s="64" t="s">
        <v>848</v>
      </c>
      <c r="S805" s="87">
        <v>44</v>
      </c>
      <c r="T805" s="21">
        <v>1</v>
      </c>
      <c r="U805" s="62" t="s">
        <v>139</v>
      </c>
      <c r="V805" s="49" t="s">
        <v>136</v>
      </c>
    </row>
    <row r="806" spans="1:22" x14ac:dyDescent="0.2">
      <c r="A806" s="21" t="str">
        <f t="shared" si="36"/>
        <v>Catalogo principalOVS_ES ACADEMICOGPY-00007</v>
      </c>
      <c r="B806" s="21" t="str">
        <f t="shared" si="37"/>
        <v>GPY-00007OVS_ES ACADEMICO</v>
      </c>
      <c r="D806" s="21" t="s">
        <v>134</v>
      </c>
      <c r="E806" t="s">
        <v>1745</v>
      </c>
      <c r="F806" s="21" t="s">
        <v>806</v>
      </c>
      <c r="G806" s="21" t="s">
        <v>134</v>
      </c>
      <c r="H806" s="49" t="s">
        <v>136</v>
      </c>
      <c r="I806" s="21" t="s">
        <v>74</v>
      </c>
      <c r="J806" t="s">
        <v>1746</v>
      </c>
      <c r="K806" s="53" t="s">
        <v>29</v>
      </c>
      <c r="L806" s="52" t="s">
        <v>92</v>
      </c>
      <c r="M806" s="48" t="s">
        <v>73</v>
      </c>
      <c r="N806" s="89" t="s">
        <v>74</v>
      </c>
      <c r="O806" s="90" t="s">
        <v>74</v>
      </c>
      <c r="P806" s="89" t="s">
        <v>74</v>
      </c>
      <c r="Q806" s="47" t="str">
        <f t="shared" si="38"/>
        <v>GPY-00007</v>
      </c>
      <c r="R806" s="64" t="s">
        <v>848</v>
      </c>
      <c r="S806" s="87">
        <v>44</v>
      </c>
      <c r="T806" s="21">
        <v>1</v>
      </c>
      <c r="U806" s="62" t="s">
        <v>139</v>
      </c>
      <c r="V806" s="49" t="s">
        <v>136</v>
      </c>
    </row>
    <row r="807" spans="1:22" x14ac:dyDescent="0.2">
      <c r="A807" s="21" t="str">
        <f t="shared" si="36"/>
        <v>Catalogo principalOVS_ES ACADEMICOGPY-00008</v>
      </c>
      <c r="B807" s="21" t="str">
        <f t="shared" si="37"/>
        <v>GPY-00008OVS_ES ACADEMICO</v>
      </c>
      <c r="D807" s="21" t="s">
        <v>134</v>
      </c>
      <c r="E807" t="s">
        <v>1747</v>
      </c>
      <c r="F807" s="21" t="s">
        <v>806</v>
      </c>
      <c r="G807" s="21" t="s">
        <v>134</v>
      </c>
      <c r="H807" s="49" t="s">
        <v>136</v>
      </c>
      <c r="I807" s="21" t="s">
        <v>74</v>
      </c>
      <c r="J807" t="s">
        <v>1748</v>
      </c>
      <c r="K807" s="53" t="s">
        <v>29</v>
      </c>
      <c r="L807" s="52" t="s">
        <v>92</v>
      </c>
      <c r="M807" s="48" t="s">
        <v>73</v>
      </c>
      <c r="N807" s="89" t="s">
        <v>74</v>
      </c>
      <c r="O807" s="90" t="s">
        <v>74</v>
      </c>
      <c r="P807" s="89" t="s">
        <v>74</v>
      </c>
      <c r="Q807" s="47" t="str">
        <f t="shared" si="38"/>
        <v>GPY-00008</v>
      </c>
      <c r="R807" s="64" t="s">
        <v>848</v>
      </c>
      <c r="S807" s="87">
        <v>1760</v>
      </c>
      <c r="T807" s="21">
        <v>1</v>
      </c>
      <c r="U807" s="62" t="s">
        <v>139</v>
      </c>
      <c r="V807" s="49" t="s">
        <v>136</v>
      </c>
    </row>
    <row r="808" spans="1:22" x14ac:dyDescent="0.2">
      <c r="A808" s="21" t="str">
        <f t="shared" si="36"/>
        <v>Catalogo principalOVS_ES ACADEMICOGPY-00009</v>
      </c>
      <c r="B808" s="21" t="str">
        <f t="shared" si="37"/>
        <v>GPY-00009OVS_ES ACADEMICO</v>
      </c>
      <c r="D808" s="21" t="s">
        <v>134</v>
      </c>
      <c r="E808" t="s">
        <v>1749</v>
      </c>
      <c r="F808" s="21" t="s">
        <v>806</v>
      </c>
      <c r="G808" s="21" t="s">
        <v>134</v>
      </c>
      <c r="H808" s="49" t="s">
        <v>136</v>
      </c>
      <c r="I808" s="21" t="s">
        <v>74</v>
      </c>
      <c r="J808" t="s">
        <v>1750</v>
      </c>
      <c r="K808" s="53" t="s">
        <v>29</v>
      </c>
      <c r="L808" s="52" t="s">
        <v>92</v>
      </c>
      <c r="M808" s="48" t="s">
        <v>73</v>
      </c>
      <c r="N808" s="89" t="s">
        <v>74</v>
      </c>
      <c r="O808" s="90" t="s">
        <v>74</v>
      </c>
      <c r="P808" s="89" t="s">
        <v>74</v>
      </c>
      <c r="Q808" s="47" t="str">
        <f t="shared" si="38"/>
        <v>GPY-00009</v>
      </c>
      <c r="R808" s="64" t="s">
        <v>848</v>
      </c>
      <c r="S808" s="87">
        <v>1760</v>
      </c>
      <c r="T808" s="21">
        <v>1</v>
      </c>
      <c r="U808" s="62" t="s">
        <v>139</v>
      </c>
      <c r="V808" s="49" t="s">
        <v>136</v>
      </c>
    </row>
    <row r="809" spans="1:22" x14ac:dyDescent="0.2">
      <c r="A809" s="21" t="str">
        <f t="shared" si="36"/>
        <v>Catalogo principalOVS_ES ACADEMICOGQR-00001</v>
      </c>
      <c r="B809" s="21" t="str">
        <f t="shared" si="37"/>
        <v>GQR-00001OVS_ES ACADEMICO</v>
      </c>
      <c r="D809" s="21" t="s">
        <v>134</v>
      </c>
      <c r="E809" t="s">
        <v>1751</v>
      </c>
      <c r="F809" s="21" t="s">
        <v>806</v>
      </c>
      <c r="G809" s="21" t="s">
        <v>134</v>
      </c>
      <c r="H809" s="49" t="s">
        <v>136</v>
      </c>
      <c r="I809" s="21" t="s">
        <v>74</v>
      </c>
      <c r="J809" t="s">
        <v>1752</v>
      </c>
      <c r="K809" s="53" t="s">
        <v>29</v>
      </c>
      <c r="L809" s="52" t="s">
        <v>92</v>
      </c>
      <c r="M809" s="48" t="s">
        <v>73</v>
      </c>
      <c r="N809" s="89" t="s">
        <v>74</v>
      </c>
      <c r="O809" s="90" t="s">
        <v>74</v>
      </c>
      <c r="P809" s="89" t="s">
        <v>74</v>
      </c>
      <c r="Q809" s="47" t="str">
        <f t="shared" si="38"/>
        <v>GQR-00001</v>
      </c>
      <c r="R809" s="64" t="s">
        <v>848</v>
      </c>
      <c r="S809" s="87">
        <v>242</v>
      </c>
      <c r="T809" s="21">
        <v>1</v>
      </c>
      <c r="U809" s="62" t="s">
        <v>139</v>
      </c>
      <c r="V809" s="49" t="s">
        <v>136</v>
      </c>
    </row>
    <row r="810" spans="1:22" x14ac:dyDescent="0.2">
      <c r="A810" s="21" t="str">
        <f t="shared" si="36"/>
        <v>Catalogo principalOVS_ES ACADEMICOGQR-00002</v>
      </c>
      <c r="B810" s="21" t="str">
        <f t="shared" si="37"/>
        <v>GQR-00002OVS_ES ACADEMICO</v>
      </c>
      <c r="D810" s="21" t="s">
        <v>134</v>
      </c>
      <c r="E810" t="s">
        <v>1753</v>
      </c>
      <c r="F810" s="21" t="s">
        <v>806</v>
      </c>
      <c r="G810" s="21" t="s">
        <v>134</v>
      </c>
      <c r="H810" s="49" t="s">
        <v>136</v>
      </c>
      <c r="I810" s="21" t="s">
        <v>74</v>
      </c>
      <c r="J810" t="s">
        <v>1754</v>
      </c>
      <c r="K810" s="53" t="s">
        <v>29</v>
      </c>
      <c r="L810" s="52" t="s">
        <v>92</v>
      </c>
      <c r="M810" s="48" t="s">
        <v>73</v>
      </c>
      <c r="N810" s="89" t="s">
        <v>74</v>
      </c>
      <c r="O810" s="90" t="s">
        <v>74</v>
      </c>
      <c r="P810" s="89" t="s">
        <v>74</v>
      </c>
      <c r="Q810" s="47" t="str">
        <f t="shared" si="38"/>
        <v>GQR-00002</v>
      </c>
      <c r="R810" s="64" t="s">
        <v>848</v>
      </c>
      <c r="S810" s="87">
        <v>242</v>
      </c>
      <c r="T810" s="21">
        <v>1</v>
      </c>
      <c r="U810" s="62" t="s">
        <v>139</v>
      </c>
      <c r="V810" s="49" t="s">
        <v>136</v>
      </c>
    </row>
    <row r="811" spans="1:22" x14ac:dyDescent="0.2">
      <c r="A811" s="21" t="str">
        <f t="shared" si="36"/>
        <v>Catalogo principalOVS_ES ACADEMICOGR6-00001</v>
      </c>
      <c r="B811" s="21" t="str">
        <f t="shared" si="37"/>
        <v>GR6-00001OVS_ES ACADEMICO</v>
      </c>
      <c r="D811" s="21" t="s">
        <v>134</v>
      </c>
      <c r="E811" t="s">
        <v>1755</v>
      </c>
      <c r="F811" s="21" t="s">
        <v>806</v>
      </c>
      <c r="G811" s="21" t="s">
        <v>134</v>
      </c>
      <c r="H811" s="49" t="s">
        <v>136</v>
      </c>
      <c r="I811" s="21" t="s">
        <v>74</v>
      </c>
      <c r="J811" t="s">
        <v>1756</v>
      </c>
      <c r="K811" s="53" t="s">
        <v>29</v>
      </c>
      <c r="L811" s="52" t="s">
        <v>92</v>
      </c>
      <c r="M811" s="48" t="s">
        <v>73</v>
      </c>
      <c r="N811" s="89" t="s">
        <v>74</v>
      </c>
      <c r="O811" s="90" t="s">
        <v>74</v>
      </c>
      <c r="P811" s="89" t="s">
        <v>74</v>
      </c>
      <c r="Q811" s="47" t="str">
        <f t="shared" si="38"/>
        <v>GR6-00001</v>
      </c>
      <c r="R811" s="64" t="s">
        <v>848</v>
      </c>
      <c r="S811" s="87">
        <v>1</v>
      </c>
      <c r="T811" s="21">
        <v>1</v>
      </c>
      <c r="U811" s="62" t="s">
        <v>139</v>
      </c>
      <c r="V811" s="49" t="s">
        <v>136</v>
      </c>
    </row>
    <row r="812" spans="1:22" x14ac:dyDescent="0.2">
      <c r="A812" s="21" t="str">
        <f t="shared" si="36"/>
        <v>Catalogo principalOVS_ES ACADEMICOGR6-00002</v>
      </c>
      <c r="B812" s="21" t="str">
        <f t="shared" si="37"/>
        <v>GR6-00002OVS_ES ACADEMICO</v>
      </c>
      <c r="D812" s="21" t="s">
        <v>134</v>
      </c>
      <c r="E812" t="s">
        <v>1757</v>
      </c>
      <c r="F812" s="21" t="s">
        <v>806</v>
      </c>
      <c r="G812" s="21" t="s">
        <v>134</v>
      </c>
      <c r="H812" s="49" t="s">
        <v>136</v>
      </c>
      <c r="I812" s="21" t="s">
        <v>74</v>
      </c>
      <c r="J812" t="s">
        <v>1758</v>
      </c>
      <c r="K812" s="53" t="s">
        <v>29</v>
      </c>
      <c r="L812" s="52" t="s">
        <v>92</v>
      </c>
      <c r="M812" s="48" t="s">
        <v>73</v>
      </c>
      <c r="N812" s="89" t="s">
        <v>74</v>
      </c>
      <c r="O812" s="90" t="s">
        <v>74</v>
      </c>
      <c r="P812" s="89" t="s">
        <v>74</v>
      </c>
      <c r="Q812" s="47" t="str">
        <f t="shared" si="38"/>
        <v>GR6-00002</v>
      </c>
      <c r="R812" s="64" t="s">
        <v>848</v>
      </c>
      <c r="S812" s="87">
        <v>1</v>
      </c>
      <c r="T812" s="21">
        <v>1</v>
      </c>
      <c r="U812" s="62" t="s">
        <v>139</v>
      </c>
      <c r="V812" s="49" t="s">
        <v>136</v>
      </c>
    </row>
    <row r="813" spans="1:22" x14ac:dyDescent="0.2">
      <c r="A813" s="21" t="str">
        <f t="shared" si="36"/>
        <v>Catalogo principalOVS_ES ACADEMICOGR9-00001</v>
      </c>
      <c r="B813" s="21" t="str">
        <f t="shared" si="37"/>
        <v>GR9-00001OVS_ES ACADEMICO</v>
      </c>
      <c r="D813" s="21" t="s">
        <v>134</v>
      </c>
      <c r="E813" t="s">
        <v>1759</v>
      </c>
      <c r="F813" s="21" t="s">
        <v>806</v>
      </c>
      <c r="G813" s="21" t="s">
        <v>134</v>
      </c>
      <c r="H813" s="49" t="s">
        <v>136</v>
      </c>
      <c r="I813" s="21" t="s">
        <v>74</v>
      </c>
      <c r="J813" t="s">
        <v>1760</v>
      </c>
      <c r="K813" s="53" t="s">
        <v>29</v>
      </c>
      <c r="L813" s="52" t="s">
        <v>92</v>
      </c>
      <c r="M813" s="48" t="s">
        <v>73</v>
      </c>
      <c r="N813" s="89" t="s">
        <v>74</v>
      </c>
      <c r="O813" s="90" t="s">
        <v>74</v>
      </c>
      <c r="P813" s="89" t="s">
        <v>74</v>
      </c>
      <c r="Q813" s="47" t="str">
        <f t="shared" si="38"/>
        <v>GR9-00001</v>
      </c>
      <c r="R813" s="64" t="s">
        <v>848</v>
      </c>
      <c r="S813" s="87">
        <v>1</v>
      </c>
      <c r="T813" s="21">
        <v>1</v>
      </c>
      <c r="U813" s="62" t="s">
        <v>139</v>
      </c>
      <c r="V813" s="49" t="s">
        <v>136</v>
      </c>
    </row>
    <row r="814" spans="1:22" x14ac:dyDescent="0.2">
      <c r="A814" s="21" t="str">
        <f t="shared" si="36"/>
        <v>Catalogo principalOVS_ES ACADEMICOGS7-00008</v>
      </c>
      <c r="B814" s="21" t="str">
        <f t="shared" si="37"/>
        <v>GS7-00008OVS_ES ACADEMICO</v>
      </c>
      <c r="D814" s="21" t="s">
        <v>134</v>
      </c>
      <c r="E814" t="s">
        <v>1761</v>
      </c>
      <c r="F814" s="21" t="s">
        <v>806</v>
      </c>
      <c r="G814" s="21" t="s">
        <v>134</v>
      </c>
      <c r="H814" s="49" t="s">
        <v>136</v>
      </c>
      <c r="I814" s="21" t="s">
        <v>74</v>
      </c>
      <c r="J814" t="s">
        <v>1762</v>
      </c>
      <c r="K814" s="53" t="s">
        <v>29</v>
      </c>
      <c r="L814" s="52" t="s">
        <v>92</v>
      </c>
      <c r="M814" s="48" t="s">
        <v>73</v>
      </c>
      <c r="N814" s="89" t="s">
        <v>74</v>
      </c>
      <c r="O814" s="90" t="s">
        <v>74</v>
      </c>
      <c r="P814" s="89" t="s">
        <v>74</v>
      </c>
      <c r="Q814" s="47" t="str">
        <f t="shared" si="38"/>
        <v>GS7-00008</v>
      </c>
      <c r="R814" s="64" t="s">
        <v>848</v>
      </c>
      <c r="S814" s="87">
        <v>1.7</v>
      </c>
      <c r="T814" s="21">
        <v>1</v>
      </c>
      <c r="U814" s="62" t="s">
        <v>139</v>
      </c>
      <c r="V814" s="49" t="s">
        <v>136</v>
      </c>
    </row>
    <row r="815" spans="1:22" x14ac:dyDescent="0.2">
      <c r="A815" s="21" t="str">
        <f t="shared" si="36"/>
        <v>Catalogo principalOVS_ES ACADEMICOGS7-00009</v>
      </c>
      <c r="B815" s="21" t="str">
        <f t="shared" si="37"/>
        <v>GS7-00009OVS_ES ACADEMICO</v>
      </c>
      <c r="D815" s="21" t="s">
        <v>134</v>
      </c>
      <c r="E815" t="s">
        <v>1763</v>
      </c>
      <c r="F815" s="21" t="s">
        <v>806</v>
      </c>
      <c r="G815" s="21" t="s">
        <v>134</v>
      </c>
      <c r="H815" s="49" t="s">
        <v>136</v>
      </c>
      <c r="I815" s="21" t="s">
        <v>74</v>
      </c>
      <c r="J815" t="s">
        <v>1764</v>
      </c>
      <c r="K815" s="53" t="s">
        <v>29</v>
      </c>
      <c r="L815" s="52" t="s">
        <v>92</v>
      </c>
      <c r="M815" s="48" t="s">
        <v>73</v>
      </c>
      <c r="N815" s="89" t="s">
        <v>74</v>
      </c>
      <c r="O815" s="90" t="s">
        <v>74</v>
      </c>
      <c r="P815" s="89" t="s">
        <v>74</v>
      </c>
      <c r="Q815" s="47" t="str">
        <f t="shared" si="38"/>
        <v>GS7-00009</v>
      </c>
      <c r="R815" s="64" t="s">
        <v>848</v>
      </c>
      <c r="S815" s="87">
        <v>1.7</v>
      </c>
      <c r="T815" s="21">
        <v>1</v>
      </c>
      <c r="U815" s="62" t="s">
        <v>139</v>
      </c>
      <c r="V815" s="49" t="s">
        <v>136</v>
      </c>
    </row>
    <row r="816" spans="1:22" x14ac:dyDescent="0.2">
      <c r="A816" s="21" t="str">
        <f t="shared" si="36"/>
        <v>Catalogo principalOVS_ES ACADEMICOGS7-00010</v>
      </c>
      <c r="B816" s="21" t="str">
        <f t="shared" si="37"/>
        <v>GS7-00010OVS_ES ACADEMICO</v>
      </c>
      <c r="D816" s="21" t="s">
        <v>134</v>
      </c>
      <c r="E816" t="s">
        <v>1765</v>
      </c>
      <c r="F816" s="21" t="s">
        <v>806</v>
      </c>
      <c r="G816" s="21" t="s">
        <v>134</v>
      </c>
      <c r="H816" s="49" t="s">
        <v>136</v>
      </c>
      <c r="I816" s="21" t="s">
        <v>74</v>
      </c>
      <c r="J816" t="s">
        <v>1766</v>
      </c>
      <c r="K816" s="53" t="s">
        <v>29</v>
      </c>
      <c r="L816" s="52" t="s">
        <v>92</v>
      </c>
      <c r="M816" s="48" t="s">
        <v>73</v>
      </c>
      <c r="N816" s="89" t="s">
        <v>74</v>
      </c>
      <c r="O816" s="90" t="s">
        <v>74</v>
      </c>
      <c r="P816" s="89" t="s">
        <v>74</v>
      </c>
      <c r="Q816" s="47" t="str">
        <f t="shared" si="38"/>
        <v>GS7-00010</v>
      </c>
      <c r="R816" s="64" t="s">
        <v>848</v>
      </c>
      <c r="S816" s="87">
        <v>1.7</v>
      </c>
      <c r="T816" s="21">
        <v>1</v>
      </c>
      <c r="U816" s="62" t="s">
        <v>139</v>
      </c>
      <c r="V816" s="49" t="s">
        <v>136</v>
      </c>
    </row>
    <row r="817" spans="1:22" x14ac:dyDescent="0.2">
      <c r="A817" s="21" t="str">
        <f t="shared" si="36"/>
        <v>Catalogo principalOVS_ES ACADEMICOGS9-00001</v>
      </c>
      <c r="B817" s="21" t="str">
        <f t="shared" si="37"/>
        <v>GS9-00001OVS_ES ACADEMICO</v>
      </c>
      <c r="D817" s="21" t="s">
        <v>134</v>
      </c>
      <c r="E817" t="s">
        <v>1767</v>
      </c>
      <c r="F817" s="21" t="s">
        <v>806</v>
      </c>
      <c r="G817" s="21" t="s">
        <v>134</v>
      </c>
      <c r="H817" s="49" t="s">
        <v>136</v>
      </c>
      <c r="I817" s="21" t="s">
        <v>74</v>
      </c>
      <c r="J817" t="s">
        <v>1768</v>
      </c>
      <c r="K817" s="53" t="s">
        <v>29</v>
      </c>
      <c r="L817" s="52" t="s">
        <v>92</v>
      </c>
      <c r="M817" s="48" t="s">
        <v>73</v>
      </c>
      <c r="N817" s="89" t="s">
        <v>74</v>
      </c>
      <c r="O817" s="90" t="s">
        <v>74</v>
      </c>
      <c r="P817" s="89" t="s">
        <v>74</v>
      </c>
      <c r="Q817" s="47" t="str">
        <f t="shared" si="38"/>
        <v>GS9-00001</v>
      </c>
      <c r="R817" s="64" t="s">
        <v>848</v>
      </c>
      <c r="S817" s="87">
        <v>1.7</v>
      </c>
      <c r="T817" s="21">
        <v>1</v>
      </c>
      <c r="U817" s="62" t="s">
        <v>139</v>
      </c>
      <c r="V817" s="49" t="s">
        <v>136</v>
      </c>
    </row>
    <row r="818" spans="1:22" x14ac:dyDescent="0.2">
      <c r="A818" s="21" t="str">
        <f t="shared" si="36"/>
        <v>Catalogo principalOVS_ES ACADEMICOGS9-00002</v>
      </c>
      <c r="B818" s="21" t="str">
        <f t="shared" si="37"/>
        <v>GS9-00002OVS_ES ACADEMICO</v>
      </c>
      <c r="D818" s="21" t="s">
        <v>134</v>
      </c>
      <c r="E818" t="s">
        <v>1769</v>
      </c>
      <c r="F818" s="21" t="s">
        <v>806</v>
      </c>
      <c r="G818" s="21" t="s">
        <v>134</v>
      </c>
      <c r="H818" s="49" t="s">
        <v>136</v>
      </c>
      <c r="I818" s="21" t="s">
        <v>74</v>
      </c>
      <c r="J818" t="s">
        <v>1770</v>
      </c>
      <c r="K818" s="53" t="s">
        <v>29</v>
      </c>
      <c r="L818" s="52" t="s">
        <v>92</v>
      </c>
      <c r="M818" s="48" t="s">
        <v>73</v>
      </c>
      <c r="N818" s="89" t="s">
        <v>74</v>
      </c>
      <c r="O818" s="90" t="s">
        <v>74</v>
      </c>
      <c r="P818" s="89" t="s">
        <v>74</v>
      </c>
      <c r="Q818" s="47" t="str">
        <f t="shared" si="38"/>
        <v>GS9-00002</v>
      </c>
      <c r="R818" s="64" t="s">
        <v>848</v>
      </c>
      <c r="S818" s="87">
        <v>1.7</v>
      </c>
      <c r="T818" s="21">
        <v>1</v>
      </c>
      <c r="U818" s="62" t="s">
        <v>139</v>
      </c>
      <c r="V818" s="49" t="s">
        <v>136</v>
      </c>
    </row>
    <row r="819" spans="1:22" x14ac:dyDescent="0.2">
      <c r="A819" s="21" t="str">
        <f t="shared" si="36"/>
        <v>Catalogo principalOVS_ES ACADEMICOGS9-00003</v>
      </c>
      <c r="B819" s="21" t="str">
        <f t="shared" si="37"/>
        <v>GS9-00003OVS_ES ACADEMICO</v>
      </c>
      <c r="D819" s="21" t="s">
        <v>134</v>
      </c>
      <c r="E819" t="s">
        <v>1771</v>
      </c>
      <c r="F819" s="21" t="s">
        <v>806</v>
      </c>
      <c r="G819" s="21" t="s">
        <v>134</v>
      </c>
      <c r="H819" s="49" t="s">
        <v>136</v>
      </c>
      <c r="I819" s="21" t="s">
        <v>74</v>
      </c>
      <c r="J819" t="s">
        <v>1772</v>
      </c>
      <c r="K819" s="53" t="s">
        <v>29</v>
      </c>
      <c r="L819" s="52" t="s">
        <v>92</v>
      </c>
      <c r="M819" s="48" t="s">
        <v>73</v>
      </c>
      <c r="N819" s="89" t="s">
        <v>74</v>
      </c>
      <c r="O819" s="90" t="s">
        <v>74</v>
      </c>
      <c r="P819" s="89" t="s">
        <v>74</v>
      </c>
      <c r="Q819" s="47" t="str">
        <f t="shared" si="38"/>
        <v>GS9-00003</v>
      </c>
      <c r="R819" s="64" t="s">
        <v>848</v>
      </c>
      <c r="S819" s="87">
        <v>1.7</v>
      </c>
      <c r="T819" s="21">
        <v>1</v>
      </c>
      <c r="U819" s="62" t="s">
        <v>139</v>
      </c>
      <c r="V819" s="49" t="s">
        <v>136</v>
      </c>
    </row>
    <row r="820" spans="1:22" x14ac:dyDescent="0.2">
      <c r="A820" s="21" t="str">
        <f t="shared" si="36"/>
        <v>Catalogo principalOVS_ES ACADEMICOGU3-00001</v>
      </c>
      <c r="B820" s="21" t="str">
        <f t="shared" si="37"/>
        <v>GU3-00001OVS_ES ACADEMICO</v>
      </c>
      <c r="D820" s="21" t="s">
        <v>134</v>
      </c>
      <c r="E820" t="s">
        <v>1773</v>
      </c>
      <c r="F820" s="21" t="s">
        <v>806</v>
      </c>
      <c r="G820" s="21" t="s">
        <v>134</v>
      </c>
      <c r="H820" s="49" t="s">
        <v>136</v>
      </c>
      <c r="I820" s="21" t="s">
        <v>74</v>
      </c>
      <c r="J820" t="s">
        <v>1774</v>
      </c>
      <c r="K820" s="53" t="s">
        <v>29</v>
      </c>
      <c r="L820" s="52" t="s">
        <v>92</v>
      </c>
      <c r="M820" s="48" t="s">
        <v>73</v>
      </c>
      <c r="N820" s="89" t="s">
        <v>74</v>
      </c>
      <c r="O820" s="90" t="s">
        <v>74</v>
      </c>
      <c r="P820" s="89" t="s">
        <v>74</v>
      </c>
      <c r="Q820" s="47" t="str">
        <f t="shared" si="38"/>
        <v>GU3-00001</v>
      </c>
      <c r="R820" s="64" t="s">
        <v>848</v>
      </c>
      <c r="S820" s="87">
        <v>0</v>
      </c>
      <c r="T820" s="21">
        <v>1</v>
      </c>
      <c r="U820" s="62" t="s">
        <v>139</v>
      </c>
      <c r="V820" s="49" t="s">
        <v>136</v>
      </c>
    </row>
    <row r="821" spans="1:22" x14ac:dyDescent="0.2">
      <c r="A821" s="21" t="str">
        <f t="shared" si="36"/>
        <v>Catalogo principalOVS_ES ACADEMICOGU4-00001</v>
      </c>
      <c r="B821" s="21" t="str">
        <f t="shared" si="37"/>
        <v>GU4-00001OVS_ES ACADEMICO</v>
      </c>
      <c r="D821" s="21" t="s">
        <v>134</v>
      </c>
      <c r="E821" t="s">
        <v>1775</v>
      </c>
      <c r="F821" s="21" t="s">
        <v>806</v>
      </c>
      <c r="G821" s="21" t="s">
        <v>134</v>
      </c>
      <c r="H821" s="49" t="s">
        <v>136</v>
      </c>
      <c r="I821" s="21" t="s">
        <v>74</v>
      </c>
      <c r="J821" t="s">
        <v>1776</v>
      </c>
      <c r="K821" s="53" t="s">
        <v>29</v>
      </c>
      <c r="L821" s="52" t="s">
        <v>92</v>
      </c>
      <c r="M821" s="48" t="s">
        <v>73</v>
      </c>
      <c r="N821" s="89" t="s">
        <v>74</v>
      </c>
      <c r="O821" s="90" t="s">
        <v>74</v>
      </c>
      <c r="P821" s="89" t="s">
        <v>74</v>
      </c>
      <c r="Q821" s="47" t="str">
        <f t="shared" si="38"/>
        <v>GU4-00001</v>
      </c>
      <c r="R821" s="64" t="s">
        <v>848</v>
      </c>
      <c r="S821" s="87">
        <v>0</v>
      </c>
      <c r="T821" s="21">
        <v>1</v>
      </c>
      <c r="U821" s="62" t="s">
        <v>139</v>
      </c>
      <c r="V821" s="49" t="s">
        <v>136</v>
      </c>
    </row>
    <row r="822" spans="1:22" x14ac:dyDescent="0.2">
      <c r="A822" s="21" t="str">
        <f t="shared" si="36"/>
        <v>Catalogo principalOVS_ES ACADEMICOGU4-00002</v>
      </c>
      <c r="B822" s="21" t="str">
        <f t="shared" si="37"/>
        <v>GU4-00002OVS_ES ACADEMICO</v>
      </c>
      <c r="D822" s="21" t="s">
        <v>134</v>
      </c>
      <c r="E822" t="s">
        <v>1777</v>
      </c>
      <c r="F822" s="21" t="s">
        <v>806</v>
      </c>
      <c r="G822" s="21" t="s">
        <v>134</v>
      </c>
      <c r="H822" s="49" t="s">
        <v>136</v>
      </c>
      <c r="I822" s="21" t="s">
        <v>74</v>
      </c>
      <c r="J822" t="s">
        <v>1778</v>
      </c>
      <c r="K822" s="53" t="s">
        <v>29</v>
      </c>
      <c r="L822" s="52" t="s">
        <v>92</v>
      </c>
      <c r="M822" s="48" t="s">
        <v>73</v>
      </c>
      <c r="N822" s="89" t="s">
        <v>74</v>
      </c>
      <c r="O822" s="90" t="s">
        <v>74</v>
      </c>
      <c r="P822" s="89" t="s">
        <v>74</v>
      </c>
      <c r="Q822" s="47" t="str">
        <f t="shared" si="38"/>
        <v>GU4-00002</v>
      </c>
      <c r="R822" s="64" t="s">
        <v>848</v>
      </c>
      <c r="S822" s="87">
        <v>0</v>
      </c>
      <c r="T822" s="21">
        <v>1</v>
      </c>
      <c r="U822" s="62" t="s">
        <v>139</v>
      </c>
      <c r="V822" s="49" t="s">
        <v>136</v>
      </c>
    </row>
    <row r="823" spans="1:22" x14ac:dyDescent="0.2">
      <c r="A823" s="21" t="str">
        <f t="shared" si="36"/>
        <v>Catalogo principalOVS_ES ACADEMICOH21-03098</v>
      </c>
      <c r="B823" s="21" t="str">
        <f t="shared" si="37"/>
        <v>H21-03098OVS_ES ACADEMICO</v>
      </c>
      <c r="D823" s="21" t="s">
        <v>134</v>
      </c>
      <c r="E823" t="s">
        <v>1779</v>
      </c>
      <c r="F823" s="21" t="s">
        <v>806</v>
      </c>
      <c r="G823" s="21" t="s">
        <v>134</v>
      </c>
      <c r="H823" s="49" t="s">
        <v>136</v>
      </c>
      <c r="I823" s="21" t="s">
        <v>74</v>
      </c>
      <c r="J823" t="s">
        <v>1780</v>
      </c>
      <c r="K823" s="53" t="s">
        <v>29</v>
      </c>
      <c r="L823" s="52" t="s">
        <v>92</v>
      </c>
      <c r="M823" s="48" t="s">
        <v>73</v>
      </c>
      <c r="N823" s="89" t="s">
        <v>74</v>
      </c>
      <c r="O823" s="90" t="s">
        <v>74</v>
      </c>
      <c r="P823" s="89" t="s">
        <v>74</v>
      </c>
      <c r="Q823" s="47" t="str">
        <f t="shared" si="38"/>
        <v>H21-03098</v>
      </c>
      <c r="R823" s="64" t="s">
        <v>75</v>
      </c>
      <c r="S823" s="87">
        <v>20</v>
      </c>
      <c r="T823" s="21">
        <v>1</v>
      </c>
      <c r="U823" s="62" t="s">
        <v>139</v>
      </c>
      <c r="V823" s="49" t="s">
        <v>136</v>
      </c>
    </row>
    <row r="824" spans="1:22" x14ac:dyDescent="0.2">
      <c r="A824" s="21" t="str">
        <f t="shared" si="36"/>
        <v>Catalogo principalOVS_ES ACADEMICOH21-03099</v>
      </c>
      <c r="B824" s="21" t="str">
        <f t="shared" si="37"/>
        <v>H21-03099OVS_ES ACADEMICO</v>
      </c>
      <c r="D824" s="21" t="s">
        <v>134</v>
      </c>
      <c r="E824" t="s">
        <v>1781</v>
      </c>
      <c r="F824" s="21" t="s">
        <v>806</v>
      </c>
      <c r="G824" s="21" t="s">
        <v>134</v>
      </c>
      <c r="H824" s="49" t="s">
        <v>136</v>
      </c>
      <c r="I824" s="21" t="s">
        <v>74</v>
      </c>
      <c r="J824" t="s">
        <v>1782</v>
      </c>
      <c r="K824" s="53" t="s">
        <v>29</v>
      </c>
      <c r="L824" s="52" t="s">
        <v>92</v>
      </c>
      <c r="M824" s="48" t="s">
        <v>73</v>
      </c>
      <c r="N824" s="89" t="s">
        <v>74</v>
      </c>
      <c r="O824" s="90" t="s">
        <v>74</v>
      </c>
      <c r="P824" s="89" t="s">
        <v>74</v>
      </c>
      <c r="Q824" s="47" t="str">
        <f t="shared" si="38"/>
        <v>H21-03099</v>
      </c>
      <c r="R824" s="64" t="s">
        <v>75</v>
      </c>
      <c r="S824" s="87">
        <v>20</v>
      </c>
      <c r="T824" s="21">
        <v>1</v>
      </c>
      <c r="U824" s="62" t="s">
        <v>139</v>
      </c>
      <c r="V824" s="49" t="s">
        <v>136</v>
      </c>
    </row>
    <row r="825" spans="1:22" x14ac:dyDescent="0.2">
      <c r="A825" s="21" t="str">
        <f t="shared" si="36"/>
        <v>Catalogo principalOVS_ES ACADEMICOH21-03100</v>
      </c>
      <c r="B825" s="21" t="str">
        <f t="shared" si="37"/>
        <v>H21-03100OVS_ES ACADEMICO</v>
      </c>
      <c r="D825" s="21" t="s">
        <v>134</v>
      </c>
      <c r="E825" t="s">
        <v>1783</v>
      </c>
      <c r="F825" s="21" t="s">
        <v>806</v>
      </c>
      <c r="G825" s="21" t="s">
        <v>134</v>
      </c>
      <c r="H825" s="49" t="s">
        <v>136</v>
      </c>
      <c r="I825" s="21" t="s">
        <v>74</v>
      </c>
      <c r="J825" t="s">
        <v>1784</v>
      </c>
      <c r="K825" s="53" t="s">
        <v>29</v>
      </c>
      <c r="L825" s="52" t="s">
        <v>92</v>
      </c>
      <c r="M825" s="48" t="s">
        <v>73</v>
      </c>
      <c r="N825" s="89" t="s">
        <v>74</v>
      </c>
      <c r="O825" s="90" t="s">
        <v>74</v>
      </c>
      <c r="P825" s="89" t="s">
        <v>74</v>
      </c>
      <c r="Q825" s="47" t="str">
        <f t="shared" si="38"/>
        <v>H21-03100</v>
      </c>
      <c r="R825" s="64" t="s">
        <v>75</v>
      </c>
      <c r="S825" s="87">
        <v>20</v>
      </c>
      <c r="T825" s="21">
        <v>1</v>
      </c>
      <c r="U825" s="62" t="s">
        <v>139</v>
      </c>
      <c r="V825" s="49" t="s">
        <v>136</v>
      </c>
    </row>
    <row r="826" spans="1:22" x14ac:dyDescent="0.2">
      <c r="A826" s="21" t="str">
        <f t="shared" si="36"/>
        <v>Catalogo principalOVS_ES ACADEMICOH21-03101</v>
      </c>
      <c r="B826" s="21" t="str">
        <f t="shared" si="37"/>
        <v>H21-03101OVS_ES ACADEMICO</v>
      </c>
      <c r="D826" s="21" t="s">
        <v>134</v>
      </c>
      <c r="E826" t="s">
        <v>1785</v>
      </c>
      <c r="F826" s="21" t="s">
        <v>806</v>
      </c>
      <c r="G826" s="21" t="s">
        <v>134</v>
      </c>
      <c r="H826" s="49" t="s">
        <v>136</v>
      </c>
      <c r="I826" s="21" t="s">
        <v>74</v>
      </c>
      <c r="J826" t="s">
        <v>1786</v>
      </c>
      <c r="K826" s="53" t="s">
        <v>29</v>
      </c>
      <c r="L826" s="52" t="s">
        <v>92</v>
      </c>
      <c r="M826" s="48" t="s">
        <v>73</v>
      </c>
      <c r="N826" s="89" t="s">
        <v>74</v>
      </c>
      <c r="O826" s="90" t="s">
        <v>74</v>
      </c>
      <c r="P826" s="89" t="s">
        <v>74</v>
      </c>
      <c r="Q826" s="47" t="str">
        <f t="shared" si="38"/>
        <v>H21-03101</v>
      </c>
      <c r="R826" s="64" t="s">
        <v>75</v>
      </c>
      <c r="S826" s="87">
        <v>20</v>
      </c>
      <c r="T826" s="21">
        <v>1</v>
      </c>
      <c r="U826" s="62" t="s">
        <v>139</v>
      </c>
      <c r="V826" s="49" t="s">
        <v>136</v>
      </c>
    </row>
    <row r="827" spans="1:22" x14ac:dyDescent="0.2">
      <c r="A827" s="21" t="str">
        <f t="shared" si="36"/>
        <v>Catalogo principalOVS_ES ACADEMICOH22-02365</v>
      </c>
      <c r="B827" s="21" t="str">
        <f t="shared" si="37"/>
        <v>H22-02365OVS_ES ACADEMICO</v>
      </c>
      <c r="D827" s="21" t="s">
        <v>134</v>
      </c>
      <c r="E827" t="s">
        <v>1787</v>
      </c>
      <c r="F827" s="21" t="s">
        <v>806</v>
      </c>
      <c r="G827" s="21" t="s">
        <v>134</v>
      </c>
      <c r="H827" s="49" t="s">
        <v>136</v>
      </c>
      <c r="I827" s="21" t="s">
        <v>74</v>
      </c>
      <c r="J827" t="s">
        <v>1788</v>
      </c>
      <c r="K827" s="53" t="s">
        <v>29</v>
      </c>
      <c r="L827" s="52" t="s">
        <v>92</v>
      </c>
      <c r="M827" s="48" t="s">
        <v>73</v>
      </c>
      <c r="N827" s="89" t="s">
        <v>74</v>
      </c>
      <c r="O827" s="90" t="s">
        <v>74</v>
      </c>
      <c r="P827" s="89" t="s">
        <v>74</v>
      </c>
      <c r="Q827" s="47" t="str">
        <f t="shared" si="38"/>
        <v>H22-02365</v>
      </c>
      <c r="R827" s="64" t="s">
        <v>75</v>
      </c>
      <c r="S827" s="87">
        <v>54</v>
      </c>
      <c r="T827" s="21">
        <v>1</v>
      </c>
      <c r="U827" s="62" t="s">
        <v>139</v>
      </c>
      <c r="V827" s="49" t="s">
        <v>136</v>
      </c>
    </row>
    <row r="828" spans="1:22" x14ac:dyDescent="0.2">
      <c r="A828" s="21" t="str">
        <f t="shared" si="36"/>
        <v>Catalogo principalOVS_ES ACADEMICOH22-02366</v>
      </c>
      <c r="B828" s="21" t="str">
        <f t="shared" si="37"/>
        <v>H22-02366OVS_ES ACADEMICO</v>
      </c>
      <c r="D828" s="21" t="s">
        <v>134</v>
      </c>
      <c r="E828" t="s">
        <v>1789</v>
      </c>
      <c r="F828" s="21" t="s">
        <v>806</v>
      </c>
      <c r="G828" s="21" t="s">
        <v>134</v>
      </c>
      <c r="H828" s="49" t="s">
        <v>136</v>
      </c>
      <c r="I828" s="21" t="s">
        <v>74</v>
      </c>
      <c r="J828" t="s">
        <v>1790</v>
      </c>
      <c r="K828" s="53" t="s">
        <v>29</v>
      </c>
      <c r="L828" s="52" t="s">
        <v>92</v>
      </c>
      <c r="M828" s="48" t="s">
        <v>73</v>
      </c>
      <c r="N828" s="89" t="s">
        <v>74</v>
      </c>
      <c r="O828" s="90" t="s">
        <v>74</v>
      </c>
      <c r="P828" s="89" t="s">
        <v>74</v>
      </c>
      <c r="Q828" s="47" t="str">
        <f t="shared" si="38"/>
        <v>H22-02366</v>
      </c>
      <c r="R828" s="64" t="s">
        <v>75</v>
      </c>
      <c r="S828" s="87">
        <v>54</v>
      </c>
      <c r="T828" s="21">
        <v>1</v>
      </c>
      <c r="U828" s="62" t="s">
        <v>139</v>
      </c>
      <c r="V828" s="49" t="s">
        <v>136</v>
      </c>
    </row>
    <row r="829" spans="1:22" x14ac:dyDescent="0.2">
      <c r="A829" s="21" t="str">
        <f t="shared" si="36"/>
        <v>Catalogo principalOVS_ES ACADEMICOH30-03427</v>
      </c>
      <c r="B829" s="21" t="str">
        <f t="shared" si="37"/>
        <v>H30-03427OVS_ES ACADEMICO</v>
      </c>
      <c r="D829" s="21" t="s">
        <v>134</v>
      </c>
      <c r="E829" t="s">
        <v>1791</v>
      </c>
      <c r="F829" s="21" t="s">
        <v>806</v>
      </c>
      <c r="G829" s="21" t="s">
        <v>134</v>
      </c>
      <c r="H829" s="49" t="s">
        <v>136</v>
      </c>
      <c r="I829" s="21" t="s">
        <v>74</v>
      </c>
      <c r="J829" t="s">
        <v>1792</v>
      </c>
      <c r="K829" s="53" t="s">
        <v>29</v>
      </c>
      <c r="L829" s="52" t="s">
        <v>92</v>
      </c>
      <c r="M829" s="48" t="s">
        <v>73</v>
      </c>
      <c r="N829" s="89" t="s">
        <v>74</v>
      </c>
      <c r="O829" s="90" t="s">
        <v>74</v>
      </c>
      <c r="P829" s="89" t="s">
        <v>74</v>
      </c>
      <c r="Q829" s="47" t="str">
        <f t="shared" si="38"/>
        <v>H30-03427</v>
      </c>
      <c r="R829" s="64" t="s">
        <v>75</v>
      </c>
      <c r="S829" s="87">
        <v>76</v>
      </c>
      <c r="T829" s="21">
        <v>1</v>
      </c>
      <c r="U829" s="62" t="s">
        <v>139</v>
      </c>
      <c r="V829" s="49" t="s">
        <v>136</v>
      </c>
    </row>
    <row r="830" spans="1:22" x14ac:dyDescent="0.2">
      <c r="A830" s="21" t="str">
        <f t="shared" si="36"/>
        <v>Catalogo principalOVS_ES ACADEMICOH30-03428</v>
      </c>
      <c r="B830" s="21" t="str">
        <f t="shared" si="37"/>
        <v>H30-03428OVS_ES ACADEMICO</v>
      </c>
      <c r="D830" s="21" t="s">
        <v>134</v>
      </c>
      <c r="E830" t="s">
        <v>1793</v>
      </c>
      <c r="F830" s="21" t="s">
        <v>806</v>
      </c>
      <c r="G830" s="21" t="s">
        <v>134</v>
      </c>
      <c r="H830" s="49" t="s">
        <v>136</v>
      </c>
      <c r="I830" s="21" t="s">
        <v>74</v>
      </c>
      <c r="J830" t="s">
        <v>1794</v>
      </c>
      <c r="K830" s="53" t="s">
        <v>29</v>
      </c>
      <c r="L830" s="52" t="s">
        <v>92</v>
      </c>
      <c r="M830" s="48" t="s">
        <v>73</v>
      </c>
      <c r="N830" s="89" t="s">
        <v>74</v>
      </c>
      <c r="O830" s="90" t="s">
        <v>74</v>
      </c>
      <c r="P830" s="89" t="s">
        <v>74</v>
      </c>
      <c r="Q830" s="47" t="str">
        <f t="shared" si="38"/>
        <v>H30-03428</v>
      </c>
      <c r="R830" s="64" t="s">
        <v>75</v>
      </c>
      <c r="S830" s="87">
        <v>76</v>
      </c>
      <c r="T830" s="21">
        <v>1</v>
      </c>
      <c r="U830" s="62" t="s">
        <v>139</v>
      </c>
      <c r="V830" s="49" t="s">
        <v>136</v>
      </c>
    </row>
    <row r="831" spans="1:22" x14ac:dyDescent="0.2">
      <c r="A831" s="21" t="str">
        <f t="shared" ref="A831:A894" si="39">D831&amp;F831&amp;E831</f>
        <v>Catalogo principalOVS_ES ACADEMICOH30-03429</v>
      </c>
      <c r="B831" s="21" t="str">
        <f t="shared" ref="B831:B894" si="40">E831&amp;F831</f>
        <v>H30-03429OVS_ES ACADEMICO</v>
      </c>
      <c r="D831" s="21" t="s">
        <v>134</v>
      </c>
      <c r="E831" t="s">
        <v>1795</v>
      </c>
      <c r="F831" s="21" t="s">
        <v>806</v>
      </c>
      <c r="G831" s="21" t="s">
        <v>134</v>
      </c>
      <c r="H831" s="49" t="s">
        <v>136</v>
      </c>
      <c r="I831" s="21" t="s">
        <v>74</v>
      </c>
      <c r="J831" t="s">
        <v>1796</v>
      </c>
      <c r="K831" s="53" t="s">
        <v>29</v>
      </c>
      <c r="L831" s="52" t="s">
        <v>92</v>
      </c>
      <c r="M831" s="48" t="s">
        <v>73</v>
      </c>
      <c r="N831" s="89" t="s">
        <v>74</v>
      </c>
      <c r="O831" s="90" t="s">
        <v>74</v>
      </c>
      <c r="P831" s="89" t="s">
        <v>74</v>
      </c>
      <c r="Q831" s="47" t="str">
        <f t="shared" si="38"/>
        <v>H30-03429</v>
      </c>
      <c r="R831" s="64" t="s">
        <v>75</v>
      </c>
      <c r="S831" s="87">
        <v>8</v>
      </c>
      <c r="T831" s="21">
        <v>1</v>
      </c>
      <c r="U831" s="62" t="s">
        <v>139</v>
      </c>
      <c r="V831" s="49" t="s">
        <v>136</v>
      </c>
    </row>
    <row r="832" spans="1:22" x14ac:dyDescent="0.2">
      <c r="A832" s="21" t="str">
        <f t="shared" si="39"/>
        <v>Catalogo principalOVS_ES ACADEMICOH30-03430</v>
      </c>
      <c r="B832" s="21" t="str">
        <f t="shared" si="40"/>
        <v>H30-03430OVS_ES ACADEMICO</v>
      </c>
      <c r="D832" s="21" t="s">
        <v>134</v>
      </c>
      <c r="E832" t="s">
        <v>1797</v>
      </c>
      <c r="F832" s="21" t="s">
        <v>806</v>
      </c>
      <c r="G832" s="21" t="s">
        <v>134</v>
      </c>
      <c r="H832" s="49" t="s">
        <v>136</v>
      </c>
      <c r="I832" s="21" t="s">
        <v>74</v>
      </c>
      <c r="J832" t="s">
        <v>1798</v>
      </c>
      <c r="K832" s="53" t="s">
        <v>29</v>
      </c>
      <c r="L832" s="52" t="s">
        <v>92</v>
      </c>
      <c r="M832" s="48" t="s">
        <v>73</v>
      </c>
      <c r="N832" s="89" t="s">
        <v>74</v>
      </c>
      <c r="O832" s="90" t="s">
        <v>74</v>
      </c>
      <c r="P832" s="89" t="s">
        <v>74</v>
      </c>
      <c r="Q832" s="47" t="str">
        <f t="shared" si="38"/>
        <v>H30-03430</v>
      </c>
      <c r="R832" s="64" t="s">
        <v>75</v>
      </c>
      <c r="S832" s="87">
        <v>8</v>
      </c>
      <c r="T832" s="21">
        <v>1</v>
      </c>
      <c r="U832" s="62" t="s">
        <v>139</v>
      </c>
      <c r="V832" s="49" t="s">
        <v>136</v>
      </c>
    </row>
    <row r="833" spans="1:22" x14ac:dyDescent="0.2">
      <c r="A833" s="21" t="str">
        <f t="shared" si="39"/>
        <v>Catalogo principalOVS_ES ACADEMICOH30-03431</v>
      </c>
      <c r="B833" s="21" t="str">
        <f t="shared" si="40"/>
        <v>H30-03431OVS_ES ACADEMICO</v>
      </c>
      <c r="D833" s="21" t="s">
        <v>134</v>
      </c>
      <c r="E833" t="s">
        <v>1799</v>
      </c>
      <c r="F833" s="21" t="s">
        <v>806</v>
      </c>
      <c r="G833" s="21" t="s">
        <v>134</v>
      </c>
      <c r="H833" s="49" t="s">
        <v>136</v>
      </c>
      <c r="I833" s="21" t="s">
        <v>74</v>
      </c>
      <c r="J833" t="s">
        <v>1800</v>
      </c>
      <c r="K833" s="53" t="s">
        <v>29</v>
      </c>
      <c r="L833" s="52" t="s">
        <v>92</v>
      </c>
      <c r="M833" s="48" t="s">
        <v>73</v>
      </c>
      <c r="N833" s="89" t="s">
        <v>74</v>
      </c>
      <c r="O833" s="90" t="s">
        <v>74</v>
      </c>
      <c r="P833" s="89" t="s">
        <v>74</v>
      </c>
      <c r="Q833" s="47" t="str">
        <f t="shared" si="38"/>
        <v>H30-03431</v>
      </c>
      <c r="R833" s="64" t="s">
        <v>75</v>
      </c>
      <c r="S833" s="87">
        <v>4.84</v>
      </c>
      <c r="T833" s="21">
        <v>1</v>
      </c>
      <c r="U833" s="62" t="s">
        <v>139</v>
      </c>
      <c r="V833" s="49" t="s">
        <v>136</v>
      </c>
    </row>
    <row r="834" spans="1:22" x14ac:dyDescent="0.2">
      <c r="A834" s="21" t="str">
        <f t="shared" si="39"/>
        <v>Catalogo principalOVS_ES ACADEMICOHHQ-00001</v>
      </c>
      <c r="B834" s="21" t="str">
        <f t="shared" si="40"/>
        <v>HHQ-00001OVS_ES ACADEMICO</v>
      </c>
      <c r="D834" s="21" t="s">
        <v>134</v>
      </c>
      <c r="E834" t="s">
        <v>1801</v>
      </c>
      <c r="F834" s="21" t="s">
        <v>806</v>
      </c>
      <c r="G834" s="21" t="s">
        <v>134</v>
      </c>
      <c r="H834" s="49" t="s">
        <v>136</v>
      </c>
      <c r="I834" s="21" t="s">
        <v>74</v>
      </c>
      <c r="J834" t="s">
        <v>1802</v>
      </c>
      <c r="K834" s="53" t="s">
        <v>29</v>
      </c>
      <c r="L834" s="52" t="s">
        <v>92</v>
      </c>
      <c r="M834" s="48" t="s">
        <v>73</v>
      </c>
      <c r="N834" s="89" t="s">
        <v>74</v>
      </c>
      <c r="O834" s="90" t="s">
        <v>74</v>
      </c>
      <c r="P834" s="89" t="s">
        <v>74</v>
      </c>
      <c r="Q834" s="47" t="str">
        <f t="shared" si="38"/>
        <v>HHQ-00001</v>
      </c>
      <c r="R834" s="64" t="s">
        <v>848</v>
      </c>
      <c r="S834" s="87">
        <v>1.4</v>
      </c>
      <c r="T834" s="21">
        <v>1</v>
      </c>
      <c r="U834" s="62" t="s">
        <v>139</v>
      </c>
      <c r="V834" s="49" t="s">
        <v>136</v>
      </c>
    </row>
    <row r="835" spans="1:22" x14ac:dyDescent="0.2">
      <c r="A835" s="21" t="str">
        <f t="shared" si="39"/>
        <v>Catalogo principalOVS_ES ACADEMICOHHR-00001</v>
      </c>
      <c r="B835" s="21" t="str">
        <f t="shared" si="40"/>
        <v>HHR-00001OVS_ES ACADEMICO</v>
      </c>
      <c r="D835" s="21" t="s">
        <v>134</v>
      </c>
      <c r="E835" t="s">
        <v>1803</v>
      </c>
      <c r="F835" s="21" t="s">
        <v>806</v>
      </c>
      <c r="G835" s="21" t="s">
        <v>134</v>
      </c>
      <c r="H835" s="49" t="s">
        <v>136</v>
      </c>
      <c r="I835" s="21" t="s">
        <v>74</v>
      </c>
      <c r="J835" t="s">
        <v>1804</v>
      </c>
      <c r="K835" s="53" t="s">
        <v>29</v>
      </c>
      <c r="L835" s="52" t="s">
        <v>92</v>
      </c>
      <c r="M835" s="48" t="s">
        <v>73</v>
      </c>
      <c r="N835" s="89" t="s">
        <v>74</v>
      </c>
      <c r="O835" s="90" t="s">
        <v>74</v>
      </c>
      <c r="P835" s="89" t="s">
        <v>74</v>
      </c>
      <c r="Q835" s="47" t="str">
        <f t="shared" ref="Q835:Q898" si="41">+E835</f>
        <v>HHR-00001</v>
      </c>
      <c r="R835" s="64" t="s">
        <v>848</v>
      </c>
      <c r="S835" s="87">
        <v>1.4</v>
      </c>
      <c r="T835" s="21">
        <v>1</v>
      </c>
      <c r="U835" s="62" t="s">
        <v>139</v>
      </c>
      <c r="V835" s="49" t="s">
        <v>136</v>
      </c>
    </row>
    <row r="836" spans="1:22" x14ac:dyDescent="0.2">
      <c r="A836" s="21" t="str">
        <f t="shared" si="39"/>
        <v>Catalogo principalOVS_ES ACADEMICOHHR-00002</v>
      </c>
      <c r="B836" s="21" t="str">
        <f t="shared" si="40"/>
        <v>HHR-00002OVS_ES ACADEMICO</v>
      </c>
      <c r="D836" s="21" t="s">
        <v>134</v>
      </c>
      <c r="E836" t="s">
        <v>1805</v>
      </c>
      <c r="F836" s="21" t="s">
        <v>806</v>
      </c>
      <c r="G836" s="21" t="s">
        <v>134</v>
      </c>
      <c r="H836" s="49" t="s">
        <v>136</v>
      </c>
      <c r="I836" s="21" t="s">
        <v>74</v>
      </c>
      <c r="J836" t="s">
        <v>1806</v>
      </c>
      <c r="K836" s="53" t="s">
        <v>29</v>
      </c>
      <c r="L836" s="52" t="s">
        <v>92</v>
      </c>
      <c r="M836" s="48" t="s">
        <v>73</v>
      </c>
      <c r="N836" s="89" t="s">
        <v>74</v>
      </c>
      <c r="O836" s="90" t="s">
        <v>74</v>
      </c>
      <c r="P836" s="89" t="s">
        <v>74</v>
      </c>
      <c r="Q836" s="47" t="str">
        <f t="shared" si="41"/>
        <v>HHR-00002</v>
      </c>
      <c r="R836" s="64" t="s">
        <v>848</v>
      </c>
      <c r="S836" s="87">
        <v>1.4</v>
      </c>
      <c r="T836" s="21">
        <v>1</v>
      </c>
      <c r="U836" s="62" t="s">
        <v>139</v>
      </c>
      <c r="V836" s="49" t="s">
        <v>136</v>
      </c>
    </row>
    <row r="837" spans="1:22" x14ac:dyDescent="0.2">
      <c r="A837" s="21" t="str">
        <f t="shared" si="39"/>
        <v>Catalogo principalOVS_ES ACADEMICOHHT-00001</v>
      </c>
      <c r="B837" s="21" t="str">
        <f t="shared" si="40"/>
        <v>HHT-00001OVS_ES ACADEMICO</v>
      </c>
      <c r="D837" s="21" t="s">
        <v>134</v>
      </c>
      <c r="E837" t="s">
        <v>1807</v>
      </c>
      <c r="F837" s="21" t="s">
        <v>806</v>
      </c>
      <c r="G837" s="21" t="s">
        <v>134</v>
      </c>
      <c r="H837" s="49" t="s">
        <v>136</v>
      </c>
      <c r="I837" s="21" t="s">
        <v>74</v>
      </c>
      <c r="J837" t="s">
        <v>1808</v>
      </c>
      <c r="K837" s="53" t="s">
        <v>29</v>
      </c>
      <c r="L837" s="52" t="s">
        <v>92</v>
      </c>
      <c r="M837" s="48" t="s">
        <v>73</v>
      </c>
      <c r="N837" s="89" t="s">
        <v>74</v>
      </c>
      <c r="O837" s="90" t="s">
        <v>74</v>
      </c>
      <c r="P837" s="89" t="s">
        <v>74</v>
      </c>
      <c r="Q837" s="47" t="str">
        <f t="shared" si="41"/>
        <v>HHT-00001</v>
      </c>
      <c r="R837" s="64" t="s">
        <v>848</v>
      </c>
      <c r="S837" s="87">
        <v>0.6</v>
      </c>
      <c r="T837" s="21">
        <v>1</v>
      </c>
      <c r="U837" s="62" t="s">
        <v>139</v>
      </c>
      <c r="V837" s="49" t="s">
        <v>136</v>
      </c>
    </row>
    <row r="838" spans="1:22" x14ac:dyDescent="0.2">
      <c r="A838" s="21" t="str">
        <f t="shared" si="39"/>
        <v>Catalogo principalOVS_ES ACADEMICOHHU-00001</v>
      </c>
      <c r="B838" s="21" t="str">
        <f t="shared" si="40"/>
        <v>HHU-00001OVS_ES ACADEMICO</v>
      </c>
      <c r="D838" s="21" t="s">
        <v>134</v>
      </c>
      <c r="E838" t="s">
        <v>1809</v>
      </c>
      <c r="F838" s="21" t="s">
        <v>806</v>
      </c>
      <c r="G838" s="21" t="s">
        <v>134</v>
      </c>
      <c r="H838" s="49" t="s">
        <v>136</v>
      </c>
      <c r="I838" s="21" t="s">
        <v>74</v>
      </c>
      <c r="J838" t="s">
        <v>1810</v>
      </c>
      <c r="K838" s="53" t="s">
        <v>29</v>
      </c>
      <c r="L838" s="52" t="s">
        <v>92</v>
      </c>
      <c r="M838" s="48" t="s">
        <v>73</v>
      </c>
      <c r="N838" s="89" t="s">
        <v>74</v>
      </c>
      <c r="O838" s="90" t="s">
        <v>74</v>
      </c>
      <c r="P838" s="89" t="s">
        <v>74</v>
      </c>
      <c r="Q838" s="47" t="str">
        <f t="shared" si="41"/>
        <v>HHU-00001</v>
      </c>
      <c r="R838" s="64" t="s">
        <v>848</v>
      </c>
      <c r="S838" s="87">
        <v>0.6</v>
      </c>
      <c r="T838" s="21">
        <v>1</v>
      </c>
      <c r="U838" s="62" t="s">
        <v>139</v>
      </c>
      <c r="V838" s="49" t="s">
        <v>136</v>
      </c>
    </row>
    <row r="839" spans="1:22" x14ac:dyDescent="0.2">
      <c r="A839" s="21" t="str">
        <f t="shared" si="39"/>
        <v>Catalogo principalOVS_ES ACADEMICOHHU-00002</v>
      </c>
      <c r="B839" s="21" t="str">
        <f t="shared" si="40"/>
        <v>HHU-00002OVS_ES ACADEMICO</v>
      </c>
      <c r="D839" s="21" t="s">
        <v>134</v>
      </c>
      <c r="E839" t="s">
        <v>1811</v>
      </c>
      <c r="F839" s="21" t="s">
        <v>806</v>
      </c>
      <c r="G839" s="21" t="s">
        <v>134</v>
      </c>
      <c r="H839" s="49" t="s">
        <v>136</v>
      </c>
      <c r="I839" s="21" t="s">
        <v>74</v>
      </c>
      <c r="J839" t="s">
        <v>1812</v>
      </c>
      <c r="K839" s="53" t="s">
        <v>29</v>
      </c>
      <c r="L839" s="52" t="s">
        <v>92</v>
      </c>
      <c r="M839" s="48" t="s">
        <v>73</v>
      </c>
      <c r="N839" s="89" t="s">
        <v>74</v>
      </c>
      <c r="O839" s="90" t="s">
        <v>74</v>
      </c>
      <c r="P839" s="89" t="s">
        <v>74</v>
      </c>
      <c r="Q839" s="47" t="str">
        <f t="shared" si="41"/>
        <v>HHU-00002</v>
      </c>
      <c r="R839" s="64" t="s">
        <v>848</v>
      </c>
      <c r="S839" s="87">
        <v>0.6</v>
      </c>
      <c r="T839" s="21">
        <v>1</v>
      </c>
      <c r="U839" s="62" t="s">
        <v>139</v>
      </c>
      <c r="V839" s="49" t="s">
        <v>136</v>
      </c>
    </row>
    <row r="840" spans="1:22" x14ac:dyDescent="0.2">
      <c r="A840" s="21" t="str">
        <f t="shared" si="39"/>
        <v>Catalogo principalOVS_ES ACADEMICOHJA-00600</v>
      </c>
      <c r="B840" s="21" t="str">
        <f t="shared" si="40"/>
        <v>HJA-00600OVS_ES ACADEMICO</v>
      </c>
      <c r="D840" s="21" t="s">
        <v>134</v>
      </c>
      <c r="E840" t="s">
        <v>1813</v>
      </c>
      <c r="F840" s="21" t="s">
        <v>806</v>
      </c>
      <c r="G840" s="21" t="s">
        <v>134</v>
      </c>
      <c r="H840" s="49" t="s">
        <v>136</v>
      </c>
      <c r="I840" s="21" t="s">
        <v>74</v>
      </c>
      <c r="J840" t="s">
        <v>1814</v>
      </c>
      <c r="K840" s="53" t="s">
        <v>29</v>
      </c>
      <c r="L840" s="52" t="s">
        <v>92</v>
      </c>
      <c r="M840" s="48" t="s">
        <v>73</v>
      </c>
      <c r="N840" s="89" t="s">
        <v>74</v>
      </c>
      <c r="O840" s="90" t="s">
        <v>74</v>
      </c>
      <c r="P840" s="89" t="s">
        <v>74</v>
      </c>
      <c r="Q840" s="47" t="str">
        <f t="shared" si="41"/>
        <v>HJA-00600</v>
      </c>
      <c r="R840" s="64" t="s">
        <v>75</v>
      </c>
      <c r="S840" s="87">
        <v>106</v>
      </c>
      <c r="T840" s="21">
        <v>1</v>
      </c>
      <c r="U840" s="62" t="s">
        <v>139</v>
      </c>
      <c r="V840" s="49" t="s">
        <v>136</v>
      </c>
    </row>
    <row r="841" spans="1:22" x14ac:dyDescent="0.2">
      <c r="A841" s="21" t="str">
        <f t="shared" si="39"/>
        <v>Catalogo principalOVS_ES ACADEMICOHJA-00601</v>
      </c>
      <c r="B841" s="21" t="str">
        <f t="shared" si="40"/>
        <v>HJA-00601OVS_ES ACADEMICO</v>
      </c>
      <c r="D841" s="21" t="s">
        <v>134</v>
      </c>
      <c r="E841" t="s">
        <v>1815</v>
      </c>
      <c r="F841" s="21" t="s">
        <v>806</v>
      </c>
      <c r="G841" s="21" t="s">
        <v>134</v>
      </c>
      <c r="H841" s="49" t="s">
        <v>136</v>
      </c>
      <c r="I841" s="21" t="s">
        <v>74</v>
      </c>
      <c r="J841" t="s">
        <v>1816</v>
      </c>
      <c r="K841" s="53" t="s">
        <v>29</v>
      </c>
      <c r="L841" s="52" t="s">
        <v>92</v>
      </c>
      <c r="M841" s="48" t="s">
        <v>73</v>
      </c>
      <c r="N841" s="89" t="s">
        <v>74</v>
      </c>
      <c r="O841" s="90" t="s">
        <v>74</v>
      </c>
      <c r="P841" s="89" t="s">
        <v>74</v>
      </c>
      <c r="Q841" s="47" t="str">
        <f t="shared" si="41"/>
        <v>HJA-00601</v>
      </c>
      <c r="R841" s="64" t="s">
        <v>75</v>
      </c>
      <c r="S841" s="87">
        <v>106</v>
      </c>
      <c r="T841" s="21">
        <v>1</v>
      </c>
      <c r="U841" s="62" t="s">
        <v>139</v>
      </c>
      <c r="V841" s="49" t="s">
        <v>136</v>
      </c>
    </row>
    <row r="842" spans="1:22" x14ac:dyDescent="0.2">
      <c r="A842" s="21" t="str">
        <f t="shared" si="39"/>
        <v>Catalogo principalOVS_ES ACADEMICOHVG-00001</v>
      </c>
      <c r="B842" s="21" t="str">
        <f t="shared" si="40"/>
        <v>HVG-00001OVS_ES ACADEMICO</v>
      </c>
      <c r="D842" s="21" t="s">
        <v>134</v>
      </c>
      <c r="E842" t="s">
        <v>1817</v>
      </c>
      <c r="F842" s="21" t="s">
        <v>806</v>
      </c>
      <c r="G842" s="21" t="s">
        <v>134</v>
      </c>
      <c r="H842" s="49" t="s">
        <v>136</v>
      </c>
      <c r="I842" s="21" t="s">
        <v>74</v>
      </c>
      <c r="J842" t="s">
        <v>1818</v>
      </c>
      <c r="K842" s="53" t="s">
        <v>29</v>
      </c>
      <c r="L842" s="52" t="s">
        <v>92</v>
      </c>
      <c r="M842" s="48" t="s">
        <v>73</v>
      </c>
      <c r="N842" s="89" t="s">
        <v>74</v>
      </c>
      <c r="O842" s="90" t="s">
        <v>74</v>
      </c>
      <c r="P842" s="89" t="s">
        <v>74</v>
      </c>
      <c r="Q842" s="47" t="str">
        <f t="shared" si="41"/>
        <v>HVG-00001</v>
      </c>
      <c r="R842" s="64" t="s">
        <v>848</v>
      </c>
      <c r="S842" s="87">
        <v>1.5</v>
      </c>
      <c r="T842" s="21">
        <v>1</v>
      </c>
      <c r="U842" s="62" t="s">
        <v>139</v>
      </c>
      <c r="V842" s="49" t="s">
        <v>136</v>
      </c>
    </row>
    <row r="843" spans="1:22" x14ac:dyDescent="0.2">
      <c r="A843" s="21" t="str">
        <f t="shared" si="39"/>
        <v>Catalogo principalOVS_ES ACADEMICOHVG-00003</v>
      </c>
      <c r="B843" s="21" t="str">
        <f t="shared" si="40"/>
        <v>HVG-00003OVS_ES ACADEMICO</v>
      </c>
      <c r="D843" s="21" t="s">
        <v>134</v>
      </c>
      <c r="E843" t="s">
        <v>1819</v>
      </c>
      <c r="F843" s="21" t="s">
        <v>806</v>
      </c>
      <c r="G843" s="21" t="s">
        <v>134</v>
      </c>
      <c r="H843" s="49" t="s">
        <v>136</v>
      </c>
      <c r="I843" s="21" t="s">
        <v>74</v>
      </c>
      <c r="J843" t="s">
        <v>1820</v>
      </c>
      <c r="K843" s="53" t="s">
        <v>29</v>
      </c>
      <c r="L843" s="52" t="s">
        <v>92</v>
      </c>
      <c r="M843" s="48" t="s">
        <v>73</v>
      </c>
      <c r="N843" s="89" t="s">
        <v>74</v>
      </c>
      <c r="O843" s="90" t="s">
        <v>74</v>
      </c>
      <c r="P843" s="89" t="s">
        <v>74</v>
      </c>
      <c r="Q843" s="47" t="str">
        <f t="shared" si="41"/>
        <v>HVG-00003</v>
      </c>
      <c r="R843" s="64" t="s">
        <v>848</v>
      </c>
      <c r="S843" s="87">
        <v>2.4</v>
      </c>
      <c r="T843" s="21">
        <v>1</v>
      </c>
      <c r="U843" s="62" t="s">
        <v>139</v>
      </c>
      <c r="V843" s="49" t="s">
        <v>136</v>
      </c>
    </row>
    <row r="844" spans="1:22" x14ac:dyDescent="0.2">
      <c r="A844" s="21" t="str">
        <f t="shared" si="39"/>
        <v>Catalogo principalOVS_ES ACADEMICOHVG-00004</v>
      </c>
      <c r="B844" s="21" t="str">
        <f t="shared" si="40"/>
        <v>HVG-00004OVS_ES ACADEMICO</v>
      </c>
      <c r="D844" s="21" t="s">
        <v>134</v>
      </c>
      <c r="E844" t="s">
        <v>1821</v>
      </c>
      <c r="F844" s="21" t="s">
        <v>806</v>
      </c>
      <c r="G844" s="21" t="s">
        <v>134</v>
      </c>
      <c r="H844" s="49" t="s">
        <v>136</v>
      </c>
      <c r="I844" s="21" t="s">
        <v>74</v>
      </c>
      <c r="J844" t="s">
        <v>1822</v>
      </c>
      <c r="K844" s="53" t="s">
        <v>29</v>
      </c>
      <c r="L844" s="52" t="s">
        <v>92</v>
      </c>
      <c r="M844" s="48" t="s">
        <v>73</v>
      </c>
      <c r="N844" s="89" t="s">
        <v>74</v>
      </c>
      <c r="O844" s="90" t="s">
        <v>74</v>
      </c>
      <c r="P844" s="89" t="s">
        <v>74</v>
      </c>
      <c r="Q844" s="47" t="str">
        <f t="shared" si="41"/>
        <v>HVG-00004</v>
      </c>
      <c r="R844" s="64" t="s">
        <v>848</v>
      </c>
      <c r="S844" s="87">
        <v>1.3</v>
      </c>
      <c r="T844" s="21">
        <v>1</v>
      </c>
      <c r="U844" s="62" t="s">
        <v>139</v>
      </c>
      <c r="V844" s="49" t="s">
        <v>136</v>
      </c>
    </row>
    <row r="845" spans="1:22" x14ac:dyDescent="0.2">
      <c r="A845" s="21" t="str">
        <f t="shared" si="39"/>
        <v>Catalogo principalOVS_ES ACADEMICOHVG-00007</v>
      </c>
      <c r="B845" s="21" t="str">
        <f t="shared" si="40"/>
        <v>HVG-00007OVS_ES ACADEMICO</v>
      </c>
      <c r="D845" s="21" t="s">
        <v>134</v>
      </c>
      <c r="E845" t="s">
        <v>1823</v>
      </c>
      <c r="F845" s="21" t="s">
        <v>806</v>
      </c>
      <c r="G845" s="21" t="s">
        <v>134</v>
      </c>
      <c r="H845" s="49" t="s">
        <v>136</v>
      </c>
      <c r="I845" s="21" t="s">
        <v>74</v>
      </c>
      <c r="J845" t="s">
        <v>1824</v>
      </c>
      <c r="K845" s="53" t="s">
        <v>29</v>
      </c>
      <c r="L845" s="52" t="s">
        <v>92</v>
      </c>
      <c r="M845" s="48" t="s">
        <v>73</v>
      </c>
      <c r="N845" s="89" t="s">
        <v>74</v>
      </c>
      <c r="O845" s="90" t="s">
        <v>74</v>
      </c>
      <c r="P845" s="89" t="s">
        <v>74</v>
      </c>
      <c r="Q845" s="47" t="str">
        <f t="shared" si="41"/>
        <v>HVG-00007</v>
      </c>
      <c r="R845" s="64" t="s">
        <v>848</v>
      </c>
      <c r="S845" s="87">
        <v>2.5</v>
      </c>
      <c r="T845" s="21">
        <v>1</v>
      </c>
      <c r="U845" s="62" t="s">
        <v>139</v>
      </c>
      <c r="V845" s="49" t="s">
        <v>136</v>
      </c>
    </row>
    <row r="846" spans="1:22" x14ac:dyDescent="0.2">
      <c r="A846" s="21" t="str">
        <f t="shared" si="39"/>
        <v>Catalogo principalOVS_ES ACADEMICOHVG-00008</v>
      </c>
      <c r="B846" s="21" t="str">
        <f t="shared" si="40"/>
        <v>HVG-00008OVS_ES ACADEMICO</v>
      </c>
      <c r="D846" s="21" t="s">
        <v>134</v>
      </c>
      <c r="E846" t="s">
        <v>1825</v>
      </c>
      <c r="F846" s="21" t="s">
        <v>806</v>
      </c>
      <c r="G846" s="21" t="s">
        <v>134</v>
      </c>
      <c r="H846" s="49" t="s">
        <v>136</v>
      </c>
      <c r="I846" s="21" t="s">
        <v>74</v>
      </c>
      <c r="J846" t="s">
        <v>1826</v>
      </c>
      <c r="K846" s="53" t="s">
        <v>29</v>
      </c>
      <c r="L846" s="52" t="s">
        <v>92</v>
      </c>
      <c r="M846" s="48" t="s">
        <v>73</v>
      </c>
      <c r="N846" s="89" t="s">
        <v>74</v>
      </c>
      <c r="O846" s="90" t="s">
        <v>74</v>
      </c>
      <c r="P846" s="89" t="s">
        <v>74</v>
      </c>
      <c r="Q846" s="47" t="str">
        <f t="shared" si="41"/>
        <v>HVG-00008</v>
      </c>
      <c r="R846" s="64" t="s">
        <v>848</v>
      </c>
      <c r="S846" s="87">
        <v>2.5</v>
      </c>
      <c r="T846" s="21">
        <v>1</v>
      </c>
      <c r="U846" s="62" t="s">
        <v>139</v>
      </c>
      <c r="V846" s="49" t="s">
        <v>136</v>
      </c>
    </row>
    <row r="847" spans="1:22" x14ac:dyDescent="0.2">
      <c r="A847" s="21" t="str">
        <f t="shared" si="39"/>
        <v>Catalogo principalOVS_ES ACADEMICOHVG-00009</v>
      </c>
      <c r="B847" s="21" t="str">
        <f t="shared" si="40"/>
        <v>HVG-00009OVS_ES ACADEMICO</v>
      </c>
      <c r="D847" s="21" t="s">
        <v>134</v>
      </c>
      <c r="E847" t="s">
        <v>1827</v>
      </c>
      <c r="F847" s="21" t="s">
        <v>806</v>
      </c>
      <c r="G847" s="21" t="s">
        <v>134</v>
      </c>
      <c r="H847" s="49" t="s">
        <v>136</v>
      </c>
      <c r="I847" s="21" t="s">
        <v>74</v>
      </c>
      <c r="J847" t="s">
        <v>1828</v>
      </c>
      <c r="K847" s="53" t="s">
        <v>29</v>
      </c>
      <c r="L847" s="52" t="s">
        <v>92</v>
      </c>
      <c r="M847" s="48" t="s">
        <v>73</v>
      </c>
      <c r="N847" s="89" t="s">
        <v>74</v>
      </c>
      <c r="O847" s="90" t="s">
        <v>74</v>
      </c>
      <c r="P847" s="89" t="s">
        <v>74</v>
      </c>
      <c r="Q847" s="47" t="str">
        <f t="shared" si="41"/>
        <v>HVG-00009</v>
      </c>
      <c r="R847" s="64" t="s">
        <v>848</v>
      </c>
      <c r="S847" s="87">
        <v>2.5</v>
      </c>
      <c r="T847" s="21">
        <v>1</v>
      </c>
      <c r="U847" s="62" t="s">
        <v>139</v>
      </c>
      <c r="V847" s="49" t="s">
        <v>136</v>
      </c>
    </row>
    <row r="848" spans="1:22" x14ac:dyDescent="0.2">
      <c r="A848" s="21" t="str">
        <f t="shared" si="39"/>
        <v>Catalogo principalOVS_ES ACADEMICOHVH-00001</v>
      </c>
      <c r="B848" s="21" t="str">
        <f t="shared" si="40"/>
        <v>HVH-00001OVS_ES ACADEMICO</v>
      </c>
      <c r="D848" s="21" t="s">
        <v>134</v>
      </c>
      <c r="E848" t="s">
        <v>1829</v>
      </c>
      <c r="F848" s="21" t="s">
        <v>806</v>
      </c>
      <c r="G848" s="21" t="s">
        <v>134</v>
      </c>
      <c r="H848" s="49" t="s">
        <v>136</v>
      </c>
      <c r="I848" s="21" t="s">
        <v>74</v>
      </c>
      <c r="J848" t="s">
        <v>1830</v>
      </c>
      <c r="K848" s="53" t="s">
        <v>29</v>
      </c>
      <c r="L848" s="52" t="s">
        <v>92</v>
      </c>
      <c r="M848" s="48" t="s">
        <v>73</v>
      </c>
      <c r="N848" s="89" t="s">
        <v>74</v>
      </c>
      <c r="O848" s="90" t="s">
        <v>74</v>
      </c>
      <c r="P848" s="89" t="s">
        <v>74</v>
      </c>
      <c r="Q848" s="47" t="str">
        <f t="shared" si="41"/>
        <v>HVH-00001</v>
      </c>
      <c r="R848" s="64" t="s">
        <v>848</v>
      </c>
      <c r="S848" s="87">
        <v>1.8</v>
      </c>
      <c r="T848" s="21">
        <v>1</v>
      </c>
      <c r="U848" s="62" t="s">
        <v>139</v>
      </c>
      <c r="V848" s="49" t="s">
        <v>136</v>
      </c>
    </row>
    <row r="849" spans="1:22" x14ac:dyDescent="0.2">
      <c r="A849" s="21" t="str">
        <f t="shared" si="39"/>
        <v>Catalogo principalOVS_ES ACADEMICOHVH-00002</v>
      </c>
      <c r="B849" s="21" t="str">
        <f t="shared" si="40"/>
        <v>HVH-00002OVS_ES ACADEMICO</v>
      </c>
      <c r="D849" s="21" t="s">
        <v>134</v>
      </c>
      <c r="E849" t="s">
        <v>1831</v>
      </c>
      <c r="F849" s="21" t="s">
        <v>806</v>
      </c>
      <c r="G849" s="21" t="s">
        <v>134</v>
      </c>
      <c r="H849" s="49" t="s">
        <v>136</v>
      </c>
      <c r="I849" s="21" t="s">
        <v>74</v>
      </c>
      <c r="J849" t="s">
        <v>1832</v>
      </c>
      <c r="K849" s="53" t="s">
        <v>29</v>
      </c>
      <c r="L849" s="52" t="s">
        <v>92</v>
      </c>
      <c r="M849" s="48" t="s">
        <v>73</v>
      </c>
      <c r="N849" s="89" t="s">
        <v>74</v>
      </c>
      <c r="O849" s="90" t="s">
        <v>74</v>
      </c>
      <c r="P849" s="89" t="s">
        <v>74</v>
      </c>
      <c r="Q849" s="47" t="str">
        <f t="shared" si="41"/>
        <v>HVH-00002</v>
      </c>
      <c r="R849" s="64" t="s">
        <v>848</v>
      </c>
      <c r="S849" s="87">
        <v>1.8</v>
      </c>
      <c r="T849" s="21">
        <v>1</v>
      </c>
      <c r="U849" s="62" t="s">
        <v>139</v>
      </c>
      <c r="V849" s="49" t="s">
        <v>136</v>
      </c>
    </row>
    <row r="850" spans="1:22" x14ac:dyDescent="0.2">
      <c r="A850" s="21" t="str">
        <f t="shared" si="39"/>
        <v>Catalogo principalOVS_ES ACADEMICOHVH-00003</v>
      </c>
      <c r="B850" s="21" t="str">
        <f t="shared" si="40"/>
        <v>HVH-00003OVS_ES ACADEMICO</v>
      </c>
      <c r="D850" s="21" t="s">
        <v>134</v>
      </c>
      <c r="E850" t="s">
        <v>1833</v>
      </c>
      <c r="F850" s="21" t="s">
        <v>806</v>
      </c>
      <c r="G850" s="21" t="s">
        <v>134</v>
      </c>
      <c r="H850" s="49" t="s">
        <v>136</v>
      </c>
      <c r="I850" s="21" t="s">
        <v>74</v>
      </c>
      <c r="J850" t="s">
        <v>1834</v>
      </c>
      <c r="K850" s="53" t="s">
        <v>29</v>
      </c>
      <c r="L850" s="52" t="s">
        <v>92</v>
      </c>
      <c r="M850" s="48" t="s">
        <v>73</v>
      </c>
      <c r="N850" s="89" t="s">
        <v>74</v>
      </c>
      <c r="O850" s="90" t="s">
        <v>74</v>
      </c>
      <c r="P850" s="89" t="s">
        <v>74</v>
      </c>
      <c r="Q850" s="47" t="str">
        <f t="shared" si="41"/>
        <v>HVH-00003</v>
      </c>
      <c r="R850" s="64" t="s">
        <v>848</v>
      </c>
      <c r="S850" s="87">
        <v>2.8</v>
      </c>
      <c r="T850" s="21">
        <v>1</v>
      </c>
      <c r="U850" s="62" t="s">
        <v>139</v>
      </c>
      <c r="V850" s="49" t="s">
        <v>136</v>
      </c>
    </row>
    <row r="851" spans="1:22" x14ac:dyDescent="0.2">
      <c r="A851" s="21" t="str">
        <f t="shared" si="39"/>
        <v>Catalogo principalOVS_ES ACADEMICOHVH-00004</v>
      </c>
      <c r="B851" s="21" t="str">
        <f t="shared" si="40"/>
        <v>HVH-00004OVS_ES ACADEMICO</v>
      </c>
      <c r="D851" s="21" t="s">
        <v>134</v>
      </c>
      <c r="E851" t="s">
        <v>1835</v>
      </c>
      <c r="F851" s="21" t="s">
        <v>806</v>
      </c>
      <c r="G851" s="21" t="s">
        <v>134</v>
      </c>
      <c r="H851" s="49" t="s">
        <v>136</v>
      </c>
      <c r="I851" s="21" t="s">
        <v>74</v>
      </c>
      <c r="J851" t="s">
        <v>1836</v>
      </c>
      <c r="K851" s="53" t="s">
        <v>29</v>
      </c>
      <c r="L851" s="52" t="s">
        <v>92</v>
      </c>
      <c r="M851" s="48" t="s">
        <v>73</v>
      </c>
      <c r="N851" s="89" t="s">
        <v>74</v>
      </c>
      <c r="O851" s="90" t="s">
        <v>74</v>
      </c>
      <c r="P851" s="89" t="s">
        <v>74</v>
      </c>
      <c r="Q851" s="47" t="str">
        <f t="shared" si="41"/>
        <v>HVH-00004</v>
      </c>
      <c r="R851" s="64" t="s">
        <v>848</v>
      </c>
      <c r="S851" s="87">
        <v>1</v>
      </c>
      <c r="T851" s="21">
        <v>1</v>
      </c>
      <c r="U851" s="62" t="s">
        <v>139</v>
      </c>
      <c r="V851" s="49" t="s">
        <v>136</v>
      </c>
    </row>
    <row r="852" spans="1:22" x14ac:dyDescent="0.2">
      <c r="A852" s="21" t="str">
        <f t="shared" si="39"/>
        <v>Catalogo principalOVS_ES ACADEMICOHVH-00005</v>
      </c>
      <c r="B852" s="21" t="str">
        <f t="shared" si="40"/>
        <v>HVH-00005OVS_ES ACADEMICO</v>
      </c>
      <c r="D852" s="21" t="s">
        <v>134</v>
      </c>
      <c r="E852" t="s">
        <v>1837</v>
      </c>
      <c r="F852" s="21" t="s">
        <v>806</v>
      </c>
      <c r="G852" s="21" t="s">
        <v>134</v>
      </c>
      <c r="H852" s="49" t="s">
        <v>136</v>
      </c>
      <c r="I852" s="21" t="s">
        <v>74</v>
      </c>
      <c r="J852" t="s">
        <v>1838</v>
      </c>
      <c r="K852" s="53" t="s">
        <v>29</v>
      </c>
      <c r="L852" s="52" t="s">
        <v>92</v>
      </c>
      <c r="M852" s="48" t="s">
        <v>73</v>
      </c>
      <c r="N852" s="89" t="s">
        <v>74</v>
      </c>
      <c r="O852" s="90" t="s">
        <v>74</v>
      </c>
      <c r="P852" s="89" t="s">
        <v>74</v>
      </c>
      <c r="Q852" s="47" t="str">
        <f t="shared" si="41"/>
        <v>HVH-00005</v>
      </c>
      <c r="R852" s="64" t="s">
        <v>848</v>
      </c>
      <c r="S852" s="87">
        <v>1</v>
      </c>
      <c r="T852" s="21">
        <v>1</v>
      </c>
      <c r="U852" s="62" t="s">
        <v>139</v>
      </c>
      <c r="V852" s="49" t="s">
        <v>136</v>
      </c>
    </row>
    <row r="853" spans="1:22" x14ac:dyDescent="0.2">
      <c r="A853" s="21" t="str">
        <f t="shared" si="39"/>
        <v>Catalogo principalOVS_ES ACADEMICOHVH-00006</v>
      </c>
      <c r="B853" s="21" t="str">
        <f t="shared" si="40"/>
        <v>HVH-00006OVS_ES ACADEMICO</v>
      </c>
      <c r="D853" s="21" t="s">
        <v>134</v>
      </c>
      <c r="E853" t="s">
        <v>1839</v>
      </c>
      <c r="F853" s="21" t="s">
        <v>806</v>
      </c>
      <c r="G853" s="21" t="s">
        <v>134</v>
      </c>
      <c r="H853" s="49" t="s">
        <v>136</v>
      </c>
      <c r="I853" s="21" t="s">
        <v>74</v>
      </c>
      <c r="J853" t="s">
        <v>1840</v>
      </c>
      <c r="K853" s="53" t="s">
        <v>29</v>
      </c>
      <c r="L853" s="52" t="s">
        <v>92</v>
      </c>
      <c r="M853" s="48" t="s">
        <v>73</v>
      </c>
      <c r="N853" s="89" t="s">
        <v>74</v>
      </c>
      <c r="O853" s="90" t="s">
        <v>74</v>
      </c>
      <c r="P853" s="89" t="s">
        <v>74</v>
      </c>
      <c r="Q853" s="47" t="str">
        <f t="shared" si="41"/>
        <v>HVH-00006</v>
      </c>
      <c r="R853" s="64" t="s">
        <v>848</v>
      </c>
      <c r="S853" s="87">
        <v>2.8</v>
      </c>
      <c r="T853" s="21">
        <v>1</v>
      </c>
      <c r="U853" s="62" t="s">
        <v>139</v>
      </c>
      <c r="V853" s="49" t="s">
        <v>136</v>
      </c>
    </row>
    <row r="854" spans="1:22" x14ac:dyDescent="0.2">
      <c r="A854" s="21" t="str">
        <f t="shared" si="39"/>
        <v>Catalogo principalOVS_ES ACADEMICOHVH-00007</v>
      </c>
      <c r="B854" s="21" t="str">
        <f t="shared" si="40"/>
        <v>HVH-00007OVS_ES ACADEMICO</v>
      </c>
      <c r="D854" s="21" t="s">
        <v>134</v>
      </c>
      <c r="E854" t="s">
        <v>1841</v>
      </c>
      <c r="F854" s="21" t="s">
        <v>806</v>
      </c>
      <c r="G854" s="21" t="s">
        <v>134</v>
      </c>
      <c r="H854" s="49" t="s">
        <v>136</v>
      </c>
      <c r="I854" s="21" t="s">
        <v>74</v>
      </c>
      <c r="J854" t="s">
        <v>1842</v>
      </c>
      <c r="K854" s="53" t="s">
        <v>29</v>
      </c>
      <c r="L854" s="52" t="s">
        <v>92</v>
      </c>
      <c r="M854" s="48" t="s">
        <v>73</v>
      </c>
      <c r="N854" s="89" t="s">
        <v>74</v>
      </c>
      <c r="O854" s="90" t="s">
        <v>74</v>
      </c>
      <c r="P854" s="89" t="s">
        <v>74</v>
      </c>
      <c r="Q854" s="47" t="str">
        <f t="shared" si="41"/>
        <v>HVH-00007</v>
      </c>
      <c r="R854" s="64" t="s">
        <v>848</v>
      </c>
      <c r="S854" s="87">
        <v>3.3</v>
      </c>
      <c r="T854" s="21">
        <v>1</v>
      </c>
      <c r="U854" s="62" t="s">
        <v>139</v>
      </c>
      <c r="V854" s="49" t="s">
        <v>136</v>
      </c>
    </row>
    <row r="855" spans="1:22" x14ac:dyDescent="0.2">
      <c r="A855" s="21" t="str">
        <f t="shared" si="39"/>
        <v>Catalogo principalOVS_ES ACADEMICOHVH-00008</v>
      </c>
      <c r="B855" s="21" t="str">
        <f t="shared" si="40"/>
        <v>HVH-00008OVS_ES ACADEMICO</v>
      </c>
      <c r="D855" s="21" t="s">
        <v>134</v>
      </c>
      <c r="E855" t="s">
        <v>1843</v>
      </c>
      <c r="F855" s="21" t="s">
        <v>806</v>
      </c>
      <c r="G855" s="21" t="s">
        <v>134</v>
      </c>
      <c r="H855" s="49" t="s">
        <v>136</v>
      </c>
      <c r="I855" s="21" t="s">
        <v>74</v>
      </c>
      <c r="J855" t="s">
        <v>1844</v>
      </c>
      <c r="K855" s="53" t="s">
        <v>29</v>
      </c>
      <c r="L855" s="52" t="s">
        <v>92</v>
      </c>
      <c r="M855" s="48" t="s">
        <v>73</v>
      </c>
      <c r="N855" s="89" t="s">
        <v>74</v>
      </c>
      <c r="O855" s="90" t="s">
        <v>74</v>
      </c>
      <c r="P855" s="89" t="s">
        <v>74</v>
      </c>
      <c r="Q855" s="47" t="str">
        <f t="shared" si="41"/>
        <v>HVH-00008</v>
      </c>
      <c r="R855" s="64" t="s">
        <v>848</v>
      </c>
      <c r="S855" s="87">
        <v>3.3</v>
      </c>
      <c r="T855" s="21">
        <v>1</v>
      </c>
      <c r="U855" s="62" t="s">
        <v>139</v>
      </c>
      <c r="V855" s="49" t="s">
        <v>136</v>
      </c>
    </row>
    <row r="856" spans="1:22" x14ac:dyDescent="0.2">
      <c r="A856" s="21" t="str">
        <f t="shared" si="39"/>
        <v>Catalogo principalOVS_ES ACADEMICOHVH-00009</v>
      </c>
      <c r="B856" s="21" t="str">
        <f t="shared" si="40"/>
        <v>HVH-00009OVS_ES ACADEMICO</v>
      </c>
      <c r="D856" s="21" t="s">
        <v>134</v>
      </c>
      <c r="E856" t="s">
        <v>1845</v>
      </c>
      <c r="F856" s="21" t="s">
        <v>806</v>
      </c>
      <c r="G856" s="21" t="s">
        <v>134</v>
      </c>
      <c r="H856" s="49" t="s">
        <v>136</v>
      </c>
      <c r="I856" s="21" t="s">
        <v>74</v>
      </c>
      <c r="J856" t="s">
        <v>1846</v>
      </c>
      <c r="K856" s="53" t="s">
        <v>29</v>
      </c>
      <c r="L856" s="52" t="s">
        <v>92</v>
      </c>
      <c r="M856" s="48" t="s">
        <v>73</v>
      </c>
      <c r="N856" s="89" t="s">
        <v>74</v>
      </c>
      <c r="O856" s="90" t="s">
        <v>74</v>
      </c>
      <c r="P856" s="89" t="s">
        <v>74</v>
      </c>
      <c r="Q856" s="47" t="str">
        <f t="shared" si="41"/>
        <v>HVH-00009</v>
      </c>
      <c r="R856" s="64" t="s">
        <v>848</v>
      </c>
      <c r="S856" s="87">
        <v>3.3</v>
      </c>
      <c r="T856" s="21">
        <v>1</v>
      </c>
      <c r="U856" s="62" t="s">
        <v>139</v>
      </c>
      <c r="V856" s="49" t="s">
        <v>136</v>
      </c>
    </row>
    <row r="857" spans="1:22" x14ac:dyDescent="0.2">
      <c r="A857" s="21" t="str">
        <f t="shared" si="39"/>
        <v>Catalogo principalOVS_ES ACADEMICOHVH-00010</v>
      </c>
      <c r="B857" s="21" t="str">
        <f t="shared" si="40"/>
        <v>HVH-00010OVS_ES ACADEMICO</v>
      </c>
      <c r="D857" s="21" t="s">
        <v>134</v>
      </c>
      <c r="E857" t="s">
        <v>1847</v>
      </c>
      <c r="F857" s="21" t="s">
        <v>806</v>
      </c>
      <c r="G857" s="21" t="s">
        <v>134</v>
      </c>
      <c r="H857" s="49" t="s">
        <v>136</v>
      </c>
      <c r="I857" s="21" t="s">
        <v>74</v>
      </c>
      <c r="J857" t="s">
        <v>1848</v>
      </c>
      <c r="K857" s="53" t="s">
        <v>29</v>
      </c>
      <c r="L857" s="52" t="s">
        <v>92</v>
      </c>
      <c r="M857" s="48" t="s">
        <v>73</v>
      </c>
      <c r="N857" s="89" t="s">
        <v>74</v>
      </c>
      <c r="O857" s="90" t="s">
        <v>74</v>
      </c>
      <c r="P857" s="89" t="s">
        <v>74</v>
      </c>
      <c r="Q857" s="47" t="str">
        <f t="shared" si="41"/>
        <v>HVH-00010</v>
      </c>
      <c r="R857" s="64" t="s">
        <v>848</v>
      </c>
      <c r="S857" s="87">
        <v>3.3</v>
      </c>
      <c r="T857" s="21">
        <v>1</v>
      </c>
      <c r="U857" s="62" t="s">
        <v>139</v>
      </c>
      <c r="V857" s="49" t="s">
        <v>136</v>
      </c>
    </row>
    <row r="858" spans="1:22" x14ac:dyDescent="0.2">
      <c r="A858" s="21" t="str">
        <f t="shared" si="39"/>
        <v>Catalogo principalOVS_ES ACADEMICOHVH-00012</v>
      </c>
      <c r="B858" s="21" t="str">
        <f t="shared" si="40"/>
        <v>HVH-00012OVS_ES ACADEMICO</v>
      </c>
      <c r="D858" s="21" t="s">
        <v>134</v>
      </c>
      <c r="E858" t="s">
        <v>1849</v>
      </c>
      <c r="F858" s="21" t="s">
        <v>806</v>
      </c>
      <c r="G858" s="21" t="s">
        <v>134</v>
      </c>
      <c r="H858" s="49" t="s">
        <v>136</v>
      </c>
      <c r="I858" s="21" t="s">
        <v>74</v>
      </c>
      <c r="J858" t="s">
        <v>1850</v>
      </c>
      <c r="K858" s="53" t="s">
        <v>29</v>
      </c>
      <c r="L858" s="52" t="s">
        <v>92</v>
      </c>
      <c r="M858" s="48" t="s">
        <v>73</v>
      </c>
      <c r="N858" s="89" t="s">
        <v>74</v>
      </c>
      <c r="O858" s="90" t="s">
        <v>74</v>
      </c>
      <c r="P858" s="89" t="s">
        <v>74</v>
      </c>
      <c r="Q858" s="47" t="str">
        <f t="shared" si="41"/>
        <v>HVH-00012</v>
      </c>
      <c r="R858" s="64" t="s">
        <v>848</v>
      </c>
      <c r="S858" s="87">
        <v>3.3</v>
      </c>
      <c r="T858" s="21">
        <v>1</v>
      </c>
      <c r="U858" s="62" t="s">
        <v>139</v>
      </c>
      <c r="V858" s="49" t="s">
        <v>136</v>
      </c>
    </row>
    <row r="859" spans="1:22" x14ac:dyDescent="0.2">
      <c r="A859" s="21" t="str">
        <f t="shared" si="39"/>
        <v>Catalogo principalOVS_ES ACADEMICOHVH-00013</v>
      </c>
      <c r="B859" s="21" t="str">
        <f t="shared" si="40"/>
        <v>HVH-00013OVS_ES ACADEMICO</v>
      </c>
      <c r="D859" s="21" t="s">
        <v>134</v>
      </c>
      <c r="E859" t="s">
        <v>1851</v>
      </c>
      <c r="F859" s="21" t="s">
        <v>806</v>
      </c>
      <c r="G859" s="21" t="s">
        <v>134</v>
      </c>
      <c r="H859" s="49" t="s">
        <v>136</v>
      </c>
      <c r="I859" s="21" t="s">
        <v>74</v>
      </c>
      <c r="J859" t="s">
        <v>1852</v>
      </c>
      <c r="K859" s="53" t="s">
        <v>29</v>
      </c>
      <c r="L859" s="52" t="s">
        <v>92</v>
      </c>
      <c r="M859" s="48" t="s">
        <v>73</v>
      </c>
      <c r="N859" s="89" t="s">
        <v>74</v>
      </c>
      <c r="O859" s="90" t="s">
        <v>74</v>
      </c>
      <c r="P859" s="89" t="s">
        <v>74</v>
      </c>
      <c r="Q859" s="47" t="str">
        <f t="shared" si="41"/>
        <v>HVH-00013</v>
      </c>
      <c r="R859" s="64" t="s">
        <v>848</v>
      </c>
      <c r="S859" s="87">
        <v>3.3</v>
      </c>
      <c r="T859" s="21">
        <v>1</v>
      </c>
      <c r="U859" s="62" t="s">
        <v>139</v>
      </c>
      <c r="V859" s="49" t="s">
        <v>136</v>
      </c>
    </row>
    <row r="860" spans="1:22" x14ac:dyDescent="0.2">
      <c r="A860" s="21" t="str">
        <f t="shared" si="39"/>
        <v>Catalogo principalOVS_ES ACADEMICOHWL-00001</v>
      </c>
      <c r="B860" s="21" t="str">
        <f t="shared" si="40"/>
        <v>HWL-00001OVS_ES ACADEMICO</v>
      </c>
      <c r="D860" s="21" t="s">
        <v>134</v>
      </c>
      <c r="E860" t="s">
        <v>1853</v>
      </c>
      <c r="F860" s="21" t="s">
        <v>806</v>
      </c>
      <c r="G860" s="21" t="s">
        <v>134</v>
      </c>
      <c r="H860" s="49" t="s">
        <v>136</v>
      </c>
      <c r="I860" s="21" t="s">
        <v>74</v>
      </c>
      <c r="J860" t="s">
        <v>1854</v>
      </c>
      <c r="K860" s="53" t="s">
        <v>29</v>
      </c>
      <c r="L860" s="52" t="s">
        <v>92</v>
      </c>
      <c r="M860" s="48" t="s">
        <v>73</v>
      </c>
      <c r="N860" s="89" t="s">
        <v>74</v>
      </c>
      <c r="O860" s="90" t="s">
        <v>74</v>
      </c>
      <c r="P860" s="89" t="s">
        <v>74</v>
      </c>
      <c r="Q860" s="47" t="str">
        <f t="shared" si="41"/>
        <v>HWL-00001</v>
      </c>
      <c r="R860" s="64" t="s">
        <v>848</v>
      </c>
      <c r="S860" s="87">
        <v>1</v>
      </c>
      <c r="T860" s="21">
        <v>1</v>
      </c>
      <c r="U860" s="62" t="s">
        <v>139</v>
      </c>
      <c r="V860" s="49" t="s">
        <v>136</v>
      </c>
    </row>
    <row r="861" spans="1:22" x14ac:dyDescent="0.2">
      <c r="A861" s="21" t="str">
        <f t="shared" si="39"/>
        <v>Catalogo principalOVS_ES ACADEMICOHWL-00002</v>
      </c>
      <c r="B861" s="21" t="str">
        <f t="shared" si="40"/>
        <v>HWL-00002OVS_ES ACADEMICO</v>
      </c>
      <c r="D861" s="21" t="s">
        <v>134</v>
      </c>
      <c r="E861" t="s">
        <v>1855</v>
      </c>
      <c r="F861" s="21" t="s">
        <v>806</v>
      </c>
      <c r="G861" s="21" t="s">
        <v>134</v>
      </c>
      <c r="H861" s="49" t="s">
        <v>136</v>
      </c>
      <c r="I861" s="21" t="s">
        <v>74</v>
      </c>
      <c r="J861" t="s">
        <v>1856</v>
      </c>
      <c r="K861" s="53" t="s">
        <v>29</v>
      </c>
      <c r="L861" s="52" t="s">
        <v>92</v>
      </c>
      <c r="M861" s="48" t="s">
        <v>73</v>
      </c>
      <c r="N861" s="89" t="s">
        <v>74</v>
      </c>
      <c r="O861" s="90" t="s">
        <v>74</v>
      </c>
      <c r="P861" s="89" t="s">
        <v>74</v>
      </c>
      <c r="Q861" s="47" t="str">
        <f t="shared" si="41"/>
        <v>HWL-00002</v>
      </c>
      <c r="R861" s="64" t="s">
        <v>848</v>
      </c>
      <c r="S861" s="87">
        <v>1</v>
      </c>
      <c r="T861" s="21">
        <v>1</v>
      </c>
      <c r="U861" s="62" t="s">
        <v>139</v>
      </c>
      <c r="V861" s="49" t="s">
        <v>136</v>
      </c>
    </row>
    <row r="862" spans="1:22" x14ac:dyDescent="0.2">
      <c r="A862" s="21" t="str">
        <f t="shared" si="39"/>
        <v>Catalogo principalOVS_ES ACADEMICOHWM-00001</v>
      </c>
      <c r="B862" s="21" t="str">
        <f t="shared" si="40"/>
        <v>HWM-00001OVS_ES ACADEMICO</v>
      </c>
      <c r="D862" s="21" t="s">
        <v>134</v>
      </c>
      <c r="E862" t="s">
        <v>1857</v>
      </c>
      <c r="F862" s="21" t="s">
        <v>806</v>
      </c>
      <c r="G862" s="21" t="s">
        <v>134</v>
      </c>
      <c r="H862" s="49" t="s">
        <v>136</v>
      </c>
      <c r="I862" s="21" t="s">
        <v>74</v>
      </c>
      <c r="J862" t="s">
        <v>1858</v>
      </c>
      <c r="K862" s="53" t="s">
        <v>29</v>
      </c>
      <c r="L862" s="52" t="s">
        <v>92</v>
      </c>
      <c r="M862" s="48" t="s">
        <v>73</v>
      </c>
      <c r="N862" s="89" t="s">
        <v>74</v>
      </c>
      <c r="O862" s="90" t="s">
        <v>74</v>
      </c>
      <c r="P862" s="89" t="s">
        <v>74</v>
      </c>
      <c r="Q862" s="47" t="str">
        <f t="shared" si="41"/>
        <v>HWM-00001</v>
      </c>
      <c r="R862" s="64" t="s">
        <v>848</v>
      </c>
      <c r="S862" s="87">
        <v>0.8</v>
      </c>
      <c r="T862" s="21">
        <v>1</v>
      </c>
      <c r="U862" s="62" t="s">
        <v>139</v>
      </c>
      <c r="V862" s="49" t="s">
        <v>136</v>
      </c>
    </row>
    <row r="863" spans="1:22" x14ac:dyDescent="0.2">
      <c r="A863" s="21" t="str">
        <f t="shared" si="39"/>
        <v>Catalogo principalOVS_ES ACADEMICOJ5A-01178</v>
      </c>
      <c r="B863" s="21" t="str">
        <f t="shared" si="40"/>
        <v>J5A-01178OVS_ES ACADEMICO</v>
      </c>
      <c r="D863" s="21" t="s">
        <v>134</v>
      </c>
      <c r="E863" t="s">
        <v>1859</v>
      </c>
      <c r="F863" s="21" t="s">
        <v>806</v>
      </c>
      <c r="G863" s="21" t="s">
        <v>134</v>
      </c>
      <c r="H863" s="49" t="s">
        <v>136</v>
      </c>
      <c r="I863" s="21" t="s">
        <v>74</v>
      </c>
      <c r="J863" t="s">
        <v>1860</v>
      </c>
      <c r="K863" s="53" t="s">
        <v>29</v>
      </c>
      <c r="L863" s="52" t="s">
        <v>92</v>
      </c>
      <c r="M863" s="48" t="s">
        <v>73</v>
      </c>
      <c r="N863" s="89" t="s">
        <v>74</v>
      </c>
      <c r="O863" s="90" t="s">
        <v>74</v>
      </c>
      <c r="P863" s="89" t="s">
        <v>74</v>
      </c>
      <c r="Q863" s="47" t="str">
        <f t="shared" si="41"/>
        <v>J5A-01178</v>
      </c>
      <c r="R863" s="64" t="s">
        <v>75</v>
      </c>
      <c r="S863" s="87">
        <v>4.84</v>
      </c>
      <c r="T863" s="21">
        <v>1</v>
      </c>
      <c r="U863" s="62" t="s">
        <v>139</v>
      </c>
      <c r="V863" s="49" t="s">
        <v>136</v>
      </c>
    </row>
    <row r="864" spans="1:22" x14ac:dyDescent="0.2">
      <c r="A864" s="21" t="str">
        <f t="shared" si="39"/>
        <v>Catalogo principalOVS_ES ACADEMICOJ5A-01179</v>
      </c>
      <c r="B864" s="21" t="str">
        <f t="shared" si="40"/>
        <v>J5A-01179OVS_ES ACADEMICO</v>
      </c>
      <c r="D864" s="21" t="s">
        <v>134</v>
      </c>
      <c r="E864" t="s">
        <v>1861</v>
      </c>
      <c r="F864" s="21" t="s">
        <v>806</v>
      </c>
      <c r="G864" s="21" t="s">
        <v>134</v>
      </c>
      <c r="H864" s="49" t="s">
        <v>136</v>
      </c>
      <c r="I864" s="21" t="s">
        <v>74</v>
      </c>
      <c r="J864" t="s">
        <v>1862</v>
      </c>
      <c r="K864" s="53" t="s">
        <v>29</v>
      </c>
      <c r="L864" s="52" t="s">
        <v>92</v>
      </c>
      <c r="M864" s="48" t="s">
        <v>73</v>
      </c>
      <c r="N864" s="89" t="s">
        <v>74</v>
      </c>
      <c r="O864" s="90" t="s">
        <v>74</v>
      </c>
      <c r="P864" s="89" t="s">
        <v>74</v>
      </c>
      <c r="Q864" s="47" t="str">
        <f t="shared" si="41"/>
        <v>J5A-01179</v>
      </c>
      <c r="R864" s="64" t="s">
        <v>75</v>
      </c>
      <c r="S864" s="87">
        <v>4.84</v>
      </c>
      <c r="T864" s="21">
        <v>1</v>
      </c>
      <c r="U864" s="62" t="s">
        <v>139</v>
      </c>
      <c r="V864" s="49" t="s">
        <v>136</v>
      </c>
    </row>
    <row r="865" spans="1:22" x14ac:dyDescent="0.2">
      <c r="A865" s="21" t="str">
        <f t="shared" si="39"/>
        <v>Catalogo principalOVS_ES ACADEMICOJ5A-01180</v>
      </c>
      <c r="B865" s="21" t="str">
        <f t="shared" si="40"/>
        <v>J5A-01180OVS_ES ACADEMICO</v>
      </c>
      <c r="D865" s="21" t="s">
        <v>134</v>
      </c>
      <c r="E865" t="s">
        <v>1863</v>
      </c>
      <c r="F865" s="21" t="s">
        <v>806</v>
      </c>
      <c r="G865" s="21" t="s">
        <v>134</v>
      </c>
      <c r="H865" s="49" t="s">
        <v>136</v>
      </c>
      <c r="I865" s="21" t="s">
        <v>74</v>
      </c>
      <c r="J865" t="s">
        <v>1864</v>
      </c>
      <c r="K865" s="53" t="s">
        <v>29</v>
      </c>
      <c r="L865" s="52" t="s">
        <v>92</v>
      </c>
      <c r="M865" s="48" t="s">
        <v>73</v>
      </c>
      <c r="N865" s="89" t="s">
        <v>74</v>
      </c>
      <c r="O865" s="90" t="s">
        <v>74</v>
      </c>
      <c r="P865" s="89" t="s">
        <v>74</v>
      </c>
      <c r="Q865" s="47" t="str">
        <f t="shared" si="41"/>
        <v>J5A-01180</v>
      </c>
      <c r="R865" s="64" t="s">
        <v>75</v>
      </c>
      <c r="S865" s="87">
        <v>4.84</v>
      </c>
      <c r="T865" s="21">
        <v>1</v>
      </c>
      <c r="U865" s="62" t="s">
        <v>139</v>
      </c>
      <c r="V865" s="49" t="s">
        <v>136</v>
      </c>
    </row>
    <row r="866" spans="1:22" x14ac:dyDescent="0.2">
      <c r="A866" s="21" t="str">
        <f t="shared" si="39"/>
        <v>Catalogo principalOVS_ES ACADEMICOJ5A-01181</v>
      </c>
      <c r="B866" s="21" t="str">
        <f t="shared" si="40"/>
        <v>J5A-01181OVS_ES ACADEMICO</v>
      </c>
      <c r="D866" s="21" t="s">
        <v>134</v>
      </c>
      <c r="E866" t="s">
        <v>1865</v>
      </c>
      <c r="F866" s="21" t="s">
        <v>806</v>
      </c>
      <c r="G866" s="21" t="s">
        <v>134</v>
      </c>
      <c r="H866" s="49" t="s">
        <v>136</v>
      </c>
      <c r="I866" s="21" t="s">
        <v>74</v>
      </c>
      <c r="J866" t="s">
        <v>1866</v>
      </c>
      <c r="K866" s="53" t="s">
        <v>29</v>
      </c>
      <c r="L866" s="52" t="s">
        <v>92</v>
      </c>
      <c r="M866" s="48" t="s">
        <v>73</v>
      </c>
      <c r="N866" s="89" t="s">
        <v>74</v>
      </c>
      <c r="O866" s="90" t="s">
        <v>74</v>
      </c>
      <c r="P866" s="89" t="s">
        <v>74</v>
      </c>
      <c r="Q866" s="47" t="str">
        <f t="shared" si="41"/>
        <v>J5A-01181</v>
      </c>
      <c r="R866" s="64" t="s">
        <v>75</v>
      </c>
      <c r="S866" s="87">
        <v>4.84</v>
      </c>
      <c r="T866" s="21">
        <v>1</v>
      </c>
      <c r="U866" s="62" t="s">
        <v>139</v>
      </c>
      <c r="V866" s="49" t="s">
        <v>136</v>
      </c>
    </row>
    <row r="867" spans="1:22" x14ac:dyDescent="0.2">
      <c r="A867" s="21" t="str">
        <f t="shared" si="39"/>
        <v>Catalogo principalOVS_ES ACADEMICOJ5A-01182</v>
      </c>
      <c r="B867" s="21" t="str">
        <f t="shared" si="40"/>
        <v>J5A-01182OVS_ES ACADEMICO</v>
      </c>
      <c r="D867" s="21" t="s">
        <v>134</v>
      </c>
      <c r="E867" t="s">
        <v>1867</v>
      </c>
      <c r="F867" s="21" t="s">
        <v>806</v>
      </c>
      <c r="G867" s="21" t="s">
        <v>134</v>
      </c>
      <c r="H867" s="49" t="s">
        <v>136</v>
      </c>
      <c r="I867" s="21" t="s">
        <v>74</v>
      </c>
      <c r="J867" t="s">
        <v>1868</v>
      </c>
      <c r="K867" s="53" t="s">
        <v>29</v>
      </c>
      <c r="L867" s="52" t="s">
        <v>92</v>
      </c>
      <c r="M867" s="48" t="s">
        <v>73</v>
      </c>
      <c r="N867" s="89" t="s">
        <v>74</v>
      </c>
      <c r="O867" s="90" t="s">
        <v>74</v>
      </c>
      <c r="P867" s="89" t="s">
        <v>74</v>
      </c>
      <c r="Q867" s="47" t="str">
        <f t="shared" si="41"/>
        <v>J5A-01182</v>
      </c>
      <c r="R867" s="64" t="s">
        <v>75</v>
      </c>
      <c r="S867" s="87">
        <v>3.12</v>
      </c>
      <c r="T867" s="21">
        <v>1</v>
      </c>
      <c r="U867" s="62" t="s">
        <v>139</v>
      </c>
      <c r="V867" s="49" t="s">
        <v>136</v>
      </c>
    </row>
    <row r="868" spans="1:22" x14ac:dyDescent="0.2">
      <c r="A868" s="21" t="str">
        <f t="shared" si="39"/>
        <v>Catalogo principalOVS_ES ACADEMICOJ5A-01183</v>
      </c>
      <c r="B868" s="21" t="str">
        <f t="shared" si="40"/>
        <v>J5A-01183OVS_ES ACADEMICO</v>
      </c>
      <c r="D868" s="21" t="s">
        <v>134</v>
      </c>
      <c r="E868" t="s">
        <v>1869</v>
      </c>
      <c r="F868" s="21" t="s">
        <v>806</v>
      </c>
      <c r="G868" s="21" t="s">
        <v>134</v>
      </c>
      <c r="H868" s="49" t="s">
        <v>136</v>
      </c>
      <c r="I868" s="21" t="s">
        <v>74</v>
      </c>
      <c r="J868" t="s">
        <v>1870</v>
      </c>
      <c r="K868" s="53" t="s">
        <v>29</v>
      </c>
      <c r="L868" s="52" t="s">
        <v>92</v>
      </c>
      <c r="M868" s="48" t="s">
        <v>73</v>
      </c>
      <c r="N868" s="89" t="s">
        <v>74</v>
      </c>
      <c r="O868" s="90" t="s">
        <v>74</v>
      </c>
      <c r="P868" s="89" t="s">
        <v>74</v>
      </c>
      <c r="Q868" s="47" t="str">
        <f t="shared" si="41"/>
        <v>J5A-01183</v>
      </c>
      <c r="R868" s="64" t="s">
        <v>75</v>
      </c>
      <c r="S868" s="87">
        <v>3.12</v>
      </c>
      <c r="T868" s="21">
        <v>1</v>
      </c>
      <c r="U868" s="62" t="s">
        <v>139</v>
      </c>
      <c r="V868" s="49" t="s">
        <v>136</v>
      </c>
    </row>
    <row r="869" spans="1:22" x14ac:dyDescent="0.2">
      <c r="A869" s="21" t="str">
        <f t="shared" si="39"/>
        <v>Catalogo principalOVS_ES ACADEMICOJNN-00001</v>
      </c>
      <c r="B869" s="21" t="str">
        <f t="shared" si="40"/>
        <v>JNN-00001OVS_ES ACADEMICO</v>
      </c>
      <c r="D869" s="21" t="s">
        <v>134</v>
      </c>
      <c r="E869" t="s">
        <v>1871</v>
      </c>
      <c r="F869" s="21" t="s">
        <v>806</v>
      </c>
      <c r="G869" s="21" t="s">
        <v>134</v>
      </c>
      <c r="H869" s="49" t="s">
        <v>136</v>
      </c>
      <c r="I869" s="21" t="s">
        <v>74</v>
      </c>
      <c r="J869" t="s">
        <v>1872</v>
      </c>
      <c r="K869" s="53" t="s">
        <v>29</v>
      </c>
      <c r="L869" s="52" t="s">
        <v>92</v>
      </c>
      <c r="M869" s="48" t="s">
        <v>73</v>
      </c>
      <c r="N869" s="89" t="s">
        <v>74</v>
      </c>
      <c r="O869" s="90" t="s">
        <v>74</v>
      </c>
      <c r="P869" s="89" t="s">
        <v>74</v>
      </c>
      <c r="Q869" s="47" t="str">
        <f t="shared" si="41"/>
        <v>JNN-00001</v>
      </c>
      <c r="R869" s="64" t="s">
        <v>848</v>
      </c>
      <c r="S869" s="87">
        <v>0</v>
      </c>
      <c r="T869" s="21">
        <v>1</v>
      </c>
      <c r="U869" s="62" t="s">
        <v>139</v>
      </c>
      <c r="V869" s="49" t="s">
        <v>136</v>
      </c>
    </row>
    <row r="870" spans="1:22" x14ac:dyDescent="0.2">
      <c r="A870" s="21" t="str">
        <f t="shared" si="39"/>
        <v>Catalogo principalOVS_ES ACADEMICOKW5-00359</v>
      </c>
      <c r="B870" s="21" t="str">
        <f t="shared" si="40"/>
        <v>KW5-00359OVS_ES ACADEMICO</v>
      </c>
      <c r="D870" s="21" t="s">
        <v>134</v>
      </c>
      <c r="E870" t="s">
        <v>1873</v>
      </c>
      <c r="F870" s="21" t="s">
        <v>806</v>
      </c>
      <c r="G870" s="21" t="s">
        <v>134</v>
      </c>
      <c r="H870" s="49" t="s">
        <v>136</v>
      </c>
      <c r="I870" s="21" t="s">
        <v>74</v>
      </c>
      <c r="J870" t="s">
        <v>1874</v>
      </c>
      <c r="K870" s="53" t="s">
        <v>29</v>
      </c>
      <c r="L870" s="52" t="s">
        <v>92</v>
      </c>
      <c r="M870" s="48" t="s">
        <v>73</v>
      </c>
      <c r="N870" s="89" t="s">
        <v>74</v>
      </c>
      <c r="O870" s="90" t="s">
        <v>74</v>
      </c>
      <c r="P870" s="89" t="s">
        <v>74</v>
      </c>
      <c r="Q870" s="47" t="str">
        <f t="shared" si="41"/>
        <v>KW5-00359</v>
      </c>
      <c r="R870" s="64" t="s">
        <v>75</v>
      </c>
      <c r="S870" s="87">
        <v>23</v>
      </c>
      <c r="T870" s="21">
        <v>1</v>
      </c>
      <c r="U870" s="62" t="s">
        <v>139</v>
      </c>
      <c r="V870" s="49" t="s">
        <v>136</v>
      </c>
    </row>
    <row r="871" spans="1:22" x14ac:dyDescent="0.2">
      <c r="A871" s="21" t="str">
        <f t="shared" si="39"/>
        <v>Catalogo principalOVS_ES ACADEMICOKW5-00360</v>
      </c>
      <c r="B871" s="21" t="str">
        <f t="shared" si="40"/>
        <v>KW5-00360OVS_ES ACADEMICO</v>
      </c>
      <c r="D871" s="21" t="s">
        <v>134</v>
      </c>
      <c r="E871" t="s">
        <v>1875</v>
      </c>
      <c r="F871" s="21" t="s">
        <v>806</v>
      </c>
      <c r="G871" s="21" t="s">
        <v>134</v>
      </c>
      <c r="H871" s="49" t="s">
        <v>136</v>
      </c>
      <c r="I871" s="21" t="s">
        <v>74</v>
      </c>
      <c r="J871" t="s">
        <v>1876</v>
      </c>
      <c r="K871" s="53" t="s">
        <v>29</v>
      </c>
      <c r="L871" s="52" t="s">
        <v>92</v>
      </c>
      <c r="M871" s="48" t="s">
        <v>73</v>
      </c>
      <c r="N871" s="89" t="s">
        <v>74</v>
      </c>
      <c r="O871" s="90" t="s">
        <v>74</v>
      </c>
      <c r="P871" s="89" t="s">
        <v>74</v>
      </c>
      <c r="Q871" s="47" t="str">
        <f t="shared" si="41"/>
        <v>KW5-00360</v>
      </c>
      <c r="R871" s="64" t="s">
        <v>75</v>
      </c>
      <c r="S871" s="87">
        <v>22</v>
      </c>
      <c r="T871" s="21">
        <v>1</v>
      </c>
      <c r="U871" s="62" t="s">
        <v>139</v>
      </c>
      <c r="V871" s="49" t="s">
        <v>136</v>
      </c>
    </row>
    <row r="872" spans="1:22" x14ac:dyDescent="0.2">
      <c r="A872" s="21" t="str">
        <f t="shared" si="39"/>
        <v>Catalogo principalOVS_ES ACADEMICOKW5-00361</v>
      </c>
      <c r="B872" s="21" t="str">
        <f t="shared" si="40"/>
        <v>KW5-00361OVS_ES ACADEMICO</v>
      </c>
      <c r="D872" s="21" t="s">
        <v>134</v>
      </c>
      <c r="E872" t="s">
        <v>1877</v>
      </c>
      <c r="F872" s="21" t="s">
        <v>806</v>
      </c>
      <c r="G872" s="21" t="s">
        <v>134</v>
      </c>
      <c r="H872" s="49" t="s">
        <v>136</v>
      </c>
      <c r="I872" s="21" t="s">
        <v>74</v>
      </c>
      <c r="J872" t="s">
        <v>1878</v>
      </c>
      <c r="K872" s="53" t="s">
        <v>29</v>
      </c>
      <c r="L872" s="52" t="s">
        <v>92</v>
      </c>
      <c r="M872" s="48" t="s">
        <v>73</v>
      </c>
      <c r="N872" s="89" t="s">
        <v>74</v>
      </c>
      <c r="O872" s="90" t="s">
        <v>74</v>
      </c>
      <c r="P872" s="89" t="s">
        <v>74</v>
      </c>
      <c r="Q872" s="47" t="str">
        <f t="shared" si="41"/>
        <v>KW5-00361</v>
      </c>
      <c r="R872" s="64" t="s">
        <v>75</v>
      </c>
      <c r="S872" s="87">
        <v>22</v>
      </c>
      <c r="T872" s="21">
        <v>1</v>
      </c>
      <c r="U872" s="62" t="s">
        <v>139</v>
      </c>
      <c r="V872" s="49" t="s">
        <v>136</v>
      </c>
    </row>
    <row r="873" spans="1:22" x14ac:dyDescent="0.2">
      <c r="A873" s="21" t="str">
        <f t="shared" si="39"/>
        <v>Catalogo principalOVS_ES ACADEMICOKW5-00362</v>
      </c>
      <c r="B873" s="21" t="str">
        <f t="shared" si="40"/>
        <v>KW5-00362OVS_ES ACADEMICO</v>
      </c>
      <c r="D873" s="21" t="s">
        <v>134</v>
      </c>
      <c r="E873" t="s">
        <v>1879</v>
      </c>
      <c r="F873" s="21" t="s">
        <v>806</v>
      </c>
      <c r="G873" s="21" t="s">
        <v>134</v>
      </c>
      <c r="H873" s="49" t="s">
        <v>136</v>
      </c>
      <c r="I873" s="21" t="s">
        <v>74</v>
      </c>
      <c r="J873" t="s">
        <v>1880</v>
      </c>
      <c r="K873" s="53" t="s">
        <v>29</v>
      </c>
      <c r="L873" s="52" t="s">
        <v>92</v>
      </c>
      <c r="M873" s="48" t="s">
        <v>73</v>
      </c>
      <c r="N873" s="89" t="s">
        <v>74</v>
      </c>
      <c r="O873" s="90" t="s">
        <v>74</v>
      </c>
      <c r="P873" s="89" t="s">
        <v>74</v>
      </c>
      <c r="Q873" s="47" t="str">
        <f t="shared" si="41"/>
        <v>KW5-00362</v>
      </c>
      <c r="R873" s="64" t="s">
        <v>75</v>
      </c>
      <c r="S873" s="87">
        <v>21</v>
      </c>
      <c r="T873" s="21">
        <v>1</v>
      </c>
      <c r="U873" s="62" t="s">
        <v>139</v>
      </c>
      <c r="V873" s="49" t="s">
        <v>136</v>
      </c>
    </row>
    <row r="874" spans="1:22" x14ac:dyDescent="0.2">
      <c r="A874" s="21" t="str">
        <f t="shared" si="39"/>
        <v>Catalogo principalOVS_ES ACADEMICOKW5-00373</v>
      </c>
      <c r="B874" s="21" t="str">
        <f t="shared" si="40"/>
        <v>KW5-00373OVS_ES ACADEMICO</v>
      </c>
      <c r="D874" s="21" t="s">
        <v>134</v>
      </c>
      <c r="E874" t="s">
        <v>1881</v>
      </c>
      <c r="F874" s="21" t="s">
        <v>806</v>
      </c>
      <c r="G874" s="21" t="s">
        <v>134</v>
      </c>
      <c r="H874" s="49" t="s">
        <v>136</v>
      </c>
      <c r="I874" s="21" t="s">
        <v>74</v>
      </c>
      <c r="J874" t="s">
        <v>1882</v>
      </c>
      <c r="K874" s="53" t="s">
        <v>29</v>
      </c>
      <c r="L874" s="52" t="s">
        <v>92</v>
      </c>
      <c r="M874" s="48" t="s">
        <v>73</v>
      </c>
      <c r="N874" s="89" t="s">
        <v>74</v>
      </c>
      <c r="O874" s="90" t="s">
        <v>74</v>
      </c>
      <c r="P874" s="89" t="s">
        <v>74</v>
      </c>
      <c r="Q874" s="47" t="str">
        <f t="shared" si="41"/>
        <v>KW5-00373</v>
      </c>
      <c r="R874" s="64" t="s">
        <v>75</v>
      </c>
      <c r="S874" s="87">
        <v>11</v>
      </c>
      <c r="T874" s="21">
        <v>1</v>
      </c>
      <c r="U874" s="62" t="s">
        <v>139</v>
      </c>
      <c r="V874" s="49" t="s">
        <v>136</v>
      </c>
    </row>
    <row r="875" spans="1:22" x14ac:dyDescent="0.2">
      <c r="A875" s="21" t="str">
        <f t="shared" si="39"/>
        <v>Catalogo principalOVS_ES ACADEMICOKW5-00374</v>
      </c>
      <c r="B875" s="21" t="str">
        <f t="shared" si="40"/>
        <v>KW5-00374OVS_ES ACADEMICO</v>
      </c>
      <c r="D875" s="21" t="s">
        <v>134</v>
      </c>
      <c r="E875" t="s">
        <v>1883</v>
      </c>
      <c r="F875" s="21" t="s">
        <v>806</v>
      </c>
      <c r="G875" s="21" t="s">
        <v>134</v>
      </c>
      <c r="H875" s="49" t="s">
        <v>136</v>
      </c>
      <c r="I875" s="21" t="s">
        <v>74</v>
      </c>
      <c r="J875" t="s">
        <v>1884</v>
      </c>
      <c r="K875" s="53" t="s">
        <v>29</v>
      </c>
      <c r="L875" s="52" t="s">
        <v>92</v>
      </c>
      <c r="M875" s="48" t="s">
        <v>73</v>
      </c>
      <c r="N875" s="89" t="s">
        <v>74</v>
      </c>
      <c r="O875" s="90" t="s">
        <v>74</v>
      </c>
      <c r="P875" s="89" t="s">
        <v>74</v>
      </c>
      <c r="Q875" s="47" t="str">
        <f t="shared" si="41"/>
        <v>KW5-00374</v>
      </c>
      <c r="R875" s="64" t="s">
        <v>75</v>
      </c>
      <c r="S875" s="87">
        <v>11</v>
      </c>
      <c r="T875" s="21">
        <v>1</v>
      </c>
      <c r="U875" s="62" t="s">
        <v>139</v>
      </c>
      <c r="V875" s="49" t="s">
        <v>136</v>
      </c>
    </row>
    <row r="876" spans="1:22" x14ac:dyDescent="0.2">
      <c r="A876" s="21" t="str">
        <f t="shared" si="39"/>
        <v>Catalogo principalOVS_ES ACADEMICOKW5-00375</v>
      </c>
      <c r="B876" s="21" t="str">
        <f t="shared" si="40"/>
        <v>KW5-00375OVS_ES ACADEMICO</v>
      </c>
      <c r="D876" s="21" t="s">
        <v>134</v>
      </c>
      <c r="E876" t="s">
        <v>1885</v>
      </c>
      <c r="F876" s="21" t="s">
        <v>806</v>
      </c>
      <c r="G876" s="21" t="s">
        <v>134</v>
      </c>
      <c r="H876" s="49" t="s">
        <v>136</v>
      </c>
      <c r="I876" s="21" t="s">
        <v>74</v>
      </c>
      <c r="J876" t="s">
        <v>1886</v>
      </c>
      <c r="K876" s="53" t="s">
        <v>29</v>
      </c>
      <c r="L876" s="52" t="s">
        <v>92</v>
      </c>
      <c r="M876" s="48" t="s">
        <v>73</v>
      </c>
      <c r="N876" s="89" t="s">
        <v>74</v>
      </c>
      <c r="O876" s="90" t="s">
        <v>74</v>
      </c>
      <c r="P876" s="89" t="s">
        <v>74</v>
      </c>
      <c r="Q876" s="47" t="str">
        <f t="shared" si="41"/>
        <v>KW5-00375</v>
      </c>
      <c r="R876" s="64" t="s">
        <v>75</v>
      </c>
      <c r="S876" s="87">
        <v>12</v>
      </c>
      <c r="T876" s="21">
        <v>1</v>
      </c>
      <c r="U876" s="62" t="s">
        <v>139</v>
      </c>
      <c r="V876" s="49" t="s">
        <v>136</v>
      </c>
    </row>
    <row r="877" spans="1:22" x14ac:dyDescent="0.2">
      <c r="A877" s="21" t="str">
        <f t="shared" si="39"/>
        <v>Catalogo principalOVS_ES ACADEMICOKW5-00376</v>
      </c>
      <c r="B877" s="21" t="str">
        <f t="shared" si="40"/>
        <v>KW5-00376OVS_ES ACADEMICO</v>
      </c>
      <c r="D877" s="21" t="s">
        <v>134</v>
      </c>
      <c r="E877" t="s">
        <v>1887</v>
      </c>
      <c r="F877" s="21" t="s">
        <v>806</v>
      </c>
      <c r="G877" s="21" t="s">
        <v>134</v>
      </c>
      <c r="H877" s="49" t="s">
        <v>136</v>
      </c>
      <c r="I877" s="21" t="s">
        <v>74</v>
      </c>
      <c r="J877" t="s">
        <v>1888</v>
      </c>
      <c r="K877" s="53" t="s">
        <v>29</v>
      </c>
      <c r="L877" s="52" t="s">
        <v>92</v>
      </c>
      <c r="M877" s="48" t="s">
        <v>73</v>
      </c>
      <c r="N877" s="89" t="s">
        <v>74</v>
      </c>
      <c r="O877" s="90" t="s">
        <v>74</v>
      </c>
      <c r="P877" s="89" t="s">
        <v>74</v>
      </c>
      <c r="Q877" s="47" t="str">
        <f t="shared" si="41"/>
        <v>KW5-00376</v>
      </c>
      <c r="R877" s="64" t="s">
        <v>75</v>
      </c>
      <c r="S877" s="87">
        <v>11</v>
      </c>
      <c r="T877" s="21">
        <v>1</v>
      </c>
      <c r="U877" s="62" t="s">
        <v>139</v>
      </c>
      <c r="V877" s="49" t="s">
        <v>136</v>
      </c>
    </row>
    <row r="878" spans="1:22" x14ac:dyDescent="0.2">
      <c r="A878" s="21" t="str">
        <f t="shared" si="39"/>
        <v>Catalogo principalOVS_ES ACADEMICOKW5-00378</v>
      </c>
      <c r="B878" s="21" t="str">
        <f t="shared" si="40"/>
        <v>KW5-00378OVS_ES ACADEMICO</v>
      </c>
      <c r="D878" s="21" t="s">
        <v>134</v>
      </c>
      <c r="E878" t="s">
        <v>1889</v>
      </c>
      <c r="F878" s="21" t="s">
        <v>806</v>
      </c>
      <c r="G878" s="21" t="s">
        <v>134</v>
      </c>
      <c r="H878" s="49" t="s">
        <v>136</v>
      </c>
      <c r="I878" s="21" t="s">
        <v>74</v>
      </c>
      <c r="J878" t="s">
        <v>1890</v>
      </c>
      <c r="K878" s="53" t="s">
        <v>29</v>
      </c>
      <c r="L878" s="52" t="s">
        <v>92</v>
      </c>
      <c r="M878" s="48" t="s">
        <v>73</v>
      </c>
      <c r="N878" s="89" t="s">
        <v>74</v>
      </c>
      <c r="O878" s="90" t="s">
        <v>74</v>
      </c>
      <c r="P878" s="89" t="s">
        <v>74</v>
      </c>
      <c r="Q878" s="47" t="str">
        <f t="shared" si="41"/>
        <v>KW5-00378</v>
      </c>
      <c r="R878" s="64" t="s">
        <v>75</v>
      </c>
      <c r="S878" s="87">
        <v>14</v>
      </c>
      <c r="T878" s="21">
        <v>1</v>
      </c>
      <c r="U878" s="62" t="s">
        <v>139</v>
      </c>
      <c r="V878" s="49" t="s">
        <v>136</v>
      </c>
    </row>
    <row r="879" spans="1:22" x14ac:dyDescent="0.2">
      <c r="A879" s="21" t="str">
        <f t="shared" si="39"/>
        <v>Catalogo principalOVS_ES ACADEMICOKW5-00379</v>
      </c>
      <c r="B879" s="21" t="str">
        <f t="shared" si="40"/>
        <v>KW5-00379OVS_ES ACADEMICO</v>
      </c>
      <c r="D879" s="21" t="s">
        <v>134</v>
      </c>
      <c r="E879" t="s">
        <v>1891</v>
      </c>
      <c r="F879" s="21" t="s">
        <v>806</v>
      </c>
      <c r="G879" s="21" t="s">
        <v>134</v>
      </c>
      <c r="H879" s="49" t="s">
        <v>136</v>
      </c>
      <c r="I879" s="21" t="s">
        <v>74</v>
      </c>
      <c r="J879" t="s">
        <v>1892</v>
      </c>
      <c r="K879" s="53" t="s">
        <v>29</v>
      </c>
      <c r="L879" s="52" t="s">
        <v>92</v>
      </c>
      <c r="M879" s="48" t="s">
        <v>73</v>
      </c>
      <c r="N879" s="89" t="s">
        <v>74</v>
      </c>
      <c r="O879" s="90" t="s">
        <v>74</v>
      </c>
      <c r="P879" s="89" t="s">
        <v>74</v>
      </c>
      <c r="Q879" s="47" t="str">
        <f t="shared" si="41"/>
        <v>KW5-00379</v>
      </c>
      <c r="R879" s="64" t="s">
        <v>75</v>
      </c>
      <c r="S879" s="87">
        <v>7</v>
      </c>
      <c r="T879" s="21">
        <v>1</v>
      </c>
      <c r="U879" s="62" t="s">
        <v>139</v>
      </c>
      <c r="V879" s="49" t="s">
        <v>136</v>
      </c>
    </row>
    <row r="880" spans="1:22" x14ac:dyDescent="0.2">
      <c r="A880" s="21" t="str">
        <f t="shared" si="39"/>
        <v>Catalogo principalOVS_ES ACADEMICOKW5-00380</v>
      </c>
      <c r="B880" s="21" t="str">
        <f t="shared" si="40"/>
        <v>KW5-00380OVS_ES ACADEMICO</v>
      </c>
      <c r="D880" s="21" t="s">
        <v>134</v>
      </c>
      <c r="E880" t="s">
        <v>1893</v>
      </c>
      <c r="F880" s="21" t="s">
        <v>806</v>
      </c>
      <c r="G880" s="21" t="s">
        <v>134</v>
      </c>
      <c r="H880" s="49" t="s">
        <v>136</v>
      </c>
      <c r="I880" s="21" t="s">
        <v>74</v>
      </c>
      <c r="J880" t="s">
        <v>1894</v>
      </c>
      <c r="K880" s="53" t="s">
        <v>29</v>
      </c>
      <c r="L880" s="52" t="s">
        <v>92</v>
      </c>
      <c r="M880" s="48" t="s">
        <v>73</v>
      </c>
      <c r="N880" s="89" t="s">
        <v>74</v>
      </c>
      <c r="O880" s="90" t="s">
        <v>74</v>
      </c>
      <c r="P880" s="89" t="s">
        <v>74</v>
      </c>
      <c r="Q880" s="47" t="str">
        <f t="shared" si="41"/>
        <v>KW5-00380</v>
      </c>
      <c r="R880" s="64" t="s">
        <v>75</v>
      </c>
      <c r="S880" s="87">
        <v>15</v>
      </c>
      <c r="T880" s="21">
        <v>1</v>
      </c>
      <c r="U880" s="62" t="s">
        <v>139</v>
      </c>
      <c r="V880" s="49" t="s">
        <v>136</v>
      </c>
    </row>
    <row r="881" spans="1:22" x14ac:dyDescent="0.2">
      <c r="A881" s="21" t="str">
        <f t="shared" si="39"/>
        <v>Catalogo principalOVS_ES ACADEMICOKW5-00381</v>
      </c>
      <c r="B881" s="21" t="str">
        <f t="shared" si="40"/>
        <v>KW5-00381OVS_ES ACADEMICO</v>
      </c>
      <c r="D881" s="21" t="s">
        <v>134</v>
      </c>
      <c r="E881" t="s">
        <v>1895</v>
      </c>
      <c r="F881" s="21" t="s">
        <v>806</v>
      </c>
      <c r="G881" s="21" t="s">
        <v>134</v>
      </c>
      <c r="H881" s="49" t="s">
        <v>136</v>
      </c>
      <c r="I881" s="21" t="s">
        <v>74</v>
      </c>
      <c r="J881" t="s">
        <v>1896</v>
      </c>
      <c r="K881" s="53" t="s">
        <v>29</v>
      </c>
      <c r="L881" s="52" t="s">
        <v>92</v>
      </c>
      <c r="M881" s="48" t="s">
        <v>73</v>
      </c>
      <c r="N881" s="89" t="s">
        <v>74</v>
      </c>
      <c r="O881" s="90" t="s">
        <v>74</v>
      </c>
      <c r="P881" s="89" t="s">
        <v>74</v>
      </c>
      <c r="Q881" s="47" t="str">
        <f t="shared" si="41"/>
        <v>KW5-00381</v>
      </c>
      <c r="R881" s="64" t="s">
        <v>75</v>
      </c>
      <c r="S881" s="87">
        <v>8</v>
      </c>
      <c r="T881" s="21">
        <v>1</v>
      </c>
      <c r="U881" s="62" t="s">
        <v>139</v>
      </c>
      <c r="V881" s="49" t="s">
        <v>136</v>
      </c>
    </row>
    <row r="882" spans="1:22" x14ac:dyDescent="0.2">
      <c r="A882" s="21" t="str">
        <f t="shared" si="39"/>
        <v>Catalogo principalOVS_ES ACADEMICOL5D-00232</v>
      </c>
      <c r="B882" s="21" t="str">
        <f t="shared" si="40"/>
        <v>L5D-00232OVS_ES ACADEMICO</v>
      </c>
      <c r="D882" s="21" t="s">
        <v>134</v>
      </c>
      <c r="E882" t="s">
        <v>1897</v>
      </c>
      <c r="F882" s="21" t="s">
        <v>806</v>
      </c>
      <c r="G882" s="21" t="s">
        <v>134</v>
      </c>
      <c r="H882" s="49" t="s">
        <v>136</v>
      </c>
      <c r="I882" s="21" t="s">
        <v>74</v>
      </c>
      <c r="J882" t="s">
        <v>1898</v>
      </c>
      <c r="K882" s="53" t="s">
        <v>29</v>
      </c>
      <c r="L882" s="52" t="s">
        <v>92</v>
      </c>
      <c r="M882" s="48" t="s">
        <v>73</v>
      </c>
      <c r="N882" s="89" t="s">
        <v>74</v>
      </c>
      <c r="O882" s="90" t="s">
        <v>74</v>
      </c>
      <c r="P882" s="89" t="s">
        <v>74</v>
      </c>
      <c r="Q882" s="47" t="str">
        <f t="shared" si="41"/>
        <v>L5D-00232</v>
      </c>
      <c r="R882" s="64" t="s">
        <v>75</v>
      </c>
      <c r="S882" s="87">
        <v>120</v>
      </c>
      <c r="T882" s="21">
        <v>1</v>
      </c>
      <c r="U882" s="62" t="s">
        <v>139</v>
      </c>
      <c r="V882" s="49" t="s">
        <v>136</v>
      </c>
    </row>
    <row r="883" spans="1:22" x14ac:dyDescent="0.2">
      <c r="A883" s="21" t="str">
        <f t="shared" si="39"/>
        <v>Catalogo principalOVS_ES ACADEMICOL5D-00233</v>
      </c>
      <c r="B883" s="21" t="str">
        <f t="shared" si="40"/>
        <v>L5D-00233OVS_ES ACADEMICO</v>
      </c>
      <c r="D883" s="21" t="s">
        <v>134</v>
      </c>
      <c r="E883" t="s">
        <v>1899</v>
      </c>
      <c r="F883" s="21" t="s">
        <v>806</v>
      </c>
      <c r="G883" s="21" t="s">
        <v>134</v>
      </c>
      <c r="H883" s="49" t="s">
        <v>136</v>
      </c>
      <c r="I883" s="21" t="s">
        <v>74</v>
      </c>
      <c r="J883" t="s">
        <v>1900</v>
      </c>
      <c r="K883" s="53" t="s">
        <v>29</v>
      </c>
      <c r="L883" s="52" t="s">
        <v>92</v>
      </c>
      <c r="M883" s="48" t="s">
        <v>73</v>
      </c>
      <c r="N883" s="89" t="s">
        <v>74</v>
      </c>
      <c r="O883" s="90" t="s">
        <v>74</v>
      </c>
      <c r="P883" s="89" t="s">
        <v>74</v>
      </c>
      <c r="Q883" s="47" t="str">
        <f t="shared" si="41"/>
        <v>L5D-00233</v>
      </c>
      <c r="R883" s="64" t="s">
        <v>75</v>
      </c>
      <c r="S883" s="87">
        <v>120</v>
      </c>
      <c r="T883" s="21">
        <v>1</v>
      </c>
      <c r="U883" s="62" t="s">
        <v>139</v>
      </c>
      <c r="V883" s="49" t="s">
        <v>136</v>
      </c>
    </row>
    <row r="884" spans="1:22" x14ac:dyDescent="0.2">
      <c r="A884" s="21" t="str">
        <f t="shared" si="39"/>
        <v>Catalogo principalOVS_ES ACADEMICOLE6-00001</v>
      </c>
      <c r="B884" s="21" t="str">
        <f t="shared" si="40"/>
        <v>LE6-00001OVS_ES ACADEMICO</v>
      </c>
      <c r="D884" s="21" t="s">
        <v>134</v>
      </c>
      <c r="E884" t="s">
        <v>1901</v>
      </c>
      <c r="F884" s="21" t="s">
        <v>806</v>
      </c>
      <c r="G884" s="21" t="s">
        <v>134</v>
      </c>
      <c r="H884" s="49" t="s">
        <v>136</v>
      </c>
      <c r="I884" s="21" t="s">
        <v>74</v>
      </c>
      <c r="J884" t="s">
        <v>1902</v>
      </c>
      <c r="K884" s="53" t="s">
        <v>29</v>
      </c>
      <c r="L884" s="52" t="s">
        <v>92</v>
      </c>
      <c r="M884" s="48" t="s">
        <v>73</v>
      </c>
      <c r="N884" s="89" t="s">
        <v>74</v>
      </c>
      <c r="O884" s="90" t="s">
        <v>74</v>
      </c>
      <c r="P884" s="89" t="s">
        <v>74</v>
      </c>
      <c r="Q884" s="47" t="str">
        <f t="shared" si="41"/>
        <v>LE6-00001</v>
      </c>
      <c r="R884" s="64" t="s">
        <v>848</v>
      </c>
      <c r="S884" s="87">
        <v>0</v>
      </c>
      <c r="T884" s="21">
        <v>1</v>
      </c>
      <c r="U884" s="62" t="s">
        <v>139</v>
      </c>
      <c r="V884" s="49" t="s">
        <v>136</v>
      </c>
    </row>
    <row r="885" spans="1:22" x14ac:dyDescent="0.2">
      <c r="A885" s="21" t="str">
        <f t="shared" si="39"/>
        <v>Catalogo principalOVS_ES ACADEMICOLE7-00001</v>
      </c>
      <c r="B885" s="21" t="str">
        <f t="shared" si="40"/>
        <v>LE7-00001OVS_ES ACADEMICO</v>
      </c>
      <c r="D885" s="21" t="s">
        <v>134</v>
      </c>
      <c r="E885" t="s">
        <v>1903</v>
      </c>
      <c r="F885" s="21" t="s">
        <v>806</v>
      </c>
      <c r="G885" s="21" t="s">
        <v>134</v>
      </c>
      <c r="H885" s="49" t="s">
        <v>136</v>
      </c>
      <c r="I885" s="21" t="s">
        <v>74</v>
      </c>
      <c r="J885" t="s">
        <v>1904</v>
      </c>
      <c r="K885" s="53" t="s">
        <v>29</v>
      </c>
      <c r="L885" s="52" t="s">
        <v>92</v>
      </c>
      <c r="M885" s="48" t="s">
        <v>73</v>
      </c>
      <c r="N885" s="89" t="s">
        <v>74</v>
      </c>
      <c r="O885" s="90" t="s">
        <v>74</v>
      </c>
      <c r="P885" s="89" t="s">
        <v>74</v>
      </c>
      <c r="Q885" s="47" t="str">
        <f t="shared" si="41"/>
        <v>LE7-00001</v>
      </c>
      <c r="R885" s="64" t="s">
        <v>848</v>
      </c>
      <c r="S885" s="87">
        <v>0</v>
      </c>
      <c r="T885" s="21">
        <v>1</v>
      </c>
      <c r="U885" s="62" t="s">
        <v>139</v>
      </c>
      <c r="V885" s="49" t="s">
        <v>136</v>
      </c>
    </row>
    <row r="886" spans="1:22" x14ac:dyDescent="0.2">
      <c r="A886" s="21" t="str">
        <f t="shared" si="39"/>
        <v>Catalogo principalOVS_ES ACADEMICOLE9-00002</v>
      </c>
      <c r="B886" s="21" t="str">
        <f t="shared" si="40"/>
        <v>LE9-00002OVS_ES ACADEMICO</v>
      </c>
      <c r="D886" s="21" t="s">
        <v>134</v>
      </c>
      <c r="E886" t="s">
        <v>1905</v>
      </c>
      <c r="F886" s="21" t="s">
        <v>806</v>
      </c>
      <c r="G886" s="21" t="s">
        <v>134</v>
      </c>
      <c r="H886" s="49" t="s">
        <v>136</v>
      </c>
      <c r="I886" s="21" t="s">
        <v>74</v>
      </c>
      <c r="J886" t="s">
        <v>1906</v>
      </c>
      <c r="K886" s="53" t="s">
        <v>29</v>
      </c>
      <c r="L886" s="52" t="s">
        <v>92</v>
      </c>
      <c r="M886" s="48" t="s">
        <v>73</v>
      </c>
      <c r="N886" s="89" t="s">
        <v>74</v>
      </c>
      <c r="O886" s="90" t="s">
        <v>74</v>
      </c>
      <c r="P886" s="89" t="s">
        <v>74</v>
      </c>
      <c r="Q886" s="47" t="str">
        <f t="shared" si="41"/>
        <v>LE9-00002</v>
      </c>
      <c r="R886" s="64" t="s">
        <v>848</v>
      </c>
      <c r="S886" s="87">
        <v>0</v>
      </c>
      <c r="T886" s="21">
        <v>1</v>
      </c>
      <c r="U886" s="62" t="s">
        <v>139</v>
      </c>
      <c r="V886" s="49" t="s">
        <v>136</v>
      </c>
    </row>
    <row r="887" spans="1:22" x14ac:dyDescent="0.2">
      <c r="A887" s="21" t="str">
        <f t="shared" si="39"/>
        <v>Catalogo principalOVS_ES ACADEMICOLEG-00002</v>
      </c>
      <c r="B887" s="21" t="str">
        <f t="shared" si="40"/>
        <v>LEG-00002OVS_ES ACADEMICO</v>
      </c>
      <c r="D887" s="21" t="s">
        <v>134</v>
      </c>
      <c r="E887" t="s">
        <v>1907</v>
      </c>
      <c r="F887" s="21" t="s">
        <v>806</v>
      </c>
      <c r="G887" s="21" t="s">
        <v>134</v>
      </c>
      <c r="H887" s="49" t="s">
        <v>136</v>
      </c>
      <c r="I887" s="21" t="s">
        <v>74</v>
      </c>
      <c r="J887" t="s">
        <v>1908</v>
      </c>
      <c r="K887" s="53" t="s">
        <v>29</v>
      </c>
      <c r="L887" s="52" t="s">
        <v>92</v>
      </c>
      <c r="M887" s="48" t="s">
        <v>73</v>
      </c>
      <c r="N887" s="89" t="s">
        <v>74</v>
      </c>
      <c r="O887" s="90" t="s">
        <v>74</v>
      </c>
      <c r="P887" s="89" t="s">
        <v>74</v>
      </c>
      <c r="Q887" s="47" t="str">
        <f t="shared" si="41"/>
        <v>LEG-00002</v>
      </c>
      <c r="R887" s="64" t="s">
        <v>848</v>
      </c>
      <c r="S887" s="87">
        <v>0</v>
      </c>
      <c r="T887" s="21">
        <v>1</v>
      </c>
      <c r="U887" s="62" t="s">
        <v>139</v>
      </c>
      <c r="V887" s="49" t="s">
        <v>136</v>
      </c>
    </row>
    <row r="888" spans="1:22" x14ac:dyDescent="0.2">
      <c r="A888" s="21" t="str">
        <f t="shared" si="39"/>
        <v>Catalogo principalOVS_ES ACADEMICOLEK-00001</v>
      </c>
      <c r="B888" s="21" t="str">
        <f t="shared" si="40"/>
        <v>LEK-00001OVS_ES ACADEMICO</v>
      </c>
      <c r="D888" s="21" t="s">
        <v>134</v>
      </c>
      <c r="E888" t="s">
        <v>1909</v>
      </c>
      <c r="F888" s="21" t="s">
        <v>806</v>
      </c>
      <c r="G888" s="21" t="s">
        <v>134</v>
      </c>
      <c r="H888" s="49" t="s">
        <v>136</v>
      </c>
      <c r="I888" s="21" t="s">
        <v>74</v>
      </c>
      <c r="J888" t="s">
        <v>1910</v>
      </c>
      <c r="K888" s="53" t="s">
        <v>29</v>
      </c>
      <c r="L888" s="52" t="s">
        <v>92</v>
      </c>
      <c r="M888" s="48" t="s">
        <v>73</v>
      </c>
      <c r="N888" s="89" t="s">
        <v>74</v>
      </c>
      <c r="O888" s="90" t="s">
        <v>74</v>
      </c>
      <c r="P888" s="89" t="s">
        <v>74</v>
      </c>
      <c r="Q888" s="47" t="str">
        <f t="shared" si="41"/>
        <v>LEK-00001</v>
      </c>
      <c r="R888" s="64" t="s">
        <v>848</v>
      </c>
      <c r="S888" s="87">
        <v>1.95</v>
      </c>
      <c r="T888" s="21">
        <v>1</v>
      </c>
      <c r="U888" s="62" t="s">
        <v>139</v>
      </c>
      <c r="V888" s="49" t="s">
        <v>136</v>
      </c>
    </row>
    <row r="889" spans="1:22" x14ac:dyDescent="0.2">
      <c r="A889" s="21" t="str">
        <f t="shared" si="39"/>
        <v>Catalogo principalOVS_ES ACADEMICOLEK-00002</v>
      </c>
      <c r="B889" s="21" t="str">
        <f t="shared" si="40"/>
        <v>LEK-00002OVS_ES ACADEMICO</v>
      </c>
      <c r="D889" s="21" t="s">
        <v>134</v>
      </c>
      <c r="E889" t="s">
        <v>1911</v>
      </c>
      <c r="F889" s="21" t="s">
        <v>806</v>
      </c>
      <c r="G889" s="21" t="s">
        <v>134</v>
      </c>
      <c r="H889" s="49" t="s">
        <v>136</v>
      </c>
      <c r="I889" s="21" t="s">
        <v>74</v>
      </c>
      <c r="J889" t="s">
        <v>1912</v>
      </c>
      <c r="K889" s="53" t="s">
        <v>29</v>
      </c>
      <c r="L889" s="52" t="s">
        <v>92</v>
      </c>
      <c r="M889" s="48" t="s">
        <v>73</v>
      </c>
      <c r="N889" s="89" t="s">
        <v>74</v>
      </c>
      <c r="O889" s="90" t="s">
        <v>74</v>
      </c>
      <c r="P889" s="89" t="s">
        <v>74</v>
      </c>
      <c r="Q889" s="47" t="str">
        <f t="shared" si="41"/>
        <v>LEK-00002</v>
      </c>
      <c r="R889" s="64" t="s">
        <v>848</v>
      </c>
      <c r="S889" s="87">
        <v>1.95</v>
      </c>
      <c r="T889" s="21">
        <v>1</v>
      </c>
      <c r="U889" s="62" t="s">
        <v>139</v>
      </c>
      <c r="V889" s="49" t="s">
        <v>136</v>
      </c>
    </row>
    <row r="890" spans="1:22" x14ac:dyDescent="0.2">
      <c r="A890" s="21" t="str">
        <f t="shared" si="39"/>
        <v>Catalogo principalOVS_ES ACADEMICOLEL-00001</v>
      </c>
      <c r="B890" s="21" t="str">
        <f t="shared" si="40"/>
        <v>LEL-00001OVS_ES ACADEMICO</v>
      </c>
      <c r="D890" s="21" t="s">
        <v>134</v>
      </c>
      <c r="E890" t="s">
        <v>1913</v>
      </c>
      <c r="F890" s="21" t="s">
        <v>806</v>
      </c>
      <c r="G890" s="21" t="s">
        <v>134</v>
      </c>
      <c r="H890" s="49" t="s">
        <v>136</v>
      </c>
      <c r="I890" s="21" t="s">
        <v>74</v>
      </c>
      <c r="J890" t="s">
        <v>1914</v>
      </c>
      <c r="K890" s="53" t="s">
        <v>29</v>
      </c>
      <c r="L890" s="52" t="s">
        <v>92</v>
      </c>
      <c r="M890" s="48" t="s">
        <v>73</v>
      </c>
      <c r="N890" s="89" t="s">
        <v>74</v>
      </c>
      <c r="O890" s="90" t="s">
        <v>74</v>
      </c>
      <c r="P890" s="89" t="s">
        <v>74</v>
      </c>
      <c r="Q890" s="47" t="str">
        <f t="shared" si="41"/>
        <v>LEL-00001</v>
      </c>
      <c r="R890" s="64" t="s">
        <v>848</v>
      </c>
      <c r="S890" s="87">
        <v>1.95</v>
      </c>
      <c r="T890" s="21">
        <v>1</v>
      </c>
      <c r="U890" s="62" t="s">
        <v>139</v>
      </c>
      <c r="V890" s="49" t="s">
        <v>136</v>
      </c>
    </row>
    <row r="891" spans="1:22" x14ac:dyDescent="0.2">
      <c r="A891" s="21" t="str">
        <f t="shared" si="39"/>
        <v>Catalogo principalOVS_ES ACADEMICOLEP-00001</v>
      </c>
      <c r="B891" s="21" t="str">
        <f t="shared" si="40"/>
        <v>LEP-00001OVS_ES ACADEMICO</v>
      </c>
      <c r="D891" s="21" t="s">
        <v>134</v>
      </c>
      <c r="E891" t="s">
        <v>1915</v>
      </c>
      <c r="F891" s="21" t="s">
        <v>806</v>
      </c>
      <c r="G891" s="21" t="s">
        <v>134</v>
      </c>
      <c r="H891" s="49" t="s">
        <v>136</v>
      </c>
      <c r="I891" s="21" t="s">
        <v>74</v>
      </c>
      <c r="J891" t="s">
        <v>1916</v>
      </c>
      <c r="K891" s="53" t="s">
        <v>29</v>
      </c>
      <c r="L891" s="52" t="s">
        <v>92</v>
      </c>
      <c r="M891" s="48" t="s">
        <v>73</v>
      </c>
      <c r="N891" s="89" t="s">
        <v>74</v>
      </c>
      <c r="O891" s="90" t="s">
        <v>74</v>
      </c>
      <c r="P891" s="89" t="s">
        <v>74</v>
      </c>
      <c r="Q891" s="47" t="str">
        <f t="shared" si="41"/>
        <v>LEP-00001</v>
      </c>
      <c r="R891" s="64" t="s">
        <v>848</v>
      </c>
      <c r="S891" s="87">
        <v>3.9</v>
      </c>
      <c r="T891" s="21">
        <v>1</v>
      </c>
      <c r="U891" s="62" t="s">
        <v>139</v>
      </c>
      <c r="V891" s="49" t="s">
        <v>136</v>
      </c>
    </row>
    <row r="892" spans="1:22" x14ac:dyDescent="0.2">
      <c r="A892" s="21" t="str">
        <f t="shared" si="39"/>
        <v>Catalogo principalOVS_ES ACADEMICOLEP-00002</v>
      </c>
      <c r="B892" s="21" t="str">
        <f t="shared" si="40"/>
        <v>LEP-00002OVS_ES ACADEMICO</v>
      </c>
      <c r="D892" s="21" t="s">
        <v>134</v>
      </c>
      <c r="E892" t="s">
        <v>1917</v>
      </c>
      <c r="F892" s="21" t="s">
        <v>806</v>
      </c>
      <c r="G892" s="21" t="s">
        <v>134</v>
      </c>
      <c r="H892" s="49" t="s">
        <v>136</v>
      </c>
      <c r="I892" s="21" t="s">
        <v>74</v>
      </c>
      <c r="J892" t="s">
        <v>1918</v>
      </c>
      <c r="K892" s="53" t="s">
        <v>29</v>
      </c>
      <c r="L892" s="52" t="s">
        <v>92</v>
      </c>
      <c r="M892" s="48" t="s">
        <v>73</v>
      </c>
      <c r="N892" s="89" t="s">
        <v>74</v>
      </c>
      <c r="O892" s="90" t="s">
        <v>74</v>
      </c>
      <c r="P892" s="89" t="s">
        <v>74</v>
      </c>
      <c r="Q892" s="47" t="str">
        <f t="shared" si="41"/>
        <v>LEP-00002</v>
      </c>
      <c r="R892" s="64" t="s">
        <v>848</v>
      </c>
      <c r="S892" s="87">
        <v>3.9</v>
      </c>
      <c r="T892" s="21">
        <v>1</v>
      </c>
      <c r="U892" s="62" t="s">
        <v>139</v>
      </c>
      <c r="V892" s="49" t="s">
        <v>136</v>
      </c>
    </row>
    <row r="893" spans="1:22" x14ac:dyDescent="0.2">
      <c r="A893" s="21" t="str">
        <f t="shared" si="39"/>
        <v>Catalogo principalOVS_ES ACADEMICOLEQ-00001</v>
      </c>
      <c r="B893" s="21" t="str">
        <f t="shared" si="40"/>
        <v>LEQ-00001OVS_ES ACADEMICO</v>
      </c>
      <c r="D893" s="21" t="s">
        <v>134</v>
      </c>
      <c r="E893" t="s">
        <v>1919</v>
      </c>
      <c r="F893" s="21" t="s">
        <v>806</v>
      </c>
      <c r="G893" s="21" t="s">
        <v>134</v>
      </c>
      <c r="H893" s="49" t="s">
        <v>136</v>
      </c>
      <c r="I893" s="21" t="s">
        <v>74</v>
      </c>
      <c r="J893" t="s">
        <v>1920</v>
      </c>
      <c r="K893" s="53" t="s">
        <v>29</v>
      </c>
      <c r="L893" s="52" t="s">
        <v>92</v>
      </c>
      <c r="M893" s="48" t="s">
        <v>73</v>
      </c>
      <c r="N893" s="89" t="s">
        <v>74</v>
      </c>
      <c r="O893" s="90" t="s">
        <v>74</v>
      </c>
      <c r="P893" s="89" t="s">
        <v>74</v>
      </c>
      <c r="Q893" s="47" t="str">
        <f t="shared" si="41"/>
        <v>LEQ-00001</v>
      </c>
      <c r="R893" s="64" t="s">
        <v>848</v>
      </c>
      <c r="S893" s="87">
        <v>3.9</v>
      </c>
      <c r="T893" s="21">
        <v>1</v>
      </c>
      <c r="U893" s="62" t="s">
        <v>139</v>
      </c>
      <c r="V893" s="49" t="s">
        <v>136</v>
      </c>
    </row>
    <row r="894" spans="1:22" x14ac:dyDescent="0.2">
      <c r="A894" s="21" t="str">
        <f t="shared" si="39"/>
        <v>Catalogo principalOVS_ES ACADEMICOM3J-00139</v>
      </c>
      <c r="B894" s="21" t="str">
        <f t="shared" si="40"/>
        <v>M3J-00139OVS_ES ACADEMICO</v>
      </c>
      <c r="D894" s="21" t="s">
        <v>134</v>
      </c>
      <c r="E894" t="s">
        <v>1921</v>
      </c>
      <c r="F894" s="21" t="s">
        <v>806</v>
      </c>
      <c r="G894" s="21" t="s">
        <v>134</v>
      </c>
      <c r="H894" s="49" t="s">
        <v>136</v>
      </c>
      <c r="I894" s="21" t="s">
        <v>74</v>
      </c>
      <c r="J894" t="s">
        <v>1922</v>
      </c>
      <c r="K894" s="53" t="s">
        <v>29</v>
      </c>
      <c r="L894" s="52" t="s">
        <v>92</v>
      </c>
      <c r="M894" s="48" t="s">
        <v>73</v>
      </c>
      <c r="N894" s="89" t="s">
        <v>74</v>
      </c>
      <c r="O894" s="90" t="s">
        <v>74</v>
      </c>
      <c r="P894" s="89" t="s">
        <v>74</v>
      </c>
      <c r="Q894" s="47" t="str">
        <f t="shared" si="41"/>
        <v>M3J-00139</v>
      </c>
      <c r="R894" s="64" t="s">
        <v>848</v>
      </c>
      <c r="S894" s="87">
        <v>0.14000000000000001</v>
      </c>
      <c r="T894" s="21">
        <v>1</v>
      </c>
      <c r="U894" s="62" t="s">
        <v>139</v>
      </c>
      <c r="V894" s="49" t="s">
        <v>136</v>
      </c>
    </row>
    <row r="895" spans="1:22" x14ac:dyDescent="0.2">
      <c r="A895" s="21" t="str">
        <f t="shared" ref="A895:A958" si="42">D895&amp;F895&amp;E895</f>
        <v>Catalogo principalOVS_ES ACADEMICOM3J-00140</v>
      </c>
      <c r="B895" s="21" t="str">
        <f t="shared" ref="B895:B958" si="43">E895&amp;F895</f>
        <v>M3J-00140OVS_ES ACADEMICO</v>
      </c>
      <c r="D895" s="21" t="s">
        <v>134</v>
      </c>
      <c r="E895" t="s">
        <v>1923</v>
      </c>
      <c r="F895" s="21" t="s">
        <v>806</v>
      </c>
      <c r="G895" s="21" t="s">
        <v>134</v>
      </c>
      <c r="H895" s="49" t="s">
        <v>136</v>
      </c>
      <c r="I895" s="21" t="s">
        <v>74</v>
      </c>
      <c r="J895" t="s">
        <v>1924</v>
      </c>
      <c r="K895" s="53" t="s">
        <v>29</v>
      </c>
      <c r="L895" s="52" t="s">
        <v>92</v>
      </c>
      <c r="M895" s="48" t="s">
        <v>73</v>
      </c>
      <c r="N895" s="89" t="s">
        <v>74</v>
      </c>
      <c r="O895" s="90" t="s">
        <v>74</v>
      </c>
      <c r="P895" s="89" t="s">
        <v>74</v>
      </c>
      <c r="Q895" s="47" t="str">
        <f t="shared" si="41"/>
        <v>M3J-00140</v>
      </c>
      <c r="R895" s="64" t="s">
        <v>848</v>
      </c>
      <c r="S895" s="87">
        <v>0.14000000000000001</v>
      </c>
      <c r="T895" s="21">
        <v>1</v>
      </c>
      <c r="U895" s="62" t="s">
        <v>139</v>
      </c>
      <c r="V895" s="49" t="s">
        <v>136</v>
      </c>
    </row>
    <row r="896" spans="1:22" x14ac:dyDescent="0.2">
      <c r="A896" s="21" t="str">
        <f t="shared" si="42"/>
        <v>Catalogo principalOVS_ES ACADEMICOM3J-00158</v>
      </c>
      <c r="B896" s="21" t="str">
        <f t="shared" si="43"/>
        <v>M3J-00158OVS_ES ACADEMICO</v>
      </c>
      <c r="D896" s="21" t="s">
        <v>134</v>
      </c>
      <c r="E896" t="s">
        <v>1925</v>
      </c>
      <c r="F896" s="21" t="s">
        <v>806</v>
      </c>
      <c r="G896" s="21" t="s">
        <v>134</v>
      </c>
      <c r="H896" s="49" t="s">
        <v>136</v>
      </c>
      <c r="I896" s="21" t="s">
        <v>74</v>
      </c>
      <c r="J896" t="s">
        <v>1926</v>
      </c>
      <c r="K896" s="53" t="s">
        <v>29</v>
      </c>
      <c r="L896" s="52" t="s">
        <v>92</v>
      </c>
      <c r="M896" s="48" t="s">
        <v>73</v>
      </c>
      <c r="N896" s="89" t="s">
        <v>74</v>
      </c>
      <c r="O896" s="90" t="s">
        <v>74</v>
      </c>
      <c r="P896" s="89" t="s">
        <v>74</v>
      </c>
      <c r="Q896" s="47" t="str">
        <f t="shared" si="41"/>
        <v>M3J-00158</v>
      </c>
      <c r="R896" s="64" t="s">
        <v>848</v>
      </c>
      <c r="S896" s="87">
        <v>0.22</v>
      </c>
      <c r="T896" s="21">
        <v>1</v>
      </c>
      <c r="U896" s="62" t="s">
        <v>139</v>
      </c>
      <c r="V896" s="49" t="s">
        <v>136</v>
      </c>
    </row>
    <row r="897" spans="1:22" x14ac:dyDescent="0.2">
      <c r="A897" s="21" t="str">
        <f t="shared" si="42"/>
        <v>Catalogo principalOVS_ES ACADEMICOM3J-00159</v>
      </c>
      <c r="B897" s="21" t="str">
        <f t="shared" si="43"/>
        <v>M3J-00159OVS_ES ACADEMICO</v>
      </c>
      <c r="D897" s="21" t="s">
        <v>134</v>
      </c>
      <c r="E897" t="s">
        <v>1927</v>
      </c>
      <c r="F897" s="21" t="s">
        <v>806</v>
      </c>
      <c r="G897" s="21" t="s">
        <v>134</v>
      </c>
      <c r="H897" s="49" t="s">
        <v>136</v>
      </c>
      <c r="I897" s="21" t="s">
        <v>74</v>
      </c>
      <c r="J897" t="s">
        <v>1928</v>
      </c>
      <c r="K897" s="53" t="s">
        <v>29</v>
      </c>
      <c r="L897" s="52" t="s">
        <v>92</v>
      </c>
      <c r="M897" s="48" t="s">
        <v>73</v>
      </c>
      <c r="N897" s="89" t="s">
        <v>74</v>
      </c>
      <c r="O897" s="90" t="s">
        <v>74</v>
      </c>
      <c r="P897" s="89" t="s">
        <v>74</v>
      </c>
      <c r="Q897" s="47" t="str">
        <f t="shared" si="41"/>
        <v>M3J-00159</v>
      </c>
      <c r="R897" s="64" t="s">
        <v>848</v>
      </c>
      <c r="S897" s="87">
        <v>0.22</v>
      </c>
      <c r="T897" s="21">
        <v>1</v>
      </c>
      <c r="U897" s="62" t="s">
        <v>139</v>
      </c>
      <c r="V897" s="49" t="s">
        <v>136</v>
      </c>
    </row>
    <row r="898" spans="1:22" x14ac:dyDescent="0.2">
      <c r="A898" s="21" t="str">
        <f t="shared" si="42"/>
        <v>Catalogo principalOVS_ES ACADEMICOM3J-00160</v>
      </c>
      <c r="B898" s="21" t="str">
        <f t="shared" si="43"/>
        <v>M3J-00160OVS_ES ACADEMICO</v>
      </c>
      <c r="D898" s="21" t="s">
        <v>134</v>
      </c>
      <c r="E898" t="s">
        <v>1929</v>
      </c>
      <c r="F898" s="21" t="s">
        <v>806</v>
      </c>
      <c r="G898" s="21" t="s">
        <v>134</v>
      </c>
      <c r="H898" s="49" t="s">
        <v>136</v>
      </c>
      <c r="I898" s="21" t="s">
        <v>74</v>
      </c>
      <c r="J898" t="s">
        <v>1930</v>
      </c>
      <c r="K898" s="53" t="s">
        <v>29</v>
      </c>
      <c r="L898" s="52" t="s">
        <v>92</v>
      </c>
      <c r="M898" s="48" t="s">
        <v>73</v>
      </c>
      <c r="N898" s="89" t="s">
        <v>74</v>
      </c>
      <c r="O898" s="90" t="s">
        <v>74</v>
      </c>
      <c r="P898" s="89" t="s">
        <v>74</v>
      </c>
      <c r="Q898" s="47" t="str">
        <f t="shared" si="41"/>
        <v>M3J-00160</v>
      </c>
      <c r="R898" s="64" t="s">
        <v>848</v>
      </c>
      <c r="S898" s="87">
        <v>0.22</v>
      </c>
      <c r="T898" s="21">
        <v>1</v>
      </c>
      <c r="U898" s="62" t="s">
        <v>139</v>
      </c>
      <c r="V898" s="49" t="s">
        <v>136</v>
      </c>
    </row>
    <row r="899" spans="1:22" x14ac:dyDescent="0.2">
      <c r="A899" s="21" t="str">
        <f t="shared" si="42"/>
        <v>Catalogo principalOVS_ES ACADEMICOM3J-00161</v>
      </c>
      <c r="B899" s="21" t="str">
        <f t="shared" si="43"/>
        <v>M3J-00161OVS_ES ACADEMICO</v>
      </c>
      <c r="D899" s="21" t="s">
        <v>134</v>
      </c>
      <c r="E899" t="s">
        <v>1931</v>
      </c>
      <c r="F899" s="21" t="s">
        <v>806</v>
      </c>
      <c r="G899" s="21" t="s">
        <v>134</v>
      </c>
      <c r="H899" s="49" t="s">
        <v>136</v>
      </c>
      <c r="I899" s="21" t="s">
        <v>74</v>
      </c>
      <c r="J899" t="s">
        <v>1932</v>
      </c>
      <c r="K899" s="53" t="s">
        <v>29</v>
      </c>
      <c r="L899" s="52" t="s">
        <v>92</v>
      </c>
      <c r="M899" s="48" t="s">
        <v>73</v>
      </c>
      <c r="N899" s="89" t="s">
        <v>74</v>
      </c>
      <c r="O899" s="90" t="s">
        <v>74</v>
      </c>
      <c r="P899" s="89" t="s">
        <v>74</v>
      </c>
      <c r="Q899" s="47" t="str">
        <f t="shared" ref="Q899:Q962" si="44">+E899</f>
        <v>M3J-00161</v>
      </c>
      <c r="R899" s="64" t="s">
        <v>848</v>
      </c>
      <c r="S899" s="87">
        <v>0.22</v>
      </c>
      <c r="T899" s="21">
        <v>1</v>
      </c>
      <c r="U899" s="62" t="s">
        <v>139</v>
      </c>
      <c r="V899" s="49" t="s">
        <v>136</v>
      </c>
    </row>
    <row r="900" spans="1:22" x14ac:dyDescent="0.2">
      <c r="A900" s="21" t="str">
        <f t="shared" si="42"/>
        <v>Catalogo principalOVS_ES ACADEMICOMX3-00124</v>
      </c>
      <c r="B900" s="21" t="str">
        <f t="shared" si="43"/>
        <v>MX3-00124OVS_ES ACADEMICO</v>
      </c>
      <c r="D900" s="21" t="s">
        <v>134</v>
      </c>
      <c r="E900" t="s">
        <v>1933</v>
      </c>
      <c r="F900" s="21" t="s">
        <v>806</v>
      </c>
      <c r="G900" s="21" t="s">
        <v>134</v>
      </c>
      <c r="H900" s="49" t="s">
        <v>136</v>
      </c>
      <c r="I900" s="21" t="s">
        <v>74</v>
      </c>
      <c r="J900" t="s">
        <v>1934</v>
      </c>
      <c r="K900" s="53" t="s">
        <v>29</v>
      </c>
      <c r="L900" s="52" t="s">
        <v>92</v>
      </c>
      <c r="M900" s="48" t="s">
        <v>73</v>
      </c>
      <c r="N900" s="89" t="s">
        <v>74</v>
      </c>
      <c r="O900" s="90" t="s">
        <v>74</v>
      </c>
      <c r="P900" s="89" t="s">
        <v>74</v>
      </c>
      <c r="Q900" s="47" t="str">
        <f t="shared" si="44"/>
        <v>MX3-00124</v>
      </c>
      <c r="R900" s="64" t="s">
        <v>75</v>
      </c>
      <c r="S900" s="87">
        <v>407</v>
      </c>
      <c r="T900" s="21">
        <v>1</v>
      </c>
      <c r="U900" s="62" t="s">
        <v>139</v>
      </c>
      <c r="V900" s="49" t="s">
        <v>136</v>
      </c>
    </row>
    <row r="901" spans="1:22" x14ac:dyDescent="0.2">
      <c r="A901" s="21" t="str">
        <f t="shared" si="42"/>
        <v>Catalogo principalOVS_ES ACADEMICOMX3-00125</v>
      </c>
      <c r="B901" s="21" t="str">
        <f t="shared" si="43"/>
        <v>MX3-00125OVS_ES ACADEMICO</v>
      </c>
      <c r="D901" s="21" t="s">
        <v>134</v>
      </c>
      <c r="E901" t="s">
        <v>1935</v>
      </c>
      <c r="F901" s="21" t="s">
        <v>806</v>
      </c>
      <c r="G901" s="21" t="s">
        <v>134</v>
      </c>
      <c r="H901" s="49" t="s">
        <v>136</v>
      </c>
      <c r="I901" s="21" t="s">
        <v>74</v>
      </c>
      <c r="J901" t="s">
        <v>1936</v>
      </c>
      <c r="K901" s="53" t="s">
        <v>29</v>
      </c>
      <c r="L901" s="52" t="s">
        <v>92</v>
      </c>
      <c r="M901" s="48" t="s">
        <v>73</v>
      </c>
      <c r="N901" s="89" t="s">
        <v>74</v>
      </c>
      <c r="O901" s="90" t="s">
        <v>74</v>
      </c>
      <c r="P901" s="89" t="s">
        <v>74</v>
      </c>
      <c r="Q901" s="47" t="str">
        <f t="shared" si="44"/>
        <v>MX3-00125</v>
      </c>
      <c r="R901" s="64" t="s">
        <v>75</v>
      </c>
      <c r="S901" s="87">
        <v>407</v>
      </c>
      <c r="T901" s="21">
        <v>1</v>
      </c>
      <c r="U901" s="62" t="s">
        <v>139</v>
      </c>
      <c r="V901" s="49" t="s">
        <v>136</v>
      </c>
    </row>
    <row r="902" spans="1:22" x14ac:dyDescent="0.2">
      <c r="A902" s="21" t="str">
        <f t="shared" si="42"/>
        <v>Catalogo principalOVS_ES ACADEMICOMX3-00126</v>
      </c>
      <c r="B902" s="21" t="str">
        <f t="shared" si="43"/>
        <v>MX3-00126OVS_ES ACADEMICO</v>
      </c>
      <c r="D902" s="21" t="s">
        <v>134</v>
      </c>
      <c r="E902" t="s">
        <v>1937</v>
      </c>
      <c r="F902" s="21" t="s">
        <v>806</v>
      </c>
      <c r="G902" s="21" t="s">
        <v>134</v>
      </c>
      <c r="H902" s="49" t="s">
        <v>136</v>
      </c>
      <c r="I902" s="21" t="s">
        <v>74</v>
      </c>
      <c r="J902" t="s">
        <v>1938</v>
      </c>
      <c r="K902" s="53" t="s">
        <v>29</v>
      </c>
      <c r="L902" s="52" t="s">
        <v>92</v>
      </c>
      <c r="M902" s="48" t="s">
        <v>73</v>
      </c>
      <c r="N902" s="89" t="s">
        <v>74</v>
      </c>
      <c r="O902" s="90" t="s">
        <v>74</v>
      </c>
      <c r="P902" s="89" t="s">
        <v>74</v>
      </c>
      <c r="Q902" s="47" t="str">
        <f t="shared" si="44"/>
        <v>MX3-00126</v>
      </c>
      <c r="R902" s="64" t="s">
        <v>75</v>
      </c>
      <c r="S902" s="87">
        <v>338</v>
      </c>
      <c r="T902" s="21">
        <v>1</v>
      </c>
      <c r="U902" s="62" t="s">
        <v>139</v>
      </c>
      <c r="V902" s="49" t="s">
        <v>136</v>
      </c>
    </row>
    <row r="903" spans="1:22" x14ac:dyDescent="0.2">
      <c r="A903" s="21" t="str">
        <f t="shared" si="42"/>
        <v>Catalogo principalOVS_ES ACADEMICOMX3-00127</v>
      </c>
      <c r="B903" s="21" t="str">
        <f t="shared" si="43"/>
        <v>MX3-00127OVS_ES ACADEMICO</v>
      </c>
      <c r="D903" s="21" t="s">
        <v>134</v>
      </c>
      <c r="E903" t="s">
        <v>1939</v>
      </c>
      <c r="F903" s="21" t="s">
        <v>806</v>
      </c>
      <c r="G903" s="21" t="s">
        <v>134</v>
      </c>
      <c r="H903" s="49" t="s">
        <v>136</v>
      </c>
      <c r="I903" s="21" t="s">
        <v>74</v>
      </c>
      <c r="J903" t="s">
        <v>1940</v>
      </c>
      <c r="K903" s="53" t="s">
        <v>29</v>
      </c>
      <c r="L903" s="52" t="s">
        <v>92</v>
      </c>
      <c r="M903" s="48" t="s">
        <v>73</v>
      </c>
      <c r="N903" s="89" t="s">
        <v>74</v>
      </c>
      <c r="O903" s="90" t="s">
        <v>74</v>
      </c>
      <c r="P903" s="89" t="s">
        <v>74</v>
      </c>
      <c r="Q903" s="47" t="str">
        <f t="shared" si="44"/>
        <v>MX3-00127</v>
      </c>
      <c r="R903" s="64" t="s">
        <v>75</v>
      </c>
      <c r="S903" s="87">
        <v>338</v>
      </c>
      <c r="T903" s="21">
        <v>1</v>
      </c>
      <c r="U903" s="62" t="s">
        <v>139</v>
      </c>
      <c r="V903" s="49" t="s">
        <v>136</v>
      </c>
    </row>
    <row r="904" spans="1:22" x14ac:dyDescent="0.2">
      <c r="A904" s="21" t="str">
        <f t="shared" si="42"/>
        <v>Catalogo principalOVS_ES ACADEMICOMX3-00128</v>
      </c>
      <c r="B904" s="21" t="str">
        <f t="shared" si="43"/>
        <v>MX3-00128OVS_ES ACADEMICO</v>
      </c>
      <c r="D904" s="21" t="s">
        <v>134</v>
      </c>
      <c r="E904" t="s">
        <v>1941</v>
      </c>
      <c r="F904" s="21" t="s">
        <v>806</v>
      </c>
      <c r="G904" s="21" t="s">
        <v>134</v>
      </c>
      <c r="H904" s="49" t="s">
        <v>136</v>
      </c>
      <c r="I904" s="21" t="s">
        <v>74</v>
      </c>
      <c r="J904" t="s">
        <v>1942</v>
      </c>
      <c r="K904" s="53" t="s">
        <v>29</v>
      </c>
      <c r="L904" s="52" t="s">
        <v>92</v>
      </c>
      <c r="M904" s="48" t="s">
        <v>73</v>
      </c>
      <c r="N904" s="89" t="s">
        <v>74</v>
      </c>
      <c r="O904" s="90" t="s">
        <v>74</v>
      </c>
      <c r="P904" s="89" t="s">
        <v>74</v>
      </c>
      <c r="Q904" s="47" t="str">
        <f t="shared" si="44"/>
        <v>MX3-00128</v>
      </c>
      <c r="R904" s="64" t="s">
        <v>75</v>
      </c>
      <c r="S904" s="87">
        <v>288</v>
      </c>
      <c r="T904" s="21">
        <v>1</v>
      </c>
      <c r="U904" s="62" t="s">
        <v>139</v>
      </c>
      <c r="V904" s="49" t="s">
        <v>136</v>
      </c>
    </row>
    <row r="905" spans="1:22" x14ac:dyDescent="0.2">
      <c r="A905" s="21" t="str">
        <f t="shared" si="42"/>
        <v>Catalogo principalOVS_ES ACADEMICOMX3-00129</v>
      </c>
      <c r="B905" s="21" t="str">
        <f t="shared" si="43"/>
        <v>MX3-00129OVS_ES ACADEMICO</v>
      </c>
      <c r="D905" s="21" t="s">
        <v>134</v>
      </c>
      <c r="E905" t="s">
        <v>1943</v>
      </c>
      <c r="F905" s="21" t="s">
        <v>806</v>
      </c>
      <c r="G905" s="21" t="s">
        <v>134</v>
      </c>
      <c r="H905" s="49" t="s">
        <v>136</v>
      </c>
      <c r="I905" s="21" t="s">
        <v>74</v>
      </c>
      <c r="J905" t="s">
        <v>1944</v>
      </c>
      <c r="K905" s="53" t="s">
        <v>29</v>
      </c>
      <c r="L905" s="52" t="s">
        <v>92</v>
      </c>
      <c r="M905" s="48" t="s">
        <v>73</v>
      </c>
      <c r="N905" s="89" t="s">
        <v>74</v>
      </c>
      <c r="O905" s="90" t="s">
        <v>74</v>
      </c>
      <c r="P905" s="89" t="s">
        <v>74</v>
      </c>
      <c r="Q905" s="47" t="str">
        <f t="shared" si="44"/>
        <v>MX3-00129</v>
      </c>
      <c r="R905" s="64" t="s">
        <v>75</v>
      </c>
      <c r="S905" s="87">
        <v>288</v>
      </c>
      <c r="T905" s="21">
        <v>1</v>
      </c>
      <c r="U905" s="62" t="s">
        <v>139</v>
      </c>
      <c r="V905" s="49" t="s">
        <v>136</v>
      </c>
    </row>
    <row r="906" spans="1:22" x14ac:dyDescent="0.2">
      <c r="A906" s="21" t="str">
        <f t="shared" si="42"/>
        <v>Catalogo principalOVS_ES ACADEMICONH3-00139</v>
      </c>
      <c r="B906" s="21" t="str">
        <f t="shared" si="43"/>
        <v>NH3-00139OVS_ES ACADEMICO</v>
      </c>
      <c r="D906" s="21" t="s">
        <v>134</v>
      </c>
      <c r="E906" t="s">
        <v>1945</v>
      </c>
      <c r="F906" s="21" t="s">
        <v>806</v>
      </c>
      <c r="G906" s="21" t="s">
        <v>134</v>
      </c>
      <c r="H906" s="49" t="s">
        <v>136</v>
      </c>
      <c r="I906" s="21" t="s">
        <v>74</v>
      </c>
      <c r="J906" t="s">
        <v>1946</v>
      </c>
      <c r="K906" s="53" t="s">
        <v>29</v>
      </c>
      <c r="L906" s="52" t="s">
        <v>92</v>
      </c>
      <c r="M906" s="48" t="s">
        <v>73</v>
      </c>
      <c r="N906" s="89" t="s">
        <v>74</v>
      </c>
      <c r="O906" s="90" t="s">
        <v>74</v>
      </c>
      <c r="P906" s="89" t="s">
        <v>74</v>
      </c>
      <c r="Q906" s="47" t="str">
        <f t="shared" si="44"/>
        <v>NH3-00139</v>
      </c>
      <c r="R906" s="64" t="s">
        <v>75</v>
      </c>
      <c r="S906" s="87">
        <v>9</v>
      </c>
      <c r="T906" s="21">
        <v>1</v>
      </c>
      <c r="U906" s="62" t="s">
        <v>139</v>
      </c>
      <c r="V906" s="49" t="s">
        <v>136</v>
      </c>
    </row>
    <row r="907" spans="1:22" x14ac:dyDescent="0.2">
      <c r="A907" s="21" t="str">
        <f t="shared" si="42"/>
        <v>Catalogo principalOVS_ES ACADEMICONH3-00140</v>
      </c>
      <c r="B907" s="21" t="str">
        <f t="shared" si="43"/>
        <v>NH3-00140OVS_ES ACADEMICO</v>
      </c>
      <c r="D907" s="21" t="s">
        <v>134</v>
      </c>
      <c r="E907" t="s">
        <v>1947</v>
      </c>
      <c r="F907" s="21" t="s">
        <v>806</v>
      </c>
      <c r="G907" s="21" t="s">
        <v>134</v>
      </c>
      <c r="H907" s="49" t="s">
        <v>136</v>
      </c>
      <c r="I907" s="21" t="s">
        <v>74</v>
      </c>
      <c r="J907" t="s">
        <v>1948</v>
      </c>
      <c r="K907" s="53" t="s">
        <v>29</v>
      </c>
      <c r="L907" s="52" t="s">
        <v>92</v>
      </c>
      <c r="M907" s="48" t="s">
        <v>73</v>
      </c>
      <c r="N907" s="89" t="s">
        <v>74</v>
      </c>
      <c r="O907" s="90" t="s">
        <v>74</v>
      </c>
      <c r="P907" s="89" t="s">
        <v>74</v>
      </c>
      <c r="Q907" s="47" t="str">
        <f t="shared" si="44"/>
        <v>NH3-00140</v>
      </c>
      <c r="R907" s="64" t="s">
        <v>75</v>
      </c>
      <c r="S907" s="87">
        <v>9</v>
      </c>
      <c r="T907" s="21">
        <v>1</v>
      </c>
      <c r="U907" s="62" t="s">
        <v>139</v>
      </c>
      <c r="V907" s="49" t="s">
        <v>136</v>
      </c>
    </row>
    <row r="908" spans="1:22" x14ac:dyDescent="0.2">
      <c r="A908" s="21" t="str">
        <f t="shared" si="42"/>
        <v>Catalogo principalOVS_ES ACADEMICONH3-00141</v>
      </c>
      <c r="B908" s="21" t="str">
        <f t="shared" si="43"/>
        <v>NH3-00141OVS_ES ACADEMICO</v>
      </c>
      <c r="D908" s="21" t="s">
        <v>134</v>
      </c>
      <c r="E908" t="s">
        <v>1949</v>
      </c>
      <c r="F908" s="21" t="s">
        <v>806</v>
      </c>
      <c r="G908" s="21" t="s">
        <v>134</v>
      </c>
      <c r="H908" s="49" t="s">
        <v>136</v>
      </c>
      <c r="I908" s="21" t="s">
        <v>74</v>
      </c>
      <c r="J908" t="s">
        <v>1950</v>
      </c>
      <c r="K908" s="53" t="s">
        <v>29</v>
      </c>
      <c r="L908" s="52" t="s">
        <v>92</v>
      </c>
      <c r="M908" s="48" t="s">
        <v>73</v>
      </c>
      <c r="N908" s="89" t="s">
        <v>74</v>
      </c>
      <c r="O908" s="90" t="s">
        <v>74</v>
      </c>
      <c r="P908" s="89" t="s">
        <v>74</v>
      </c>
      <c r="Q908" s="47" t="str">
        <f t="shared" si="44"/>
        <v>NH3-00141</v>
      </c>
      <c r="R908" s="64" t="s">
        <v>75</v>
      </c>
      <c r="S908" s="87">
        <v>9</v>
      </c>
      <c r="T908" s="21">
        <v>1</v>
      </c>
      <c r="U908" s="62" t="s">
        <v>139</v>
      </c>
      <c r="V908" s="49" t="s">
        <v>136</v>
      </c>
    </row>
    <row r="909" spans="1:22" x14ac:dyDescent="0.2">
      <c r="A909" s="21" t="str">
        <f t="shared" si="42"/>
        <v>Catalogo principalOVS_ES ACADEMICONH3-00142</v>
      </c>
      <c r="B909" s="21" t="str">
        <f t="shared" si="43"/>
        <v>NH3-00142OVS_ES ACADEMICO</v>
      </c>
      <c r="D909" s="21" t="s">
        <v>134</v>
      </c>
      <c r="E909" t="s">
        <v>1951</v>
      </c>
      <c r="F909" s="21" t="s">
        <v>806</v>
      </c>
      <c r="G909" s="21" t="s">
        <v>134</v>
      </c>
      <c r="H909" s="49" t="s">
        <v>136</v>
      </c>
      <c r="I909" s="21" t="s">
        <v>74</v>
      </c>
      <c r="J909" t="s">
        <v>1952</v>
      </c>
      <c r="K909" s="53" t="s">
        <v>29</v>
      </c>
      <c r="L909" s="52" t="s">
        <v>92</v>
      </c>
      <c r="M909" s="48" t="s">
        <v>73</v>
      </c>
      <c r="N909" s="89" t="s">
        <v>74</v>
      </c>
      <c r="O909" s="90" t="s">
        <v>74</v>
      </c>
      <c r="P909" s="89" t="s">
        <v>74</v>
      </c>
      <c r="Q909" s="47" t="str">
        <f t="shared" si="44"/>
        <v>NH3-00142</v>
      </c>
      <c r="R909" s="64" t="s">
        <v>75</v>
      </c>
      <c r="S909" s="87">
        <v>9</v>
      </c>
      <c r="T909" s="21">
        <v>1</v>
      </c>
      <c r="U909" s="62" t="s">
        <v>139</v>
      </c>
      <c r="V909" s="49" t="s">
        <v>136</v>
      </c>
    </row>
    <row r="910" spans="1:22" x14ac:dyDescent="0.2">
      <c r="A910" s="21" t="str">
        <f t="shared" si="42"/>
        <v>Catalogo principalOVS_ES ACADEMICONH3-00262</v>
      </c>
      <c r="B910" s="21" t="str">
        <f t="shared" si="43"/>
        <v>NH3-00262OVS_ES ACADEMICO</v>
      </c>
      <c r="D910" s="21" t="s">
        <v>134</v>
      </c>
      <c r="E910" t="s">
        <v>1953</v>
      </c>
      <c r="F910" s="21" t="s">
        <v>806</v>
      </c>
      <c r="G910" s="21" t="s">
        <v>134</v>
      </c>
      <c r="H910" s="49" t="s">
        <v>136</v>
      </c>
      <c r="I910" s="21" t="s">
        <v>74</v>
      </c>
      <c r="J910" t="s">
        <v>1954</v>
      </c>
      <c r="K910" s="53" t="s">
        <v>29</v>
      </c>
      <c r="L910" s="52" t="s">
        <v>92</v>
      </c>
      <c r="M910" s="48" t="s">
        <v>73</v>
      </c>
      <c r="N910" s="89" t="s">
        <v>74</v>
      </c>
      <c r="O910" s="90" t="s">
        <v>74</v>
      </c>
      <c r="P910" s="89" t="s">
        <v>74</v>
      </c>
      <c r="Q910" s="47" t="str">
        <f t="shared" si="44"/>
        <v>NH3-00262</v>
      </c>
      <c r="R910" s="64" t="s">
        <v>75</v>
      </c>
      <c r="S910" s="87">
        <v>6</v>
      </c>
      <c r="T910" s="21">
        <v>1</v>
      </c>
      <c r="U910" s="62" t="s">
        <v>139</v>
      </c>
      <c r="V910" s="49" t="s">
        <v>136</v>
      </c>
    </row>
    <row r="911" spans="1:22" x14ac:dyDescent="0.2">
      <c r="A911" s="21" t="str">
        <f t="shared" si="42"/>
        <v>Catalogo principalOVS_ES ACADEMICONH3-00263</v>
      </c>
      <c r="B911" s="21" t="str">
        <f t="shared" si="43"/>
        <v>NH3-00263OVS_ES ACADEMICO</v>
      </c>
      <c r="D911" s="21" t="s">
        <v>134</v>
      </c>
      <c r="E911" t="s">
        <v>1955</v>
      </c>
      <c r="F911" s="21" t="s">
        <v>806</v>
      </c>
      <c r="G911" s="21" t="s">
        <v>134</v>
      </c>
      <c r="H911" s="49" t="s">
        <v>136</v>
      </c>
      <c r="I911" s="21" t="s">
        <v>74</v>
      </c>
      <c r="J911" t="s">
        <v>1956</v>
      </c>
      <c r="K911" s="53" t="s">
        <v>29</v>
      </c>
      <c r="L911" s="52" t="s">
        <v>92</v>
      </c>
      <c r="M911" s="48" t="s">
        <v>73</v>
      </c>
      <c r="N911" s="89" t="s">
        <v>74</v>
      </c>
      <c r="O911" s="90" t="s">
        <v>74</v>
      </c>
      <c r="P911" s="89" t="s">
        <v>74</v>
      </c>
      <c r="Q911" s="47" t="str">
        <f t="shared" si="44"/>
        <v>NH3-00263</v>
      </c>
      <c r="R911" s="64" t="s">
        <v>75</v>
      </c>
      <c r="S911" s="87">
        <v>6</v>
      </c>
      <c r="T911" s="21">
        <v>1</v>
      </c>
      <c r="U911" s="62" t="s">
        <v>139</v>
      </c>
      <c r="V911" s="49" t="s">
        <v>136</v>
      </c>
    </row>
    <row r="912" spans="1:22" x14ac:dyDescent="0.2">
      <c r="A912" s="21" t="str">
        <f t="shared" si="42"/>
        <v>Catalogo principalOVS_ES ACADEMICONH3-00381</v>
      </c>
      <c r="B912" s="21" t="str">
        <f t="shared" si="43"/>
        <v>NH3-00381OVS_ES ACADEMICO</v>
      </c>
      <c r="D912" s="21" t="s">
        <v>134</v>
      </c>
      <c r="E912" t="s">
        <v>1957</v>
      </c>
      <c r="F912" s="21" t="s">
        <v>806</v>
      </c>
      <c r="G912" s="21" t="s">
        <v>134</v>
      </c>
      <c r="H912" s="49" t="s">
        <v>136</v>
      </c>
      <c r="I912" s="21" t="s">
        <v>74</v>
      </c>
      <c r="J912" t="s">
        <v>1958</v>
      </c>
      <c r="K912" s="53" t="s">
        <v>29</v>
      </c>
      <c r="L912" s="52" t="s">
        <v>92</v>
      </c>
      <c r="M912" s="48" t="s">
        <v>73</v>
      </c>
      <c r="N912" s="89" t="s">
        <v>74</v>
      </c>
      <c r="O912" s="90" t="s">
        <v>74</v>
      </c>
      <c r="P912" s="89" t="s">
        <v>74</v>
      </c>
      <c r="Q912" s="47" t="str">
        <f t="shared" si="44"/>
        <v>NH3-00381</v>
      </c>
      <c r="R912" s="64" t="s">
        <v>75</v>
      </c>
      <c r="S912" s="87">
        <v>0</v>
      </c>
      <c r="T912" s="21">
        <v>1</v>
      </c>
      <c r="U912" s="62" t="s">
        <v>139</v>
      </c>
      <c r="V912" s="49" t="s">
        <v>136</v>
      </c>
    </row>
    <row r="913" spans="1:22" x14ac:dyDescent="0.2">
      <c r="A913" s="21" t="str">
        <f t="shared" si="42"/>
        <v>Catalogo principalOVS_ES ACADEMICONH3-00382</v>
      </c>
      <c r="B913" s="21" t="str">
        <f t="shared" si="43"/>
        <v>NH3-00382OVS_ES ACADEMICO</v>
      </c>
      <c r="D913" s="21" t="s">
        <v>134</v>
      </c>
      <c r="E913" t="s">
        <v>1959</v>
      </c>
      <c r="F913" s="21" t="s">
        <v>806</v>
      </c>
      <c r="G913" s="21" t="s">
        <v>134</v>
      </c>
      <c r="H913" s="49" t="s">
        <v>136</v>
      </c>
      <c r="I913" s="21" t="s">
        <v>74</v>
      </c>
      <c r="J913" t="s">
        <v>1960</v>
      </c>
      <c r="K913" s="53" t="s">
        <v>29</v>
      </c>
      <c r="L913" s="52" t="s">
        <v>92</v>
      </c>
      <c r="M913" s="48" t="s">
        <v>73</v>
      </c>
      <c r="N913" s="89" t="s">
        <v>74</v>
      </c>
      <c r="O913" s="90" t="s">
        <v>74</v>
      </c>
      <c r="P913" s="89" t="s">
        <v>74</v>
      </c>
      <c r="Q913" s="47" t="str">
        <f t="shared" si="44"/>
        <v>NH3-00382</v>
      </c>
      <c r="R913" s="64" t="s">
        <v>75</v>
      </c>
      <c r="S913" s="87">
        <v>0</v>
      </c>
      <c r="T913" s="21">
        <v>1</v>
      </c>
      <c r="U913" s="62" t="s">
        <v>139</v>
      </c>
      <c r="V913" s="49" t="s">
        <v>136</v>
      </c>
    </row>
    <row r="914" spans="1:22" x14ac:dyDescent="0.2">
      <c r="A914" s="21" t="str">
        <f t="shared" si="42"/>
        <v>Catalogo principalOVS_ES ACADEMICONK7-00068</v>
      </c>
      <c r="B914" s="21" t="str">
        <f t="shared" si="43"/>
        <v>NK7-00068OVS_ES ACADEMICO</v>
      </c>
      <c r="D914" s="21" t="s">
        <v>134</v>
      </c>
      <c r="E914" t="s">
        <v>1961</v>
      </c>
      <c r="F914" s="21" t="s">
        <v>806</v>
      </c>
      <c r="G914" s="21" t="s">
        <v>134</v>
      </c>
      <c r="H914" s="49" t="s">
        <v>136</v>
      </c>
      <c r="I914" s="21" t="s">
        <v>74</v>
      </c>
      <c r="J914" t="s">
        <v>1962</v>
      </c>
      <c r="K914" s="53" t="s">
        <v>29</v>
      </c>
      <c r="L914" s="52" t="s">
        <v>92</v>
      </c>
      <c r="M914" s="48" t="s">
        <v>73</v>
      </c>
      <c r="N914" s="89" t="s">
        <v>74</v>
      </c>
      <c r="O914" s="90" t="s">
        <v>74</v>
      </c>
      <c r="P914" s="89" t="s">
        <v>74</v>
      </c>
      <c r="Q914" s="47" t="str">
        <f t="shared" si="44"/>
        <v>NK7-00068</v>
      </c>
      <c r="R914" s="64" t="s">
        <v>75</v>
      </c>
      <c r="S914" s="87">
        <v>1.87</v>
      </c>
      <c r="T914" s="21">
        <v>1</v>
      </c>
      <c r="U914" s="62" t="s">
        <v>139</v>
      </c>
      <c r="V914" s="49" t="s">
        <v>136</v>
      </c>
    </row>
    <row r="915" spans="1:22" x14ac:dyDescent="0.2">
      <c r="A915" s="21" t="str">
        <f t="shared" si="42"/>
        <v>Catalogo principalOVS_ES ACADEMICONK7-00069</v>
      </c>
      <c r="B915" s="21" t="str">
        <f t="shared" si="43"/>
        <v>NK7-00069OVS_ES ACADEMICO</v>
      </c>
      <c r="D915" s="21" t="s">
        <v>134</v>
      </c>
      <c r="E915" t="s">
        <v>1963</v>
      </c>
      <c r="F915" s="21" t="s">
        <v>806</v>
      </c>
      <c r="G915" s="21" t="s">
        <v>134</v>
      </c>
      <c r="H915" s="49" t="s">
        <v>136</v>
      </c>
      <c r="I915" s="21" t="s">
        <v>74</v>
      </c>
      <c r="J915" t="s">
        <v>1964</v>
      </c>
      <c r="K915" s="53" t="s">
        <v>29</v>
      </c>
      <c r="L915" s="52" t="s">
        <v>92</v>
      </c>
      <c r="M915" s="48" t="s">
        <v>73</v>
      </c>
      <c r="N915" s="89" t="s">
        <v>74</v>
      </c>
      <c r="O915" s="90" t="s">
        <v>74</v>
      </c>
      <c r="P915" s="89" t="s">
        <v>74</v>
      </c>
      <c r="Q915" s="47" t="str">
        <f t="shared" si="44"/>
        <v>NK7-00069</v>
      </c>
      <c r="R915" s="64" t="s">
        <v>75</v>
      </c>
      <c r="S915" s="87">
        <v>1.87</v>
      </c>
      <c r="T915" s="21">
        <v>1</v>
      </c>
      <c r="U915" s="62" t="s">
        <v>139</v>
      </c>
      <c r="V915" s="49" t="s">
        <v>136</v>
      </c>
    </row>
    <row r="916" spans="1:22" x14ac:dyDescent="0.2">
      <c r="A916" s="21" t="str">
        <f t="shared" si="42"/>
        <v>Catalogo principalOVS_ES ACADEMICONK7-00092</v>
      </c>
      <c r="B916" s="21" t="str">
        <f t="shared" si="43"/>
        <v>NK7-00092OVS_ES ACADEMICO</v>
      </c>
      <c r="D916" s="21" t="s">
        <v>134</v>
      </c>
      <c r="E916" t="s">
        <v>1965</v>
      </c>
      <c r="F916" s="21" t="s">
        <v>806</v>
      </c>
      <c r="G916" s="21" t="s">
        <v>134</v>
      </c>
      <c r="H916" s="49" t="s">
        <v>136</v>
      </c>
      <c r="I916" s="21" t="s">
        <v>74</v>
      </c>
      <c r="J916" t="s">
        <v>1966</v>
      </c>
      <c r="K916" s="53" t="s">
        <v>29</v>
      </c>
      <c r="L916" s="52" t="s">
        <v>92</v>
      </c>
      <c r="M916" s="48" t="s">
        <v>73</v>
      </c>
      <c r="N916" s="89" t="s">
        <v>74</v>
      </c>
      <c r="O916" s="90" t="s">
        <v>74</v>
      </c>
      <c r="P916" s="89" t="s">
        <v>74</v>
      </c>
      <c r="Q916" s="47" t="str">
        <f t="shared" si="44"/>
        <v>NK7-00092</v>
      </c>
      <c r="R916" s="64" t="s">
        <v>75</v>
      </c>
      <c r="S916" s="87">
        <v>1.25</v>
      </c>
      <c r="T916" s="21">
        <v>1</v>
      </c>
      <c r="U916" s="62" t="s">
        <v>139</v>
      </c>
      <c r="V916" s="49" t="s">
        <v>136</v>
      </c>
    </row>
    <row r="917" spans="1:22" x14ac:dyDescent="0.2">
      <c r="A917" s="21" t="str">
        <f t="shared" si="42"/>
        <v>Catalogo principalOVS_ES ACADEMICONW2-00001</v>
      </c>
      <c r="B917" s="21" t="str">
        <f t="shared" si="43"/>
        <v>NW2-00001OVS_ES ACADEMICO</v>
      </c>
      <c r="D917" s="21" t="s">
        <v>134</v>
      </c>
      <c r="E917" t="s">
        <v>1967</v>
      </c>
      <c r="F917" s="21" t="s">
        <v>806</v>
      </c>
      <c r="G917" s="21" t="s">
        <v>134</v>
      </c>
      <c r="H917" s="49" t="s">
        <v>136</v>
      </c>
      <c r="I917" s="21" t="s">
        <v>74</v>
      </c>
      <c r="J917" t="s">
        <v>1968</v>
      </c>
      <c r="K917" s="53" t="s">
        <v>29</v>
      </c>
      <c r="L917" s="52" t="s">
        <v>92</v>
      </c>
      <c r="M917" s="48" t="s">
        <v>73</v>
      </c>
      <c r="N917" s="89" t="s">
        <v>74</v>
      </c>
      <c r="O917" s="90" t="s">
        <v>74</v>
      </c>
      <c r="P917" s="89" t="s">
        <v>74</v>
      </c>
      <c r="Q917" s="47" t="str">
        <f t="shared" si="44"/>
        <v>NW2-00001</v>
      </c>
      <c r="R917" s="64" t="s">
        <v>848</v>
      </c>
      <c r="S917" s="87">
        <v>1.7</v>
      </c>
      <c r="T917" s="21">
        <v>1</v>
      </c>
      <c r="U917" s="62" t="s">
        <v>139</v>
      </c>
      <c r="V917" s="49" t="s">
        <v>136</v>
      </c>
    </row>
    <row r="918" spans="1:22" x14ac:dyDescent="0.2">
      <c r="A918" s="21" t="str">
        <f t="shared" si="42"/>
        <v>Catalogo principalOVS_ES ACADEMICOP71-06907</v>
      </c>
      <c r="B918" s="21" t="str">
        <f t="shared" si="43"/>
        <v>P71-06907OVS_ES ACADEMICO</v>
      </c>
      <c r="D918" s="21" t="s">
        <v>134</v>
      </c>
      <c r="E918" t="s">
        <v>1969</v>
      </c>
      <c r="F918" s="21" t="s">
        <v>806</v>
      </c>
      <c r="G918" s="21" t="s">
        <v>134</v>
      </c>
      <c r="H918" s="49" t="s">
        <v>136</v>
      </c>
      <c r="I918" s="21" t="s">
        <v>74</v>
      </c>
      <c r="J918" t="s">
        <v>1970</v>
      </c>
      <c r="K918" s="53" t="s">
        <v>29</v>
      </c>
      <c r="L918" s="52" t="s">
        <v>92</v>
      </c>
      <c r="M918" s="48" t="s">
        <v>73</v>
      </c>
      <c r="N918" s="89" t="s">
        <v>74</v>
      </c>
      <c r="O918" s="90" t="s">
        <v>74</v>
      </c>
      <c r="P918" s="89" t="s">
        <v>74</v>
      </c>
      <c r="Q918" s="47" t="str">
        <f t="shared" si="44"/>
        <v>P71-06907</v>
      </c>
      <c r="R918" s="64" t="s">
        <v>75</v>
      </c>
      <c r="S918" s="87">
        <v>279</v>
      </c>
      <c r="T918" s="21">
        <v>1</v>
      </c>
      <c r="U918" s="62" t="s">
        <v>139</v>
      </c>
      <c r="V918" s="49" t="s">
        <v>136</v>
      </c>
    </row>
    <row r="919" spans="1:22" x14ac:dyDescent="0.2">
      <c r="A919" s="21" t="str">
        <f t="shared" si="42"/>
        <v>Catalogo principalOVS_ES ACADEMICOP71-06908</v>
      </c>
      <c r="B919" s="21" t="str">
        <f t="shared" si="43"/>
        <v>P71-06908OVS_ES ACADEMICO</v>
      </c>
      <c r="D919" s="21" t="s">
        <v>134</v>
      </c>
      <c r="E919" t="s">
        <v>1971</v>
      </c>
      <c r="F919" s="21" t="s">
        <v>806</v>
      </c>
      <c r="G919" s="21" t="s">
        <v>134</v>
      </c>
      <c r="H919" s="49" t="s">
        <v>136</v>
      </c>
      <c r="I919" s="21" t="s">
        <v>74</v>
      </c>
      <c r="J919" t="s">
        <v>1972</v>
      </c>
      <c r="K919" s="53" t="s">
        <v>29</v>
      </c>
      <c r="L919" s="52" t="s">
        <v>92</v>
      </c>
      <c r="M919" s="48" t="s">
        <v>73</v>
      </c>
      <c r="N919" s="89" t="s">
        <v>74</v>
      </c>
      <c r="O919" s="90" t="s">
        <v>74</v>
      </c>
      <c r="P919" s="89" t="s">
        <v>74</v>
      </c>
      <c r="Q919" s="47" t="str">
        <f t="shared" si="44"/>
        <v>P71-06908</v>
      </c>
      <c r="R919" s="64" t="s">
        <v>75</v>
      </c>
      <c r="S919" s="87">
        <v>279</v>
      </c>
      <c r="T919" s="21">
        <v>1</v>
      </c>
      <c r="U919" s="62" t="s">
        <v>139</v>
      </c>
      <c r="V919" s="49" t="s">
        <v>136</v>
      </c>
    </row>
    <row r="920" spans="1:22" x14ac:dyDescent="0.2">
      <c r="A920" s="21" t="str">
        <f t="shared" si="42"/>
        <v>Catalogo principalOVS_ES ACADEMICOPGI-00535</v>
      </c>
      <c r="B920" s="21" t="str">
        <f t="shared" si="43"/>
        <v>PGI-00535OVS_ES ACADEMICO</v>
      </c>
      <c r="D920" s="21" t="s">
        <v>134</v>
      </c>
      <c r="E920" t="s">
        <v>1973</v>
      </c>
      <c r="F920" s="21" t="s">
        <v>806</v>
      </c>
      <c r="G920" s="21" t="s">
        <v>134</v>
      </c>
      <c r="H920" s="49" t="s">
        <v>136</v>
      </c>
      <c r="I920" s="21" t="s">
        <v>74</v>
      </c>
      <c r="J920" t="s">
        <v>1974</v>
      </c>
      <c r="K920" s="53" t="s">
        <v>29</v>
      </c>
      <c r="L920" s="52" t="s">
        <v>92</v>
      </c>
      <c r="M920" s="48" t="s">
        <v>73</v>
      </c>
      <c r="N920" s="89" t="s">
        <v>74</v>
      </c>
      <c r="O920" s="90" t="s">
        <v>74</v>
      </c>
      <c r="P920" s="89" t="s">
        <v>74</v>
      </c>
      <c r="Q920" s="47" t="str">
        <f t="shared" si="44"/>
        <v>PGI-00535</v>
      </c>
      <c r="R920" s="64" t="s">
        <v>75</v>
      </c>
      <c r="S920" s="87">
        <v>8</v>
      </c>
      <c r="T920" s="21">
        <v>1</v>
      </c>
      <c r="U920" s="62" t="s">
        <v>139</v>
      </c>
      <c r="V920" s="49" t="s">
        <v>136</v>
      </c>
    </row>
    <row r="921" spans="1:22" x14ac:dyDescent="0.2">
      <c r="A921" s="21" t="str">
        <f t="shared" si="42"/>
        <v>Catalogo principalOVS_ES ACADEMICOPGI-00536</v>
      </c>
      <c r="B921" s="21" t="str">
        <f t="shared" si="43"/>
        <v>PGI-00536OVS_ES ACADEMICO</v>
      </c>
      <c r="D921" s="21" t="s">
        <v>134</v>
      </c>
      <c r="E921" t="s">
        <v>1975</v>
      </c>
      <c r="F921" s="21" t="s">
        <v>806</v>
      </c>
      <c r="G921" s="21" t="s">
        <v>134</v>
      </c>
      <c r="H921" s="49" t="s">
        <v>136</v>
      </c>
      <c r="I921" s="21" t="s">
        <v>74</v>
      </c>
      <c r="J921" t="s">
        <v>1976</v>
      </c>
      <c r="K921" s="53" t="s">
        <v>29</v>
      </c>
      <c r="L921" s="52" t="s">
        <v>92</v>
      </c>
      <c r="M921" s="48" t="s">
        <v>73</v>
      </c>
      <c r="N921" s="89" t="s">
        <v>74</v>
      </c>
      <c r="O921" s="90" t="s">
        <v>74</v>
      </c>
      <c r="P921" s="89" t="s">
        <v>74</v>
      </c>
      <c r="Q921" s="47" t="str">
        <f t="shared" si="44"/>
        <v>PGI-00536</v>
      </c>
      <c r="R921" s="64" t="s">
        <v>75</v>
      </c>
      <c r="S921" s="87">
        <v>8</v>
      </c>
      <c r="T921" s="21">
        <v>1</v>
      </c>
      <c r="U921" s="62" t="s">
        <v>139</v>
      </c>
      <c r="V921" s="49" t="s">
        <v>136</v>
      </c>
    </row>
    <row r="922" spans="1:22" x14ac:dyDescent="0.2">
      <c r="A922" s="21" t="str">
        <f t="shared" si="42"/>
        <v>Catalogo principalOVS_ES ACADEMICOPGI-00537</v>
      </c>
      <c r="B922" s="21" t="str">
        <f t="shared" si="43"/>
        <v>PGI-00537OVS_ES ACADEMICO</v>
      </c>
      <c r="D922" s="21" t="s">
        <v>134</v>
      </c>
      <c r="E922" t="s">
        <v>1977</v>
      </c>
      <c r="F922" s="21" t="s">
        <v>806</v>
      </c>
      <c r="G922" s="21" t="s">
        <v>134</v>
      </c>
      <c r="H922" s="49" t="s">
        <v>136</v>
      </c>
      <c r="I922" s="21" t="s">
        <v>74</v>
      </c>
      <c r="J922" t="s">
        <v>1978</v>
      </c>
      <c r="K922" s="53" t="s">
        <v>29</v>
      </c>
      <c r="L922" s="52" t="s">
        <v>92</v>
      </c>
      <c r="M922" s="48" t="s">
        <v>73</v>
      </c>
      <c r="N922" s="89" t="s">
        <v>74</v>
      </c>
      <c r="O922" s="90" t="s">
        <v>74</v>
      </c>
      <c r="P922" s="89" t="s">
        <v>74</v>
      </c>
      <c r="Q922" s="47" t="str">
        <f t="shared" si="44"/>
        <v>PGI-00537</v>
      </c>
      <c r="R922" s="64" t="s">
        <v>75</v>
      </c>
      <c r="S922" s="87">
        <v>8</v>
      </c>
      <c r="T922" s="21">
        <v>1</v>
      </c>
      <c r="U922" s="62" t="s">
        <v>139</v>
      </c>
      <c r="V922" s="49" t="s">
        <v>136</v>
      </c>
    </row>
    <row r="923" spans="1:22" x14ac:dyDescent="0.2">
      <c r="A923" s="21" t="str">
        <f t="shared" si="42"/>
        <v>Catalogo principalOVS_ES ACADEMICOPGI-00538</v>
      </c>
      <c r="B923" s="21" t="str">
        <f t="shared" si="43"/>
        <v>PGI-00538OVS_ES ACADEMICO</v>
      </c>
      <c r="D923" s="21" t="s">
        <v>134</v>
      </c>
      <c r="E923" t="s">
        <v>1979</v>
      </c>
      <c r="F923" s="21" t="s">
        <v>806</v>
      </c>
      <c r="G923" s="21" t="s">
        <v>134</v>
      </c>
      <c r="H923" s="49" t="s">
        <v>136</v>
      </c>
      <c r="I923" s="21" t="s">
        <v>74</v>
      </c>
      <c r="J923" t="s">
        <v>1980</v>
      </c>
      <c r="K923" s="53" t="s">
        <v>29</v>
      </c>
      <c r="L923" s="52" t="s">
        <v>92</v>
      </c>
      <c r="M923" s="48" t="s">
        <v>73</v>
      </c>
      <c r="N923" s="89" t="s">
        <v>74</v>
      </c>
      <c r="O923" s="90" t="s">
        <v>74</v>
      </c>
      <c r="P923" s="89" t="s">
        <v>74</v>
      </c>
      <c r="Q923" s="47" t="str">
        <f t="shared" si="44"/>
        <v>PGI-00538</v>
      </c>
      <c r="R923" s="64" t="s">
        <v>75</v>
      </c>
      <c r="S923" s="87">
        <v>8</v>
      </c>
      <c r="T923" s="21">
        <v>1</v>
      </c>
      <c r="U923" s="62" t="s">
        <v>139</v>
      </c>
      <c r="V923" s="49" t="s">
        <v>136</v>
      </c>
    </row>
    <row r="924" spans="1:22" x14ac:dyDescent="0.2">
      <c r="A924" s="21" t="str">
        <f t="shared" si="42"/>
        <v>Catalogo principalOVS_ES ACADEMICOPGI-00539</v>
      </c>
      <c r="B924" s="21" t="str">
        <f t="shared" si="43"/>
        <v>PGI-00539OVS_ES ACADEMICO</v>
      </c>
      <c r="D924" s="21" t="s">
        <v>134</v>
      </c>
      <c r="E924" t="s">
        <v>1981</v>
      </c>
      <c r="F924" s="21" t="s">
        <v>806</v>
      </c>
      <c r="G924" s="21" t="s">
        <v>134</v>
      </c>
      <c r="H924" s="49" t="s">
        <v>136</v>
      </c>
      <c r="I924" s="21" t="s">
        <v>74</v>
      </c>
      <c r="J924" t="s">
        <v>1982</v>
      </c>
      <c r="K924" s="53" t="s">
        <v>29</v>
      </c>
      <c r="L924" s="52" t="s">
        <v>92</v>
      </c>
      <c r="M924" s="48" t="s">
        <v>73</v>
      </c>
      <c r="N924" s="89" t="s">
        <v>74</v>
      </c>
      <c r="O924" s="90" t="s">
        <v>74</v>
      </c>
      <c r="P924" s="89" t="s">
        <v>74</v>
      </c>
      <c r="Q924" s="47" t="str">
        <f t="shared" si="44"/>
        <v>PGI-00539</v>
      </c>
      <c r="R924" s="64" t="s">
        <v>75</v>
      </c>
      <c r="S924" s="87">
        <v>4.5199999999999996</v>
      </c>
      <c r="T924" s="21">
        <v>1</v>
      </c>
      <c r="U924" s="62" t="s">
        <v>139</v>
      </c>
      <c r="V924" s="49" t="s">
        <v>136</v>
      </c>
    </row>
    <row r="925" spans="1:22" x14ac:dyDescent="0.2">
      <c r="A925" s="21" t="str">
        <f t="shared" si="42"/>
        <v>Catalogo principalOVS_ES ACADEMICOPGI-00540</v>
      </c>
      <c r="B925" s="21" t="str">
        <f t="shared" si="43"/>
        <v>PGI-00540OVS_ES ACADEMICO</v>
      </c>
      <c r="D925" s="21" t="s">
        <v>134</v>
      </c>
      <c r="E925" t="s">
        <v>1983</v>
      </c>
      <c r="F925" s="21" t="s">
        <v>806</v>
      </c>
      <c r="G925" s="21" t="s">
        <v>134</v>
      </c>
      <c r="H925" s="49" t="s">
        <v>136</v>
      </c>
      <c r="I925" s="21" t="s">
        <v>74</v>
      </c>
      <c r="J925" t="s">
        <v>1984</v>
      </c>
      <c r="K925" s="53" t="s">
        <v>29</v>
      </c>
      <c r="L925" s="52" t="s">
        <v>92</v>
      </c>
      <c r="M925" s="48" t="s">
        <v>73</v>
      </c>
      <c r="N925" s="89" t="s">
        <v>74</v>
      </c>
      <c r="O925" s="90" t="s">
        <v>74</v>
      </c>
      <c r="P925" s="89" t="s">
        <v>74</v>
      </c>
      <c r="Q925" s="47" t="str">
        <f t="shared" si="44"/>
        <v>PGI-00540</v>
      </c>
      <c r="R925" s="64" t="s">
        <v>75</v>
      </c>
      <c r="S925" s="87">
        <v>4.5199999999999996</v>
      </c>
      <c r="T925" s="21">
        <v>1</v>
      </c>
      <c r="U925" s="62" t="s">
        <v>139</v>
      </c>
      <c r="V925" s="49" t="s">
        <v>136</v>
      </c>
    </row>
    <row r="926" spans="1:22" x14ac:dyDescent="0.2">
      <c r="A926" s="21" t="str">
        <f t="shared" si="42"/>
        <v>Catalogo principalOVS_ES ACADEMICOPL7-00061</v>
      </c>
      <c r="B926" s="21" t="str">
        <f t="shared" si="43"/>
        <v>PL7-00061OVS_ES ACADEMICO</v>
      </c>
      <c r="D926" s="21" t="s">
        <v>134</v>
      </c>
      <c r="E926" t="s">
        <v>1985</v>
      </c>
      <c r="F926" s="21" t="s">
        <v>806</v>
      </c>
      <c r="G926" s="21" t="s">
        <v>134</v>
      </c>
      <c r="H926" s="49" t="s">
        <v>136</v>
      </c>
      <c r="I926" s="21" t="s">
        <v>74</v>
      </c>
      <c r="J926" t="s">
        <v>1986</v>
      </c>
      <c r="K926" s="53" t="s">
        <v>29</v>
      </c>
      <c r="L926" s="52" t="s">
        <v>92</v>
      </c>
      <c r="M926" s="48" t="s">
        <v>73</v>
      </c>
      <c r="N926" s="89" t="s">
        <v>74</v>
      </c>
      <c r="O926" s="90" t="s">
        <v>74</v>
      </c>
      <c r="P926" s="89" t="s">
        <v>74</v>
      </c>
      <c r="Q926" s="47" t="str">
        <f t="shared" si="44"/>
        <v>PL7-00061</v>
      </c>
      <c r="R926" s="64" t="s">
        <v>75</v>
      </c>
      <c r="S926" s="87">
        <v>1925</v>
      </c>
      <c r="T926" s="21">
        <v>1</v>
      </c>
      <c r="U926" s="62" t="s">
        <v>139</v>
      </c>
      <c r="V926" s="49" t="s">
        <v>136</v>
      </c>
    </row>
    <row r="927" spans="1:22" x14ac:dyDescent="0.2">
      <c r="A927" s="21" t="str">
        <f t="shared" si="42"/>
        <v>Catalogo principalOVS_ES ACADEMICOPL7-00062</v>
      </c>
      <c r="B927" s="21" t="str">
        <f t="shared" si="43"/>
        <v>PL7-00062OVS_ES ACADEMICO</v>
      </c>
      <c r="D927" s="21" t="s">
        <v>134</v>
      </c>
      <c r="E927" t="s">
        <v>1987</v>
      </c>
      <c r="F927" s="21" t="s">
        <v>806</v>
      </c>
      <c r="G927" s="21" t="s">
        <v>134</v>
      </c>
      <c r="H927" s="49" t="s">
        <v>136</v>
      </c>
      <c r="I927" s="21" t="s">
        <v>74</v>
      </c>
      <c r="J927" t="s">
        <v>1988</v>
      </c>
      <c r="K927" s="53" t="s">
        <v>29</v>
      </c>
      <c r="L927" s="52" t="s">
        <v>92</v>
      </c>
      <c r="M927" s="48" t="s">
        <v>73</v>
      </c>
      <c r="N927" s="89" t="s">
        <v>74</v>
      </c>
      <c r="O927" s="90" t="s">
        <v>74</v>
      </c>
      <c r="P927" s="89" t="s">
        <v>74</v>
      </c>
      <c r="Q927" s="47" t="str">
        <f t="shared" si="44"/>
        <v>PL7-00062</v>
      </c>
      <c r="R927" s="64" t="s">
        <v>75</v>
      </c>
      <c r="S927" s="87">
        <v>1925</v>
      </c>
      <c r="T927" s="21">
        <v>1</v>
      </c>
      <c r="U927" s="62" t="s">
        <v>139</v>
      </c>
      <c r="V927" s="49" t="s">
        <v>136</v>
      </c>
    </row>
    <row r="928" spans="1:22" x14ac:dyDescent="0.2">
      <c r="A928" s="21" t="str">
        <f t="shared" si="42"/>
        <v>Catalogo principalOVS_ES ACADEMICOQD4-00001</v>
      </c>
      <c r="B928" s="21" t="str">
        <f t="shared" si="43"/>
        <v>QD4-00001OVS_ES ACADEMICO</v>
      </c>
      <c r="D928" s="21" t="s">
        <v>134</v>
      </c>
      <c r="E928" t="s">
        <v>1989</v>
      </c>
      <c r="F928" s="21" t="s">
        <v>806</v>
      </c>
      <c r="G928" s="21" t="s">
        <v>134</v>
      </c>
      <c r="H928" s="49" t="s">
        <v>136</v>
      </c>
      <c r="I928" s="21" t="s">
        <v>74</v>
      </c>
      <c r="J928" t="s">
        <v>1990</v>
      </c>
      <c r="K928" s="53" t="s">
        <v>29</v>
      </c>
      <c r="L928" s="52" t="s">
        <v>92</v>
      </c>
      <c r="M928" s="48" t="s">
        <v>73</v>
      </c>
      <c r="N928" s="89" t="s">
        <v>74</v>
      </c>
      <c r="O928" s="90" t="s">
        <v>74</v>
      </c>
      <c r="P928" s="89" t="s">
        <v>74</v>
      </c>
      <c r="Q928" s="47" t="str">
        <f t="shared" si="44"/>
        <v>QD4-00001</v>
      </c>
      <c r="R928" s="64" t="s">
        <v>848</v>
      </c>
      <c r="S928" s="87">
        <v>0.6</v>
      </c>
      <c r="T928" s="21">
        <v>1</v>
      </c>
      <c r="U928" s="62" t="s">
        <v>139</v>
      </c>
      <c r="V928" s="49" t="s">
        <v>136</v>
      </c>
    </row>
    <row r="929" spans="1:22" x14ac:dyDescent="0.2">
      <c r="A929" s="21" t="str">
        <f t="shared" si="42"/>
        <v>Catalogo principalOVS_ES ACADEMICOQD4-00002</v>
      </c>
      <c r="B929" s="21" t="str">
        <f t="shared" si="43"/>
        <v>QD4-00002OVS_ES ACADEMICO</v>
      </c>
      <c r="D929" s="21" t="s">
        <v>134</v>
      </c>
      <c r="E929" t="s">
        <v>1991</v>
      </c>
      <c r="F929" s="21" t="s">
        <v>806</v>
      </c>
      <c r="G929" s="21" t="s">
        <v>134</v>
      </c>
      <c r="H929" s="49" t="s">
        <v>136</v>
      </c>
      <c r="I929" s="21" t="s">
        <v>74</v>
      </c>
      <c r="J929" t="s">
        <v>1992</v>
      </c>
      <c r="K929" s="53" t="s">
        <v>29</v>
      </c>
      <c r="L929" s="52" t="s">
        <v>92</v>
      </c>
      <c r="M929" s="48" t="s">
        <v>73</v>
      </c>
      <c r="N929" s="89" t="s">
        <v>74</v>
      </c>
      <c r="O929" s="90" t="s">
        <v>74</v>
      </c>
      <c r="P929" s="89" t="s">
        <v>74</v>
      </c>
      <c r="Q929" s="47" t="str">
        <f t="shared" si="44"/>
        <v>QD4-00002</v>
      </c>
      <c r="R929" s="64" t="s">
        <v>848</v>
      </c>
      <c r="S929" s="87">
        <v>0.6</v>
      </c>
      <c r="T929" s="21">
        <v>1</v>
      </c>
      <c r="U929" s="62" t="s">
        <v>139</v>
      </c>
      <c r="V929" s="49" t="s">
        <v>136</v>
      </c>
    </row>
    <row r="930" spans="1:22" x14ac:dyDescent="0.2">
      <c r="A930" s="21" t="str">
        <f t="shared" si="42"/>
        <v>Catalogo principalOVS_ES ACADEMICOQD5-00001</v>
      </c>
      <c r="B930" s="21" t="str">
        <f t="shared" si="43"/>
        <v>QD5-00001OVS_ES ACADEMICO</v>
      </c>
      <c r="D930" s="21" t="s">
        <v>134</v>
      </c>
      <c r="E930" t="s">
        <v>1993</v>
      </c>
      <c r="F930" s="21" t="s">
        <v>806</v>
      </c>
      <c r="G930" s="21" t="s">
        <v>134</v>
      </c>
      <c r="H930" s="49" t="s">
        <v>136</v>
      </c>
      <c r="I930" s="21" t="s">
        <v>74</v>
      </c>
      <c r="J930" t="s">
        <v>1994</v>
      </c>
      <c r="K930" s="53" t="s">
        <v>29</v>
      </c>
      <c r="L930" s="52" t="s">
        <v>92</v>
      </c>
      <c r="M930" s="48" t="s">
        <v>73</v>
      </c>
      <c r="N930" s="89" t="s">
        <v>74</v>
      </c>
      <c r="O930" s="90" t="s">
        <v>74</v>
      </c>
      <c r="P930" s="89" t="s">
        <v>74</v>
      </c>
      <c r="Q930" s="47" t="str">
        <f t="shared" si="44"/>
        <v>QD5-00001</v>
      </c>
      <c r="R930" s="64" t="s">
        <v>848</v>
      </c>
      <c r="S930" s="87">
        <v>0.6</v>
      </c>
      <c r="T930" s="21">
        <v>1</v>
      </c>
      <c r="U930" s="62" t="s">
        <v>139</v>
      </c>
      <c r="V930" s="49" t="s">
        <v>136</v>
      </c>
    </row>
    <row r="931" spans="1:22" x14ac:dyDescent="0.2">
      <c r="A931" s="21" t="str">
        <f t="shared" si="42"/>
        <v>Catalogo principalOVS_ES ACADEMICOQLM-00001</v>
      </c>
      <c r="B931" s="21" t="str">
        <f t="shared" si="43"/>
        <v>QLM-00001OVS_ES ACADEMICO</v>
      </c>
      <c r="D931" s="21" t="s">
        <v>134</v>
      </c>
      <c r="E931" t="s">
        <v>1995</v>
      </c>
      <c r="F931" s="21" t="s">
        <v>806</v>
      </c>
      <c r="G931" s="21" t="s">
        <v>134</v>
      </c>
      <c r="H931" s="49" t="s">
        <v>136</v>
      </c>
      <c r="I931" s="21" t="s">
        <v>74</v>
      </c>
      <c r="J931" t="s">
        <v>1996</v>
      </c>
      <c r="K931" s="53" t="s">
        <v>29</v>
      </c>
      <c r="L931" s="52" t="s">
        <v>92</v>
      </c>
      <c r="M931" s="48" t="s">
        <v>73</v>
      </c>
      <c r="N931" s="89" t="s">
        <v>74</v>
      </c>
      <c r="O931" s="90" t="s">
        <v>74</v>
      </c>
      <c r="P931" s="89" t="s">
        <v>74</v>
      </c>
      <c r="Q931" s="47" t="str">
        <f t="shared" si="44"/>
        <v>QLM-00001</v>
      </c>
      <c r="R931" s="64" t="s">
        <v>848</v>
      </c>
      <c r="S931" s="87">
        <v>0.98</v>
      </c>
      <c r="T931" s="21">
        <v>1</v>
      </c>
      <c r="U931" s="62" t="s">
        <v>139</v>
      </c>
      <c r="V931" s="49" t="s">
        <v>136</v>
      </c>
    </row>
    <row r="932" spans="1:22" x14ac:dyDescent="0.2">
      <c r="A932" s="21" t="str">
        <f t="shared" si="42"/>
        <v>Catalogo principalOVS_ES ACADEMICOQLM-00002</v>
      </c>
      <c r="B932" s="21" t="str">
        <f t="shared" si="43"/>
        <v>QLM-00002OVS_ES ACADEMICO</v>
      </c>
      <c r="D932" s="21" t="s">
        <v>134</v>
      </c>
      <c r="E932" t="s">
        <v>1997</v>
      </c>
      <c r="F932" s="21" t="s">
        <v>806</v>
      </c>
      <c r="G932" s="21" t="s">
        <v>134</v>
      </c>
      <c r="H932" s="49" t="s">
        <v>136</v>
      </c>
      <c r="I932" s="21" t="s">
        <v>74</v>
      </c>
      <c r="J932" t="s">
        <v>1998</v>
      </c>
      <c r="K932" s="53" t="s">
        <v>29</v>
      </c>
      <c r="L932" s="52" t="s">
        <v>92</v>
      </c>
      <c r="M932" s="48" t="s">
        <v>73</v>
      </c>
      <c r="N932" s="89" t="s">
        <v>74</v>
      </c>
      <c r="O932" s="90" t="s">
        <v>74</v>
      </c>
      <c r="P932" s="89" t="s">
        <v>74</v>
      </c>
      <c r="Q932" s="47" t="str">
        <f t="shared" si="44"/>
        <v>QLM-00002</v>
      </c>
      <c r="R932" s="64" t="s">
        <v>848</v>
      </c>
      <c r="S932" s="87">
        <v>0.98</v>
      </c>
      <c r="T932" s="21">
        <v>1</v>
      </c>
      <c r="U932" s="62" t="s">
        <v>139</v>
      </c>
      <c r="V932" s="49" t="s">
        <v>136</v>
      </c>
    </row>
    <row r="933" spans="1:22" x14ac:dyDescent="0.2">
      <c r="A933" s="21" t="str">
        <f t="shared" si="42"/>
        <v>Catalogo principalOVS_ES ACADEMICOQLR-00001</v>
      </c>
      <c r="B933" s="21" t="str">
        <f t="shared" si="43"/>
        <v>QLR-00001OVS_ES ACADEMICO</v>
      </c>
      <c r="D933" s="21" t="s">
        <v>134</v>
      </c>
      <c r="E933" t="s">
        <v>1999</v>
      </c>
      <c r="F933" s="21" t="s">
        <v>806</v>
      </c>
      <c r="G933" s="21" t="s">
        <v>134</v>
      </c>
      <c r="H933" s="49" t="s">
        <v>136</v>
      </c>
      <c r="I933" s="21" t="s">
        <v>74</v>
      </c>
      <c r="J933" t="s">
        <v>2000</v>
      </c>
      <c r="K933" s="53" t="s">
        <v>29</v>
      </c>
      <c r="L933" s="52" t="s">
        <v>92</v>
      </c>
      <c r="M933" s="48" t="s">
        <v>73</v>
      </c>
      <c r="N933" s="89" t="s">
        <v>74</v>
      </c>
      <c r="O933" s="90" t="s">
        <v>74</v>
      </c>
      <c r="P933" s="89" t="s">
        <v>74</v>
      </c>
      <c r="Q933" s="47" t="str">
        <f t="shared" si="44"/>
        <v>QLR-00001</v>
      </c>
      <c r="R933" s="64" t="s">
        <v>848</v>
      </c>
      <c r="S933" s="87">
        <v>2.93</v>
      </c>
      <c r="T933" s="21">
        <v>1</v>
      </c>
      <c r="U933" s="62" t="s">
        <v>139</v>
      </c>
      <c r="V933" s="49" t="s">
        <v>136</v>
      </c>
    </row>
    <row r="934" spans="1:22" x14ac:dyDescent="0.2">
      <c r="A934" s="21" t="str">
        <f t="shared" si="42"/>
        <v>Catalogo principalOVS_ES ACADEMICOQLR-00002</v>
      </c>
      <c r="B934" s="21" t="str">
        <f t="shared" si="43"/>
        <v>QLR-00002OVS_ES ACADEMICO</v>
      </c>
      <c r="D934" s="21" t="s">
        <v>134</v>
      </c>
      <c r="E934" t="s">
        <v>2001</v>
      </c>
      <c r="F934" s="21" t="s">
        <v>806</v>
      </c>
      <c r="G934" s="21" t="s">
        <v>134</v>
      </c>
      <c r="H934" s="49" t="s">
        <v>136</v>
      </c>
      <c r="I934" s="21" t="s">
        <v>74</v>
      </c>
      <c r="J934" t="s">
        <v>2002</v>
      </c>
      <c r="K934" s="53" t="s">
        <v>29</v>
      </c>
      <c r="L934" s="52" t="s">
        <v>92</v>
      </c>
      <c r="M934" s="48" t="s">
        <v>73</v>
      </c>
      <c r="N934" s="89" t="s">
        <v>74</v>
      </c>
      <c r="O934" s="90" t="s">
        <v>74</v>
      </c>
      <c r="P934" s="89" t="s">
        <v>74</v>
      </c>
      <c r="Q934" s="47" t="str">
        <f t="shared" si="44"/>
        <v>QLR-00002</v>
      </c>
      <c r="R934" s="64" t="s">
        <v>848</v>
      </c>
      <c r="S934" s="87">
        <v>2.93</v>
      </c>
      <c r="T934" s="21">
        <v>1</v>
      </c>
      <c r="U934" s="62" t="s">
        <v>139</v>
      </c>
      <c r="V934" s="49" t="s">
        <v>136</v>
      </c>
    </row>
    <row r="935" spans="1:22" x14ac:dyDescent="0.2">
      <c r="A935" s="21" t="str">
        <f t="shared" si="42"/>
        <v>Catalogo principalOVS_ES ACADEMICOR18-03497</v>
      </c>
      <c r="B935" s="21" t="str">
        <f t="shared" si="43"/>
        <v>R18-03497OVS_ES ACADEMICO</v>
      </c>
      <c r="D935" s="21" t="s">
        <v>134</v>
      </c>
      <c r="E935" t="s">
        <v>2003</v>
      </c>
      <c r="F935" s="21" t="s">
        <v>806</v>
      </c>
      <c r="G935" s="21" t="s">
        <v>134</v>
      </c>
      <c r="H935" s="49" t="s">
        <v>136</v>
      </c>
      <c r="I935" s="21" t="s">
        <v>74</v>
      </c>
      <c r="J935" t="s">
        <v>2004</v>
      </c>
      <c r="K935" s="53" t="s">
        <v>29</v>
      </c>
      <c r="L935" s="52" t="s">
        <v>92</v>
      </c>
      <c r="M935" s="48" t="s">
        <v>73</v>
      </c>
      <c r="N935" s="89" t="s">
        <v>74</v>
      </c>
      <c r="O935" s="90" t="s">
        <v>74</v>
      </c>
      <c r="P935" s="89" t="s">
        <v>74</v>
      </c>
      <c r="Q935" s="47" t="str">
        <f t="shared" si="44"/>
        <v>R18-03497</v>
      </c>
      <c r="R935" s="64" t="s">
        <v>75</v>
      </c>
      <c r="S935" s="87">
        <v>3.28</v>
      </c>
      <c r="T935" s="21">
        <v>1</v>
      </c>
      <c r="U935" s="62" t="s">
        <v>139</v>
      </c>
      <c r="V935" s="49" t="s">
        <v>136</v>
      </c>
    </row>
    <row r="936" spans="1:22" x14ac:dyDescent="0.2">
      <c r="A936" s="21" t="str">
        <f t="shared" si="42"/>
        <v>Catalogo principalOVS_ES ACADEMICOR18-03498</v>
      </c>
      <c r="B936" s="21" t="str">
        <f t="shared" si="43"/>
        <v>R18-03498OVS_ES ACADEMICO</v>
      </c>
      <c r="D936" s="21" t="s">
        <v>134</v>
      </c>
      <c r="E936" t="s">
        <v>2005</v>
      </c>
      <c r="F936" s="21" t="s">
        <v>806</v>
      </c>
      <c r="G936" s="21" t="s">
        <v>134</v>
      </c>
      <c r="H936" s="49" t="s">
        <v>136</v>
      </c>
      <c r="I936" s="21" t="s">
        <v>74</v>
      </c>
      <c r="J936" t="s">
        <v>2006</v>
      </c>
      <c r="K936" s="53" t="s">
        <v>29</v>
      </c>
      <c r="L936" s="52" t="s">
        <v>92</v>
      </c>
      <c r="M936" s="48" t="s">
        <v>73</v>
      </c>
      <c r="N936" s="89" t="s">
        <v>74</v>
      </c>
      <c r="O936" s="90" t="s">
        <v>74</v>
      </c>
      <c r="P936" s="89" t="s">
        <v>74</v>
      </c>
      <c r="Q936" s="47" t="str">
        <f t="shared" si="44"/>
        <v>R18-03498</v>
      </c>
      <c r="R936" s="64" t="s">
        <v>75</v>
      </c>
      <c r="S936" s="87">
        <v>3.28</v>
      </c>
      <c r="T936" s="21">
        <v>1</v>
      </c>
      <c r="U936" s="62" t="s">
        <v>139</v>
      </c>
      <c r="V936" s="49" t="s">
        <v>136</v>
      </c>
    </row>
    <row r="937" spans="1:22" x14ac:dyDescent="0.2">
      <c r="A937" s="21" t="str">
        <f t="shared" si="42"/>
        <v>Catalogo principalOVS_ES ACADEMICOR18-03499</v>
      </c>
      <c r="B937" s="21" t="str">
        <f t="shared" si="43"/>
        <v>R18-03499OVS_ES ACADEMICO</v>
      </c>
      <c r="D937" s="21" t="s">
        <v>134</v>
      </c>
      <c r="E937" t="s">
        <v>2007</v>
      </c>
      <c r="F937" s="21" t="s">
        <v>806</v>
      </c>
      <c r="G937" s="21" t="s">
        <v>134</v>
      </c>
      <c r="H937" s="49" t="s">
        <v>136</v>
      </c>
      <c r="I937" s="21" t="s">
        <v>74</v>
      </c>
      <c r="J937" t="s">
        <v>2008</v>
      </c>
      <c r="K937" s="53" t="s">
        <v>29</v>
      </c>
      <c r="L937" s="52" t="s">
        <v>92</v>
      </c>
      <c r="M937" s="48" t="s">
        <v>73</v>
      </c>
      <c r="N937" s="89" t="s">
        <v>74</v>
      </c>
      <c r="O937" s="90" t="s">
        <v>74</v>
      </c>
      <c r="P937" s="89" t="s">
        <v>74</v>
      </c>
      <c r="Q937" s="47" t="str">
        <f t="shared" si="44"/>
        <v>R18-03499</v>
      </c>
      <c r="R937" s="64" t="s">
        <v>75</v>
      </c>
      <c r="S937" s="87">
        <v>3.28</v>
      </c>
      <c r="T937" s="21">
        <v>1</v>
      </c>
      <c r="U937" s="62" t="s">
        <v>139</v>
      </c>
      <c r="V937" s="49" t="s">
        <v>136</v>
      </c>
    </row>
    <row r="938" spans="1:22" x14ac:dyDescent="0.2">
      <c r="A938" s="21" t="str">
        <f t="shared" si="42"/>
        <v>Catalogo principalOVS_ES ACADEMICOR18-03500</v>
      </c>
      <c r="B938" s="21" t="str">
        <f t="shared" si="43"/>
        <v>R18-03500OVS_ES ACADEMICO</v>
      </c>
      <c r="D938" s="21" t="s">
        <v>134</v>
      </c>
      <c r="E938" t="s">
        <v>2009</v>
      </c>
      <c r="F938" s="21" t="s">
        <v>806</v>
      </c>
      <c r="G938" s="21" t="s">
        <v>134</v>
      </c>
      <c r="H938" s="49" t="s">
        <v>136</v>
      </c>
      <c r="I938" s="21" t="s">
        <v>74</v>
      </c>
      <c r="J938" t="s">
        <v>2010</v>
      </c>
      <c r="K938" s="53" t="s">
        <v>29</v>
      </c>
      <c r="L938" s="52" t="s">
        <v>92</v>
      </c>
      <c r="M938" s="48" t="s">
        <v>73</v>
      </c>
      <c r="N938" s="89" t="s">
        <v>74</v>
      </c>
      <c r="O938" s="90" t="s">
        <v>74</v>
      </c>
      <c r="P938" s="89" t="s">
        <v>74</v>
      </c>
      <c r="Q938" s="47" t="str">
        <f t="shared" si="44"/>
        <v>R18-03500</v>
      </c>
      <c r="R938" s="64" t="s">
        <v>75</v>
      </c>
      <c r="S938" s="87">
        <v>3.28</v>
      </c>
      <c r="T938" s="21">
        <v>1</v>
      </c>
      <c r="U938" s="62" t="s">
        <v>139</v>
      </c>
      <c r="V938" s="49" t="s">
        <v>136</v>
      </c>
    </row>
    <row r="939" spans="1:22" x14ac:dyDescent="0.2">
      <c r="A939" s="21" t="str">
        <f t="shared" si="42"/>
        <v>Catalogo principalOVS_ES ACADEMICOR18-03501</v>
      </c>
      <c r="B939" s="21" t="str">
        <f t="shared" si="43"/>
        <v>R18-03501OVS_ES ACADEMICO</v>
      </c>
      <c r="D939" s="21" t="s">
        <v>134</v>
      </c>
      <c r="E939" t="s">
        <v>2011</v>
      </c>
      <c r="F939" s="21" t="s">
        <v>806</v>
      </c>
      <c r="G939" s="21" t="s">
        <v>134</v>
      </c>
      <c r="H939" s="49" t="s">
        <v>136</v>
      </c>
      <c r="I939" s="21" t="s">
        <v>74</v>
      </c>
      <c r="J939" t="s">
        <v>2012</v>
      </c>
      <c r="K939" s="53" t="s">
        <v>29</v>
      </c>
      <c r="L939" s="52" t="s">
        <v>92</v>
      </c>
      <c r="M939" s="48" t="s">
        <v>73</v>
      </c>
      <c r="N939" s="89" t="s">
        <v>74</v>
      </c>
      <c r="O939" s="90" t="s">
        <v>74</v>
      </c>
      <c r="P939" s="89" t="s">
        <v>74</v>
      </c>
      <c r="Q939" s="47" t="str">
        <f t="shared" si="44"/>
        <v>R18-03501</v>
      </c>
      <c r="R939" s="64" t="s">
        <v>75</v>
      </c>
      <c r="S939" s="87">
        <v>0.31</v>
      </c>
      <c r="T939" s="21">
        <v>1</v>
      </c>
      <c r="U939" s="62" t="s">
        <v>139</v>
      </c>
      <c r="V939" s="49" t="s">
        <v>136</v>
      </c>
    </row>
    <row r="940" spans="1:22" x14ac:dyDescent="0.2">
      <c r="A940" s="21" t="str">
        <f t="shared" si="42"/>
        <v>Catalogo principalOVS_ES ACADEMICOR18-03502</v>
      </c>
      <c r="B940" s="21" t="str">
        <f t="shared" si="43"/>
        <v>R18-03502OVS_ES ACADEMICO</v>
      </c>
      <c r="D940" s="21" t="s">
        <v>134</v>
      </c>
      <c r="E940" t="s">
        <v>2013</v>
      </c>
      <c r="F940" s="21" t="s">
        <v>806</v>
      </c>
      <c r="G940" s="21" t="s">
        <v>134</v>
      </c>
      <c r="H940" s="49" t="s">
        <v>136</v>
      </c>
      <c r="I940" s="21" t="s">
        <v>74</v>
      </c>
      <c r="J940" t="s">
        <v>2014</v>
      </c>
      <c r="K940" s="53" t="s">
        <v>29</v>
      </c>
      <c r="L940" s="52" t="s">
        <v>92</v>
      </c>
      <c r="M940" s="48" t="s">
        <v>73</v>
      </c>
      <c r="N940" s="89" t="s">
        <v>74</v>
      </c>
      <c r="O940" s="90" t="s">
        <v>74</v>
      </c>
      <c r="P940" s="89" t="s">
        <v>74</v>
      </c>
      <c r="Q940" s="47" t="str">
        <f t="shared" si="44"/>
        <v>R18-03502</v>
      </c>
      <c r="R940" s="64" t="s">
        <v>75</v>
      </c>
      <c r="S940" s="87">
        <v>0.31</v>
      </c>
      <c r="T940" s="21">
        <v>1</v>
      </c>
      <c r="U940" s="62" t="s">
        <v>139</v>
      </c>
      <c r="V940" s="49" t="s">
        <v>136</v>
      </c>
    </row>
    <row r="941" spans="1:22" x14ac:dyDescent="0.2">
      <c r="A941" s="21" t="str">
        <f t="shared" si="42"/>
        <v>Catalogo principalOVS_ES ACADEMICOR39-01107</v>
      </c>
      <c r="B941" s="21" t="str">
        <f t="shared" si="43"/>
        <v>R39-01107OVS_ES ACADEMICO</v>
      </c>
      <c r="D941" s="21" t="s">
        <v>134</v>
      </c>
      <c r="E941" t="s">
        <v>2015</v>
      </c>
      <c r="F941" s="21" t="s">
        <v>806</v>
      </c>
      <c r="G941" s="21" t="s">
        <v>134</v>
      </c>
      <c r="H941" s="49" t="s">
        <v>136</v>
      </c>
      <c r="I941" s="21" t="s">
        <v>74</v>
      </c>
      <c r="J941" t="s">
        <v>2016</v>
      </c>
      <c r="K941" s="53" t="s">
        <v>29</v>
      </c>
      <c r="L941" s="52" t="s">
        <v>92</v>
      </c>
      <c r="M941" s="48" t="s">
        <v>73</v>
      </c>
      <c r="N941" s="89" t="s">
        <v>74</v>
      </c>
      <c r="O941" s="90" t="s">
        <v>74</v>
      </c>
      <c r="P941" s="89" t="s">
        <v>74</v>
      </c>
      <c r="Q941" s="47" t="str">
        <f t="shared" si="44"/>
        <v>R39-01107</v>
      </c>
      <c r="R941" s="64" t="s">
        <v>75</v>
      </c>
      <c r="S941" s="87">
        <v>213</v>
      </c>
      <c r="T941" s="21">
        <v>1</v>
      </c>
      <c r="U941" s="62" t="s">
        <v>139</v>
      </c>
      <c r="V941" s="49" t="s">
        <v>136</v>
      </c>
    </row>
    <row r="942" spans="1:22" x14ac:dyDescent="0.2">
      <c r="A942" s="21" t="str">
        <f t="shared" si="42"/>
        <v>Catalogo principalOVS_ES ACADEMICOR39-01108</v>
      </c>
      <c r="B942" s="21" t="str">
        <f t="shared" si="43"/>
        <v>R39-01108OVS_ES ACADEMICO</v>
      </c>
      <c r="D942" s="21" t="s">
        <v>134</v>
      </c>
      <c r="E942" t="s">
        <v>2017</v>
      </c>
      <c r="F942" s="21" t="s">
        <v>806</v>
      </c>
      <c r="G942" s="21" t="s">
        <v>134</v>
      </c>
      <c r="H942" s="49" t="s">
        <v>136</v>
      </c>
      <c r="I942" s="21" t="s">
        <v>74</v>
      </c>
      <c r="J942" t="s">
        <v>2018</v>
      </c>
      <c r="K942" s="53" t="s">
        <v>29</v>
      </c>
      <c r="L942" s="52" t="s">
        <v>92</v>
      </c>
      <c r="M942" s="48" t="s">
        <v>73</v>
      </c>
      <c r="N942" s="89" t="s">
        <v>74</v>
      </c>
      <c r="O942" s="90" t="s">
        <v>74</v>
      </c>
      <c r="P942" s="89" t="s">
        <v>74</v>
      </c>
      <c r="Q942" s="47" t="str">
        <f t="shared" si="44"/>
        <v>R39-01108</v>
      </c>
      <c r="R942" s="64" t="s">
        <v>75</v>
      </c>
      <c r="S942" s="87">
        <v>213</v>
      </c>
      <c r="T942" s="21">
        <v>1</v>
      </c>
      <c r="U942" s="62" t="s">
        <v>139</v>
      </c>
      <c r="V942" s="49" t="s">
        <v>136</v>
      </c>
    </row>
    <row r="943" spans="1:22" x14ac:dyDescent="0.2">
      <c r="A943" s="21" t="str">
        <f t="shared" si="42"/>
        <v>Catalogo principalOVS_ES ACADEMICOS2Y-00001</v>
      </c>
      <c r="B943" s="21" t="str">
        <f t="shared" si="43"/>
        <v>S2Y-00001OVS_ES ACADEMICO</v>
      </c>
      <c r="D943" s="21" t="s">
        <v>134</v>
      </c>
      <c r="E943" t="s">
        <v>2019</v>
      </c>
      <c r="F943" s="21" t="s">
        <v>806</v>
      </c>
      <c r="G943" s="21" t="s">
        <v>134</v>
      </c>
      <c r="H943" s="49" t="s">
        <v>136</v>
      </c>
      <c r="I943" s="21" t="s">
        <v>74</v>
      </c>
      <c r="J943" t="s">
        <v>2020</v>
      </c>
      <c r="K943" s="53" t="s">
        <v>29</v>
      </c>
      <c r="L943" s="52" t="s">
        <v>92</v>
      </c>
      <c r="M943" s="48" t="s">
        <v>73</v>
      </c>
      <c r="N943" s="89" t="s">
        <v>74</v>
      </c>
      <c r="O943" s="90" t="s">
        <v>74</v>
      </c>
      <c r="P943" s="89" t="s">
        <v>74</v>
      </c>
      <c r="Q943" s="47" t="str">
        <f t="shared" si="44"/>
        <v>S2Y-00001</v>
      </c>
      <c r="R943" s="64" t="s">
        <v>848</v>
      </c>
      <c r="S943" s="87">
        <v>1.8</v>
      </c>
      <c r="T943" s="21">
        <v>1</v>
      </c>
      <c r="U943" s="62" t="s">
        <v>139</v>
      </c>
      <c r="V943" s="49" t="s">
        <v>136</v>
      </c>
    </row>
    <row r="944" spans="1:22" x14ac:dyDescent="0.2">
      <c r="A944" s="21" t="str">
        <f t="shared" si="42"/>
        <v>Catalogo principalOVS_ES ACADEMICOS2Y-00002</v>
      </c>
      <c r="B944" s="21" t="str">
        <f t="shared" si="43"/>
        <v>S2Y-00002OVS_ES ACADEMICO</v>
      </c>
      <c r="D944" s="21" t="s">
        <v>134</v>
      </c>
      <c r="E944" t="s">
        <v>2021</v>
      </c>
      <c r="F944" s="21" t="s">
        <v>806</v>
      </c>
      <c r="G944" s="21" t="s">
        <v>134</v>
      </c>
      <c r="H944" s="49" t="s">
        <v>136</v>
      </c>
      <c r="I944" s="21" t="s">
        <v>74</v>
      </c>
      <c r="J944" t="s">
        <v>2022</v>
      </c>
      <c r="K944" s="53" t="s">
        <v>29</v>
      </c>
      <c r="L944" s="52" t="s">
        <v>92</v>
      </c>
      <c r="M944" s="48" t="s">
        <v>73</v>
      </c>
      <c r="N944" s="89" t="s">
        <v>74</v>
      </c>
      <c r="O944" s="90" t="s">
        <v>74</v>
      </c>
      <c r="P944" s="89" t="s">
        <v>74</v>
      </c>
      <c r="Q944" s="47" t="str">
        <f t="shared" si="44"/>
        <v>S2Y-00002</v>
      </c>
      <c r="R944" s="64" t="s">
        <v>848</v>
      </c>
      <c r="S944" s="87">
        <v>0</v>
      </c>
      <c r="T944" s="21">
        <v>1</v>
      </c>
      <c r="U944" s="62" t="s">
        <v>139</v>
      </c>
      <c r="V944" s="49" t="s">
        <v>136</v>
      </c>
    </row>
    <row r="945" spans="1:22" x14ac:dyDescent="0.2">
      <c r="A945" s="21" t="str">
        <f t="shared" si="42"/>
        <v>Catalogo principalOVS_ES ACADEMICOS2Y-00003</v>
      </c>
      <c r="B945" s="21" t="str">
        <f t="shared" si="43"/>
        <v>S2Y-00003OVS_ES ACADEMICO</v>
      </c>
      <c r="D945" s="21" t="s">
        <v>134</v>
      </c>
      <c r="E945" t="s">
        <v>2023</v>
      </c>
      <c r="F945" s="21" t="s">
        <v>806</v>
      </c>
      <c r="G945" s="21" t="s">
        <v>134</v>
      </c>
      <c r="H945" s="49" t="s">
        <v>136</v>
      </c>
      <c r="I945" s="21" t="s">
        <v>74</v>
      </c>
      <c r="J945" t="s">
        <v>2024</v>
      </c>
      <c r="K945" s="53" t="s">
        <v>29</v>
      </c>
      <c r="L945" s="52" t="s">
        <v>92</v>
      </c>
      <c r="M945" s="48" t="s">
        <v>73</v>
      </c>
      <c r="N945" s="89" t="s">
        <v>74</v>
      </c>
      <c r="O945" s="90" t="s">
        <v>74</v>
      </c>
      <c r="P945" s="89" t="s">
        <v>74</v>
      </c>
      <c r="Q945" s="47" t="str">
        <f t="shared" si="44"/>
        <v>S2Y-00003</v>
      </c>
      <c r="R945" s="64" t="s">
        <v>848</v>
      </c>
      <c r="S945" s="87">
        <v>0</v>
      </c>
      <c r="T945" s="21">
        <v>1</v>
      </c>
      <c r="U945" s="62" t="s">
        <v>139</v>
      </c>
      <c r="V945" s="49" t="s">
        <v>136</v>
      </c>
    </row>
    <row r="946" spans="1:22" x14ac:dyDescent="0.2">
      <c r="A946" s="21" t="str">
        <f t="shared" si="42"/>
        <v>Catalogo principalOVS_ES ACADEMICOS2Y-00006</v>
      </c>
      <c r="B946" s="21" t="str">
        <f t="shared" si="43"/>
        <v>S2Y-00006OVS_ES ACADEMICO</v>
      </c>
      <c r="D946" s="21" t="s">
        <v>134</v>
      </c>
      <c r="E946" t="s">
        <v>2025</v>
      </c>
      <c r="F946" s="21" t="s">
        <v>806</v>
      </c>
      <c r="G946" s="21" t="s">
        <v>134</v>
      </c>
      <c r="H946" s="49" t="s">
        <v>136</v>
      </c>
      <c r="I946" s="21" t="s">
        <v>74</v>
      </c>
      <c r="J946" t="s">
        <v>2026</v>
      </c>
      <c r="K946" s="53" t="s">
        <v>29</v>
      </c>
      <c r="L946" s="52" t="s">
        <v>92</v>
      </c>
      <c r="M946" s="48" t="s">
        <v>73</v>
      </c>
      <c r="N946" s="89" t="s">
        <v>74</v>
      </c>
      <c r="O946" s="90" t="s">
        <v>74</v>
      </c>
      <c r="P946" s="89" t="s">
        <v>74</v>
      </c>
      <c r="Q946" s="47" t="str">
        <f t="shared" si="44"/>
        <v>S2Y-00006</v>
      </c>
      <c r="R946" s="64" t="s">
        <v>848</v>
      </c>
      <c r="S946" s="87">
        <v>1.8</v>
      </c>
      <c r="T946" s="21">
        <v>1</v>
      </c>
      <c r="U946" s="62" t="s">
        <v>139</v>
      </c>
      <c r="V946" s="49" t="s">
        <v>136</v>
      </c>
    </row>
    <row r="947" spans="1:22" x14ac:dyDescent="0.2">
      <c r="A947" s="21" t="str">
        <f t="shared" si="42"/>
        <v>Catalogo principalOVS_ES ACADEMICOS2Y-00007</v>
      </c>
      <c r="B947" s="21" t="str">
        <f t="shared" si="43"/>
        <v>S2Y-00007OVS_ES ACADEMICO</v>
      </c>
      <c r="D947" s="21" t="s">
        <v>134</v>
      </c>
      <c r="E947" t="s">
        <v>2027</v>
      </c>
      <c r="F947" s="21" t="s">
        <v>806</v>
      </c>
      <c r="G947" s="21" t="s">
        <v>134</v>
      </c>
      <c r="H947" s="49" t="s">
        <v>136</v>
      </c>
      <c r="I947" s="21" t="s">
        <v>74</v>
      </c>
      <c r="J947" t="s">
        <v>2028</v>
      </c>
      <c r="K947" s="53" t="s">
        <v>29</v>
      </c>
      <c r="L947" s="52" t="s">
        <v>92</v>
      </c>
      <c r="M947" s="48" t="s">
        <v>73</v>
      </c>
      <c r="N947" s="89" t="s">
        <v>74</v>
      </c>
      <c r="O947" s="90" t="s">
        <v>74</v>
      </c>
      <c r="P947" s="89" t="s">
        <v>74</v>
      </c>
      <c r="Q947" s="47" t="str">
        <f t="shared" si="44"/>
        <v>S2Y-00007</v>
      </c>
      <c r="R947" s="64" t="s">
        <v>848</v>
      </c>
      <c r="S947" s="87">
        <v>1.8</v>
      </c>
      <c r="T947" s="21">
        <v>1</v>
      </c>
      <c r="U947" s="62" t="s">
        <v>139</v>
      </c>
      <c r="V947" s="49" t="s">
        <v>136</v>
      </c>
    </row>
    <row r="948" spans="1:22" x14ac:dyDescent="0.2">
      <c r="A948" s="21" t="str">
        <f t="shared" si="42"/>
        <v>Catalogo principalOVS_ES ACADEMICOS3Y-00001</v>
      </c>
      <c r="B948" s="21" t="str">
        <f t="shared" si="43"/>
        <v>S3Y-00001OVS_ES ACADEMICO</v>
      </c>
      <c r="D948" s="21" t="s">
        <v>134</v>
      </c>
      <c r="E948" t="s">
        <v>2029</v>
      </c>
      <c r="F948" s="21" t="s">
        <v>806</v>
      </c>
      <c r="G948" s="21" t="s">
        <v>134</v>
      </c>
      <c r="H948" s="49" t="s">
        <v>136</v>
      </c>
      <c r="I948" s="21" t="s">
        <v>74</v>
      </c>
      <c r="J948" t="s">
        <v>2030</v>
      </c>
      <c r="K948" s="53" t="s">
        <v>29</v>
      </c>
      <c r="L948" s="52" t="s">
        <v>92</v>
      </c>
      <c r="M948" s="48" t="s">
        <v>73</v>
      </c>
      <c r="N948" s="89" t="s">
        <v>74</v>
      </c>
      <c r="O948" s="90" t="s">
        <v>74</v>
      </c>
      <c r="P948" s="89" t="s">
        <v>74</v>
      </c>
      <c r="Q948" s="47" t="str">
        <f t="shared" si="44"/>
        <v>S3Y-00001</v>
      </c>
      <c r="R948" s="64" t="s">
        <v>848</v>
      </c>
      <c r="S948" s="87">
        <v>2.2999999999999998</v>
      </c>
      <c r="T948" s="21">
        <v>1</v>
      </c>
      <c r="U948" s="62" t="s">
        <v>139</v>
      </c>
      <c r="V948" s="49" t="s">
        <v>136</v>
      </c>
    </row>
    <row r="949" spans="1:22" x14ac:dyDescent="0.2">
      <c r="A949" s="21" t="str">
        <f t="shared" si="42"/>
        <v>Catalogo principalOVS_ES ACADEMICOS3Y-00002</v>
      </c>
      <c r="B949" s="21" t="str">
        <f t="shared" si="43"/>
        <v>S3Y-00002OVS_ES ACADEMICO</v>
      </c>
      <c r="D949" s="21" t="s">
        <v>134</v>
      </c>
      <c r="E949" t="s">
        <v>2031</v>
      </c>
      <c r="F949" s="21" t="s">
        <v>806</v>
      </c>
      <c r="G949" s="21" t="s">
        <v>134</v>
      </c>
      <c r="H949" s="49" t="s">
        <v>136</v>
      </c>
      <c r="I949" s="21" t="s">
        <v>74</v>
      </c>
      <c r="J949" t="s">
        <v>2032</v>
      </c>
      <c r="K949" s="53" t="s">
        <v>29</v>
      </c>
      <c r="L949" s="52" t="s">
        <v>92</v>
      </c>
      <c r="M949" s="48" t="s">
        <v>73</v>
      </c>
      <c r="N949" s="89" t="s">
        <v>74</v>
      </c>
      <c r="O949" s="90" t="s">
        <v>74</v>
      </c>
      <c r="P949" s="89" t="s">
        <v>74</v>
      </c>
      <c r="Q949" s="47" t="str">
        <f t="shared" si="44"/>
        <v>S3Y-00002</v>
      </c>
      <c r="R949" s="64" t="s">
        <v>848</v>
      </c>
      <c r="S949" s="87">
        <v>2.2999999999999998</v>
      </c>
      <c r="T949" s="21">
        <v>1</v>
      </c>
      <c r="U949" s="62" t="s">
        <v>139</v>
      </c>
      <c r="V949" s="49" t="s">
        <v>136</v>
      </c>
    </row>
    <row r="950" spans="1:22" x14ac:dyDescent="0.2">
      <c r="A950" s="21" t="str">
        <f t="shared" si="42"/>
        <v>Catalogo principalOVS_ES ACADEMICOS3Y-00004</v>
      </c>
      <c r="B950" s="21" t="str">
        <f t="shared" si="43"/>
        <v>S3Y-00004OVS_ES ACADEMICO</v>
      </c>
      <c r="D950" s="21" t="s">
        <v>134</v>
      </c>
      <c r="E950" t="s">
        <v>2033</v>
      </c>
      <c r="F950" s="21" t="s">
        <v>806</v>
      </c>
      <c r="G950" s="21" t="s">
        <v>134</v>
      </c>
      <c r="H950" s="49" t="s">
        <v>136</v>
      </c>
      <c r="I950" s="21" t="s">
        <v>74</v>
      </c>
      <c r="J950" t="s">
        <v>2034</v>
      </c>
      <c r="K950" s="53" t="s">
        <v>29</v>
      </c>
      <c r="L950" s="52" t="s">
        <v>92</v>
      </c>
      <c r="M950" s="48" t="s">
        <v>73</v>
      </c>
      <c r="N950" s="89" t="s">
        <v>74</v>
      </c>
      <c r="O950" s="90" t="s">
        <v>74</v>
      </c>
      <c r="P950" s="89" t="s">
        <v>74</v>
      </c>
      <c r="Q950" s="47" t="str">
        <f t="shared" si="44"/>
        <v>S3Y-00004</v>
      </c>
      <c r="R950" s="64" t="s">
        <v>848</v>
      </c>
      <c r="S950" s="87">
        <v>0</v>
      </c>
      <c r="T950" s="21">
        <v>1</v>
      </c>
      <c r="U950" s="62" t="s">
        <v>139</v>
      </c>
      <c r="V950" s="49" t="s">
        <v>136</v>
      </c>
    </row>
    <row r="951" spans="1:22" x14ac:dyDescent="0.2">
      <c r="A951" s="21" t="str">
        <f t="shared" si="42"/>
        <v>Catalogo principalOVS_ES ACADEMICOS3Y-00005</v>
      </c>
      <c r="B951" s="21" t="str">
        <f t="shared" si="43"/>
        <v>S3Y-00005OVS_ES ACADEMICO</v>
      </c>
      <c r="D951" s="21" t="s">
        <v>134</v>
      </c>
      <c r="E951" t="s">
        <v>2035</v>
      </c>
      <c r="F951" s="21" t="s">
        <v>806</v>
      </c>
      <c r="G951" s="21" t="s">
        <v>134</v>
      </c>
      <c r="H951" s="49" t="s">
        <v>136</v>
      </c>
      <c r="I951" s="21" t="s">
        <v>74</v>
      </c>
      <c r="J951" t="s">
        <v>2036</v>
      </c>
      <c r="K951" s="53" t="s">
        <v>29</v>
      </c>
      <c r="L951" s="52" t="s">
        <v>92</v>
      </c>
      <c r="M951" s="48" t="s">
        <v>73</v>
      </c>
      <c r="N951" s="89" t="s">
        <v>74</v>
      </c>
      <c r="O951" s="90" t="s">
        <v>74</v>
      </c>
      <c r="P951" s="89" t="s">
        <v>74</v>
      </c>
      <c r="Q951" s="47" t="str">
        <f t="shared" si="44"/>
        <v>S3Y-00005</v>
      </c>
      <c r="R951" s="64" t="s">
        <v>848</v>
      </c>
      <c r="S951" s="87">
        <v>0</v>
      </c>
      <c r="T951" s="21">
        <v>1</v>
      </c>
      <c r="U951" s="62" t="s">
        <v>139</v>
      </c>
      <c r="V951" s="49" t="s">
        <v>136</v>
      </c>
    </row>
    <row r="952" spans="1:22" x14ac:dyDescent="0.2">
      <c r="A952" s="21" t="str">
        <f t="shared" si="42"/>
        <v>Catalogo principalOVS_ES ACADEMICOS3Y-00010</v>
      </c>
      <c r="B952" s="21" t="str">
        <f t="shared" si="43"/>
        <v>S3Y-00010OVS_ES ACADEMICO</v>
      </c>
      <c r="D952" s="21" t="s">
        <v>134</v>
      </c>
      <c r="E952" t="s">
        <v>2037</v>
      </c>
      <c r="F952" s="21" t="s">
        <v>806</v>
      </c>
      <c r="G952" s="21" t="s">
        <v>134</v>
      </c>
      <c r="H952" s="49" t="s">
        <v>136</v>
      </c>
      <c r="I952" s="21" t="s">
        <v>74</v>
      </c>
      <c r="J952" t="s">
        <v>2038</v>
      </c>
      <c r="K952" s="53" t="s">
        <v>29</v>
      </c>
      <c r="L952" s="52" t="s">
        <v>92</v>
      </c>
      <c r="M952" s="48" t="s">
        <v>73</v>
      </c>
      <c r="N952" s="89" t="s">
        <v>74</v>
      </c>
      <c r="O952" s="90" t="s">
        <v>74</v>
      </c>
      <c r="P952" s="89" t="s">
        <v>74</v>
      </c>
      <c r="Q952" s="47" t="str">
        <f t="shared" si="44"/>
        <v>S3Y-00010</v>
      </c>
      <c r="R952" s="64" t="s">
        <v>848</v>
      </c>
      <c r="S952" s="87">
        <v>2.2999999999999998</v>
      </c>
      <c r="T952" s="21">
        <v>1</v>
      </c>
      <c r="U952" s="62" t="s">
        <v>139</v>
      </c>
      <c r="V952" s="49" t="s">
        <v>136</v>
      </c>
    </row>
    <row r="953" spans="1:22" x14ac:dyDescent="0.2">
      <c r="A953" s="21" t="str">
        <f t="shared" si="42"/>
        <v>Catalogo principalOVS_ES ACADEMICOS3Y-00011</v>
      </c>
      <c r="B953" s="21" t="str">
        <f t="shared" si="43"/>
        <v>S3Y-00011OVS_ES ACADEMICO</v>
      </c>
      <c r="D953" s="21" t="s">
        <v>134</v>
      </c>
      <c r="E953" t="s">
        <v>2039</v>
      </c>
      <c r="F953" s="21" t="s">
        <v>806</v>
      </c>
      <c r="G953" s="21" t="s">
        <v>134</v>
      </c>
      <c r="H953" s="49" t="s">
        <v>136</v>
      </c>
      <c r="I953" s="21" t="s">
        <v>74</v>
      </c>
      <c r="J953" t="s">
        <v>2040</v>
      </c>
      <c r="K953" s="53" t="s">
        <v>29</v>
      </c>
      <c r="L953" s="52" t="s">
        <v>92</v>
      </c>
      <c r="M953" s="48" t="s">
        <v>73</v>
      </c>
      <c r="N953" s="89" t="s">
        <v>74</v>
      </c>
      <c r="O953" s="90" t="s">
        <v>74</v>
      </c>
      <c r="P953" s="89" t="s">
        <v>74</v>
      </c>
      <c r="Q953" s="47" t="str">
        <f t="shared" si="44"/>
        <v>S3Y-00011</v>
      </c>
      <c r="R953" s="64" t="s">
        <v>848</v>
      </c>
      <c r="S953" s="87">
        <v>2.2999999999999998</v>
      </c>
      <c r="T953" s="21">
        <v>1</v>
      </c>
      <c r="U953" s="62" t="s">
        <v>139</v>
      </c>
      <c r="V953" s="49" t="s">
        <v>136</v>
      </c>
    </row>
    <row r="954" spans="1:22" x14ac:dyDescent="0.2">
      <c r="A954" s="21" t="str">
        <f t="shared" si="42"/>
        <v>Catalogo principalOVS_ES ACADEMICOS3Y-00012</v>
      </c>
      <c r="B954" s="21" t="str">
        <f t="shared" si="43"/>
        <v>S3Y-00012OVS_ES ACADEMICO</v>
      </c>
      <c r="D954" s="21" t="s">
        <v>134</v>
      </c>
      <c r="E954" t="s">
        <v>2041</v>
      </c>
      <c r="F954" s="21" t="s">
        <v>806</v>
      </c>
      <c r="G954" s="21" t="s">
        <v>134</v>
      </c>
      <c r="H954" s="49" t="s">
        <v>136</v>
      </c>
      <c r="I954" s="21" t="s">
        <v>74</v>
      </c>
      <c r="J954" t="s">
        <v>2042</v>
      </c>
      <c r="K954" s="53" t="s">
        <v>29</v>
      </c>
      <c r="L954" s="52" t="s">
        <v>92</v>
      </c>
      <c r="M954" s="48" t="s">
        <v>73</v>
      </c>
      <c r="N954" s="89" t="s">
        <v>74</v>
      </c>
      <c r="O954" s="90" t="s">
        <v>74</v>
      </c>
      <c r="P954" s="89" t="s">
        <v>74</v>
      </c>
      <c r="Q954" s="47" t="str">
        <f t="shared" si="44"/>
        <v>S3Y-00012</v>
      </c>
      <c r="R954" s="64" t="s">
        <v>848</v>
      </c>
      <c r="S954" s="87">
        <v>2.2999999999999998</v>
      </c>
      <c r="T954" s="21">
        <v>1</v>
      </c>
      <c r="U954" s="62" t="s">
        <v>139</v>
      </c>
      <c r="V954" s="49" t="s">
        <v>136</v>
      </c>
    </row>
    <row r="955" spans="1:22" x14ac:dyDescent="0.2">
      <c r="A955" s="21" t="str">
        <f t="shared" si="42"/>
        <v>Catalogo principalOVS_ES ACADEMICOS3Y-00013</v>
      </c>
      <c r="B955" s="21" t="str">
        <f t="shared" si="43"/>
        <v>S3Y-00013OVS_ES ACADEMICO</v>
      </c>
      <c r="D955" s="21" t="s">
        <v>134</v>
      </c>
      <c r="E955" t="s">
        <v>2043</v>
      </c>
      <c r="F955" s="21" t="s">
        <v>806</v>
      </c>
      <c r="G955" s="21" t="s">
        <v>134</v>
      </c>
      <c r="H955" s="49" t="s">
        <v>136</v>
      </c>
      <c r="I955" s="21" t="s">
        <v>74</v>
      </c>
      <c r="J955" t="s">
        <v>2044</v>
      </c>
      <c r="K955" s="53" t="s">
        <v>29</v>
      </c>
      <c r="L955" s="52" t="s">
        <v>92</v>
      </c>
      <c r="M955" s="48" t="s">
        <v>73</v>
      </c>
      <c r="N955" s="89" t="s">
        <v>74</v>
      </c>
      <c r="O955" s="90" t="s">
        <v>74</v>
      </c>
      <c r="P955" s="89" t="s">
        <v>74</v>
      </c>
      <c r="Q955" s="47" t="str">
        <f t="shared" si="44"/>
        <v>S3Y-00013</v>
      </c>
      <c r="R955" s="64" t="s">
        <v>848</v>
      </c>
      <c r="S955" s="87">
        <v>2.2999999999999998</v>
      </c>
      <c r="T955" s="21">
        <v>1</v>
      </c>
      <c r="U955" s="62" t="s">
        <v>139</v>
      </c>
      <c r="V955" s="49" t="s">
        <v>136</v>
      </c>
    </row>
    <row r="956" spans="1:22" x14ac:dyDescent="0.2">
      <c r="A956" s="21" t="str">
        <f t="shared" si="42"/>
        <v>Catalogo principalOVS_ES ACADEMICOSXA-00003</v>
      </c>
      <c r="B956" s="21" t="str">
        <f t="shared" si="43"/>
        <v>SXA-00003OVS_ES ACADEMICO</v>
      </c>
      <c r="D956" s="21" t="s">
        <v>134</v>
      </c>
      <c r="E956" t="s">
        <v>2045</v>
      </c>
      <c r="F956" s="21" t="s">
        <v>806</v>
      </c>
      <c r="G956" s="21" t="s">
        <v>134</v>
      </c>
      <c r="H956" s="49" t="s">
        <v>136</v>
      </c>
      <c r="I956" s="21" t="s">
        <v>74</v>
      </c>
      <c r="J956" t="s">
        <v>2046</v>
      </c>
      <c r="K956" s="53" t="s">
        <v>29</v>
      </c>
      <c r="L956" s="52" t="s">
        <v>92</v>
      </c>
      <c r="M956" s="48" t="s">
        <v>73</v>
      </c>
      <c r="N956" s="89" t="s">
        <v>74</v>
      </c>
      <c r="O956" s="90" t="s">
        <v>74</v>
      </c>
      <c r="P956" s="89" t="s">
        <v>74</v>
      </c>
      <c r="Q956" s="47" t="str">
        <f t="shared" si="44"/>
        <v>SXA-00003</v>
      </c>
      <c r="R956" s="64" t="s">
        <v>848</v>
      </c>
      <c r="S956" s="87">
        <v>9</v>
      </c>
      <c r="T956" s="21">
        <v>1</v>
      </c>
      <c r="U956" s="62" t="s">
        <v>139</v>
      </c>
      <c r="V956" s="49" t="s">
        <v>136</v>
      </c>
    </row>
    <row r="957" spans="1:22" x14ac:dyDescent="0.2">
      <c r="A957" s="21" t="str">
        <f t="shared" si="42"/>
        <v>Catalogo principalOVS_ES ACADEMICOSXA-00004</v>
      </c>
      <c r="B957" s="21" t="str">
        <f t="shared" si="43"/>
        <v>SXA-00004OVS_ES ACADEMICO</v>
      </c>
      <c r="D957" s="21" t="s">
        <v>134</v>
      </c>
      <c r="E957" t="s">
        <v>2047</v>
      </c>
      <c r="F957" s="21" t="s">
        <v>806</v>
      </c>
      <c r="G957" s="21" t="s">
        <v>134</v>
      </c>
      <c r="H957" s="49" t="s">
        <v>136</v>
      </c>
      <c r="I957" s="21" t="s">
        <v>74</v>
      </c>
      <c r="J957" t="s">
        <v>2048</v>
      </c>
      <c r="K957" s="53" t="s">
        <v>29</v>
      </c>
      <c r="L957" s="52" t="s">
        <v>92</v>
      </c>
      <c r="M957" s="48" t="s">
        <v>73</v>
      </c>
      <c r="N957" s="89" t="s">
        <v>74</v>
      </c>
      <c r="O957" s="90" t="s">
        <v>74</v>
      </c>
      <c r="P957" s="89" t="s">
        <v>74</v>
      </c>
      <c r="Q957" s="47" t="str">
        <f t="shared" si="44"/>
        <v>SXA-00004</v>
      </c>
      <c r="R957" s="64" t="s">
        <v>848</v>
      </c>
      <c r="S957" s="87">
        <v>9</v>
      </c>
      <c r="T957" s="21">
        <v>1</v>
      </c>
      <c r="U957" s="62" t="s">
        <v>139</v>
      </c>
      <c r="V957" s="49" t="s">
        <v>136</v>
      </c>
    </row>
    <row r="958" spans="1:22" x14ac:dyDescent="0.2">
      <c r="A958" s="21" t="str">
        <f t="shared" si="42"/>
        <v>Catalogo principalOVS_ES ACADEMICOT6L-00250</v>
      </c>
      <c r="B958" s="21" t="str">
        <f t="shared" si="43"/>
        <v>T6L-00250OVS_ES ACADEMICO</v>
      </c>
      <c r="D958" s="21" t="s">
        <v>134</v>
      </c>
      <c r="E958" t="s">
        <v>2049</v>
      </c>
      <c r="F958" s="21" t="s">
        <v>806</v>
      </c>
      <c r="G958" s="21" t="s">
        <v>134</v>
      </c>
      <c r="H958" s="49" t="s">
        <v>136</v>
      </c>
      <c r="I958" s="21" t="s">
        <v>74</v>
      </c>
      <c r="J958" t="s">
        <v>2050</v>
      </c>
      <c r="K958" s="53" t="s">
        <v>29</v>
      </c>
      <c r="L958" s="52" t="s">
        <v>92</v>
      </c>
      <c r="M958" s="48" t="s">
        <v>73</v>
      </c>
      <c r="N958" s="89" t="s">
        <v>74</v>
      </c>
      <c r="O958" s="90" t="s">
        <v>74</v>
      </c>
      <c r="P958" s="89" t="s">
        <v>74</v>
      </c>
      <c r="Q958" s="47" t="str">
        <f t="shared" si="44"/>
        <v>T6L-00250</v>
      </c>
      <c r="R958" s="64" t="s">
        <v>75</v>
      </c>
      <c r="S958" s="87">
        <v>161</v>
      </c>
      <c r="T958" s="21">
        <v>1</v>
      </c>
      <c r="U958" s="62" t="s">
        <v>139</v>
      </c>
      <c r="V958" s="49" t="s">
        <v>136</v>
      </c>
    </row>
    <row r="959" spans="1:22" x14ac:dyDescent="0.2">
      <c r="A959" s="21" t="str">
        <f t="shared" ref="A959:A1022" si="45">D959&amp;F959&amp;E959</f>
        <v>Catalogo principalOVS_ES ACADEMICOT6L-00251</v>
      </c>
      <c r="B959" s="21" t="str">
        <f t="shared" ref="B959:B1022" si="46">E959&amp;F959</f>
        <v>T6L-00251OVS_ES ACADEMICO</v>
      </c>
      <c r="D959" s="21" t="s">
        <v>134</v>
      </c>
      <c r="E959" t="s">
        <v>2051</v>
      </c>
      <c r="F959" s="21" t="s">
        <v>806</v>
      </c>
      <c r="G959" s="21" t="s">
        <v>134</v>
      </c>
      <c r="H959" s="49" t="s">
        <v>136</v>
      </c>
      <c r="I959" s="21" t="s">
        <v>74</v>
      </c>
      <c r="J959" t="s">
        <v>2052</v>
      </c>
      <c r="K959" s="53" t="s">
        <v>29</v>
      </c>
      <c r="L959" s="52" t="s">
        <v>92</v>
      </c>
      <c r="M959" s="48" t="s">
        <v>73</v>
      </c>
      <c r="N959" s="89" t="s">
        <v>74</v>
      </c>
      <c r="O959" s="90" t="s">
        <v>74</v>
      </c>
      <c r="P959" s="89" t="s">
        <v>74</v>
      </c>
      <c r="Q959" s="47" t="str">
        <f t="shared" si="44"/>
        <v>T6L-00251</v>
      </c>
      <c r="R959" s="64" t="s">
        <v>75</v>
      </c>
      <c r="S959" s="87">
        <v>161</v>
      </c>
      <c r="T959" s="21">
        <v>1</v>
      </c>
      <c r="U959" s="62" t="s">
        <v>139</v>
      </c>
      <c r="V959" s="49" t="s">
        <v>136</v>
      </c>
    </row>
    <row r="960" spans="1:22" x14ac:dyDescent="0.2">
      <c r="A960" s="21" t="str">
        <f t="shared" si="45"/>
        <v>Catalogo principalOVS_ES ACADEMICOT98-02611</v>
      </c>
      <c r="B960" s="21" t="str">
        <f t="shared" si="46"/>
        <v>T98-02611OVS_ES ACADEMICO</v>
      </c>
      <c r="D960" s="21" t="s">
        <v>134</v>
      </c>
      <c r="E960" t="s">
        <v>2053</v>
      </c>
      <c r="F960" s="21" t="s">
        <v>806</v>
      </c>
      <c r="G960" s="21" t="s">
        <v>134</v>
      </c>
      <c r="H960" s="49" t="s">
        <v>136</v>
      </c>
      <c r="I960" s="21" t="s">
        <v>74</v>
      </c>
      <c r="J960" t="s">
        <v>2054</v>
      </c>
      <c r="K960" s="53" t="s">
        <v>29</v>
      </c>
      <c r="L960" s="52" t="s">
        <v>92</v>
      </c>
      <c r="M960" s="48" t="s">
        <v>73</v>
      </c>
      <c r="N960" s="89" t="s">
        <v>74</v>
      </c>
      <c r="O960" s="90" t="s">
        <v>74</v>
      </c>
      <c r="P960" s="89" t="s">
        <v>74</v>
      </c>
      <c r="Q960" s="47" t="str">
        <f t="shared" si="44"/>
        <v>T98-02611</v>
      </c>
      <c r="R960" s="64" t="s">
        <v>75</v>
      </c>
      <c r="S960" s="87">
        <v>4.37</v>
      </c>
      <c r="T960" s="21">
        <v>1</v>
      </c>
      <c r="U960" s="62" t="s">
        <v>139</v>
      </c>
      <c r="V960" s="49" t="s">
        <v>136</v>
      </c>
    </row>
    <row r="961" spans="1:22" x14ac:dyDescent="0.2">
      <c r="A961" s="21" t="str">
        <f t="shared" si="45"/>
        <v>Catalogo principalOVS_ES ACADEMICOT98-02612</v>
      </c>
      <c r="B961" s="21" t="str">
        <f t="shared" si="46"/>
        <v>T98-02612OVS_ES ACADEMICO</v>
      </c>
      <c r="D961" s="21" t="s">
        <v>134</v>
      </c>
      <c r="E961" t="s">
        <v>2055</v>
      </c>
      <c r="F961" s="21" t="s">
        <v>806</v>
      </c>
      <c r="G961" s="21" t="s">
        <v>134</v>
      </c>
      <c r="H961" s="49" t="s">
        <v>136</v>
      </c>
      <c r="I961" s="21" t="s">
        <v>74</v>
      </c>
      <c r="J961" t="s">
        <v>2056</v>
      </c>
      <c r="K961" s="53" t="s">
        <v>29</v>
      </c>
      <c r="L961" s="52" t="s">
        <v>92</v>
      </c>
      <c r="M961" s="48" t="s">
        <v>73</v>
      </c>
      <c r="N961" s="89" t="s">
        <v>74</v>
      </c>
      <c r="O961" s="90" t="s">
        <v>74</v>
      </c>
      <c r="P961" s="89" t="s">
        <v>74</v>
      </c>
      <c r="Q961" s="47" t="str">
        <f t="shared" si="44"/>
        <v>T98-02612</v>
      </c>
      <c r="R961" s="64" t="s">
        <v>75</v>
      </c>
      <c r="S961" s="87">
        <v>4.37</v>
      </c>
      <c r="T961" s="21">
        <v>1</v>
      </c>
      <c r="U961" s="62" t="s">
        <v>139</v>
      </c>
      <c r="V961" s="49" t="s">
        <v>136</v>
      </c>
    </row>
    <row r="962" spans="1:22" x14ac:dyDescent="0.2">
      <c r="A962" s="21" t="str">
        <f t="shared" si="45"/>
        <v>Catalogo principalOVS_ES ACADEMICOT98-02613</v>
      </c>
      <c r="B962" s="21" t="str">
        <f t="shared" si="46"/>
        <v>T98-02613OVS_ES ACADEMICO</v>
      </c>
      <c r="D962" s="21" t="s">
        <v>134</v>
      </c>
      <c r="E962" t="s">
        <v>2057</v>
      </c>
      <c r="F962" s="21" t="s">
        <v>806</v>
      </c>
      <c r="G962" s="21" t="s">
        <v>134</v>
      </c>
      <c r="H962" s="49" t="s">
        <v>136</v>
      </c>
      <c r="I962" s="21" t="s">
        <v>74</v>
      </c>
      <c r="J962" t="s">
        <v>2058</v>
      </c>
      <c r="K962" s="53" t="s">
        <v>29</v>
      </c>
      <c r="L962" s="52" t="s">
        <v>92</v>
      </c>
      <c r="M962" s="48" t="s">
        <v>73</v>
      </c>
      <c r="N962" s="89" t="s">
        <v>74</v>
      </c>
      <c r="O962" s="90" t="s">
        <v>74</v>
      </c>
      <c r="P962" s="89" t="s">
        <v>74</v>
      </c>
      <c r="Q962" s="47" t="str">
        <f t="shared" si="44"/>
        <v>T98-02613</v>
      </c>
      <c r="R962" s="64" t="s">
        <v>75</v>
      </c>
      <c r="S962" s="87">
        <v>4.21</v>
      </c>
      <c r="T962" s="21">
        <v>1</v>
      </c>
      <c r="U962" s="62" t="s">
        <v>139</v>
      </c>
      <c r="V962" s="49" t="s">
        <v>136</v>
      </c>
    </row>
    <row r="963" spans="1:22" x14ac:dyDescent="0.2">
      <c r="A963" s="21" t="str">
        <f t="shared" si="45"/>
        <v>Catalogo principalOVS_ES ACADEMICOT98-02614</v>
      </c>
      <c r="B963" s="21" t="str">
        <f t="shared" si="46"/>
        <v>T98-02614OVS_ES ACADEMICO</v>
      </c>
      <c r="D963" s="21" t="s">
        <v>134</v>
      </c>
      <c r="E963" t="s">
        <v>2059</v>
      </c>
      <c r="F963" s="21" t="s">
        <v>806</v>
      </c>
      <c r="G963" s="21" t="s">
        <v>134</v>
      </c>
      <c r="H963" s="49" t="s">
        <v>136</v>
      </c>
      <c r="I963" s="21" t="s">
        <v>74</v>
      </c>
      <c r="J963" t="s">
        <v>2060</v>
      </c>
      <c r="K963" s="53" t="s">
        <v>29</v>
      </c>
      <c r="L963" s="52" t="s">
        <v>92</v>
      </c>
      <c r="M963" s="48" t="s">
        <v>73</v>
      </c>
      <c r="N963" s="89" t="s">
        <v>74</v>
      </c>
      <c r="O963" s="90" t="s">
        <v>74</v>
      </c>
      <c r="P963" s="89" t="s">
        <v>74</v>
      </c>
      <c r="Q963" s="47" t="str">
        <f t="shared" ref="Q963:Q1026" si="47">+E963</f>
        <v>T98-02614</v>
      </c>
      <c r="R963" s="64" t="s">
        <v>75</v>
      </c>
      <c r="S963" s="87">
        <v>4.21</v>
      </c>
      <c r="T963" s="21">
        <v>1</v>
      </c>
      <c r="U963" s="62" t="s">
        <v>139</v>
      </c>
      <c r="V963" s="49" t="s">
        <v>136</v>
      </c>
    </row>
    <row r="964" spans="1:22" x14ac:dyDescent="0.2">
      <c r="A964" s="21" t="str">
        <f t="shared" si="45"/>
        <v>Catalogo principalOVS_ES ACADEMICOT98-02615</v>
      </c>
      <c r="B964" s="21" t="str">
        <f t="shared" si="46"/>
        <v>T98-02615OVS_ES ACADEMICO</v>
      </c>
      <c r="D964" s="21" t="s">
        <v>134</v>
      </c>
      <c r="E964" t="s">
        <v>2061</v>
      </c>
      <c r="F964" s="21" t="s">
        <v>806</v>
      </c>
      <c r="G964" s="21" t="s">
        <v>134</v>
      </c>
      <c r="H964" s="49" t="s">
        <v>136</v>
      </c>
      <c r="I964" s="21" t="s">
        <v>74</v>
      </c>
      <c r="J964" t="s">
        <v>2062</v>
      </c>
      <c r="K964" s="53" t="s">
        <v>29</v>
      </c>
      <c r="L964" s="52" t="s">
        <v>92</v>
      </c>
      <c r="M964" s="48" t="s">
        <v>73</v>
      </c>
      <c r="N964" s="89" t="s">
        <v>74</v>
      </c>
      <c r="O964" s="90" t="s">
        <v>74</v>
      </c>
      <c r="P964" s="89" t="s">
        <v>74</v>
      </c>
      <c r="Q964" s="47" t="str">
        <f t="shared" si="47"/>
        <v>T98-02615</v>
      </c>
      <c r="R964" s="64" t="s">
        <v>75</v>
      </c>
      <c r="S964" s="87">
        <v>2.81</v>
      </c>
      <c r="T964" s="21">
        <v>1</v>
      </c>
      <c r="U964" s="62" t="s">
        <v>139</v>
      </c>
      <c r="V964" s="49" t="s">
        <v>136</v>
      </c>
    </row>
    <row r="965" spans="1:22" x14ac:dyDescent="0.2">
      <c r="A965" s="21" t="str">
        <f t="shared" si="45"/>
        <v>Catalogo principalOVS_ES ACADEMICOT98-02616</v>
      </c>
      <c r="B965" s="21" t="str">
        <f t="shared" si="46"/>
        <v>T98-02616OVS_ES ACADEMICO</v>
      </c>
      <c r="D965" s="21" t="s">
        <v>134</v>
      </c>
      <c r="E965" t="s">
        <v>2063</v>
      </c>
      <c r="F965" s="21" t="s">
        <v>806</v>
      </c>
      <c r="G965" s="21" t="s">
        <v>134</v>
      </c>
      <c r="H965" s="49" t="s">
        <v>136</v>
      </c>
      <c r="I965" s="21" t="s">
        <v>74</v>
      </c>
      <c r="J965" t="s">
        <v>2064</v>
      </c>
      <c r="K965" s="53" t="s">
        <v>29</v>
      </c>
      <c r="L965" s="52" t="s">
        <v>92</v>
      </c>
      <c r="M965" s="48" t="s">
        <v>73</v>
      </c>
      <c r="N965" s="89" t="s">
        <v>74</v>
      </c>
      <c r="O965" s="90" t="s">
        <v>74</v>
      </c>
      <c r="P965" s="89" t="s">
        <v>74</v>
      </c>
      <c r="Q965" s="47" t="str">
        <f t="shared" si="47"/>
        <v>T98-02616</v>
      </c>
      <c r="R965" s="64" t="s">
        <v>75</v>
      </c>
      <c r="S965" s="87">
        <v>2.81</v>
      </c>
      <c r="T965" s="21">
        <v>1</v>
      </c>
      <c r="U965" s="62" t="s">
        <v>139</v>
      </c>
      <c r="V965" s="49" t="s">
        <v>136</v>
      </c>
    </row>
    <row r="966" spans="1:22" x14ac:dyDescent="0.2">
      <c r="A966" s="21" t="str">
        <f t="shared" si="45"/>
        <v>Catalogo principalOVS_ES ACADEMICOT99-01044</v>
      </c>
      <c r="B966" s="21" t="str">
        <f t="shared" si="46"/>
        <v>T99-01044OVS_ES ACADEMICO</v>
      </c>
      <c r="D966" s="21" t="s">
        <v>134</v>
      </c>
      <c r="E966" t="s">
        <v>2065</v>
      </c>
      <c r="F966" s="21" t="s">
        <v>806</v>
      </c>
      <c r="G966" s="21" t="s">
        <v>134</v>
      </c>
      <c r="H966" s="49" t="s">
        <v>136</v>
      </c>
      <c r="I966" s="21" t="s">
        <v>74</v>
      </c>
      <c r="J966" t="s">
        <v>2066</v>
      </c>
      <c r="K966" s="53" t="s">
        <v>29</v>
      </c>
      <c r="L966" s="52" t="s">
        <v>92</v>
      </c>
      <c r="M966" s="48" t="s">
        <v>73</v>
      </c>
      <c r="N966" s="89" t="s">
        <v>74</v>
      </c>
      <c r="O966" s="90" t="s">
        <v>74</v>
      </c>
      <c r="P966" s="89" t="s">
        <v>74</v>
      </c>
      <c r="Q966" s="47" t="str">
        <f t="shared" si="47"/>
        <v>T99-01044</v>
      </c>
      <c r="R966" s="64" t="s">
        <v>75</v>
      </c>
      <c r="S966" s="87">
        <v>1917</v>
      </c>
      <c r="T966" s="21">
        <v>1</v>
      </c>
      <c r="U966" s="62" t="s">
        <v>139</v>
      </c>
      <c r="V966" s="49" t="s">
        <v>136</v>
      </c>
    </row>
    <row r="967" spans="1:22" x14ac:dyDescent="0.2">
      <c r="A967" s="21" t="str">
        <f t="shared" si="45"/>
        <v>Catalogo principalOVS_ES ACADEMICOT99-01045</v>
      </c>
      <c r="B967" s="21" t="str">
        <f t="shared" si="46"/>
        <v>T99-01045OVS_ES ACADEMICO</v>
      </c>
      <c r="D967" s="21" t="s">
        <v>134</v>
      </c>
      <c r="E967" t="s">
        <v>2067</v>
      </c>
      <c r="F967" s="21" t="s">
        <v>806</v>
      </c>
      <c r="G967" s="21" t="s">
        <v>134</v>
      </c>
      <c r="H967" s="49" t="s">
        <v>136</v>
      </c>
      <c r="I967" s="21" t="s">
        <v>74</v>
      </c>
      <c r="J967" t="s">
        <v>2068</v>
      </c>
      <c r="K967" s="53" t="s">
        <v>29</v>
      </c>
      <c r="L967" s="52" t="s">
        <v>92</v>
      </c>
      <c r="M967" s="48" t="s">
        <v>73</v>
      </c>
      <c r="N967" s="89" t="s">
        <v>74</v>
      </c>
      <c r="O967" s="90" t="s">
        <v>74</v>
      </c>
      <c r="P967" s="89" t="s">
        <v>74</v>
      </c>
      <c r="Q967" s="47" t="str">
        <f t="shared" si="47"/>
        <v>T99-01045</v>
      </c>
      <c r="R967" s="64" t="s">
        <v>75</v>
      </c>
      <c r="S967" s="87">
        <v>1917</v>
      </c>
      <c r="T967" s="21">
        <v>1</v>
      </c>
      <c r="U967" s="62" t="s">
        <v>139</v>
      </c>
      <c r="V967" s="49" t="s">
        <v>136</v>
      </c>
    </row>
    <row r="968" spans="1:22" x14ac:dyDescent="0.2">
      <c r="A968" s="21" t="str">
        <f t="shared" si="45"/>
        <v>Catalogo principalOVS_ES ACADEMICOTSC-01192</v>
      </c>
      <c r="B968" s="21" t="str">
        <f t="shared" si="46"/>
        <v>TSC-01192OVS_ES ACADEMICO</v>
      </c>
      <c r="D968" s="21" t="s">
        <v>134</v>
      </c>
      <c r="E968" t="s">
        <v>2069</v>
      </c>
      <c r="F968" s="21" t="s">
        <v>806</v>
      </c>
      <c r="G968" s="21" t="s">
        <v>134</v>
      </c>
      <c r="H968" s="49" t="s">
        <v>136</v>
      </c>
      <c r="I968" s="21" t="s">
        <v>74</v>
      </c>
      <c r="J968" t="s">
        <v>2070</v>
      </c>
      <c r="K968" s="53" t="s">
        <v>29</v>
      </c>
      <c r="L968" s="52" t="s">
        <v>92</v>
      </c>
      <c r="M968" s="48" t="s">
        <v>73</v>
      </c>
      <c r="N968" s="89" t="s">
        <v>74</v>
      </c>
      <c r="O968" s="90" t="s">
        <v>74</v>
      </c>
      <c r="P968" s="89" t="s">
        <v>74</v>
      </c>
      <c r="Q968" s="47" t="str">
        <f t="shared" si="47"/>
        <v>TSC-01192</v>
      </c>
      <c r="R968" s="64" t="s">
        <v>75</v>
      </c>
      <c r="S968" s="87">
        <v>1.25</v>
      </c>
      <c r="T968" s="21">
        <v>1</v>
      </c>
      <c r="U968" s="62" t="s">
        <v>139</v>
      </c>
      <c r="V968" s="49" t="s">
        <v>136</v>
      </c>
    </row>
    <row r="969" spans="1:22" x14ac:dyDescent="0.2">
      <c r="A969" s="21" t="str">
        <f t="shared" si="45"/>
        <v>Catalogo principalOVS_ES ACADEMICOTSC-01193</v>
      </c>
      <c r="B969" s="21" t="str">
        <f t="shared" si="46"/>
        <v>TSC-01193OVS_ES ACADEMICO</v>
      </c>
      <c r="D969" s="21" t="s">
        <v>134</v>
      </c>
      <c r="E969" t="s">
        <v>2071</v>
      </c>
      <c r="F969" s="21" t="s">
        <v>806</v>
      </c>
      <c r="G969" s="21" t="s">
        <v>134</v>
      </c>
      <c r="H969" s="49" t="s">
        <v>136</v>
      </c>
      <c r="I969" s="21" t="s">
        <v>74</v>
      </c>
      <c r="J969" t="s">
        <v>2072</v>
      </c>
      <c r="K969" s="53" t="s">
        <v>29</v>
      </c>
      <c r="L969" s="52" t="s">
        <v>92</v>
      </c>
      <c r="M969" s="48" t="s">
        <v>73</v>
      </c>
      <c r="N969" s="89" t="s">
        <v>74</v>
      </c>
      <c r="O969" s="90" t="s">
        <v>74</v>
      </c>
      <c r="P969" s="89" t="s">
        <v>74</v>
      </c>
      <c r="Q969" s="47" t="str">
        <f t="shared" si="47"/>
        <v>TSC-01193</v>
      </c>
      <c r="R969" s="64" t="s">
        <v>75</v>
      </c>
      <c r="S969" s="87">
        <v>1.25</v>
      </c>
      <c r="T969" s="21">
        <v>1</v>
      </c>
      <c r="U969" s="62" t="s">
        <v>139</v>
      </c>
      <c r="V969" s="49" t="s">
        <v>136</v>
      </c>
    </row>
    <row r="970" spans="1:22" x14ac:dyDescent="0.2">
      <c r="A970" s="21" t="str">
        <f t="shared" si="45"/>
        <v>Catalogo principalOVS_ES ACADEMICOTSC-01194</v>
      </c>
      <c r="B970" s="21" t="str">
        <f t="shared" si="46"/>
        <v>TSC-01194OVS_ES ACADEMICO</v>
      </c>
      <c r="D970" s="21" t="s">
        <v>134</v>
      </c>
      <c r="E970" t="s">
        <v>2073</v>
      </c>
      <c r="F970" s="21" t="s">
        <v>806</v>
      </c>
      <c r="G970" s="21" t="s">
        <v>134</v>
      </c>
      <c r="H970" s="49" t="s">
        <v>136</v>
      </c>
      <c r="I970" s="21" t="s">
        <v>74</v>
      </c>
      <c r="J970" t="s">
        <v>2074</v>
      </c>
      <c r="K970" s="53" t="s">
        <v>29</v>
      </c>
      <c r="L970" s="52" t="s">
        <v>92</v>
      </c>
      <c r="M970" s="48" t="s">
        <v>73</v>
      </c>
      <c r="N970" s="89" t="s">
        <v>74</v>
      </c>
      <c r="O970" s="90" t="s">
        <v>74</v>
      </c>
      <c r="P970" s="89" t="s">
        <v>74</v>
      </c>
      <c r="Q970" s="47" t="str">
        <f t="shared" si="47"/>
        <v>TSC-01194</v>
      </c>
      <c r="R970" s="64" t="s">
        <v>75</v>
      </c>
      <c r="S970" s="87">
        <v>1.25</v>
      </c>
      <c r="T970" s="21">
        <v>1</v>
      </c>
      <c r="U970" s="62" t="s">
        <v>139</v>
      </c>
      <c r="V970" s="49" t="s">
        <v>136</v>
      </c>
    </row>
    <row r="971" spans="1:22" x14ac:dyDescent="0.2">
      <c r="A971" s="21" t="str">
        <f t="shared" si="45"/>
        <v>Catalogo principalOVS_ES ACADEMICOTSC-01195</v>
      </c>
      <c r="B971" s="21" t="str">
        <f t="shared" si="46"/>
        <v>TSC-01195OVS_ES ACADEMICO</v>
      </c>
      <c r="D971" s="21" t="s">
        <v>134</v>
      </c>
      <c r="E971" t="s">
        <v>2075</v>
      </c>
      <c r="F971" s="21" t="s">
        <v>806</v>
      </c>
      <c r="G971" s="21" t="s">
        <v>134</v>
      </c>
      <c r="H971" s="49" t="s">
        <v>136</v>
      </c>
      <c r="I971" s="21" t="s">
        <v>74</v>
      </c>
      <c r="J971" t="s">
        <v>2076</v>
      </c>
      <c r="K971" s="53" t="s">
        <v>29</v>
      </c>
      <c r="L971" s="52" t="s">
        <v>92</v>
      </c>
      <c r="M971" s="48" t="s">
        <v>73</v>
      </c>
      <c r="N971" s="89" t="s">
        <v>74</v>
      </c>
      <c r="O971" s="90" t="s">
        <v>74</v>
      </c>
      <c r="P971" s="89" t="s">
        <v>74</v>
      </c>
      <c r="Q971" s="47" t="str">
        <f t="shared" si="47"/>
        <v>TSC-01195</v>
      </c>
      <c r="R971" s="64" t="s">
        <v>75</v>
      </c>
      <c r="S971" s="87">
        <v>1.25</v>
      </c>
      <c r="T971" s="21">
        <v>1</v>
      </c>
      <c r="U971" s="62" t="s">
        <v>139</v>
      </c>
      <c r="V971" s="49" t="s">
        <v>136</v>
      </c>
    </row>
    <row r="972" spans="1:22" x14ac:dyDescent="0.2">
      <c r="A972" s="21" t="str">
        <f t="shared" si="45"/>
        <v>Catalogo principalOVS_ES ACADEMICOTSC-01196</v>
      </c>
      <c r="B972" s="21" t="str">
        <f t="shared" si="46"/>
        <v>TSC-01196OVS_ES ACADEMICO</v>
      </c>
      <c r="D972" s="21" t="s">
        <v>134</v>
      </c>
      <c r="E972" t="s">
        <v>2077</v>
      </c>
      <c r="F972" s="21" t="s">
        <v>806</v>
      </c>
      <c r="G972" s="21" t="s">
        <v>134</v>
      </c>
      <c r="H972" s="49" t="s">
        <v>136</v>
      </c>
      <c r="I972" s="21" t="s">
        <v>74</v>
      </c>
      <c r="J972" t="s">
        <v>2078</v>
      </c>
      <c r="K972" s="53" t="s">
        <v>29</v>
      </c>
      <c r="L972" s="52" t="s">
        <v>92</v>
      </c>
      <c r="M972" s="48" t="s">
        <v>73</v>
      </c>
      <c r="N972" s="89" t="s">
        <v>74</v>
      </c>
      <c r="O972" s="90" t="s">
        <v>74</v>
      </c>
      <c r="P972" s="89" t="s">
        <v>74</v>
      </c>
      <c r="Q972" s="47" t="str">
        <f t="shared" si="47"/>
        <v>TSC-01196</v>
      </c>
      <c r="R972" s="64" t="s">
        <v>75</v>
      </c>
      <c r="S972" s="87">
        <v>0.94</v>
      </c>
      <c r="T972" s="21">
        <v>1</v>
      </c>
      <c r="U972" s="62" t="s">
        <v>139</v>
      </c>
      <c r="V972" s="49" t="s">
        <v>136</v>
      </c>
    </row>
    <row r="973" spans="1:22" x14ac:dyDescent="0.2">
      <c r="A973" s="21" t="str">
        <f t="shared" si="45"/>
        <v>Catalogo principalOVS_ES ACADEMICOTSC-01197</v>
      </c>
      <c r="B973" s="21" t="str">
        <f t="shared" si="46"/>
        <v>TSC-01197OVS_ES ACADEMICO</v>
      </c>
      <c r="D973" s="21" t="s">
        <v>134</v>
      </c>
      <c r="E973" t="s">
        <v>2079</v>
      </c>
      <c r="F973" s="21" t="s">
        <v>806</v>
      </c>
      <c r="G973" s="21" t="s">
        <v>134</v>
      </c>
      <c r="H973" s="49" t="s">
        <v>136</v>
      </c>
      <c r="I973" s="21" t="s">
        <v>74</v>
      </c>
      <c r="J973" t="s">
        <v>2080</v>
      </c>
      <c r="K973" s="53" t="s">
        <v>29</v>
      </c>
      <c r="L973" s="52" t="s">
        <v>92</v>
      </c>
      <c r="M973" s="48" t="s">
        <v>73</v>
      </c>
      <c r="N973" s="89" t="s">
        <v>74</v>
      </c>
      <c r="O973" s="90" t="s">
        <v>74</v>
      </c>
      <c r="P973" s="89" t="s">
        <v>74</v>
      </c>
      <c r="Q973" s="47" t="str">
        <f t="shared" si="47"/>
        <v>TSC-01197</v>
      </c>
      <c r="R973" s="64" t="s">
        <v>75</v>
      </c>
      <c r="S973" s="87">
        <v>0.94</v>
      </c>
      <c r="T973" s="21">
        <v>1</v>
      </c>
      <c r="U973" s="62" t="s">
        <v>139</v>
      </c>
      <c r="V973" s="49" t="s">
        <v>136</v>
      </c>
    </row>
    <row r="974" spans="1:22" x14ac:dyDescent="0.2">
      <c r="A974" s="21" t="str">
        <f t="shared" si="45"/>
        <v>Catalogo principalOVS_ES ACADEMICOV7J-00715</v>
      </c>
      <c r="B974" s="21" t="str">
        <f t="shared" si="46"/>
        <v>V7J-00715OVS_ES ACADEMICO</v>
      </c>
      <c r="D974" s="21" t="s">
        <v>134</v>
      </c>
      <c r="E974" t="s">
        <v>2081</v>
      </c>
      <c r="F974" s="21" t="s">
        <v>806</v>
      </c>
      <c r="G974" s="21" t="s">
        <v>134</v>
      </c>
      <c r="H974" s="49" t="s">
        <v>136</v>
      </c>
      <c r="I974" s="21" t="s">
        <v>74</v>
      </c>
      <c r="J974" t="s">
        <v>2082</v>
      </c>
      <c r="K974" s="53" t="s">
        <v>29</v>
      </c>
      <c r="L974" s="52" t="s">
        <v>92</v>
      </c>
      <c r="M974" s="48" t="s">
        <v>73</v>
      </c>
      <c r="N974" s="89" t="s">
        <v>74</v>
      </c>
      <c r="O974" s="90" t="s">
        <v>74</v>
      </c>
      <c r="P974" s="89" t="s">
        <v>74</v>
      </c>
      <c r="Q974" s="47" t="str">
        <f t="shared" si="47"/>
        <v>V7J-00715</v>
      </c>
      <c r="R974" s="64" t="s">
        <v>75</v>
      </c>
      <c r="S974" s="87">
        <v>46</v>
      </c>
      <c r="T974" s="21">
        <v>1</v>
      </c>
      <c r="U974" s="62" t="s">
        <v>139</v>
      </c>
      <c r="V974" s="49" t="s">
        <v>136</v>
      </c>
    </row>
    <row r="975" spans="1:22" x14ac:dyDescent="0.2">
      <c r="A975" s="21" t="str">
        <f t="shared" si="45"/>
        <v>Catalogo principalOVS_ES ACADEMICOV7J-00716</v>
      </c>
      <c r="B975" s="21" t="str">
        <f t="shared" si="46"/>
        <v>V7J-00716OVS_ES ACADEMICO</v>
      </c>
      <c r="D975" s="21" t="s">
        <v>134</v>
      </c>
      <c r="E975" t="s">
        <v>2083</v>
      </c>
      <c r="F975" s="21" t="s">
        <v>806</v>
      </c>
      <c r="G975" s="21" t="s">
        <v>134</v>
      </c>
      <c r="H975" s="49" t="s">
        <v>136</v>
      </c>
      <c r="I975" s="21" t="s">
        <v>74</v>
      </c>
      <c r="J975" t="s">
        <v>2084</v>
      </c>
      <c r="K975" s="53" t="s">
        <v>29</v>
      </c>
      <c r="L975" s="52" t="s">
        <v>92</v>
      </c>
      <c r="M975" s="48" t="s">
        <v>73</v>
      </c>
      <c r="N975" s="89" t="s">
        <v>74</v>
      </c>
      <c r="O975" s="90" t="s">
        <v>74</v>
      </c>
      <c r="P975" s="89" t="s">
        <v>74</v>
      </c>
      <c r="Q975" s="47" t="str">
        <f t="shared" si="47"/>
        <v>V7J-00716</v>
      </c>
      <c r="R975" s="64" t="s">
        <v>75</v>
      </c>
      <c r="S975" s="87">
        <v>46</v>
      </c>
      <c r="T975" s="21">
        <v>1</v>
      </c>
      <c r="U975" s="62" t="s">
        <v>139</v>
      </c>
      <c r="V975" s="49" t="s">
        <v>136</v>
      </c>
    </row>
    <row r="976" spans="1:22" x14ac:dyDescent="0.2">
      <c r="A976" s="21" t="str">
        <f t="shared" si="45"/>
        <v>Catalogo principalOVS_ES ACADEMICOW06-01832</v>
      </c>
      <c r="B976" s="21" t="str">
        <f t="shared" si="46"/>
        <v>W06-01832OVS_ES ACADEMICO</v>
      </c>
      <c r="D976" s="21" t="s">
        <v>134</v>
      </c>
      <c r="E976" t="s">
        <v>2085</v>
      </c>
      <c r="F976" s="21" t="s">
        <v>806</v>
      </c>
      <c r="G976" s="21" t="s">
        <v>134</v>
      </c>
      <c r="H976" s="49" t="s">
        <v>136</v>
      </c>
      <c r="I976" s="21" t="s">
        <v>74</v>
      </c>
      <c r="J976" t="s">
        <v>2086</v>
      </c>
      <c r="K976" s="53" t="s">
        <v>29</v>
      </c>
      <c r="L976" s="52" t="s">
        <v>92</v>
      </c>
      <c r="M976" s="48" t="s">
        <v>73</v>
      </c>
      <c r="N976" s="89" t="s">
        <v>74</v>
      </c>
      <c r="O976" s="90" t="s">
        <v>74</v>
      </c>
      <c r="P976" s="89" t="s">
        <v>74</v>
      </c>
      <c r="Q976" s="47" t="str">
        <f t="shared" si="47"/>
        <v>W06-01832</v>
      </c>
      <c r="R976" s="64" t="s">
        <v>75</v>
      </c>
      <c r="S976" s="87">
        <v>2.34</v>
      </c>
      <c r="T976" s="21">
        <v>1</v>
      </c>
      <c r="U976" s="62" t="s">
        <v>139</v>
      </c>
      <c r="V976" s="49" t="s">
        <v>136</v>
      </c>
    </row>
    <row r="977" spans="1:22" x14ac:dyDescent="0.2">
      <c r="A977" s="21" t="str">
        <f t="shared" si="45"/>
        <v>Catalogo principalOVS_ES ACADEMICOW06-01833</v>
      </c>
      <c r="B977" s="21" t="str">
        <f t="shared" si="46"/>
        <v>W06-01833OVS_ES ACADEMICO</v>
      </c>
      <c r="D977" s="21" t="s">
        <v>134</v>
      </c>
      <c r="E977" t="s">
        <v>2087</v>
      </c>
      <c r="F977" s="21" t="s">
        <v>806</v>
      </c>
      <c r="G977" s="21" t="s">
        <v>134</v>
      </c>
      <c r="H977" s="49" t="s">
        <v>136</v>
      </c>
      <c r="I977" s="21" t="s">
        <v>74</v>
      </c>
      <c r="J977" t="s">
        <v>2088</v>
      </c>
      <c r="K977" s="53" t="s">
        <v>29</v>
      </c>
      <c r="L977" s="52" t="s">
        <v>92</v>
      </c>
      <c r="M977" s="48" t="s">
        <v>73</v>
      </c>
      <c r="N977" s="89" t="s">
        <v>74</v>
      </c>
      <c r="O977" s="90" t="s">
        <v>74</v>
      </c>
      <c r="P977" s="89" t="s">
        <v>74</v>
      </c>
      <c r="Q977" s="47" t="str">
        <f t="shared" si="47"/>
        <v>W06-01833</v>
      </c>
      <c r="R977" s="64" t="s">
        <v>75</v>
      </c>
      <c r="S977" s="87">
        <v>2.34</v>
      </c>
      <c r="T977" s="21">
        <v>1</v>
      </c>
      <c r="U977" s="62" t="s">
        <v>139</v>
      </c>
      <c r="V977" s="49" t="s">
        <v>136</v>
      </c>
    </row>
    <row r="978" spans="1:22" x14ac:dyDescent="0.2">
      <c r="A978" s="21" t="str">
        <f t="shared" si="45"/>
        <v>Catalogo principalOVS_ES ACADEMICOW06-01836</v>
      </c>
      <c r="B978" s="21" t="str">
        <f t="shared" si="46"/>
        <v>W06-01836OVS_ES ACADEMICO</v>
      </c>
      <c r="D978" s="21" t="s">
        <v>134</v>
      </c>
      <c r="E978" t="s">
        <v>2089</v>
      </c>
      <c r="F978" s="21" t="s">
        <v>806</v>
      </c>
      <c r="G978" s="21" t="s">
        <v>134</v>
      </c>
      <c r="H978" s="49" t="s">
        <v>136</v>
      </c>
      <c r="I978" s="21" t="s">
        <v>74</v>
      </c>
      <c r="J978" t="s">
        <v>2090</v>
      </c>
      <c r="K978" s="53" t="s">
        <v>29</v>
      </c>
      <c r="L978" s="52" t="s">
        <v>92</v>
      </c>
      <c r="M978" s="48" t="s">
        <v>73</v>
      </c>
      <c r="N978" s="89" t="s">
        <v>74</v>
      </c>
      <c r="O978" s="90" t="s">
        <v>74</v>
      </c>
      <c r="P978" s="89" t="s">
        <v>74</v>
      </c>
      <c r="Q978" s="47" t="str">
        <f t="shared" si="47"/>
        <v>W06-01836</v>
      </c>
      <c r="R978" s="64" t="s">
        <v>75</v>
      </c>
      <c r="S978" s="87">
        <v>16</v>
      </c>
      <c r="T978" s="21">
        <v>1</v>
      </c>
      <c r="U978" s="62" t="s">
        <v>139</v>
      </c>
      <c r="V978" s="49" t="s">
        <v>136</v>
      </c>
    </row>
    <row r="979" spans="1:22" x14ac:dyDescent="0.2">
      <c r="A979" s="21" t="str">
        <f t="shared" si="45"/>
        <v>Catalogo principalOVS_ES ACADEMICOW06-01837</v>
      </c>
      <c r="B979" s="21" t="str">
        <f t="shared" si="46"/>
        <v>W06-01837OVS_ES ACADEMICO</v>
      </c>
      <c r="D979" s="21" t="s">
        <v>134</v>
      </c>
      <c r="E979" t="s">
        <v>2091</v>
      </c>
      <c r="F979" s="21" t="s">
        <v>806</v>
      </c>
      <c r="G979" s="21" t="s">
        <v>134</v>
      </c>
      <c r="H979" s="49" t="s">
        <v>136</v>
      </c>
      <c r="I979" s="21" t="s">
        <v>74</v>
      </c>
      <c r="J979" t="s">
        <v>2092</v>
      </c>
      <c r="K979" s="53" t="s">
        <v>29</v>
      </c>
      <c r="L979" s="52" t="s">
        <v>92</v>
      </c>
      <c r="M979" s="48" t="s">
        <v>73</v>
      </c>
      <c r="N979" s="89" t="s">
        <v>74</v>
      </c>
      <c r="O979" s="90" t="s">
        <v>74</v>
      </c>
      <c r="P979" s="89" t="s">
        <v>74</v>
      </c>
      <c r="Q979" s="47" t="str">
        <f t="shared" si="47"/>
        <v>W06-01837</v>
      </c>
      <c r="R979" s="64" t="s">
        <v>75</v>
      </c>
      <c r="S979" s="87">
        <v>15</v>
      </c>
      <c r="T979" s="21">
        <v>1</v>
      </c>
      <c r="U979" s="62" t="s">
        <v>139</v>
      </c>
      <c r="V979" s="49" t="s">
        <v>136</v>
      </c>
    </row>
    <row r="980" spans="1:22" x14ac:dyDescent="0.2">
      <c r="A980" s="21" t="str">
        <f t="shared" si="45"/>
        <v>Catalogo principalOVS_ES ACADEMICOW06-01838</v>
      </c>
      <c r="B980" s="21" t="str">
        <f t="shared" si="46"/>
        <v>W06-01838OVS_ES ACADEMICO</v>
      </c>
      <c r="D980" s="21" t="s">
        <v>134</v>
      </c>
      <c r="E980" t="s">
        <v>2093</v>
      </c>
      <c r="F980" s="21" t="s">
        <v>806</v>
      </c>
      <c r="G980" s="21" t="s">
        <v>134</v>
      </c>
      <c r="H980" s="49" t="s">
        <v>136</v>
      </c>
      <c r="I980" s="21" t="s">
        <v>74</v>
      </c>
      <c r="J980" t="s">
        <v>2094</v>
      </c>
      <c r="K980" s="53" t="s">
        <v>29</v>
      </c>
      <c r="L980" s="52" t="s">
        <v>92</v>
      </c>
      <c r="M980" s="48" t="s">
        <v>73</v>
      </c>
      <c r="N980" s="89" t="s">
        <v>74</v>
      </c>
      <c r="O980" s="90" t="s">
        <v>74</v>
      </c>
      <c r="P980" s="89" t="s">
        <v>74</v>
      </c>
      <c r="Q980" s="47" t="str">
        <f t="shared" si="47"/>
        <v>W06-01838</v>
      </c>
      <c r="R980" s="64" t="s">
        <v>75</v>
      </c>
      <c r="S980" s="87">
        <v>16</v>
      </c>
      <c r="T980" s="21">
        <v>1</v>
      </c>
      <c r="U980" s="62" t="s">
        <v>139</v>
      </c>
      <c r="V980" s="49" t="s">
        <v>136</v>
      </c>
    </row>
    <row r="981" spans="1:22" x14ac:dyDescent="0.2">
      <c r="A981" s="21" t="str">
        <f t="shared" si="45"/>
        <v>Catalogo principalOVS_ES ACADEMICOW06-01839</v>
      </c>
      <c r="B981" s="21" t="str">
        <f t="shared" si="46"/>
        <v>W06-01839OVS_ES ACADEMICO</v>
      </c>
      <c r="D981" s="21" t="s">
        <v>134</v>
      </c>
      <c r="E981" t="s">
        <v>2095</v>
      </c>
      <c r="F981" s="21" t="s">
        <v>806</v>
      </c>
      <c r="G981" s="21" t="s">
        <v>134</v>
      </c>
      <c r="H981" s="49" t="s">
        <v>136</v>
      </c>
      <c r="I981" s="21" t="s">
        <v>74</v>
      </c>
      <c r="J981" t="s">
        <v>2096</v>
      </c>
      <c r="K981" s="53" t="s">
        <v>29</v>
      </c>
      <c r="L981" s="52" t="s">
        <v>92</v>
      </c>
      <c r="M981" s="48" t="s">
        <v>73</v>
      </c>
      <c r="N981" s="89" t="s">
        <v>74</v>
      </c>
      <c r="O981" s="90" t="s">
        <v>74</v>
      </c>
      <c r="P981" s="89" t="s">
        <v>74</v>
      </c>
      <c r="Q981" s="47" t="str">
        <f t="shared" si="47"/>
        <v>W06-01839</v>
      </c>
      <c r="R981" s="64" t="s">
        <v>75</v>
      </c>
      <c r="S981" s="87">
        <v>15</v>
      </c>
      <c r="T981" s="21">
        <v>1</v>
      </c>
      <c r="U981" s="62" t="s">
        <v>139</v>
      </c>
      <c r="V981" s="49" t="s">
        <v>136</v>
      </c>
    </row>
    <row r="982" spans="1:22" x14ac:dyDescent="0.2">
      <c r="A982" s="21" t="str">
        <f t="shared" si="45"/>
        <v>Catalogo principalOVS_ES ACADEMICOW06-01848</v>
      </c>
      <c r="B982" s="21" t="str">
        <f t="shared" si="46"/>
        <v>W06-01848OVS_ES ACADEMICO</v>
      </c>
      <c r="D982" s="21" t="s">
        <v>134</v>
      </c>
      <c r="E982" t="s">
        <v>2097</v>
      </c>
      <c r="F982" s="21" t="s">
        <v>806</v>
      </c>
      <c r="G982" s="21" t="s">
        <v>134</v>
      </c>
      <c r="H982" s="49" t="s">
        <v>136</v>
      </c>
      <c r="I982" s="21" t="s">
        <v>74</v>
      </c>
      <c r="J982" t="s">
        <v>2098</v>
      </c>
      <c r="K982" s="53" t="s">
        <v>29</v>
      </c>
      <c r="L982" s="52" t="s">
        <v>92</v>
      </c>
      <c r="M982" s="48" t="s">
        <v>73</v>
      </c>
      <c r="N982" s="89" t="s">
        <v>74</v>
      </c>
      <c r="O982" s="90" t="s">
        <v>74</v>
      </c>
      <c r="P982" s="89" t="s">
        <v>74</v>
      </c>
      <c r="Q982" s="47" t="str">
        <f t="shared" si="47"/>
        <v>W06-01848</v>
      </c>
      <c r="R982" s="64" t="s">
        <v>75</v>
      </c>
      <c r="S982" s="87">
        <v>2.1800000000000002</v>
      </c>
      <c r="T982" s="21">
        <v>1</v>
      </c>
      <c r="U982" s="62" t="s">
        <v>139</v>
      </c>
      <c r="V982" s="49" t="s">
        <v>136</v>
      </c>
    </row>
    <row r="983" spans="1:22" x14ac:dyDescent="0.2">
      <c r="A983" s="21" t="str">
        <f t="shared" si="45"/>
        <v>Catalogo principalOVS_ES ACADEMICOW06-01849</v>
      </c>
      <c r="B983" s="21" t="str">
        <f t="shared" si="46"/>
        <v>W06-01849OVS_ES ACADEMICO</v>
      </c>
      <c r="D983" s="21" t="s">
        <v>134</v>
      </c>
      <c r="E983" t="s">
        <v>2099</v>
      </c>
      <c r="F983" s="21" t="s">
        <v>806</v>
      </c>
      <c r="G983" s="21" t="s">
        <v>134</v>
      </c>
      <c r="H983" s="49" t="s">
        <v>136</v>
      </c>
      <c r="I983" s="21" t="s">
        <v>74</v>
      </c>
      <c r="J983" t="s">
        <v>2100</v>
      </c>
      <c r="K983" s="53" t="s">
        <v>29</v>
      </c>
      <c r="L983" s="52" t="s">
        <v>92</v>
      </c>
      <c r="M983" s="48" t="s">
        <v>73</v>
      </c>
      <c r="N983" s="89" t="s">
        <v>74</v>
      </c>
      <c r="O983" s="90" t="s">
        <v>74</v>
      </c>
      <c r="P983" s="89" t="s">
        <v>74</v>
      </c>
      <c r="Q983" s="47" t="str">
        <f t="shared" si="47"/>
        <v>W06-01849</v>
      </c>
      <c r="R983" s="64" t="s">
        <v>75</v>
      </c>
      <c r="S983" s="87">
        <v>2.1800000000000002</v>
      </c>
      <c r="T983" s="21">
        <v>1</v>
      </c>
      <c r="U983" s="62" t="s">
        <v>139</v>
      </c>
      <c r="V983" s="49" t="s">
        <v>136</v>
      </c>
    </row>
    <row r="984" spans="1:22" x14ac:dyDescent="0.2">
      <c r="A984" s="21" t="str">
        <f t="shared" si="45"/>
        <v>Catalogo principalOVS_ES ACADEMICOW06-01852</v>
      </c>
      <c r="B984" s="21" t="str">
        <f t="shared" si="46"/>
        <v>W06-01852OVS_ES ACADEMICO</v>
      </c>
      <c r="D984" s="21" t="s">
        <v>134</v>
      </c>
      <c r="E984" t="s">
        <v>2101</v>
      </c>
      <c r="F984" s="21" t="s">
        <v>806</v>
      </c>
      <c r="G984" s="21" t="s">
        <v>134</v>
      </c>
      <c r="H984" s="49" t="s">
        <v>136</v>
      </c>
      <c r="I984" s="21" t="s">
        <v>74</v>
      </c>
      <c r="J984" t="s">
        <v>2102</v>
      </c>
      <c r="K984" s="53" t="s">
        <v>29</v>
      </c>
      <c r="L984" s="52" t="s">
        <v>92</v>
      </c>
      <c r="M984" s="48" t="s">
        <v>73</v>
      </c>
      <c r="N984" s="89" t="s">
        <v>74</v>
      </c>
      <c r="O984" s="90" t="s">
        <v>74</v>
      </c>
      <c r="P984" s="89" t="s">
        <v>74</v>
      </c>
      <c r="Q984" s="47" t="str">
        <f t="shared" si="47"/>
        <v>W06-01852</v>
      </c>
      <c r="R984" s="64" t="s">
        <v>75</v>
      </c>
      <c r="S984" s="87">
        <v>8</v>
      </c>
      <c r="T984" s="21">
        <v>1</v>
      </c>
      <c r="U984" s="62" t="s">
        <v>139</v>
      </c>
      <c r="V984" s="49" t="s">
        <v>136</v>
      </c>
    </row>
    <row r="985" spans="1:22" x14ac:dyDescent="0.2">
      <c r="A985" s="21" t="str">
        <f t="shared" si="45"/>
        <v>Catalogo principalOVS_ES ACADEMICOW06-01853</v>
      </c>
      <c r="B985" s="21" t="str">
        <f t="shared" si="46"/>
        <v>W06-01853OVS_ES ACADEMICO</v>
      </c>
      <c r="D985" s="21" t="s">
        <v>134</v>
      </c>
      <c r="E985" t="s">
        <v>2103</v>
      </c>
      <c r="F985" s="21" t="s">
        <v>806</v>
      </c>
      <c r="G985" s="21" t="s">
        <v>134</v>
      </c>
      <c r="H985" s="49" t="s">
        <v>136</v>
      </c>
      <c r="I985" s="21" t="s">
        <v>74</v>
      </c>
      <c r="J985" t="s">
        <v>2104</v>
      </c>
      <c r="K985" s="53" t="s">
        <v>29</v>
      </c>
      <c r="L985" s="52" t="s">
        <v>92</v>
      </c>
      <c r="M985" s="48" t="s">
        <v>73</v>
      </c>
      <c r="N985" s="89" t="s">
        <v>74</v>
      </c>
      <c r="O985" s="90" t="s">
        <v>74</v>
      </c>
      <c r="P985" s="89" t="s">
        <v>74</v>
      </c>
      <c r="Q985" s="47" t="str">
        <f t="shared" si="47"/>
        <v>W06-01853</v>
      </c>
      <c r="R985" s="64" t="s">
        <v>75</v>
      </c>
      <c r="S985" s="87">
        <v>8</v>
      </c>
      <c r="T985" s="21">
        <v>1</v>
      </c>
      <c r="U985" s="62" t="s">
        <v>139</v>
      </c>
      <c r="V985" s="49" t="s">
        <v>136</v>
      </c>
    </row>
    <row r="986" spans="1:22" x14ac:dyDescent="0.2">
      <c r="A986" s="21" t="str">
        <f t="shared" si="45"/>
        <v>Catalogo principalOVS_ES ACADEMICOW06-01854</v>
      </c>
      <c r="B986" s="21" t="str">
        <f t="shared" si="46"/>
        <v>W06-01854OVS_ES ACADEMICO</v>
      </c>
      <c r="D986" s="21" t="s">
        <v>134</v>
      </c>
      <c r="E986" t="s">
        <v>2105</v>
      </c>
      <c r="F986" s="21" t="s">
        <v>806</v>
      </c>
      <c r="G986" s="21" t="s">
        <v>134</v>
      </c>
      <c r="H986" s="49" t="s">
        <v>136</v>
      </c>
      <c r="I986" s="21" t="s">
        <v>74</v>
      </c>
      <c r="J986" t="s">
        <v>2106</v>
      </c>
      <c r="K986" s="53" t="s">
        <v>29</v>
      </c>
      <c r="L986" s="52" t="s">
        <v>92</v>
      </c>
      <c r="M986" s="48" t="s">
        <v>73</v>
      </c>
      <c r="N986" s="89" t="s">
        <v>74</v>
      </c>
      <c r="O986" s="90" t="s">
        <v>74</v>
      </c>
      <c r="P986" s="89" t="s">
        <v>74</v>
      </c>
      <c r="Q986" s="47" t="str">
        <f t="shared" si="47"/>
        <v>W06-01854</v>
      </c>
      <c r="R986" s="64" t="s">
        <v>75</v>
      </c>
      <c r="S986" s="87">
        <v>8</v>
      </c>
      <c r="T986" s="21">
        <v>1</v>
      </c>
      <c r="U986" s="62" t="s">
        <v>139</v>
      </c>
      <c r="V986" s="49" t="s">
        <v>136</v>
      </c>
    </row>
    <row r="987" spans="1:22" x14ac:dyDescent="0.2">
      <c r="A987" s="21" t="str">
        <f t="shared" si="45"/>
        <v>Catalogo principalOVS_ES ACADEMICOW06-01855</v>
      </c>
      <c r="B987" s="21" t="str">
        <f t="shared" si="46"/>
        <v>W06-01855OVS_ES ACADEMICO</v>
      </c>
      <c r="D987" s="21" t="s">
        <v>134</v>
      </c>
      <c r="E987" t="s">
        <v>2107</v>
      </c>
      <c r="F987" s="21" t="s">
        <v>806</v>
      </c>
      <c r="G987" s="21" t="s">
        <v>134</v>
      </c>
      <c r="H987" s="49" t="s">
        <v>136</v>
      </c>
      <c r="I987" s="21" t="s">
        <v>74</v>
      </c>
      <c r="J987" t="s">
        <v>2108</v>
      </c>
      <c r="K987" s="53" t="s">
        <v>29</v>
      </c>
      <c r="L987" s="52" t="s">
        <v>92</v>
      </c>
      <c r="M987" s="48" t="s">
        <v>73</v>
      </c>
      <c r="N987" s="89" t="s">
        <v>74</v>
      </c>
      <c r="O987" s="90" t="s">
        <v>74</v>
      </c>
      <c r="P987" s="89" t="s">
        <v>74</v>
      </c>
      <c r="Q987" s="47" t="str">
        <f t="shared" si="47"/>
        <v>W06-01855</v>
      </c>
      <c r="R987" s="64" t="s">
        <v>75</v>
      </c>
      <c r="S987" s="87">
        <v>8</v>
      </c>
      <c r="T987" s="21">
        <v>1</v>
      </c>
      <c r="U987" s="62" t="s">
        <v>139</v>
      </c>
      <c r="V987" s="49" t="s">
        <v>136</v>
      </c>
    </row>
    <row r="988" spans="1:22" x14ac:dyDescent="0.2">
      <c r="A988" s="21" t="str">
        <f t="shared" si="45"/>
        <v>Catalogo principalOVS_ES ACADEMICOW06-01856</v>
      </c>
      <c r="B988" s="21" t="str">
        <f t="shared" si="46"/>
        <v>W06-01856OVS_ES ACADEMICO</v>
      </c>
      <c r="D988" s="21" t="s">
        <v>134</v>
      </c>
      <c r="E988" t="s">
        <v>2109</v>
      </c>
      <c r="F988" s="21" t="s">
        <v>806</v>
      </c>
      <c r="G988" s="21" t="s">
        <v>134</v>
      </c>
      <c r="H988" s="49" t="s">
        <v>136</v>
      </c>
      <c r="I988" s="21" t="s">
        <v>74</v>
      </c>
      <c r="J988" t="s">
        <v>2110</v>
      </c>
      <c r="K988" s="53" t="s">
        <v>29</v>
      </c>
      <c r="L988" s="52" t="s">
        <v>92</v>
      </c>
      <c r="M988" s="48" t="s">
        <v>73</v>
      </c>
      <c r="N988" s="89" t="s">
        <v>74</v>
      </c>
      <c r="O988" s="90" t="s">
        <v>74</v>
      </c>
      <c r="P988" s="89" t="s">
        <v>74</v>
      </c>
      <c r="Q988" s="47" t="str">
        <f t="shared" si="47"/>
        <v>W06-01856</v>
      </c>
      <c r="R988" s="64" t="s">
        <v>75</v>
      </c>
      <c r="S988" s="87">
        <v>1.0900000000000001</v>
      </c>
      <c r="T988" s="21">
        <v>1</v>
      </c>
      <c r="U988" s="62" t="s">
        <v>139</v>
      </c>
      <c r="V988" s="49" t="s">
        <v>136</v>
      </c>
    </row>
    <row r="989" spans="1:22" x14ac:dyDescent="0.2">
      <c r="A989" s="21" t="str">
        <f t="shared" si="45"/>
        <v>Catalogo principalOVS_ES ACADEMICOW06-01857</v>
      </c>
      <c r="B989" s="21" t="str">
        <f t="shared" si="46"/>
        <v>W06-01857OVS_ES ACADEMICO</v>
      </c>
      <c r="D989" s="21" t="s">
        <v>134</v>
      </c>
      <c r="E989" t="s">
        <v>2111</v>
      </c>
      <c r="F989" s="21" t="s">
        <v>806</v>
      </c>
      <c r="G989" s="21" t="s">
        <v>134</v>
      </c>
      <c r="H989" s="49" t="s">
        <v>136</v>
      </c>
      <c r="I989" s="21" t="s">
        <v>74</v>
      </c>
      <c r="J989" t="s">
        <v>2112</v>
      </c>
      <c r="K989" s="53" t="s">
        <v>29</v>
      </c>
      <c r="L989" s="52" t="s">
        <v>92</v>
      </c>
      <c r="M989" s="48" t="s">
        <v>73</v>
      </c>
      <c r="N989" s="89" t="s">
        <v>74</v>
      </c>
      <c r="O989" s="90" t="s">
        <v>74</v>
      </c>
      <c r="P989" s="89" t="s">
        <v>74</v>
      </c>
      <c r="Q989" s="47" t="str">
        <f t="shared" si="47"/>
        <v>W06-01857</v>
      </c>
      <c r="R989" s="64" t="s">
        <v>75</v>
      </c>
      <c r="S989" s="87">
        <v>1.0900000000000001</v>
      </c>
      <c r="T989" s="21">
        <v>1</v>
      </c>
      <c r="U989" s="62" t="s">
        <v>139</v>
      </c>
      <c r="V989" s="49" t="s">
        <v>136</v>
      </c>
    </row>
    <row r="990" spans="1:22" x14ac:dyDescent="0.2">
      <c r="A990" s="21" t="str">
        <f t="shared" si="45"/>
        <v>Catalogo principalOVS_ES ACADEMICOW06-01864</v>
      </c>
      <c r="B990" s="21" t="str">
        <f t="shared" si="46"/>
        <v>W06-01864OVS_ES ACADEMICO</v>
      </c>
      <c r="D990" s="21" t="s">
        <v>134</v>
      </c>
      <c r="E990" t="s">
        <v>2113</v>
      </c>
      <c r="F990" s="21" t="s">
        <v>806</v>
      </c>
      <c r="G990" s="21" t="s">
        <v>134</v>
      </c>
      <c r="H990" s="49" t="s">
        <v>136</v>
      </c>
      <c r="I990" s="21" t="s">
        <v>74</v>
      </c>
      <c r="J990" t="s">
        <v>2114</v>
      </c>
      <c r="K990" s="53" t="s">
        <v>29</v>
      </c>
      <c r="L990" s="52" t="s">
        <v>92</v>
      </c>
      <c r="M990" s="48" t="s">
        <v>73</v>
      </c>
      <c r="N990" s="89" t="s">
        <v>74</v>
      </c>
      <c r="O990" s="90" t="s">
        <v>74</v>
      </c>
      <c r="P990" s="89" t="s">
        <v>74</v>
      </c>
      <c r="Q990" s="47" t="str">
        <f t="shared" si="47"/>
        <v>W06-01864</v>
      </c>
      <c r="R990" s="64" t="s">
        <v>75</v>
      </c>
      <c r="S990" s="87">
        <v>8</v>
      </c>
      <c r="T990" s="21">
        <v>1</v>
      </c>
      <c r="U990" s="62" t="s">
        <v>139</v>
      </c>
      <c r="V990" s="49" t="s">
        <v>136</v>
      </c>
    </row>
    <row r="991" spans="1:22" x14ac:dyDescent="0.2">
      <c r="A991" s="21" t="str">
        <f t="shared" si="45"/>
        <v>Catalogo principalOVS_ES ACADEMICOW06-01865</v>
      </c>
      <c r="B991" s="21" t="str">
        <f t="shared" si="46"/>
        <v>W06-01865OVS_ES ACADEMICO</v>
      </c>
      <c r="D991" s="21" t="s">
        <v>134</v>
      </c>
      <c r="E991" t="s">
        <v>2115</v>
      </c>
      <c r="F991" s="21" t="s">
        <v>806</v>
      </c>
      <c r="G991" s="21" t="s">
        <v>134</v>
      </c>
      <c r="H991" s="49" t="s">
        <v>136</v>
      </c>
      <c r="I991" s="21" t="s">
        <v>74</v>
      </c>
      <c r="J991" t="s">
        <v>2116</v>
      </c>
      <c r="K991" s="53" t="s">
        <v>29</v>
      </c>
      <c r="L991" s="52" t="s">
        <v>92</v>
      </c>
      <c r="M991" s="48" t="s">
        <v>73</v>
      </c>
      <c r="N991" s="89" t="s">
        <v>74</v>
      </c>
      <c r="O991" s="90" t="s">
        <v>74</v>
      </c>
      <c r="P991" s="89" t="s">
        <v>74</v>
      </c>
      <c r="Q991" s="47" t="str">
        <f t="shared" si="47"/>
        <v>W06-01865</v>
      </c>
      <c r="R991" s="64" t="s">
        <v>75</v>
      </c>
      <c r="S991" s="87">
        <v>1.17</v>
      </c>
      <c r="T991" s="21">
        <v>1</v>
      </c>
      <c r="U991" s="62" t="s">
        <v>139</v>
      </c>
      <c r="V991" s="49" t="s">
        <v>136</v>
      </c>
    </row>
    <row r="992" spans="1:22" x14ac:dyDescent="0.2">
      <c r="A992" s="21" t="str">
        <f t="shared" si="45"/>
        <v>Catalogo principalOVS_ES ACADEMICOW06-01866</v>
      </c>
      <c r="B992" s="21" t="str">
        <f t="shared" si="46"/>
        <v>W06-01866OVS_ES ACADEMICO</v>
      </c>
      <c r="D992" s="21" t="s">
        <v>134</v>
      </c>
      <c r="E992" t="s">
        <v>2117</v>
      </c>
      <c r="F992" s="21" t="s">
        <v>806</v>
      </c>
      <c r="G992" s="21" t="s">
        <v>134</v>
      </c>
      <c r="H992" s="49" t="s">
        <v>136</v>
      </c>
      <c r="I992" s="21" t="s">
        <v>74</v>
      </c>
      <c r="J992" t="s">
        <v>2118</v>
      </c>
      <c r="K992" s="53" t="s">
        <v>29</v>
      </c>
      <c r="L992" s="52" t="s">
        <v>92</v>
      </c>
      <c r="M992" s="48" t="s">
        <v>73</v>
      </c>
      <c r="N992" s="89" t="s">
        <v>74</v>
      </c>
      <c r="O992" s="90" t="s">
        <v>74</v>
      </c>
      <c r="P992" s="89" t="s">
        <v>74</v>
      </c>
      <c r="Q992" s="47" t="str">
        <f t="shared" si="47"/>
        <v>W06-01866</v>
      </c>
      <c r="R992" s="64" t="s">
        <v>75</v>
      </c>
      <c r="S992" s="87">
        <v>1.17</v>
      </c>
      <c r="T992" s="21">
        <v>1</v>
      </c>
      <c r="U992" s="62" t="s">
        <v>139</v>
      </c>
      <c r="V992" s="49" t="s">
        <v>136</v>
      </c>
    </row>
    <row r="993" spans="1:22" x14ac:dyDescent="0.2">
      <c r="A993" s="21" t="str">
        <f t="shared" si="45"/>
        <v>Catalogo principalOVS_ES ACADEMICOW06-01867</v>
      </c>
      <c r="B993" s="21" t="str">
        <f t="shared" si="46"/>
        <v>W06-01867OVS_ES ACADEMICO</v>
      </c>
      <c r="D993" s="21" t="s">
        <v>134</v>
      </c>
      <c r="E993" t="s">
        <v>2119</v>
      </c>
      <c r="F993" s="21" t="s">
        <v>806</v>
      </c>
      <c r="G993" s="21" t="s">
        <v>134</v>
      </c>
      <c r="H993" s="49" t="s">
        <v>136</v>
      </c>
      <c r="I993" s="21" t="s">
        <v>74</v>
      </c>
      <c r="J993" t="s">
        <v>2120</v>
      </c>
      <c r="K993" s="53" t="s">
        <v>29</v>
      </c>
      <c r="L993" s="52" t="s">
        <v>92</v>
      </c>
      <c r="M993" s="48" t="s">
        <v>73</v>
      </c>
      <c r="N993" s="89" t="s">
        <v>74</v>
      </c>
      <c r="O993" s="90" t="s">
        <v>74</v>
      </c>
      <c r="P993" s="89" t="s">
        <v>74</v>
      </c>
      <c r="Q993" s="47" t="str">
        <f t="shared" si="47"/>
        <v>W06-01867</v>
      </c>
      <c r="R993" s="64" t="s">
        <v>75</v>
      </c>
      <c r="S993" s="87">
        <v>8</v>
      </c>
      <c r="T993" s="21">
        <v>1</v>
      </c>
      <c r="U993" s="62" t="s">
        <v>139</v>
      </c>
      <c r="V993" s="49" t="s">
        <v>136</v>
      </c>
    </row>
    <row r="994" spans="1:22" x14ac:dyDescent="0.2">
      <c r="A994" s="21" t="str">
        <f t="shared" si="45"/>
        <v>Catalogo principalOVS_ES ACADEMICOW06-01868</v>
      </c>
      <c r="B994" s="21" t="str">
        <f t="shared" si="46"/>
        <v>W06-01868OVS_ES ACADEMICO</v>
      </c>
      <c r="D994" s="21" t="s">
        <v>134</v>
      </c>
      <c r="E994" t="s">
        <v>2121</v>
      </c>
      <c r="F994" s="21" t="s">
        <v>806</v>
      </c>
      <c r="G994" s="21" t="s">
        <v>134</v>
      </c>
      <c r="H994" s="49" t="s">
        <v>136</v>
      </c>
      <c r="I994" s="21" t="s">
        <v>74</v>
      </c>
      <c r="J994" t="s">
        <v>2122</v>
      </c>
      <c r="K994" s="53" t="s">
        <v>29</v>
      </c>
      <c r="L994" s="52" t="s">
        <v>92</v>
      </c>
      <c r="M994" s="48" t="s">
        <v>73</v>
      </c>
      <c r="N994" s="89" t="s">
        <v>74</v>
      </c>
      <c r="O994" s="90" t="s">
        <v>74</v>
      </c>
      <c r="P994" s="89" t="s">
        <v>74</v>
      </c>
      <c r="Q994" s="47" t="str">
        <f t="shared" si="47"/>
        <v>W06-01868</v>
      </c>
      <c r="R994" s="64" t="s">
        <v>75</v>
      </c>
      <c r="S994" s="87">
        <v>8</v>
      </c>
      <c r="T994" s="21">
        <v>1</v>
      </c>
      <c r="U994" s="62" t="s">
        <v>139</v>
      </c>
      <c r="V994" s="49" t="s">
        <v>136</v>
      </c>
    </row>
    <row r="995" spans="1:22" x14ac:dyDescent="0.2">
      <c r="A995" s="21" t="str">
        <f t="shared" si="45"/>
        <v>Catalogo principalOVS_ES ACADEMICOW06-01869</v>
      </c>
      <c r="B995" s="21" t="str">
        <f t="shared" si="46"/>
        <v>W06-01869OVS_ES ACADEMICO</v>
      </c>
      <c r="D995" s="21" t="s">
        <v>134</v>
      </c>
      <c r="E995" t="s">
        <v>2123</v>
      </c>
      <c r="F995" s="21" t="s">
        <v>806</v>
      </c>
      <c r="G995" s="21" t="s">
        <v>134</v>
      </c>
      <c r="H995" s="49" t="s">
        <v>136</v>
      </c>
      <c r="I995" s="21" t="s">
        <v>74</v>
      </c>
      <c r="J995" t="s">
        <v>2124</v>
      </c>
      <c r="K995" s="53" t="s">
        <v>29</v>
      </c>
      <c r="L995" s="52" t="s">
        <v>92</v>
      </c>
      <c r="M995" s="48" t="s">
        <v>73</v>
      </c>
      <c r="N995" s="89" t="s">
        <v>74</v>
      </c>
      <c r="O995" s="90" t="s">
        <v>74</v>
      </c>
      <c r="P995" s="89" t="s">
        <v>74</v>
      </c>
      <c r="Q995" s="47" t="str">
        <f t="shared" si="47"/>
        <v>W06-01869</v>
      </c>
      <c r="R995" s="64" t="s">
        <v>75</v>
      </c>
      <c r="S995" s="87">
        <v>8</v>
      </c>
      <c r="T995" s="21">
        <v>1</v>
      </c>
      <c r="U995" s="62" t="s">
        <v>139</v>
      </c>
      <c r="V995" s="49" t="s">
        <v>136</v>
      </c>
    </row>
    <row r="996" spans="1:22" x14ac:dyDescent="0.2">
      <c r="A996" s="21" t="str">
        <f t="shared" si="45"/>
        <v>Catalogo principalOVS_ES ACADEMICOW06-01876</v>
      </c>
      <c r="B996" s="21" t="str">
        <f t="shared" si="46"/>
        <v>W06-01876OVS_ES ACADEMICO</v>
      </c>
      <c r="D996" s="21" t="s">
        <v>134</v>
      </c>
      <c r="E996" t="s">
        <v>2125</v>
      </c>
      <c r="F996" s="21" t="s">
        <v>806</v>
      </c>
      <c r="G996" s="21" t="s">
        <v>134</v>
      </c>
      <c r="H996" s="49" t="s">
        <v>136</v>
      </c>
      <c r="I996" s="21" t="s">
        <v>74</v>
      </c>
      <c r="J996" t="s">
        <v>2126</v>
      </c>
      <c r="K996" s="53" t="s">
        <v>29</v>
      </c>
      <c r="L996" s="52" t="s">
        <v>92</v>
      </c>
      <c r="M996" s="48" t="s">
        <v>73</v>
      </c>
      <c r="N996" s="89" t="s">
        <v>74</v>
      </c>
      <c r="O996" s="90" t="s">
        <v>74</v>
      </c>
      <c r="P996" s="89" t="s">
        <v>74</v>
      </c>
      <c r="Q996" s="47" t="str">
        <f t="shared" si="47"/>
        <v>W06-01876</v>
      </c>
      <c r="R996" s="64" t="s">
        <v>75</v>
      </c>
      <c r="S996" s="87">
        <v>15</v>
      </c>
      <c r="T996" s="21">
        <v>1</v>
      </c>
      <c r="U996" s="62" t="s">
        <v>139</v>
      </c>
      <c r="V996" s="49" t="s">
        <v>136</v>
      </c>
    </row>
    <row r="997" spans="1:22" x14ac:dyDescent="0.2">
      <c r="A997" s="21" t="str">
        <f t="shared" si="45"/>
        <v>Catalogo principalOVS_ES ACADEMICOW06-01877</v>
      </c>
      <c r="B997" s="21" t="str">
        <f t="shared" si="46"/>
        <v>W06-01877OVS_ES ACADEMICO</v>
      </c>
      <c r="D997" s="21" t="s">
        <v>134</v>
      </c>
      <c r="E997" t="s">
        <v>2127</v>
      </c>
      <c r="F997" s="21" t="s">
        <v>806</v>
      </c>
      <c r="G997" s="21" t="s">
        <v>134</v>
      </c>
      <c r="H997" s="49" t="s">
        <v>136</v>
      </c>
      <c r="I997" s="21" t="s">
        <v>74</v>
      </c>
      <c r="J997" t="s">
        <v>2128</v>
      </c>
      <c r="K997" s="53" t="s">
        <v>29</v>
      </c>
      <c r="L997" s="52" t="s">
        <v>92</v>
      </c>
      <c r="M997" s="48" t="s">
        <v>73</v>
      </c>
      <c r="N997" s="89" t="s">
        <v>74</v>
      </c>
      <c r="O997" s="90" t="s">
        <v>74</v>
      </c>
      <c r="P997" s="89" t="s">
        <v>74</v>
      </c>
      <c r="Q997" s="47" t="str">
        <f t="shared" si="47"/>
        <v>W06-01877</v>
      </c>
      <c r="R997" s="64" t="s">
        <v>75</v>
      </c>
      <c r="S997" s="87">
        <v>15</v>
      </c>
      <c r="T997" s="21">
        <v>1</v>
      </c>
      <c r="U997" s="62" t="s">
        <v>139</v>
      </c>
      <c r="V997" s="49" t="s">
        <v>136</v>
      </c>
    </row>
    <row r="998" spans="1:22" x14ac:dyDescent="0.2">
      <c r="A998" s="21" t="str">
        <f t="shared" si="45"/>
        <v>Catalogo principalOVS_ES ACADEMICOW06-01878</v>
      </c>
      <c r="B998" s="21" t="str">
        <f t="shared" si="46"/>
        <v>W06-01878OVS_ES ACADEMICO</v>
      </c>
      <c r="D998" s="21" t="s">
        <v>134</v>
      </c>
      <c r="E998" t="s">
        <v>2129</v>
      </c>
      <c r="F998" s="21" t="s">
        <v>806</v>
      </c>
      <c r="G998" s="21" t="s">
        <v>134</v>
      </c>
      <c r="H998" s="49" t="s">
        <v>136</v>
      </c>
      <c r="I998" s="21" t="s">
        <v>74</v>
      </c>
      <c r="J998" t="s">
        <v>2130</v>
      </c>
      <c r="K998" s="53" t="s">
        <v>29</v>
      </c>
      <c r="L998" s="52" t="s">
        <v>92</v>
      </c>
      <c r="M998" s="48" t="s">
        <v>73</v>
      </c>
      <c r="N998" s="89" t="s">
        <v>74</v>
      </c>
      <c r="O998" s="90" t="s">
        <v>74</v>
      </c>
      <c r="P998" s="89" t="s">
        <v>74</v>
      </c>
      <c r="Q998" s="47" t="str">
        <f t="shared" si="47"/>
        <v>W06-01878</v>
      </c>
      <c r="R998" s="64" t="s">
        <v>75</v>
      </c>
      <c r="S998" s="87">
        <v>15</v>
      </c>
      <c r="T998" s="21">
        <v>1</v>
      </c>
      <c r="U998" s="62" t="s">
        <v>139</v>
      </c>
      <c r="V998" s="49" t="s">
        <v>136</v>
      </c>
    </row>
    <row r="999" spans="1:22" x14ac:dyDescent="0.2">
      <c r="A999" s="21" t="str">
        <f t="shared" si="45"/>
        <v>Catalogo principalOVS_ES ACADEMICOW06-01879</v>
      </c>
      <c r="B999" s="21" t="str">
        <f t="shared" si="46"/>
        <v>W06-01879OVS_ES ACADEMICO</v>
      </c>
      <c r="D999" s="21" t="s">
        <v>134</v>
      </c>
      <c r="E999" t="s">
        <v>2131</v>
      </c>
      <c r="F999" s="21" t="s">
        <v>806</v>
      </c>
      <c r="G999" s="21" t="s">
        <v>134</v>
      </c>
      <c r="H999" s="49" t="s">
        <v>136</v>
      </c>
      <c r="I999" s="21" t="s">
        <v>74</v>
      </c>
      <c r="J999" t="s">
        <v>2132</v>
      </c>
      <c r="K999" s="53" t="s">
        <v>29</v>
      </c>
      <c r="L999" s="52" t="s">
        <v>92</v>
      </c>
      <c r="M999" s="48" t="s">
        <v>73</v>
      </c>
      <c r="N999" s="89" t="s">
        <v>74</v>
      </c>
      <c r="O999" s="90" t="s">
        <v>74</v>
      </c>
      <c r="P999" s="89" t="s">
        <v>74</v>
      </c>
      <c r="Q999" s="47" t="str">
        <f t="shared" si="47"/>
        <v>W06-01879</v>
      </c>
      <c r="R999" s="64" t="s">
        <v>75</v>
      </c>
      <c r="S999" s="87">
        <v>15</v>
      </c>
      <c r="T999" s="21">
        <v>1</v>
      </c>
      <c r="U999" s="62" t="s">
        <v>139</v>
      </c>
      <c r="V999" s="49" t="s">
        <v>136</v>
      </c>
    </row>
    <row r="1000" spans="1:22" x14ac:dyDescent="0.2">
      <c r="A1000" s="21" t="str">
        <f t="shared" si="45"/>
        <v>Catalogo principalOVS_ES ACADEMICOW77-00001</v>
      </c>
      <c r="B1000" s="21" t="str">
        <f t="shared" si="46"/>
        <v>W77-00001OVS_ES ACADEMICO</v>
      </c>
      <c r="D1000" s="21" t="s">
        <v>134</v>
      </c>
      <c r="E1000" t="s">
        <v>2133</v>
      </c>
      <c r="F1000" s="21" t="s">
        <v>806</v>
      </c>
      <c r="G1000" s="21" t="s">
        <v>134</v>
      </c>
      <c r="H1000" s="49" t="s">
        <v>136</v>
      </c>
      <c r="I1000" s="21" t="s">
        <v>74</v>
      </c>
      <c r="J1000" t="s">
        <v>2134</v>
      </c>
      <c r="K1000" s="53" t="s">
        <v>29</v>
      </c>
      <c r="L1000" s="52" t="s">
        <v>92</v>
      </c>
      <c r="M1000" s="48" t="s">
        <v>73</v>
      </c>
      <c r="N1000" s="89" t="s">
        <v>74</v>
      </c>
      <c r="O1000" s="90" t="s">
        <v>74</v>
      </c>
      <c r="P1000" s="89" t="s">
        <v>74</v>
      </c>
      <c r="Q1000" s="47" t="str">
        <f t="shared" si="47"/>
        <v>W77-00001</v>
      </c>
      <c r="R1000" s="64" t="s">
        <v>848</v>
      </c>
      <c r="S1000" s="87">
        <v>1.4</v>
      </c>
      <c r="T1000" s="21">
        <v>1</v>
      </c>
      <c r="U1000" s="62" t="s">
        <v>139</v>
      </c>
      <c r="V1000" s="49" t="s">
        <v>136</v>
      </c>
    </row>
    <row r="1001" spans="1:22" x14ac:dyDescent="0.2">
      <c r="A1001" s="21" t="str">
        <f t="shared" si="45"/>
        <v>Catalogo principalOVS_ES ACADEMICOW77-00002</v>
      </c>
      <c r="B1001" s="21" t="str">
        <f t="shared" si="46"/>
        <v>W77-00002OVS_ES ACADEMICO</v>
      </c>
      <c r="D1001" s="21" t="s">
        <v>134</v>
      </c>
      <c r="E1001" t="s">
        <v>2135</v>
      </c>
      <c r="F1001" s="21" t="s">
        <v>806</v>
      </c>
      <c r="G1001" s="21" t="s">
        <v>134</v>
      </c>
      <c r="H1001" s="49" t="s">
        <v>136</v>
      </c>
      <c r="I1001" s="21" t="s">
        <v>74</v>
      </c>
      <c r="J1001" t="s">
        <v>2136</v>
      </c>
      <c r="K1001" s="53" t="s">
        <v>29</v>
      </c>
      <c r="L1001" s="52" t="s">
        <v>92</v>
      </c>
      <c r="M1001" s="48" t="s">
        <v>73</v>
      </c>
      <c r="N1001" s="89" t="s">
        <v>74</v>
      </c>
      <c r="O1001" s="90" t="s">
        <v>74</v>
      </c>
      <c r="P1001" s="89" t="s">
        <v>74</v>
      </c>
      <c r="Q1001" s="47" t="str">
        <f t="shared" si="47"/>
        <v>W77-00002</v>
      </c>
      <c r="R1001" s="64" t="s">
        <v>848</v>
      </c>
      <c r="S1001" s="87">
        <v>1.4</v>
      </c>
      <c r="T1001" s="21">
        <v>1</v>
      </c>
      <c r="U1001" s="62" t="s">
        <v>139</v>
      </c>
      <c r="V1001" s="49" t="s">
        <v>136</v>
      </c>
    </row>
    <row r="1002" spans="1:22" x14ac:dyDescent="0.2">
      <c r="A1002" s="21" t="str">
        <f t="shared" si="45"/>
        <v>Catalogo principalOVS_ES ACADEMICOW79-00001</v>
      </c>
      <c r="B1002" s="21" t="str">
        <f t="shared" si="46"/>
        <v>W79-00001OVS_ES ACADEMICO</v>
      </c>
      <c r="D1002" s="21" t="s">
        <v>134</v>
      </c>
      <c r="E1002" t="s">
        <v>2137</v>
      </c>
      <c r="F1002" s="21" t="s">
        <v>806</v>
      </c>
      <c r="G1002" s="21" t="s">
        <v>134</v>
      </c>
      <c r="H1002" s="49" t="s">
        <v>136</v>
      </c>
      <c r="I1002" s="21" t="s">
        <v>74</v>
      </c>
      <c r="J1002" t="s">
        <v>2138</v>
      </c>
      <c r="K1002" s="53" t="s">
        <v>29</v>
      </c>
      <c r="L1002" s="52" t="s">
        <v>92</v>
      </c>
      <c r="M1002" s="48" t="s">
        <v>73</v>
      </c>
      <c r="N1002" s="89" t="s">
        <v>74</v>
      </c>
      <c r="O1002" s="90" t="s">
        <v>74</v>
      </c>
      <c r="P1002" s="89" t="s">
        <v>74</v>
      </c>
      <c r="Q1002" s="47" t="str">
        <f t="shared" si="47"/>
        <v>W79-00001</v>
      </c>
      <c r="R1002" s="64" t="s">
        <v>848</v>
      </c>
      <c r="S1002" s="87">
        <v>0.7</v>
      </c>
      <c r="T1002" s="21">
        <v>1</v>
      </c>
      <c r="U1002" s="62" t="s">
        <v>139</v>
      </c>
      <c r="V1002" s="49" t="s">
        <v>136</v>
      </c>
    </row>
    <row r="1003" spans="1:22" x14ac:dyDescent="0.2">
      <c r="A1003" s="21" t="str">
        <f t="shared" si="45"/>
        <v>Catalogo principalOVS_ES ACADEMICOW79-00002</v>
      </c>
      <c r="B1003" s="21" t="str">
        <f t="shared" si="46"/>
        <v>W79-00002OVS_ES ACADEMICO</v>
      </c>
      <c r="D1003" s="21" t="s">
        <v>134</v>
      </c>
      <c r="E1003" t="s">
        <v>2139</v>
      </c>
      <c r="F1003" s="21" t="s">
        <v>806</v>
      </c>
      <c r="G1003" s="21" t="s">
        <v>134</v>
      </c>
      <c r="H1003" s="49" t="s">
        <v>136</v>
      </c>
      <c r="I1003" s="21" t="s">
        <v>74</v>
      </c>
      <c r="J1003" t="s">
        <v>2140</v>
      </c>
      <c r="K1003" s="53" t="s">
        <v>29</v>
      </c>
      <c r="L1003" s="52" t="s">
        <v>92</v>
      </c>
      <c r="M1003" s="48" t="s">
        <v>73</v>
      </c>
      <c r="N1003" s="89" t="s">
        <v>74</v>
      </c>
      <c r="O1003" s="90" t="s">
        <v>74</v>
      </c>
      <c r="P1003" s="89" t="s">
        <v>74</v>
      </c>
      <c r="Q1003" s="47" t="str">
        <f t="shared" si="47"/>
        <v>W79-00002</v>
      </c>
      <c r="R1003" s="64" t="s">
        <v>848</v>
      </c>
      <c r="S1003" s="87">
        <v>0</v>
      </c>
      <c r="T1003" s="21">
        <v>1</v>
      </c>
      <c r="U1003" s="62" t="s">
        <v>139</v>
      </c>
      <c r="V1003" s="49" t="s">
        <v>136</v>
      </c>
    </row>
    <row r="1004" spans="1:22" x14ac:dyDescent="0.2">
      <c r="A1004" s="21" t="str">
        <f t="shared" si="45"/>
        <v>Catalogo principalOVS_ES ACADEMICOWC2-00008</v>
      </c>
      <c r="B1004" s="21" t="str">
        <f t="shared" si="46"/>
        <v>WC2-00008OVS_ES ACADEMICO</v>
      </c>
      <c r="D1004" s="21" t="s">
        <v>134</v>
      </c>
      <c r="E1004" t="s">
        <v>2141</v>
      </c>
      <c r="F1004" s="21" t="s">
        <v>806</v>
      </c>
      <c r="G1004" s="21" t="s">
        <v>134</v>
      </c>
      <c r="H1004" s="49" t="s">
        <v>136</v>
      </c>
      <c r="I1004" s="21" t="s">
        <v>74</v>
      </c>
      <c r="J1004" t="s">
        <v>2142</v>
      </c>
      <c r="K1004" s="53" t="s">
        <v>29</v>
      </c>
      <c r="L1004" s="52" t="s">
        <v>92</v>
      </c>
      <c r="M1004" s="48" t="s">
        <v>73</v>
      </c>
      <c r="N1004" s="89" t="s">
        <v>74</v>
      </c>
      <c r="O1004" s="90" t="s">
        <v>74</v>
      </c>
      <c r="P1004" s="89" t="s">
        <v>74</v>
      </c>
      <c r="Q1004" s="47" t="str">
        <f t="shared" si="47"/>
        <v>WC2-00008</v>
      </c>
      <c r="R1004" s="64" t="s">
        <v>848</v>
      </c>
      <c r="S1004" s="87">
        <v>0.2</v>
      </c>
      <c r="T1004" s="21">
        <v>1</v>
      </c>
      <c r="U1004" s="62" t="s">
        <v>139</v>
      </c>
      <c r="V1004" s="49" t="s">
        <v>136</v>
      </c>
    </row>
    <row r="1005" spans="1:22" x14ac:dyDescent="0.2">
      <c r="A1005" s="21" t="str">
        <f t="shared" si="45"/>
        <v>Catalogo principalOVS_ES ACADEMICOWC2-00009</v>
      </c>
      <c r="B1005" s="21" t="str">
        <f t="shared" si="46"/>
        <v>WC2-00009OVS_ES ACADEMICO</v>
      </c>
      <c r="D1005" s="21" t="s">
        <v>134</v>
      </c>
      <c r="E1005" t="s">
        <v>2143</v>
      </c>
      <c r="F1005" s="21" t="s">
        <v>806</v>
      </c>
      <c r="G1005" s="21" t="s">
        <v>134</v>
      </c>
      <c r="H1005" s="49" t="s">
        <v>136</v>
      </c>
      <c r="I1005" s="21" t="s">
        <v>74</v>
      </c>
      <c r="J1005" t="s">
        <v>2144</v>
      </c>
      <c r="K1005" s="53" t="s">
        <v>29</v>
      </c>
      <c r="L1005" s="52" t="s">
        <v>92</v>
      </c>
      <c r="M1005" s="48" t="s">
        <v>73</v>
      </c>
      <c r="N1005" s="89" t="s">
        <v>74</v>
      </c>
      <c r="O1005" s="90" t="s">
        <v>74</v>
      </c>
      <c r="P1005" s="89" t="s">
        <v>74</v>
      </c>
      <c r="Q1005" s="47" t="str">
        <f t="shared" si="47"/>
        <v>WC2-00009</v>
      </c>
      <c r="R1005" s="64" t="s">
        <v>848</v>
      </c>
      <c r="S1005" s="87">
        <v>0.2</v>
      </c>
      <c r="T1005" s="21">
        <v>1</v>
      </c>
      <c r="U1005" s="62" t="s">
        <v>139</v>
      </c>
      <c r="V1005" s="49" t="s">
        <v>136</v>
      </c>
    </row>
    <row r="1006" spans="1:22" x14ac:dyDescent="0.2">
      <c r="A1006" s="21" t="str">
        <f t="shared" si="45"/>
        <v>Catalogo principalOVS_ES ACADEMICOWC2-00011</v>
      </c>
      <c r="B1006" s="21" t="str">
        <f t="shared" si="46"/>
        <v>WC2-00011OVS_ES ACADEMICO</v>
      </c>
      <c r="D1006" s="21" t="s">
        <v>134</v>
      </c>
      <c r="E1006" t="s">
        <v>2145</v>
      </c>
      <c r="F1006" s="21" t="s">
        <v>806</v>
      </c>
      <c r="G1006" s="21" t="s">
        <v>134</v>
      </c>
      <c r="H1006" s="49" t="s">
        <v>136</v>
      </c>
      <c r="I1006" s="21" t="s">
        <v>74</v>
      </c>
      <c r="J1006" t="s">
        <v>2146</v>
      </c>
      <c r="K1006" s="53" t="s">
        <v>29</v>
      </c>
      <c r="L1006" s="52" t="s">
        <v>92</v>
      </c>
      <c r="M1006" s="48" t="s">
        <v>73</v>
      </c>
      <c r="N1006" s="89" t="s">
        <v>74</v>
      </c>
      <c r="O1006" s="90" t="s">
        <v>74</v>
      </c>
      <c r="P1006" s="89" t="s">
        <v>74</v>
      </c>
      <c r="Q1006" s="47" t="str">
        <f t="shared" si="47"/>
        <v>WC2-00011</v>
      </c>
      <c r="R1006" s="64" t="s">
        <v>848</v>
      </c>
      <c r="S1006" s="87">
        <v>0.1</v>
      </c>
      <c r="T1006" s="21">
        <v>1</v>
      </c>
      <c r="U1006" s="62" t="s">
        <v>139</v>
      </c>
      <c r="V1006" s="49" t="s">
        <v>136</v>
      </c>
    </row>
    <row r="1007" spans="1:22" x14ac:dyDescent="0.2">
      <c r="A1007" s="21" t="str">
        <f t="shared" si="45"/>
        <v>Catalogo principalOVS_ES ACADEMICOWSB-00356</v>
      </c>
      <c r="B1007" s="21" t="str">
        <f t="shared" si="46"/>
        <v>WSB-00356OVS_ES ACADEMICO</v>
      </c>
      <c r="D1007" s="21" t="s">
        <v>134</v>
      </c>
      <c r="E1007" t="s">
        <v>2147</v>
      </c>
      <c r="F1007" s="21" t="s">
        <v>806</v>
      </c>
      <c r="G1007" s="21" t="s">
        <v>134</v>
      </c>
      <c r="H1007" s="49" t="s">
        <v>136</v>
      </c>
      <c r="I1007" s="21" t="s">
        <v>74</v>
      </c>
      <c r="J1007" t="s">
        <v>2148</v>
      </c>
      <c r="K1007" s="53" t="s">
        <v>29</v>
      </c>
      <c r="L1007" s="52" t="s">
        <v>92</v>
      </c>
      <c r="M1007" s="48" t="s">
        <v>73</v>
      </c>
      <c r="N1007" s="89" t="s">
        <v>74</v>
      </c>
      <c r="O1007" s="90" t="s">
        <v>74</v>
      </c>
      <c r="P1007" s="89" t="s">
        <v>74</v>
      </c>
      <c r="Q1007" s="47" t="str">
        <f t="shared" si="47"/>
        <v>WSB-00356</v>
      </c>
      <c r="R1007" s="64" t="s">
        <v>848</v>
      </c>
      <c r="S1007" s="87">
        <v>0.33</v>
      </c>
      <c r="T1007" s="21">
        <v>1</v>
      </c>
      <c r="U1007" s="62" t="s">
        <v>139</v>
      </c>
      <c r="V1007" s="49" t="s">
        <v>136</v>
      </c>
    </row>
    <row r="1008" spans="1:22" x14ac:dyDescent="0.2">
      <c r="A1008" s="21" t="str">
        <f t="shared" si="45"/>
        <v>Catalogo principalOVS_ES ACADEMICOWSB-00375</v>
      </c>
      <c r="B1008" s="21" t="str">
        <f t="shared" si="46"/>
        <v>WSB-00375OVS_ES ACADEMICO</v>
      </c>
      <c r="D1008" s="21" t="s">
        <v>134</v>
      </c>
      <c r="E1008" t="s">
        <v>2149</v>
      </c>
      <c r="F1008" s="21" t="s">
        <v>806</v>
      </c>
      <c r="G1008" s="21" t="s">
        <v>134</v>
      </c>
      <c r="H1008" s="49" t="s">
        <v>136</v>
      </c>
      <c r="I1008" s="21" t="s">
        <v>74</v>
      </c>
      <c r="J1008" t="s">
        <v>2150</v>
      </c>
      <c r="K1008" s="53" t="s">
        <v>29</v>
      </c>
      <c r="L1008" s="52" t="s">
        <v>92</v>
      </c>
      <c r="M1008" s="48" t="s">
        <v>73</v>
      </c>
      <c r="N1008" s="89" t="s">
        <v>74</v>
      </c>
      <c r="O1008" s="90" t="s">
        <v>74</v>
      </c>
      <c r="P1008" s="89" t="s">
        <v>74</v>
      </c>
      <c r="Q1008" s="47" t="str">
        <f t="shared" si="47"/>
        <v>WSB-00375</v>
      </c>
      <c r="R1008" s="64" t="s">
        <v>848</v>
      </c>
      <c r="S1008" s="87">
        <v>0.33</v>
      </c>
      <c r="T1008" s="21">
        <v>1</v>
      </c>
      <c r="U1008" s="62" t="s">
        <v>139</v>
      </c>
      <c r="V1008" s="49" t="s">
        <v>136</v>
      </c>
    </row>
    <row r="1009" spans="1:22" x14ac:dyDescent="0.2">
      <c r="A1009" s="21" t="str">
        <f t="shared" si="45"/>
        <v>Catalogo principalOVS_ES ACADEMICOWSB-00376</v>
      </c>
      <c r="B1009" s="21" t="str">
        <f t="shared" si="46"/>
        <v>WSB-00376OVS_ES ACADEMICO</v>
      </c>
      <c r="D1009" s="21" t="s">
        <v>134</v>
      </c>
      <c r="E1009" t="s">
        <v>2151</v>
      </c>
      <c r="F1009" s="21" t="s">
        <v>806</v>
      </c>
      <c r="G1009" s="21" t="s">
        <v>134</v>
      </c>
      <c r="H1009" s="49" t="s">
        <v>136</v>
      </c>
      <c r="I1009" s="21" t="s">
        <v>74</v>
      </c>
      <c r="J1009" t="s">
        <v>2152</v>
      </c>
      <c r="K1009" s="53" t="s">
        <v>29</v>
      </c>
      <c r="L1009" s="52" t="s">
        <v>92</v>
      </c>
      <c r="M1009" s="48" t="s">
        <v>73</v>
      </c>
      <c r="N1009" s="89" t="s">
        <v>74</v>
      </c>
      <c r="O1009" s="90" t="s">
        <v>74</v>
      </c>
      <c r="P1009" s="89" t="s">
        <v>74</v>
      </c>
      <c r="Q1009" s="47" t="str">
        <f t="shared" si="47"/>
        <v>WSB-00376</v>
      </c>
      <c r="R1009" s="64" t="s">
        <v>848</v>
      </c>
      <c r="S1009" s="87">
        <v>0.33</v>
      </c>
      <c r="T1009" s="21">
        <v>1</v>
      </c>
      <c r="U1009" s="62" t="s">
        <v>139</v>
      </c>
      <c r="V1009" s="49" t="s">
        <v>136</v>
      </c>
    </row>
    <row r="1010" spans="1:22" x14ac:dyDescent="0.2">
      <c r="A1010" s="21" t="str">
        <f t="shared" si="45"/>
        <v>Catalogo principalOVS_ES ACADEMICOYEG-00651</v>
      </c>
      <c r="B1010" s="21" t="str">
        <f t="shared" si="46"/>
        <v>YEG-00651OVS_ES ACADEMICO</v>
      </c>
      <c r="D1010" s="21" t="s">
        <v>134</v>
      </c>
      <c r="E1010" t="s">
        <v>2153</v>
      </c>
      <c r="F1010" s="21" t="s">
        <v>806</v>
      </c>
      <c r="G1010" s="21" t="s">
        <v>134</v>
      </c>
      <c r="H1010" s="49" t="s">
        <v>136</v>
      </c>
      <c r="I1010" s="21" t="s">
        <v>74</v>
      </c>
      <c r="J1010" t="s">
        <v>2154</v>
      </c>
      <c r="K1010" s="53" t="s">
        <v>29</v>
      </c>
      <c r="L1010" s="52" t="s">
        <v>92</v>
      </c>
      <c r="M1010" s="48" t="s">
        <v>73</v>
      </c>
      <c r="N1010" s="89" t="s">
        <v>74</v>
      </c>
      <c r="O1010" s="90" t="s">
        <v>74</v>
      </c>
      <c r="P1010" s="89" t="s">
        <v>74</v>
      </c>
      <c r="Q1010" s="47" t="str">
        <f t="shared" si="47"/>
        <v>YEG-00651</v>
      </c>
      <c r="R1010" s="64" t="s">
        <v>75</v>
      </c>
      <c r="S1010" s="87">
        <v>10</v>
      </c>
      <c r="T1010" s="21">
        <v>1</v>
      </c>
      <c r="U1010" s="62" t="s">
        <v>139</v>
      </c>
      <c r="V1010" s="49" t="s">
        <v>136</v>
      </c>
    </row>
    <row r="1011" spans="1:22" x14ac:dyDescent="0.2">
      <c r="A1011" s="21" t="str">
        <f t="shared" si="45"/>
        <v>Catalogo principalOVS_ES ACADEMICOYEG-00652</v>
      </c>
      <c r="B1011" s="21" t="str">
        <f t="shared" si="46"/>
        <v>YEG-00652OVS_ES ACADEMICO</v>
      </c>
      <c r="D1011" s="21" t="s">
        <v>134</v>
      </c>
      <c r="E1011" t="s">
        <v>2155</v>
      </c>
      <c r="F1011" s="21" t="s">
        <v>806</v>
      </c>
      <c r="G1011" s="21" t="s">
        <v>134</v>
      </c>
      <c r="H1011" s="49" t="s">
        <v>136</v>
      </c>
      <c r="I1011" s="21" t="s">
        <v>74</v>
      </c>
      <c r="J1011" t="s">
        <v>2156</v>
      </c>
      <c r="K1011" s="53" t="s">
        <v>29</v>
      </c>
      <c r="L1011" s="52" t="s">
        <v>92</v>
      </c>
      <c r="M1011" s="48" t="s">
        <v>73</v>
      </c>
      <c r="N1011" s="89" t="s">
        <v>74</v>
      </c>
      <c r="O1011" s="90" t="s">
        <v>74</v>
      </c>
      <c r="P1011" s="89" t="s">
        <v>74</v>
      </c>
      <c r="Q1011" s="47" t="str">
        <f t="shared" si="47"/>
        <v>YEG-00652</v>
      </c>
      <c r="R1011" s="64" t="s">
        <v>75</v>
      </c>
      <c r="S1011" s="87">
        <v>10</v>
      </c>
      <c r="T1011" s="21">
        <v>1</v>
      </c>
      <c r="U1011" s="62" t="s">
        <v>139</v>
      </c>
      <c r="V1011" s="49" t="s">
        <v>136</v>
      </c>
    </row>
    <row r="1012" spans="1:22" x14ac:dyDescent="0.2">
      <c r="A1012" s="21" t="str">
        <f t="shared" si="45"/>
        <v>Catalogo principalOVS_ES ACADEMICOYEG-00653</v>
      </c>
      <c r="B1012" s="21" t="str">
        <f t="shared" si="46"/>
        <v>YEG-00653OVS_ES ACADEMICO</v>
      </c>
      <c r="D1012" s="21" t="s">
        <v>134</v>
      </c>
      <c r="E1012" t="s">
        <v>2157</v>
      </c>
      <c r="F1012" s="21" t="s">
        <v>806</v>
      </c>
      <c r="G1012" s="21" t="s">
        <v>134</v>
      </c>
      <c r="H1012" s="49" t="s">
        <v>136</v>
      </c>
      <c r="I1012" s="21" t="s">
        <v>74</v>
      </c>
      <c r="J1012" t="s">
        <v>2158</v>
      </c>
      <c r="K1012" s="53" t="s">
        <v>29</v>
      </c>
      <c r="L1012" s="52" t="s">
        <v>92</v>
      </c>
      <c r="M1012" s="48" t="s">
        <v>73</v>
      </c>
      <c r="N1012" s="89" t="s">
        <v>74</v>
      </c>
      <c r="O1012" s="90" t="s">
        <v>74</v>
      </c>
      <c r="P1012" s="89" t="s">
        <v>74</v>
      </c>
      <c r="Q1012" s="47" t="str">
        <f t="shared" si="47"/>
        <v>YEG-00653</v>
      </c>
      <c r="R1012" s="64" t="s">
        <v>75</v>
      </c>
      <c r="S1012" s="87">
        <v>10</v>
      </c>
      <c r="T1012" s="21">
        <v>1</v>
      </c>
      <c r="U1012" s="62" t="s">
        <v>139</v>
      </c>
      <c r="V1012" s="49" t="s">
        <v>136</v>
      </c>
    </row>
    <row r="1013" spans="1:22" x14ac:dyDescent="0.2">
      <c r="A1013" s="21" t="str">
        <f t="shared" si="45"/>
        <v>Catalogo principalOVS_ES ACADEMICOYEG-00654</v>
      </c>
      <c r="B1013" s="21" t="str">
        <f t="shared" si="46"/>
        <v>YEG-00654OVS_ES ACADEMICO</v>
      </c>
      <c r="D1013" s="21" t="s">
        <v>134</v>
      </c>
      <c r="E1013" t="s">
        <v>2159</v>
      </c>
      <c r="F1013" s="21" t="s">
        <v>806</v>
      </c>
      <c r="G1013" s="21" t="s">
        <v>134</v>
      </c>
      <c r="H1013" s="49" t="s">
        <v>136</v>
      </c>
      <c r="I1013" s="21" t="s">
        <v>74</v>
      </c>
      <c r="J1013" t="s">
        <v>2160</v>
      </c>
      <c r="K1013" s="53" t="s">
        <v>29</v>
      </c>
      <c r="L1013" s="52" t="s">
        <v>92</v>
      </c>
      <c r="M1013" s="48" t="s">
        <v>73</v>
      </c>
      <c r="N1013" s="89" t="s">
        <v>74</v>
      </c>
      <c r="O1013" s="90" t="s">
        <v>74</v>
      </c>
      <c r="P1013" s="89" t="s">
        <v>74</v>
      </c>
      <c r="Q1013" s="47" t="str">
        <f t="shared" si="47"/>
        <v>YEG-00654</v>
      </c>
      <c r="R1013" s="64" t="s">
        <v>75</v>
      </c>
      <c r="S1013" s="87">
        <v>10</v>
      </c>
      <c r="T1013" s="21">
        <v>1</v>
      </c>
      <c r="U1013" s="62" t="s">
        <v>139</v>
      </c>
      <c r="V1013" s="49" t="s">
        <v>136</v>
      </c>
    </row>
    <row r="1014" spans="1:22" x14ac:dyDescent="0.2">
      <c r="A1014" s="21" t="str">
        <f t="shared" si="45"/>
        <v>Catalogo principalOVS_ES ACADEMICOYEG-00655</v>
      </c>
      <c r="B1014" s="21" t="str">
        <f t="shared" si="46"/>
        <v>YEG-00655OVS_ES ACADEMICO</v>
      </c>
      <c r="D1014" s="21" t="s">
        <v>134</v>
      </c>
      <c r="E1014" t="s">
        <v>2161</v>
      </c>
      <c r="F1014" s="21" t="s">
        <v>806</v>
      </c>
      <c r="G1014" s="21" t="s">
        <v>134</v>
      </c>
      <c r="H1014" s="49" t="s">
        <v>136</v>
      </c>
      <c r="I1014" s="21" t="s">
        <v>74</v>
      </c>
      <c r="J1014" t="s">
        <v>2162</v>
      </c>
      <c r="K1014" s="53" t="s">
        <v>29</v>
      </c>
      <c r="L1014" s="52" t="s">
        <v>92</v>
      </c>
      <c r="M1014" s="48" t="s">
        <v>73</v>
      </c>
      <c r="N1014" s="89" t="s">
        <v>74</v>
      </c>
      <c r="O1014" s="90" t="s">
        <v>74</v>
      </c>
      <c r="P1014" s="89" t="s">
        <v>74</v>
      </c>
      <c r="Q1014" s="47" t="str">
        <f t="shared" si="47"/>
        <v>YEG-00655</v>
      </c>
      <c r="R1014" s="64" t="s">
        <v>75</v>
      </c>
      <c r="S1014" s="87">
        <v>13</v>
      </c>
      <c r="T1014" s="21">
        <v>1</v>
      </c>
      <c r="U1014" s="62" t="s">
        <v>139</v>
      </c>
      <c r="V1014" s="49" t="s">
        <v>136</v>
      </c>
    </row>
    <row r="1015" spans="1:22" x14ac:dyDescent="0.2">
      <c r="A1015" s="21" t="str">
        <f t="shared" si="45"/>
        <v>Catalogo principalOVS_ES ACADEMICOYEG-00656</v>
      </c>
      <c r="B1015" s="21" t="str">
        <f t="shared" si="46"/>
        <v>YEG-00656OVS_ES ACADEMICO</v>
      </c>
      <c r="D1015" s="21" t="s">
        <v>134</v>
      </c>
      <c r="E1015" t="s">
        <v>2163</v>
      </c>
      <c r="F1015" s="21" t="s">
        <v>806</v>
      </c>
      <c r="G1015" s="21" t="s">
        <v>134</v>
      </c>
      <c r="H1015" s="49" t="s">
        <v>136</v>
      </c>
      <c r="I1015" s="21" t="s">
        <v>74</v>
      </c>
      <c r="J1015" t="s">
        <v>2164</v>
      </c>
      <c r="K1015" s="53" t="s">
        <v>29</v>
      </c>
      <c r="L1015" s="52" t="s">
        <v>92</v>
      </c>
      <c r="M1015" s="48" t="s">
        <v>73</v>
      </c>
      <c r="N1015" s="89" t="s">
        <v>74</v>
      </c>
      <c r="O1015" s="90" t="s">
        <v>74</v>
      </c>
      <c r="P1015" s="89" t="s">
        <v>74</v>
      </c>
      <c r="Q1015" s="47" t="str">
        <f t="shared" si="47"/>
        <v>YEG-00656</v>
      </c>
      <c r="R1015" s="64" t="s">
        <v>75</v>
      </c>
      <c r="S1015" s="87">
        <v>13</v>
      </c>
      <c r="T1015" s="21">
        <v>1</v>
      </c>
      <c r="U1015" s="62" t="s">
        <v>139</v>
      </c>
      <c r="V1015" s="49" t="s">
        <v>136</v>
      </c>
    </row>
    <row r="1016" spans="1:22" x14ac:dyDescent="0.2">
      <c r="A1016" s="21" t="str">
        <f t="shared" si="45"/>
        <v>Catalogo principalOVS_ES ACADEMICOYEG-00657</v>
      </c>
      <c r="B1016" s="21" t="str">
        <f t="shared" si="46"/>
        <v>YEG-00657OVS_ES ACADEMICO</v>
      </c>
      <c r="D1016" s="21" t="s">
        <v>134</v>
      </c>
      <c r="E1016" t="s">
        <v>2165</v>
      </c>
      <c r="F1016" s="21" t="s">
        <v>806</v>
      </c>
      <c r="G1016" s="21" t="s">
        <v>134</v>
      </c>
      <c r="H1016" s="49" t="s">
        <v>136</v>
      </c>
      <c r="I1016" s="21" t="s">
        <v>74</v>
      </c>
      <c r="J1016" t="s">
        <v>2166</v>
      </c>
      <c r="K1016" s="53" t="s">
        <v>29</v>
      </c>
      <c r="L1016" s="52" t="s">
        <v>92</v>
      </c>
      <c r="M1016" s="48" t="s">
        <v>73</v>
      </c>
      <c r="N1016" s="89" t="s">
        <v>74</v>
      </c>
      <c r="O1016" s="90" t="s">
        <v>74</v>
      </c>
      <c r="P1016" s="89" t="s">
        <v>74</v>
      </c>
      <c r="Q1016" s="47" t="str">
        <f t="shared" si="47"/>
        <v>YEG-00657</v>
      </c>
      <c r="R1016" s="64" t="s">
        <v>75</v>
      </c>
      <c r="S1016" s="87">
        <v>13</v>
      </c>
      <c r="T1016" s="21">
        <v>1</v>
      </c>
      <c r="U1016" s="62" t="s">
        <v>139</v>
      </c>
      <c r="V1016" s="49" t="s">
        <v>136</v>
      </c>
    </row>
    <row r="1017" spans="1:22" x14ac:dyDescent="0.2">
      <c r="A1017" s="21" t="str">
        <f t="shared" si="45"/>
        <v>Catalogo principalOVS_ES ACADEMICOYEG-00658</v>
      </c>
      <c r="B1017" s="21" t="str">
        <f t="shared" si="46"/>
        <v>YEG-00658OVS_ES ACADEMICO</v>
      </c>
      <c r="D1017" s="21" t="s">
        <v>134</v>
      </c>
      <c r="E1017" t="s">
        <v>2167</v>
      </c>
      <c r="F1017" s="21" t="s">
        <v>806</v>
      </c>
      <c r="G1017" s="21" t="s">
        <v>134</v>
      </c>
      <c r="H1017" s="49" t="s">
        <v>136</v>
      </c>
      <c r="I1017" s="21" t="s">
        <v>74</v>
      </c>
      <c r="J1017" t="s">
        <v>2168</v>
      </c>
      <c r="K1017" s="53" t="s">
        <v>29</v>
      </c>
      <c r="L1017" s="52" t="s">
        <v>92</v>
      </c>
      <c r="M1017" s="48" t="s">
        <v>73</v>
      </c>
      <c r="N1017" s="89" t="s">
        <v>74</v>
      </c>
      <c r="O1017" s="90" t="s">
        <v>74</v>
      </c>
      <c r="P1017" s="89" t="s">
        <v>74</v>
      </c>
      <c r="Q1017" s="47" t="str">
        <f t="shared" si="47"/>
        <v>YEG-00658</v>
      </c>
      <c r="R1017" s="64" t="s">
        <v>75</v>
      </c>
      <c r="S1017" s="87">
        <v>13</v>
      </c>
      <c r="T1017" s="21">
        <v>1</v>
      </c>
      <c r="U1017" s="62" t="s">
        <v>139</v>
      </c>
      <c r="V1017" s="49" t="s">
        <v>136</v>
      </c>
    </row>
    <row r="1018" spans="1:22" x14ac:dyDescent="0.2">
      <c r="A1018" s="21" t="str">
        <f t="shared" si="45"/>
        <v>Catalogo principalOVS_ES ACADEMICOYEG-00659</v>
      </c>
      <c r="B1018" s="21" t="str">
        <f t="shared" si="46"/>
        <v>YEG-00659OVS_ES ACADEMICO</v>
      </c>
      <c r="D1018" s="21" t="s">
        <v>134</v>
      </c>
      <c r="E1018" t="s">
        <v>2169</v>
      </c>
      <c r="F1018" s="21" t="s">
        <v>806</v>
      </c>
      <c r="G1018" s="21" t="s">
        <v>134</v>
      </c>
      <c r="H1018" s="49" t="s">
        <v>136</v>
      </c>
      <c r="I1018" s="21" t="s">
        <v>74</v>
      </c>
      <c r="J1018" t="s">
        <v>2170</v>
      </c>
      <c r="K1018" s="53" t="s">
        <v>29</v>
      </c>
      <c r="L1018" s="52" t="s">
        <v>92</v>
      </c>
      <c r="M1018" s="48" t="s">
        <v>73</v>
      </c>
      <c r="N1018" s="89" t="s">
        <v>74</v>
      </c>
      <c r="O1018" s="90" t="s">
        <v>74</v>
      </c>
      <c r="P1018" s="89" t="s">
        <v>74</v>
      </c>
      <c r="Q1018" s="47" t="str">
        <f t="shared" si="47"/>
        <v>YEG-00659</v>
      </c>
      <c r="R1018" s="64" t="s">
        <v>75</v>
      </c>
      <c r="S1018" s="87">
        <v>9</v>
      </c>
      <c r="T1018" s="21">
        <v>1</v>
      </c>
      <c r="U1018" s="62" t="s">
        <v>139</v>
      </c>
      <c r="V1018" s="49" t="s">
        <v>136</v>
      </c>
    </row>
    <row r="1019" spans="1:22" x14ac:dyDescent="0.2">
      <c r="A1019" s="21" t="str">
        <f t="shared" si="45"/>
        <v>Catalogo principalOVS_ES ACADEMICOYEG-00660</v>
      </c>
      <c r="B1019" s="21" t="str">
        <f t="shared" si="46"/>
        <v>YEG-00660OVS_ES ACADEMICO</v>
      </c>
      <c r="D1019" s="21" t="s">
        <v>134</v>
      </c>
      <c r="E1019" t="s">
        <v>2171</v>
      </c>
      <c r="F1019" s="21" t="s">
        <v>806</v>
      </c>
      <c r="G1019" s="21" t="s">
        <v>134</v>
      </c>
      <c r="H1019" s="49" t="s">
        <v>136</v>
      </c>
      <c r="I1019" s="21" t="s">
        <v>74</v>
      </c>
      <c r="J1019" t="s">
        <v>2172</v>
      </c>
      <c r="K1019" s="53" t="s">
        <v>29</v>
      </c>
      <c r="L1019" s="52" t="s">
        <v>92</v>
      </c>
      <c r="M1019" s="48" t="s">
        <v>73</v>
      </c>
      <c r="N1019" s="89" t="s">
        <v>74</v>
      </c>
      <c r="O1019" s="90" t="s">
        <v>74</v>
      </c>
      <c r="P1019" s="89" t="s">
        <v>74</v>
      </c>
      <c r="Q1019" s="47" t="str">
        <f t="shared" si="47"/>
        <v>YEG-00660</v>
      </c>
      <c r="R1019" s="64" t="s">
        <v>75</v>
      </c>
      <c r="S1019" s="87">
        <v>9</v>
      </c>
      <c r="T1019" s="21">
        <v>1</v>
      </c>
      <c r="U1019" s="62" t="s">
        <v>139</v>
      </c>
      <c r="V1019" s="49" t="s">
        <v>136</v>
      </c>
    </row>
    <row r="1020" spans="1:22" x14ac:dyDescent="0.2">
      <c r="A1020" s="21" t="str">
        <f t="shared" si="45"/>
        <v>Catalogo principalOVS_ES ACADEMICOYEG-00661</v>
      </c>
      <c r="B1020" s="21" t="str">
        <f t="shared" si="46"/>
        <v>YEG-00661OVS_ES ACADEMICO</v>
      </c>
      <c r="D1020" s="21" t="s">
        <v>134</v>
      </c>
      <c r="E1020" t="s">
        <v>2173</v>
      </c>
      <c r="F1020" s="21" t="s">
        <v>806</v>
      </c>
      <c r="G1020" s="21" t="s">
        <v>134</v>
      </c>
      <c r="H1020" s="49" t="s">
        <v>136</v>
      </c>
      <c r="I1020" s="21" t="s">
        <v>74</v>
      </c>
      <c r="J1020" t="s">
        <v>2174</v>
      </c>
      <c r="K1020" s="53" t="s">
        <v>29</v>
      </c>
      <c r="L1020" s="52" t="s">
        <v>92</v>
      </c>
      <c r="M1020" s="48" t="s">
        <v>73</v>
      </c>
      <c r="N1020" s="89" t="s">
        <v>74</v>
      </c>
      <c r="O1020" s="90" t="s">
        <v>74</v>
      </c>
      <c r="P1020" s="89" t="s">
        <v>74</v>
      </c>
      <c r="Q1020" s="47" t="str">
        <f t="shared" si="47"/>
        <v>YEG-00661</v>
      </c>
      <c r="R1020" s="64" t="s">
        <v>75</v>
      </c>
      <c r="S1020" s="87">
        <v>7</v>
      </c>
      <c r="T1020" s="21">
        <v>1</v>
      </c>
      <c r="U1020" s="62" t="s">
        <v>139</v>
      </c>
      <c r="V1020" s="49" t="s">
        <v>136</v>
      </c>
    </row>
    <row r="1021" spans="1:22" x14ac:dyDescent="0.2">
      <c r="A1021" s="21" t="str">
        <f t="shared" si="45"/>
        <v>Catalogo principalOVS_ES ACADEMICOYEG-00662</v>
      </c>
      <c r="B1021" s="21" t="str">
        <f t="shared" si="46"/>
        <v>YEG-00662OVS_ES ACADEMICO</v>
      </c>
      <c r="D1021" s="21" t="s">
        <v>134</v>
      </c>
      <c r="E1021" t="s">
        <v>2175</v>
      </c>
      <c r="F1021" s="21" t="s">
        <v>806</v>
      </c>
      <c r="G1021" s="21" t="s">
        <v>134</v>
      </c>
      <c r="H1021" s="49" t="s">
        <v>136</v>
      </c>
      <c r="I1021" s="21" t="s">
        <v>74</v>
      </c>
      <c r="J1021" t="s">
        <v>2176</v>
      </c>
      <c r="K1021" s="53" t="s">
        <v>29</v>
      </c>
      <c r="L1021" s="52" t="s">
        <v>92</v>
      </c>
      <c r="M1021" s="48" t="s">
        <v>73</v>
      </c>
      <c r="N1021" s="89" t="s">
        <v>74</v>
      </c>
      <c r="O1021" s="90" t="s">
        <v>74</v>
      </c>
      <c r="P1021" s="89" t="s">
        <v>74</v>
      </c>
      <c r="Q1021" s="47" t="str">
        <f t="shared" si="47"/>
        <v>YEG-00662</v>
      </c>
      <c r="R1021" s="64" t="s">
        <v>75</v>
      </c>
      <c r="S1021" s="87">
        <v>7</v>
      </c>
      <c r="T1021" s="21">
        <v>1</v>
      </c>
      <c r="U1021" s="62" t="s">
        <v>139</v>
      </c>
      <c r="V1021" s="49" t="s">
        <v>136</v>
      </c>
    </row>
    <row r="1022" spans="1:22" x14ac:dyDescent="0.2">
      <c r="A1022" s="21" t="str">
        <f t="shared" si="45"/>
        <v>Catalogo principalOPEN-CSP GOBIERNOade453de-e60a-4ef6-b631-e225cd929e0a</v>
      </c>
      <c r="B1022" s="21" t="str">
        <f t="shared" si="46"/>
        <v>ade453de-e60a-4ef6-b631-e225cd929e0aOPEN-CSP GOBIERNO</v>
      </c>
      <c r="D1022" s="21" t="s">
        <v>134</v>
      </c>
      <c r="E1022" t="s">
        <v>2177</v>
      </c>
      <c r="F1022" s="21" t="s">
        <v>18</v>
      </c>
      <c r="G1022" s="21" t="s">
        <v>134</v>
      </c>
      <c r="H1022" s="49" t="s">
        <v>136</v>
      </c>
      <c r="I1022" s="21" t="s">
        <v>74</v>
      </c>
      <c r="J1022" t="s">
        <v>2178</v>
      </c>
      <c r="K1022" s="53" t="s">
        <v>29</v>
      </c>
      <c r="L1022" s="52" t="s">
        <v>92</v>
      </c>
      <c r="M1022" s="48" t="s">
        <v>73</v>
      </c>
      <c r="N1022" s="89" t="s">
        <v>74</v>
      </c>
      <c r="O1022" s="90" t="s">
        <v>74</v>
      </c>
      <c r="P1022" s="89" t="s">
        <v>74</v>
      </c>
      <c r="Q1022" s="47" t="str">
        <f t="shared" si="47"/>
        <v>ade453de-e60a-4ef6-b631-e225cd929e0a</v>
      </c>
      <c r="R1022" s="64" t="s">
        <v>848</v>
      </c>
      <c r="S1022" s="87">
        <v>120</v>
      </c>
      <c r="T1022" s="21">
        <v>1</v>
      </c>
      <c r="U1022" s="62" t="s">
        <v>139</v>
      </c>
      <c r="V1022" s="49" t="s">
        <v>136</v>
      </c>
    </row>
    <row r="1023" spans="1:22" x14ac:dyDescent="0.2">
      <c r="A1023" s="21" t="str">
        <f t="shared" ref="A1023:A1086" si="48">D1023&amp;F1023&amp;E1023</f>
        <v>Catalogo principalOPEN-CSP GOBIERNOed152361-b673-461a-99bf-cbfd35034d1a</v>
      </c>
      <c r="B1023" s="21" t="str">
        <f t="shared" ref="B1023:B1086" si="49">E1023&amp;F1023</f>
        <v>ed152361-b673-461a-99bf-cbfd35034d1aOPEN-CSP GOBIERNO</v>
      </c>
      <c r="D1023" s="21" t="s">
        <v>134</v>
      </c>
      <c r="E1023" t="s">
        <v>2179</v>
      </c>
      <c r="F1023" s="21" t="s">
        <v>18</v>
      </c>
      <c r="G1023" s="21" t="s">
        <v>134</v>
      </c>
      <c r="H1023" s="49" t="s">
        <v>136</v>
      </c>
      <c r="I1023" s="21" t="s">
        <v>74</v>
      </c>
      <c r="J1023" t="s">
        <v>2180</v>
      </c>
      <c r="K1023" s="53" t="s">
        <v>29</v>
      </c>
      <c r="L1023" s="52" t="s">
        <v>92</v>
      </c>
      <c r="M1023" s="48" t="s">
        <v>73</v>
      </c>
      <c r="N1023" s="89" t="s">
        <v>74</v>
      </c>
      <c r="O1023" s="90" t="s">
        <v>74</v>
      </c>
      <c r="P1023" s="89" t="s">
        <v>74</v>
      </c>
      <c r="Q1023" s="47" t="str">
        <f t="shared" si="47"/>
        <v>ed152361-b673-461a-99bf-cbfd35034d1a</v>
      </c>
      <c r="R1023" s="64" t="s">
        <v>848</v>
      </c>
      <c r="S1023" s="87">
        <v>30</v>
      </c>
      <c r="T1023" s="21">
        <v>1</v>
      </c>
      <c r="U1023" s="62" t="s">
        <v>139</v>
      </c>
      <c r="V1023" s="49" t="s">
        <v>136</v>
      </c>
    </row>
    <row r="1024" spans="1:22" x14ac:dyDescent="0.2">
      <c r="A1024" s="21" t="str">
        <f t="shared" si="48"/>
        <v>Catalogo principalOPEN-CSP GOBIERNO55f51906-876a-46c1-84e0-7fea4a8a1ff7</v>
      </c>
      <c r="B1024" s="21" t="str">
        <f t="shared" si="49"/>
        <v>55f51906-876a-46c1-84e0-7fea4a8a1ff7OPEN-CSP GOBIERNO</v>
      </c>
      <c r="D1024" s="21" t="s">
        <v>134</v>
      </c>
      <c r="E1024" t="s">
        <v>2181</v>
      </c>
      <c r="F1024" s="21" t="s">
        <v>18</v>
      </c>
      <c r="G1024" s="21" t="s">
        <v>134</v>
      </c>
      <c r="H1024" s="49" t="s">
        <v>136</v>
      </c>
      <c r="I1024" s="21" t="s">
        <v>74</v>
      </c>
      <c r="J1024" t="s">
        <v>2182</v>
      </c>
      <c r="K1024" s="53" t="s">
        <v>29</v>
      </c>
      <c r="L1024" s="52" t="s">
        <v>92</v>
      </c>
      <c r="M1024" s="48" t="s">
        <v>73</v>
      </c>
      <c r="N1024" s="89" t="s">
        <v>74</v>
      </c>
      <c r="O1024" s="90" t="s">
        <v>74</v>
      </c>
      <c r="P1024" s="89" t="s">
        <v>74</v>
      </c>
      <c r="Q1024" s="47" t="str">
        <f t="shared" si="47"/>
        <v>55f51906-876a-46c1-84e0-7fea4a8a1ff7</v>
      </c>
      <c r="R1024" s="64" t="s">
        <v>848</v>
      </c>
      <c r="S1024" s="87">
        <v>15</v>
      </c>
      <c r="T1024" s="21">
        <v>1</v>
      </c>
      <c r="U1024" s="62" t="s">
        <v>139</v>
      </c>
      <c r="V1024" s="49" t="s">
        <v>136</v>
      </c>
    </row>
    <row r="1025" spans="1:22" x14ac:dyDescent="0.2">
      <c r="A1025" s="21" t="str">
        <f t="shared" si="48"/>
        <v>Catalogo principalOPEN-CSP GOBIERNO01fd1ed3-ebb9-44e1-b651-0d24097ea59c</v>
      </c>
      <c r="B1025" s="21" t="str">
        <f t="shared" si="49"/>
        <v>01fd1ed3-ebb9-44e1-b651-0d24097ea59cOPEN-CSP GOBIERNO</v>
      </c>
      <c r="D1025" s="21" t="s">
        <v>134</v>
      </c>
      <c r="E1025" t="s">
        <v>2183</v>
      </c>
      <c r="F1025" s="21" t="s">
        <v>18</v>
      </c>
      <c r="G1025" s="21" t="s">
        <v>134</v>
      </c>
      <c r="H1025" s="49" t="s">
        <v>136</v>
      </c>
      <c r="I1025" s="21" t="s">
        <v>74</v>
      </c>
      <c r="J1025" t="s">
        <v>2184</v>
      </c>
      <c r="K1025" s="53" t="s">
        <v>29</v>
      </c>
      <c r="L1025" s="52" t="s">
        <v>92</v>
      </c>
      <c r="M1025" s="48" t="s">
        <v>73</v>
      </c>
      <c r="N1025" s="89" t="s">
        <v>74</v>
      </c>
      <c r="O1025" s="90" t="s">
        <v>74</v>
      </c>
      <c r="P1025" s="89" t="s">
        <v>74</v>
      </c>
      <c r="Q1025" s="47" t="str">
        <f t="shared" si="47"/>
        <v>01fd1ed3-ebb9-44e1-b651-0d24097ea59c</v>
      </c>
      <c r="R1025" s="64" t="s">
        <v>848</v>
      </c>
      <c r="S1025" s="87">
        <v>18</v>
      </c>
      <c r="T1025" s="21">
        <v>1</v>
      </c>
      <c r="U1025" s="62" t="s">
        <v>139</v>
      </c>
      <c r="V1025" s="49" t="s">
        <v>136</v>
      </c>
    </row>
    <row r="1026" spans="1:22" x14ac:dyDescent="0.2">
      <c r="A1026" s="21" t="str">
        <f t="shared" si="48"/>
        <v>Catalogo principalOPEN-CSP GOBIERNO578b38e3-b80b-4a26-81e5-2e3d0ecdc49b</v>
      </c>
      <c r="B1026" s="21" t="str">
        <f t="shared" si="49"/>
        <v>578b38e3-b80b-4a26-81e5-2e3d0ecdc49bOPEN-CSP GOBIERNO</v>
      </c>
      <c r="D1026" s="21" t="s">
        <v>134</v>
      </c>
      <c r="E1026" t="s">
        <v>2185</v>
      </c>
      <c r="F1026" s="21" t="s">
        <v>18</v>
      </c>
      <c r="G1026" s="21" t="s">
        <v>134</v>
      </c>
      <c r="H1026" s="49" t="s">
        <v>136</v>
      </c>
      <c r="I1026" s="21" t="s">
        <v>74</v>
      </c>
      <c r="J1026" t="s">
        <v>2186</v>
      </c>
      <c r="K1026" s="53" t="s">
        <v>29</v>
      </c>
      <c r="L1026" s="52" t="s">
        <v>92</v>
      </c>
      <c r="M1026" s="48" t="s">
        <v>73</v>
      </c>
      <c r="N1026" s="89" t="s">
        <v>74</v>
      </c>
      <c r="O1026" s="90" t="s">
        <v>74</v>
      </c>
      <c r="P1026" s="89" t="s">
        <v>74</v>
      </c>
      <c r="Q1026" s="47" t="str">
        <f t="shared" si="47"/>
        <v>578b38e3-b80b-4a26-81e5-2e3d0ecdc49b</v>
      </c>
      <c r="R1026" s="64" t="s">
        <v>848</v>
      </c>
      <c r="S1026" s="87">
        <v>72</v>
      </c>
      <c r="T1026" s="21">
        <v>1</v>
      </c>
      <c r="U1026" s="62" t="s">
        <v>139</v>
      </c>
      <c r="V1026" s="49" t="s">
        <v>136</v>
      </c>
    </row>
    <row r="1027" spans="1:22" x14ac:dyDescent="0.2">
      <c r="A1027" s="21" t="str">
        <f t="shared" si="48"/>
        <v>Catalogo principalOPEN-CSP GOBIERNObe0e5fa6-9953-4116-b34e-67a1b0ef11ac</v>
      </c>
      <c r="B1027" s="21" t="str">
        <f t="shared" si="49"/>
        <v>be0e5fa6-9953-4116-b34e-67a1b0ef11acOPEN-CSP GOBIERNO</v>
      </c>
      <c r="D1027" s="21" t="s">
        <v>134</v>
      </c>
      <c r="E1027" t="s">
        <v>2187</v>
      </c>
      <c r="F1027" s="21" t="s">
        <v>18</v>
      </c>
      <c r="G1027" s="21" t="s">
        <v>134</v>
      </c>
      <c r="H1027" s="49" t="s">
        <v>136</v>
      </c>
      <c r="I1027" s="21" t="s">
        <v>74</v>
      </c>
      <c r="J1027" t="s">
        <v>2188</v>
      </c>
      <c r="K1027" s="53" t="s">
        <v>29</v>
      </c>
      <c r="L1027" s="52" t="s">
        <v>92</v>
      </c>
      <c r="M1027" s="48" t="s">
        <v>73</v>
      </c>
      <c r="N1027" s="89" t="s">
        <v>74</v>
      </c>
      <c r="O1027" s="90" t="s">
        <v>74</v>
      </c>
      <c r="P1027" s="89" t="s">
        <v>74</v>
      </c>
      <c r="Q1027" s="47" t="str">
        <f t="shared" ref="Q1027:Q1090" si="50">+E1027</f>
        <v>be0e5fa6-9953-4116-b34e-67a1b0ef11ac</v>
      </c>
      <c r="R1027" s="64" t="s">
        <v>848</v>
      </c>
      <c r="S1027" s="87">
        <v>1400</v>
      </c>
      <c r="T1027" s="21">
        <v>1</v>
      </c>
      <c r="U1027" s="62" t="s">
        <v>139</v>
      </c>
      <c r="V1027" s="49" t="s">
        <v>136</v>
      </c>
    </row>
    <row r="1028" spans="1:22" x14ac:dyDescent="0.2">
      <c r="A1028" s="21" t="str">
        <f t="shared" si="48"/>
        <v>Catalogo principalOPEN-CSP GOBIERNO341a4b82-558b-4641-a6ce-b2bcd07309bb</v>
      </c>
      <c r="B1028" s="21" t="str">
        <f t="shared" si="49"/>
        <v>341a4b82-558b-4641-a6ce-b2bcd07309bbOPEN-CSP GOBIERNO</v>
      </c>
      <c r="D1028" s="21" t="s">
        <v>134</v>
      </c>
      <c r="E1028" t="s">
        <v>2189</v>
      </c>
      <c r="F1028" s="21" t="s">
        <v>18</v>
      </c>
      <c r="G1028" s="21" t="s">
        <v>134</v>
      </c>
      <c r="H1028" s="49" t="s">
        <v>136</v>
      </c>
      <c r="I1028" s="21" t="s">
        <v>74</v>
      </c>
      <c r="J1028" t="s">
        <v>2190</v>
      </c>
      <c r="K1028" s="53" t="s">
        <v>29</v>
      </c>
      <c r="L1028" s="52" t="s">
        <v>92</v>
      </c>
      <c r="M1028" s="48" t="s">
        <v>73</v>
      </c>
      <c r="N1028" s="89" t="s">
        <v>74</v>
      </c>
      <c r="O1028" s="90" t="s">
        <v>74</v>
      </c>
      <c r="P1028" s="89" t="s">
        <v>74</v>
      </c>
      <c r="Q1028" s="47" t="str">
        <f t="shared" si="50"/>
        <v>341a4b82-558b-4641-a6ce-b2bcd07309bb</v>
      </c>
      <c r="R1028" s="64" t="s">
        <v>848</v>
      </c>
      <c r="S1028" s="87">
        <v>4</v>
      </c>
      <c r="T1028" s="21">
        <v>1</v>
      </c>
      <c r="U1028" s="62" t="s">
        <v>139</v>
      </c>
      <c r="V1028" s="49" t="s">
        <v>136</v>
      </c>
    </row>
    <row r="1029" spans="1:22" x14ac:dyDescent="0.2">
      <c r="A1029" s="21" t="str">
        <f t="shared" si="48"/>
        <v>Catalogo principalOPEN-CSP GOBIERNO217c6817-fa8a-4cdd-b6e8-ab70b3321d0e</v>
      </c>
      <c r="B1029" s="21" t="str">
        <f t="shared" si="49"/>
        <v>217c6817-fa8a-4cdd-b6e8-ab70b3321d0eOPEN-CSP GOBIERNO</v>
      </c>
      <c r="D1029" s="21" t="s">
        <v>134</v>
      </c>
      <c r="E1029" t="s">
        <v>2191</v>
      </c>
      <c r="F1029" s="21" t="s">
        <v>18</v>
      </c>
      <c r="G1029" s="21" t="s">
        <v>134</v>
      </c>
      <c r="H1029" s="49" t="s">
        <v>136</v>
      </c>
      <c r="I1029" s="21" t="s">
        <v>74</v>
      </c>
      <c r="J1029" t="s">
        <v>2192</v>
      </c>
      <c r="K1029" s="53" t="s">
        <v>29</v>
      </c>
      <c r="L1029" s="52" t="s">
        <v>92</v>
      </c>
      <c r="M1029" s="48" t="s">
        <v>73</v>
      </c>
      <c r="N1029" s="89" t="s">
        <v>74</v>
      </c>
      <c r="O1029" s="90" t="s">
        <v>74</v>
      </c>
      <c r="P1029" s="89" t="s">
        <v>74</v>
      </c>
      <c r="Q1029" s="47" t="str">
        <f t="shared" si="50"/>
        <v>217c6817-fa8a-4cdd-b6e8-ab70b3321d0e</v>
      </c>
      <c r="R1029" s="64" t="s">
        <v>848</v>
      </c>
      <c r="S1029" s="87">
        <v>6000</v>
      </c>
      <c r="T1029" s="21">
        <v>1</v>
      </c>
      <c r="U1029" s="62" t="s">
        <v>139</v>
      </c>
      <c r="V1029" s="49" t="s">
        <v>136</v>
      </c>
    </row>
    <row r="1030" spans="1:22" x14ac:dyDescent="0.2">
      <c r="A1030" s="21" t="str">
        <f t="shared" si="48"/>
        <v>Catalogo principalOPEN-CSP GOBIERNOa916dde6-4e63-4228-890e-7ab8c2ba4b77</v>
      </c>
      <c r="B1030" s="21" t="str">
        <f t="shared" si="49"/>
        <v>a916dde6-4e63-4228-890e-7ab8c2ba4b77OPEN-CSP GOBIERNO</v>
      </c>
      <c r="D1030" s="21" t="s">
        <v>134</v>
      </c>
      <c r="E1030" t="s">
        <v>2193</v>
      </c>
      <c r="F1030" s="21" t="s">
        <v>18</v>
      </c>
      <c r="G1030" s="21" t="s">
        <v>134</v>
      </c>
      <c r="H1030" s="49" t="s">
        <v>136</v>
      </c>
      <c r="I1030" s="21" t="s">
        <v>74</v>
      </c>
      <c r="J1030" t="s">
        <v>2194</v>
      </c>
      <c r="K1030" s="53" t="s">
        <v>29</v>
      </c>
      <c r="L1030" s="52" t="s">
        <v>92</v>
      </c>
      <c r="M1030" s="48" t="s">
        <v>73</v>
      </c>
      <c r="N1030" s="89" t="s">
        <v>74</v>
      </c>
      <c r="O1030" s="90" t="s">
        <v>74</v>
      </c>
      <c r="P1030" s="89" t="s">
        <v>74</v>
      </c>
      <c r="Q1030" s="47" t="str">
        <f t="shared" si="50"/>
        <v>a916dde6-4e63-4228-890e-7ab8c2ba4b77</v>
      </c>
      <c r="R1030" s="64" t="s">
        <v>848</v>
      </c>
      <c r="S1030" s="87">
        <v>37000</v>
      </c>
      <c r="T1030" s="21">
        <v>1</v>
      </c>
      <c r="U1030" s="62" t="s">
        <v>139</v>
      </c>
      <c r="V1030" s="49" t="s">
        <v>136</v>
      </c>
    </row>
    <row r="1031" spans="1:22" x14ac:dyDescent="0.2">
      <c r="A1031" s="21" t="str">
        <f t="shared" si="48"/>
        <v>Catalogo principalOPEN-CSP GOBIERNO1e8ffded-3de0-46a9-af6d-93730e569f3e</v>
      </c>
      <c r="B1031" s="21" t="str">
        <f t="shared" si="49"/>
        <v>1e8ffded-3de0-46a9-af6d-93730e569f3eOPEN-CSP GOBIERNO</v>
      </c>
      <c r="D1031" s="21" t="s">
        <v>134</v>
      </c>
      <c r="E1031" t="s">
        <v>2195</v>
      </c>
      <c r="F1031" s="21" t="s">
        <v>18</v>
      </c>
      <c r="G1031" s="21" t="s">
        <v>134</v>
      </c>
      <c r="H1031" s="49" t="s">
        <v>136</v>
      </c>
      <c r="I1031" s="21" t="s">
        <v>74</v>
      </c>
      <c r="J1031" t="s">
        <v>2196</v>
      </c>
      <c r="K1031" s="53" t="s">
        <v>29</v>
      </c>
      <c r="L1031" s="52" t="s">
        <v>92</v>
      </c>
      <c r="M1031" s="48" t="s">
        <v>73</v>
      </c>
      <c r="N1031" s="89" t="s">
        <v>74</v>
      </c>
      <c r="O1031" s="90" t="s">
        <v>74</v>
      </c>
      <c r="P1031" s="89" t="s">
        <v>74</v>
      </c>
      <c r="Q1031" s="47" t="str">
        <f t="shared" si="50"/>
        <v>1e8ffded-3de0-46a9-af6d-93730e569f3e</v>
      </c>
      <c r="R1031" s="64" t="s">
        <v>848</v>
      </c>
      <c r="S1031" s="87">
        <v>17000</v>
      </c>
      <c r="T1031" s="21">
        <v>1</v>
      </c>
      <c r="U1031" s="62" t="s">
        <v>139</v>
      </c>
      <c r="V1031" s="49" t="s">
        <v>136</v>
      </c>
    </row>
    <row r="1032" spans="1:22" x14ac:dyDescent="0.2">
      <c r="A1032" s="21" t="str">
        <f t="shared" si="48"/>
        <v>Catalogo principalOPEN-CSP GOBIERNOf19876c6-9c51-4e32-a630-b89f04779c90</v>
      </c>
      <c r="B1032" s="21" t="str">
        <f t="shared" si="49"/>
        <v>f19876c6-9c51-4e32-a630-b89f04779c90OPEN-CSP GOBIERNO</v>
      </c>
      <c r="D1032" s="21" t="s">
        <v>134</v>
      </c>
      <c r="E1032" t="s">
        <v>2197</v>
      </c>
      <c r="F1032" s="21" t="s">
        <v>18</v>
      </c>
      <c r="G1032" s="21" t="s">
        <v>134</v>
      </c>
      <c r="H1032" s="49" t="s">
        <v>136</v>
      </c>
      <c r="I1032" s="21" t="s">
        <v>74</v>
      </c>
      <c r="J1032" t="s">
        <v>2198</v>
      </c>
      <c r="K1032" s="53" t="s">
        <v>29</v>
      </c>
      <c r="L1032" s="52" t="s">
        <v>92</v>
      </c>
      <c r="M1032" s="48" t="s">
        <v>73</v>
      </c>
      <c r="N1032" s="89" t="s">
        <v>74</v>
      </c>
      <c r="O1032" s="90" t="s">
        <v>74</v>
      </c>
      <c r="P1032" s="89" t="s">
        <v>74</v>
      </c>
      <c r="Q1032" s="47" t="str">
        <f t="shared" si="50"/>
        <v>f19876c6-9c51-4e32-a630-b89f04779c90</v>
      </c>
      <c r="R1032" s="64" t="s">
        <v>848</v>
      </c>
      <c r="S1032" s="87">
        <v>750</v>
      </c>
      <c r="T1032" s="21">
        <v>1</v>
      </c>
      <c r="U1032" s="62" t="s">
        <v>139</v>
      </c>
      <c r="V1032" s="49" t="s">
        <v>136</v>
      </c>
    </row>
    <row r="1033" spans="1:22" x14ac:dyDescent="0.2">
      <c r="A1033" s="21" t="str">
        <f t="shared" si="48"/>
        <v>Catalogo principalOPEN-CSP GOBIERNO1819e476-4a74-4edb-8e49-84da11faf3f1</v>
      </c>
      <c r="B1033" s="21" t="str">
        <f t="shared" si="49"/>
        <v>1819e476-4a74-4edb-8e49-84da11faf3f1OPEN-CSP GOBIERNO</v>
      </c>
      <c r="D1033" s="21" t="s">
        <v>134</v>
      </c>
      <c r="E1033" t="s">
        <v>2199</v>
      </c>
      <c r="F1033" s="21" t="s">
        <v>18</v>
      </c>
      <c r="G1033" s="21" t="s">
        <v>134</v>
      </c>
      <c r="H1033" s="49" t="s">
        <v>136</v>
      </c>
      <c r="I1033" s="21" t="s">
        <v>74</v>
      </c>
      <c r="J1033" t="s">
        <v>2200</v>
      </c>
      <c r="K1033" s="53" t="s">
        <v>29</v>
      </c>
      <c r="L1033" s="52" t="s">
        <v>92</v>
      </c>
      <c r="M1033" s="48" t="s">
        <v>73</v>
      </c>
      <c r="N1033" s="89" t="s">
        <v>74</v>
      </c>
      <c r="O1033" s="90" t="s">
        <v>74</v>
      </c>
      <c r="P1033" s="89" t="s">
        <v>74</v>
      </c>
      <c r="Q1033" s="47" t="str">
        <f t="shared" si="50"/>
        <v>1819e476-4a74-4edb-8e49-84da11faf3f1</v>
      </c>
      <c r="R1033" s="64" t="s">
        <v>848</v>
      </c>
      <c r="S1033" s="87">
        <v>3000</v>
      </c>
      <c r="T1033" s="21">
        <v>1</v>
      </c>
      <c r="U1033" s="62" t="s">
        <v>139</v>
      </c>
      <c r="V1033" s="49" t="s">
        <v>136</v>
      </c>
    </row>
    <row r="1034" spans="1:22" x14ac:dyDescent="0.2">
      <c r="A1034" s="21" t="str">
        <f t="shared" si="48"/>
        <v>Catalogo principalOPEN-CSP GOBIERNO0efc67b8-c973-4d46-84aa-60c4f8e8f453</v>
      </c>
      <c r="B1034" s="21" t="str">
        <f t="shared" si="49"/>
        <v>0efc67b8-c973-4d46-84aa-60c4f8e8f453OPEN-CSP GOBIERNO</v>
      </c>
      <c r="D1034" s="21" t="s">
        <v>134</v>
      </c>
      <c r="E1034" t="s">
        <v>2201</v>
      </c>
      <c r="F1034" s="21" t="s">
        <v>18</v>
      </c>
      <c r="G1034" s="21" t="s">
        <v>134</v>
      </c>
      <c r="H1034" s="49" t="s">
        <v>136</v>
      </c>
      <c r="I1034" s="21" t="s">
        <v>74</v>
      </c>
      <c r="J1034" t="s">
        <v>2202</v>
      </c>
      <c r="K1034" s="53" t="s">
        <v>29</v>
      </c>
      <c r="L1034" s="52" t="s">
        <v>92</v>
      </c>
      <c r="M1034" s="48" t="s">
        <v>73</v>
      </c>
      <c r="N1034" s="89" t="s">
        <v>74</v>
      </c>
      <c r="O1034" s="90" t="s">
        <v>74</v>
      </c>
      <c r="P1034" s="89" t="s">
        <v>74</v>
      </c>
      <c r="Q1034" s="47" t="str">
        <f t="shared" si="50"/>
        <v>0efc67b8-c973-4d46-84aa-60c4f8e8f453</v>
      </c>
      <c r="R1034" s="64" t="s">
        <v>848</v>
      </c>
      <c r="S1034" s="87">
        <v>5000</v>
      </c>
      <c r="T1034" s="21">
        <v>1</v>
      </c>
      <c r="U1034" s="62" t="s">
        <v>139</v>
      </c>
      <c r="V1034" s="49" t="s">
        <v>136</v>
      </c>
    </row>
    <row r="1035" spans="1:22" x14ac:dyDescent="0.2">
      <c r="A1035" s="21" t="str">
        <f t="shared" si="48"/>
        <v>Catalogo principalOPEN-CSP GOBIERNO442424b2-2ceb-4600-976d-83dbf6cdc09c</v>
      </c>
      <c r="B1035" s="21" t="str">
        <f t="shared" si="49"/>
        <v>442424b2-2ceb-4600-976d-83dbf6cdc09cOPEN-CSP GOBIERNO</v>
      </c>
      <c r="D1035" s="21" t="s">
        <v>134</v>
      </c>
      <c r="E1035" t="s">
        <v>2203</v>
      </c>
      <c r="F1035" s="21" t="s">
        <v>18</v>
      </c>
      <c r="G1035" s="21" t="s">
        <v>134</v>
      </c>
      <c r="H1035" s="49" t="s">
        <v>136</v>
      </c>
      <c r="I1035" s="21" t="s">
        <v>74</v>
      </c>
      <c r="J1035" t="s">
        <v>2204</v>
      </c>
      <c r="K1035" s="53" t="s">
        <v>29</v>
      </c>
      <c r="L1035" s="52" t="s">
        <v>92</v>
      </c>
      <c r="M1035" s="48" t="s">
        <v>73</v>
      </c>
      <c r="N1035" s="89" t="s">
        <v>74</v>
      </c>
      <c r="O1035" s="90" t="s">
        <v>74</v>
      </c>
      <c r="P1035" s="89" t="s">
        <v>74</v>
      </c>
      <c r="Q1035" s="47" t="str">
        <f t="shared" si="50"/>
        <v>442424b2-2ceb-4600-976d-83dbf6cdc09c</v>
      </c>
      <c r="R1035" s="64" t="s">
        <v>848</v>
      </c>
      <c r="S1035" s="87">
        <v>800</v>
      </c>
      <c r="T1035" s="21">
        <v>1</v>
      </c>
      <c r="U1035" s="62" t="s">
        <v>139</v>
      </c>
      <c r="V1035" s="49" t="s">
        <v>136</v>
      </c>
    </row>
    <row r="1036" spans="1:22" x14ac:dyDescent="0.2">
      <c r="A1036" s="21" t="str">
        <f t="shared" si="48"/>
        <v>Catalogo principalOPEN-CSP GOBIERNO4826c6a8-aedb-4c9f-a9ed-71a0b3d766ed</v>
      </c>
      <c r="B1036" s="21" t="str">
        <f t="shared" si="49"/>
        <v>4826c6a8-aedb-4c9f-a9ed-71a0b3d766edOPEN-CSP GOBIERNO</v>
      </c>
      <c r="D1036" s="21" t="s">
        <v>134</v>
      </c>
      <c r="E1036" t="s">
        <v>2205</v>
      </c>
      <c r="F1036" s="21" t="s">
        <v>18</v>
      </c>
      <c r="G1036" s="21" t="s">
        <v>134</v>
      </c>
      <c r="H1036" s="49" t="s">
        <v>136</v>
      </c>
      <c r="I1036" s="21" t="s">
        <v>74</v>
      </c>
      <c r="J1036" t="s">
        <v>2206</v>
      </c>
      <c r="K1036" s="53" t="s">
        <v>29</v>
      </c>
      <c r="L1036" s="52" t="s">
        <v>92</v>
      </c>
      <c r="M1036" s="48" t="s">
        <v>73</v>
      </c>
      <c r="N1036" s="89" t="s">
        <v>74</v>
      </c>
      <c r="O1036" s="90" t="s">
        <v>74</v>
      </c>
      <c r="P1036" s="89" t="s">
        <v>74</v>
      </c>
      <c r="Q1036" s="47" t="str">
        <f t="shared" si="50"/>
        <v>4826c6a8-aedb-4c9f-a9ed-71a0b3d766ed</v>
      </c>
      <c r="R1036" s="64" t="s">
        <v>848</v>
      </c>
      <c r="S1036" s="87">
        <v>14500</v>
      </c>
      <c r="T1036" s="21">
        <v>1</v>
      </c>
      <c r="U1036" s="62" t="s">
        <v>139</v>
      </c>
      <c r="V1036" s="49" t="s">
        <v>136</v>
      </c>
    </row>
    <row r="1037" spans="1:22" x14ac:dyDescent="0.2">
      <c r="A1037" s="21" t="str">
        <f t="shared" si="48"/>
        <v>Catalogo principalOPEN-CSP GOBIERNO926f8783-0a32-4f52-9fd6-de5cde9b91c1</v>
      </c>
      <c r="B1037" s="21" t="str">
        <f t="shared" si="49"/>
        <v>926f8783-0a32-4f52-9fd6-de5cde9b91c1OPEN-CSP GOBIERNO</v>
      </c>
      <c r="D1037" s="21" t="s">
        <v>134</v>
      </c>
      <c r="E1037" t="s">
        <v>2207</v>
      </c>
      <c r="F1037" s="21" t="s">
        <v>18</v>
      </c>
      <c r="G1037" s="21" t="s">
        <v>134</v>
      </c>
      <c r="H1037" s="49" t="s">
        <v>136</v>
      </c>
      <c r="I1037" s="21" t="s">
        <v>74</v>
      </c>
      <c r="J1037" t="s">
        <v>2208</v>
      </c>
      <c r="K1037" s="53" t="s">
        <v>29</v>
      </c>
      <c r="L1037" s="52" t="s">
        <v>92</v>
      </c>
      <c r="M1037" s="48" t="s">
        <v>73</v>
      </c>
      <c r="N1037" s="89" t="s">
        <v>74</v>
      </c>
      <c r="O1037" s="90" t="s">
        <v>74</v>
      </c>
      <c r="P1037" s="89" t="s">
        <v>74</v>
      </c>
      <c r="Q1037" s="47" t="str">
        <f t="shared" si="50"/>
        <v>926f8783-0a32-4f52-9fd6-de5cde9b91c1</v>
      </c>
      <c r="R1037" s="64" t="s">
        <v>848</v>
      </c>
      <c r="S1037" s="87">
        <v>675</v>
      </c>
      <c r="T1037" s="21">
        <v>1</v>
      </c>
      <c r="U1037" s="62" t="s">
        <v>139</v>
      </c>
      <c r="V1037" s="49" t="s">
        <v>136</v>
      </c>
    </row>
    <row r="1038" spans="1:22" x14ac:dyDescent="0.2">
      <c r="A1038" s="21" t="str">
        <f t="shared" si="48"/>
        <v>Catalogo principalOPEN-CSP GOBIERNOafe718e4-9140-40bc-b5fd-2d0a79cc446d</v>
      </c>
      <c r="B1038" s="21" t="str">
        <f t="shared" si="49"/>
        <v>afe718e4-9140-40bc-b5fd-2d0a79cc446dOPEN-CSP GOBIERNO</v>
      </c>
      <c r="D1038" s="21" t="s">
        <v>134</v>
      </c>
      <c r="E1038" t="s">
        <v>2209</v>
      </c>
      <c r="F1038" s="21" t="s">
        <v>18</v>
      </c>
      <c r="G1038" s="21" t="s">
        <v>134</v>
      </c>
      <c r="H1038" s="49" t="s">
        <v>136</v>
      </c>
      <c r="I1038" s="21" t="s">
        <v>74</v>
      </c>
      <c r="J1038" t="s">
        <v>2210</v>
      </c>
      <c r="K1038" s="53" t="s">
        <v>29</v>
      </c>
      <c r="L1038" s="52" t="s">
        <v>92</v>
      </c>
      <c r="M1038" s="48" t="s">
        <v>73</v>
      </c>
      <c r="N1038" s="89" t="s">
        <v>74</v>
      </c>
      <c r="O1038" s="90" t="s">
        <v>74</v>
      </c>
      <c r="P1038" s="89" t="s">
        <v>74</v>
      </c>
      <c r="Q1038" s="47" t="str">
        <f t="shared" si="50"/>
        <v>afe718e4-9140-40bc-b5fd-2d0a79cc446d</v>
      </c>
      <c r="R1038" s="64" t="s">
        <v>848</v>
      </c>
      <c r="S1038" s="87">
        <v>31000</v>
      </c>
      <c r="T1038" s="21">
        <v>1</v>
      </c>
      <c r="U1038" s="62" t="s">
        <v>139</v>
      </c>
      <c r="V1038" s="49" t="s">
        <v>136</v>
      </c>
    </row>
    <row r="1039" spans="1:22" x14ac:dyDescent="0.2">
      <c r="A1039" s="21" t="str">
        <f t="shared" si="48"/>
        <v>Catalogo principalOPEN-CSP GOBIERNOb028521f-c358-4927-babd-a81c93c429bb</v>
      </c>
      <c r="B1039" s="21" t="str">
        <f t="shared" si="49"/>
        <v>b028521f-c358-4927-babd-a81c93c429bbOPEN-CSP GOBIERNO</v>
      </c>
      <c r="D1039" s="21" t="s">
        <v>134</v>
      </c>
      <c r="E1039" t="s">
        <v>2211</v>
      </c>
      <c r="F1039" s="21" t="s">
        <v>18</v>
      </c>
      <c r="G1039" s="21" t="s">
        <v>134</v>
      </c>
      <c r="H1039" s="49" t="s">
        <v>136</v>
      </c>
      <c r="I1039" s="21" t="s">
        <v>74</v>
      </c>
      <c r="J1039" t="s">
        <v>2212</v>
      </c>
      <c r="K1039" s="53" t="s">
        <v>29</v>
      </c>
      <c r="L1039" s="52" t="s">
        <v>92</v>
      </c>
      <c r="M1039" s="48" t="s">
        <v>73</v>
      </c>
      <c r="N1039" s="89" t="s">
        <v>74</v>
      </c>
      <c r="O1039" s="90" t="s">
        <v>74</v>
      </c>
      <c r="P1039" s="89" t="s">
        <v>74</v>
      </c>
      <c r="Q1039" s="47" t="str">
        <f t="shared" si="50"/>
        <v>b028521f-c358-4927-babd-a81c93c429bb</v>
      </c>
      <c r="R1039" s="64" t="s">
        <v>848</v>
      </c>
      <c r="S1039" s="87">
        <v>550</v>
      </c>
      <c r="T1039" s="21">
        <v>1</v>
      </c>
      <c r="U1039" s="62" t="s">
        <v>139</v>
      </c>
      <c r="V1039" s="49" t="s">
        <v>136</v>
      </c>
    </row>
    <row r="1040" spans="1:22" x14ac:dyDescent="0.2">
      <c r="A1040" s="21" t="str">
        <f t="shared" si="48"/>
        <v>Catalogo principalOPEN-CSP GOBIERNO1c410588-da3b-4f88-b38f-707eb9de46c0</v>
      </c>
      <c r="B1040" s="21" t="str">
        <f t="shared" si="49"/>
        <v>1c410588-da3b-4f88-b38f-707eb9de46c0OPEN-CSP GOBIERNO</v>
      </c>
      <c r="D1040" s="21" t="s">
        <v>134</v>
      </c>
      <c r="E1040" t="s">
        <v>2213</v>
      </c>
      <c r="F1040" s="21" t="s">
        <v>18</v>
      </c>
      <c r="G1040" s="21" t="s">
        <v>134</v>
      </c>
      <c r="H1040" s="49" t="s">
        <v>136</v>
      </c>
      <c r="I1040" s="21" t="s">
        <v>74</v>
      </c>
      <c r="J1040" t="s">
        <v>2214</v>
      </c>
      <c r="K1040" s="53" t="s">
        <v>29</v>
      </c>
      <c r="L1040" s="52" t="s">
        <v>92</v>
      </c>
      <c r="M1040" s="48" t="s">
        <v>73</v>
      </c>
      <c r="N1040" s="89" t="s">
        <v>74</v>
      </c>
      <c r="O1040" s="90" t="s">
        <v>74</v>
      </c>
      <c r="P1040" s="89" t="s">
        <v>74</v>
      </c>
      <c r="Q1040" s="47" t="str">
        <f t="shared" si="50"/>
        <v>1c410588-da3b-4f88-b38f-707eb9de46c0</v>
      </c>
      <c r="R1040" s="64" t="s">
        <v>848</v>
      </c>
      <c r="S1040" s="87">
        <v>100</v>
      </c>
      <c r="T1040" s="21">
        <v>1</v>
      </c>
      <c r="U1040" s="62" t="s">
        <v>139</v>
      </c>
      <c r="V1040" s="49" t="s">
        <v>136</v>
      </c>
    </row>
    <row r="1041" spans="1:22" x14ac:dyDescent="0.2">
      <c r="A1041" s="21" t="str">
        <f t="shared" si="48"/>
        <v>Catalogo principalOPEN-CSP GOBIERNO7779a4ba-bd21-457c-8b3f-b3baa74fc99c</v>
      </c>
      <c r="B1041" s="21" t="str">
        <f t="shared" si="49"/>
        <v>7779a4ba-bd21-457c-8b3f-b3baa74fc99cOPEN-CSP GOBIERNO</v>
      </c>
      <c r="D1041" s="21" t="s">
        <v>134</v>
      </c>
      <c r="E1041" t="s">
        <v>2215</v>
      </c>
      <c r="F1041" s="21" t="s">
        <v>18</v>
      </c>
      <c r="G1041" s="21" t="s">
        <v>134</v>
      </c>
      <c r="H1041" s="49" t="s">
        <v>136</v>
      </c>
      <c r="I1041" s="21" t="s">
        <v>74</v>
      </c>
      <c r="J1041" t="s">
        <v>2216</v>
      </c>
      <c r="K1041" s="53" t="s">
        <v>29</v>
      </c>
      <c r="L1041" s="52" t="s">
        <v>92</v>
      </c>
      <c r="M1041" s="48" t="s">
        <v>73</v>
      </c>
      <c r="N1041" s="89" t="s">
        <v>74</v>
      </c>
      <c r="O1041" s="90" t="s">
        <v>74</v>
      </c>
      <c r="P1041" s="89" t="s">
        <v>74</v>
      </c>
      <c r="Q1041" s="47" t="str">
        <f t="shared" si="50"/>
        <v>7779a4ba-bd21-457c-8b3f-b3baa74fc99c</v>
      </c>
      <c r="R1041" s="64" t="s">
        <v>848</v>
      </c>
      <c r="S1041" s="87">
        <v>500</v>
      </c>
      <c r="T1041" s="21">
        <v>1</v>
      </c>
      <c r="U1041" s="62" t="s">
        <v>139</v>
      </c>
      <c r="V1041" s="49" t="s">
        <v>136</v>
      </c>
    </row>
    <row r="1042" spans="1:22" x14ac:dyDescent="0.2">
      <c r="A1042" s="21" t="str">
        <f t="shared" si="48"/>
        <v>Catalogo principalOPEN-CSP GOBIERNO648bf77b-1f0a-4911-8066-caf37d67dc72</v>
      </c>
      <c r="B1042" s="21" t="str">
        <f t="shared" si="49"/>
        <v>648bf77b-1f0a-4911-8066-caf37d67dc72OPEN-CSP GOBIERNO</v>
      </c>
      <c r="D1042" s="21" t="s">
        <v>134</v>
      </c>
      <c r="E1042" t="s">
        <v>2217</v>
      </c>
      <c r="F1042" s="21" t="s">
        <v>18</v>
      </c>
      <c r="G1042" s="21" t="s">
        <v>134</v>
      </c>
      <c r="H1042" s="49" t="s">
        <v>136</v>
      </c>
      <c r="I1042" s="21" t="s">
        <v>74</v>
      </c>
      <c r="J1042" t="s">
        <v>2218</v>
      </c>
      <c r="K1042" s="53" t="s">
        <v>29</v>
      </c>
      <c r="L1042" s="52" t="s">
        <v>92</v>
      </c>
      <c r="M1042" s="48" t="s">
        <v>73</v>
      </c>
      <c r="N1042" s="89" t="s">
        <v>74</v>
      </c>
      <c r="O1042" s="90" t="s">
        <v>74</v>
      </c>
      <c r="P1042" s="89" t="s">
        <v>74</v>
      </c>
      <c r="Q1042" s="47" t="str">
        <f t="shared" si="50"/>
        <v>648bf77b-1f0a-4911-8066-caf37d67dc72</v>
      </c>
      <c r="R1042" s="64" t="s">
        <v>848</v>
      </c>
      <c r="S1042" s="87">
        <v>2</v>
      </c>
      <c r="T1042" s="21">
        <v>1</v>
      </c>
      <c r="U1042" s="62" t="s">
        <v>139</v>
      </c>
      <c r="V1042" s="49" t="s">
        <v>136</v>
      </c>
    </row>
    <row r="1043" spans="1:22" x14ac:dyDescent="0.2">
      <c r="A1043" s="21" t="str">
        <f t="shared" si="48"/>
        <v>Catalogo principalOPEN-CSP GOBIERNOea1bd0f8-d05a-4e61-8b0e-aebf37af4cb5</v>
      </c>
      <c r="B1043" s="21" t="str">
        <f t="shared" si="49"/>
        <v>ea1bd0f8-d05a-4e61-8b0e-aebf37af4cb5OPEN-CSP GOBIERNO</v>
      </c>
      <c r="D1043" s="21" t="s">
        <v>134</v>
      </c>
      <c r="E1043" t="s">
        <v>2219</v>
      </c>
      <c r="F1043" s="21" t="s">
        <v>18</v>
      </c>
      <c r="G1043" s="21" t="s">
        <v>134</v>
      </c>
      <c r="H1043" s="49" t="s">
        <v>136</v>
      </c>
      <c r="I1043" s="21" t="s">
        <v>74</v>
      </c>
      <c r="J1043" t="s">
        <v>2220</v>
      </c>
      <c r="K1043" s="53" t="s">
        <v>29</v>
      </c>
      <c r="L1043" s="52" t="s">
        <v>92</v>
      </c>
      <c r="M1043" s="48" t="s">
        <v>73</v>
      </c>
      <c r="N1043" s="89" t="s">
        <v>74</v>
      </c>
      <c r="O1043" s="90" t="s">
        <v>74</v>
      </c>
      <c r="P1043" s="89" t="s">
        <v>74</v>
      </c>
      <c r="Q1043" s="47" t="str">
        <f t="shared" si="50"/>
        <v>ea1bd0f8-d05a-4e61-8b0e-aebf37af4cb5</v>
      </c>
      <c r="R1043" s="64" t="s">
        <v>848</v>
      </c>
      <c r="S1043" s="87">
        <v>450</v>
      </c>
      <c r="T1043" s="21">
        <v>1</v>
      </c>
      <c r="U1043" s="62" t="s">
        <v>139</v>
      </c>
      <c r="V1043" s="49" t="s">
        <v>136</v>
      </c>
    </row>
    <row r="1044" spans="1:22" x14ac:dyDescent="0.2">
      <c r="A1044" s="21" t="str">
        <f t="shared" si="48"/>
        <v>Catalogo principalOPEN-CSP GOBIERNO4d8f3b90-29b3-4e7b-b37c-4a435ddef1d9</v>
      </c>
      <c r="B1044" s="21" t="str">
        <f t="shared" si="49"/>
        <v>4d8f3b90-29b3-4e7b-b37c-4a435ddef1d9OPEN-CSP GOBIERNO</v>
      </c>
      <c r="D1044" s="21" t="s">
        <v>134</v>
      </c>
      <c r="E1044" t="s">
        <v>2221</v>
      </c>
      <c r="F1044" s="21" t="s">
        <v>18</v>
      </c>
      <c r="G1044" s="21" t="s">
        <v>134</v>
      </c>
      <c r="H1044" s="49" t="s">
        <v>136</v>
      </c>
      <c r="I1044" s="21" t="s">
        <v>74</v>
      </c>
      <c r="J1044" t="s">
        <v>2222</v>
      </c>
      <c r="K1044" s="53" t="s">
        <v>29</v>
      </c>
      <c r="L1044" s="52" t="s">
        <v>92</v>
      </c>
      <c r="M1044" s="48" t="s">
        <v>73</v>
      </c>
      <c r="N1044" s="89" t="s">
        <v>74</v>
      </c>
      <c r="O1044" s="90" t="s">
        <v>74</v>
      </c>
      <c r="P1044" s="89" t="s">
        <v>74</v>
      </c>
      <c r="Q1044" s="47" t="str">
        <f t="shared" si="50"/>
        <v>4d8f3b90-29b3-4e7b-b37c-4a435ddef1d9</v>
      </c>
      <c r="R1044" s="64" t="s">
        <v>848</v>
      </c>
      <c r="S1044" s="87">
        <v>8</v>
      </c>
      <c r="T1044" s="21">
        <v>1</v>
      </c>
      <c r="U1044" s="62" t="s">
        <v>139</v>
      </c>
      <c r="V1044" s="49" t="s">
        <v>136</v>
      </c>
    </row>
    <row r="1045" spans="1:22" x14ac:dyDescent="0.2">
      <c r="A1045" s="21" t="str">
        <f t="shared" si="48"/>
        <v>Catalogo principalOPEN-CSP GOBIERNOd31fcbc0-aaf7-48b7-af12-900c05a60594</v>
      </c>
      <c r="B1045" s="21" t="str">
        <f t="shared" si="49"/>
        <v>d31fcbc0-aaf7-48b7-af12-900c05a60594OPEN-CSP GOBIERNO</v>
      </c>
      <c r="D1045" s="21" t="s">
        <v>134</v>
      </c>
      <c r="E1045" t="s">
        <v>2223</v>
      </c>
      <c r="F1045" s="21" t="s">
        <v>18</v>
      </c>
      <c r="G1045" s="21" t="s">
        <v>134</v>
      </c>
      <c r="H1045" s="49" t="s">
        <v>136</v>
      </c>
      <c r="I1045" s="21" t="s">
        <v>74</v>
      </c>
      <c r="J1045" t="s">
        <v>2224</v>
      </c>
      <c r="K1045" s="53" t="s">
        <v>29</v>
      </c>
      <c r="L1045" s="52" t="s">
        <v>92</v>
      </c>
      <c r="M1045" s="48" t="s">
        <v>73</v>
      </c>
      <c r="N1045" s="89" t="s">
        <v>74</v>
      </c>
      <c r="O1045" s="90" t="s">
        <v>74</v>
      </c>
      <c r="P1045" s="89" t="s">
        <v>74</v>
      </c>
      <c r="Q1045" s="47" t="str">
        <f t="shared" si="50"/>
        <v>d31fcbc0-aaf7-48b7-af12-900c05a60594</v>
      </c>
      <c r="R1045" s="64" t="s">
        <v>848</v>
      </c>
      <c r="S1045" s="87">
        <v>40</v>
      </c>
      <c r="T1045" s="21">
        <v>1</v>
      </c>
      <c r="U1045" s="62" t="s">
        <v>139</v>
      </c>
      <c r="V1045" s="49" t="s">
        <v>136</v>
      </c>
    </row>
    <row r="1046" spans="1:22" x14ac:dyDescent="0.2">
      <c r="A1046" s="21" t="str">
        <f t="shared" si="48"/>
        <v>Catalogo principalOPEN-CSP GOBIERNO8c52358f-22a4-4e38-be86-730f138c2c1e</v>
      </c>
      <c r="B1046" s="21" t="str">
        <f t="shared" si="49"/>
        <v>8c52358f-22a4-4e38-be86-730f138c2c1eOPEN-CSP GOBIERNO</v>
      </c>
      <c r="D1046" s="21" t="s">
        <v>134</v>
      </c>
      <c r="E1046" t="s">
        <v>2225</v>
      </c>
      <c r="F1046" s="21" t="s">
        <v>18</v>
      </c>
      <c r="G1046" s="21" t="s">
        <v>134</v>
      </c>
      <c r="H1046" s="49" t="s">
        <v>136</v>
      </c>
      <c r="I1046" s="21" t="s">
        <v>74</v>
      </c>
      <c r="J1046" t="s">
        <v>2226</v>
      </c>
      <c r="K1046" s="53" t="s">
        <v>29</v>
      </c>
      <c r="L1046" s="52" t="s">
        <v>92</v>
      </c>
      <c r="M1046" s="48" t="s">
        <v>73</v>
      </c>
      <c r="N1046" s="89" t="s">
        <v>74</v>
      </c>
      <c r="O1046" s="90" t="s">
        <v>74</v>
      </c>
      <c r="P1046" s="89" t="s">
        <v>74</v>
      </c>
      <c r="Q1046" s="47" t="str">
        <f t="shared" si="50"/>
        <v>8c52358f-22a4-4e38-be86-730f138c2c1e</v>
      </c>
      <c r="R1046" s="64" t="s">
        <v>848</v>
      </c>
      <c r="S1046" s="87">
        <v>2</v>
      </c>
      <c r="T1046" s="21">
        <v>1</v>
      </c>
      <c r="U1046" s="62" t="s">
        <v>139</v>
      </c>
      <c r="V1046" s="49" t="s">
        <v>136</v>
      </c>
    </row>
    <row r="1047" spans="1:22" x14ac:dyDescent="0.2">
      <c r="A1047" s="21" t="str">
        <f t="shared" si="48"/>
        <v>Catalogo principalOPEN-CSP GOBIERNOb91d164b-7a81-4398-a2f8-70d5074001c9</v>
      </c>
      <c r="B1047" s="21" t="str">
        <f t="shared" si="49"/>
        <v>b91d164b-7a81-4398-a2f8-70d5074001c9OPEN-CSP GOBIERNO</v>
      </c>
      <c r="D1047" s="21" t="s">
        <v>134</v>
      </c>
      <c r="E1047" t="s">
        <v>2227</v>
      </c>
      <c r="F1047" s="21" t="s">
        <v>18</v>
      </c>
      <c r="G1047" s="21" t="s">
        <v>134</v>
      </c>
      <c r="H1047" s="49" t="s">
        <v>136</v>
      </c>
      <c r="I1047" s="21" t="s">
        <v>74</v>
      </c>
      <c r="J1047" t="s">
        <v>2228</v>
      </c>
      <c r="K1047" s="53" t="s">
        <v>29</v>
      </c>
      <c r="L1047" s="52" t="s">
        <v>92</v>
      </c>
      <c r="M1047" s="48" t="s">
        <v>73</v>
      </c>
      <c r="N1047" s="89" t="s">
        <v>74</v>
      </c>
      <c r="O1047" s="90" t="s">
        <v>74</v>
      </c>
      <c r="P1047" s="89" t="s">
        <v>74</v>
      </c>
      <c r="Q1047" s="47" t="str">
        <f t="shared" si="50"/>
        <v>b91d164b-7a81-4398-a2f8-70d5074001c9</v>
      </c>
      <c r="R1047" s="64" t="s">
        <v>848</v>
      </c>
      <c r="S1047" s="87">
        <v>10</v>
      </c>
      <c r="T1047" s="21">
        <v>1</v>
      </c>
      <c r="U1047" s="62" t="s">
        <v>139</v>
      </c>
      <c r="V1047" s="49" t="s">
        <v>136</v>
      </c>
    </row>
    <row r="1048" spans="1:22" x14ac:dyDescent="0.2">
      <c r="A1048" s="21" t="str">
        <f t="shared" si="48"/>
        <v>Catalogo principalOPEN-CSP GOBIERNOfbf0328a-8b0f-47a6-9483-dc2b36183fce</v>
      </c>
      <c r="B1048" s="21" t="str">
        <f t="shared" si="49"/>
        <v>fbf0328a-8b0f-47a6-9483-dc2b36183fceOPEN-CSP GOBIERNO</v>
      </c>
      <c r="D1048" s="21" t="s">
        <v>134</v>
      </c>
      <c r="E1048" t="s">
        <v>2229</v>
      </c>
      <c r="F1048" s="21" t="s">
        <v>18</v>
      </c>
      <c r="G1048" s="21" t="s">
        <v>134</v>
      </c>
      <c r="H1048" s="49" t="s">
        <v>136</v>
      </c>
      <c r="I1048" s="21" t="s">
        <v>74</v>
      </c>
      <c r="J1048" t="s">
        <v>2230</v>
      </c>
      <c r="K1048" s="53" t="s">
        <v>29</v>
      </c>
      <c r="L1048" s="52" t="s">
        <v>92</v>
      </c>
      <c r="M1048" s="48" t="s">
        <v>73</v>
      </c>
      <c r="N1048" s="89" t="s">
        <v>74</v>
      </c>
      <c r="O1048" s="90" t="s">
        <v>74</v>
      </c>
      <c r="P1048" s="89" t="s">
        <v>74</v>
      </c>
      <c r="Q1048" s="47" t="str">
        <f t="shared" si="50"/>
        <v>fbf0328a-8b0f-47a6-9483-dc2b36183fce</v>
      </c>
      <c r="R1048" s="64" t="s">
        <v>848</v>
      </c>
      <c r="S1048" s="87">
        <v>5</v>
      </c>
      <c r="T1048" s="21">
        <v>1</v>
      </c>
      <c r="U1048" s="62" t="s">
        <v>139</v>
      </c>
      <c r="V1048" s="49" t="s">
        <v>136</v>
      </c>
    </row>
    <row r="1049" spans="1:22" x14ac:dyDescent="0.2">
      <c r="A1049" s="21" t="str">
        <f t="shared" si="48"/>
        <v>Catalogo principalOPEN-CSP GOBIERNO3396e762-af96-42f1-bea4-5c97a1efa94f</v>
      </c>
      <c r="B1049" s="21" t="str">
        <f t="shared" si="49"/>
        <v>3396e762-af96-42f1-bea4-5c97a1efa94fOPEN-CSP GOBIERNO</v>
      </c>
      <c r="D1049" s="21" t="s">
        <v>134</v>
      </c>
      <c r="E1049" t="s">
        <v>2231</v>
      </c>
      <c r="F1049" s="21" t="s">
        <v>18</v>
      </c>
      <c r="G1049" s="21" t="s">
        <v>134</v>
      </c>
      <c r="H1049" s="49" t="s">
        <v>136</v>
      </c>
      <c r="I1049" s="21" t="s">
        <v>74</v>
      </c>
      <c r="J1049" t="s">
        <v>2232</v>
      </c>
      <c r="K1049" s="53" t="s">
        <v>29</v>
      </c>
      <c r="L1049" s="52" t="s">
        <v>92</v>
      </c>
      <c r="M1049" s="48" t="s">
        <v>73</v>
      </c>
      <c r="N1049" s="89" t="s">
        <v>74</v>
      </c>
      <c r="O1049" s="90" t="s">
        <v>74</v>
      </c>
      <c r="P1049" s="89" t="s">
        <v>74</v>
      </c>
      <c r="Q1049" s="47" t="str">
        <f t="shared" si="50"/>
        <v>3396e762-af96-42f1-bea4-5c97a1efa94f</v>
      </c>
      <c r="R1049" s="64" t="s">
        <v>848</v>
      </c>
      <c r="S1049" s="87">
        <v>150</v>
      </c>
      <c r="T1049" s="21">
        <v>1</v>
      </c>
      <c r="U1049" s="62" t="s">
        <v>139</v>
      </c>
      <c r="V1049" s="49" t="s">
        <v>136</v>
      </c>
    </row>
    <row r="1050" spans="1:22" x14ac:dyDescent="0.2">
      <c r="A1050" s="21" t="str">
        <f t="shared" si="48"/>
        <v>Catalogo principalOPEN-CSP GOBIERNO2bcf9fe8-8b65-4fcf-9240-419203fb8cf4</v>
      </c>
      <c r="B1050" s="21" t="str">
        <f t="shared" si="49"/>
        <v>2bcf9fe8-8b65-4fcf-9240-419203fb8cf4OPEN-CSP GOBIERNO</v>
      </c>
      <c r="D1050" s="21" t="s">
        <v>134</v>
      </c>
      <c r="E1050" t="s">
        <v>2233</v>
      </c>
      <c r="F1050" s="21" t="s">
        <v>18</v>
      </c>
      <c r="G1050" s="21" t="s">
        <v>134</v>
      </c>
      <c r="H1050" s="49" t="s">
        <v>136</v>
      </c>
      <c r="I1050" s="21" t="s">
        <v>74</v>
      </c>
      <c r="J1050" t="s">
        <v>2234</v>
      </c>
      <c r="K1050" s="53" t="s">
        <v>29</v>
      </c>
      <c r="L1050" s="52" t="s">
        <v>92</v>
      </c>
      <c r="M1050" s="48" t="s">
        <v>73</v>
      </c>
      <c r="N1050" s="89" t="s">
        <v>74</v>
      </c>
      <c r="O1050" s="90" t="s">
        <v>74</v>
      </c>
      <c r="P1050" s="89" t="s">
        <v>74</v>
      </c>
      <c r="Q1050" s="47" t="str">
        <f t="shared" si="50"/>
        <v>2bcf9fe8-8b65-4fcf-9240-419203fb8cf4</v>
      </c>
      <c r="R1050" s="64" t="s">
        <v>848</v>
      </c>
      <c r="S1050" s="87">
        <v>549</v>
      </c>
      <c r="T1050" s="21">
        <v>1</v>
      </c>
      <c r="U1050" s="62" t="s">
        <v>139</v>
      </c>
      <c r="V1050" s="49" t="s">
        <v>136</v>
      </c>
    </row>
    <row r="1051" spans="1:22" x14ac:dyDescent="0.2">
      <c r="A1051" s="21" t="str">
        <f t="shared" si="48"/>
        <v>Catalogo principalOPEN-CSP GOBIERNO49d50c07-2e9c-44ba-8a8a-682667ff5c8b</v>
      </c>
      <c r="B1051" s="21" t="str">
        <f t="shared" si="49"/>
        <v>49d50c07-2e9c-44ba-8a8a-682667ff5c8bOPEN-CSP GOBIERNO</v>
      </c>
      <c r="D1051" s="21" t="s">
        <v>134</v>
      </c>
      <c r="E1051" t="s">
        <v>2235</v>
      </c>
      <c r="F1051" s="21" t="s">
        <v>18</v>
      </c>
      <c r="G1051" s="21" t="s">
        <v>134</v>
      </c>
      <c r="H1051" s="49" t="s">
        <v>136</v>
      </c>
      <c r="I1051" s="21" t="s">
        <v>74</v>
      </c>
      <c r="J1051" t="s">
        <v>2236</v>
      </c>
      <c r="K1051" s="53" t="s">
        <v>29</v>
      </c>
      <c r="L1051" s="52" t="s">
        <v>92</v>
      </c>
      <c r="M1051" s="48" t="s">
        <v>73</v>
      </c>
      <c r="N1051" s="89" t="s">
        <v>74</v>
      </c>
      <c r="O1051" s="90" t="s">
        <v>74</v>
      </c>
      <c r="P1051" s="89" t="s">
        <v>74</v>
      </c>
      <c r="Q1051" s="47" t="str">
        <f t="shared" si="50"/>
        <v>49d50c07-2e9c-44ba-8a8a-682667ff5c8b</v>
      </c>
      <c r="R1051" s="64" t="s">
        <v>848</v>
      </c>
      <c r="S1051" s="87">
        <v>100</v>
      </c>
      <c r="T1051" s="21">
        <v>1</v>
      </c>
      <c r="U1051" s="62" t="s">
        <v>139</v>
      </c>
      <c r="V1051" s="49" t="s">
        <v>136</v>
      </c>
    </row>
    <row r="1052" spans="1:22" x14ac:dyDescent="0.2">
      <c r="A1052" s="21" t="str">
        <f t="shared" si="48"/>
        <v>Catalogo principalOPEN-CSP GOBIERNO5b04b78c-fd36-4cf3-a7a5-3457991c8b79</v>
      </c>
      <c r="B1052" s="21" t="str">
        <f t="shared" si="49"/>
        <v>5b04b78c-fd36-4cf3-a7a5-3457991c8b79OPEN-CSP GOBIERNO</v>
      </c>
      <c r="D1052" s="21" t="s">
        <v>134</v>
      </c>
      <c r="E1052" t="s">
        <v>2237</v>
      </c>
      <c r="F1052" s="21" t="s">
        <v>18</v>
      </c>
      <c r="G1052" s="21" t="s">
        <v>134</v>
      </c>
      <c r="H1052" s="49" t="s">
        <v>136</v>
      </c>
      <c r="I1052" s="21" t="s">
        <v>74</v>
      </c>
      <c r="J1052" t="s">
        <v>2238</v>
      </c>
      <c r="K1052" s="53" t="s">
        <v>29</v>
      </c>
      <c r="L1052" s="52" t="s">
        <v>92</v>
      </c>
      <c r="M1052" s="48" t="s">
        <v>73</v>
      </c>
      <c r="N1052" s="89" t="s">
        <v>74</v>
      </c>
      <c r="O1052" s="90" t="s">
        <v>74</v>
      </c>
      <c r="P1052" s="89" t="s">
        <v>74</v>
      </c>
      <c r="Q1052" s="47" t="str">
        <f t="shared" si="50"/>
        <v>5b04b78c-fd36-4cf3-a7a5-3457991c8b79</v>
      </c>
      <c r="R1052" s="64" t="s">
        <v>848</v>
      </c>
      <c r="S1052" s="87">
        <v>40</v>
      </c>
      <c r="T1052" s="21">
        <v>1</v>
      </c>
      <c r="U1052" s="62" t="s">
        <v>139</v>
      </c>
      <c r="V1052" s="49" t="s">
        <v>136</v>
      </c>
    </row>
    <row r="1053" spans="1:22" x14ac:dyDescent="0.2">
      <c r="A1053" s="21" t="str">
        <f t="shared" si="48"/>
        <v>Catalogo principalOPEN-CSP GOBIERNOa8f4144e-d1d9-48d7-8966-dc6a32d28a30</v>
      </c>
      <c r="B1053" s="21" t="str">
        <f t="shared" si="49"/>
        <v>a8f4144e-d1d9-48d7-8966-dc6a32d28a30OPEN-CSP GOBIERNO</v>
      </c>
      <c r="D1053" s="21" t="s">
        <v>134</v>
      </c>
      <c r="E1053" t="s">
        <v>2239</v>
      </c>
      <c r="F1053" s="21" t="s">
        <v>18</v>
      </c>
      <c r="G1053" s="21" t="s">
        <v>134</v>
      </c>
      <c r="H1053" s="49" t="s">
        <v>136</v>
      </c>
      <c r="I1053" s="21" t="s">
        <v>74</v>
      </c>
      <c r="J1053" t="s">
        <v>2240</v>
      </c>
      <c r="K1053" s="53" t="s">
        <v>29</v>
      </c>
      <c r="L1053" s="52" t="s">
        <v>92</v>
      </c>
      <c r="M1053" s="48" t="s">
        <v>73</v>
      </c>
      <c r="N1053" s="89" t="s">
        <v>74</v>
      </c>
      <c r="O1053" s="90" t="s">
        <v>74</v>
      </c>
      <c r="P1053" s="89" t="s">
        <v>74</v>
      </c>
      <c r="Q1053" s="47" t="str">
        <f t="shared" si="50"/>
        <v>a8f4144e-d1d9-48d7-8966-dc6a32d28a30</v>
      </c>
      <c r="R1053" s="64" t="s">
        <v>848</v>
      </c>
      <c r="S1053" s="87">
        <v>24</v>
      </c>
      <c r="T1053" s="21">
        <v>1</v>
      </c>
      <c r="U1053" s="62" t="s">
        <v>139</v>
      </c>
      <c r="V1053" s="49" t="s">
        <v>136</v>
      </c>
    </row>
    <row r="1054" spans="1:22" x14ac:dyDescent="0.2">
      <c r="A1054" s="21" t="str">
        <f t="shared" si="48"/>
        <v>Catalogo principalOPEN-CSP GOBIERNO1a90ee13-2cb4-4785-bb0f-542813f00a37</v>
      </c>
      <c r="B1054" s="21" t="str">
        <f t="shared" si="49"/>
        <v>1a90ee13-2cb4-4785-bb0f-542813f00a37OPEN-CSP GOBIERNO</v>
      </c>
      <c r="D1054" s="21" t="s">
        <v>134</v>
      </c>
      <c r="E1054" t="s">
        <v>2241</v>
      </c>
      <c r="F1054" s="21" t="s">
        <v>18</v>
      </c>
      <c r="G1054" s="21" t="s">
        <v>134</v>
      </c>
      <c r="H1054" s="49" t="s">
        <v>136</v>
      </c>
      <c r="I1054" s="21" t="s">
        <v>74</v>
      </c>
      <c r="J1054" t="s">
        <v>2242</v>
      </c>
      <c r="K1054" s="53" t="s">
        <v>29</v>
      </c>
      <c r="L1054" s="52" t="s">
        <v>92</v>
      </c>
      <c r="M1054" s="48" t="s">
        <v>73</v>
      </c>
      <c r="N1054" s="89" t="s">
        <v>74</v>
      </c>
      <c r="O1054" s="90" t="s">
        <v>74</v>
      </c>
      <c r="P1054" s="89" t="s">
        <v>74</v>
      </c>
      <c r="Q1054" s="47" t="str">
        <f t="shared" si="50"/>
        <v>1a90ee13-2cb4-4785-bb0f-542813f00a37</v>
      </c>
      <c r="R1054" s="64" t="s">
        <v>848</v>
      </c>
      <c r="S1054" s="87">
        <v>70</v>
      </c>
      <c r="T1054" s="21">
        <v>1</v>
      </c>
      <c r="U1054" s="62" t="s">
        <v>139</v>
      </c>
      <c r="V1054" s="49" t="s">
        <v>136</v>
      </c>
    </row>
    <row r="1055" spans="1:22" x14ac:dyDescent="0.2">
      <c r="A1055" s="21" t="str">
        <f t="shared" si="48"/>
        <v>Catalogo principalOPEN-CSP GOBIERNO560fa381-0485-4a44-aad7-7133825b7e36</v>
      </c>
      <c r="B1055" s="21" t="str">
        <f t="shared" si="49"/>
        <v>560fa381-0485-4a44-aad7-7133825b7e36OPEN-CSP GOBIERNO</v>
      </c>
      <c r="D1055" s="21" t="s">
        <v>134</v>
      </c>
      <c r="E1055" t="s">
        <v>2243</v>
      </c>
      <c r="F1055" s="21" t="s">
        <v>18</v>
      </c>
      <c r="G1055" s="21" t="s">
        <v>134</v>
      </c>
      <c r="H1055" s="49" t="s">
        <v>136</v>
      </c>
      <c r="I1055" s="21" t="s">
        <v>74</v>
      </c>
      <c r="J1055" t="s">
        <v>2244</v>
      </c>
      <c r="K1055" s="53" t="s">
        <v>29</v>
      </c>
      <c r="L1055" s="52" t="s">
        <v>92</v>
      </c>
      <c r="M1055" s="48" t="s">
        <v>73</v>
      </c>
      <c r="N1055" s="89" t="s">
        <v>74</v>
      </c>
      <c r="O1055" s="90" t="s">
        <v>74</v>
      </c>
      <c r="P1055" s="89" t="s">
        <v>74</v>
      </c>
      <c r="Q1055" s="47" t="str">
        <f t="shared" si="50"/>
        <v>560fa381-0485-4a44-aad7-7133825b7e36</v>
      </c>
      <c r="R1055" s="64" t="s">
        <v>848</v>
      </c>
      <c r="S1055" s="87">
        <v>42</v>
      </c>
      <c r="T1055" s="21">
        <v>1</v>
      </c>
      <c r="U1055" s="62" t="s">
        <v>139</v>
      </c>
      <c r="V1055" s="49" t="s">
        <v>136</v>
      </c>
    </row>
    <row r="1056" spans="1:22" x14ac:dyDescent="0.2">
      <c r="A1056" s="21" t="str">
        <f t="shared" si="48"/>
        <v>Catalogo principalOPEN-CSP GOBIERNO30e97275-fad8-48d4-bc0a-81840365c119</v>
      </c>
      <c r="B1056" s="21" t="str">
        <f t="shared" si="49"/>
        <v>30e97275-fad8-48d4-bc0a-81840365c119OPEN-CSP GOBIERNO</v>
      </c>
      <c r="D1056" s="21" t="s">
        <v>134</v>
      </c>
      <c r="E1056" t="s">
        <v>2245</v>
      </c>
      <c r="F1056" s="21" t="s">
        <v>18</v>
      </c>
      <c r="G1056" s="21" t="s">
        <v>134</v>
      </c>
      <c r="H1056" s="49" t="s">
        <v>136</v>
      </c>
      <c r="I1056" s="21" t="s">
        <v>74</v>
      </c>
      <c r="J1056" t="s">
        <v>2246</v>
      </c>
      <c r="K1056" s="53" t="s">
        <v>29</v>
      </c>
      <c r="L1056" s="52" t="s">
        <v>92</v>
      </c>
      <c r="M1056" s="48" t="s">
        <v>73</v>
      </c>
      <c r="N1056" s="89" t="s">
        <v>74</v>
      </c>
      <c r="O1056" s="90" t="s">
        <v>74</v>
      </c>
      <c r="P1056" s="89" t="s">
        <v>74</v>
      </c>
      <c r="Q1056" s="47" t="str">
        <f t="shared" si="50"/>
        <v>30e97275-fad8-48d4-bc0a-81840365c119</v>
      </c>
      <c r="R1056" s="64" t="s">
        <v>848</v>
      </c>
      <c r="S1056" s="87">
        <v>100</v>
      </c>
      <c r="T1056" s="21">
        <v>1</v>
      </c>
      <c r="U1056" s="62" t="s">
        <v>139</v>
      </c>
      <c r="V1056" s="49" t="s">
        <v>136</v>
      </c>
    </row>
    <row r="1057" spans="1:22" x14ac:dyDescent="0.2">
      <c r="A1057" s="21" t="str">
        <f t="shared" si="48"/>
        <v>Catalogo principalOPEN-CSP GOBIERNO5f86062e-b7a4-497f-bfcb-2b8899d66651</v>
      </c>
      <c r="B1057" s="21" t="str">
        <f t="shared" si="49"/>
        <v>5f86062e-b7a4-497f-bfcb-2b8899d66651OPEN-CSP GOBIERNO</v>
      </c>
      <c r="D1057" s="21" t="s">
        <v>134</v>
      </c>
      <c r="E1057" t="s">
        <v>2247</v>
      </c>
      <c r="F1057" s="21" t="s">
        <v>18</v>
      </c>
      <c r="G1057" s="21" t="s">
        <v>134</v>
      </c>
      <c r="H1057" s="49" t="s">
        <v>136</v>
      </c>
      <c r="I1057" s="21" t="s">
        <v>74</v>
      </c>
      <c r="J1057" t="s">
        <v>2248</v>
      </c>
      <c r="K1057" s="53" t="s">
        <v>29</v>
      </c>
      <c r="L1057" s="52" t="s">
        <v>92</v>
      </c>
      <c r="M1057" s="48" t="s">
        <v>73</v>
      </c>
      <c r="N1057" s="89" t="s">
        <v>74</v>
      </c>
      <c r="O1057" s="90" t="s">
        <v>74</v>
      </c>
      <c r="P1057" s="89" t="s">
        <v>74</v>
      </c>
      <c r="Q1057" s="47" t="str">
        <f t="shared" si="50"/>
        <v>5f86062e-b7a4-497f-bfcb-2b8899d66651</v>
      </c>
      <c r="R1057" s="64" t="s">
        <v>848</v>
      </c>
      <c r="S1057" s="87">
        <v>60</v>
      </c>
      <c r="T1057" s="21">
        <v>1</v>
      </c>
      <c r="U1057" s="62" t="s">
        <v>139</v>
      </c>
      <c r="V1057" s="49" t="s">
        <v>136</v>
      </c>
    </row>
    <row r="1058" spans="1:22" x14ac:dyDescent="0.2">
      <c r="A1058" s="21" t="str">
        <f t="shared" si="48"/>
        <v>Catalogo principalOPEN-CSP GOBIERNOf72752c8-3e37-4c9b-a1a0-69e8442068dc</v>
      </c>
      <c r="B1058" s="21" t="str">
        <f t="shared" si="49"/>
        <v>f72752c8-3e37-4c9b-a1a0-69e8442068dcOPEN-CSP GOBIERNO</v>
      </c>
      <c r="D1058" s="21" t="s">
        <v>134</v>
      </c>
      <c r="E1058" t="s">
        <v>2249</v>
      </c>
      <c r="F1058" s="21" t="s">
        <v>18</v>
      </c>
      <c r="G1058" s="21" t="s">
        <v>134</v>
      </c>
      <c r="H1058" s="49" t="s">
        <v>136</v>
      </c>
      <c r="I1058" s="21" t="s">
        <v>74</v>
      </c>
      <c r="J1058" t="s">
        <v>2250</v>
      </c>
      <c r="K1058" s="53" t="s">
        <v>29</v>
      </c>
      <c r="L1058" s="52" t="s">
        <v>92</v>
      </c>
      <c r="M1058" s="48" t="s">
        <v>73</v>
      </c>
      <c r="N1058" s="89" t="s">
        <v>74</v>
      </c>
      <c r="O1058" s="90" t="s">
        <v>74</v>
      </c>
      <c r="P1058" s="89" t="s">
        <v>74</v>
      </c>
      <c r="Q1058" s="47" t="str">
        <f t="shared" si="50"/>
        <v>f72752c8-3e37-4c9b-a1a0-69e8442068dc</v>
      </c>
      <c r="R1058" s="64" t="s">
        <v>848</v>
      </c>
      <c r="S1058" s="87">
        <v>8</v>
      </c>
      <c r="T1058" s="21">
        <v>1</v>
      </c>
      <c r="U1058" s="62" t="s">
        <v>139</v>
      </c>
      <c r="V1058" s="49" t="s">
        <v>136</v>
      </c>
    </row>
    <row r="1059" spans="1:22" x14ac:dyDescent="0.2">
      <c r="A1059" s="21" t="str">
        <f t="shared" si="48"/>
        <v>Catalogo principalOPEN-CSP GOBIERNO1c796fd1-1872-4f51-8224-125e144c9a5b</v>
      </c>
      <c r="B1059" s="21" t="str">
        <f t="shared" si="49"/>
        <v>1c796fd1-1872-4f51-8224-125e144c9a5bOPEN-CSP GOBIERNO</v>
      </c>
      <c r="D1059" s="21" t="s">
        <v>134</v>
      </c>
      <c r="E1059" t="s">
        <v>2251</v>
      </c>
      <c r="F1059" s="21" t="s">
        <v>18</v>
      </c>
      <c r="G1059" s="21" t="s">
        <v>134</v>
      </c>
      <c r="H1059" s="49" t="s">
        <v>136</v>
      </c>
      <c r="I1059" s="21" t="s">
        <v>74</v>
      </c>
      <c r="J1059" t="s">
        <v>2252</v>
      </c>
      <c r="K1059" s="53" t="s">
        <v>29</v>
      </c>
      <c r="L1059" s="52" t="s">
        <v>92</v>
      </c>
      <c r="M1059" s="48" t="s">
        <v>73</v>
      </c>
      <c r="N1059" s="89" t="s">
        <v>74</v>
      </c>
      <c r="O1059" s="90" t="s">
        <v>74</v>
      </c>
      <c r="P1059" s="89" t="s">
        <v>74</v>
      </c>
      <c r="Q1059" s="47" t="str">
        <f t="shared" si="50"/>
        <v>1c796fd1-1872-4f51-8224-125e144c9a5b</v>
      </c>
      <c r="R1059" s="64" t="s">
        <v>848</v>
      </c>
      <c r="S1059" s="87">
        <v>4.8</v>
      </c>
      <c r="T1059" s="21">
        <v>1</v>
      </c>
      <c r="U1059" s="62" t="s">
        <v>139</v>
      </c>
      <c r="V1059" s="49" t="s">
        <v>136</v>
      </c>
    </row>
    <row r="1060" spans="1:22" x14ac:dyDescent="0.2">
      <c r="A1060" s="21" t="str">
        <f t="shared" si="48"/>
        <v>Catalogo principalOPEN-CSP GOBIERNO5a6ea924-420e-4160-b852-a75492e3a404</v>
      </c>
      <c r="B1060" s="21" t="str">
        <f t="shared" si="49"/>
        <v>5a6ea924-420e-4160-b852-a75492e3a404OPEN-CSP GOBIERNO</v>
      </c>
      <c r="D1060" s="21" t="s">
        <v>134</v>
      </c>
      <c r="E1060" t="s">
        <v>2253</v>
      </c>
      <c r="F1060" s="21" t="s">
        <v>18</v>
      </c>
      <c r="G1060" s="21" t="s">
        <v>134</v>
      </c>
      <c r="H1060" s="49" t="s">
        <v>136</v>
      </c>
      <c r="I1060" s="21" t="s">
        <v>74</v>
      </c>
      <c r="J1060" t="s">
        <v>2254</v>
      </c>
      <c r="K1060" s="53" t="s">
        <v>29</v>
      </c>
      <c r="L1060" s="52" t="s">
        <v>92</v>
      </c>
      <c r="M1060" s="48" t="s">
        <v>73</v>
      </c>
      <c r="N1060" s="89" t="s">
        <v>74</v>
      </c>
      <c r="O1060" s="90" t="s">
        <v>74</v>
      </c>
      <c r="P1060" s="89" t="s">
        <v>74</v>
      </c>
      <c r="Q1060" s="47" t="str">
        <f t="shared" si="50"/>
        <v>5a6ea924-420e-4160-b852-a75492e3a404</v>
      </c>
      <c r="R1060" s="64" t="s">
        <v>848</v>
      </c>
      <c r="S1060" s="87">
        <v>3000</v>
      </c>
      <c r="T1060" s="21">
        <v>1</v>
      </c>
      <c r="U1060" s="62" t="s">
        <v>139</v>
      </c>
      <c r="V1060" s="49" t="s">
        <v>136</v>
      </c>
    </row>
    <row r="1061" spans="1:22" x14ac:dyDescent="0.2">
      <c r="A1061" s="21" t="str">
        <f t="shared" si="48"/>
        <v>Catalogo principalOPEN-CSP GOBIERNO79c103c3-35e2-4e1f-81bb-aae69800a3ef</v>
      </c>
      <c r="B1061" s="21" t="str">
        <f t="shared" si="49"/>
        <v>79c103c3-35e2-4e1f-81bb-aae69800a3efOPEN-CSP GOBIERNO</v>
      </c>
      <c r="D1061" s="21" t="s">
        <v>134</v>
      </c>
      <c r="E1061" t="s">
        <v>2255</v>
      </c>
      <c r="F1061" s="21" t="s">
        <v>18</v>
      </c>
      <c r="G1061" s="21" t="s">
        <v>134</v>
      </c>
      <c r="H1061" s="49" t="s">
        <v>136</v>
      </c>
      <c r="I1061" s="21" t="s">
        <v>74</v>
      </c>
      <c r="J1061" t="s">
        <v>2256</v>
      </c>
      <c r="K1061" s="53" t="s">
        <v>29</v>
      </c>
      <c r="L1061" s="52" t="s">
        <v>92</v>
      </c>
      <c r="M1061" s="48" t="s">
        <v>73</v>
      </c>
      <c r="N1061" s="89" t="s">
        <v>74</v>
      </c>
      <c r="O1061" s="90" t="s">
        <v>74</v>
      </c>
      <c r="P1061" s="89" t="s">
        <v>74</v>
      </c>
      <c r="Q1061" s="47" t="str">
        <f t="shared" si="50"/>
        <v>79c103c3-35e2-4e1f-81bb-aae69800a3ef</v>
      </c>
      <c r="R1061" s="64" t="s">
        <v>848</v>
      </c>
      <c r="S1061" s="87">
        <v>180</v>
      </c>
      <c r="T1061" s="21">
        <v>1</v>
      </c>
      <c r="U1061" s="62" t="s">
        <v>139</v>
      </c>
      <c r="V1061" s="49" t="s">
        <v>136</v>
      </c>
    </row>
    <row r="1062" spans="1:22" x14ac:dyDescent="0.2">
      <c r="A1062" s="21" t="str">
        <f t="shared" si="48"/>
        <v>Catalogo principalOPEN-CSP GOBIERNO4c604d4b-7893-4c9d-9d5e-d018e1515bd4</v>
      </c>
      <c r="B1062" s="21" t="str">
        <f t="shared" si="49"/>
        <v>4c604d4b-7893-4c9d-9d5e-d018e1515bd4OPEN-CSP GOBIERNO</v>
      </c>
      <c r="D1062" s="21" t="s">
        <v>134</v>
      </c>
      <c r="E1062" t="s">
        <v>2257</v>
      </c>
      <c r="F1062" s="21" t="s">
        <v>18</v>
      </c>
      <c r="G1062" s="21" t="s">
        <v>134</v>
      </c>
      <c r="H1062" s="49" t="s">
        <v>136</v>
      </c>
      <c r="I1062" s="21" t="s">
        <v>74</v>
      </c>
      <c r="J1062" t="s">
        <v>2258</v>
      </c>
      <c r="K1062" s="53" t="s">
        <v>29</v>
      </c>
      <c r="L1062" s="52" t="s">
        <v>92</v>
      </c>
      <c r="M1062" s="48" t="s">
        <v>73</v>
      </c>
      <c r="N1062" s="89" t="s">
        <v>74</v>
      </c>
      <c r="O1062" s="90" t="s">
        <v>74</v>
      </c>
      <c r="P1062" s="89" t="s">
        <v>74</v>
      </c>
      <c r="Q1062" s="47" t="str">
        <f t="shared" si="50"/>
        <v>4c604d4b-7893-4c9d-9d5e-d018e1515bd4</v>
      </c>
      <c r="R1062" s="64" t="s">
        <v>848</v>
      </c>
      <c r="S1062" s="87">
        <v>30</v>
      </c>
      <c r="T1062" s="21">
        <v>1</v>
      </c>
      <c r="U1062" s="62" t="s">
        <v>139</v>
      </c>
      <c r="V1062" s="49" t="s">
        <v>136</v>
      </c>
    </row>
    <row r="1063" spans="1:22" x14ac:dyDescent="0.2">
      <c r="A1063" s="21" t="str">
        <f t="shared" si="48"/>
        <v>Catalogo principalOPEN-CSP GOBIERNOe1a8109d-82f5-428a-8f2a-6c9eb801dd15</v>
      </c>
      <c r="B1063" s="21" t="str">
        <f t="shared" si="49"/>
        <v>e1a8109d-82f5-428a-8f2a-6c9eb801dd15OPEN-CSP GOBIERNO</v>
      </c>
      <c r="D1063" s="21" t="s">
        <v>134</v>
      </c>
      <c r="E1063" t="s">
        <v>2259</v>
      </c>
      <c r="F1063" s="21" t="s">
        <v>18</v>
      </c>
      <c r="G1063" s="21" t="s">
        <v>134</v>
      </c>
      <c r="H1063" s="49" t="s">
        <v>136</v>
      </c>
      <c r="I1063" s="21" t="s">
        <v>74</v>
      </c>
      <c r="J1063" t="s">
        <v>2260</v>
      </c>
      <c r="K1063" s="53" t="s">
        <v>29</v>
      </c>
      <c r="L1063" s="52" t="s">
        <v>92</v>
      </c>
      <c r="M1063" s="48" t="s">
        <v>73</v>
      </c>
      <c r="N1063" s="89" t="s">
        <v>74</v>
      </c>
      <c r="O1063" s="90" t="s">
        <v>74</v>
      </c>
      <c r="P1063" s="89" t="s">
        <v>74</v>
      </c>
      <c r="Q1063" s="47" t="str">
        <f t="shared" si="50"/>
        <v>e1a8109d-82f5-428a-8f2a-6c9eb801dd15</v>
      </c>
      <c r="R1063" s="64" t="s">
        <v>848</v>
      </c>
      <c r="S1063" s="87">
        <v>15</v>
      </c>
      <c r="T1063" s="21">
        <v>1</v>
      </c>
      <c r="U1063" s="62" t="s">
        <v>139</v>
      </c>
      <c r="V1063" s="49" t="s">
        <v>136</v>
      </c>
    </row>
    <row r="1064" spans="1:22" x14ac:dyDescent="0.2">
      <c r="A1064" s="21" t="str">
        <f t="shared" si="48"/>
        <v>Catalogo principalOPEN-CSP GOBIERNO1b4642e5-c69a-43ea-b4f6-f29bae46227e</v>
      </c>
      <c r="B1064" s="21" t="str">
        <f t="shared" si="49"/>
        <v>1b4642e5-c69a-43ea-b4f6-f29bae46227eOPEN-CSP GOBIERNO</v>
      </c>
      <c r="D1064" s="21" t="s">
        <v>134</v>
      </c>
      <c r="E1064" t="s">
        <v>2261</v>
      </c>
      <c r="F1064" s="21" t="s">
        <v>18</v>
      </c>
      <c r="G1064" s="21" t="s">
        <v>134</v>
      </c>
      <c r="H1064" s="49" t="s">
        <v>136</v>
      </c>
      <c r="I1064" s="21" t="s">
        <v>74</v>
      </c>
      <c r="J1064" t="s">
        <v>2262</v>
      </c>
      <c r="K1064" s="53" t="s">
        <v>29</v>
      </c>
      <c r="L1064" s="52" t="s">
        <v>92</v>
      </c>
      <c r="M1064" s="48" t="s">
        <v>73</v>
      </c>
      <c r="N1064" s="89" t="s">
        <v>74</v>
      </c>
      <c r="O1064" s="90" t="s">
        <v>74</v>
      </c>
      <c r="P1064" s="89" t="s">
        <v>74</v>
      </c>
      <c r="Q1064" s="47" t="str">
        <f t="shared" si="50"/>
        <v>1b4642e5-c69a-43ea-b4f6-f29bae46227e</v>
      </c>
      <c r="R1064" s="64" t="s">
        <v>848</v>
      </c>
      <c r="S1064" s="87">
        <v>18</v>
      </c>
      <c r="T1064" s="21">
        <v>1</v>
      </c>
      <c r="U1064" s="62" t="s">
        <v>139</v>
      </c>
      <c r="V1064" s="49" t="s">
        <v>136</v>
      </c>
    </row>
    <row r="1065" spans="1:22" x14ac:dyDescent="0.2">
      <c r="A1065" s="21" t="str">
        <f t="shared" si="48"/>
        <v>Catalogo principalOPEN-CSP GOBIERNO96ff854d-ac7a-4b01-8189-38318271742c</v>
      </c>
      <c r="B1065" s="21" t="str">
        <f t="shared" si="49"/>
        <v>96ff854d-ac7a-4b01-8189-38318271742cOPEN-CSP GOBIERNO</v>
      </c>
      <c r="D1065" s="21" t="s">
        <v>134</v>
      </c>
      <c r="E1065" t="s">
        <v>2263</v>
      </c>
      <c r="F1065" s="21" t="s">
        <v>18</v>
      </c>
      <c r="G1065" s="21" t="s">
        <v>134</v>
      </c>
      <c r="H1065" s="49" t="s">
        <v>136</v>
      </c>
      <c r="I1065" s="21" t="s">
        <v>74</v>
      </c>
      <c r="J1065" t="s">
        <v>2264</v>
      </c>
      <c r="K1065" s="53" t="s">
        <v>29</v>
      </c>
      <c r="L1065" s="52" t="s">
        <v>92</v>
      </c>
      <c r="M1065" s="48" t="s">
        <v>73</v>
      </c>
      <c r="N1065" s="89" t="s">
        <v>74</v>
      </c>
      <c r="O1065" s="90" t="s">
        <v>74</v>
      </c>
      <c r="P1065" s="89" t="s">
        <v>74</v>
      </c>
      <c r="Q1065" s="47" t="str">
        <f t="shared" si="50"/>
        <v>96ff854d-ac7a-4b01-8189-38318271742c</v>
      </c>
      <c r="R1065" s="64" t="s">
        <v>848</v>
      </c>
      <c r="S1065" s="87">
        <v>108</v>
      </c>
      <c r="T1065" s="21">
        <v>1</v>
      </c>
      <c r="U1065" s="62" t="s">
        <v>139</v>
      </c>
      <c r="V1065" s="49" t="s">
        <v>136</v>
      </c>
    </row>
    <row r="1066" spans="1:22" x14ac:dyDescent="0.2">
      <c r="A1066" s="21" t="str">
        <f t="shared" si="48"/>
        <v>Catalogo principalOPEN-CSP GOBIERNO663e36bd-0002-44c8-aa60-edc398c30d4a</v>
      </c>
      <c r="B1066" s="21" t="str">
        <f t="shared" si="49"/>
        <v>663e36bd-0002-44c8-aa60-edc398c30d4aOPEN-CSP GOBIERNO</v>
      </c>
      <c r="D1066" s="21" t="s">
        <v>134</v>
      </c>
      <c r="E1066" t="s">
        <v>2265</v>
      </c>
      <c r="F1066" s="21" t="s">
        <v>18</v>
      </c>
      <c r="G1066" s="21" t="s">
        <v>134</v>
      </c>
      <c r="H1066" s="49" t="s">
        <v>136</v>
      </c>
      <c r="I1066" s="21" t="s">
        <v>74</v>
      </c>
      <c r="J1066" t="s">
        <v>2266</v>
      </c>
      <c r="K1066" s="53" t="s">
        <v>29</v>
      </c>
      <c r="L1066" s="52" t="s">
        <v>92</v>
      </c>
      <c r="M1066" s="48" t="s">
        <v>73</v>
      </c>
      <c r="N1066" s="89" t="s">
        <v>74</v>
      </c>
      <c r="O1066" s="90" t="s">
        <v>74</v>
      </c>
      <c r="P1066" s="89" t="s">
        <v>74</v>
      </c>
      <c r="Q1066" s="47" t="str">
        <f t="shared" si="50"/>
        <v>663e36bd-0002-44c8-aa60-edc398c30d4a</v>
      </c>
      <c r="R1066" s="64" t="s">
        <v>848</v>
      </c>
      <c r="S1066" s="87">
        <v>1500</v>
      </c>
      <c r="T1066" s="21">
        <v>1</v>
      </c>
      <c r="U1066" s="62" t="s">
        <v>139</v>
      </c>
      <c r="V1066" s="49" t="s">
        <v>136</v>
      </c>
    </row>
    <row r="1067" spans="1:22" x14ac:dyDescent="0.2">
      <c r="A1067" s="21" t="str">
        <f t="shared" si="48"/>
        <v>Catalogo principalOPEN-CSP GOBIERNOf4f79b1e-122a-42c1-b613-939035460a3c</v>
      </c>
      <c r="B1067" s="21" t="str">
        <f t="shared" si="49"/>
        <v>f4f79b1e-122a-42c1-b613-939035460a3cOPEN-CSP GOBIERNO</v>
      </c>
      <c r="D1067" s="21" t="s">
        <v>134</v>
      </c>
      <c r="E1067" t="s">
        <v>2267</v>
      </c>
      <c r="F1067" s="21" t="s">
        <v>18</v>
      </c>
      <c r="G1067" s="21" t="s">
        <v>134</v>
      </c>
      <c r="H1067" s="49" t="s">
        <v>136</v>
      </c>
      <c r="I1067" s="21" t="s">
        <v>74</v>
      </c>
      <c r="J1067" t="s">
        <v>2268</v>
      </c>
      <c r="K1067" s="53" t="s">
        <v>29</v>
      </c>
      <c r="L1067" s="52" t="s">
        <v>92</v>
      </c>
      <c r="M1067" s="48" t="s">
        <v>73</v>
      </c>
      <c r="N1067" s="89" t="s">
        <v>74</v>
      </c>
      <c r="O1067" s="90" t="s">
        <v>74</v>
      </c>
      <c r="P1067" s="89" t="s">
        <v>74</v>
      </c>
      <c r="Q1067" s="47" t="str">
        <f t="shared" si="50"/>
        <v>f4f79b1e-122a-42c1-b613-939035460a3c</v>
      </c>
      <c r="R1067" s="64" t="s">
        <v>848</v>
      </c>
      <c r="S1067" s="87">
        <v>1000</v>
      </c>
      <c r="T1067" s="21">
        <v>1</v>
      </c>
      <c r="U1067" s="62" t="s">
        <v>139</v>
      </c>
      <c r="V1067" s="49" t="s">
        <v>136</v>
      </c>
    </row>
    <row r="1068" spans="1:22" x14ac:dyDescent="0.2">
      <c r="A1068" s="21" t="str">
        <f t="shared" si="48"/>
        <v>Catalogo principalOPEN-CSP GOBIERNOca25ca9f-fd18-4e72-84d3-c9e8c98f716c</v>
      </c>
      <c r="B1068" s="21" t="str">
        <f t="shared" si="49"/>
        <v>ca25ca9f-fd18-4e72-84d3-c9e8c98f716cOPEN-CSP GOBIERNO</v>
      </c>
      <c r="D1068" s="21" t="s">
        <v>134</v>
      </c>
      <c r="E1068" t="s">
        <v>2269</v>
      </c>
      <c r="F1068" s="21" t="s">
        <v>18</v>
      </c>
      <c r="G1068" s="21" t="s">
        <v>134</v>
      </c>
      <c r="H1068" s="49" t="s">
        <v>136</v>
      </c>
      <c r="I1068" s="21" t="s">
        <v>74</v>
      </c>
      <c r="J1068" t="s">
        <v>2270</v>
      </c>
      <c r="K1068" s="53" t="s">
        <v>29</v>
      </c>
      <c r="L1068" s="52" t="s">
        <v>92</v>
      </c>
      <c r="M1068" s="48" t="s">
        <v>73</v>
      </c>
      <c r="N1068" s="89" t="s">
        <v>74</v>
      </c>
      <c r="O1068" s="90" t="s">
        <v>74</v>
      </c>
      <c r="P1068" s="89" t="s">
        <v>74</v>
      </c>
      <c r="Q1068" s="47" t="str">
        <f t="shared" si="50"/>
        <v>ca25ca9f-fd18-4e72-84d3-c9e8c98f716c</v>
      </c>
      <c r="R1068" s="64" t="s">
        <v>848</v>
      </c>
      <c r="S1068" s="87">
        <v>1000</v>
      </c>
      <c r="T1068" s="21">
        <v>1</v>
      </c>
      <c r="U1068" s="62" t="s">
        <v>139</v>
      </c>
      <c r="V1068" s="49" t="s">
        <v>136</v>
      </c>
    </row>
    <row r="1069" spans="1:22" x14ac:dyDescent="0.2">
      <c r="A1069" s="21" t="str">
        <f t="shared" si="48"/>
        <v>Catalogo principalOPEN-CSP GOBIERNOde41684d-661e-46bd-9a45-a7af6106fd87</v>
      </c>
      <c r="B1069" s="21" t="str">
        <f t="shared" si="49"/>
        <v>de41684d-661e-46bd-9a45-a7af6106fd87OPEN-CSP GOBIERNO</v>
      </c>
      <c r="D1069" s="21" t="s">
        <v>134</v>
      </c>
      <c r="E1069" t="s">
        <v>2271</v>
      </c>
      <c r="F1069" s="21" t="s">
        <v>18</v>
      </c>
      <c r="G1069" s="21" t="s">
        <v>134</v>
      </c>
      <c r="H1069" s="49" t="s">
        <v>136</v>
      </c>
      <c r="I1069" s="21" t="s">
        <v>74</v>
      </c>
      <c r="J1069" t="s">
        <v>2272</v>
      </c>
      <c r="K1069" s="53" t="s">
        <v>29</v>
      </c>
      <c r="L1069" s="52" t="s">
        <v>92</v>
      </c>
      <c r="M1069" s="48" t="s">
        <v>73</v>
      </c>
      <c r="N1069" s="89" t="s">
        <v>74</v>
      </c>
      <c r="O1069" s="90" t="s">
        <v>74</v>
      </c>
      <c r="P1069" s="89" t="s">
        <v>74</v>
      </c>
      <c r="Q1069" s="47" t="str">
        <f t="shared" si="50"/>
        <v>de41684d-661e-46bd-9a45-a7af6106fd87</v>
      </c>
      <c r="R1069" s="64" t="s">
        <v>848</v>
      </c>
      <c r="S1069" s="87">
        <v>60</v>
      </c>
      <c r="T1069" s="21">
        <v>1</v>
      </c>
      <c r="U1069" s="62" t="s">
        <v>139</v>
      </c>
      <c r="V1069" s="49" t="s">
        <v>136</v>
      </c>
    </row>
    <row r="1070" spans="1:22" x14ac:dyDescent="0.2">
      <c r="A1070" s="21" t="str">
        <f t="shared" si="48"/>
        <v>Catalogo principalOPEN-CSP GOBIERNOfe07640e-7875-4f92-9a92-1e517156d04e</v>
      </c>
      <c r="B1070" s="21" t="str">
        <f t="shared" si="49"/>
        <v>fe07640e-7875-4f92-9a92-1e517156d04eOPEN-CSP GOBIERNO</v>
      </c>
      <c r="D1070" s="21" t="s">
        <v>134</v>
      </c>
      <c r="E1070" t="s">
        <v>2273</v>
      </c>
      <c r="F1070" s="21" t="s">
        <v>18</v>
      </c>
      <c r="G1070" s="21" t="s">
        <v>134</v>
      </c>
      <c r="H1070" s="49" t="s">
        <v>136</v>
      </c>
      <c r="I1070" s="21" t="s">
        <v>74</v>
      </c>
      <c r="J1070" t="s">
        <v>2274</v>
      </c>
      <c r="K1070" s="53" t="s">
        <v>29</v>
      </c>
      <c r="L1070" s="52" t="s">
        <v>92</v>
      </c>
      <c r="M1070" s="48" t="s">
        <v>73</v>
      </c>
      <c r="N1070" s="89" t="s">
        <v>74</v>
      </c>
      <c r="O1070" s="90" t="s">
        <v>74</v>
      </c>
      <c r="P1070" s="89" t="s">
        <v>74</v>
      </c>
      <c r="Q1070" s="47" t="str">
        <f t="shared" si="50"/>
        <v>fe07640e-7875-4f92-9a92-1e517156d04e</v>
      </c>
      <c r="R1070" s="64" t="s">
        <v>848</v>
      </c>
      <c r="S1070" s="87">
        <v>50</v>
      </c>
      <c r="T1070" s="21">
        <v>1</v>
      </c>
      <c r="U1070" s="62" t="s">
        <v>139</v>
      </c>
      <c r="V1070" s="49" t="s">
        <v>136</v>
      </c>
    </row>
    <row r="1071" spans="1:22" x14ac:dyDescent="0.2">
      <c r="A1071" s="21" t="str">
        <f t="shared" si="48"/>
        <v>Catalogo principalOPEN-CSP GOBIERNOc20e5639-da58-4741-bbb2-fa6460ff067c</v>
      </c>
      <c r="B1071" s="21" t="str">
        <f t="shared" si="49"/>
        <v>c20e5639-da58-4741-bbb2-fa6460ff067cOPEN-CSP GOBIERNO</v>
      </c>
      <c r="D1071" s="21" t="s">
        <v>134</v>
      </c>
      <c r="E1071" t="s">
        <v>2275</v>
      </c>
      <c r="F1071" s="21" t="s">
        <v>18</v>
      </c>
      <c r="G1071" s="21" t="s">
        <v>134</v>
      </c>
      <c r="H1071" s="49" t="s">
        <v>136</v>
      </c>
      <c r="I1071" s="21" t="s">
        <v>74</v>
      </c>
      <c r="J1071" t="s">
        <v>2276</v>
      </c>
      <c r="K1071" s="53" t="s">
        <v>29</v>
      </c>
      <c r="L1071" s="52" t="s">
        <v>92</v>
      </c>
      <c r="M1071" s="48" t="s">
        <v>73</v>
      </c>
      <c r="N1071" s="89" t="s">
        <v>74</v>
      </c>
      <c r="O1071" s="90" t="s">
        <v>74</v>
      </c>
      <c r="P1071" s="89" t="s">
        <v>74</v>
      </c>
      <c r="Q1071" s="47" t="str">
        <f t="shared" si="50"/>
        <v>c20e5639-da58-4741-bbb2-fa6460ff067c</v>
      </c>
      <c r="R1071" s="64" t="s">
        <v>848</v>
      </c>
      <c r="S1071" s="87">
        <v>75</v>
      </c>
      <c r="T1071" s="21">
        <v>1</v>
      </c>
      <c r="U1071" s="62" t="s">
        <v>139</v>
      </c>
      <c r="V1071" s="49" t="s">
        <v>136</v>
      </c>
    </row>
    <row r="1072" spans="1:22" x14ac:dyDescent="0.2">
      <c r="A1072" s="21" t="str">
        <f t="shared" si="48"/>
        <v>Catalogo principalOPEN-CSP GOBIERNO16b71874-cc11-44db-91cf-56badc7b53cd</v>
      </c>
      <c r="B1072" s="21" t="str">
        <f t="shared" si="49"/>
        <v>16b71874-cc11-44db-91cf-56badc7b53cdOPEN-CSP GOBIERNO</v>
      </c>
      <c r="D1072" s="21" t="s">
        <v>134</v>
      </c>
      <c r="E1072" t="s">
        <v>2277</v>
      </c>
      <c r="F1072" s="21" t="s">
        <v>18</v>
      </c>
      <c r="G1072" s="21" t="s">
        <v>134</v>
      </c>
      <c r="H1072" s="49" t="s">
        <v>136</v>
      </c>
      <c r="I1072" s="21" t="s">
        <v>74</v>
      </c>
      <c r="J1072" t="s">
        <v>2278</v>
      </c>
      <c r="K1072" s="53" t="s">
        <v>29</v>
      </c>
      <c r="L1072" s="52" t="s">
        <v>92</v>
      </c>
      <c r="M1072" s="48" t="s">
        <v>73</v>
      </c>
      <c r="N1072" s="89" t="s">
        <v>74</v>
      </c>
      <c r="O1072" s="90" t="s">
        <v>74</v>
      </c>
      <c r="P1072" s="89" t="s">
        <v>74</v>
      </c>
      <c r="Q1072" s="47" t="str">
        <f t="shared" si="50"/>
        <v>16b71874-cc11-44db-91cf-56badc7b53cd</v>
      </c>
      <c r="R1072" s="64" t="s">
        <v>848</v>
      </c>
      <c r="S1072" s="87">
        <v>20</v>
      </c>
      <c r="T1072" s="21">
        <v>1</v>
      </c>
      <c r="U1072" s="62" t="s">
        <v>139</v>
      </c>
      <c r="V1072" s="49" t="s">
        <v>136</v>
      </c>
    </row>
    <row r="1073" spans="1:22" x14ac:dyDescent="0.2">
      <c r="A1073" s="21" t="str">
        <f t="shared" si="48"/>
        <v>Catalogo principalOPEN-CSP GOBIERNO76223816-9efb-4bfd-a761-50703187a265</v>
      </c>
      <c r="B1073" s="21" t="str">
        <f t="shared" si="49"/>
        <v>76223816-9efb-4bfd-a761-50703187a265OPEN-CSP GOBIERNO</v>
      </c>
      <c r="D1073" s="21" t="s">
        <v>134</v>
      </c>
      <c r="E1073" t="s">
        <v>2279</v>
      </c>
      <c r="F1073" s="21" t="s">
        <v>18</v>
      </c>
      <c r="G1073" s="21" t="s">
        <v>134</v>
      </c>
      <c r="H1073" s="49" t="s">
        <v>136</v>
      </c>
      <c r="I1073" s="21" t="s">
        <v>74</v>
      </c>
      <c r="J1073" t="s">
        <v>2280</v>
      </c>
      <c r="K1073" s="53" t="s">
        <v>29</v>
      </c>
      <c r="L1073" s="52" t="s">
        <v>92</v>
      </c>
      <c r="M1073" s="48" t="s">
        <v>73</v>
      </c>
      <c r="N1073" s="89" t="s">
        <v>74</v>
      </c>
      <c r="O1073" s="90" t="s">
        <v>74</v>
      </c>
      <c r="P1073" s="89" t="s">
        <v>74</v>
      </c>
      <c r="Q1073" s="47" t="str">
        <f t="shared" si="50"/>
        <v>76223816-9efb-4bfd-a761-50703187a265</v>
      </c>
      <c r="R1073" s="64" t="s">
        <v>848</v>
      </c>
      <c r="S1073" s="87">
        <v>10</v>
      </c>
      <c r="T1073" s="21">
        <v>1</v>
      </c>
      <c r="U1073" s="62" t="s">
        <v>139</v>
      </c>
      <c r="V1073" s="49" t="s">
        <v>136</v>
      </c>
    </row>
    <row r="1074" spans="1:22" x14ac:dyDescent="0.2">
      <c r="A1074" s="21" t="str">
        <f t="shared" si="48"/>
        <v>Catalogo principalOPEN-CSP GOBIERNOcfa8789f-56d5-4a82-96d8-01aa7e2896dc</v>
      </c>
      <c r="B1074" s="21" t="str">
        <f t="shared" si="49"/>
        <v>cfa8789f-56d5-4a82-96d8-01aa7e2896dcOPEN-CSP GOBIERNO</v>
      </c>
      <c r="D1074" s="21" t="s">
        <v>134</v>
      </c>
      <c r="E1074" t="s">
        <v>2281</v>
      </c>
      <c r="F1074" s="21" t="s">
        <v>18</v>
      </c>
      <c r="G1074" s="21" t="s">
        <v>134</v>
      </c>
      <c r="H1074" s="49" t="s">
        <v>136</v>
      </c>
      <c r="I1074" s="21" t="s">
        <v>74</v>
      </c>
      <c r="J1074" t="s">
        <v>2282</v>
      </c>
      <c r="K1074" s="53" t="s">
        <v>29</v>
      </c>
      <c r="L1074" s="52" t="s">
        <v>92</v>
      </c>
      <c r="M1074" s="48" t="s">
        <v>73</v>
      </c>
      <c r="N1074" s="89" t="s">
        <v>74</v>
      </c>
      <c r="O1074" s="90" t="s">
        <v>74</v>
      </c>
      <c r="P1074" s="89" t="s">
        <v>74</v>
      </c>
      <c r="Q1074" s="47" t="str">
        <f t="shared" si="50"/>
        <v>cfa8789f-56d5-4a82-96d8-01aa7e2896dc</v>
      </c>
      <c r="R1074" s="64" t="s">
        <v>848</v>
      </c>
      <c r="S1074" s="87">
        <v>12</v>
      </c>
      <c r="T1074" s="21">
        <v>1</v>
      </c>
      <c r="U1074" s="62" t="s">
        <v>139</v>
      </c>
      <c r="V1074" s="49" t="s">
        <v>136</v>
      </c>
    </row>
    <row r="1075" spans="1:22" x14ac:dyDescent="0.2">
      <c r="A1075" s="21" t="str">
        <f t="shared" si="48"/>
        <v>Catalogo principalOPEN-CSP GOBIERNO58cd6573-6784-4467-b2fc-1a06bb874ed6</v>
      </c>
      <c r="B1075" s="21" t="str">
        <f t="shared" si="49"/>
        <v>58cd6573-6784-4467-b2fc-1a06bb874ed6OPEN-CSP GOBIERNO</v>
      </c>
      <c r="D1075" s="21" t="s">
        <v>134</v>
      </c>
      <c r="E1075" t="s">
        <v>2283</v>
      </c>
      <c r="F1075" s="21" t="s">
        <v>18</v>
      </c>
      <c r="G1075" s="21" t="s">
        <v>134</v>
      </c>
      <c r="H1075" s="49" t="s">
        <v>136</v>
      </c>
      <c r="I1075" s="21" t="s">
        <v>74</v>
      </c>
      <c r="J1075" t="s">
        <v>2284</v>
      </c>
      <c r="K1075" s="53" t="s">
        <v>29</v>
      </c>
      <c r="L1075" s="52" t="s">
        <v>92</v>
      </c>
      <c r="M1075" s="48" t="s">
        <v>73</v>
      </c>
      <c r="N1075" s="89" t="s">
        <v>74</v>
      </c>
      <c r="O1075" s="90" t="s">
        <v>74</v>
      </c>
      <c r="P1075" s="89" t="s">
        <v>74</v>
      </c>
      <c r="Q1075" s="47" t="str">
        <f t="shared" si="50"/>
        <v>58cd6573-6784-4467-b2fc-1a06bb874ed6</v>
      </c>
      <c r="R1075" s="64" t="s">
        <v>848</v>
      </c>
      <c r="S1075" s="87">
        <v>95</v>
      </c>
      <c r="T1075" s="21">
        <v>1</v>
      </c>
      <c r="U1075" s="62" t="s">
        <v>139</v>
      </c>
      <c r="V1075" s="49" t="s">
        <v>136</v>
      </c>
    </row>
    <row r="1076" spans="1:22" x14ac:dyDescent="0.2">
      <c r="A1076" s="21" t="str">
        <f t="shared" si="48"/>
        <v>Catalogo principalOPEN-CSP GOBIERNOb3bd9735-0d13-4244-ad2d-3dc1ed860cd1</v>
      </c>
      <c r="B1076" s="21" t="str">
        <f t="shared" si="49"/>
        <v>b3bd9735-0d13-4244-ad2d-3dc1ed860cd1OPEN-CSP GOBIERNO</v>
      </c>
      <c r="D1076" s="21" t="s">
        <v>134</v>
      </c>
      <c r="E1076" t="s">
        <v>2285</v>
      </c>
      <c r="F1076" s="21" t="s">
        <v>18</v>
      </c>
      <c r="G1076" s="21" t="s">
        <v>134</v>
      </c>
      <c r="H1076" s="49" t="s">
        <v>136</v>
      </c>
      <c r="I1076" s="21" t="s">
        <v>74</v>
      </c>
      <c r="J1076" t="s">
        <v>2286</v>
      </c>
      <c r="K1076" s="53" t="s">
        <v>29</v>
      </c>
      <c r="L1076" s="52" t="s">
        <v>92</v>
      </c>
      <c r="M1076" s="48" t="s">
        <v>73</v>
      </c>
      <c r="N1076" s="89" t="s">
        <v>74</v>
      </c>
      <c r="O1076" s="90" t="s">
        <v>74</v>
      </c>
      <c r="P1076" s="89" t="s">
        <v>74</v>
      </c>
      <c r="Q1076" s="47" t="str">
        <f t="shared" si="50"/>
        <v>b3bd9735-0d13-4244-ad2d-3dc1ed860cd1</v>
      </c>
      <c r="R1076" s="64" t="s">
        <v>848</v>
      </c>
      <c r="S1076" s="87">
        <v>60</v>
      </c>
      <c r="T1076" s="21">
        <v>1</v>
      </c>
      <c r="U1076" s="62" t="s">
        <v>139</v>
      </c>
      <c r="V1076" s="49" t="s">
        <v>136</v>
      </c>
    </row>
    <row r="1077" spans="1:22" x14ac:dyDescent="0.2">
      <c r="A1077" s="21" t="str">
        <f t="shared" si="48"/>
        <v>Catalogo principalOPEN-CSP GOBIERNO54eb7099-0bfc-40be-b6e9-9064ceaf1dd3</v>
      </c>
      <c r="B1077" s="21" t="str">
        <f t="shared" si="49"/>
        <v>54eb7099-0bfc-40be-b6e9-9064ceaf1dd3OPEN-CSP GOBIERNO</v>
      </c>
      <c r="D1077" s="21" t="s">
        <v>134</v>
      </c>
      <c r="E1077" t="s">
        <v>2287</v>
      </c>
      <c r="F1077" s="21" t="s">
        <v>18</v>
      </c>
      <c r="G1077" s="21" t="s">
        <v>134</v>
      </c>
      <c r="H1077" s="49" t="s">
        <v>136</v>
      </c>
      <c r="I1077" s="21" t="s">
        <v>74</v>
      </c>
      <c r="J1077" t="s">
        <v>2288</v>
      </c>
      <c r="K1077" s="53" t="s">
        <v>29</v>
      </c>
      <c r="L1077" s="52" t="s">
        <v>92</v>
      </c>
      <c r="M1077" s="48" t="s">
        <v>73</v>
      </c>
      <c r="N1077" s="89" t="s">
        <v>74</v>
      </c>
      <c r="O1077" s="90" t="s">
        <v>74</v>
      </c>
      <c r="P1077" s="89" t="s">
        <v>74</v>
      </c>
      <c r="Q1077" s="47" t="str">
        <f t="shared" si="50"/>
        <v>54eb7099-0bfc-40be-b6e9-9064ceaf1dd3</v>
      </c>
      <c r="R1077" s="64" t="s">
        <v>848</v>
      </c>
      <c r="S1077" s="87">
        <v>80</v>
      </c>
      <c r="T1077" s="21">
        <v>1</v>
      </c>
      <c r="U1077" s="62" t="s">
        <v>139</v>
      </c>
      <c r="V1077" s="49" t="s">
        <v>136</v>
      </c>
    </row>
    <row r="1078" spans="1:22" x14ac:dyDescent="0.2">
      <c r="A1078" s="21" t="str">
        <f t="shared" si="48"/>
        <v>Catalogo principalOPEN-CSP GOBIERNO90721666-ed17-4dc6-aee9-7a6b9390b901</v>
      </c>
      <c r="B1078" s="21" t="str">
        <f t="shared" si="49"/>
        <v>90721666-ed17-4dc6-aee9-7a6b9390b901OPEN-CSP GOBIERNO</v>
      </c>
      <c r="D1078" s="21" t="s">
        <v>134</v>
      </c>
      <c r="E1078" t="s">
        <v>2289</v>
      </c>
      <c r="F1078" s="21" t="s">
        <v>18</v>
      </c>
      <c r="G1078" s="21" t="s">
        <v>134</v>
      </c>
      <c r="H1078" s="49" t="s">
        <v>136</v>
      </c>
      <c r="I1078" s="21" t="s">
        <v>74</v>
      </c>
      <c r="J1078" t="s">
        <v>2290</v>
      </c>
      <c r="K1078" s="53" t="s">
        <v>29</v>
      </c>
      <c r="L1078" s="52" t="s">
        <v>92</v>
      </c>
      <c r="M1078" s="48" t="s">
        <v>73</v>
      </c>
      <c r="N1078" s="89" t="s">
        <v>74</v>
      </c>
      <c r="O1078" s="90" t="s">
        <v>74</v>
      </c>
      <c r="P1078" s="89" t="s">
        <v>74</v>
      </c>
      <c r="Q1078" s="47" t="str">
        <f t="shared" si="50"/>
        <v>90721666-ed17-4dc6-aee9-7a6b9390b901</v>
      </c>
      <c r="R1078" s="64" t="s">
        <v>848</v>
      </c>
      <c r="S1078" s="87">
        <v>70</v>
      </c>
      <c r="T1078" s="21">
        <v>1</v>
      </c>
      <c r="U1078" s="62" t="s">
        <v>139</v>
      </c>
      <c r="V1078" s="49" t="s">
        <v>136</v>
      </c>
    </row>
    <row r="1079" spans="1:22" x14ac:dyDescent="0.2">
      <c r="A1079" s="21" t="str">
        <f t="shared" si="48"/>
        <v>Catalogo principalOPEN-CSP GOBIERNO56433e2b-3378-4b35-867d-31ebb879deac</v>
      </c>
      <c r="B1079" s="21" t="str">
        <f t="shared" si="49"/>
        <v>56433e2b-3378-4b35-867d-31ebb879deacOPEN-CSP GOBIERNO</v>
      </c>
      <c r="D1079" s="21" t="s">
        <v>134</v>
      </c>
      <c r="E1079" t="s">
        <v>2291</v>
      </c>
      <c r="F1079" s="21" t="s">
        <v>18</v>
      </c>
      <c r="G1079" s="21" t="s">
        <v>134</v>
      </c>
      <c r="H1079" s="49" t="s">
        <v>136</v>
      </c>
      <c r="I1079" s="21" t="s">
        <v>74</v>
      </c>
      <c r="J1079" t="s">
        <v>2292</v>
      </c>
      <c r="K1079" s="53" t="s">
        <v>29</v>
      </c>
      <c r="L1079" s="52" t="s">
        <v>92</v>
      </c>
      <c r="M1079" s="48" t="s">
        <v>73</v>
      </c>
      <c r="N1079" s="89" t="s">
        <v>74</v>
      </c>
      <c r="O1079" s="90" t="s">
        <v>74</v>
      </c>
      <c r="P1079" s="89" t="s">
        <v>74</v>
      </c>
      <c r="Q1079" s="47" t="str">
        <f t="shared" si="50"/>
        <v>56433e2b-3378-4b35-867d-31ebb879deac</v>
      </c>
      <c r="R1079" s="64" t="s">
        <v>848</v>
      </c>
      <c r="S1079" s="87">
        <v>145</v>
      </c>
      <c r="T1079" s="21">
        <v>1</v>
      </c>
      <c r="U1079" s="62" t="s">
        <v>139</v>
      </c>
      <c r="V1079" s="49" t="s">
        <v>136</v>
      </c>
    </row>
    <row r="1080" spans="1:22" x14ac:dyDescent="0.2">
      <c r="A1080" s="21" t="str">
        <f t="shared" si="48"/>
        <v>Catalogo principalOPEN-CSP GOBIERNO302f003f-c5bf-4c66-b748-0acc40f64391</v>
      </c>
      <c r="B1080" s="21" t="str">
        <f t="shared" si="49"/>
        <v>302f003f-c5bf-4c66-b748-0acc40f64391OPEN-CSP GOBIERNO</v>
      </c>
      <c r="D1080" s="21" t="s">
        <v>134</v>
      </c>
      <c r="E1080" t="s">
        <v>2293</v>
      </c>
      <c r="F1080" s="21" t="s">
        <v>18</v>
      </c>
      <c r="G1080" s="21" t="s">
        <v>134</v>
      </c>
      <c r="H1080" s="49" t="s">
        <v>136</v>
      </c>
      <c r="I1080" s="21" t="s">
        <v>74</v>
      </c>
      <c r="J1080" t="s">
        <v>2294</v>
      </c>
      <c r="K1080" s="53" t="s">
        <v>29</v>
      </c>
      <c r="L1080" s="52" t="s">
        <v>92</v>
      </c>
      <c r="M1080" s="48" t="s">
        <v>73</v>
      </c>
      <c r="N1080" s="89" t="s">
        <v>74</v>
      </c>
      <c r="O1080" s="90" t="s">
        <v>74</v>
      </c>
      <c r="P1080" s="89" t="s">
        <v>74</v>
      </c>
      <c r="Q1080" s="47" t="str">
        <f t="shared" si="50"/>
        <v>302f003f-c5bf-4c66-b748-0acc40f64391</v>
      </c>
      <c r="R1080" s="64" t="s">
        <v>848</v>
      </c>
      <c r="S1080" s="87">
        <v>57</v>
      </c>
      <c r="T1080" s="21">
        <v>1</v>
      </c>
      <c r="U1080" s="62" t="s">
        <v>139</v>
      </c>
      <c r="V1080" s="49" t="s">
        <v>136</v>
      </c>
    </row>
    <row r="1081" spans="1:22" x14ac:dyDescent="0.2">
      <c r="A1081" s="21" t="str">
        <f t="shared" si="48"/>
        <v>Catalogo principalOPEN-CSP GOBIERNO9a63aebe-0ae1-48ee-a323-62eedcab523f</v>
      </c>
      <c r="B1081" s="21" t="str">
        <f t="shared" si="49"/>
        <v>9a63aebe-0ae1-48ee-a323-62eedcab523fOPEN-CSP GOBIERNO</v>
      </c>
      <c r="D1081" s="21" t="s">
        <v>134</v>
      </c>
      <c r="E1081" t="s">
        <v>2295</v>
      </c>
      <c r="F1081" s="21" t="s">
        <v>18</v>
      </c>
      <c r="G1081" s="21" t="s">
        <v>134</v>
      </c>
      <c r="H1081" s="49" t="s">
        <v>136</v>
      </c>
      <c r="I1081" s="21" t="s">
        <v>74</v>
      </c>
      <c r="J1081" t="s">
        <v>2296</v>
      </c>
      <c r="K1081" s="53" t="s">
        <v>29</v>
      </c>
      <c r="L1081" s="52" t="s">
        <v>92</v>
      </c>
      <c r="M1081" s="48" t="s">
        <v>73</v>
      </c>
      <c r="N1081" s="89" t="s">
        <v>74</v>
      </c>
      <c r="O1081" s="90" t="s">
        <v>74</v>
      </c>
      <c r="P1081" s="89" t="s">
        <v>74</v>
      </c>
      <c r="Q1081" s="47" t="str">
        <f t="shared" si="50"/>
        <v>9a63aebe-0ae1-48ee-a323-62eedcab523f</v>
      </c>
      <c r="R1081" s="64" t="s">
        <v>848</v>
      </c>
      <c r="S1081" s="87">
        <v>75</v>
      </c>
      <c r="T1081" s="21">
        <v>1</v>
      </c>
      <c r="U1081" s="62" t="s">
        <v>139</v>
      </c>
      <c r="V1081" s="49" t="s">
        <v>136</v>
      </c>
    </row>
    <row r="1082" spans="1:22" x14ac:dyDescent="0.2">
      <c r="A1082" s="21" t="str">
        <f t="shared" si="48"/>
        <v>Catalogo principalOPEN-CSP GOBIERNOe2bfd79c-7ca2-4643-851b-014c4afee1b0</v>
      </c>
      <c r="B1082" s="21" t="str">
        <f t="shared" si="49"/>
        <v>e2bfd79c-7ca2-4643-851b-014c4afee1b0OPEN-CSP GOBIERNO</v>
      </c>
      <c r="D1082" s="21" t="s">
        <v>134</v>
      </c>
      <c r="E1082" t="s">
        <v>2297</v>
      </c>
      <c r="F1082" s="21" t="s">
        <v>18</v>
      </c>
      <c r="G1082" s="21" t="s">
        <v>134</v>
      </c>
      <c r="H1082" s="49" t="s">
        <v>136</v>
      </c>
      <c r="I1082" s="21" t="s">
        <v>74</v>
      </c>
      <c r="J1082" t="s">
        <v>2298</v>
      </c>
      <c r="K1082" s="53" t="s">
        <v>29</v>
      </c>
      <c r="L1082" s="52" t="s">
        <v>92</v>
      </c>
      <c r="M1082" s="48" t="s">
        <v>73</v>
      </c>
      <c r="N1082" s="89" t="s">
        <v>74</v>
      </c>
      <c r="O1082" s="90" t="s">
        <v>74</v>
      </c>
      <c r="P1082" s="89" t="s">
        <v>74</v>
      </c>
      <c r="Q1082" s="47" t="str">
        <f t="shared" si="50"/>
        <v>e2bfd79c-7ca2-4643-851b-014c4afee1b0</v>
      </c>
      <c r="R1082" s="64" t="s">
        <v>848</v>
      </c>
      <c r="S1082" s="87">
        <v>250</v>
      </c>
      <c r="T1082" s="21">
        <v>1</v>
      </c>
      <c r="U1082" s="62" t="s">
        <v>139</v>
      </c>
      <c r="V1082" s="49" t="s">
        <v>136</v>
      </c>
    </row>
    <row r="1083" spans="1:22" x14ac:dyDescent="0.2">
      <c r="A1083" s="21" t="str">
        <f t="shared" si="48"/>
        <v>Catalogo principalOPEN-CSP GOBIERNO51f99b45-3f92-4ef0-9167-b04709a62106</v>
      </c>
      <c r="B1083" s="21" t="str">
        <f t="shared" si="49"/>
        <v>51f99b45-3f92-4ef0-9167-b04709a62106OPEN-CSP GOBIERNO</v>
      </c>
      <c r="D1083" s="21" t="s">
        <v>134</v>
      </c>
      <c r="E1083" t="s">
        <v>2299</v>
      </c>
      <c r="F1083" s="21" t="s">
        <v>18</v>
      </c>
      <c r="G1083" s="21" t="s">
        <v>134</v>
      </c>
      <c r="H1083" s="49" t="s">
        <v>136</v>
      </c>
      <c r="I1083" s="21" t="s">
        <v>74</v>
      </c>
      <c r="J1083" t="s">
        <v>2300</v>
      </c>
      <c r="K1083" s="53" t="s">
        <v>29</v>
      </c>
      <c r="L1083" s="52" t="s">
        <v>92</v>
      </c>
      <c r="M1083" s="48" t="s">
        <v>73</v>
      </c>
      <c r="N1083" s="89" t="s">
        <v>74</v>
      </c>
      <c r="O1083" s="90" t="s">
        <v>74</v>
      </c>
      <c r="P1083" s="89" t="s">
        <v>74</v>
      </c>
      <c r="Q1083" s="47" t="str">
        <f t="shared" si="50"/>
        <v>51f99b45-3f92-4ef0-9167-b04709a62106</v>
      </c>
      <c r="R1083" s="64" t="s">
        <v>848</v>
      </c>
      <c r="S1083" s="87">
        <v>50</v>
      </c>
      <c r="T1083" s="21">
        <v>1</v>
      </c>
      <c r="U1083" s="62" t="s">
        <v>139</v>
      </c>
      <c r="V1083" s="49" t="s">
        <v>136</v>
      </c>
    </row>
    <row r="1084" spans="1:22" x14ac:dyDescent="0.2">
      <c r="A1084" s="21" t="str">
        <f t="shared" si="48"/>
        <v>Catalogo principalOPEN-CSP GOBIERNO53df0e9f-13ca-42eb-bbdf-25f5b44ed5b9</v>
      </c>
      <c r="B1084" s="21" t="str">
        <f t="shared" si="49"/>
        <v>53df0e9f-13ca-42eb-bbdf-25f5b44ed5b9OPEN-CSP GOBIERNO</v>
      </c>
      <c r="D1084" s="21" t="s">
        <v>134</v>
      </c>
      <c r="E1084" t="s">
        <v>2301</v>
      </c>
      <c r="F1084" s="21" t="s">
        <v>18</v>
      </c>
      <c r="G1084" s="21" t="s">
        <v>134</v>
      </c>
      <c r="H1084" s="49" t="s">
        <v>136</v>
      </c>
      <c r="I1084" s="21" t="s">
        <v>74</v>
      </c>
      <c r="J1084" t="s">
        <v>2302</v>
      </c>
      <c r="K1084" s="53" t="s">
        <v>29</v>
      </c>
      <c r="L1084" s="52" t="s">
        <v>92</v>
      </c>
      <c r="M1084" s="48" t="s">
        <v>73</v>
      </c>
      <c r="N1084" s="89" t="s">
        <v>74</v>
      </c>
      <c r="O1084" s="90" t="s">
        <v>74</v>
      </c>
      <c r="P1084" s="89" t="s">
        <v>74</v>
      </c>
      <c r="Q1084" s="47" t="str">
        <f t="shared" si="50"/>
        <v>53df0e9f-13ca-42eb-bbdf-25f5b44ed5b9</v>
      </c>
      <c r="R1084" s="64" t="s">
        <v>848</v>
      </c>
      <c r="S1084" s="87">
        <v>30</v>
      </c>
      <c r="T1084" s="21">
        <v>1</v>
      </c>
      <c r="U1084" s="62" t="s">
        <v>139</v>
      </c>
      <c r="V1084" s="49" t="s">
        <v>136</v>
      </c>
    </row>
    <row r="1085" spans="1:22" x14ac:dyDescent="0.2">
      <c r="A1085" s="21" t="str">
        <f t="shared" si="48"/>
        <v>Catalogo principalOPEN-CSP GOBIERNO41791076-9613-40e3-b1c4-7ba8c2c95e60</v>
      </c>
      <c r="B1085" s="21" t="str">
        <f t="shared" si="49"/>
        <v>41791076-9613-40e3-b1c4-7ba8c2c95e60OPEN-CSP GOBIERNO</v>
      </c>
      <c r="D1085" s="21" t="s">
        <v>134</v>
      </c>
      <c r="E1085" t="s">
        <v>2303</v>
      </c>
      <c r="F1085" s="21" t="s">
        <v>18</v>
      </c>
      <c r="G1085" s="21" t="s">
        <v>134</v>
      </c>
      <c r="H1085" s="49" t="s">
        <v>136</v>
      </c>
      <c r="I1085" s="21" t="s">
        <v>74</v>
      </c>
      <c r="J1085" t="s">
        <v>2304</v>
      </c>
      <c r="K1085" s="53" t="s">
        <v>29</v>
      </c>
      <c r="L1085" s="52" t="s">
        <v>92</v>
      </c>
      <c r="M1085" s="48" t="s">
        <v>73</v>
      </c>
      <c r="N1085" s="89" t="s">
        <v>74</v>
      </c>
      <c r="O1085" s="90" t="s">
        <v>74</v>
      </c>
      <c r="P1085" s="89" t="s">
        <v>74</v>
      </c>
      <c r="Q1085" s="47" t="str">
        <f t="shared" si="50"/>
        <v>41791076-9613-40e3-b1c4-7ba8c2c95e60</v>
      </c>
      <c r="R1085" s="64" t="s">
        <v>848</v>
      </c>
      <c r="S1085" s="87">
        <v>20</v>
      </c>
      <c r="T1085" s="21">
        <v>1</v>
      </c>
      <c r="U1085" s="62" t="s">
        <v>139</v>
      </c>
      <c r="V1085" s="49" t="s">
        <v>136</v>
      </c>
    </row>
    <row r="1086" spans="1:22" x14ac:dyDescent="0.2">
      <c r="A1086" s="21" t="str">
        <f t="shared" si="48"/>
        <v>Catalogo principalOPEN-CSP GOBIERNO3a3b94ad-2c17-4078-bf37-4c432900be5f</v>
      </c>
      <c r="B1086" s="21" t="str">
        <f t="shared" si="49"/>
        <v>3a3b94ad-2c17-4078-bf37-4c432900be5fOPEN-CSP GOBIERNO</v>
      </c>
      <c r="D1086" s="21" t="s">
        <v>134</v>
      </c>
      <c r="E1086" t="s">
        <v>2305</v>
      </c>
      <c r="F1086" s="21" t="s">
        <v>18</v>
      </c>
      <c r="G1086" s="21" t="s">
        <v>134</v>
      </c>
      <c r="H1086" s="49" t="s">
        <v>136</v>
      </c>
      <c r="I1086" s="21" t="s">
        <v>74</v>
      </c>
      <c r="J1086" t="s">
        <v>2306</v>
      </c>
      <c r="K1086" s="53" t="s">
        <v>29</v>
      </c>
      <c r="L1086" s="52" t="s">
        <v>92</v>
      </c>
      <c r="M1086" s="48" t="s">
        <v>73</v>
      </c>
      <c r="N1086" s="89" t="s">
        <v>74</v>
      </c>
      <c r="O1086" s="90" t="s">
        <v>74</v>
      </c>
      <c r="P1086" s="89" t="s">
        <v>74</v>
      </c>
      <c r="Q1086" s="47" t="str">
        <f t="shared" si="50"/>
        <v>3a3b94ad-2c17-4078-bf37-4c432900be5f</v>
      </c>
      <c r="R1086" s="64" t="s">
        <v>848</v>
      </c>
      <c r="S1086" s="87">
        <v>10</v>
      </c>
      <c r="T1086" s="21">
        <v>1</v>
      </c>
      <c r="U1086" s="62" t="s">
        <v>139</v>
      </c>
      <c r="V1086" s="49" t="s">
        <v>136</v>
      </c>
    </row>
    <row r="1087" spans="1:22" x14ac:dyDescent="0.2">
      <c r="A1087" s="21" t="str">
        <f t="shared" ref="A1087:A1150" si="51">D1087&amp;F1087&amp;E1087</f>
        <v>Catalogo principalOPEN-CSP GOBIERNO2a55990d-53e2-4d70-ae90-f7a28521a539</v>
      </c>
      <c r="B1087" s="21" t="str">
        <f t="shared" ref="B1087:B1150" si="52">E1087&amp;F1087</f>
        <v>2a55990d-53e2-4d70-ae90-f7a28521a539OPEN-CSP GOBIERNO</v>
      </c>
      <c r="D1087" s="21" t="s">
        <v>134</v>
      </c>
      <c r="E1087" t="s">
        <v>2307</v>
      </c>
      <c r="F1087" s="21" t="s">
        <v>18</v>
      </c>
      <c r="G1087" s="21" t="s">
        <v>134</v>
      </c>
      <c r="H1087" s="49" t="s">
        <v>136</v>
      </c>
      <c r="I1087" s="21" t="s">
        <v>74</v>
      </c>
      <c r="J1087" t="s">
        <v>2308</v>
      </c>
      <c r="K1087" s="53" t="s">
        <v>29</v>
      </c>
      <c r="L1087" s="52" t="s">
        <v>92</v>
      </c>
      <c r="M1087" s="48" t="s">
        <v>73</v>
      </c>
      <c r="N1087" s="89" t="s">
        <v>74</v>
      </c>
      <c r="O1087" s="90" t="s">
        <v>74</v>
      </c>
      <c r="P1087" s="89" t="s">
        <v>74</v>
      </c>
      <c r="Q1087" s="47" t="str">
        <f t="shared" si="50"/>
        <v>2a55990d-53e2-4d70-ae90-f7a28521a539</v>
      </c>
      <c r="R1087" s="64" t="s">
        <v>848</v>
      </c>
      <c r="S1087" s="87">
        <v>12</v>
      </c>
      <c r="T1087" s="21">
        <v>1</v>
      </c>
      <c r="U1087" s="62" t="s">
        <v>139</v>
      </c>
      <c r="V1087" s="49" t="s">
        <v>136</v>
      </c>
    </row>
    <row r="1088" spans="1:22" x14ac:dyDescent="0.2">
      <c r="A1088" s="21" t="str">
        <f t="shared" si="51"/>
        <v>Catalogo principalOPEN-CSP GOBIERNO67b82638-fdf8-456b-8d36-32737a3b2a9b</v>
      </c>
      <c r="B1088" s="21" t="str">
        <f t="shared" si="52"/>
        <v>67b82638-fdf8-456b-8d36-32737a3b2a9bOPEN-CSP GOBIERNO</v>
      </c>
      <c r="D1088" s="21" t="s">
        <v>134</v>
      </c>
      <c r="E1088" t="s">
        <v>2309</v>
      </c>
      <c r="F1088" s="21" t="s">
        <v>18</v>
      </c>
      <c r="G1088" s="21" t="s">
        <v>134</v>
      </c>
      <c r="H1088" s="49" t="s">
        <v>136</v>
      </c>
      <c r="I1088" s="21" t="s">
        <v>74</v>
      </c>
      <c r="J1088" t="s">
        <v>2310</v>
      </c>
      <c r="K1088" s="53" t="s">
        <v>29</v>
      </c>
      <c r="L1088" s="52" t="s">
        <v>92</v>
      </c>
      <c r="M1088" s="48" t="s">
        <v>73</v>
      </c>
      <c r="N1088" s="89" t="s">
        <v>74</v>
      </c>
      <c r="O1088" s="90" t="s">
        <v>74</v>
      </c>
      <c r="P1088" s="89" t="s">
        <v>74</v>
      </c>
      <c r="Q1088" s="47" t="str">
        <f t="shared" si="50"/>
        <v>67b82638-fdf8-456b-8d36-32737a3b2a9b</v>
      </c>
      <c r="R1088" s="64" t="s">
        <v>848</v>
      </c>
      <c r="S1088" s="87">
        <v>500</v>
      </c>
      <c r="T1088" s="21">
        <v>1</v>
      </c>
      <c r="U1088" s="62" t="s">
        <v>139</v>
      </c>
      <c r="V1088" s="49" t="s">
        <v>136</v>
      </c>
    </row>
    <row r="1089" spans="1:22" x14ac:dyDescent="0.2">
      <c r="A1089" s="21" t="str">
        <f t="shared" si="51"/>
        <v>Catalogo principalOPEN-CSP GOBIERNO1e8bbd2f-ad7e-4105-b140-66f475458bb8</v>
      </c>
      <c r="B1089" s="21" t="str">
        <f t="shared" si="52"/>
        <v>1e8bbd2f-ad7e-4105-b140-66f475458bb8OPEN-CSP GOBIERNO</v>
      </c>
      <c r="D1089" s="21" t="s">
        <v>134</v>
      </c>
      <c r="E1089" t="s">
        <v>2311</v>
      </c>
      <c r="F1089" s="21" t="s">
        <v>18</v>
      </c>
      <c r="G1089" s="21" t="s">
        <v>134</v>
      </c>
      <c r="H1089" s="49" t="s">
        <v>136</v>
      </c>
      <c r="I1089" s="21" t="s">
        <v>74</v>
      </c>
      <c r="J1089" t="s">
        <v>2312</v>
      </c>
      <c r="K1089" s="53" t="s">
        <v>29</v>
      </c>
      <c r="L1089" s="52" t="s">
        <v>92</v>
      </c>
      <c r="M1089" s="48" t="s">
        <v>73</v>
      </c>
      <c r="N1089" s="89" t="s">
        <v>74</v>
      </c>
      <c r="O1089" s="90" t="s">
        <v>74</v>
      </c>
      <c r="P1089" s="89" t="s">
        <v>74</v>
      </c>
      <c r="Q1089" s="47" t="str">
        <f t="shared" si="50"/>
        <v>1e8bbd2f-ad7e-4105-b140-66f475458bb8</v>
      </c>
      <c r="R1089" s="64" t="s">
        <v>848</v>
      </c>
      <c r="S1089" s="87">
        <v>50</v>
      </c>
      <c r="T1089" s="21">
        <v>1</v>
      </c>
      <c r="U1089" s="62" t="s">
        <v>139</v>
      </c>
      <c r="V1089" s="49" t="s">
        <v>136</v>
      </c>
    </row>
    <row r="1090" spans="1:22" x14ac:dyDescent="0.2">
      <c r="A1090" s="21" t="str">
        <f t="shared" si="51"/>
        <v>Catalogo principalOPEN-CSP GOBIERNOfa9d0a71-c3f1-4147-a45e-3f6577901cd6</v>
      </c>
      <c r="B1090" s="21" t="str">
        <f t="shared" si="52"/>
        <v>fa9d0a71-c3f1-4147-a45e-3f6577901cd6OPEN-CSP GOBIERNO</v>
      </c>
      <c r="D1090" s="21" t="s">
        <v>134</v>
      </c>
      <c r="E1090" t="s">
        <v>2313</v>
      </c>
      <c r="F1090" s="21" t="s">
        <v>18</v>
      </c>
      <c r="G1090" s="21" t="s">
        <v>134</v>
      </c>
      <c r="H1090" s="49" t="s">
        <v>136</v>
      </c>
      <c r="I1090" s="21" t="s">
        <v>74</v>
      </c>
      <c r="J1090" t="s">
        <v>2314</v>
      </c>
      <c r="K1090" s="53" t="s">
        <v>29</v>
      </c>
      <c r="L1090" s="52" t="s">
        <v>92</v>
      </c>
      <c r="M1090" s="48" t="s">
        <v>73</v>
      </c>
      <c r="N1090" s="89" t="s">
        <v>74</v>
      </c>
      <c r="O1090" s="90" t="s">
        <v>74</v>
      </c>
      <c r="P1090" s="89" t="s">
        <v>74</v>
      </c>
      <c r="Q1090" s="47" t="str">
        <f t="shared" si="50"/>
        <v>fa9d0a71-c3f1-4147-a45e-3f6577901cd6</v>
      </c>
      <c r="R1090" s="64" t="s">
        <v>848</v>
      </c>
      <c r="S1090" s="87">
        <v>20</v>
      </c>
      <c r="T1090" s="21">
        <v>1</v>
      </c>
      <c r="U1090" s="62" t="s">
        <v>139</v>
      </c>
      <c r="V1090" s="49" t="s">
        <v>136</v>
      </c>
    </row>
    <row r="1091" spans="1:22" x14ac:dyDescent="0.2">
      <c r="A1091" s="21" t="str">
        <f t="shared" si="51"/>
        <v>Catalogo principalOPEN-CSP GOBIERNOce8baf52-8930-4076-813f-64493d758abe</v>
      </c>
      <c r="B1091" s="21" t="str">
        <f t="shared" si="52"/>
        <v>ce8baf52-8930-4076-813f-64493d758abeOPEN-CSP GOBIERNO</v>
      </c>
      <c r="D1091" s="21" t="s">
        <v>134</v>
      </c>
      <c r="E1091" t="s">
        <v>2315</v>
      </c>
      <c r="F1091" s="21" t="s">
        <v>18</v>
      </c>
      <c r="G1091" s="21" t="s">
        <v>134</v>
      </c>
      <c r="H1091" s="49" t="s">
        <v>136</v>
      </c>
      <c r="I1091" s="21" t="s">
        <v>74</v>
      </c>
      <c r="J1091" t="s">
        <v>2316</v>
      </c>
      <c r="K1091" s="53" t="s">
        <v>29</v>
      </c>
      <c r="L1091" s="52" t="s">
        <v>92</v>
      </c>
      <c r="M1091" s="48" t="s">
        <v>73</v>
      </c>
      <c r="N1091" s="89" t="s">
        <v>74</v>
      </c>
      <c r="O1091" s="90" t="s">
        <v>74</v>
      </c>
      <c r="P1091" s="89" t="s">
        <v>74</v>
      </c>
      <c r="Q1091" s="47" t="str">
        <f t="shared" ref="Q1091:Q1154" si="53">+E1091</f>
        <v>ce8baf52-8930-4076-813f-64493d758abe</v>
      </c>
      <c r="R1091" s="64" t="s">
        <v>848</v>
      </c>
      <c r="S1091" s="87">
        <v>10</v>
      </c>
      <c r="T1091" s="21">
        <v>1</v>
      </c>
      <c r="U1091" s="62" t="s">
        <v>139</v>
      </c>
      <c r="V1091" s="49" t="s">
        <v>136</v>
      </c>
    </row>
    <row r="1092" spans="1:22" x14ac:dyDescent="0.2">
      <c r="A1092" s="21" t="str">
        <f t="shared" si="51"/>
        <v>Catalogo principalOPEN-CSP GOBIERNO9905f68b-4a7f-44ac-94a2-426d06f32f7a</v>
      </c>
      <c r="B1092" s="21" t="str">
        <f t="shared" si="52"/>
        <v>9905f68b-4a7f-44ac-94a2-426d06f32f7aOPEN-CSP GOBIERNO</v>
      </c>
      <c r="D1092" s="21" t="s">
        <v>134</v>
      </c>
      <c r="E1092" t="s">
        <v>2317</v>
      </c>
      <c r="F1092" s="21" t="s">
        <v>18</v>
      </c>
      <c r="G1092" s="21" t="s">
        <v>134</v>
      </c>
      <c r="H1092" s="49" t="s">
        <v>136</v>
      </c>
      <c r="I1092" s="21" t="s">
        <v>74</v>
      </c>
      <c r="J1092" t="s">
        <v>2318</v>
      </c>
      <c r="K1092" s="53" t="s">
        <v>29</v>
      </c>
      <c r="L1092" s="52" t="s">
        <v>92</v>
      </c>
      <c r="M1092" s="48" t="s">
        <v>73</v>
      </c>
      <c r="N1092" s="89" t="s">
        <v>74</v>
      </c>
      <c r="O1092" s="90" t="s">
        <v>74</v>
      </c>
      <c r="P1092" s="89" t="s">
        <v>74</v>
      </c>
      <c r="Q1092" s="47" t="str">
        <f t="shared" si="53"/>
        <v>9905f68b-4a7f-44ac-94a2-426d06f32f7a</v>
      </c>
      <c r="R1092" s="64" t="s">
        <v>848</v>
      </c>
      <c r="S1092" s="87">
        <v>12</v>
      </c>
      <c r="T1092" s="21">
        <v>1</v>
      </c>
      <c r="U1092" s="62" t="s">
        <v>139</v>
      </c>
      <c r="V1092" s="49" t="s">
        <v>136</v>
      </c>
    </row>
    <row r="1093" spans="1:22" x14ac:dyDescent="0.2">
      <c r="A1093" s="21" t="str">
        <f t="shared" si="51"/>
        <v>Catalogo principalOPEN-CSP GOBIERNO5eb287f2-f34f-4bc8-a8b0-c2e9b23f7430</v>
      </c>
      <c r="B1093" s="21" t="str">
        <f t="shared" si="52"/>
        <v>5eb287f2-f34f-4bc8-a8b0-c2e9b23f7430OPEN-CSP GOBIERNO</v>
      </c>
      <c r="D1093" s="21" t="s">
        <v>134</v>
      </c>
      <c r="E1093" t="s">
        <v>2319</v>
      </c>
      <c r="F1093" s="21" t="s">
        <v>18</v>
      </c>
      <c r="G1093" s="21" t="s">
        <v>134</v>
      </c>
      <c r="H1093" s="49" t="s">
        <v>136</v>
      </c>
      <c r="I1093" s="21" t="s">
        <v>74</v>
      </c>
      <c r="J1093" t="s">
        <v>2320</v>
      </c>
      <c r="K1093" s="53" t="s">
        <v>29</v>
      </c>
      <c r="L1093" s="52" t="s">
        <v>92</v>
      </c>
      <c r="M1093" s="48" t="s">
        <v>73</v>
      </c>
      <c r="N1093" s="89" t="s">
        <v>74</v>
      </c>
      <c r="O1093" s="90" t="s">
        <v>74</v>
      </c>
      <c r="P1093" s="89" t="s">
        <v>74</v>
      </c>
      <c r="Q1093" s="47" t="str">
        <f t="shared" si="53"/>
        <v>5eb287f2-f34f-4bc8-a8b0-c2e9b23f7430</v>
      </c>
      <c r="R1093" s="64" t="s">
        <v>848</v>
      </c>
      <c r="S1093" s="87">
        <v>95</v>
      </c>
      <c r="T1093" s="21">
        <v>1</v>
      </c>
      <c r="U1093" s="62" t="s">
        <v>139</v>
      </c>
      <c r="V1093" s="49" t="s">
        <v>136</v>
      </c>
    </row>
    <row r="1094" spans="1:22" x14ac:dyDescent="0.2">
      <c r="A1094" s="21" t="str">
        <f t="shared" si="51"/>
        <v>Catalogo principalOPEN-CSP GOBIERNO05d9c319-13ce-4da2-b8b7-395be527f7fa</v>
      </c>
      <c r="B1094" s="21" t="str">
        <f t="shared" si="52"/>
        <v>05d9c319-13ce-4da2-b8b7-395be527f7faOPEN-CSP GOBIERNO</v>
      </c>
      <c r="D1094" s="21" t="s">
        <v>134</v>
      </c>
      <c r="E1094" t="s">
        <v>2321</v>
      </c>
      <c r="F1094" s="21" t="s">
        <v>18</v>
      </c>
      <c r="G1094" s="21" t="s">
        <v>134</v>
      </c>
      <c r="H1094" s="49" t="s">
        <v>136</v>
      </c>
      <c r="I1094" s="21" t="s">
        <v>74</v>
      </c>
      <c r="J1094" t="s">
        <v>2322</v>
      </c>
      <c r="K1094" s="53" t="s">
        <v>29</v>
      </c>
      <c r="L1094" s="52" t="s">
        <v>92</v>
      </c>
      <c r="M1094" s="48" t="s">
        <v>73</v>
      </c>
      <c r="N1094" s="89" t="s">
        <v>74</v>
      </c>
      <c r="O1094" s="90" t="s">
        <v>74</v>
      </c>
      <c r="P1094" s="89" t="s">
        <v>74</v>
      </c>
      <c r="Q1094" s="47" t="str">
        <f t="shared" si="53"/>
        <v>05d9c319-13ce-4da2-b8b7-395be527f7fa</v>
      </c>
      <c r="R1094" s="64" t="s">
        <v>848</v>
      </c>
      <c r="S1094" s="87">
        <v>60</v>
      </c>
      <c r="T1094" s="21">
        <v>1</v>
      </c>
      <c r="U1094" s="62" t="s">
        <v>139</v>
      </c>
      <c r="V1094" s="49" t="s">
        <v>136</v>
      </c>
    </row>
    <row r="1095" spans="1:22" x14ac:dyDescent="0.2">
      <c r="A1095" s="21" t="str">
        <f t="shared" si="51"/>
        <v>Catalogo principalOPEN-CSP GOBIERNO103b8ea2-117c-41f5-bcf8-b4274eb5a0c4</v>
      </c>
      <c r="B1095" s="21" t="str">
        <f t="shared" si="52"/>
        <v>103b8ea2-117c-41f5-bcf8-b4274eb5a0c4OPEN-CSP GOBIERNO</v>
      </c>
      <c r="D1095" s="21" t="s">
        <v>134</v>
      </c>
      <c r="E1095" t="s">
        <v>2323</v>
      </c>
      <c r="F1095" s="21" t="s">
        <v>18</v>
      </c>
      <c r="G1095" s="21" t="s">
        <v>134</v>
      </c>
      <c r="H1095" s="49" t="s">
        <v>136</v>
      </c>
      <c r="I1095" s="21" t="s">
        <v>74</v>
      </c>
      <c r="J1095" t="s">
        <v>2324</v>
      </c>
      <c r="K1095" s="53" t="s">
        <v>29</v>
      </c>
      <c r="L1095" s="52" t="s">
        <v>92</v>
      </c>
      <c r="M1095" s="48" t="s">
        <v>73</v>
      </c>
      <c r="N1095" s="89" t="s">
        <v>74</v>
      </c>
      <c r="O1095" s="90" t="s">
        <v>74</v>
      </c>
      <c r="P1095" s="89" t="s">
        <v>74</v>
      </c>
      <c r="Q1095" s="47" t="str">
        <f t="shared" si="53"/>
        <v>103b8ea2-117c-41f5-bcf8-b4274eb5a0c4</v>
      </c>
      <c r="R1095" s="64" t="s">
        <v>848</v>
      </c>
      <c r="S1095" s="87">
        <v>80</v>
      </c>
      <c r="T1095" s="21">
        <v>1</v>
      </c>
      <c r="U1095" s="62" t="s">
        <v>139</v>
      </c>
      <c r="V1095" s="49" t="s">
        <v>136</v>
      </c>
    </row>
    <row r="1096" spans="1:22" x14ac:dyDescent="0.2">
      <c r="A1096" s="21" t="str">
        <f t="shared" si="51"/>
        <v>Catalogo principalOPEN-CSP GOBIERNObae7d5b1-a75a-4142-b04f-e717ca78a753</v>
      </c>
      <c r="B1096" s="21" t="str">
        <f t="shared" si="52"/>
        <v>bae7d5b1-a75a-4142-b04f-e717ca78a753OPEN-CSP GOBIERNO</v>
      </c>
      <c r="D1096" s="21" t="s">
        <v>134</v>
      </c>
      <c r="E1096" t="s">
        <v>2325</v>
      </c>
      <c r="F1096" s="21" t="s">
        <v>18</v>
      </c>
      <c r="G1096" s="21" t="s">
        <v>134</v>
      </c>
      <c r="H1096" s="49" t="s">
        <v>136</v>
      </c>
      <c r="I1096" s="21" t="s">
        <v>74</v>
      </c>
      <c r="J1096" t="s">
        <v>2326</v>
      </c>
      <c r="K1096" s="53" t="s">
        <v>29</v>
      </c>
      <c r="L1096" s="52" t="s">
        <v>92</v>
      </c>
      <c r="M1096" s="48" t="s">
        <v>73</v>
      </c>
      <c r="N1096" s="89" t="s">
        <v>74</v>
      </c>
      <c r="O1096" s="90" t="s">
        <v>74</v>
      </c>
      <c r="P1096" s="89" t="s">
        <v>74</v>
      </c>
      <c r="Q1096" s="47" t="str">
        <f t="shared" si="53"/>
        <v>bae7d5b1-a75a-4142-b04f-e717ca78a753</v>
      </c>
      <c r="R1096" s="64" t="s">
        <v>848</v>
      </c>
      <c r="S1096" s="87">
        <v>70</v>
      </c>
      <c r="T1096" s="21">
        <v>1</v>
      </c>
      <c r="U1096" s="62" t="s">
        <v>139</v>
      </c>
      <c r="V1096" s="49" t="s">
        <v>136</v>
      </c>
    </row>
    <row r="1097" spans="1:22" x14ac:dyDescent="0.2">
      <c r="A1097" s="21" t="str">
        <f t="shared" si="51"/>
        <v>Catalogo principalOPEN-CSP GOBIERNOa7fc021e-0eb1-4fdb-ada1-3fe7ddf4e887</v>
      </c>
      <c r="B1097" s="21" t="str">
        <f t="shared" si="52"/>
        <v>a7fc021e-0eb1-4fdb-ada1-3fe7ddf4e887OPEN-CSP GOBIERNO</v>
      </c>
      <c r="D1097" s="21" t="s">
        <v>134</v>
      </c>
      <c r="E1097" t="s">
        <v>2327</v>
      </c>
      <c r="F1097" s="21" t="s">
        <v>18</v>
      </c>
      <c r="G1097" s="21" t="s">
        <v>134</v>
      </c>
      <c r="H1097" s="49" t="s">
        <v>136</v>
      </c>
      <c r="I1097" s="21" t="s">
        <v>74</v>
      </c>
      <c r="J1097" t="s">
        <v>2328</v>
      </c>
      <c r="K1097" s="53" t="s">
        <v>29</v>
      </c>
      <c r="L1097" s="52" t="s">
        <v>92</v>
      </c>
      <c r="M1097" s="48" t="s">
        <v>73</v>
      </c>
      <c r="N1097" s="89" t="s">
        <v>74</v>
      </c>
      <c r="O1097" s="90" t="s">
        <v>74</v>
      </c>
      <c r="P1097" s="89" t="s">
        <v>74</v>
      </c>
      <c r="Q1097" s="47" t="str">
        <f t="shared" si="53"/>
        <v>a7fc021e-0eb1-4fdb-ada1-3fe7ddf4e887</v>
      </c>
      <c r="R1097" s="64" t="s">
        <v>848</v>
      </c>
      <c r="S1097" s="87">
        <v>145</v>
      </c>
      <c r="T1097" s="21">
        <v>1</v>
      </c>
      <c r="U1097" s="62" t="s">
        <v>139</v>
      </c>
      <c r="V1097" s="49" t="s">
        <v>136</v>
      </c>
    </row>
    <row r="1098" spans="1:22" x14ac:dyDescent="0.2">
      <c r="A1098" s="21" t="str">
        <f t="shared" si="51"/>
        <v>Catalogo principalOPEN-CSP GOBIERNO093fff24-f35f-481e-80af-2f51a8e5a7e3</v>
      </c>
      <c r="B1098" s="21" t="str">
        <f t="shared" si="52"/>
        <v>093fff24-f35f-481e-80af-2f51a8e5a7e3OPEN-CSP GOBIERNO</v>
      </c>
      <c r="D1098" s="21" t="s">
        <v>134</v>
      </c>
      <c r="E1098" t="s">
        <v>2329</v>
      </c>
      <c r="F1098" s="21" t="s">
        <v>18</v>
      </c>
      <c r="G1098" s="21" t="s">
        <v>134</v>
      </c>
      <c r="H1098" s="49" t="s">
        <v>136</v>
      </c>
      <c r="I1098" s="21" t="s">
        <v>74</v>
      </c>
      <c r="J1098" t="s">
        <v>2330</v>
      </c>
      <c r="K1098" s="53" t="s">
        <v>29</v>
      </c>
      <c r="L1098" s="52" t="s">
        <v>92</v>
      </c>
      <c r="M1098" s="48" t="s">
        <v>73</v>
      </c>
      <c r="N1098" s="89" t="s">
        <v>74</v>
      </c>
      <c r="O1098" s="90" t="s">
        <v>74</v>
      </c>
      <c r="P1098" s="89" t="s">
        <v>74</v>
      </c>
      <c r="Q1098" s="47" t="str">
        <f t="shared" si="53"/>
        <v>093fff24-f35f-481e-80af-2f51a8e5a7e3</v>
      </c>
      <c r="R1098" s="64" t="s">
        <v>848</v>
      </c>
      <c r="S1098" s="87">
        <v>57</v>
      </c>
      <c r="T1098" s="21">
        <v>1</v>
      </c>
      <c r="U1098" s="62" t="s">
        <v>139</v>
      </c>
      <c r="V1098" s="49" t="s">
        <v>136</v>
      </c>
    </row>
    <row r="1099" spans="1:22" x14ac:dyDescent="0.2">
      <c r="A1099" s="21" t="str">
        <f t="shared" si="51"/>
        <v>Catalogo principalOPEN-CSP GOBIERNOdf67a19b-60bc-4284-9b20-70ca4fa3c16a</v>
      </c>
      <c r="B1099" s="21" t="str">
        <f t="shared" si="52"/>
        <v>df67a19b-60bc-4284-9b20-70ca4fa3c16aOPEN-CSP GOBIERNO</v>
      </c>
      <c r="D1099" s="21" t="s">
        <v>134</v>
      </c>
      <c r="E1099" t="s">
        <v>2331</v>
      </c>
      <c r="F1099" s="21" t="s">
        <v>18</v>
      </c>
      <c r="G1099" s="21" t="s">
        <v>134</v>
      </c>
      <c r="H1099" s="49" t="s">
        <v>136</v>
      </c>
      <c r="I1099" s="21" t="s">
        <v>74</v>
      </c>
      <c r="J1099" t="s">
        <v>2332</v>
      </c>
      <c r="K1099" s="53" t="s">
        <v>29</v>
      </c>
      <c r="L1099" s="52" t="s">
        <v>92</v>
      </c>
      <c r="M1099" s="48" t="s">
        <v>73</v>
      </c>
      <c r="N1099" s="89" t="s">
        <v>74</v>
      </c>
      <c r="O1099" s="90" t="s">
        <v>74</v>
      </c>
      <c r="P1099" s="89" t="s">
        <v>74</v>
      </c>
      <c r="Q1099" s="47" t="str">
        <f t="shared" si="53"/>
        <v>df67a19b-60bc-4284-9b20-70ca4fa3c16a</v>
      </c>
      <c r="R1099" s="64" t="s">
        <v>848</v>
      </c>
      <c r="S1099" s="87">
        <v>30</v>
      </c>
      <c r="T1099" s="21">
        <v>1</v>
      </c>
      <c r="U1099" s="62" t="s">
        <v>139</v>
      </c>
      <c r="V1099" s="49" t="s">
        <v>136</v>
      </c>
    </row>
    <row r="1100" spans="1:22" x14ac:dyDescent="0.2">
      <c r="A1100" s="21" t="str">
        <f t="shared" si="51"/>
        <v>Catalogo principalOPEN-CSP GOBIERNOa43fadf6-c52c-469f-899b-4e7fb0f597d9</v>
      </c>
      <c r="B1100" s="21" t="str">
        <f t="shared" si="52"/>
        <v>a43fadf6-c52c-469f-899b-4e7fb0f597d9OPEN-CSP GOBIERNO</v>
      </c>
      <c r="D1100" s="21" t="s">
        <v>134</v>
      </c>
      <c r="E1100" t="s">
        <v>2333</v>
      </c>
      <c r="F1100" s="21" t="s">
        <v>18</v>
      </c>
      <c r="G1100" s="21" t="s">
        <v>134</v>
      </c>
      <c r="H1100" s="49" t="s">
        <v>136</v>
      </c>
      <c r="I1100" s="21" t="s">
        <v>74</v>
      </c>
      <c r="J1100" t="s">
        <v>2334</v>
      </c>
      <c r="K1100" s="53" t="s">
        <v>29</v>
      </c>
      <c r="L1100" s="52" t="s">
        <v>92</v>
      </c>
      <c r="M1100" s="48" t="s">
        <v>73</v>
      </c>
      <c r="N1100" s="89" t="s">
        <v>74</v>
      </c>
      <c r="O1100" s="90" t="s">
        <v>74</v>
      </c>
      <c r="P1100" s="89" t="s">
        <v>74</v>
      </c>
      <c r="Q1100" s="47" t="str">
        <f t="shared" si="53"/>
        <v>a43fadf6-c52c-469f-899b-4e7fb0f597d9</v>
      </c>
      <c r="R1100" s="64" t="s">
        <v>848</v>
      </c>
      <c r="S1100" s="87">
        <v>180</v>
      </c>
      <c r="T1100" s="21">
        <v>1</v>
      </c>
      <c r="U1100" s="62" t="s">
        <v>139</v>
      </c>
      <c r="V1100" s="49" t="s">
        <v>136</v>
      </c>
    </row>
    <row r="1101" spans="1:22" x14ac:dyDescent="0.2">
      <c r="A1101" s="21" t="str">
        <f t="shared" si="51"/>
        <v>Catalogo principalOPEN-CSP GOBIERNO68004972-e469-45e4-bc99-27f69afcbea1</v>
      </c>
      <c r="B1101" s="21" t="str">
        <f t="shared" si="52"/>
        <v>68004972-e469-45e4-bc99-27f69afcbea1OPEN-CSP GOBIERNO</v>
      </c>
      <c r="D1101" s="21" t="s">
        <v>134</v>
      </c>
      <c r="E1101" t="s">
        <v>2335</v>
      </c>
      <c r="F1101" s="21" t="s">
        <v>18</v>
      </c>
      <c r="G1101" s="21" t="s">
        <v>134</v>
      </c>
      <c r="H1101" s="49" t="s">
        <v>136</v>
      </c>
      <c r="I1101" s="21" t="s">
        <v>74</v>
      </c>
      <c r="J1101" t="s">
        <v>2336</v>
      </c>
      <c r="K1101" s="53" t="s">
        <v>29</v>
      </c>
      <c r="L1101" s="52" t="s">
        <v>92</v>
      </c>
      <c r="M1101" s="48" t="s">
        <v>73</v>
      </c>
      <c r="N1101" s="89" t="s">
        <v>74</v>
      </c>
      <c r="O1101" s="90" t="s">
        <v>74</v>
      </c>
      <c r="P1101" s="89" t="s">
        <v>74</v>
      </c>
      <c r="Q1101" s="47" t="str">
        <f t="shared" si="53"/>
        <v>68004972-e469-45e4-bc99-27f69afcbea1</v>
      </c>
      <c r="R1101" s="64" t="s">
        <v>848</v>
      </c>
      <c r="S1101" s="87">
        <v>30</v>
      </c>
      <c r="T1101" s="21">
        <v>1</v>
      </c>
      <c r="U1101" s="62" t="s">
        <v>139</v>
      </c>
      <c r="V1101" s="49" t="s">
        <v>136</v>
      </c>
    </row>
    <row r="1102" spans="1:22" x14ac:dyDescent="0.2">
      <c r="A1102" s="21" t="str">
        <f t="shared" si="51"/>
        <v>Catalogo principalOPEN-CSP GOBIERNObdad5414-c694-4095-be1f-d3d02fd511d8</v>
      </c>
      <c r="B1102" s="21" t="str">
        <f t="shared" si="52"/>
        <v>bdad5414-c694-4095-be1f-d3d02fd511d8OPEN-CSP GOBIERNO</v>
      </c>
      <c r="D1102" s="21" t="s">
        <v>134</v>
      </c>
      <c r="E1102" t="s">
        <v>2337</v>
      </c>
      <c r="F1102" s="21" t="s">
        <v>18</v>
      </c>
      <c r="G1102" s="21" t="s">
        <v>134</v>
      </c>
      <c r="H1102" s="49" t="s">
        <v>136</v>
      </c>
      <c r="I1102" s="21" t="s">
        <v>74</v>
      </c>
      <c r="J1102" t="s">
        <v>2338</v>
      </c>
      <c r="K1102" s="53" t="s">
        <v>29</v>
      </c>
      <c r="L1102" s="52" t="s">
        <v>92</v>
      </c>
      <c r="M1102" s="48" t="s">
        <v>73</v>
      </c>
      <c r="N1102" s="89" t="s">
        <v>74</v>
      </c>
      <c r="O1102" s="90" t="s">
        <v>74</v>
      </c>
      <c r="P1102" s="89" t="s">
        <v>74</v>
      </c>
      <c r="Q1102" s="47" t="str">
        <f t="shared" si="53"/>
        <v>bdad5414-c694-4095-be1f-d3d02fd511d8</v>
      </c>
      <c r="R1102" s="64" t="s">
        <v>848</v>
      </c>
      <c r="S1102" s="87">
        <v>15</v>
      </c>
      <c r="T1102" s="21">
        <v>1</v>
      </c>
      <c r="U1102" s="62" t="s">
        <v>139</v>
      </c>
      <c r="V1102" s="49" t="s">
        <v>136</v>
      </c>
    </row>
    <row r="1103" spans="1:22" x14ac:dyDescent="0.2">
      <c r="A1103" s="21" t="str">
        <f t="shared" si="51"/>
        <v>Catalogo principalOPEN-CSP GOBIERNO0982c398-75c5-4f24-a13d-f9c837306779</v>
      </c>
      <c r="B1103" s="21" t="str">
        <f t="shared" si="52"/>
        <v>0982c398-75c5-4f24-a13d-f9c837306779OPEN-CSP GOBIERNO</v>
      </c>
      <c r="D1103" s="21" t="s">
        <v>134</v>
      </c>
      <c r="E1103" t="s">
        <v>2339</v>
      </c>
      <c r="F1103" s="21" t="s">
        <v>18</v>
      </c>
      <c r="G1103" s="21" t="s">
        <v>134</v>
      </c>
      <c r="H1103" s="49" t="s">
        <v>136</v>
      </c>
      <c r="I1103" s="21" t="s">
        <v>74</v>
      </c>
      <c r="J1103" t="s">
        <v>2340</v>
      </c>
      <c r="K1103" s="53" t="s">
        <v>29</v>
      </c>
      <c r="L1103" s="52" t="s">
        <v>92</v>
      </c>
      <c r="M1103" s="48" t="s">
        <v>73</v>
      </c>
      <c r="N1103" s="89" t="s">
        <v>74</v>
      </c>
      <c r="O1103" s="90" t="s">
        <v>74</v>
      </c>
      <c r="P1103" s="89" t="s">
        <v>74</v>
      </c>
      <c r="Q1103" s="47" t="str">
        <f t="shared" si="53"/>
        <v>0982c398-75c5-4f24-a13d-f9c837306779</v>
      </c>
      <c r="R1103" s="64" t="s">
        <v>848</v>
      </c>
      <c r="S1103" s="87">
        <v>18</v>
      </c>
      <c r="T1103" s="21">
        <v>1</v>
      </c>
      <c r="U1103" s="62" t="s">
        <v>139</v>
      </c>
      <c r="V1103" s="49" t="s">
        <v>136</v>
      </c>
    </row>
    <row r="1104" spans="1:22" x14ac:dyDescent="0.2">
      <c r="A1104" s="21" t="str">
        <f t="shared" si="51"/>
        <v>Catalogo principalOPEN-CSP GOBIERNO5b5de5dc-5158-4744-bae0-400b540d15ca</v>
      </c>
      <c r="B1104" s="21" t="str">
        <f t="shared" si="52"/>
        <v>5b5de5dc-5158-4744-bae0-400b540d15caOPEN-CSP GOBIERNO</v>
      </c>
      <c r="D1104" s="21" t="s">
        <v>134</v>
      </c>
      <c r="E1104" t="s">
        <v>2341</v>
      </c>
      <c r="F1104" s="21" t="s">
        <v>18</v>
      </c>
      <c r="G1104" s="21" t="s">
        <v>134</v>
      </c>
      <c r="H1104" s="49" t="s">
        <v>136</v>
      </c>
      <c r="I1104" s="21" t="s">
        <v>74</v>
      </c>
      <c r="J1104" t="s">
        <v>2342</v>
      </c>
      <c r="K1104" s="53" t="s">
        <v>29</v>
      </c>
      <c r="L1104" s="52" t="s">
        <v>92</v>
      </c>
      <c r="M1104" s="48" t="s">
        <v>73</v>
      </c>
      <c r="N1104" s="89" t="s">
        <v>74</v>
      </c>
      <c r="O1104" s="90" t="s">
        <v>74</v>
      </c>
      <c r="P1104" s="89" t="s">
        <v>74</v>
      </c>
      <c r="Q1104" s="47" t="str">
        <f t="shared" si="53"/>
        <v>5b5de5dc-5158-4744-bae0-400b540d15ca</v>
      </c>
      <c r="R1104" s="64" t="s">
        <v>848</v>
      </c>
      <c r="S1104" s="87">
        <v>108</v>
      </c>
      <c r="T1104" s="21">
        <v>1</v>
      </c>
      <c r="U1104" s="62" t="s">
        <v>139</v>
      </c>
      <c r="V1104" s="49" t="s">
        <v>136</v>
      </c>
    </row>
    <row r="1105" spans="1:22" x14ac:dyDescent="0.2">
      <c r="A1105" s="21" t="str">
        <f t="shared" si="51"/>
        <v>Catalogo principalOPEN-CSP GOBIERNOe4aaf3ff-eaeb-463f-9782-8484d0a3b3d5</v>
      </c>
      <c r="B1105" s="21" t="str">
        <f t="shared" si="52"/>
        <v>e4aaf3ff-eaeb-463f-9782-8484d0a3b3d5OPEN-CSP GOBIERNO</v>
      </c>
      <c r="D1105" s="21" t="s">
        <v>134</v>
      </c>
      <c r="E1105" t="s">
        <v>2343</v>
      </c>
      <c r="F1105" s="21" t="s">
        <v>18</v>
      </c>
      <c r="G1105" s="21" t="s">
        <v>134</v>
      </c>
      <c r="H1105" s="49" t="s">
        <v>136</v>
      </c>
      <c r="I1105" s="21" t="s">
        <v>74</v>
      </c>
      <c r="J1105" t="s">
        <v>2344</v>
      </c>
      <c r="K1105" s="53" t="s">
        <v>29</v>
      </c>
      <c r="L1105" s="52" t="s">
        <v>92</v>
      </c>
      <c r="M1105" s="48" t="s">
        <v>73</v>
      </c>
      <c r="N1105" s="89" t="s">
        <v>74</v>
      </c>
      <c r="O1105" s="90" t="s">
        <v>74</v>
      </c>
      <c r="P1105" s="89" t="s">
        <v>74</v>
      </c>
      <c r="Q1105" s="47" t="str">
        <f t="shared" si="53"/>
        <v>e4aaf3ff-eaeb-463f-9782-8484d0a3b3d5</v>
      </c>
      <c r="R1105" s="64" t="s">
        <v>848</v>
      </c>
      <c r="S1105" s="87">
        <v>65</v>
      </c>
      <c r="T1105" s="21">
        <v>1</v>
      </c>
      <c r="U1105" s="62" t="s">
        <v>139</v>
      </c>
      <c r="V1105" s="49" t="s">
        <v>136</v>
      </c>
    </row>
    <row r="1106" spans="1:22" x14ac:dyDescent="0.2">
      <c r="A1106" s="21" t="str">
        <f t="shared" si="51"/>
        <v>Catalogo principalOPEN-CSP GOBIERNO29a03361-6ac6-4165-9b7f-c714e7ed6258</v>
      </c>
      <c r="B1106" s="21" t="str">
        <f t="shared" si="52"/>
        <v>29a03361-6ac6-4165-9b7f-c714e7ed6258OPEN-CSP GOBIERNO</v>
      </c>
      <c r="D1106" s="21" t="s">
        <v>134</v>
      </c>
      <c r="E1106" t="s">
        <v>2345</v>
      </c>
      <c r="F1106" s="21" t="s">
        <v>18</v>
      </c>
      <c r="G1106" s="21" t="s">
        <v>134</v>
      </c>
      <c r="H1106" s="49" t="s">
        <v>136</v>
      </c>
      <c r="I1106" s="21" t="s">
        <v>74</v>
      </c>
      <c r="J1106" t="s">
        <v>2346</v>
      </c>
      <c r="K1106" s="53" t="s">
        <v>29</v>
      </c>
      <c r="L1106" s="52" t="s">
        <v>92</v>
      </c>
      <c r="M1106" s="48" t="s">
        <v>73</v>
      </c>
      <c r="N1106" s="89" t="s">
        <v>74</v>
      </c>
      <c r="O1106" s="90" t="s">
        <v>74</v>
      </c>
      <c r="P1106" s="89" t="s">
        <v>74</v>
      </c>
      <c r="Q1106" s="47" t="str">
        <f t="shared" si="53"/>
        <v>29a03361-6ac6-4165-9b7f-c714e7ed6258</v>
      </c>
      <c r="R1106" s="64" t="s">
        <v>848</v>
      </c>
      <c r="S1106" s="87">
        <v>1500</v>
      </c>
      <c r="T1106" s="21">
        <v>1</v>
      </c>
      <c r="U1106" s="62" t="s">
        <v>139</v>
      </c>
      <c r="V1106" s="49" t="s">
        <v>136</v>
      </c>
    </row>
    <row r="1107" spans="1:22" x14ac:dyDescent="0.2">
      <c r="A1107" s="21" t="str">
        <f t="shared" si="51"/>
        <v>Catalogo principalOPEN-CSP GOBIERNOfd780435-9ee0-46cc-a1c8-5bdf0a03e691</v>
      </c>
      <c r="B1107" s="21" t="str">
        <f t="shared" si="52"/>
        <v>fd780435-9ee0-46cc-a1c8-5bdf0a03e691OPEN-CSP GOBIERNO</v>
      </c>
      <c r="D1107" s="21" t="s">
        <v>134</v>
      </c>
      <c r="E1107" t="s">
        <v>2347</v>
      </c>
      <c r="F1107" s="21" t="s">
        <v>18</v>
      </c>
      <c r="G1107" s="21" t="s">
        <v>134</v>
      </c>
      <c r="H1107" s="49" t="s">
        <v>136</v>
      </c>
      <c r="I1107" s="21" t="s">
        <v>74</v>
      </c>
      <c r="J1107" t="s">
        <v>2348</v>
      </c>
      <c r="K1107" s="53" t="s">
        <v>29</v>
      </c>
      <c r="L1107" s="52" t="s">
        <v>92</v>
      </c>
      <c r="M1107" s="48" t="s">
        <v>73</v>
      </c>
      <c r="N1107" s="89" t="s">
        <v>74</v>
      </c>
      <c r="O1107" s="90" t="s">
        <v>74</v>
      </c>
      <c r="P1107" s="89" t="s">
        <v>74</v>
      </c>
      <c r="Q1107" s="47" t="str">
        <f t="shared" si="53"/>
        <v>fd780435-9ee0-46cc-a1c8-5bdf0a03e691</v>
      </c>
      <c r="R1107" s="64" t="s">
        <v>848</v>
      </c>
      <c r="S1107" s="87">
        <v>500</v>
      </c>
      <c r="T1107" s="21">
        <v>1</v>
      </c>
      <c r="U1107" s="62" t="s">
        <v>139</v>
      </c>
      <c r="V1107" s="49" t="s">
        <v>136</v>
      </c>
    </row>
    <row r="1108" spans="1:22" x14ac:dyDescent="0.2">
      <c r="A1108" s="21" t="str">
        <f t="shared" si="51"/>
        <v>Catalogo principalOPEN-CSP GOBIERNO4b7c9f3d-a74f-4955-a8ea-fedf3e280403</v>
      </c>
      <c r="B1108" s="21" t="str">
        <f t="shared" si="52"/>
        <v>4b7c9f3d-a74f-4955-a8ea-fedf3e280403OPEN-CSP GOBIERNO</v>
      </c>
      <c r="D1108" s="21" t="s">
        <v>134</v>
      </c>
      <c r="E1108" t="s">
        <v>2349</v>
      </c>
      <c r="F1108" s="21" t="s">
        <v>18</v>
      </c>
      <c r="G1108" s="21" t="s">
        <v>134</v>
      </c>
      <c r="H1108" s="49" t="s">
        <v>136</v>
      </c>
      <c r="I1108" s="21" t="s">
        <v>74</v>
      </c>
      <c r="J1108" t="s">
        <v>2350</v>
      </c>
      <c r="K1108" s="53" t="s">
        <v>29</v>
      </c>
      <c r="L1108" s="52" t="s">
        <v>92</v>
      </c>
      <c r="M1108" s="48" t="s">
        <v>73</v>
      </c>
      <c r="N1108" s="89" t="s">
        <v>74</v>
      </c>
      <c r="O1108" s="90" t="s">
        <v>74</v>
      </c>
      <c r="P1108" s="89" t="s">
        <v>74</v>
      </c>
      <c r="Q1108" s="47" t="str">
        <f t="shared" si="53"/>
        <v>4b7c9f3d-a74f-4955-a8ea-fedf3e280403</v>
      </c>
      <c r="R1108" s="64" t="s">
        <v>848</v>
      </c>
      <c r="S1108" s="87">
        <v>250</v>
      </c>
      <c r="T1108" s="21">
        <v>1</v>
      </c>
      <c r="U1108" s="62" t="s">
        <v>139</v>
      </c>
      <c r="V1108" s="49" t="s">
        <v>136</v>
      </c>
    </row>
    <row r="1109" spans="1:22" x14ac:dyDescent="0.2">
      <c r="A1109" s="21" t="str">
        <f t="shared" si="51"/>
        <v>Catalogo principalOPEN-CSP GOBIERNO7bf88eaf-f390-40a7-8ed2-4613fb7f9bba</v>
      </c>
      <c r="B1109" s="21" t="str">
        <f t="shared" si="52"/>
        <v>7bf88eaf-f390-40a7-8ed2-4613fb7f9bbaOPEN-CSP GOBIERNO</v>
      </c>
      <c r="D1109" s="21" t="s">
        <v>134</v>
      </c>
      <c r="E1109" t="s">
        <v>2351</v>
      </c>
      <c r="F1109" s="21" t="s">
        <v>18</v>
      </c>
      <c r="G1109" s="21" t="s">
        <v>134</v>
      </c>
      <c r="H1109" s="49" t="s">
        <v>136</v>
      </c>
      <c r="I1109" s="21" t="s">
        <v>74</v>
      </c>
      <c r="J1109" t="s">
        <v>2352</v>
      </c>
      <c r="K1109" s="53" t="s">
        <v>29</v>
      </c>
      <c r="L1109" s="52" t="s">
        <v>92</v>
      </c>
      <c r="M1109" s="48" t="s">
        <v>73</v>
      </c>
      <c r="N1109" s="89" t="s">
        <v>74</v>
      </c>
      <c r="O1109" s="90" t="s">
        <v>74</v>
      </c>
      <c r="P1109" s="89" t="s">
        <v>74</v>
      </c>
      <c r="Q1109" s="47" t="str">
        <f t="shared" si="53"/>
        <v>7bf88eaf-f390-40a7-8ed2-4613fb7f9bba</v>
      </c>
      <c r="R1109" s="64" t="s">
        <v>848</v>
      </c>
      <c r="S1109" s="87">
        <v>250</v>
      </c>
      <c r="T1109" s="21">
        <v>1</v>
      </c>
      <c r="U1109" s="62" t="s">
        <v>139</v>
      </c>
      <c r="V1109" s="49" t="s">
        <v>136</v>
      </c>
    </row>
    <row r="1110" spans="1:22" x14ac:dyDescent="0.2">
      <c r="A1110" s="21" t="str">
        <f t="shared" si="51"/>
        <v>Catalogo principalOPEN-CSP GOBIERNO59ba8bec-f4db-4100-b20c-a05eb4d7636c</v>
      </c>
      <c r="B1110" s="21" t="str">
        <f t="shared" si="52"/>
        <v>59ba8bec-f4db-4100-b20c-a05eb4d7636cOPEN-CSP GOBIERNO</v>
      </c>
      <c r="D1110" s="21" t="s">
        <v>134</v>
      </c>
      <c r="E1110" t="s">
        <v>2353</v>
      </c>
      <c r="F1110" s="21" t="s">
        <v>18</v>
      </c>
      <c r="G1110" s="21" t="s">
        <v>134</v>
      </c>
      <c r="H1110" s="49" t="s">
        <v>136</v>
      </c>
      <c r="I1110" s="21" t="s">
        <v>74</v>
      </c>
      <c r="J1110" t="s">
        <v>2354</v>
      </c>
      <c r="K1110" s="53" t="s">
        <v>29</v>
      </c>
      <c r="L1110" s="52" t="s">
        <v>92</v>
      </c>
      <c r="M1110" s="48" t="s">
        <v>73</v>
      </c>
      <c r="N1110" s="89" t="s">
        <v>74</v>
      </c>
      <c r="O1110" s="90" t="s">
        <v>74</v>
      </c>
      <c r="P1110" s="89" t="s">
        <v>74</v>
      </c>
      <c r="Q1110" s="47" t="str">
        <f t="shared" si="53"/>
        <v>59ba8bec-f4db-4100-b20c-a05eb4d7636c</v>
      </c>
      <c r="R1110" s="64" t="s">
        <v>848</v>
      </c>
      <c r="S1110" s="87">
        <v>600</v>
      </c>
      <c r="T1110" s="21">
        <v>1</v>
      </c>
      <c r="U1110" s="62" t="s">
        <v>139</v>
      </c>
      <c r="V1110" s="49" t="s">
        <v>136</v>
      </c>
    </row>
    <row r="1111" spans="1:22" x14ac:dyDescent="0.2">
      <c r="A1111" s="21" t="str">
        <f t="shared" si="51"/>
        <v>Catalogo principalOPEN-CSP GOBIERNO79f41ba9-3b82-4a90-a0c6-d17285e70e66</v>
      </c>
      <c r="B1111" s="21" t="str">
        <f t="shared" si="52"/>
        <v>79f41ba9-3b82-4a90-a0c6-d17285e70e66OPEN-CSP GOBIERNO</v>
      </c>
      <c r="D1111" s="21" t="s">
        <v>134</v>
      </c>
      <c r="E1111" t="s">
        <v>2355</v>
      </c>
      <c r="F1111" s="21" t="s">
        <v>18</v>
      </c>
      <c r="G1111" s="21" t="s">
        <v>134</v>
      </c>
      <c r="H1111" s="49" t="s">
        <v>136</v>
      </c>
      <c r="I1111" s="21" t="s">
        <v>74</v>
      </c>
      <c r="J1111" t="s">
        <v>2356</v>
      </c>
      <c r="K1111" s="53" t="s">
        <v>29</v>
      </c>
      <c r="L1111" s="52" t="s">
        <v>92</v>
      </c>
      <c r="M1111" s="48" t="s">
        <v>73</v>
      </c>
      <c r="N1111" s="89" t="s">
        <v>74</v>
      </c>
      <c r="O1111" s="90" t="s">
        <v>74</v>
      </c>
      <c r="P1111" s="89" t="s">
        <v>74</v>
      </c>
      <c r="Q1111" s="47" t="str">
        <f t="shared" si="53"/>
        <v>79f41ba9-3b82-4a90-a0c6-d17285e70e66</v>
      </c>
      <c r="R1111" s="64" t="s">
        <v>848</v>
      </c>
      <c r="S1111" s="87">
        <v>1500</v>
      </c>
      <c r="T1111" s="21">
        <v>1</v>
      </c>
      <c r="U1111" s="62" t="s">
        <v>139</v>
      </c>
      <c r="V1111" s="49" t="s">
        <v>136</v>
      </c>
    </row>
    <row r="1112" spans="1:22" x14ac:dyDescent="0.2">
      <c r="A1112" s="21" t="str">
        <f t="shared" si="51"/>
        <v>Catalogo principalOPEN-CSP GOBIERNOad661450-aefb-4c7f-a74e-e06d246a922f</v>
      </c>
      <c r="B1112" s="21" t="str">
        <f t="shared" si="52"/>
        <v>ad661450-aefb-4c7f-a74e-e06d246a922fOPEN-CSP GOBIERNO</v>
      </c>
      <c r="D1112" s="21" t="s">
        <v>134</v>
      </c>
      <c r="E1112" t="s">
        <v>2357</v>
      </c>
      <c r="F1112" s="21" t="s">
        <v>18</v>
      </c>
      <c r="G1112" s="21" t="s">
        <v>134</v>
      </c>
      <c r="H1112" s="49" t="s">
        <v>136</v>
      </c>
      <c r="I1112" s="21" t="s">
        <v>74</v>
      </c>
      <c r="J1112" t="s">
        <v>2358</v>
      </c>
      <c r="K1112" s="53" t="s">
        <v>29</v>
      </c>
      <c r="L1112" s="52" t="s">
        <v>92</v>
      </c>
      <c r="M1112" s="48" t="s">
        <v>73</v>
      </c>
      <c r="N1112" s="89" t="s">
        <v>74</v>
      </c>
      <c r="O1112" s="90" t="s">
        <v>74</v>
      </c>
      <c r="P1112" s="89" t="s">
        <v>74</v>
      </c>
      <c r="Q1112" s="47" t="str">
        <f t="shared" si="53"/>
        <v>ad661450-aefb-4c7f-a74e-e06d246a922f</v>
      </c>
      <c r="R1112" s="64" t="s">
        <v>848</v>
      </c>
      <c r="S1112" s="87">
        <v>1250</v>
      </c>
      <c r="T1112" s="21">
        <v>1</v>
      </c>
      <c r="U1112" s="62" t="s">
        <v>139</v>
      </c>
      <c r="V1112" s="49" t="s">
        <v>136</v>
      </c>
    </row>
    <row r="1113" spans="1:22" x14ac:dyDescent="0.2">
      <c r="A1113" s="21" t="str">
        <f t="shared" si="51"/>
        <v>Catalogo principalOPEN-CSP GOBIERNO4c7ace9a-b6b9-4ceb-9bef-57e4eda5adc2</v>
      </c>
      <c r="B1113" s="21" t="str">
        <f t="shared" si="52"/>
        <v>4c7ace9a-b6b9-4ceb-9bef-57e4eda5adc2OPEN-CSP GOBIERNO</v>
      </c>
      <c r="D1113" s="21" t="s">
        <v>134</v>
      </c>
      <c r="E1113" t="s">
        <v>2359</v>
      </c>
      <c r="F1113" s="21" t="s">
        <v>18</v>
      </c>
      <c r="G1113" s="21" t="s">
        <v>134</v>
      </c>
      <c r="H1113" s="49" t="s">
        <v>136</v>
      </c>
      <c r="I1113" s="21" t="s">
        <v>74</v>
      </c>
      <c r="J1113" t="s">
        <v>2360</v>
      </c>
      <c r="K1113" s="53" t="s">
        <v>29</v>
      </c>
      <c r="L1113" s="52" t="s">
        <v>92</v>
      </c>
      <c r="M1113" s="48" t="s">
        <v>73</v>
      </c>
      <c r="N1113" s="89" t="s">
        <v>74</v>
      </c>
      <c r="O1113" s="90" t="s">
        <v>74</v>
      </c>
      <c r="P1113" s="89" t="s">
        <v>74</v>
      </c>
      <c r="Q1113" s="47" t="str">
        <f t="shared" si="53"/>
        <v>4c7ace9a-b6b9-4ceb-9bef-57e4eda5adc2</v>
      </c>
      <c r="R1113" s="64" t="s">
        <v>848</v>
      </c>
      <c r="S1113" s="87">
        <v>750</v>
      </c>
      <c r="T1113" s="21">
        <v>1</v>
      </c>
      <c r="U1113" s="62" t="s">
        <v>139</v>
      </c>
      <c r="V1113" s="49" t="s">
        <v>136</v>
      </c>
    </row>
    <row r="1114" spans="1:22" x14ac:dyDescent="0.2">
      <c r="A1114" s="21" t="str">
        <f t="shared" si="51"/>
        <v>Catalogo principalOPEN-CSP GOBIERNOb18b7cec-5eda-4445-90bf-d609059cd554</v>
      </c>
      <c r="B1114" s="21" t="str">
        <f t="shared" si="52"/>
        <v>b18b7cec-5eda-4445-90bf-d609059cd554OPEN-CSP GOBIERNO</v>
      </c>
      <c r="D1114" s="21" t="s">
        <v>134</v>
      </c>
      <c r="E1114" t="s">
        <v>2361</v>
      </c>
      <c r="F1114" s="21" t="s">
        <v>18</v>
      </c>
      <c r="G1114" s="21" t="s">
        <v>134</v>
      </c>
      <c r="H1114" s="49" t="s">
        <v>136</v>
      </c>
      <c r="I1114" s="21" t="s">
        <v>74</v>
      </c>
      <c r="J1114" t="s">
        <v>2362</v>
      </c>
      <c r="K1114" s="53" t="s">
        <v>29</v>
      </c>
      <c r="L1114" s="52" t="s">
        <v>92</v>
      </c>
      <c r="M1114" s="48" t="s">
        <v>73</v>
      </c>
      <c r="N1114" s="89" t="s">
        <v>74</v>
      </c>
      <c r="O1114" s="90" t="s">
        <v>74</v>
      </c>
      <c r="P1114" s="89" t="s">
        <v>74</v>
      </c>
      <c r="Q1114" s="47" t="str">
        <f t="shared" si="53"/>
        <v>b18b7cec-5eda-4445-90bf-d609059cd554</v>
      </c>
      <c r="R1114" s="64" t="s">
        <v>848</v>
      </c>
      <c r="S1114" s="87">
        <v>500</v>
      </c>
      <c r="T1114" s="21">
        <v>1</v>
      </c>
      <c r="U1114" s="62" t="s">
        <v>139</v>
      </c>
      <c r="V1114" s="49" t="s">
        <v>136</v>
      </c>
    </row>
    <row r="1115" spans="1:22" x14ac:dyDescent="0.2">
      <c r="A1115" s="21" t="str">
        <f t="shared" si="51"/>
        <v>Catalogo principalOPEN-CSP GOBIERNOc506d0f3-83c5-4939-971a-1270a48480e9</v>
      </c>
      <c r="B1115" s="21" t="str">
        <f t="shared" si="52"/>
        <v>c506d0f3-83c5-4939-971a-1270a48480e9OPEN-CSP GOBIERNO</v>
      </c>
      <c r="D1115" s="21" t="s">
        <v>134</v>
      </c>
      <c r="E1115" t="s">
        <v>2363</v>
      </c>
      <c r="F1115" s="21" t="s">
        <v>18</v>
      </c>
      <c r="G1115" s="21" t="s">
        <v>134</v>
      </c>
      <c r="H1115" s="49" t="s">
        <v>136</v>
      </c>
      <c r="I1115" s="21" t="s">
        <v>74</v>
      </c>
      <c r="J1115" t="s">
        <v>2364</v>
      </c>
      <c r="K1115" s="53" t="s">
        <v>29</v>
      </c>
      <c r="L1115" s="52" t="s">
        <v>92</v>
      </c>
      <c r="M1115" s="48" t="s">
        <v>73</v>
      </c>
      <c r="N1115" s="89" t="s">
        <v>74</v>
      </c>
      <c r="O1115" s="90" t="s">
        <v>74</v>
      </c>
      <c r="P1115" s="89" t="s">
        <v>74</v>
      </c>
      <c r="Q1115" s="47" t="str">
        <f t="shared" si="53"/>
        <v>c506d0f3-83c5-4939-971a-1270a48480e9</v>
      </c>
      <c r="R1115" s="64" t="s">
        <v>848</v>
      </c>
      <c r="S1115" s="87">
        <v>750</v>
      </c>
      <c r="T1115" s="21">
        <v>1</v>
      </c>
      <c r="U1115" s="62" t="s">
        <v>139</v>
      </c>
      <c r="V1115" s="49" t="s">
        <v>136</v>
      </c>
    </row>
    <row r="1116" spans="1:22" x14ac:dyDescent="0.2">
      <c r="A1116" s="21" t="str">
        <f t="shared" si="51"/>
        <v>Catalogo principalOPEN-CSP GOBIERNO9e5f9ff0-1a3c-4d4b-8269-1fdb1f300102</v>
      </c>
      <c r="B1116" s="21" t="str">
        <f t="shared" si="52"/>
        <v>9e5f9ff0-1a3c-4d4b-8269-1fdb1f300102OPEN-CSP GOBIERNO</v>
      </c>
      <c r="D1116" s="21" t="s">
        <v>134</v>
      </c>
      <c r="E1116" t="s">
        <v>2365</v>
      </c>
      <c r="F1116" s="21" t="s">
        <v>18</v>
      </c>
      <c r="G1116" s="21" t="s">
        <v>134</v>
      </c>
      <c r="H1116" s="49" t="s">
        <v>136</v>
      </c>
      <c r="I1116" s="21" t="s">
        <v>74</v>
      </c>
      <c r="J1116" t="s">
        <v>2366</v>
      </c>
      <c r="K1116" s="53" t="s">
        <v>29</v>
      </c>
      <c r="L1116" s="52" t="s">
        <v>92</v>
      </c>
      <c r="M1116" s="48" t="s">
        <v>73</v>
      </c>
      <c r="N1116" s="89" t="s">
        <v>74</v>
      </c>
      <c r="O1116" s="90" t="s">
        <v>74</v>
      </c>
      <c r="P1116" s="89" t="s">
        <v>74</v>
      </c>
      <c r="Q1116" s="47" t="str">
        <f t="shared" si="53"/>
        <v>9e5f9ff0-1a3c-4d4b-8269-1fdb1f300102</v>
      </c>
      <c r="R1116" s="64" t="s">
        <v>848</v>
      </c>
      <c r="S1116" s="87">
        <v>600</v>
      </c>
      <c r="T1116" s="21">
        <v>1</v>
      </c>
      <c r="U1116" s="62" t="s">
        <v>139</v>
      </c>
      <c r="V1116" s="49" t="s">
        <v>136</v>
      </c>
    </row>
    <row r="1117" spans="1:22" x14ac:dyDescent="0.2">
      <c r="A1117" s="21" t="str">
        <f t="shared" si="51"/>
        <v>Catalogo principalOPEN-CSP GOBIERNO6130626e-bee0-4e76-8abb-e919b0ec9483</v>
      </c>
      <c r="B1117" s="21" t="str">
        <f t="shared" si="52"/>
        <v>6130626e-bee0-4e76-8abb-e919b0ec9483OPEN-CSP GOBIERNO</v>
      </c>
      <c r="D1117" s="21" t="s">
        <v>134</v>
      </c>
      <c r="E1117" t="s">
        <v>2367</v>
      </c>
      <c r="F1117" s="21" t="s">
        <v>18</v>
      </c>
      <c r="G1117" s="21" t="s">
        <v>134</v>
      </c>
      <c r="H1117" s="49" t="s">
        <v>136</v>
      </c>
      <c r="I1117" s="21" t="s">
        <v>74</v>
      </c>
      <c r="J1117" t="s">
        <v>2368</v>
      </c>
      <c r="K1117" s="53" t="s">
        <v>29</v>
      </c>
      <c r="L1117" s="52" t="s">
        <v>92</v>
      </c>
      <c r="M1117" s="48" t="s">
        <v>73</v>
      </c>
      <c r="N1117" s="89" t="s">
        <v>74</v>
      </c>
      <c r="O1117" s="90" t="s">
        <v>74</v>
      </c>
      <c r="P1117" s="89" t="s">
        <v>74</v>
      </c>
      <c r="Q1117" s="47" t="str">
        <f t="shared" si="53"/>
        <v>6130626e-bee0-4e76-8abb-e919b0ec9483</v>
      </c>
      <c r="R1117" s="64" t="s">
        <v>848</v>
      </c>
      <c r="S1117" s="87">
        <v>50</v>
      </c>
      <c r="T1117" s="21">
        <v>1</v>
      </c>
      <c r="U1117" s="62" t="s">
        <v>139</v>
      </c>
      <c r="V1117" s="49" t="s">
        <v>136</v>
      </c>
    </row>
    <row r="1118" spans="1:22" x14ac:dyDescent="0.2">
      <c r="A1118" s="21" t="str">
        <f t="shared" si="51"/>
        <v>Catalogo principalOPEN-CSP GOBIERNO1fd13474-75a5-4c9b-80a2-fd233c346879</v>
      </c>
      <c r="B1118" s="21" t="str">
        <f t="shared" si="52"/>
        <v>1fd13474-75a5-4c9b-80a2-fd233c346879OPEN-CSP GOBIERNO</v>
      </c>
      <c r="D1118" s="21" t="s">
        <v>134</v>
      </c>
      <c r="E1118" t="s">
        <v>2369</v>
      </c>
      <c r="F1118" s="21" t="s">
        <v>18</v>
      </c>
      <c r="G1118" s="21" t="s">
        <v>134</v>
      </c>
      <c r="H1118" s="49" t="s">
        <v>136</v>
      </c>
      <c r="I1118" s="21" t="s">
        <v>74</v>
      </c>
      <c r="J1118" t="s">
        <v>2370</v>
      </c>
      <c r="K1118" s="53" t="s">
        <v>29</v>
      </c>
      <c r="L1118" s="52" t="s">
        <v>92</v>
      </c>
      <c r="M1118" s="48" t="s">
        <v>73</v>
      </c>
      <c r="N1118" s="89" t="s">
        <v>74</v>
      </c>
      <c r="O1118" s="90" t="s">
        <v>74</v>
      </c>
      <c r="P1118" s="89" t="s">
        <v>74</v>
      </c>
      <c r="Q1118" s="47" t="str">
        <f t="shared" si="53"/>
        <v>1fd13474-75a5-4c9b-80a2-fd233c346879</v>
      </c>
      <c r="R1118" s="64" t="s">
        <v>848</v>
      </c>
      <c r="S1118" s="87">
        <v>30</v>
      </c>
      <c r="T1118" s="21">
        <v>1</v>
      </c>
      <c r="U1118" s="62" t="s">
        <v>139</v>
      </c>
      <c r="V1118" s="49" t="s">
        <v>136</v>
      </c>
    </row>
    <row r="1119" spans="1:22" x14ac:dyDescent="0.2">
      <c r="A1119" s="21" t="str">
        <f t="shared" si="51"/>
        <v>Catalogo principalOPEN-CSP GOBIERNO16e05c5c-b536-42a0-a26e-d920c267d723</v>
      </c>
      <c r="B1119" s="21" t="str">
        <f t="shared" si="52"/>
        <v>16e05c5c-b536-42a0-a26e-d920c267d723OPEN-CSP GOBIERNO</v>
      </c>
      <c r="D1119" s="21" t="s">
        <v>134</v>
      </c>
      <c r="E1119" t="s">
        <v>2371</v>
      </c>
      <c r="F1119" s="21" t="s">
        <v>18</v>
      </c>
      <c r="G1119" s="21" t="s">
        <v>134</v>
      </c>
      <c r="H1119" s="49" t="s">
        <v>136</v>
      </c>
      <c r="I1119" s="21" t="s">
        <v>74</v>
      </c>
      <c r="J1119" t="s">
        <v>2372</v>
      </c>
      <c r="K1119" s="53" t="s">
        <v>29</v>
      </c>
      <c r="L1119" s="52" t="s">
        <v>92</v>
      </c>
      <c r="M1119" s="48" t="s">
        <v>73</v>
      </c>
      <c r="N1119" s="89" t="s">
        <v>74</v>
      </c>
      <c r="O1119" s="90" t="s">
        <v>74</v>
      </c>
      <c r="P1119" s="89" t="s">
        <v>74</v>
      </c>
      <c r="Q1119" s="47" t="str">
        <f t="shared" si="53"/>
        <v>16e05c5c-b536-42a0-a26e-d920c267d723</v>
      </c>
      <c r="R1119" s="64" t="s">
        <v>848</v>
      </c>
      <c r="S1119" s="87">
        <v>75</v>
      </c>
      <c r="T1119" s="21">
        <v>1</v>
      </c>
      <c r="U1119" s="62" t="s">
        <v>139</v>
      </c>
      <c r="V1119" s="49" t="s">
        <v>136</v>
      </c>
    </row>
    <row r="1120" spans="1:22" x14ac:dyDescent="0.2">
      <c r="A1120" s="21" t="str">
        <f t="shared" si="51"/>
        <v>Catalogo principalOPEN-CSP GOBIERNO0068e30e-0734-4be6-a01f-5ff597bb5647</v>
      </c>
      <c r="B1120" s="21" t="str">
        <f t="shared" si="52"/>
        <v>0068e30e-0734-4be6-a01f-5ff597bb5647OPEN-CSP GOBIERNO</v>
      </c>
      <c r="D1120" s="21" t="s">
        <v>134</v>
      </c>
      <c r="E1120" t="s">
        <v>2373</v>
      </c>
      <c r="F1120" s="21" t="s">
        <v>18</v>
      </c>
      <c r="G1120" s="21" t="s">
        <v>134</v>
      </c>
      <c r="H1120" s="49" t="s">
        <v>136</v>
      </c>
      <c r="I1120" s="21" t="s">
        <v>74</v>
      </c>
      <c r="J1120" t="s">
        <v>2374</v>
      </c>
      <c r="K1120" s="53" t="s">
        <v>29</v>
      </c>
      <c r="L1120" s="52" t="s">
        <v>92</v>
      </c>
      <c r="M1120" s="48" t="s">
        <v>73</v>
      </c>
      <c r="N1120" s="89" t="s">
        <v>74</v>
      </c>
      <c r="O1120" s="90" t="s">
        <v>74</v>
      </c>
      <c r="P1120" s="89" t="s">
        <v>74</v>
      </c>
      <c r="Q1120" s="47" t="str">
        <f t="shared" si="53"/>
        <v>0068e30e-0734-4be6-a01f-5ff597bb5647</v>
      </c>
      <c r="R1120" s="64" t="s">
        <v>848</v>
      </c>
      <c r="S1120" s="87">
        <v>45</v>
      </c>
      <c r="T1120" s="21">
        <v>1</v>
      </c>
      <c r="U1120" s="62" t="s">
        <v>139</v>
      </c>
      <c r="V1120" s="49" t="s">
        <v>136</v>
      </c>
    </row>
    <row r="1121" spans="1:22" x14ac:dyDescent="0.2">
      <c r="A1121" s="21" t="str">
        <f t="shared" si="51"/>
        <v>Catalogo principalOPEN-CSP GOBIERNOad09ac56-f17b-4e23-9af2-de8f91f75fa9</v>
      </c>
      <c r="B1121" s="21" t="str">
        <f t="shared" si="52"/>
        <v>ad09ac56-f17b-4e23-9af2-de8f91f75fa9OPEN-CSP GOBIERNO</v>
      </c>
      <c r="D1121" s="21" t="s">
        <v>134</v>
      </c>
      <c r="E1121" t="s">
        <v>2375</v>
      </c>
      <c r="F1121" s="21" t="s">
        <v>18</v>
      </c>
      <c r="G1121" s="21" t="s">
        <v>134</v>
      </c>
      <c r="H1121" s="49" t="s">
        <v>136</v>
      </c>
      <c r="I1121" s="21" t="s">
        <v>74</v>
      </c>
      <c r="J1121" t="s">
        <v>2376</v>
      </c>
      <c r="K1121" s="53" t="s">
        <v>29</v>
      </c>
      <c r="L1121" s="52" t="s">
        <v>92</v>
      </c>
      <c r="M1121" s="48" t="s">
        <v>73</v>
      </c>
      <c r="N1121" s="89" t="s">
        <v>74</v>
      </c>
      <c r="O1121" s="90" t="s">
        <v>74</v>
      </c>
      <c r="P1121" s="89" t="s">
        <v>74</v>
      </c>
      <c r="Q1121" s="47" t="str">
        <f t="shared" si="53"/>
        <v>ad09ac56-f17b-4e23-9af2-de8f91f75fa9</v>
      </c>
      <c r="R1121" s="64" t="s">
        <v>848</v>
      </c>
      <c r="S1121" s="87">
        <v>5</v>
      </c>
      <c r="T1121" s="21">
        <v>1</v>
      </c>
      <c r="U1121" s="62" t="s">
        <v>139</v>
      </c>
      <c r="V1121" s="49" t="s">
        <v>136</v>
      </c>
    </row>
    <row r="1122" spans="1:22" x14ac:dyDescent="0.2">
      <c r="A1122" s="21" t="str">
        <f t="shared" si="51"/>
        <v>Catalogo principalOPEN-CSP GOBIERNO0e5bfb17-8c11-49a9-865d-05d4f48a0a35</v>
      </c>
      <c r="B1122" s="21" t="str">
        <f t="shared" si="52"/>
        <v>0e5bfb17-8c11-49a9-865d-05d4f48a0a35OPEN-CSP GOBIERNO</v>
      </c>
      <c r="D1122" s="21" t="s">
        <v>134</v>
      </c>
      <c r="E1122" t="s">
        <v>2377</v>
      </c>
      <c r="F1122" s="21" t="s">
        <v>18</v>
      </c>
      <c r="G1122" s="21" t="s">
        <v>134</v>
      </c>
      <c r="H1122" s="49" t="s">
        <v>136</v>
      </c>
      <c r="I1122" s="21" t="s">
        <v>74</v>
      </c>
      <c r="J1122" t="s">
        <v>2378</v>
      </c>
      <c r="K1122" s="53" t="s">
        <v>29</v>
      </c>
      <c r="L1122" s="52" t="s">
        <v>92</v>
      </c>
      <c r="M1122" s="48" t="s">
        <v>73</v>
      </c>
      <c r="N1122" s="89" t="s">
        <v>74</v>
      </c>
      <c r="O1122" s="90" t="s">
        <v>74</v>
      </c>
      <c r="P1122" s="89" t="s">
        <v>74</v>
      </c>
      <c r="Q1122" s="47" t="str">
        <f t="shared" si="53"/>
        <v>0e5bfb17-8c11-49a9-865d-05d4f48a0a35</v>
      </c>
      <c r="R1122" s="64" t="s">
        <v>848</v>
      </c>
      <c r="S1122" s="87">
        <v>1</v>
      </c>
      <c r="T1122" s="21">
        <v>1</v>
      </c>
      <c r="U1122" s="62" t="s">
        <v>139</v>
      </c>
      <c r="V1122" s="49" t="s">
        <v>136</v>
      </c>
    </row>
    <row r="1123" spans="1:22" x14ac:dyDescent="0.2">
      <c r="A1123" s="21" t="str">
        <f t="shared" si="51"/>
        <v>Catalogo principalOPEN-CSP GOBIERNO615cbbc1-0b6c-43fa-99c5-ada5a0965500</v>
      </c>
      <c r="B1123" s="21" t="str">
        <f t="shared" si="52"/>
        <v>615cbbc1-0b6c-43fa-99c5-ada5a0965500OPEN-CSP GOBIERNO</v>
      </c>
      <c r="D1123" s="21" t="s">
        <v>134</v>
      </c>
      <c r="E1123" t="s">
        <v>2379</v>
      </c>
      <c r="F1123" s="21" t="s">
        <v>18</v>
      </c>
      <c r="G1123" s="21" t="s">
        <v>134</v>
      </c>
      <c r="H1123" s="49" t="s">
        <v>136</v>
      </c>
      <c r="I1123" s="21" t="s">
        <v>74</v>
      </c>
      <c r="J1123" t="s">
        <v>2380</v>
      </c>
      <c r="K1123" s="53" t="s">
        <v>29</v>
      </c>
      <c r="L1123" s="52" t="s">
        <v>92</v>
      </c>
      <c r="M1123" s="48" t="s">
        <v>73</v>
      </c>
      <c r="N1123" s="89" t="s">
        <v>74</v>
      </c>
      <c r="O1123" s="90" t="s">
        <v>74</v>
      </c>
      <c r="P1123" s="89" t="s">
        <v>74</v>
      </c>
      <c r="Q1123" s="47" t="str">
        <f t="shared" si="53"/>
        <v>615cbbc1-0b6c-43fa-99c5-ada5a0965500</v>
      </c>
      <c r="R1123" s="64" t="s">
        <v>848</v>
      </c>
      <c r="S1123" s="87">
        <v>1350</v>
      </c>
      <c r="T1123" s="21">
        <v>1</v>
      </c>
      <c r="U1123" s="62" t="s">
        <v>139</v>
      </c>
      <c r="V1123" s="49" t="s">
        <v>136</v>
      </c>
    </row>
    <row r="1124" spans="1:22" x14ac:dyDescent="0.2">
      <c r="A1124" s="21" t="str">
        <f t="shared" si="51"/>
        <v>Catalogo principalOPEN-CSP GOBIERNO708b4081-1ae3-4d40-99b9-db75470df408</v>
      </c>
      <c r="B1124" s="21" t="str">
        <f t="shared" si="52"/>
        <v>708b4081-1ae3-4d40-99b9-db75470df408OPEN-CSP GOBIERNO</v>
      </c>
      <c r="D1124" s="21" t="s">
        <v>134</v>
      </c>
      <c r="E1124" t="s">
        <v>2381</v>
      </c>
      <c r="F1124" s="21" t="s">
        <v>18</v>
      </c>
      <c r="G1124" s="21" t="s">
        <v>134</v>
      </c>
      <c r="H1124" s="49" t="s">
        <v>136</v>
      </c>
      <c r="I1124" s="21" t="s">
        <v>74</v>
      </c>
      <c r="J1124" t="s">
        <v>2382</v>
      </c>
      <c r="K1124" s="53" t="s">
        <v>29</v>
      </c>
      <c r="L1124" s="52" t="s">
        <v>92</v>
      </c>
      <c r="M1124" s="48" t="s">
        <v>73</v>
      </c>
      <c r="N1124" s="89" t="s">
        <v>74</v>
      </c>
      <c r="O1124" s="90" t="s">
        <v>74</v>
      </c>
      <c r="P1124" s="89" t="s">
        <v>74</v>
      </c>
      <c r="Q1124" s="47" t="str">
        <f t="shared" si="53"/>
        <v>708b4081-1ae3-4d40-99b9-db75470df408</v>
      </c>
      <c r="R1124" s="64" t="s">
        <v>848</v>
      </c>
      <c r="S1124" s="87">
        <v>4050</v>
      </c>
      <c r="T1124" s="21">
        <v>1</v>
      </c>
      <c r="U1124" s="62" t="s">
        <v>139</v>
      </c>
      <c r="V1124" s="49" t="s">
        <v>136</v>
      </c>
    </row>
    <row r="1125" spans="1:22" x14ac:dyDescent="0.2">
      <c r="A1125" s="21" t="str">
        <f t="shared" si="51"/>
        <v>Catalogo principalOPEN-CSP GOBIERNO04329f1d-1d37-4445-b426-48dd65d14850</v>
      </c>
      <c r="B1125" s="21" t="str">
        <f t="shared" si="52"/>
        <v>04329f1d-1d37-4445-b426-48dd65d14850OPEN-CSP GOBIERNO</v>
      </c>
      <c r="D1125" s="21" t="s">
        <v>134</v>
      </c>
      <c r="E1125" t="s">
        <v>2383</v>
      </c>
      <c r="F1125" s="21" t="s">
        <v>18</v>
      </c>
      <c r="G1125" s="21" t="s">
        <v>134</v>
      </c>
      <c r="H1125" s="49" t="s">
        <v>136</v>
      </c>
      <c r="I1125" s="21" t="s">
        <v>74</v>
      </c>
      <c r="J1125" t="s">
        <v>2384</v>
      </c>
      <c r="K1125" s="53" t="s">
        <v>29</v>
      </c>
      <c r="L1125" s="52" t="s">
        <v>92</v>
      </c>
      <c r="M1125" s="48" t="s">
        <v>73</v>
      </c>
      <c r="N1125" s="89" t="s">
        <v>74</v>
      </c>
      <c r="O1125" s="90" t="s">
        <v>74</v>
      </c>
      <c r="P1125" s="89" t="s">
        <v>74</v>
      </c>
      <c r="Q1125" s="47" t="str">
        <f t="shared" si="53"/>
        <v>04329f1d-1d37-4445-b426-48dd65d14850</v>
      </c>
      <c r="R1125" s="64" t="s">
        <v>848</v>
      </c>
      <c r="S1125" s="87">
        <v>7900</v>
      </c>
      <c r="T1125" s="21">
        <v>1</v>
      </c>
      <c r="U1125" s="62" t="s">
        <v>139</v>
      </c>
      <c r="V1125" s="49" t="s">
        <v>136</v>
      </c>
    </row>
    <row r="1126" spans="1:22" x14ac:dyDescent="0.2">
      <c r="A1126" s="21" t="str">
        <f t="shared" si="51"/>
        <v>Catalogo principalOPEN-CSP GOBIERNOe49012e8-b9d7-44b3-8134-ee84cf160bc9</v>
      </c>
      <c r="B1126" s="21" t="str">
        <f t="shared" si="52"/>
        <v>e49012e8-b9d7-44b3-8134-ee84cf160bc9OPEN-CSP GOBIERNO</v>
      </c>
      <c r="D1126" s="21" t="s">
        <v>134</v>
      </c>
      <c r="E1126" t="s">
        <v>2385</v>
      </c>
      <c r="F1126" s="21" t="s">
        <v>18</v>
      </c>
      <c r="G1126" s="21" t="s">
        <v>134</v>
      </c>
      <c r="H1126" s="49" t="s">
        <v>136</v>
      </c>
      <c r="I1126" s="21" t="s">
        <v>74</v>
      </c>
      <c r="J1126" t="s">
        <v>2386</v>
      </c>
      <c r="K1126" s="53" t="s">
        <v>29</v>
      </c>
      <c r="L1126" s="52" t="s">
        <v>92</v>
      </c>
      <c r="M1126" s="48" t="s">
        <v>73</v>
      </c>
      <c r="N1126" s="89" t="s">
        <v>74</v>
      </c>
      <c r="O1126" s="90" t="s">
        <v>74</v>
      </c>
      <c r="P1126" s="89" t="s">
        <v>74</v>
      </c>
      <c r="Q1126" s="47" t="str">
        <f t="shared" si="53"/>
        <v>e49012e8-b9d7-44b3-8134-ee84cf160bc9</v>
      </c>
      <c r="R1126" s="64" t="s">
        <v>848</v>
      </c>
      <c r="S1126" s="87">
        <v>12000</v>
      </c>
      <c r="T1126" s="21">
        <v>1</v>
      </c>
      <c r="U1126" s="62" t="s">
        <v>139</v>
      </c>
      <c r="V1126" s="49" t="s">
        <v>136</v>
      </c>
    </row>
    <row r="1127" spans="1:22" x14ac:dyDescent="0.2">
      <c r="A1127" s="21" t="str">
        <f t="shared" si="51"/>
        <v>Catalogo principalOPEN-CSP GOBIERNO466c1866-e335-4277-bfa0-5189c23b951a</v>
      </c>
      <c r="B1127" s="21" t="str">
        <f t="shared" si="52"/>
        <v>466c1866-e335-4277-bfa0-5189c23b951aOPEN-CSP GOBIERNO</v>
      </c>
      <c r="D1127" s="21" t="s">
        <v>134</v>
      </c>
      <c r="E1127" t="s">
        <v>2387</v>
      </c>
      <c r="F1127" s="21" t="s">
        <v>18</v>
      </c>
      <c r="G1127" s="21" t="s">
        <v>134</v>
      </c>
      <c r="H1127" s="49" t="s">
        <v>136</v>
      </c>
      <c r="I1127" s="21" t="s">
        <v>74</v>
      </c>
      <c r="J1127" t="s">
        <v>2388</v>
      </c>
      <c r="K1127" s="53" t="s">
        <v>29</v>
      </c>
      <c r="L1127" s="52" t="s">
        <v>92</v>
      </c>
      <c r="M1127" s="48" t="s">
        <v>73</v>
      </c>
      <c r="N1127" s="89" t="s">
        <v>74</v>
      </c>
      <c r="O1127" s="90" t="s">
        <v>74</v>
      </c>
      <c r="P1127" s="89" t="s">
        <v>74</v>
      </c>
      <c r="Q1127" s="47" t="str">
        <f t="shared" si="53"/>
        <v>466c1866-e335-4277-bfa0-5189c23b951a</v>
      </c>
      <c r="R1127" s="64" t="s">
        <v>848</v>
      </c>
      <c r="S1127" s="87">
        <v>1</v>
      </c>
      <c r="T1127" s="21">
        <v>1</v>
      </c>
      <c r="U1127" s="62" t="s">
        <v>139</v>
      </c>
      <c r="V1127" s="49" t="s">
        <v>136</v>
      </c>
    </row>
    <row r="1128" spans="1:22" x14ac:dyDescent="0.2">
      <c r="A1128" s="21" t="str">
        <f t="shared" si="51"/>
        <v>Catalogo principalOPEN-CSP GOBIERNOb26aa30c-1de1-4f43-ac81-910442cf5335</v>
      </c>
      <c r="B1128" s="21" t="str">
        <f t="shared" si="52"/>
        <v>b26aa30c-1de1-4f43-ac81-910442cf5335OPEN-CSP GOBIERNO</v>
      </c>
      <c r="D1128" s="21" t="s">
        <v>134</v>
      </c>
      <c r="E1128" t="s">
        <v>2389</v>
      </c>
      <c r="F1128" s="21" t="s">
        <v>18</v>
      </c>
      <c r="G1128" s="21" t="s">
        <v>134</v>
      </c>
      <c r="H1128" s="49" t="s">
        <v>136</v>
      </c>
      <c r="I1128" s="21" t="s">
        <v>74</v>
      </c>
      <c r="J1128" t="s">
        <v>2390</v>
      </c>
      <c r="K1128" s="53" t="s">
        <v>29</v>
      </c>
      <c r="L1128" s="52" t="s">
        <v>92</v>
      </c>
      <c r="M1128" s="48" t="s">
        <v>73</v>
      </c>
      <c r="N1128" s="89" t="s">
        <v>74</v>
      </c>
      <c r="O1128" s="90" t="s">
        <v>74</v>
      </c>
      <c r="P1128" s="89" t="s">
        <v>74</v>
      </c>
      <c r="Q1128" s="47" t="str">
        <f t="shared" si="53"/>
        <v>b26aa30c-1de1-4f43-ac81-910442cf5335</v>
      </c>
      <c r="R1128" s="64" t="s">
        <v>848</v>
      </c>
      <c r="S1128" s="87">
        <v>5</v>
      </c>
      <c r="T1128" s="21">
        <v>1</v>
      </c>
      <c r="U1128" s="62" t="s">
        <v>139</v>
      </c>
      <c r="V1128" s="49" t="s">
        <v>136</v>
      </c>
    </row>
    <row r="1129" spans="1:22" x14ac:dyDescent="0.2">
      <c r="A1129" s="21" t="str">
        <f t="shared" si="51"/>
        <v>Catalogo principalOPEN-CSP GOBIERNO7c362aff-7c7a-41f1-b6c1-d3406bb74dac</v>
      </c>
      <c r="B1129" s="21" t="str">
        <f t="shared" si="52"/>
        <v>7c362aff-7c7a-41f1-b6c1-d3406bb74dacOPEN-CSP GOBIERNO</v>
      </c>
      <c r="D1129" s="21" t="s">
        <v>134</v>
      </c>
      <c r="E1129" t="s">
        <v>2391</v>
      </c>
      <c r="F1129" s="21" t="s">
        <v>18</v>
      </c>
      <c r="G1129" s="21" t="s">
        <v>134</v>
      </c>
      <c r="H1129" s="49" t="s">
        <v>136</v>
      </c>
      <c r="I1129" s="21" t="s">
        <v>74</v>
      </c>
      <c r="J1129" t="s">
        <v>2392</v>
      </c>
      <c r="K1129" s="53" t="s">
        <v>29</v>
      </c>
      <c r="L1129" s="52" t="s">
        <v>92</v>
      </c>
      <c r="M1129" s="48" t="s">
        <v>73</v>
      </c>
      <c r="N1129" s="89" t="s">
        <v>74</v>
      </c>
      <c r="O1129" s="90" t="s">
        <v>74</v>
      </c>
      <c r="P1129" s="89" t="s">
        <v>74</v>
      </c>
      <c r="Q1129" s="47" t="str">
        <f t="shared" si="53"/>
        <v>7c362aff-7c7a-41f1-b6c1-d3406bb74dac</v>
      </c>
      <c r="R1129" s="64" t="s">
        <v>848</v>
      </c>
      <c r="S1129" s="87">
        <v>425</v>
      </c>
      <c r="T1129" s="21">
        <v>1</v>
      </c>
      <c r="U1129" s="62" t="s">
        <v>139</v>
      </c>
      <c r="V1129" s="49" t="s">
        <v>136</v>
      </c>
    </row>
    <row r="1130" spans="1:22" x14ac:dyDescent="0.2">
      <c r="A1130" s="21" t="str">
        <f t="shared" si="51"/>
        <v>Catalogo principalOPEN-CSP GOBIERNO2ff677d8-e55c-4a9f-ab2d-8774a80bd52d</v>
      </c>
      <c r="B1130" s="21" t="str">
        <f t="shared" si="52"/>
        <v>2ff677d8-e55c-4a9f-ab2d-8774a80bd52dOPEN-CSP GOBIERNO</v>
      </c>
      <c r="D1130" s="21" t="s">
        <v>134</v>
      </c>
      <c r="E1130" t="s">
        <v>2393</v>
      </c>
      <c r="F1130" s="21" t="s">
        <v>18</v>
      </c>
      <c r="G1130" s="21" t="s">
        <v>134</v>
      </c>
      <c r="H1130" s="49" t="s">
        <v>136</v>
      </c>
      <c r="I1130" s="21" t="s">
        <v>74</v>
      </c>
      <c r="J1130" t="s">
        <v>2394</v>
      </c>
      <c r="K1130" s="53" t="s">
        <v>29</v>
      </c>
      <c r="L1130" s="52" t="s">
        <v>92</v>
      </c>
      <c r="M1130" s="48" t="s">
        <v>73</v>
      </c>
      <c r="N1130" s="89" t="s">
        <v>74</v>
      </c>
      <c r="O1130" s="90" t="s">
        <v>74</v>
      </c>
      <c r="P1130" s="89" t="s">
        <v>74</v>
      </c>
      <c r="Q1130" s="47" t="str">
        <f t="shared" si="53"/>
        <v>2ff677d8-e55c-4a9f-ab2d-8774a80bd52d</v>
      </c>
      <c r="R1130" s="64" t="s">
        <v>848</v>
      </c>
      <c r="S1130" s="87">
        <v>1350</v>
      </c>
      <c r="T1130" s="21">
        <v>1</v>
      </c>
      <c r="U1130" s="62" t="s">
        <v>139</v>
      </c>
      <c r="V1130" s="49" t="s">
        <v>136</v>
      </c>
    </row>
    <row r="1131" spans="1:22" x14ac:dyDescent="0.2">
      <c r="A1131" s="21" t="str">
        <f t="shared" si="51"/>
        <v>Catalogo principalOPEN-CSP GOBIERNO7b0cdb70-934a-4592-9008-595c22e9d35a</v>
      </c>
      <c r="B1131" s="21" t="str">
        <f t="shared" si="52"/>
        <v>7b0cdb70-934a-4592-9008-595c22e9d35aOPEN-CSP GOBIERNO</v>
      </c>
      <c r="D1131" s="21" t="s">
        <v>134</v>
      </c>
      <c r="E1131" t="s">
        <v>2395</v>
      </c>
      <c r="F1131" s="21" t="s">
        <v>18</v>
      </c>
      <c r="G1131" s="21" t="s">
        <v>134</v>
      </c>
      <c r="H1131" s="49" t="s">
        <v>136</v>
      </c>
      <c r="I1131" s="21" t="s">
        <v>74</v>
      </c>
      <c r="J1131" t="s">
        <v>2396</v>
      </c>
      <c r="K1131" s="53" t="s">
        <v>29</v>
      </c>
      <c r="L1131" s="52" t="s">
        <v>92</v>
      </c>
      <c r="M1131" s="48" t="s">
        <v>73</v>
      </c>
      <c r="N1131" s="89" t="s">
        <v>74</v>
      </c>
      <c r="O1131" s="90" t="s">
        <v>74</v>
      </c>
      <c r="P1131" s="89" t="s">
        <v>74</v>
      </c>
      <c r="Q1131" s="47" t="str">
        <f t="shared" si="53"/>
        <v>7b0cdb70-934a-4592-9008-595c22e9d35a</v>
      </c>
      <c r="R1131" s="64" t="s">
        <v>848</v>
      </c>
      <c r="S1131" s="87">
        <v>4050</v>
      </c>
      <c r="T1131" s="21">
        <v>1</v>
      </c>
      <c r="U1131" s="62" t="s">
        <v>139</v>
      </c>
      <c r="V1131" s="49" t="s">
        <v>136</v>
      </c>
    </row>
    <row r="1132" spans="1:22" x14ac:dyDescent="0.2">
      <c r="A1132" s="21" t="str">
        <f t="shared" si="51"/>
        <v>Catalogo principalOPEN-CSP GOBIERNO6d5cc8e4-15b8-4297-a7d3-b22aacbb29fb</v>
      </c>
      <c r="B1132" s="21" t="str">
        <f t="shared" si="52"/>
        <v>6d5cc8e4-15b8-4297-a7d3-b22aacbb29fbOPEN-CSP GOBIERNO</v>
      </c>
      <c r="D1132" s="21" t="s">
        <v>134</v>
      </c>
      <c r="E1132" t="s">
        <v>2397</v>
      </c>
      <c r="F1132" s="21" t="s">
        <v>18</v>
      </c>
      <c r="G1132" s="21" t="s">
        <v>134</v>
      </c>
      <c r="H1132" s="49" t="s">
        <v>136</v>
      </c>
      <c r="I1132" s="21" t="s">
        <v>74</v>
      </c>
      <c r="J1132" t="s">
        <v>2398</v>
      </c>
      <c r="K1132" s="53" t="s">
        <v>29</v>
      </c>
      <c r="L1132" s="52" t="s">
        <v>92</v>
      </c>
      <c r="M1132" s="48" t="s">
        <v>73</v>
      </c>
      <c r="N1132" s="89" t="s">
        <v>74</v>
      </c>
      <c r="O1132" s="90" t="s">
        <v>74</v>
      </c>
      <c r="P1132" s="89" t="s">
        <v>74</v>
      </c>
      <c r="Q1132" s="47" t="str">
        <f t="shared" si="53"/>
        <v>6d5cc8e4-15b8-4297-a7d3-b22aacbb29fb</v>
      </c>
      <c r="R1132" s="64" t="s">
        <v>848</v>
      </c>
      <c r="S1132" s="87">
        <v>7900</v>
      </c>
      <c r="T1132" s="21">
        <v>1</v>
      </c>
      <c r="U1132" s="62" t="s">
        <v>139</v>
      </c>
      <c r="V1132" s="49" t="s">
        <v>136</v>
      </c>
    </row>
    <row r="1133" spans="1:22" x14ac:dyDescent="0.2">
      <c r="A1133" s="21" t="str">
        <f t="shared" si="51"/>
        <v>Catalogo principalOPEN-CSP GOBIERNO2d142966-93c9-45c3-b1fd-ad6c76294dc2</v>
      </c>
      <c r="B1133" s="21" t="str">
        <f t="shared" si="52"/>
        <v>2d142966-93c9-45c3-b1fd-ad6c76294dc2OPEN-CSP GOBIERNO</v>
      </c>
      <c r="D1133" s="21" t="s">
        <v>134</v>
      </c>
      <c r="E1133" t="s">
        <v>2399</v>
      </c>
      <c r="F1133" s="21" t="s">
        <v>18</v>
      </c>
      <c r="G1133" s="21" t="s">
        <v>134</v>
      </c>
      <c r="H1133" s="49" t="s">
        <v>136</v>
      </c>
      <c r="I1133" s="21" t="s">
        <v>74</v>
      </c>
      <c r="J1133" t="s">
        <v>2400</v>
      </c>
      <c r="K1133" s="53" t="s">
        <v>29</v>
      </c>
      <c r="L1133" s="52" t="s">
        <v>92</v>
      </c>
      <c r="M1133" s="48" t="s">
        <v>73</v>
      </c>
      <c r="N1133" s="89" t="s">
        <v>74</v>
      </c>
      <c r="O1133" s="90" t="s">
        <v>74</v>
      </c>
      <c r="P1133" s="89" t="s">
        <v>74</v>
      </c>
      <c r="Q1133" s="47" t="str">
        <f t="shared" si="53"/>
        <v>2d142966-93c9-45c3-b1fd-ad6c76294dc2</v>
      </c>
      <c r="R1133" s="64" t="s">
        <v>848</v>
      </c>
      <c r="S1133" s="87">
        <v>12000</v>
      </c>
      <c r="T1133" s="21">
        <v>1</v>
      </c>
      <c r="U1133" s="62" t="s">
        <v>139</v>
      </c>
      <c r="V1133" s="49" t="s">
        <v>136</v>
      </c>
    </row>
    <row r="1134" spans="1:22" x14ac:dyDescent="0.2">
      <c r="A1134" s="21" t="str">
        <f t="shared" si="51"/>
        <v>Catalogo principalOPEN-CSP GOBIERNOcd57079c-f1de-4647-a8e4-e1c6e22479d8</v>
      </c>
      <c r="B1134" s="21" t="str">
        <f t="shared" si="52"/>
        <v>cd57079c-f1de-4647-a8e4-e1c6e22479d8OPEN-CSP GOBIERNO</v>
      </c>
      <c r="D1134" s="21" t="s">
        <v>134</v>
      </c>
      <c r="E1134" t="s">
        <v>2401</v>
      </c>
      <c r="F1134" s="21" t="s">
        <v>18</v>
      </c>
      <c r="G1134" s="21" t="s">
        <v>2402</v>
      </c>
      <c r="H1134" s="49" t="s">
        <v>136</v>
      </c>
      <c r="I1134" s="21" t="s">
        <v>74</v>
      </c>
      <c r="J1134" t="s">
        <v>2403</v>
      </c>
      <c r="K1134" s="53"/>
      <c r="L1134" s="52"/>
      <c r="M1134" s="48" t="s">
        <v>73</v>
      </c>
      <c r="N1134" s="89" t="s">
        <v>74</v>
      </c>
      <c r="O1134" s="90" t="s">
        <v>74</v>
      </c>
      <c r="P1134" s="89" t="s">
        <v>74</v>
      </c>
      <c r="Q1134" s="47" t="str">
        <f t="shared" si="53"/>
        <v>cd57079c-f1de-4647-a8e4-e1c6e22479d8</v>
      </c>
      <c r="R1134" s="64" t="s">
        <v>848</v>
      </c>
      <c r="S1134" s="87">
        <v>120</v>
      </c>
      <c r="T1134" s="21" t="s">
        <v>139</v>
      </c>
      <c r="U1134" s="62" t="s">
        <v>139</v>
      </c>
      <c r="V1134" s="49" t="s">
        <v>136</v>
      </c>
    </row>
    <row r="1135" spans="1:22" x14ac:dyDescent="0.2">
      <c r="A1135" s="21" t="str">
        <f t="shared" si="51"/>
        <v>Catalogo principalOPEN-CSP GOBIERNOb9556796-00f9-46d4-a1e0-a1c45ce6b4ec</v>
      </c>
      <c r="B1135" s="21" t="str">
        <f t="shared" si="52"/>
        <v>b9556796-00f9-46d4-a1e0-a1c45ce6b4ecOPEN-CSP GOBIERNO</v>
      </c>
      <c r="D1135" s="21" t="s">
        <v>134</v>
      </c>
      <c r="E1135" t="s">
        <v>2404</v>
      </c>
      <c r="F1135" s="21" t="s">
        <v>18</v>
      </c>
      <c r="G1135" s="21" t="s">
        <v>2402</v>
      </c>
      <c r="H1135" s="49" t="s">
        <v>136</v>
      </c>
      <c r="I1135" s="21" t="s">
        <v>74</v>
      </c>
      <c r="J1135" t="s">
        <v>2405</v>
      </c>
      <c r="K1135" s="53"/>
      <c r="L1135" s="52"/>
      <c r="M1135" s="48" t="s">
        <v>73</v>
      </c>
      <c r="N1135" s="89" t="s">
        <v>74</v>
      </c>
      <c r="O1135" s="90" t="s">
        <v>74</v>
      </c>
      <c r="P1135" s="89" t="s">
        <v>74</v>
      </c>
      <c r="Q1135" s="47" t="str">
        <f t="shared" si="53"/>
        <v>b9556796-00f9-46d4-a1e0-a1c45ce6b4ec</v>
      </c>
      <c r="R1135" s="64" t="s">
        <v>848</v>
      </c>
      <c r="S1135" s="87">
        <v>120</v>
      </c>
      <c r="T1135" s="21"/>
      <c r="U1135" s="62" t="s">
        <v>139</v>
      </c>
      <c r="V1135" s="49" t="s">
        <v>136</v>
      </c>
    </row>
    <row r="1136" spans="1:22" x14ac:dyDescent="0.2">
      <c r="A1136" s="21" t="str">
        <f t="shared" si="51"/>
        <v>Catalogo principalOPEN-CSP GOBIERNO540e11e3-9298-46ab-a382-ec623aa99bf2</v>
      </c>
      <c r="B1136" s="21" t="str">
        <f t="shared" si="52"/>
        <v>540e11e3-9298-46ab-a382-ec623aa99bf2OPEN-CSP GOBIERNO</v>
      </c>
      <c r="D1136" s="21" t="s">
        <v>134</v>
      </c>
      <c r="E1136" t="s">
        <v>2406</v>
      </c>
      <c r="F1136" s="21" t="s">
        <v>18</v>
      </c>
      <c r="G1136" s="21" t="s">
        <v>2402</v>
      </c>
      <c r="H1136" s="49" t="s">
        <v>136</v>
      </c>
      <c r="I1136" s="21" t="s">
        <v>74</v>
      </c>
      <c r="J1136" t="s">
        <v>2407</v>
      </c>
      <c r="K1136" s="53"/>
      <c r="L1136" s="52"/>
      <c r="M1136" s="48" t="s">
        <v>73</v>
      </c>
      <c r="N1136" s="89" t="s">
        <v>74</v>
      </c>
      <c r="O1136" s="90" t="s">
        <v>74</v>
      </c>
      <c r="P1136" s="89" t="s">
        <v>74</v>
      </c>
      <c r="Q1136" s="47" t="str">
        <f t="shared" si="53"/>
        <v>540e11e3-9298-46ab-a382-ec623aa99bf2</v>
      </c>
      <c r="R1136" s="64" t="s">
        <v>848</v>
      </c>
      <c r="S1136" s="87">
        <v>30</v>
      </c>
      <c r="T1136" s="21"/>
      <c r="U1136" s="62" t="s">
        <v>139</v>
      </c>
      <c r="V1136" s="49" t="s">
        <v>136</v>
      </c>
    </row>
    <row r="1137" spans="1:22" x14ac:dyDescent="0.2">
      <c r="A1137" s="21" t="str">
        <f t="shared" si="51"/>
        <v>Catalogo principalOPEN-CSP GOBIERNOd20fdad5-f524-45e4-97b1-59a94c21778f</v>
      </c>
      <c r="B1137" s="21" t="str">
        <f t="shared" si="52"/>
        <v>d20fdad5-f524-45e4-97b1-59a94c21778fOPEN-CSP GOBIERNO</v>
      </c>
      <c r="D1137" s="21" t="s">
        <v>134</v>
      </c>
      <c r="E1137" t="s">
        <v>2408</v>
      </c>
      <c r="F1137" s="21" t="s">
        <v>18</v>
      </c>
      <c r="G1137" s="21" t="s">
        <v>2402</v>
      </c>
      <c r="H1137" s="49" t="s">
        <v>136</v>
      </c>
      <c r="I1137" s="21" t="s">
        <v>74</v>
      </c>
      <c r="J1137" t="s">
        <v>2409</v>
      </c>
      <c r="K1137" s="53"/>
      <c r="L1137" s="52"/>
      <c r="M1137" s="48" t="s">
        <v>73</v>
      </c>
      <c r="N1137" s="89" t="s">
        <v>74</v>
      </c>
      <c r="O1137" s="90" t="s">
        <v>74</v>
      </c>
      <c r="P1137" s="89" t="s">
        <v>74</v>
      </c>
      <c r="Q1137" s="47" t="str">
        <f t="shared" si="53"/>
        <v>d20fdad5-f524-45e4-97b1-59a94c21778f</v>
      </c>
      <c r="R1137" s="64" t="s">
        <v>848</v>
      </c>
      <c r="S1137" s="87">
        <v>8</v>
      </c>
      <c r="T1137" s="21"/>
      <c r="U1137" s="62" t="s">
        <v>139</v>
      </c>
      <c r="V1137" s="49" t="s">
        <v>136</v>
      </c>
    </row>
    <row r="1138" spans="1:22" x14ac:dyDescent="0.2">
      <c r="A1138" s="21" t="str">
        <f t="shared" si="51"/>
        <v>Catalogo principalOPEN-CSP GOBIERNO4179016c-6039-4322-aa9e-0d39db97861b</v>
      </c>
      <c r="B1138" s="21" t="str">
        <f t="shared" si="52"/>
        <v>4179016c-6039-4322-aa9e-0d39db97861bOPEN-CSP GOBIERNO</v>
      </c>
      <c r="D1138" s="21" t="s">
        <v>134</v>
      </c>
      <c r="E1138" t="s">
        <v>2410</v>
      </c>
      <c r="F1138" s="21" t="s">
        <v>18</v>
      </c>
      <c r="G1138" s="21" t="s">
        <v>2402</v>
      </c>
      <c r="H1138" s="49" t="s">
        <v>136</v>
      </c>
      <c r="I1138" s="21" t="s">
        <v>74</v>
      </c>
      <c r="J1138" t="s">
        <v>2411</v>
      </c>
      <c r="K1138" s="53"/>
      <c r="L1138" s="52"/>
      <c r="M1138" s="48" t="s">
        <v>73</v>
      </c>
      <c r="N1138" s="89" t="s">
        <v>74</v>
      </c>
      <c r="O1138" s="90" t="s">
        <v>74</v>
      </c>
      <c r="P1138" s="89" t="s">
        <v>74</v>
      </c>
      <c r="Q1138" s="47" t="str">
        <f t="shared" si="53"/>
        <v>4179016c-6039-4322-aa9e-0d39db97861b</v>
      </c>
      <c r="R1138" s="64" t="s">
        <v>848</v>
      </c>
      <c r="S1138" s="87">
        <v>425</v>
      </c>
      <c r="T1138" s="21"/>
      <c r="U1138" s="62" t="s">
        <v>139</v>
      </c>
      <c r="V1138" s="49" t="s">
        <v>136</v>
      </c>
    </row>
    <row r="1139" spans="1:22" x14ac:dyDescent="0.2">
      <c r="A1139" s="21" t="str">
        <f t="shared" si="51"/>
        <v>Catalogo principalOPEN-CSP GOBIERNO642447e8-06fe-4176-b0e4-8745aa293722</v>
      </c>
      <c r="B1139" s="21" t="str">
        <f t="shared" si="52"/>
        <v>642447e8-06fe-4176-b0e4-8745aa293722OPEN-CSP GOBIERNO</v>
      </c>
      <c r="D1139" s="21" t="s">
        <v>134</v>
      </c>
      <c r="E1139" t="s">
        <v>2412</v>
      </c>
      <c r="F1139" s="21" t="s">
        <v>18</v>
      </c>
      <c r="G1139" s="21" t="s">
        <v>2402</v>
      </c>
      <c r="H1139" s="49" t="s">
        <v>136</v>
      </c>
      <c r="I1139" s="21" t="s">
        <v>74</v>
      </c>
      <c r="J1139" t="s">
        <v>2413</v>
      </c>
      <c r="K1139" s="53"/>
      <c r="L1139" s="52"/>
      <c r="M1139" s="48" t="s">
        <v>73</v>
      </c>
      <c r="N1139" s="89" t="s">
        <v>74</v>
      </c>
      <c r="O1139" s="90" t="s">
        <v>74</v>
      </c>
      <c r="P1139" s="89" t="s">
        <v>74</v>
      </c>
      <c r="Q1139" s="47" t="str">
        <f t="shared" si="53"/>
        <v>642447e8-06fe-4176-b0e4-8745aa293722</v>
      </c>
      <c r="R1139" s="64" t="s">
        <v>848</v>
      </c>
      <c r="S1139" s="87">
        <v>500</v>
      </c>
      <c r="T1139" s="21"/>
      <c r="U1139" s="62" t="s">
        <v>139</v>
      </c>
      <c r="V1139" s="49" t="s">
        <v>136</v>
      </c>
    </row>
    <row r="1140" spans="1:22" x14ac:dyDescent="0.2">
      <c r="A1140" s="21" t="str">
        <f t="shared" si="51"/>
        <v>Catalogo principalOPEN-CSP GOBIERNO88f9eb8a-0636-45e8-a601-553e0a48aa9e</v>
      </c>
      <c r="B1140" s="21" t="str">
        <f t="shared" si="52"/>
        <v>88f9eb8a-0636-45e8-a601-553e0a48aa9eOPEN-CSP GOBIERNO</v>
      </c>
      <c r="D1140" s="21" t="s">
        <v>134</v>
      </c>
      <c r="E1140" t="s">
        <v>2414</v>
      </c>
      <c r="F1140" s="21" t="s">
        <v>18</v>
      </c>
      <c r="G1140" s="21" t="s">
        <v>2402</v>
      </c>
      <c r="H1140" s="49" t="s">
        <v>136</v>
      </c>
      <c r="I1140" s="21" t="s">
        <v>74</v>
      </c>
      <c r="J1140" t="s">
        <v>2415</v>
      </c>
      <c r="K1140" s="53"/>
      <c r="L1140" s="52"/>
      <c r="M1140" s="48" t="s">
        <v>73</v>
      </c>
      <c r="N1140" s="89" t="s">
        <v>74</v>
      </c>
      <c r="O1140" s="90" t="s">
        <v>74</v>
      </c>
      <c r="P1140" s="89" t="s">
        <v>74</v>
      </c>
      <c r="Q1140" s="47" t="str">
        <f t="shared" si="53"/>
        <v>88f9eb8a-0636-45e8-a601-553e0a48aa9e</v>
      </c>
      <c r="R1140" s="64" t="s">
        <v>848</v>
      </c>
      <c r="S1140" s="87">
        <v>0</v>
      </c>
      <c r="T1140" s="21"/>
      <c r="U1140" s="62" t="s">
        <v>139</v>
      </c>
      <c r="V1140" s="49" t="s">
        <v>136</v>
      </c>
    </row>
    <row r="1141" spans="1:22" x14ac:dyDescent="0.2">
      <c r="A1141" s="21" t="str">
        <f t="shared" si="51"/>
        <v>Catalogo principalOPEN-CSP GOBIERNO042c159a-2292-4f42-ad0b-06dc08f8f7a9</v>
      </c>
      <c r="B1141" s="21" t="str">
        <f t="shared" si="52"/>
        <v>042c159a-2292-4f42-ad0b-06dc08f8f7a9OPEN-CSP GOBIERNO</v>
      </c>
      <c r="D1141" s="21" t="s">
        <v>134</v>
      </c>
      <c r="E1141" t="s">
        <v>2416</v>
      </c>
      <c r="F1141" s="21" t="s">
        <v>18</v>
      </c>
      <c r="G1141" s="21" t="s">
        <v>2402</v>
      </c>
      <c r="H1141" s="49" t="s">
        <v>136</v>
      </c>
      <c r="I1141" s="21" t="s">
        <v>74</v>
      </c>
      <c r="J1141" t="s">
        <v>2417</v>
      </c>
      <c r="K1141" s="53"/>
      <c r="L1141" s="52"/>
      <c r="M1141" s="48" t="s">
        <v>73</v>
      </c>
      <c r="N1141" s="89" t="s">
        <v>74</v>
      </c>
      <c r="O1141" s="90" t="s">
        <v>74</v>
      </c>
      <c r="P1141" s="89" t="s">
        <v>74</v>
      </c>
      <c r="Q1141" s="47" t="str">
        <f t="shared" si="53"/>
        <v>042c159a-2292-4f42-ad0b-06dc08f8f7a9</v>
      </c>
      <c r="R1141" s="64" t="s">
        <v>848</v>
      </c>
      <c r="S1141" s="87">
        <v>0</v>
      </c>
      <c r="T1141" s="21"/>
      <c r="U1141" s="62" t="s">
        <v>139</v>
      </c>
      <c r="V1141" s="49" t="s">
        <v>136</v>
      </c>
    </row>
    <row r="1142" spans="1:22" x14ac:dyDescent="0.2">
      <c r="A1142" s="21" t="str">
        <f t="shared" si="51"/>
        <v>Catalogo principalOPEN-CSP GOBIERNO55c26c57-80a9-4da3-a7c2-8ca28a8023ad</v>
      </c>
      <c r="B1142" s="21" t="str">
        <f t="shared" si="52"/>
        <v>55c26c57-80a9-4da3-a7c2-8ca28a8023adOPEN-CSP GOBIERNO</v>
      </c>
      <c r="D1142" s="21" t="s">
        <v>134</v>
      </c>
      <c r="E1142" t="s">
        <v>2418</v>
      </c>
      <c r="F1142" s="21" t="s">
        <v>18</v>
      </c>
      <c r="G1142" s="21" t="s">
        <v>2402</v>
      </c>
      <c r="H1142" s="49" t="s">
        <v>136</v>
      </c>
      <c r="I1142" s="21" t="s">
        <v>74</v>
      </c>
      <c r="J1142" t="s">
        <v>2403</v>
      </c>
      <c r="K1142" s="53"/>
      <c r="L1142" s="52"/>
      <c r="M1142" s="48" t="s">
        <v>73</v>
      </c>
      <c r="N1142" s="89" t="s">
        <v>74</v>
      </c>
      <c r="O1142" s="90" t="s">
        <v>74</v>
      </c>
      <c r="P1142" s="89" t="s">
        <v>74</v>
      </c>
      <c r="Q1142" s="47" t="str">
        <f t="shared" si="53"/>
        <v>55c26c57-80a9-4da3-a7c2-8ca28a8023ad</v>
      </c>
      <c r="R1142" s="64" t="s">
        <v>848</v>
      </c>
      <c r="S1142" s="87">
        <v>120</v>
      </c>
      <c r="T1142" s="21"/>
      <c r="U1142" s="62" t="s">
        <v>139</v>
      </c>
      <c r="V1142" s="49" t="s">
        <v>136</v>
      </c>
    </row>
    <row r="1143" spans="1:22" x14ac:dyDescent="0.2">
      <c r="A1143" s="21" t="str">
        <f t="shared" si="51"/>
        <v>Catalogo principalOPEN-CSP GOBIERNOcf08ad6c-ba29-404a-be97-f61f35551ee7</v>
      </c>
      <c r="B1143" s="21" t="str">
        <f t="shared" si="52"/>
        <v>cf08ad6c-ba29-404a-be97-f61f35551ee7OPEN-CSP GOBIERNO</v>
      </c>
      <c r="D1143" s="21" t="s">
        <v>134</v>
      </c>
      <c r="E1143" t="s">
        <v>2419</v>
      </c>
      <c r="F1143" s="21" t="s">
        <v>18</v>
      </c>
      <c r="G1143" s="21" t="s">
        <v>2402</v>
      </c>
      <c r="H1143" s="49" t="s">
        <v>136</v>
      </c>
      <c r="I1143" s="21" t="s">
        <v>74</v>
      </c>
      <c r="J1143" t="s">
        <v>2405</v>
      </c>
      <c r="K1143" s="53"/>
      <c r="L1143" s="52"/>
      <c r="M1143" s="48" t="s">
        <v>73</v>
      </c>
      <c r="N1143" s="89" t="s">
        <v>74</v>
      </c>
      <c r="O1143" s="90" t="s">
        <v>74</v>
      </c>
      <c r="P1143" s="89" t="s">
        <v>74</v>
      </c>
      <c r="Q1143" s="47" t="str">
        <f t="shared" si="53"/>
        <v>cf08ad6c-ba29-404a-be97-f61f35551ee7</v>
      </c>
      <c r="R1143" s="64" t="s">
        <v>848</v>
      </c>
      <c r="S1143" s="87">
        <v>120</v>
      </c>
      <c r="T1143" s="21"/>
      <c r="U1143" s="62" t="s">
        <v>139</v>
      </c>
      <c r="V1143" s="49" t="s">
        <v>136</v>
      </c>
    </row>
    <row r="1144" spans="1:22" x14ac:dyDescent="0.2">
      <c r="A1144" s="21" t="str">
        <f t="shared" si="51"/>
        <v>Catalogo principalOPEN-CSP GOBIERNO3d8d499f-38db-4587-b44d-271aaed80f0d</v>
      </c>
      <c r="B1144" s="21" t="str">
        <f t="shared" si="52"/>
        <v>3d8d499f-38db-4587-b44d-271aaed80f0dOPEN-CSP GOBIERNO</v>
      </c>
      <c r="D1144" s="21" t="s">
        <v>134</v>
      </c>
      <c r="E1144" t="s">
        <v>2420</v>
      </c>
      <c r="F1144" s="21" t="s">
        <v>18</v>
      </c>
      <c r="G1144" s="21" t="s">
        <v>2402</v>
      </c>
      <c r="H1144" s="49" t="s">
        <v>136</v>
      </c>
      <c r="I1144" s="21" t="s">
        <v>74</v>
      </c>
      <c r="J1144" t="s">
        <v>2407</v>
      </c>
      <c r="K1144" s="53"/>
      <c r="L1144" s="52"/>
      <c r="M1144" s="48" t="s">
        <v>73</v>
      </c>
      <c r="N1144" s="89" t="s">
        <v>74</v>
      </c>
      <c r="O1144" s="90" t="s">
        <v>74</v>
      </c>
      <c r="P1144" s="89" t="s">
        <v>74</v>
      </c>
      <c r="Q1144" s="47" t="str">
        <f t="shared" si="53"/>
        <v>3d8d499f-38db-4587-b44d-271aaed80f0d</v>
      </c>
      <c r="R1144" s="64" t="s">
        <v>848</v>
      </c>
      <c r="S1144" s="87">
        <v>30</v>
      </c>
      <c r="T1144" s="21"/>
      <c r="U1144" s="62" t="s">
        <v>139</v>
      </c>
      <c r="V1144" s="49" t="s">
        <v>136</v>
      </c>
    </row>
    <row r="1145" spans="1:22" x14ac:dyDescent="0.2">
      <c r="A1145" s="21" t="str">
        <f t="shared" si="51"/>
        <v>Catalogo principalOPEN-CSP GOBIERNO741a5909-ece2-4420-8575-3cd2113c7531</v>
      </c>
      <c r="B1145" s="21" t="str">
        <f t="shared" si="52"/>
        <v>741a5909-ece2-4420-8575-3cd2113c7531OPEN-CSP GOBIERNO</v>
      </c>
      <c r="D1145" s="21" t="s">
        <v>134</v>
      </c>
      <c r="E1145" t="s">
        <v>2421</v>
      </c>
      <c r="F1145" s="21" t="s">
        <v>18</v>
      </c>
      <c r="G1145" s="21" t="s">
        <v>2402</v>
      </c>
      <c r="H1145" s="49" t="s">
        <v>136</v>
      </c>
      <c r="I1145" s="21" t="s">
        <v>74</v>
      </c>
      <c r="J1145" t="s">
        <v>2422</v>
      </c>
      <c r="K1145" s="53"/>
      <c r="L1145" s="52"/>
      <c r="M1145" s="48" t="s">
        <v>73</v>
      </c>
      <c r="N1145" s="89" t="s">
        <v>74</v>
      </c>
      <c r="O1145" s="90" t="s">
        <v>74</v>
      </c>
      <c r="P1145" s="89" t="s">
        <v>74</v>
      </c>
      <c r="Q1145" s="47" t="str">
        <f t="shared" si="53"/>
        <v>741a5909-ece2-4420-8575-3cd2113c7531</v>
      </c>
      <c r="R1145" s="64" t="s">
        <v>848</v>
      </c>
      <c r="S1145" s="87">
        <v>30</v>
      </c>
      <c r="T1145" s="21"/>
      <c r="U1145" s="62" t="s">
        <v>139</v>
      </c>
      <c r="V1145" s="49" t="s">
        <v>136</v>
      </c>
    </row>
    <row r="1146" spans="1:22" x14ac:dyDescent="0.2">
      <c r="A1146" s="21" t="str">
        <f t="shared" si="51"/>
        <v>Catalogo principalOPEN-CSP GOBIERNO1ff89dde-5eb1-4d30-a09b-2c9ba7e25704</v>
      </c>
      <c r="B1146" s="21" t="str">
        <f t="shared" si="52"/>
        <v>1ff89dde-5eb1-4d30-a09b-2c9ba7e25704OPEN-CSP GOBIERNO</v>
      </c>
      <c r="D1146" s="21" t="s">
        <v>134</v>
      </c>
      <c r="E1146" t="s">
        <v>2423</v>
      </c>
      <c r="F1146" s="21" t="s">
        <v>18</v>
      </c>
      <c r="G1146" s="21" t="s">
        <v>2402</v>
      </c>
      <c r="H1146" s="49" t="s">
        <v>136</v>
      </c>
      <c r="I1146" s="21" t="s">
        <v>74</v>
      </c>
      <c r="J1146" t="s">
        <v>2424</v>
      </c>
      <c r="K1146" s="53"/>
      <c r="L1146" s="52"/>
      <c r="M1146" s="48" t="s">
        <v>73</v>
      </c>
      <c r="N1146" s="89" t="s">
        <v>74</v>
      </c>
      <c r="O1146" s="90" t="s">
        <v>74</v>
      </c>
      <c r="P1146" s="89" t="s">
        <v>74</v>
      </c>
      <c r="Q1146" s="47" t="str">
        <f t="shared" si="53"/>
        <v>1ff89dde-5eb1-4d30-a09b-2c9ba7e25704</v>
      </c>
      <c r="R1146" s="64" t="s">
        <v>848</v>
      </c>
      <c r="S1146" s="87">
        <v>0</v>
      </c>
      <c r="T1146" s="21"/>
      <c r="U1146" s="62" t="s">
        <v>139</v>
      </c>
      <c r="V1146" s="49" t="s">
        <v>136</v>
      </c>
    </row>
    <row r="1147" spans="1:22" x14ac:dyDescent="0.2">
      <c r="A1147" s="21" t="str">
        <f t="shared" si="51"/>
        <v>Catalogo principalOPEN-CSP GOBIERNO9c8b008f-d84f-46cd-a588-fea84947161d</v>
      </c>
      <c r="B1147" s="21" t="str">
        <f t="shared" si="52"/>
        <v>9c8b008f-d84f-46cd-a588-fea84947161dOPEN-CSP GOBIERNO</v>
      </c>
      <c r="D1147" s="21" t="s">
        <v>134</v>
      </c>
      <c r="E1147" t="s">
        <v>2425</v>
      </c>
      <c r="F1147" s="21" t="s">
        <v>18</v>
      </c>
      <c r="G1147" s="21" t="s">
        <v>2402</v>
      </c>
      <c r="H1147" s="49" t="s">
        <v>136</v>
      </c>
      <c r="I1147" s="21" t="s">
        <v>74</v>
      </c>
      <c r="J1147" t="s">
        <v>2426</v>
      </c>
      <c r="K1147" s="53"/>
      <c r="L1147" s="52"/>
      <c r="M1147" s="48" t="s">
        <v>73</v>
      </c>
      <c r="N1147" s="89" t="s">
        <v>74</v>
      </c>
      <c r="O1147" s="90" t="s">
        <v>74</v>
      </c>
      <c r="P1147" s="89" t="s">
        <v>74</v>
      </c>
      <c r="Q1147" s="47" t="str">
        <f t="shared" si="53"/>
        <v>9c8b008f-d84f-46cd-a588-fea84947161d</v>
      </c>
      <c r="R1147" s="64" t="s">
        <v>848</v>
      </c>
      <c r="S1147" s="87">
        <v>1000</v>
      </c>
      <c r="T1147" s="21"/>
      <c r="U1147" s="62" t="s">
        <v>139</v>
      </c>
      <c r="V1147" s="49" t="s">
        <v>136</v>
      </c>
    </row>
    <row r="1148" spans="1:22" x14ac:dyDescent="0.2">
      <c r="A1148" s="21" t="str">
        <f t="shared" si="51"/>
        <v>Catalogo principalOPEN-CSP GOBIERNO8a93d724-50ef-4293-b4f7-b28536dc3101</v>
      </c>
      <c r="B1148" s="21" t="str">
        <f t="shared" si="52"/>
        <v>8a93d724-50ef-4293-b4f7-b28536dc3101OPEN-CSP GOBIERNO</v>
      </c>
      <c r="D1148" s="21" t="s">
        <v>134</v>
      </c>
      <c r="E1148" t="s">
        <v>2427</v>
      </c>
      <c r="F1148" s="21" t="s">
        <v>18</v>
      </c>
      <c r="G1148" s="21" t="s">
        <v>2402</v>
      </c>
      <c r="H1148" s="49" t="s">
        <v>136</v>
      </c>
      <c r="I1148" s="21" t="s">
        <v>74</v>
      </c>
      <c r="J1148" t="s">
        <v>2428</v>
      </c>
      <c r="K1148" s="53"/>
      <c r="L1148" s="52"/>
      <c r="M1148" s="48" t="s">
        <v>73</v>
      </c>
      <c r="N1148" s="89" t="s">
        <v>74</v>
      </c>
      <c r="O1148" s="90" t="s">
        <v>74</v>
      </c>
      <c r="P1148" s="89" t="s">
        <v>74</v>
      </c>
      <c r="Q1148" s="47" t="str">
        <f t="shared" si="53"/>
        <v>8a93d724-50ef-4293-b4f7-b28536dc3101</v>
      </c>
      <c r="R1148" s="64" t="s">
        <v>848</v>
      </c>
      <c r="S1148" s="87">
        <v>0</v>
      </c>
      <c r="T1148" s="21"/>
      <c r="U1148" s="62" t="s">
        <v>139</v>
      </c>
      <c r="V1148" s="49" t="s">
        <v>136</v>
      </c>
    </row>
    <row r="1149" spans="1:22" x14ac:dyDescent="0.2">
      <c r="A1149" s="21" t="str">
        <f t="shared" si="51"/>
        <v>Catalogo principalOPEN-CSP GOBIERNO59e76752-1a2c-45fb-a6b2-0f2113e94ab7</v>
      </c>
      <c r="B1149" s="21" t="str">
        <f t="shared" si="52"/>
        <v>59e76752-1a2c-45fb-a6b2-0f2113e94ab7OPEN-CSP GOBIERNO</v>
      </c>
      <c r="D1149" s="21" t="s">
        <v>134</v>
      </c>
      <c r="E1149" t="s">
        <v>2429</v>
      </c>
      <c r="F1149" s="21" t="s">
        <v>18</v>
      </c>
      <c r="G1149" s="21" t="s">
        <v>2402</v>
      </c>
      <c r="H1149" s="49" t="s">
        <v>136</v>
      </c>
      <c r="I1149" s="21" t="s">
        <v>74</v>
      </c>
      <c r="J1149" t="s">
        <v>2430</v>
      </c>
      <c r="K1149" s="53"/>
      <c r="L1149" s="52"/>
      <c r="M1149" s="48" t="s">
        <v>73</v>
      </c>
      <c r="N1149" s="89" t="s">
        <v>74</v>
      </c>
      <c r="O1149" s="90" t="s">
        <v>74</v>
      </c>
      <c r="P1149" s="89" t="s">
        <v>74</v>
      </c>
      <c r="Q1149" s="47" t="str">
        <f t="shared" si="53"/>
        <v>59e76752-1a2c-45fb-a6b2-0f2113e94ab7</v>
      </c>
      <c r="R1149" s="64" t="s">
        <v>848</v>
      </c>
      <c r="S1149" s="87">
        <v>0</v>
      </c>
      <c r="T1149" s="21"/>
      <c r="U1149" s="62" t="s">
        <v>139</v>
      </c>
      <c r="V1149" s="49" t="s">
        <v>136</v>
      </c>
    </row>
    <row r="1150" spans="1:22" x14ac:dyDescent="0.2">
      <c r="A1150" s="21" t="str">
        <f t="shared" si="51"/>
        <v>Catalogo principalOPEN-CSP GOBIERNO2e969027-6eca-44a3-88fb-e7923e2c147f</v>
      </c>
      <c r="B1150" s="21" t="str">
        <f t="shared" si="52"/>
        <v>2e969027-6eca-44a3-88fb-e7923e2c147fOPEN-CSP GOBIERNO</v>
      </c>
      <c r="D1150" s="21" t="s">
        <v>134</v>
      </c>
      <c r="E1150" t="s">
        <v>2431</v>
      </c>
      <c r="F1150" s="21" t="s">
        <v>18</v>
      </c>
      <c r="G1150" s="21" t="s">
        <v>2402</v>
      </c>
      <c r="H1150" s="49" t="s">
        <v>136</v>
      </c>
      <c r="I1150" s="21" t="s">
        <v>74</v>
      </c>
      <c r="J1150" t="s">
        <v>2432</v>
      </c>
      <c r="K1150" s="53"/>
      <c r="L1150" s="52"/>
      <c r="M1150" s="48" t="s">
        <v>73</v>
      </c>
      <c r="N1150" s="89" t="s">
        <v>74</v>
      </c>
      <c r="O1150" s="90" t="s">
        <v>74</v>
      </c>
      <c r="P1150" s="89" t="s">
        <v>74</v>
      </c>
      <c r="Q1150" s="47" t="str">
        <f t="shared" si="53"/>
        <v>2e969027-6eca-44a3-88fb-e7923e2c147f</v>
      </c>
      <c r="R1150" s="64" t="s">
        <v>848</v>
      </c>
      <c r="S1150" s="87">
        <v>5</v>
      </c>
      <c r="T1150" s="21"/>
      <c r="U1150" s="62" t="s">
        <v>139</v>
      </c>
      <c r="V1150" s="49" t="s">
        <v>136</v>
      </c>
    </row>
    <row r="1151" spans="1:22" x14ac:dyDescent="0.2">
      <c r="A1151" s="21" t="str">
        <f t="shared" ref="A1151:A1214" si="54">D1151&amp;F1151&amp;E1151</f>
        <v>Catalogo principalOPEN-CSP GOBIERNO5db9aa31-f039-4740-b122-a33514e4c492</v>
      </c>
      <c r="B1151" s="21" t="str">
        <f t="shared" ref="B1151:B1214" si="55">E1151&amp;F1151</f>
        <v>5db9aa31-f039-4740-b122-a33514e4c492OPEN-CSP GOBIERNO</v>
      </c>
      <c r="D1151" s="21" t="s">
        <v>134</v>
      </c>
      <c r="E1151" t="s">
        <v>2433</v>
      </c>
      <c r="F1151" s="21" t="s">
        <v>18</v>
      </c>
      <c r="G1151" s="21" t="s">
        <v>2402</v>
      </c>
      <c r="H1151" s="49" t="s">
        <v>136</v>
      </c>
      <c r="I1151" s="21" t="s">
        <v>74</v>
      </c>
      <c r="J1151" t="s">
        <v>2434</v>
      </c>
      <c r="K1151" s="53"/>
      <c r="L1151" s="52"/>
      <c r="M1151" s="48" t="s">
        <v>73</v>
      </c>
      <c r="N1151" s="89" t="s">
        <v>74</v>
      </c>
      <c r="O1151" s="90" t="s">
        <v>74</v>
      </c>
      <c r="P1151" s="89" t="s">
        <v>74</v>
      </c>
      <c r="Q1151" s="47" t="str">
        <f t="shared" si="53"/>
        <v>5db9aa31-f039-4740-b122-a33514e4c492</v>
      </c>
      <c r="R1151" s="64" t="s">
        <v>848</v>
      </c>
      <c r="S1151" s="87">
        <v>50</v>
      </c>
      <c r="T1151" s="21"/>
      <c r="U1151" s="62" t="s">
        <v>139</v>
      </c>
      <c r="V1151" s="49" t="s">
        <v>136</v>
      </c>
    </row>
    <row r="1152" spans="1:22" x14ac:dyDescent="0.2">
      <c r="A1152" s="21" t="str">
        <f t="shared" si="54"/>
        <v>Catalogo principalOPEN-CSP GOBIERNO9d94df17-601e-46af-81ca-ba2ba10eeb28</v>
      </c>
      <c r="B1152" s="21" t="str">
        <f t="shared" si="55"/>
        <v>9d94df17-601e-46af-81ca-ba2ba10eeb28OPEN-CSP GOBIERNO</v>
      </c>
      <c r="D1152" s="21" t="s">
        <v>134</v>
      </c>
      <c r="E1152" t="s">
        <v>2435</v>
      </c>
      <c r="F1152" s="21" t="s">
        <v>18</v>
      </c>
      <c r="G1152" s="21" t="s">
        <v>2402</v>
      </c>
      <c r="H1152" s="49" t="s">
        <v>136</v>
      </c>
      <c r="I1152" s="21" t="s">
        <v>74</v>
      </c>
      <c r="J1152" t="s">
        <v>2436</v>
      </c>
      <c r="K1152" s="53"/>
      <c r="L1152" s="52"/>
      <c r="M1152" s="48" t="s">
        <v>73</v>
      </c>
      <c r="N1152" s="89" t="s">
        <v>74</v>
      </c>
      <c r="O1152" s="90" t="s">
        <v>74</v>
      </c>
      <c r="P1152" s="89" t="s">
        <v>74</v>
      </c>
      <c r="Q1152" s="47" t="str">
        <f t="shared" si="53"/>
        <v>9d94df17-601e-46af-81ca-ba2ba10eeb28</v>
      </c>
      <c r="R1152" s="64" t="s">
        <v>848</v>
      </c>
      <c r="S1152" s="87">
        <v>50</v>
      </c>
      <c r="T1152" s="21"/>
      <c r="U1152" s="62" t="s">
        <v>139</v>
      </c>
      <c r="V1152" s="49" t="s">
        <v>136</v>
      </c>
    </row>
    <row r="1153" spans="1:22" x14ac:dyDescent="0.2">
      <c r="A1153" s="21" t="str">
        <f t="shared" si="54"/>
        <v>Catalogo principalOPEN-CSP GOBIERNO09788e0b-05cf-47e9-b292-e4f4a34fe15e</v>
      </c>
      <c r="B1153" s="21" t="str">
        <f t="shared" si="55"/>
        <v>09788e0b-05cf-47e9-b292-e4f4a34fe15eOPEN-CSP GOBIERNO</v>
      </c>
      <c r="D1153" s="21" t="s">
        <v>134</v>
      </c>
      <c r="E1153" t="s">
        <v>2437</v>
      </c>
      <c r="F1153" s="21" t="s">
        <v>18</v>
      </c>
      <c r="G1153" s="21" t="s">
        <v>134</v>
      </c>
      <c r="H1153" s="49" t="s">
        <v>136</v>
      </c>
      <c r="I1153" s="21" t="s">
        <v>74</v>
      </c>
      <c r="J1153" t="s">
        <v>2438</v>
      </c>
      <c r="K1153" s="53" t="s">
        <v>29</v>
      </c>
      <c r="L1153" s="52" t="s">
        <v>92</v>
      </c>
      <c r="M1153" s="48" t="s">
        <v>73</v>
      </c>
      <c r="N1153" s="89" t="s">
        <v>74</v>
      </c>
      <c r="O1153" s="90" t="s">
        <v>74</v>
      </c>
      <c r="P1153" s="89" t="s">
        <v>74</v>
      </c>
      <c r="Q1153" s="47" t="str">
        <f t="shared" si="53"/>
        <v>09788e0b-05cf-47e9-b292-e4f4a34fe15e</v>
      </c>
      <c r="R1153" s="64" t="s">
        <v>848</v>
      </c>
      <c r="S1153" s="87">
        <v>65</v>
      </c>
      <c r="T1153" s="21">
        <v>1</v>
      </c>
      <c r="U1153" s="62" t="s">
        <v>139</v>
      </c>
      <c r="V1153" s="49" t="s">
        <v>136</v>
      </c>
    </row>
    <row r="1154" spans="1:22" x14ac:dyDescent="0.2">
      <c r="A1154" s="21" t="str">
        <f t="shared" si="54"/>
        <v>Catalogo principalOPEN-CSP GOBIERNO57e6e033-c16b-4f8a-9cb9-c76bb0c9ce2e</v>
      </c>
      <c r="B1154" s="21" t="str">
        <f t="shared" si="55"/>
        <v>57e6e033-c16b-4f8a-9cb9-c76bb0c9ce2eOPEN-CSP GOBIERNO</v>
      </c>
      <c r="D1154" s="21" t="s">
        <v>134</v>
      </c>
      <c r="E1154" t="s">
        <v>2439</v>
      </c>
      <c r="F1154" s="21" t="s">
        <v>18</v>
      </c>
      <c r="G1154" s="21" t="s">
        <v>134</v>
      </c>
      <c r="H1154" s="49" t="s">
        <v>136</v>
      </c>
      <c r="I1154" s="21" t="s">
        <v>74</v>
      </c>
      <c r="J1154" t="s">
        <v>2440</v>
      </c>
      <c r="K1154" s="53" t="s">
        <v>29</v>
      </c>
      <c r="L1154" s="52" t="s">
        <v>92</v>
      </c>
      <c r="M1154" s="48" t="s">
        <v>73</v>
      </c>
      <c r="N1154" s="89" t="s">
        <v>74</v>
      </c>
      <c r="O1154" s="90" t="s">
        <v>74</v>
      </c>
      <c r="P1154" s="89" t="s">
        <v>74</v>
      </c>
      <c r="Q1154" s="47" t="str">
        <f t="shared" si="53"/>
        <v>57e6e033-c16b-4f8a-9cb9-c76bb0c9ce2e</v>
      </c>
      <c r="R1154" s="64" t="s">
        <v>848</v>
      </c>
      <c r="S1154" s="87">
        <v>20</v>
      </c>
      <c r="T1154" s="21">
        <v>1</v>
      </c>
      <c r="U1154" s="62" t="s">
        <v>139</v>
      </c>
      <c r="V1154" s="49" t="s">
        <v>136</v>
      </c>
    </row>
    <row r="1155" spans="1:22" x14ac:dyDescent="0.2">
      <c r="A1155" s="21" t="str">
        <f t="shared" si="54"/>
        <v>Catalogo principalOPEN-CSP GOBIERNO50e9a47a-7b4d-4970-9d90-cae927f53753</v>
      </c>
      <c r="B1155" s="21" t="str">
        <f t="shared" si="55"/>
        <v>50e9a47a-7b4d-4970-9d90-cae927f53753OPEN-CSP GOBIERNO</v>
      </c>
      <c r="D1155" s="21" t="s">
        <v>134</v>
      </c>
      <c r="E1155" t="s">
        <v>2441</v>
      </c>
      <c r="F1155" s="21" t="s">
        <v>18</v>
      </c>
      <c r="G1155" s="21" t="s">
        <v>134</v>
      </c>
      <c r="H1155" s="49" t="s">
        <v>136</v>
      </c>
      <c r="I1155" s="21" t="s">
        <v>74</v>
      </c>
      <c r="J1155" t="s">
        <v>2442</v>
      </c>
      <c r="K1155" s="53" t="s">
        <v>29</v>
      </c>
      <c r="L1155" s="52" t="s">
        <v>92</v>
      </c>
      <c r="M1155" s="48" t="s">
        <v>73</v>
      </c>
      <c r="N1155" s="89" t="s">
        <v>74</v>
      </c>
      <c r="O1155" s="90" t="s">
        <v>74</v>
      </c>
      <c r="P1155" s="89" t="s">
        <v>74</v>
      </c>
      <c r="Q1155" s="47" t="str">
        <f t="shared" ref="Q1155:Q1218" si="56">+E1155</f>
        <v>50e9a47a-7b4d-4970-9d90-cae927f53753</v>
      </c>
      <c r="R1155" s="64" t="s">
        <v>848</v>
      </c>
      <c r="S1155" s="87">
        <v>20</v>
      </c>
      <c r="T1155" s="21">
        <v>1</v>
      </c>
      <c r="U1155" s="62" t="s">
        <v>139</v>
      </c>
      <c r="V1155" s="49" t="s">
        <v>136</v>
      </c>
    </row>
    <row r="1156" spans="1:22" x14ac:dyDescent="0.2">
      <c r="A1156" s="21" t="str">
        <f t="shared" si="54"/>
        <v>Catalogo principalOPEN-CSP GOBIERNOde9e4fce-5812-43ad-a6a3-2103ce8b49e7</v>
      </c>
      <c r="B1156" s="21" t="str">
        <f t="shared" si="55"/>
        <v>de9e4fce-5812-43ad-a6a3-2103ce8b49e7OPEN-CSP GOBIERNO</v>
      </c>
      <c r="D1156" s="21" t="s">
        <v>134</v>
      </c>
      <c r="E1156" t="s">
        <v>2443</v>
      </c>
      <c r="F1156" s="21" t="s">
        <v>18</v>
      </c>
      <c r="G1156" s="21" t="s">
        <v>134</v>
      </c>
      <c r="H1156" s="49" t="s">
        <v>136</v>
      </c>
      <c r="I1156" s="21" t="s">
        <v>74</v>
      </c>
      <c r="J1156" t="s">
        <v>2444</v>
      </c>
      <c r="K1156" s="53" t="s">
        <v>29</v>
      </c>
      <c r="L1156" s="52" t="s">
        <v>92</v>
      </c>
      <c r="M1156" s="48" t="s">
        <v>73</v>
      </c>
      <c r="N1156" s="89" t="s">
        <v>74</v>
      </c>
      <c r="O1156" s="90" t="s">
        <v>74</v>
      </c>
      <c r="P1156" s="89" t="s">
        <v>74</v>
      </c>
      <c r="Q1156" s="47" t="str">
        <f t="shared" si="56"/>
        <v>de9e4fce-5812-43ad-a6a3-2103ce8b49e7</v>
      </c>
      <c r="R1156" s="64" t="s">
        <v>848</v>
      </c>
      <c r="S1156" s="87">
        <v>10</v>
      </c>
      <c r="T1156" s="21">
        <v>1</v>
      </c>
      <c r="U1156" s="62" t="s">
        <v>139</v>
      </c>
      <c r="V1156" s="49" t="s">
        <v>136</v>
      </c>
    </row>
    <row r="1157" spans="1:22" x14ac:dyDescent="0.2">
      <c r="A1157" s="21" t="str">
        <f t="shared" si="54"/>
        <v>Catalogo principalOPEN-CSP GOBIERNOe6cf957e-e3e6-4148-a3e2-aae34738c887</v>
      </c>
      <c r="B1157" s="21" t="str">
        <f t="shared" si="55"/>
        <v>e6cf957e-e3e6-4148-a3e2-aae34738c887OPEN-CSP GOBIERNO</v>
      </c>
      <c r="D1157" s="21" t="s">
        <v>134</v>
      </c>
      <c r="E1157" t="s">
        <v>2445</v>
      </c>
      <c r="F1157" s="21" t="s">
        <v>18</v>
      </c>
      <c r="G1157" s="21" t="s">
        <v>134</v>
      </c>
      <c r="H1157" s="49" t="s">
        <v>136</v>
      </c>
      <c r="I1157" s="21" t="s">
        <v>74</v>
      </c>
      <c r="J1157" t="s">
        <v>2446</v>
      </c>
      <c r="K1157" s="53" t="s">
        <v>29</v>
      </c>
      <c r="L1157" s="52" t="s">
        <v>92</v>
      </c>
      <c r="M1157" s="48" t="s">
        <v>73</v>
      </c>
      <c r="N1157" s="89" t="s">
        <v>74</v>
      </c>
      <c r="O1157" s="90" t="s">
        <v>74</v>
      </c>
      <c r="P1157" s="89" t="s">
        <v>74</v>
      </c>
      <c r="Q1157" s="47" t="str">
        <f t="shared" si="56"/>
        <v>e6cf957e-e3e6-4148-a3e2-aae34738c887</v>
      </c>
      <c r="R1157" s="64" t="s">
        <v>848</v>
      </c>
      <c r="S1157" s="87">
        <v>12</v>
      </c>
      <c r="T1157" s="21">
        <v>1</v>
      </c>
      <c r="U1157" s="62" t="s">
        <v>139</v>
      </c>
      <c r="V1157" s="49" t="s">
        <v>136</v>
      </c>
    </row>
    <row r="1158" spans="1:22" x14ac:dyDescent="0.2">
      <c r="A1158" s="21" t="str">
        <f t="shared" si="54"/>
        <v>Catalogo principalOPEN-CSP GOBIERNOe5aeedc5-e2f0-4099-aa45-95802034d7f8</v>
      </c>
      <c r="B1158" s="21" t="str">
        <f t="shared" si="55"/>
        <v>e5aeedc5-e2f0-4099-aa45-95802034d7f8OPEN-CSP GOBIERNO</v>
      </c>
      <c r="D1158" s="21" t="s">
        <v>134</v>
      </c>
      <c r="E1158" t="s">
        <v>2447</v>
      </c>
      <c r="F1158" s="21" t="s">
        <v>18</v>
      </c>
      <c r="G1158" s="21" t="s">
        <v>134</v>
      </c>
      <c r="H1158" s="49" t="s">
        <v>136</v>
      </c>
      <c r="I1158" s="21" t="s">
        <v>74</v>
      </c>
      <c r="J1158" t="s">
        <v>2448</v>
      </c>
      <c r="K1158" s="53" t="s">
        <v>29</v>
      </c>
      <c r="L1158" s="52" t="s">
        <v>92</v>
      </c>
      <c r="M1158" s="48" t="s">
        <v>73</v>
      </c>
      <c r="N1158" s="89" t="s">
        <v>74</v>
      </c>
      <c r="O1158" s="90" t="s">
        <v>74</v>
      </c>
      <c r="P1158" s="89" t="s">
        <v>74</v>
      </c>
      <c r="Q1158" s="47" t="str">
        <f t="shared" si="56"/>
        <v>e5aeedc5-e2f0-4099-aa45-95802034d7f8</v>
      </c>
      <c r="R1158" s="64" t="s">
        <v>848</v>
      </c>
      <c r="S1158" s="87">
        <v>95</v>
      </c>
      <c r="T1158" s="21">
        <v>1</v>
      </c>
      <c r="U1158" s="62" t="s">
        <v>139</v>
      </c>
      <c r="V1158" s="49" t="s">
        <v>136</v>
      </c>
    </row>
    <row r="1159" spans="1:22" x14ac:dyDescent="0.2">
      <c r="A1159" s="21" t="str">
        <f t="shared" si="54"/>
        <v>Catalogo principalOPEN-CSP GOBIERNO5ac82c27-0a46-412a-83c0-47a72acd304a</v>
      </c>
      <c r="B1159" s="21" t="str">
        <f t="shared" si="55"/>
        <v>5ac82c27-0a46-412a-83c0-47a72acd304aOPEN-CSP GOBIERNO</v>
      </c>
      <c r="D1159" s="21" t="s">
        <v>134</v>
      </c>
      <c r="E1159" t="s">
        <v>2449</v>
      </c>
      <c r="F1159" s="21" t="s">
        <v>18</v>
      </c>
      <c r="G1159" s="21" t="s">
        <v>134</v>
      </c>
      <c r="H1159" s="49" t="s">
        <v>136</v>
      </c>
      <c r="I1159" s="21" t="s">
        <v>74</v>
      </c>
      <c r="J1159" t="s">
        <v>2450</v>
      </c>
      <c r="K1159" s="53" t="s">
        <v>29</v>
      </c>
      <c r="L1159" s="52" t="s">
        <v>92</v>
      </c>
      <c r="M1159" s="48" t="s">
        <v>73</v>
      </c>
      <c r="N1159" s="89" t="s">
        <v>74</v>
      </c>
      <c r="O1159" s="90" t="s">
        <v>74</v>
      </c>
      <c r="P1159" s="89" t="s">
        <v>74</v>
      </c>
      <c r="Q1159" s="47" t="str">
        <f t="shared" si="56"/>
        <v>5ac82c27-0a46-412a-83c0-47a72acd304a</v>
      </c>
      <c r="R1159" s="64" t="s">
        <v>848</v>
      </c>
      <c r="S1159" s="87">
        <v>60</v>
      </c>
      <c r="T1159" s="21">
        <v>1</v>
      </c>
      <c r="U1159" s="62" t="s">
        <v>139</v>
      </c>
      <c r="V1159" s="49" t="s">
        <v>136</v>
      </c>
    </row>
    <row r="1160" spans="1:22" x14ac:dyDescent="0.2">
      <c r="A1160" s="21" t="str">
        <f t="shared" si="54"/>
        <v>Catalogo principalOPEN-CSP GOBIERNOcc92cf59-840a-446d-944f-1c488af172ab</v>
      </c>
      <c r="B1160" s="21" t="str">
        <f t="shared" si="55"/>
        <v>cc92cf59-840a-446d-944f-1c488af172abOPEN-CSP GOBIERNO</v>
      </c>
      <c r="D1160" s="21" t="s">
        <v>134</v>
      </c>
      <c r="E1160" t="s">
        <v>2451</v>
      </c>
      <c r="F1160" s="21" t="s">
        <v>18</v>
      </c>
      <c r="G1160" s="21" t="s">
        <v>134</v>
      </c>
      <c r="H1160" s="49" t="s">
        <v>136</v>
      </c>
      <c r="I1160" s="21" t="s">
        <v>74</v>
      </c>
      <c r="J1160" t="s">
        <v>2452</v>
      </c>
      <c r="K1160" s="53" t="s">
        <v>29</v>
      </c>
      <c r="L1160" s="52" t="s">
        <v>92</v>
      </c>
      <c r="M1160" s="48" t="s">
        <v>73</v>
      </c>
      <c r="N1160" s="89" t="s">
        <v>74</v>
      </c>
      <c r="O1160" s="90" t="s">
        <v>74</v>
      </c>
      <c r="P1160" s="89" t="s">
        <v>74</v>
      </c>
      <c r="Q1160" s="47" t="str">
        <f t="shared" si="56"/>
        <v>cc92cf59-840a-446d-944f-1c488af172ab</v>
      </c>
      <c r="R1160" s="64" t="s">
        <v>848</v>
      </c>
      <c r="S1160" s="87">
        <v>80</v>
      </c>
      <c r="T1160" s="21">
        <v>1</v>
      </c>
      <c r="U1160" s="62" t="s">
        <v>139</v>
      </c>
      <c r="V1160" s="49" t="s">
        <v>136</v>
      </c>
    </row>
    <row r="1161" spans="1:22" x14ac:dyDescent="0.2">
      <c r="A1161" s="21" t="str">
        <f t="shared" si="54"/>
        <v>Catalogo principalOPEN-CSP GOBIERNO227cdcf5-07b4-4d14-9268-16ae116828c5</v>
      </c>
      <c r="B1161" s="21" t="str">
        <f t="shared" si="55"/>
        <v>227cdcf5-07b4-4d14-9268-16ae116828c5OPEN-CSP GOBIERNO</v>
      </c>
      <c r="D1161" s="21" t="s">
        <v>134</v>
      </c>
      <c r="E1161" t="s">
        <v>2453</v>
      </c>
      <c r="F1161" s="21" t="s">
        <v>18</v>
      </c>
      <c r="G1161" s="21" t="s">
        <v>134</v>
      </c>
      <c r="H1161" s="49" t="s">
        <v>136</v>
      </c>
      <c r="I1161" s="21" t="s">
        <v>74</v>
      </c>
      <c r="J1161" t="s">
        <v>2454</v>
      </c>
      <c r="K1161" s="53" t="s">
        <v>29</v>
      </c>
      <c r="L1161" s="52" t="s">
        <v>92</v>
      </c>
      <c r="M1161" s="48" t="s">
        <v>73</v>
      </c>
      <c r="N1161" s="89" t="s">
        <v>74</v>
      </c>
      <c r="O1161" s="90" t="s">
        <v>74</v>
      </c>
      <c r="P1161" s="89" t="s">
        <v>74</v>
      </c>
      <c r="Q1161" s="47" t="str">
        <f t="shared" si="56"/>
        <v>227cdcf5-07b4-4d14-9268-16ae116828c5</v>
      </c>
      <c r="R1161" s="64" t="s">
        <v>848</v>
      </c>
      <c r="S1161" s="87">
        <v>70</v>
      </c>
      <c r="T1161" s="21">
        <v>1</v>
      </c>
      <c r="U1161" s="62" t="s">
        <v>139</v>
      </c>
      <c r="V1161" s="49" t="s">
        <v>136</v>
      </c>
    </row>
    <row r="1162" spans="1:22" x14ac:dyDescent="0.2">
      <c r="A1162" s="21" t="str">
        <f t="shared" si="54"/>
        <v>Catalogo principalOPEN-CSP GOBIERNO9fb981e1-9531-402e-875c-c69957137939</v>
      </c>
      <c r="B1162" s="21" t="str">
        <f t="shared" si="55"/>
        <v>9fb981e1-9531-402e-875c-c69957137939OPEN-CSP GOBIERNO</v>
      </c>
      <c r="D1162" s="21" t="s">
        <v>134</v>
      </c>
      <c r="E1162" t="s">
        <v>2455</v>
      </c>
      <c r="F1162" s="21" t="s">
        <v>18</v>
      </c>
      <c r="G1162" s="21" t="s">
        <v>134</v>
      </c>
      <c r="H1162" s="49" t="s">
        <v>136</v>
      </c>
      <c r="I1162" s="21" t="s">
        <v>74</v>
      </c>
      <c r="J1162" t="s">
        <v>2456</v>
      </c>
      <c r="K1162" s="53" t="s">
        <v>29</v>
      </c>
      <c r="L1162" s="52" t="s">
        <v>92</v>
      </c>
      <c r="M1162" s="48" t="s">
        <v>73</v>
      </c>
      <c r="N1162" s="89" t="s">
        <v>74</v>
      </c>
      <c r="O1162" s="90" t="s">
        <v>74</v>
      </c>
      <c r="P1162" s="89" t="s">
        <v>74</v>
      </c>
      <c r="Q1162" s="47" t="str">
        <f t="shared" si="56"/>
        <v>9fb981e1-9531-402e-875c-c69957137939</v>
      </c>
      <c r="R1162" s="64" t="s">
        <v>848</v>
      </c>
      <c r="S1162" s="87">
        <v>145</v>
      </c>
      <c r="T1162" s="21">
        <v>1</v>
      </c>
      <c r="U1162" s="62" t="s">
        <v>139</v>
      </c>
      <c r="V1162" s="49" t="s">
        <v>136</v>
      </c>
    </row>
    <row r="1163" spans="1:22" x14ac:dyDescent="0.2">
      <c r="A1163" s="21" t="str">
        <f t="shared" si="54"/>
        <v>Catalogo principalOPEN-CSP GOBIERNOeb91f559-5f48-4495-aebf-9ac0f413d134</v>
      </c>
      <c r="B1163" s="21" t="str">
        <f t="shared" si="55"/>
        <v>eb91f559-5f48-4495-aebf-9ac0f413d134OPEN-CSP GOBIERNO</v>
      </c>
      <c r="D1163" s="21" t="s">
        <v>134</v>
      </c>
      <c r="E1163" t="s">
        <v>2457</v>
      </c>
      <c r="F1163" s="21" t="s">
        <v>18</v>
      </c>
      <c r="G1163" s="21" t="s">
        <v>134</v>
      </c>
      <c r="H1163" s="49" t="s">
        <v>136</v>
      </c>
      <c r="I1163" s="21" t="s">
        <v>74</v>
      </c>
      <c r="J1163" t="s">
        <v>2458</v>
      </c>
      <c r="K1163" s="53" t="s">
        <v>29</v>
      </c>
      <c r="L1163" s="52" t="s">
        <v>92</v>
      </c>
      <c r="M1163" s="48" t="s">
        <v>73</v>
      </c>
      <c r="N1163" s="89" t="s">
        <v>74</v>
      </c>
      <c r="O1163" s="90" t="s">
        <v>74</v>
      </c>
      <c r="P1163" s="89" t="s">
        <v>74</v>
      </c>
      <c r="Q1163" s="47" t="str">
        <f t="shared" si="56"/>
        <v>eb91f559-5f48-4495-aebf-9ac0f413d134</v>
      </c>
      <c r="R1163" s="64" t="s">
        <v>848</v>
      </c>
      <c r="S1163" s="87">
        <v>57</v>
      </c>
      <c r="T1163" s="21">
        <v>1</v>
      </c>
      <c r="U1163" s="62" t="s">
        <v>139</v>
      </c>
      <c r="V1163" s="49" t="s">
        <v>136</v>
      </c>
    </row>
    <row r="1164" spans="1:22" x14ac:dyDescent="0.2">
      <c r="A1164" s="21" t="str">
        <f t="shared" si="54"/>
        <v>Catalogo principalOPEN-CSP GOBIERNO1b828270-9627-4be7-8c8a-58e0be96ee19</v>
      </c>
      <c r="B1164" s="21" t="str">
        <f t="shared" si="55"/>
        <v>1b828270-9627-4be7-8c8a-58e0be96ee19OPEN-CSP GOBIERNO</v>
      </c>
      <c r="D1164" s="21" t="s">
        <v>134</v>
      </c>
      <c r="E1164" t="s">
        <v>2459</v>
      </c>
      <c r="F1164" s="21" t="s">
        <v>18</v>
      </c>
      <c r="G1164" s="21" t="s">
        <v>134</v>
      </c>
      <c r="H1164" s="49" t="s">
        <v>136</v>
      </c>
      <c r="I1164" s="21" t="s">
        <v>74</v>
      </c>
      <c r="J1164" t="s">
        <v>2460</v>
      </c>
      <c r="K1164" s="53" t="s">
        <v>29</v>
      </c>
      <c r="L1164" s="52" t="s">
        <v>92</v>
      </c>
      <c r="M1164" s="48" t="s">
        <v>73</v>
      </c>
      <c r="N1164" s="89" t="s">
        <v>74</v>
      </c>
      <c r="O1164" s="90" t="s">
        <v>74</v>
      </c>
      <c r="P1164" s="89" t="s">
        <v>74</v>
      </c>
      <c r="Q1164" s="47" t="str">
        <f t="shared" si="56"/>
        <v>1b828270-9627-4be7-8c8a-58e0be96ee19</v>
      </c>
      <c r="R1164" s="64" t="s">
        <v>848</v>
      </c>
      <c r="S1164" s="87">
        <v>50</v>
      </c>
      <c r="T1164" s="21">
        <v>1</v>
      </c>
      <c r="U1164" s="62" t="s">
        <v>139</v>
      </c>
      <c r="V1164" s="49" t="s">
        <v>136</v>
      </c>
    </row>
    <row r="1165" spans="1:22" x14ac:dyDescent="0.2">
      <c r="A1165" s="21" t="str">
        <f t="shared" si="54"/>
        <v>Catalogo principalOPEN-CSP GOBIERNOf28514f0-6516-4ef9-8222-1c605a05d245</v>
      </c>
      <c r="B1165" s="21" t="str">
        <f t="shared" si="55"/>
        <v>f28514f0-6516-4ef9-8222-1c605a05d245OPEN-CSP GOBIERNO</v>
      </c>
      <c r="D1165" s="21" t="s">
        <v>134</v>
      </c>
      <c r="E1165" t="s">
        <v>2461</v>
      </c>
      <c r="F1165" s="21" t="s">
        <v>18</v>
      </c>
      <c r="G1165" s="21" t="s">
        <v>134</v>
      </c>
      <c r="H1165" s="49" t="s">
        <v>136</v>
      </c>
      <c r="I1165" s="21" t="s">
        <v>74</v>
      </c>
      <c r="J1165" t="s">
        <v>2462</v>
      </c>
      <c r="K1165" s="53" t="s">
        <v>29</v>
      </c>
      <c r="L1165" s="52" t="s">
        <v>92</v>
      </c>
      <c r="M1165" s="48" t="s">
        <v>73</v>
      </c>
      <c r="N1165" s="89" t="s">
        <v>74</v>
      </c>
      <c r="O1165" s="90" t="s">
        <v>74</v>
      </c>
      <c r="P1165" s="89" t="s">
        <v>74</v>
      </c>
      <c r="Q1165" s="47" t="str">
        <f t="shared" si="56"/>
        <v>f28514f0-6516-4ef9-8222-1c605a05d245</v>
      </c>
      <c r="R1165" s="64" t="s">
        <v>848</v>
      </c>
      <c r="S1165" s="87">
        <v>65</v>
      </c>
      <c r="T1165" s="21">
        <v>1</v>
      </c>
      <c r="U1165" s="62" t="s">
        <v>139</v>
      </c>
      <c r="V1165" s="49" t="s">
        <v>136</v>
      </c>
    </row>
    <row r="1166" spans="1:22" x14ac:dyDescent="0.2">
      <c r="A1166" s="21" t="str">
        <f t="shared" si="54"/>
        <v>Catalogo principalOPEN-CSP GOBIERNO62ba2336-d7be-4339-9a52-727e7cc7c0fe</v>
      </c>
      <c r="B1166" s="21" t="str">
        <f t="shared" si="55"/>
        <v>62ba2336-d7be-4339-9a52-727e7cc7c0feOPEN-CSP GOBIERNO</v>
      </c>
      <c r="D1166" s="21" t="s">
        <v>134</v>
      </c>
      <c r="E1166" t="s">
        <v>2463</v>
      </c>
      <c r="F1166" s="21" t="s">
        <v>18</v>
      </c>
      <c r="G1166" s="21" t="s">
        <v>134</v>
      </c>
      <c r="H1166" s="49" t="s">
        <v>136</v>
      </c>
      <c r="I1166" s="21" t="s">
        <v>74</v>
      </c>
      <c r="J1166" t="s">
        <v>2464</v>
      </c>
      <c r="K1166" s="53" t="s">
        <v>29</v>
      </c>
      <c r="L1166" s="52" t="s">
        <v>92</v>
      </c>
      <c r="M1166" s="48" t="s">
        <v>73</v>
      </c>
      <c r="N1166" s="89" t="s">
        <v>74</v>
      </c>
      <c r="O1166" s="90" t="s">
        <v>74</v>
      </c>
      <c r="P1166" s="89" t="s">
        <v>74</v>
      </c>
      <c r="Q1166" s="47" t="str">
        <f t="shared" si="56"/>
        <v>62ba2336-d7be-4339-9a52-727e7cc7c0fe</v>
      </c>
      <c r="R1166" s="64" t="s">
        <v>848</v>
      </c>
      <c r="S1166" s="87">
        <v>20</v>
      </c>
      <c r="T1166" s="21">
        <v>1</v>
      </c>
      <c r="U1166" s="62" t="s">
        <v>139</v>
      </c>
      <c r="V1166" s="49" t="s">
        <v>136</v>
      </c>
    </row>
    <row r="1167" spans="1:22" x14ac:dyDescent="0.2">
      <c r="A1167" s="21" t="str">
        <f t="shared" si="54"/>
        <v>Catalogo principalOPEN-CSP GOBIERNO969c6aa1-3273-41e2-95ed-cf41edde8d3f</v>
      </c>
      <c r="B1167" s="21" t="str">
        <f t="shared" si="55"/>
        <v>969c6aa1-3273-41e2-95ed-cf41edde8d3fOPEN-CSP GOBIERNO</v>
      </c>
      <c r="D1167" s="21" t="s">
        <v>134</v>
      </c>
      <c r="E1167" t="s">
        <v>2465</v>
      </c>
      <c r="F1167" s="21" t="s">
        <v>18</v>
      </c>
      <c r="G1167" s="21" t="s">
        <v>134</v>
      </c>
      <c r="H1167" s="49" t="s">
        <v>136</v>
      </c>
      <c r="I1167" s="21" t="s">
        <v>74</v>
      </c>
      <c r="J1167" t="s">
        <v>2466</v>
      </c>
      <c r="K1167" s="53" t="s">
        <v>29</v>
      </c>
      <c r="L1167" s="52" t="s">
        <v>92</v>
      </c>
      <c r="M1167" s="48" t="s">
        <v>73</v>
      </c>
      <c r="N1167" s="89" t="s">
        <v>74</v>
      </c>
      <c r="O1167" s="90" t="s">
        <v>74</v>
      </c>
      <c r="P1167" s="89" t="s">
        <v>74</v>
      </c>
      <c r="Q1167" s="47" t="str">
        <f t="shared" si="56"/>
        <v>969c6aa1-3273-41e2-95ed-cf41edde8d3f</v>
      </c>
      <c r="R1167" s="64" t="s">
        <v>848</v>
      </c>
      <c r="S1167" s="87">
        <v>10</v>
      </c>
      <c r="T1167" s="21">
        <v>1</v>
      </c>
      <c r="U1167" s="62" t="s">
        <v>139</v>
      </c>
      <c r="V1167" s="49" t="s">
        <v>136</v>
      </c>
    </row>
    <row r="1168" spans="1:22" x14ac:dyDescent="0.2">
      <c r="A1168" s="21" t="str">
        <f t="shared" si="54"/>
        <v>Catalogo principalOPEN-CSP GOBIERNO5b4440f5-61f2-4f98-8991-a0048c3facfe</v>
      </c>
      <c r="B1168" s="21" t="str">
        <f t="shared" si="55"/>
        <v>5b4440f5-61f2-4f98-8991-a0048c3facfeOPEN-CSP GOBIERNO</v>
      </c>
      <c r="D1168" s="21" t="s">
        <v>134</v>
      </c>
      <c r="E1168" t="s">
        <v>2467</v>
      </c>
      <c r="F1168" s="21" t="s">
        <v>18</v>
      </c>
      <c r="G1168" s="21" t="s">
        <v>134</v>
      </c>
      <c r="H1168" s="49" t="s">
        <v>136</v>
      </c>
      <c r="I1168" s="21" t="s">
        <v>74</v>
      </c>
      <c r="J1168" t="s">
        <v>2468</v>
      </c>
      <c r="K1168" s="53" t="s">
        <v>29</v>
      </c>
      <c r="L1168" s="52" t="s">
        <v>92</v>
      </c>
      <c r="M1168" s="48" t="s">
        <v>73</v>
      </c>
      <c r="N1168" s="89" t="s">
        <v>74</v>
      </c>
      <c r="O1168" s="90" t="s">
        <v>74</v>
      </c>
      <c r="P1168" s="89" t="s">
        <v>74</v>
      </c>
      <c r="Q1168" s="47" t="str">
        <f t="shared" si="56"/>
        <v>5b4440f5-61f2-4f98-8991-a0048c3facfe</v>
      </c>
      <c r="R1168" s="64" t="s">
        <v>848</v>
      </c>
      <c r="S1168" s="87">
        <v>12</v>
      </c>
      <c r="T1168" s="21">
        <v>1</v>
      </c>
      <c r="U1168" s="62" t="s">
        <v>139</v>
      </c>
      <c r="V1168" s="49" t="s">
        <v>136</v>
      </c>
    </row>
    <row r="1169" spans="1:22" x14ac:dyDescent="0.2">
      <c r="A1169" s="21" t="str">
        <f t="shared" si="54"/>
        <v>Catalogo principalOPEN-CSP GOBIERNO91b12d57-0c23-47aa-8c2d-5af59861864e</v>
      </c>
      <c r="B1169" s="21" t="str">
        <f t="shared" si="55"/>
        <v>91b12d57-0c23-47aa-8c2d-5af59861864eOPEN-CSP GOBIERNO</v>
      </c>
      <c r="D1169" s="21" t="s">
        <v>134</v>
      </c>
      <c r="E1169" t="s">
        <v>2469</v>
      </c>
      <c r="F1169" s="21" t="s">
        <v>18</v>
      </c>
      <c r="G1169" s="21" t="s">
        <v>134</v>
      </c>
      <c r="H1169" s="49" t="s">
        <v>136</v>
      </c>
      <c r="I1169" s="21" t="s">
        <v>74</v>
      </c>
      <c r="J1169" t="s">
        <v>2470</v>
      </c>
      <c r="K1169" s="53" t="s">
        <v>29</v>
      </c>
      <c r="L1169" s="52" t="s">
        <v>92</v>
      </c>
      <c r="M1169" s="48" t="s">
        <v>73</v>
      </c>
      <c r="N1169" s="89" t="s">
        <v>74</v>
      </c>
      <c r="O1169" s="90" t="s">
        <v>74</v>
      </c>
      <c r="P1169" s="89" t="s">
        <v>74</v>
      </c>
      <c r="Q1169" s="47" t="str">
        <f t="shared" si="56"/>
        <v>91b12d57-0c23-47aa-8c2d-5af59861864e</v>
      </c>
      <c r="R1169" s="64" t="s">
        <v>848</v>
      </c>
      <c r="S1169" s="87">
        <v>39</v>
      </c>
      <c r="T1169" s="21">
        <v>1</v>
      </c>
      <c r="U1169" s="62" t="s">
        <v>139</v>
      </c>
      <c r="V1169" s="49" t="s">
        <v>136</v>
      </c>
    </row>
    <row r="1170" spans="1:22" x14ac:dyDescent="0.2">
      <c r="A1170" s="21" t="str">
        <f t="shared" si="54"/>
        <v>Catalogo principalOPEN-CSP GOBIERNO2f3a9d62-81a9-4613-94f1-681951f40f25</v>
      </c>
      <c r="B1170" s="21" t="str">
        <f t="shared" si="55"/>
        <v>2f3a9d62-81a9-4613-94f1-681951f40f25OPEN-CSP GOBIERNO</v>
      </c>
      <c r="D1170" s="21" t="s">
        <v>134</v>
      </c>
      <c r="E1170" t="s">
        <v>2471</v>
      </c>
      <c r="F1170" s="21" t="s">
        <v>18</v>
      </c>
      <c r="G1170" s="21" t="s">
        <v>134</v>
      </c>
      <c r="H1170" s="49" t="s">
        <v>136</v>
      </c>
      <c r="I1170" s="21" t="s">
        <v>74</v>
      </c>
      <c r="J1170" t="s">
        <v>2472</v>
      </c>
      <c r="K1170" s="53" t="s">
        <v>29</v>
      </c>
      <c r="L1170" s="52" t="s">
        <v>92</v>
      </c>
      <c r="M1170" s="48" t="s">
        <v>73</v>
      </c>
      <c r="N1170" s="89" t="s">
        <v>74</v>
      </c>
      <c r="O1170" s="90" t="s">
        <v>74</v>
      </c>
      <c r="P1170" s="89" t="s">
        <v>74</v>
      </c>
      <c r="Q1170" s="47" t="str">
        <f t="shared" si="56"/>
        <v>2f3a9d62-81a9-4613-94f1-681951f40f25</v>
      </c>
      <c r="R1170" s="64" t="s">
        <v>848</v>
      </c>
      <c r="S1170" s="87">
        <v>180</v>
      </c>
      <c r="T1170" s="21">
        <v>1</v>
      </c>
      <c r="U1170" s="62" t="s">
        <v>139</v>
      </c>
      <c r="V1170" s="49" t="s">
        <v>136</v>
      </c>
    </row>
    <row r="1171" spans="1:22" x14ac:dyDescent="0.2">
      <c r="A1171" s="21" t="str">
        <f t="shared" si="54"/>
        <v>Catalogo principalOPEN-CSP GOBIERNO8c4a874c-016a-48ca-9bc6-829b094aa5e2</v>
      </c>
      <c r="B1171" s="21" t="str">
        <f t="shared" si="55"/>
        <v>8c4a874c-016a-48ca-9bc6-829b094aa5e2OPEN-CSP GOBIERNO</v>
      </c>
      <c r="D1171" s="21" t="s">
        <v>134</v>
      </c>
      <c r="E1171" t="s">
        <v>2473</v>
      </c>
      <c r="F1171" s="21" t="s">
        <v>18</v>
      </c>
      <c r="G1171" s="21" t="s">
        <v>134</v>
      </c>
      <c r="H1171" s="49" t="s">
        <v>136</v>
      </c>
      <c r="I1171" s="21" t="s">
        <v>74</v>
      </c>
      <c r="J1171" t="s">
        <v>2474</v>
      </c>
      <c r="K1171" s="53" t="s">
        <v>29</v>
      </c>
      <c r="L1171" s="52" t="s">
        <v>92</v>
      </c>
      <c r="M1171" s="48" t="s">
        <v>73</v>
      </c>
      <c r="N1171" s="89" t="s">
        <v>74</v>
      </c>
      <c r="O1171" s="90" t="s">
        <v>74</v>
      </c>
      <c r="P1171" s="89" t="s">
        <v>74</v>
      </c>
      <c r="Q1171" s="47" t="str">
        <f t="shared" si="56"/>
        <v>8c4a874c-016a-48ca-9bc6-829b094aa5e2</v>
      </c>
      <c r="R1171" s="64" t="s">
        <v>848</v>
      </c>
      <c r="S1171" s="87">
        <v>30</v>
      </c>
      <c r="T1171" s="21">
        <v>1</v>
      </c>
      <c r="U1171" s="62" t="s">
        <v>139</v>
      </c>
      <c r="V1171" s="49" t="s">
        <v>136</v>
      </c>
    </row>
    <row r="1172" spans="1:22" x14ac:dyDescent="0.2">
      <c r="A1172" s="21" t="str">
        <f t="shared" si="54"/>
        <v>Catalogo principalOPEN-CSP GOBIERNO13d32e13-a1b0-400d-96c0-4eaaa14dced5</v>
      </c>
      <c r="B1172" s="21" t="str">
        <f t="shared" si="55"/>
        <v>13d32e13-a1b0-400d-96c0-4eaaa14dced5OPEN-CSP GOBIERNO</v>
      </c>
      <c r="D1172" s="21" t="s">
        <v>134</v>
      </c>
      <c r="E1172" t="s">
        <v>2475</v>
      </c>
      <c r="F1172" s="21" t="s">
        <v>18</v>
      </c>
      <c r="G1172" s="21" t="s">
        <v>134</v>
      </c>
      <c r="H1172" s="49" t="s">
        <v>136</v>
      </c>
      <c r="I1172" s="21" t="s">
        <v>74</v>
      </c>
      <c r="J1172" t="s">
        <v>2476</v>
      </c>
      <c r="K1172" s="53" t="s">
        <v>29</v>
      </c>
      <c r="L1172" s="52" t="s">
        <v>92</v>
      </c>
      <c r="M1172" s="48" t="s">
        <v>73</v>
      </c>
      <c r="N1172" s="89" t="s">
        <v>74</v>
      </c>
      <c r="O1172" s="90" t="s">
        <v>74</v>
      </c>
      <c r="P1172" s="89" t="s">
        <v>74</v>
      </c>
      <c r="Q1172" s="47" t="str">
        <f t="shared" si="56"/>
        <v>13d32e13-a1b0-400d-96c0-4eaaa14dced5</v>
      </c>
      <c r="R1172" s="64" t="s">
        <v>848</v>
      </c>
      <c r="S1172" s="87">
        <v>15</v>
      </c>
      <c r="T1172" s="21">
        <v>1</v>
      </c>
      <c r="U1172" s="62" t="s">
        <v>139</v>
      </c>
      <c r="V1172" s="49" t="s">
        <v>136</v>
      </c>
    </row>
    <row r="1173" spans="1:22" x14ac:dyDescent="0.2">
      <c r="A1173" s="21" t="str">
        <f t="shared" si="54"/>
        <v>Catalogo principalOPEN-CSP GOBIERNO9d5c3c7d-7577-4f96-8070-8ed3ebed5d55</v>
      </c>
      <c r="B1173" s="21" t="str">
        <f t="shared" si="55"/>
        <v>9d5c3c7d-7577-4f96-8070-8ed3ebed5d55OPEN-CSP GOBIERNO</v>
      </c>
      <c r="D1173" s="21" t="s">
        <v>134</v>
      </c>
      <c r="E1173" t="s">
        <v>2477</v>
      </c>
      <c r="F1173" s="21" t="s">
        <v>18</v>
      </c>
      <c r="G1173" s="21" t="s">
        <v>134</v>
      </c>
      <c r="H1173" s="49" t="s">
        <v>136</v>
      </c>
      <c r="I1173" s="21" t="s">
        <v>74</v>
      </c>
      <c r="J1173" t="s">
        <v>2478</v>
      </c>
      <c r="K1173" s="53" t="s">
        <v>29</v>
      </c>
      <c r="L1173" s="52" t="s">
        <v>92</v>
      </c>
      <c r="M1173" s="48" t="s">
        <v>73</v>
      </c>
      <c r="N1173" s="89" t="s">
        <v>74</v>
      </c>
      <c r="O1173" s="90" t="s">
        <v>74</v>
      </c>
      <c r="P1173" s="89" t="s">
        <v>74</v>
      </c>
      <c r="Q1173" s="47" t="str">
        <f t="shared" si="56"/>
        <v>9d5c3c7d-7577-4f96-8070-8ed3ebed5d55</v>
      </c>
      <c r="R1173" s="64" t="s">
        <v>848</v>
      </c>
      <c r="S1173" s="87">
        <v>18</v>
      </c>
      <c r="T1173" s="21">
        <v>1</v>
      </c>
      <c r="U1173" s="62" t="s">
        <v>139</v>
      </c>
      <c r="V1173" s="49" t="s">
        <v>136</v>
      </c>
    </row>
    <row r="1174" spans="1:22" x14ac:dyDescent="0.2">
      <c r="A1174" s="21" t="str">
        <f t="shared" si="54"/>
        <v>Catalogo principalOPEN-CSP GOBIERNO12d6b353-4514-4a03-80ee-2cdc5da84ba8</v>
      </c>
      <c r="B1174" s="21" t="str">
        <f t="shared" si="55"/>
        <v>12d6b353-4514-4a03-80ee-2cdc5da84ba8OPEN-CSP GOBIERNO</v>
      </c>
      <c r="D1174" s="21" t="s">
        <v>134</v>
      </c>
      <c r="E1174" t="s">
        <v>2479</v>
      </c>
      <c r="F1174" s="21" t="s">
        <v>18</v>
      </c>
      <c r="G1174" s="21" t="s">
        <v>134</v>
      </c>
      <c r="H1174" s="49" t="s">
        <v>136</v>
      </c>
      <c r="I1174" s="21" t="s">
        <v>74</v>
      </c>
      <c r="J1174" t="s">
        <v>2480</v>
      </c>
      <c r="K1174" s="53" t="s">
        <v>29</v>
      </c>
      <c r="L1174" s="52" t="s">
        <v>92</v>
      </c>
      <c r="M1174" s="48" t="s">
        <v>73</v>
      </c>
      <c r="N1174" s="89" t="s">
        <v>74</v>
      </c>
      <c r="O1174" s="90" t="s">
        <v>74</v>
      </c>
      <c r="P1174" s="89" t="s">
        <v>74</v>
      </c>
      <c r="Q1174" s="47" t="str">
        <f t="shared" si="56"/>
        <v>12d6b353-4514-4a03-80ee-2cdc5da84ba8</v>
      </c>
      <c r="R1174" s="64" t="s">
        <v>848</v>
      </c>
      <c r="S1174" s="87">
        <v>108</v>
      </c>
      <c r="T1174" s="21">
        <v>1</v>
      </c>
      <c r="U1174" s="62" t="s">
        <v>139</v>
      </c>
      <c r="V1174" s="49" t="s">
        <v>136</v>
      </c>
    </row>
    <row r="1175" spans="1:22" x14ac:dyDescent="0.2">
      <c r="A1175" s="21" t="str">
        <f t="shared" si="54"/>
        <v>Catalogo principalOPEN-CSP GOBIERNOb2ccb51a-43c2-47d4-92db-dbf14553a185</v>
      </c>
      <c r="B1175" s="21" t="str">
        <f t="shared" si="55"/>
        <v>b2ccb51a-43c2-47d4-92db-dbf14553a185OPEN-CSP GOBIERNO</v>
      </c>
      <c r="D1175" s="21" t="s">
        <v>134</v>
      </c>
      <c r="E1175" t="s">
        <v>2481</v>
      </c>
      <c r="F1175" s="21" t="s">
        <v>18</v>
      </c>
      <c r="G1175" s="21" t="s">
        <v>134</v>
      </c>
      <c r="H1175" s="49" t="s">
        <v>136</v>
      </c>
      <c r="I1175" s="21" t="s">
        <v>74</v>
      </c>
      <c r="J1175" t="s">
        <v>2482</v>
      </c>
      <c r="K1175" s="53" t="s">
        <v>29</v>
      </c>
      <c r="L1175" s="52" t="s">
        <v>92</v>
      </c>
      <c r="M1175" s="48" t="s">
        <v>73</v>
      </c>
      <c r="N1175" s="89" t="s">
        <v>74</v>
      </c>
      <c r="O1175" s="90" t="s">
        <v>74</v>
      </c>
      <c r="P1175" s="89" t="s">
        <v>74</v>
      </c>
      <c r="Q1175" s="47" t="str">
        <f t="shared" si="56"/>
        <v>b2ccb51a-43c2-47d4-92db-dbf14553a185</v>
      </c>
      <c r="R1175" s="64" t="s">
        <v>848</v>
      </c>
      <c r="S1175" s="87">
        <v>8</v>
      </c>
      <c r="T1175" s="21">
        <v>1</v>
      </c>
      <c r="U1175" s="62" t="s">
        <v>139</v>
      </c>
      <c r="V1175" s="49" t="s">
        <v>136</v>
      </c>
    </row>
    <row r="1176" spans="1:22" x14ac:dyDescent="0.2">
      <c r="A1176" s="21" t="str">
        <f t="shared" si="54"/>
        <v>Catalogo principalOPEN-CSP GOBIERNOeef12e4c-d38d-4a8f-90cf-47313bb033f0</v>
      </c>
      <c r="B1176" s="21" t="str">
        <f t="shared" si="55"/>
        <v>eef12e4c-d38d-4a8f-90cf-47313bb033f0OPEN-CSP GOBIERNO</v>
      </c>
      <c r="D1176" s="21" t="s">
        <v>134</v>
      </c>
      <c r="E1176" t="s">
        <v>2483</v>
      </c>
      <c r="F1176" s="21" t="s">
        <v>18</v>
      </c>
      <c r="G1176" s="21" t="s">
        <v>134</v>
      </c>
      <c r="H1176" s="49" t="s">
        <v>136</v>
      </c>
      <c r="I1176" s="21" t="s">
        <v>74</v>
      </c>
      <c r="J1176" t="s">
        <v>2484</v>
      </c>
      <c r="K1176" s="53" t="s">
        <v>29</v>
      </c>
      <c r="L1176" s="52" t="s">
        <v>92</v>
      </c>
      <c r="M1176" s="48" t="s">
        <v>73</v>
      </c>
      <c r="N1176" s="89" t="s">
        <v>74</v>
      </c>
      <c r="O1176" s="90" t="s">
        <v>74</v>
      </c>
      <c r="P1176" s="89" t="s">
        <v>74</v>
      </c>
      <c r="Q1176" s="47" t="str">
        <f t="shared" si="56"/>
        <v>eef12e4c-d38d-4a8f-90cf-47313bb033f0</v>
      </c>
      <c r="R1176" s="64" t="s">
        <v>848</v>
      </c>
      <c r="S1176" s="87">
        <v>4.8</v>
      </c>
      <c r="T1176" s="21">
        <v>1</v>
      </c>
      <c r="U1176" s="62" t="s">
        <v>139</v>
      </c>
      <c r="V1176" s="49" t="s">
        <v>136</v>
      </c>
    </row>
    <row r="1177" spans="1:22" x14ac:dyDescent="0.2">
      <c r="A1177" s="21" t="str">
        <f t="shared" si="54"/>
        <v>Catalogo principalOPEN-CSP GOBIERNOa93e9934-bd2d-4022-8a7f-a3217a50cc1d</v>
      </c>
      <c r="B1177" s="21" t="str">
        <f t="shared" si="55"/>
        <v>a93e9934-bd2d-4022-8a7f-a3217a50cc1dOPEN-CSP GOBIERNO</v>
      </c>
      <c r="D1177" s="21" t="s">
        <v>134</v>
      </c>
      <c r="E1177" t="s">
        <v>2485</v>
      </c>
      <c r="F1177" s="21" t="s">
        <v>18</v>
      </c>
      <c r="G1177" s="21" t="s">
        <v>134</v>
      </c>
      <c r="H1177" s="49" t="s">
        <v>136</v>
      </c>
      <c r="I1177" s="21" t="s">
        <v>74</v>
      </c>
      <c r="J1177" t="s">
        <v>2486</v>
      </c>
      <c r="K1177" s="53" t="s">
        <v>29</v>
      </c>
      <c r="L1177" s="52" t="s">
        <v>92</v>
      </c>
      <c r="M1177" s="48" t="s">
        <v>73</v>
      </c>
      <c r="N1177" s="89" t="s">
        <v>74</v>
      </c>
      <c r="O1177" s="90" t="s">
        <v>74</v>
      </c>
      <c r="P1177" s="89" t="s">
        <v>74</v>
      </c>
      <c r="Q1177" s="47" t="str">
        <f t="shared" si="56"/>
        <v>a93e9934-bd2d-4022-8a7f-a3217a50cc1d</v>
      </c>
      <c r="R1177" s="64" t="s">
        <v>848</v>
      </c>
      <c r="S1177" s="87">
        <v>40</v>
      </c>
      <c r="T1177" s="21">
        <v>1</v>
      </c>
      <c r="U1177" s="62" t="s">
        <v>139</v>
      </c>
      <c r="V1177" s="49" t="s">
        <v>136</v>
      </c>
    </row>
    <row r="1178" spans="1:22" x14ac:dyDescent="0.2">
      <c r="A1178" s="21" t="str">
        <f t="shared" si="54"/>
        <v>Catalogo principalOPEN-CSP GOBIERNOc8dd48d3-9de3-4ecb-9722-587128c7439a</v>
      </c>
      <c r="B1178" s="21" t="str">
        <f t="shared" si="55"/>
        <v>c8dd48d3-9de3-4ecb-9722-587128c7439aOPEN-CSP GOBIERNO</v>
      </c>
      <c r="D1178" s="21" t="s">
        <v>134</v>
      </c>
      <c r="E1178" t="s">
        <v>2487</v>
      </c>
      <c r="F1178" s="21" t="s">
        <v>18</v>
      </c>
      <c r="G1178" s="21" t="s">
        <v>134</v>
      </c>
      <c r="H1178" s="49" t="s">
        <v>136</v>
      </c>
      <c r="I1178" s="21" t="s">
        <v>74</v>
      </c>
      <c r="J1178" t="s">
        <v>2488</v>
      </c>
      <c r="K1178" s="53" t="s">
        <v>29</v>
      </c>
      <c r="L1178" s="52" t="s">
        <v>92</v>
      </c>
      <c r="M1178" s="48" t="s">
        <v>73</v>
      </c>
      <c r="N1178" s="89" t="s">
        <v>74</v>
      </c>
      <c r="O1178" s="90" t="s">
        <v>74</v>
      </c>
      <c r="P1178" s="89" t="s">
        <v>74</v>
      </c>
      <c r="Q1178" s="47" t="str">
        <f t="shared" si="56"/>
        <v>c8dd48d3-9de3-4ecb-9722-587128c7439a</v>
      </c>
      <c r="R1178" s="64" t="s">
        <v>848</v>
      </c>
      <c r="S1178" s="87">
        <v>2</v>
      </c>
      <c r="T1178" s="21">
        <v>1</v>
      </c>
      <c r="U1178" s="62" t="s">
        <v>139</v>
      </c>
      <c r="V1178" s="49" t="s">
        <v>136</v>
      </c>
    </row>
    <row r="1179" spans="1:22" x14ac:dyDescent="0.2">
      <c r="A1179" s="21" t="str">
        <f t="shared" si="54"/>
        <v>Catalogo principalOPEN-CSP GOBIERNO1a5311e2-9236-4e7e-ace6-280581658910</v>
      </c>
      <c r="B1179" s="21" t="str">
        <f t="shared" si="55"/>
        <v>1a5311e2-9236-4e7e-ace6-280581658910OPEN-CSP GOBIERNO</v>
      </c>
      <c r="D1179" s="21" t="s">
        <v>134</v>
      </c>
      <c r="E1179" t="s">
        <v>2489</v>
      </c>
      <c r="F1179" s="21" t="s">
        <v>18</v>
      </c>
      <c r="G1179" s="21" t="s">
        <v>134</v>
      </c>
      <c r="H1179" s="49" t="s">
        <v>136</v>
      </c>
      <c r="I1179" s="21" t="s">
        <v>74</v>
      </c>
      <c r="J1179" t="s">
        <v>2490</v>
      </c>
      <c r="K1179" s="53" t="s">
        <v>29</v>
      </c>
      <c r="L1179" s="52" t="s">
        <v>92</v>
      </c>
      <c r="M1179" s="48" t="s">
        <v>73</v>
      </c>
      <c r="N1179" s="89" t="s">
        <v>74</v>
      </c>
      <c r="O1179" s="90" t="s">
        <v>74</v>
      </c>
      <c r="P1179" s="89" t="s">
        <v>74</v>
      </c>
      <c r="Q1179" s="47" t="str">
        <f t="shared" si="56"/>
        <v>1a5311e2-9236-4e7e-ace6-280581658910</v>
      </c>
      <c r="R1179" s="64" t="s">
        <v>848</v>
      </c>
      <c r="S1179" s="87">
        <v>500</v>
      </c>
      <c r="T1179" s="21">
        <v>1</v>
      </c>
      <c r="U1179" s="62" t="s">
        <v>139</v>
      </c>
      <c r="V1179" s="49" t="s">
        <v>136</v>
      </c>
    </row>
    <row r="1180" spans="1:22" x14ac:dyDescent="0.2">
      <c r="A1180" s="21" t="str">
        <f t="shared" si="54"/>
        <v>Catalogo principalOPEN-CSP GOBIERNO7414a9b1-8947-4ac6-9141-793d139e02d1</v>
      </c>
      <c r="B1180" s="21" t="str">
        <f t="shared" si="55"/>
        <v>7414a9b1-8947-4ac6-9141-793d139e02d1OPEN-CSP GOBIERNO</v>
      </c>
      <c r="D1180" s="21" t="s">
        <v>134</v>
      </c>
      <c r="E1180" t="s">
        <v>2491</v>
      </c>
      <c r="F1180" s="21" t="s">
        <v>18</v>
      </c>
      <c r="G1180" s="21" t="s">
        <v>134</v>
      </c>
      <c r="H1180" s="49" t="s">
        <v>136</v>
      </c>
      <c r="I1180" s="21" t="s">
        <v>74</v>
      </c>
      <c r="J1180" t="s">
        <v>2492</v>
      </c>
      <c r="K1180" s="53" t="s">
        <v>29</v>
      </c>
      <c r="L1180" s="52" t="s">
        <v>92</v>
      </c>
      <c r="M1180" s="48" t="s">
        <v>73</v>
      </c>
      <c r="N1180" s="89" t="s">
        <v>74</v>
      </c>
      <c r="O1180" s="90" t="s">
        <v>74</v>
      </c>
      <c r="P1180" s="89" t="s">
        <v>74</v>
      </c>
      <c r="Q1180" s="47" t="str">
        <f t="shared" si="56"/>
        <v>7414a9b1-8947-4ac6-9141-793d139e02d1</v>
      </c>
      <c r="R1180" s="64" t="s">
        <v>848</v>
      </c>
      <c r="S1180" s="87">
        <v>1100</v>
      </c>
      <c r="T1180" s="21">
        <v>1</v>
      </c>
      <c r="U1180" s="62" t="s">
        <v>139</v>
      </c>
      <c r="V1180" s="49" t="s">
        <v>136</v>
      </c>
    </row>
    <row r="1181" spans="1:22" x14ac:dyDescent="0.2">
      <c r="A1181" s="21" t="str">
        <f t="shared" si="54"/>
        <v>Catalogo principalOPEN-CSP GOBIERNO79c29af7-3cd0-4a6f-b182-a81e31dec84e</v>
      </c>
      <c r="B1181" s="21" t="str">
        <f t="shared" si="55"/>
        <v>79c29af7-3cd0-4a6f-b182-a81e31dec84eOPEN-CSP GOBIERNO</v>
      </c>
      <c r="D1181" s="21" t="s">
        <v>134</v>
      </c>
      <c r="E1181" t="s">
        <v>2493</v>
      </c>
      <c r="F1181" s="21" t="s">
        <v>18</v>
      </c>
      <c r="G1181" s="21" t="s">
        <v>134</v>
      </c>
      <c r="H1181" s="49" t="s">
        <v>136</v>
      </c>
      <c r="I1181" s="21" t="s">
        <v>74</v>
      </c>
      <c r="J1181" t="s">
        <v>2494</v>
      </c>
      <c r="K1181" s="53" t="s">
        <v>29</v>
      </c>
      <c r="L1181" s="52" t="s">
        <v>92</v>
      </c>
      <c r="M1181" s="48" t="s">
        <v>73</v>
      </c>
      <c r="N1181" s="89" t="s">
        <v>74</v>
      </c>
      <c r="O1181" s="90" t="s">
        <v>74</v>
      </c>
      <c r="P1181" s="89" t="s">
        <v>74</v>
      </c>
      <c r="Q1181" s="47" t="str">
        <f t="shared" si="56"/>
        <v>79c29af7-3cd0-4a6f-b182-a81e31dec84e</v>
      </c>
      <c r="R1181" s="64" t="s">
        <v>848</v>
      </c>
      <c r="S1181" s="87">
        <v>8.75</v>
      </c>
      <c r="T1181" s="21">
        <v>1</v>
      </c>
      <c r="U1181" s="62" t="s">
        <v>139</v>
      </c>
      <c r="V1181" s="49" t="s">
        <v>136</v>
      </c>
    </row>
    <row r="1182" spans="1:22" x14ac:dyDescent="0.2">
      <c r="A1182" s="21" t="str">
        <f t="shared" si="54"/>
        <v>Catalogo principalOPEN-CSP GOBIERNO37402a1d-0c6e-4d49-baae-0e45bd8ecb44</v>
      </c>
      <c r="B1182" s="21" t="str">
        <f t="shared" si="55"/>
        <v>37402a1d-0c6e-4d49-baae-0e45bd8ecb44OPEN-CSP GOBIERNO</v>
      </c>
      <c r="D1182" s="21" t="s">
        <v>134</v>
      </c>
      <c r="E1182" t="s">
        <v>2495</v>
      </c>
      <c r="F1182" s="21" t="s">
        <v>18</v>
      </c>
      <c r="G1182" s="21" t="s">
        <v>134</v>
      </c>
      <c r="H1182" s="49" t="s">
        <v>136</v>
      </c>
      <c r="I1182" s="21" t="s">
        <v>74</v>
      </c>
      <c r="J1182" t="s">
        <v>2496</v>
      </c>
      <c r="K1182" s="53" t="s">
        <v>29</v>
      </c>
      <c r="L1182" s="52" t="s">
        <v>92</v>
      </c>
      <c r="M1182" s="48" t="s">
        <v>73</v>
      </c>
      <c r="N1182" s="89" t="s">
        <v>74</v>
      </c>
      <c r="O1182" s="90" t="s">
        <v>74</v>
      </c>
      <c r="P1182" s="89" t="s">
        <v>74</v>
      </c>
      <c r="Q1182" s="47" t="str">
        <f t="shared" si="56"/>
        <v>37402a1d-0c6e-4d49-baae-0e45bd8ecb44</v>
      </c>
      <c r="R1182" s="64" t="s">
        <v>848</v>
      </c>
      <c r="S1182" s="87">
        <v>14.8</v>
      </c>
      <c r="T1182" s="21">
        <v>1</v>
      </c>
      <c r="U1182" s="62" t="s">
        <v>139</v>
      </c>
      <c r="V1182" s="49" t="s">
        <v>136</v>
      </c>
    </row>
    <row r="1183" spans="1:22" x14ac:dyDescent="0.2">
      <c r="A1183" s="21" t="str">
        <f t="shared" si="54"/>
        <v>Catalogo principalOPEN-CSP GOBIERNO195416c1-3447-423a-b37b-ee59a99a19c4</v>
      </c>
      <c r="B1183" s="21" t="str">
        <f t="shared" si="55"/>
        <v>195416c1-3447-423a-b37b-ee59a99a19c4OPEN-CSP GOBIERNO</v>
      </c>
      <c r="D1183" s="21" t="s">
        <v>134</v>
      </c>
      <c r="E1183" t="s">
        <v>2497</v>
      </c>
      <c r="F1183" s="21" t="s">
        <v>18</v>
      </c>
      <c r="G1183" s="21" t="s">
        <v>134</v>
      </c>
      <c r="H1183" s="49" t="s">
        <v>136</v>
      </c>
      <c r="I1183" s="21" t="s">
        <v>74</v>
      </c>
      <c r="J1183" t="s">
        <v>2498</v>
      </c>
      <c r="K1183" s="53" t="s">
        <v>29</v>
      </c>
      <c r="L1183" s="52" t="s">
        <v>92</v>
      </c>
      <c r="M1183" s="48" t="s">
        <v>73</v>
      </c>
      <c r="N1183" s="89" t="s">
        <v>74</v>
      </c>
      <c r="O1183" s="90" t="s">
        <v>74</v>
      </c>
      <c r="P1183" s="89" t="s">
        <v>74</v>
      </c>
      <c r="Q1183" s="47" t="str">
        <f t="shared" si="56"/>
        <v>195416c1-3447-423a-b37b-ee59a99a19c4</v>
      </c>
      <c r="R1183" s="64" t="s">
        <v>848</v>
      </c>
      <c r="S1183" s="87">
        <v>4</v>
      </c>
      <c r="T1183" s="21">
        <v>1</v>
      </c>
      <c r="U1183" s="62" t="s">
        <v>139</v>
      </c>
      <c r="V1183" s="49" t="s">
        <v>136</v>
      </c>
    </row>
    <row r="1184" spans="1:22" x14ac:dyDescent="0.2">
      <c r="A1184" s="21" t="str">
        <f t="shared" si="54"/>
        <v>Catalogo principalOPEN-CSP GOBIERNO2f707c7c-2433-49a5-a437-9ca7cf40d3eb</v>
      </c>
      <c r="B1184" s="21" t="str">
        <f t="shared" si="55"/>
        <v>2f707c7c-2433-49a5-a437-9ca7cf40d3ebOPEN-CSP GOBIERNO</v>
      </c>
      <c r="D1184" s="21" t="s">
        <v>134</v>
      </c>
      <c r="E1184" t="s">
        <v>2499</v>
      </c>
      <c r="F1184" s="21" t="s">
        <v>18</v>
      </c>
      <c r="G1184" s="21" t="s">
        <v>134</v>
      </c>
      <c r="H1184" s="49" t="s">
        <v>136</v>
      </c>
      <c r="I1184" s="21" t="s">
        <v>74</v>
      </c>
      <c r="J1184" t="s">
        <v>2500</v>
      </c>
      <c r="K1184" s="53" t="s">
        <v>29</v>
      </c>
      <c r="L1184" s="52" t="s">
        <v>92</v>
      </c>
      <c r="M1184" s="48" t="s">
        <v>73</v>
      </c>
      <c r="N1184" s="89" t="s">
        <v>74</v>
      </c>
      <c r="O1184" s="90" t="s">
        <v>74</v>
      </c>
      <c r="P1184" s="89" t="s">
        <v>74</v>
      </c>
      <c r="Q1184" s="47" t="str">
        <f t="shared" si="56"/>
        <v>2f707c7c-2433-49a5-a437-9ca7cf40d3eb</v>
      </c>
      <c r="R1184" s="64" t="s">
        <v>848</v>
      </c>
      <c r="S1184" s="87">
        <v>8</v>
      </c>
      <c r="T1184" s="21">
        <v>1</v>
      </c>
      <c r="U1184" s="62" t="s">
        <v>139</v>
      </c>
      <c r="V1184" s="49" t="s">
        <v>136</v>
      </c>
    </row>
    <row r="1185" spans="1:22" x14ac:dyDescent="0.2">
      <c r="A1185" s="21" t="str">
        <f t="shared" si="54"/>
        <v>Catalogo principalOPEN-CSP GOBIERNO2828be95-46ba-4f91-b2fd-0bef192ecf60</v>
      </c>
      <c r="B1185" s="21" t="str">
        <f t="shared" si="55"/>
        <v>2828be95-46ba-4f91-b2fd-0bef192ecf60OPEN-CSP GOBIERNO</v>
      </c>
      <c r="D1185" s="21" t="s">
        <v>134</v>
      </c>
      <c r="E1185" t="s">
        <v>2501</v>
      </c>
      <c r="F1185" s="21" t="s">
        <v>18</v>
      </c>
      <c r="G1185" s="21" t="s">
        <v>134</v>
      </c>
      <c r="H1185" s="49" t="s">
        <v>136</v>
      </c>
      <c r="I1185" s="21" t="s">
        <v>74</v>
      </c>
      <c r="J1185" t="s">
        <v>2502</v>
      </c>
      <c r="K1185" s="53" t="s">
        <v>29</v>
      </c>
      <c r="L1185" s="52" t="s">
        <v>92</v>
      </c>
      <c r="M1185" s="48" t="s">
        <v>73</v>
      </c>
      <c r="N1185" s="89" t="s">
        <v>74</v>
      </c>
      <c r="O1185" s="90" t="s">
        <v>74</v>
      </c>
      <c r="P1185" s="89" t="s">
        <v>74</v>
      </c>
      <c r="Q1185" s="47" t="str">
        <f t="shared" si="56"/>
        <v>2828be95-46ba-4f91-b2fd-0bef192ecf60</v>
      </c>
      <c r="R1185" s="64" t="s">
        <v>848</v>
      </c>
      <c r="S1185" s="87">
        <v>3</v>
      </c>
      <c r="T1185" s="21">
        <v>1</v>
      </c>
      <c r="U1185" s="62" t="s">
        <v>139</v>
      </c>
      <c r="V1185" s="49" t="s">
        <v>136</v>
      </c>
    </row>
    <row r="1186" spans="1:22" x14ac:dyDescent="0.2">
      <c r="A1186" s="21" t="str">
        <f t="shared" si="54"/>
        <v>Catalogo principalOPEN-CSP GOBIERNOc082b70a-0e63-47ca-9cf7-5a962a920452</v>
      </c>
      <c r="B1186" s="21" t="str">
        <f t="shared" si="55"/>
        <v>c082b70a-0e63-47ca-9cf7-5a962a920452OPEN-CSP GOBIERNO</v>
      </c>
      <c r="D1186" s="21" t="s">
        <v>134</v>
      </c>
      <c r="E1186" t="s">
        <v>2503</v>
      </c>
      <c r="F1186" s="21" t="s">
        <v>18</v>
      </c>
      <c r="G1186" s="21" t="s">
        <v>134</v>
      </c>
      <c r="H1186" s="49" t="s">
        <v>136</v>
      </c>
      <c r="I1186" s="21" t="s">
        <v>74</v>
      </c>
      <c r="J1186" t="s">
        <v>2504</v>
      </c>
      <c r="K1186" s="53" t="s">
        <v>29</v>
      </c>
      <c r="L1186" s="52" t="s">
        <v>92</v>
      </c>
      <c r="M1186" s="48" t="s">
        <v>73</v>
      </c>
      <c r="N1186" s="89" t="s">
        <v>74</v>
      </c>
      <c r="O1186" s="90" t="s">
        <v>74</v>
      </c>
      <c r="P1186" s="89" t="s">
        <v>74</v>
      </c>
      <c r="Q1186" s="47" t="str">
        <f t="shared" si="56"/>
        <v>c082b70a-0e63-47ca-9cf7-5a962a920452</v>
      </c>
      <c r="R1186" s="64" t="s">
        <v>848</v>
      </c>
      <c r="S1186" s="87">
        <v>3</v>
      </c>
      <c r="T1186" s="21">
        <v>1</v>
      </c>
      <c r="U1186" s="62" t="s">
        <v>139</v>
      </c>
      <c r="V1186" s="49" t="s">
        <v>136</v>
      </c>
    </row>
    <row r="1187" spans="1:22" x14ac:dyDescent="0.2">
      <c r="A1187" s="21" t="str">
        <f t="shared" si="54"/>
        <v>Catalogo principalOPEN-CSP GOBIERNO35a36b80-270a-44bf-9290-00545d350866</v>
      </c>
      <c r="B1187" s="21" t="str">
        <f t="shared" si="55"/>
        <v>35a36b80-270a-44bf-9290-00545d350866OPEN-CSP GOBIERNO</v>
      </c>
      <c r="D1187" s="21" t="s">
        <v>134</v>
      </c>
      <c r="E1187" t="s">
        <v>2505</v>
      </c>
      <c r="F1187" s="21" t="s">
        <v>18</v>
      </c>
      <c r="G1187" s="21" t="s">
        <v>134</v>
      </c>
      <c r="H1187" s="49" t="s">
        <v>136</v>
      </c>
      <c r="I1187" s="21" t="s">
        <v>74</v>
      </c>
      <c r="J1187" t="s">
        <v>2506</v>
      </c>
      <c r="K1187" s="53" t="s">
        <v>29</v>
      </c>
      <c r="L1187" s="52" t="s">
        <v>92</v>
      </c>
      <c r="M1187" s="48" t="s">
        <v>73</v>
      </c>
      <c r="N1187" s="89" t="s">
        <v>74</v>
      </c>
      <c r="O1187" s="90" t="s">
        <v>74</v>
      </c>
      <c r="P1187" s="89" t="s">
        <v>74</v>
      </c>
      <c r="Q1187" s="47" t="str">
        <f t="shared" si="56"/>
        <v>35a36b80-270a-44bf-9290-00545d350866</v>
      </c>
      <c r="R1187" s="64" t="s">
        <v>848</v>
      </c>
      <c r="S1187" s="87">
        <v>2</v>
      </c>
      <c r="T1187" s="21">
        <v>1</v>
      </c>
      <c r="U1187" s="62" t="s">
        <v>139</v>
      </c>
      <c r="V1187" s="49" t="s">
        <v>136</v>
      </c>
    </row>
    <row r="1188" spans="1:22" x14ac:dyDescent="0.2">
      <c r="A1188" s="21" t="str">
        <f t="shared" si="54"/>
        <v>Catalogo principalOPEN-CSP GOBIERNOd903a2db-bf6f-4434-83f1-21ba44017813</v>
      </c>
      <c r="B1188" s="21" t="str">
        <f t="shared" si="55"/>
        <v>d903a2db-bf6f-4434-83f1-21ba44017813OPEN-CSP GOBIERNO</v>
      </c>
      <c r="D1188" s="21" t="s">
        <v>134</v>
      </c>
      <c r="E1188" t="s">
        <v>2507</v>
      </c>
      <c r="F1188" s="21" t="s">
        <v>18</v>
      </c>
      <c r="G1188" s="21" t="s">
        <v>134</v>
      </c>
      <c r="H1188" s="49" t="s">
        <v>136</v>
      </c>
      <c r="I1188" s="21" t="s">
        <v>74</v>
      </c>
      <c r="J1188" t="s">
        <v>2508</v>
      </c>
      <c r="K1188" s="53" t="s">
        <v>29</v>
      </c>
      <c r="L1188" s="52" t="s">
        <v>92</v>
      </c>
      <c r="M1188" s="48" t="s">
        <v>73</v>
      </c>
      <c r="N1188" s="89" t="s">
        <v>74</v>
      </c>
      <c r="O1188" s="90" t="s">
        <v>74</v>
      </c>
      <c r="P1188" s="89" t="s">
        <v>74</v>
      </c>
      <c r="Q1188" s="47" t="str">
        <f t="shared" si="56"/>
        <v>d903a2db-bf6f-4434-83f1-21ba44017813</v>
      </c>
      <c r="R1188" s="64" t="s">
        <v>848</v>
      </c>
      <c r="S1188" s="87">
        <v>1</v>
      </c>
      <c r="T1188" s="21">
        <v>1</v>
      </c>
      <c r="U1188" s="62" t="s">
        <v>139</v>
      </c>
      <c r="V1188" s="49" t="s">
        <v>136</v>
      </c>
    </row>
    <row r="1189" spans="1:22" x14ac:dyDescent="0.2">
      <c r="A1189" s="21" t="str">
        <f t="shared" si="54"/>
        <v>Catalogo principalOPEN-CSP GOBIERNOcaff2897-d629-404a-a241-6b360e979609</v>
      </c>
      <c r="B1189" s="21" t="str">
        <f t="shared" si="55"/>
        <v>caff2897-d629-404a-a241-6b360e979609OPEN-CSP GOBIERNO</v>
      </c>
      <c r="D1189" s="21" t="s">
        <v>134</v>
      </c>
      <c r="E1189" t="s">
        <v>2509</v>
      </c>
      <c r="F1189" s="21" t="s">
        <v>18</v>
      </c>
      <c r="G1189" s="21" t="s">
        <v>134</v>
      </c>
      <c r="H1189" s="49" t="s">
        <v>136</v>
      </c>
      <c r="I1189" s="21" t="s">
        <v>74</v>
      </c>
      <c r="J1189" t="s">
        <v>2510</v>
      </c>
      <c r="K1189" s="53" t="s">
        <v>29</v>
      </c>
      <c r="L1189" s="52" t="s">
        <v>92</v>
      </c>
      <c r="M1189" s="48" t="s">
        <v>73</v>
      </c>
      <c r="N1189" s="89" t="s">
        <v>74</v>
      </c>
      <c r="O1189" s="90" t="s">
        <v>74</v>
      </c>
      <c r="P1189" s="89" t="s">
        <v>74</v>
      </c>
      <c r="Q1189" s="47" t="str">
        <f t="shared" si="56"/>
        <v>caff2897-d629-404a-a241-6b360e979609</v>
      </c>
      <c r="R1189" s="64" t="s">
        <v>848</v>
      </c>
      <c r="S1189" s="87">
        <v>100</v>
      </c>
      <c r="T1189" s="21">
        <v>1</v>
      </c>
      <c r="U1189" s="62" t="s">
        <v>139</v>
      </c>
      <c r="V1189" s="49" t="s">
        <v>136</v>
      </c>
    </row>
    <row r="1190" spans="1:22" x14ac:dyDescent="0.2">
      <c r="A1190" s="21" t="str">
        <f t="shared" si="54"/>
        <v>Catalogo principalOPEN-CSP GOBIERNO51e95709-dc35-4780-9040-22278cb7c0e1</v>
      </c>
      <c r="B1190" s="21" t="str">
        <f t="shared" si="55"/>
        <v>51e95709-dc35-4780-9040-22278cb7c0e1OPEN-CSP GOBIERNO</v>
      </c>
      <c r="D1190" s="21" t="s">
        <v>134</v>
      </c>
      <c r="E1190" t="s">
        <v>2511</v>
      </c>
      <c r="F1190" s="21" t="s">
        <v>18</v>
      </c>
      <c r="G1190" s="21" t="s">
        <v>134</v>
      </c>
      <c r="H1190" s="49" t="s">
        <v>136</v>
      </c>
      <c r="I1190" s="21" t="s">
        <v>74</v>
      </c>
      <c r="J1190" t="s">
        <v>2512</v>
      </c>
      <c r="K1190" s="53" t="s">
        <v>29</v>
      </c>
      <c r="L1190" s="52" t="s">
        <v>92</v>
      </c>
      <c r="M1190" s="48" t="s">
        <v>73</v>
      </c>
      <c r="N1190" s="89" t="s">
        <v>74</v>
      </c>
      <c r="O1190" s="90" t="s">
        <v>74</v>
      </c>
      <c r="P1190" s="89" t="s">
        <v>74</v>
      </c>
      <c r="Q1190" s="47" t="str">
        <f t="shared" si="56"/>
        <v>51e95709-dc35-4780-9040-22278cb7c0e1</v>
      </c>
      <c r="R1190" s="64" t="s">
        <v>848</v>
      </c>
      <c r="S1190" s="87">
        <v>6</v>
      </c>
      <c r="T1190" s="21">
        <v>1</v>
      </c>
      <c r="U1190" s="62" t="s">
        <v>139</v>
      </c>
      <c r="V1190" s="49" t="s">
        <v>136</v>
      </c>
    </row>
    <row r="1191" spans="1:22" x14ac:dyDescent="0.2">
      <c r="A1191" s="21" t="str">
        <f t="shared" si="54"/>
        <v>Catalogo principalOPEN-CSP GOBIERNOced5f693-2d40-40ae-8848-9809ab1b0ee9</v>
      </c>
      <c r="B1191" s="21" t="str">
        <f t="shared" si="55"/>
        <v>ced5f693-2d40-40ae-8848-9809ab1b0ee9OPEN-CSP GOBIERNO</v>
      </c>
      <c r="D1191" s="21" t="s">
        <v>134</v>
      </c>
      <c r="E1191" t="s">
        <v>2513</v>
      </c>
      <c r="F1191" s="21" t="s">
        <v>18</v>
      </c>
      <c r="G1191" s="21" t="s">
        <v>134</v>
      </c>
      <c r="H1191" s="49" t="s">
        <v>136</v>
      </c>
      <c r="I1191" s="21" t="s">
        <v>74</v>
      </c>
      <c r="J1191" t="s">
        <v>2514</v>
      </c>
      <c r="K1191" s="53" t="s">
        <v>29</v>
      </c>
      <c r="L1191" s="52" t="s">
        <v>92</v>
      </c>
      <c r="M1191" s="48" t="s">
        <v>73</v>
      </c>
      <c r="N1191" s="89" t="s">
        <v>74</v>
      </c>
      <c r="O1191" s="90" t="s">
        <v>74</v>
      </c>
      <c r="P1191" s="89" t="s">
        <v>74</v>
      </c>
      <c r="Q1191" s="47" t="str">
        <f t="shared" si="56"/>
        <v>ced5f693-2d40-40ae-8848-9809ab1b0ee9</v>
      </c>
      <c r="R1191" s="64" t="s">
        <v>848</v>
      </c>
      <c r="S1191" s="87">
        <v>2.5</v>
      </c>
      <c r="T1191" s="21">
        <v>1</v>
      </c>
      <c r="U1191" s="62" t="s">
        <v>139</v>
      </c>
      <c r="V1191" s="49" t="s">
        <v>136</v>
      </c>
    </row>
    <row r="1192" spans="1:22" x14ac:dyDescent="0.2">
      <c r="A1192" s="21" t="str">
        <f t="shared" si="54"/>
        <v>Catalogo principalOPEN-CSP GOBIERNO2c883339-ef9c-4cce-81b8-e5adea60794c</v>
      </c>
      <c r="B1192" s="21" t="str">
        <f t="shared" si="55"/>
        <v>2c883339-ef9c-4cce-81b8-e5adea60794cOPEN-CSP GOBIERNO</v>
      </c>
      <c r="D1192" s="21" t="s">
        <v>134</v>
      </c>
      <c r="E1192" t="s">
        <v>2515</v>
      </c>
      <c r="F1192" s="21" t="s">
        <v>18</v>
      </c>
      <c r="G1192" s="21" t="s">
        <v>134</v>
      </c>
      <c r="H1192" s="49" t="s">
        <v>136</v>
      </c>
      <c r="I1192" s="21" t="s">
        <v>74</v>
      </c>
      <c r="J1192" t="s">
        <v>2516</v>
      </c>
      <c r="K1192" s="53" t="s">
        <v>29</v>
      </c>
      <c r="L1192" s="52" t="s">
        <v>92</v>
      </c>
      <c r="M1192" s="48" t="s">
        <v>73</v>
      </c>
      <c r="N1192" s="89" t="s">
        <v>74</v>
      </c>
      <c r="O1192" s="90" t="s">
        <v>74</v>
      </c>
      <c r="P1192" s="89" t="s">
        <v>74</v>
      </c>
      <c r="Q1192" s="47" t="str">
        <f t="shared" si="56"/>
        <v>2c883339-ef9c-4cce-81b8-e5adea60794c</v>
      </c>
      <c r="R1192" s="64" t="s">
        <v>848</v>
      </c>
      <c r="S1192" s="87">
        <v>15</v>
      </c>
      <c r="T1192" s="21">
        <v>1</v>
      </c>
      <c r="U1192" s="62" t="s">
        <v>139</v>
      </c>
      <c r="V1192" s="49" t="s">
        <v>136</v>
      </c>
    </row>
    <row r="1193" spans="1:22" x14ac:dyDescent="0.2">
      <c r="A1193" s="21" t="str">
        <f t="shared" si="54"/>
        <v>Catalogo principalOPEN-CSP GOBIERNO112a528e-8700-42f0-876e-f02705d506c6</v>
      </c>
      <c r="B1193" s="21" t="str">
        <f t="shared" si="55"/>
        <v>112a528e-8700-42f0-876e-f02705d506c6OPEN-CSP GOBIERNO</v>
      </c>
      <c r="D1193" s="21" t="s">
        <v>134</v>
      </c>
      <c r="E1193" t="s">
        <v>2517</v>
      </c>
      <c r="F1193" s="21" t="s">
        <v>18</v>
      </c>
      <c r="G1193" s="21" t="s">
        <v>134</v>
      </c>
      <c r="H1193" s="49" t="s">
        <v>136</v>
      </c>
      <c r="I1193" s="21" t="s">
        <v>74</v>
      </c>
      <c r="J1193" t="s">
        <v>2518</v>
      </c>
      <c r="K1193" s="53" t="s">
        <v>29</v>
      </c>
      <c r="L1193" s="52" t="s">
        <v>92</v>
      </c>
      <c r="M1193" s="48" t="s">
        <v>73</v>
      </c>
      <c r="N1193" s="89" t="s">
        <v>74</v>
      </c>
      <c r="O1193" s="90" t="s">
        <v>74</v>
      </c>
      <c r="P1193" s="89" t="s">
        <v>74</v>
      </c>
      <c r="Q1193" s="47" t="str">
        <f t="shared" si="56"/>
        <v>112a528e-8700-42f0-876e-f02705d506c6</v>
      </c>
      <c r="R1193" s="64" t="s">
        <v>848</v>
      </c>
      <c r="S1193" s="87">
        <v>15</v>
      </c>
      <c r="T1193" s="21">
        <v>1</v>
      </c>
      <c r="U1193" s="62" t="s">
        <v>139</v>
      </c>
      <c r="V1193" s="49" t="s">
        <v>136</v>
      </c>
    </row>
    <row r="1194" spans="1:22" x14ac:dyDescent="0.2">
      <c r="A1194" s="21" t="str">
        <f t="shared" si="54"/>
        <v>Catalogo principalOPEN-CSP GOBIERNOc94271d8-b431-4a25-a3c5-a57737a1c909</v>
      </c>
      <c r="B1194" s="21" t="str">
        <f t="shared" si="55"/>
        <v>c94271d8-b431-4a25-a3c5-a57737a1c909OPEN-CSP GOBIERNO</v>
      </c>
      <c r="D1194" s="21" t="s">
        <v>134</v>
      </c>
      <c r="E1194" t="s">
        <v>2519</v>
      </c>
      <c r="F1194" s="21" t="s">
        <v>18</v>
      </c>
      <c r="G1194" s="21" t="s">
        <v>134</v>
      </c>
      <c r="H1194" s="49" t="s">
        <v>136</v>
      </c>
      <c r="I1194" s="21" t="s">
        <v>74</v>
      </c>
      <c r="J1194" t="s">
        <v>2520</v>
      </c>
      <c r="K1194" s="53" t="s">
        <v>29</v>
      </c>
      <c r="L1194" s="52" t="s">
        <v>92</v>
      </c>
      <c r="M1194" s="48" t="s">
        <v>73</v>
      </c>
      <c r="N1194" s="89" t="s">
        <v>74</v>
      </c>
      <c r="O1194" s="90" t="s">
        <v>74</v>
      </c>
      <c r="P1194" s="89" t="s">
        <v>74</v>
      </c>
      <c r="Q1194" s="47" t="str">
        <f t="shared" si="56"/>
        <v>c94271d8-b431-4a25-a3c5-a57737a1c909</v>
      </c>
      <c r="R1194" s="64" t="s">
        <v>848</v>
      </c>
      <c r="S1194" s="87">
        <v>4</v>
      </c>
      <c r="T1194" s="21">
        <v>1</v>
      </c>
      <c r="U1194" s="62" t="s">
        <v>139</v>
      </c>
      <c r="V1194" s="49" t="s">
        <v>136</v>
      </c>
    </row>
    <row r="1195" spans="1:22" x14ac:dyDescent="0.2">
      <c r="A1195" s="21" t="str">
        <f t="shared" si="54"/>
        <v>Catalogo principalOPEN-CSP GOBIERNO61795cab-2abd-43f6-88e9-c9adae5746e0</v>
      </c>
      <c r="B1195" s="21" t="str">
        <f t="shared" si="55"/>
        <v>61795cab-2abd-43f6-88e9-c9adae5746e0OPEN-CSP GOBIERNO</v>
      </c>
      <c r="D1195" s="21" t="s">
        <v>134</v>
      </c>
      <c r="E1195" t="s">
        <v>2521</v>
      </c>
      <c r="F1195" s="21" t="s">
        <v>18</v>
      </c>
      <c r="G1195" s="21" t="s">
        <v>134</v>
      </c>
      <c r="H1195" s="49" t="s">
        <v>136</v>
      </c>
      <c r="I1195" s="21" t="s">
        <v>74</v>
      </c>
      <c r="J1195" t="s">
        <v>2522</v>
      </c>
      <c r="K1195" s="53" t="s">
        <v>29</v>
      </c>
      <c r="L1195" s="52" t="s">
        <v>92</v>
      </c>
      <c r="M1195" s="48" t="s">
        <v>73</v>
      </c>
      <c r="N1195" s="89" t="s">
        <v>74</v>
      </c>
      <c r="O1195" s="90" t="s">
        <v>74</v>
      </c>
      <c r="P1195" s="89" t="s">
        <v>74</v>
      </c>
      <c r="Q1195" s="47" t="str">
        <f t="shared" si="56"/>
        <v>61795cab-2abd-43f6-88e9-c9adae5746e0</v>
      </c>
      <c r="R1195" s="64" t="s">
        <v>848</v>
      </c>
      <c r="S1195" s="87">
        <v>20</v>
      </c>
      <c r="T1195" s="21">
        <v>1</v>
      </c>
      <c r="U1195" s="62" t="s">
        <v>139</v>
      </c>
      <c r="V1195" s="49" t="s">
        <v>136</v>
      </c>
    </row>
    <row r="1196" spans="1:22" x14ac:dyDescent="0.2">
      <c r="A1196" s="21" t="str">
        <f t="shared" si="54"/>
        <v>Catalogo principalOPEN-CSP GOBIERNOded34535-507f-4246-8370-f9180318c537</v>
      </c>
      <c r="B1196" s="21" t="str">
        <f t="shared" si="55"/>
        <v>ded34535-507f-4246-8370-f9180318c537OPEN-CSP GOBIERNO</v>
      </c>
      <c r="D1196" s="21" t="s">
        <v>134</v>
      </c>
      <c r="E1196" t="s">
        <v>2523</v>
      </c>
      <c r="F1196" s="21" t="s">
        <v>18</v>
      </c>
      <c r="G1196" s="21" t="s">
        <v>134</v>
      </c>
      <c r="H1196" s="49" t="s">
        <v>136</v>
      </c>
      <c r="I1196" s="21" t="s">
        <v>74</v>
      </c>
      <c r="J1196" t="s">
        <v>2524</v>
      </c>
      <c r="K1196" s="53" t="s">
        <v>29</v>
      </c>
      <c r="L1196" s="52" t="s">
        <v>92</v>
      </c>
      <c r="M1196" s="48" t="s">
        <v>73</v>
      </c>
      <c r="N1196" s="89" t="s">
        <v>74</v>
      </c>
      <c r="O1196" s="90" t="s">
        <v>74</v>
      </c>
      <c r="P1196" s="89" t="s">
        <v>74</v>
      </c>
      <c r="Q1196" s="47" t="str">
        <f t="shared" si="56"/>
        <v>ded34535-507f-4246-8370-f9180318c537</v>
      </c>
      <c r="R1196" s="64" t="s">
        <v>848</v>
      </c>
      <c r="S1196" s="87">
        <v>24</v>
      </c>
      <c r="T1196" s="21">
        <v>1</v>
      </c>
      <c r="U1196" s="62" t="s">
        <v>139</v>
      </c>
      <c r="V1196" s="49" t="s">
        <v>136</v>
      </c>
    </row>
    <row r="1197" spans="1:22" x14ac:dyDescent="0.2">
      <c r="A1197" s="21" t="str">
        <f t="shared" si="54"/>
        <v>Catalogo principalOPEN-CSP GOBIERNO0f598efe-f330-4d79-b79f-c9480bb7ce3e</v>
      </c>
      <c r="B1197" s="21" t="str">
        <f t="shared" si="55"/>
        <v>0f598efe-f330-4d79-b79f-c9480bb7ce3eOPEN-CSP GOBIERNO</v>
      </c>
      <c r="D1197" s="21" t="s">
        <v>134</v>
      </c>
      <c r="E1197" t="s">
        <v>2525</v>
      </c>
      <c r="F1197" s="21" t="s">
        <v>18</v>
      </c>
      <c r="G1197" s="21" t="s">
        <v>134</v>
      </c>
      <c r="H1197" s="49" t="s">
        <v>136</v>
      </c>
      <c r="I1197" s="21" t="s">
        <v>74</v>
      </c>
      <c r="J1197" t="s">
        <v>2526</v>
      </c>
      <c r="K1197" s="53" t="s">
        <v>29</v>
      </c>
      <c r="L1197" s="52" t="s">
        <v>92</v>
      </c>
      <c r="M1197" s="48" t="s">
        <v>73</v>
      </c>
      <c r="N1197" s="89" t="s">
        <v>74</v>
      </c>
      <c r="O1197" s="90" t="s">
        <v>74</v>
      </c>
      <c r="P1197" s="89" t="s">
        <v>74</v>
      </c>
      <c r="Q1197" s="47" t="str">
        <f t="shared" si="56"/>
        <v>0f598efe-f330-4d79-b79f-c9480bb7ce3e</v>
      </c>
      <c r="R1197" s="64" t="s">
        <v>848</v>
      </c>
      <c r="S1197" s="87">
        <v>12</v>
      </c>
      <c r="T1197" s="21">
        <v>1</v>
      </c>
      <c r="U1197" s="62" t="s">
        <v>139</v>
      </c>
      <c r="V1197" s="49" t="s">
        <v>136</v>
      </c>
    </row>
    <row r="1198" spans="1:22" x14ac:dyDescent="0.2">
      <c r="A1198" s="21" t="str">
        <f t="shared" si="54"/>
        <v>Catalogo principalOPEN-CSP GOBIERNO40d28d55-0006-4bb0-8f41-37ac05df5dc7</v>
      </c>
      <c r="B1198" s="21" t="str">
        <f t="shared" si="55"/>
        <v>40d28d55-0006-4bb0-8f41-37ac05df5dc7OPEN-CSP GOBIERNO</v>
      </c>
      <c r="D1198" s="21" t="s">
        <v>134</v>
      </c>
      <c r="E1198" t="s">
        <v>2527</v>
      </c>
      <c r="F1198" s="21" t="s">
        <v>18</v>
      </c>
      <c r="G1198" s="21" t="s">
        <v>134</v>
      </c>
      <c r="H1198" s="49" t="s">
        <v>136</v>
      </c>
      <c r="I1198" s="21" t="s">
        <v>74</v>
      </c>
      <c r="J1198" t="s">
        <v>2528</v>
      </c>
      <c r="K1198" s="53" t="s">
        <v>29</v>
      </c>
      <c r="L1198" s="52" t="s">
        <v>92</v>
      </c>
      <c r="M1198" s="48" t="s">
        <v>73</v>
      </c>
      <c r="N1198" s="89" t="s">
        <v>74</v>
      </c>
      <c r="O1198" s="90" t="s">
        <v>74</v>
      </c>
      <c r="P1198" s="89" t="s">
        <v>74</v>
      </c>
      <c r="Q1198" s="47" t="str">
        <f t="shared" si="56"/>
        <v>40d28d55-0006-4bb0-8f41-37ac05df5dc7</v>
      </c>
      <c r="R1198" s="64" t="s">
        <v>848</v>
      </c>
      <c r="S1198" s="87">
        <v>6</v>
      </c>
      <c r="T1198" s="21">
        <v>1</v>
      </c>
      <c r="U1198" s="62" t="s">
        <v>139</v>
      </c>
      <c r="V1198" s="49" t="s">
        <v>136</v>
      </c>
    </row>
    <row r="1199" spans="1:22" x14ac:dyDescent="0.2">
      <c r="A1199" s="21" t="str">
        <f t="shared" si="54"/>
        <v>Catalogo principalOPEN-CSP GOBIERNO2b3b8d2d-10aa-4be4-b5fd-7f2feb0c3091</v>
      </c>
      <c r="B1199" s="21" t="str">
        <f t="shared" si="55"/>
        <v>2b3b8d2d-10aa-4be4-b5fd-7f2feb0c3091OPEN-CSP GOBIERNO</v>
      </c>
      <c r="D1199" s="21" t="s">
        <v>134</v>
      </c>
      <c r="E1199" t="s">
        <v>2529</v>
      </c>
      <c r="F1199" s="21" t="s">
        <v>18</v>
      </c>
      <c r="G1199" s="21" t="s">
        <v>134</v>
      </c>
      <c r="H1199" s="49" t="s">
        <v>136</v>
      </c>
      <c r="I1199" s="21" t="s">
        <v>74</v>
      </c>
      <c r="J1199" t="s">
        <v>2530</v>
      </c>
      <c r="K1199" s="53" t="s">
        <v>29</v>
      </c>
      <c r="L1199" s="52" t="s">
        <v>92</v>
      </c>
      <c r="M1199" s="48" t="s">
        <v>73</v>
      </c>
      <c r="N1199" s="89" t="s">
        <v>74</v>
      </c>
      <c r="O1199" s="90" t="s">
        <v>74</v>
      </c>
      <c r="P1199" s="89" t="s">
        <v>74</v>
      </c>
      <c r="Q1199" s="47" t="str">
        <f t="shared" si="56"/>
        <v>2b3b8d2d-10aa-4be4-b5fd-7f2feb0c3091</v>
      </c>
      <c r="R1199" s="64" t="s">
        <v>848</v>
      </c>
      <c r="S1199" s="87">
        <v>32</v>
      </c>
      <c r="T1199" s="21">
        <v>1</v>
      </c>
      <c r="U1199" s="62" t="s">
        <v>139</v>
      </c>
      <c r="V1199" s="49" t="s">
        <v>136</v>
      </c>
    </row>
    <row r="1200" spans="1:22" x14ac:dyDescent="0.2">
      <c r="A1200" s="21" t="str">
        <f t="shared" si="54"/>
        <v>Catalogo principalOPEN-CSP GOBIERNO8bdbb60b-e526-43e9-92ef-ab760c8e0b72</v>
      </c>
      <c r="B1200" s="21" t="str">
        <f t="shared" si="55"/>
        <v>8bdbb60b-e526-43e9-92ef-ab760c8e0b72OPEN-CSP GOBIERNO</v>
      </c>
      <c r="D1200" s="21" t="s">
        <v>134</v>
      </c>
      <c r="E1200" t="s">
        <v>2531</v>
      </c>
      <c r="F1200" s="21" t="s">
        <v>18</v>
      </c>
      <c r="G1200" s="21" t="s">
        <v>134</v>
      </c>
      <c r="H1200" s="49" t="s">
        <v>136</v>
      </c>
      <c r="I1200" s="21" t="s">
        <v>74</v>
      </c>
      <c r="J1200" t="s">
        <v>2532</v>
      </c>
      <c r="K1200" s="53" t="s">
        <v>29</v>
      </c>
      <c r="L1200" s="52" t="s">
        <v>92</v>
      </c>
      <c r="M1200" s="48" t="s">
        <v>73</v>
      </c>
      <c r="N1200" s="89" t="s">
        <v>74</v>
      </c>
      <c r="O1200" s="90" t="s">
        <v>74</v>
      </c>
      <c r="P1200" s="89" t="s">
        <v>74</v>
      </c>
      <c r="Q1200" s="47" t="str">
        <f t="shared" si="56"/>
        <v>8bdbb60b-e526-43e9-92ef-ab760c8e0b72</v>
      </c>
      <c r="R1200" s="64" t="s">
        <v>848</v>
      </c>
      <c r="S1200" s="87">
        <v>57</v>
      </c>
      <c r="T1200" s="21">
        <v>1</v>
      </c>
      <c r="U1200" s="62" t="s">
        <v>139</v>
      </c>
      <c r="V1200" s="49" t="s">
        <v>136</v>
      </c>
    </row>
    <row r="1201" spans="1:22" x14ac:dyDescent="0.2">
      <c r="A1201" s="21" t="str">
        <f t="shared" si="54"/>
        <v>Catalogo principalOPEN-CSP GOBIERNO320c24f4-6bf4-47cf-98e0-4f235ce09d15</v>
      </c>
      <c r="B1201" s="21" t="str">
        <f t="shared" si="55"/>
        <v>320c24f4-6bf4-47cf-98e0-4f235ce09d15OPEN-CSP GOBIERNO</v>
      </c>
      <c r="D1201" s="21" t="s">
        <v>134</v>
      </c>
      <c r="E1201" t="s">
        <v>2533</v>
      </c>
      <c r="F1201" s="21" t="s">
        <v>18</v>
      </c>
      <c r="G1201" s="21" t="s">
        <v>134</v>
      </c>
      <c r="H1201" s="49" t="s">
        <v>136</v>
      </c>
      <c r="I1201" s="21" t="s">
        <v>74</v>
      </c>
      <c r="J1201" t="s">
        <v>2534</v>
      </c>
      <c r="K1201" s="53" t="s">
        <v>29</v>
      </c>
      <c r="L1201" s="52" t="s">
        <v>92</v>
      </c>
      <c r="M1201" s="48" t="s">
        <v>73</v>
      </c>
      <c r="N1201" s="89" t="s">
        <v>74</v>
      </c>
      <c r="O1201" s="90" t="s">
        <v>74</v>
      </c>
      <c r="P1201" s="89" t="s">
        <v>74</v>
      </c>
      <c r="Q1201" s="47" t="str">
        <f t="shared" si="56"/>
        <v>320c24f4-6bf4-47cf-98e0-4f235ce09d15</v>
      </c>
      <c r="R1201" s="64" t="s">
        <v>848</v>
      </c>
      <c r="S1201" s="87">
        <v>10</v>
      </c>
      <c r="T1201" s="21">
        <v>1</v>
      </c>
      <c r="U1201" s="62" t="s">
        <v>139</v>
      </c>
      <c r="V1201" s="49" t="s">
        <v>136</v>
      </c>
    </row>
    <row r="1202" spans="1:22" x14ac:dyDescent="0.2">
      <c r="A1202" s="21" t="str">
        <f t="shared" si="54"/>
        <v>Catalogo principalOPEN-CSP GOBIERNO3be5ad69-83e1-4097-aa42-c0127792d108</v>
      </c>
      <c r="B1202" s="21" t="str">
        <f t="shared" si="55"/>
        <v>3be5ad69-83e1-4097-aa42-c0127792d108OPEN-CSP GOBIERNO</v>
      </c>
      <c r="D1202" s="21" t="s">
        <v>134</v>
      </c>
      <c r="E1202" t="s">
        <v>2535</v>
      </c>
      <c r="F1202" s="21" t="s">
        <v>18</v>
      </c>
      <c r="G1202" s="21" t="s">
        <v>134</v>
      </c>
      <c r="H1202" s="49" t="s">
        <v>136</v>
      </c>
      <c r="I1202" s="21" t="s">
        <v>74</v>
      </c>
      <c r="J1202" t="s">
        <v>2536</v>
      </c>
      <c r="K1202" s="53" t="s">
        <v>29</v>
      </c>
      <c r="L1202" s="52" t="s">
        <v>92</v>
      </c>
      <c r="M1202" s="48" t="s">
        <v>73</v>
      </c>
      <c r="N1202" s="89" t="s">
        <v>74</v>
      </c>
      <c r="O1202" s="90" t="s">
        <v>74</v>
      </c>
      <c r="P1202" s="89" t="s">
        <v>74</v>
      </c>
      <c r="Q1202" s="47" t="str">
        <f t="shared" si="56"/>
        <v>3be5ad69-83e1-4097-aa42-c0127792d108</v>
      </c>
      <c r="R1202" s="64" t="s">
        <v>848</v>
      </c>
      <c r="S1202" s="87">
        <v>12</v>
      </c>
      <c r="T1202" s="21">
        <v>1</v>
      </c>
      <c r="U1202" s="62" t="s">
        <v>139</v>
      </c>
      <c r="V1202" s="49" t="s">
        <v>136</v>
      </c>
    </row>
    <row r="1203" spans="1:22" x14ac:dyDescent="0.2">
      <c r="A1203" s="21" t="str">
        <f t="shared" si="54"/>
        <v>Catalogo principalOPEN-CSP GOBIERNO3451a3b0-8cda-44a7-bad7-c30be81c4aaa</v>
      </c>
      <c r="B1203" s="21" t="str">
        <f t="shared" si="55"/>
        <v>3451a3b0-8cda-44a7-bad7-c30be81c4aaaOPEN-CSP GOBIERNO</v>
      </c>
      <c r="D1203" s="21" t="s">
        <v>134</v>
      </c>
      <c r="E1203" t="s">
        <v>2537</v>
      </c>
      <c r="F1203" s="21" t="s">
        <v>18</v>
      </c>
      <c r="G1203" s="21" t="s">
        <v>134</v>
      </c>
      <c r="H1203" s="49" t="s">
        <v>136</v>
      </c>
      <c r="I1203" s="21" t="s">
        <v>74</v>
      </c>
      <c r="J1203" t="s">
        <v>2538</v>
      </c>
      <c r="K1203" s="53" t="s">
        <v>29</v>
      </c>
      <c r="L1203" s="52" t="s">
        <v>92</v>
      </c>
      <c r="M1203" s="48" t="s">
        <v>73</v>
      </c>
      <c r="N1203" s="89" t="s">
        <v>74</v>
      </c>
      <c r="O1203" s="90" t="s">
        <v>74</v>
      </c>
      <c r="P1203" s="89" t="s">
        <v>74</v>
      </c>
      <c r="Q1203" s="47" t="str">
        <f t="shared" si="56"/>
        <v>3451a3b0-8cda-44a7-bad7-c30be81c4aaa</v>
      </c>
      <c r="R1203" s="64" t="s">
        <v>848</v>
      </c>
      <c r="S1203" s="87">
        <v>10</v>
      </c>
      <c r="T1203" s="21">
        <v>1</v>
      </c>
      <c r="U1203" s="62" t="s">
        <v>139</v>
      </c>
      <c r="V1203" s="49" t="s">
        <v>136</v>
      </c>
    </row>
    <row r="1204" spans="1:22" x14ac:dyDescent="0.2">
      <c r="A1204" s="21" t="str">
        <f t="shared" si="54"/>
        <v>Catalogo principalOPEN-CSP GOBIERNO4260988e-990d-479c-ae7b-f01ce8e1bb4d</v>
      </c>
      <c r="B1204" s="21" t="str">
        <f t="shared" si="55"/>
        <v>4260988e-990d-479c-ae7b-f01ce8e1bb4dOPEN-CSP GOBIERNO</v>
      </c>
      <c r="D1204" s="21" t="s">
        <v>134</v>
      </c>
      <c r="E1204" t="s">
        <v>2539</v>
      </c>
      <c r="F1204" s="21" t="s">
        <v>18</v>
      </c>
      <c r="G1204" s="21" t="s">
        <v>134</v>
      </c>
      <c r="H1204" s="49" t="s">
        <v>136</v>
      </c>
      <c r="I1204" s="21" t="s">
        <v>74</v>
      </c>
      <c r="J1204" t="s">
        <v>2540</v>
      </c>
      <c r="K1204" s="53" t="s">
        <v>29</v>
      </c>
      <c r="L1204" s="52" t="s">
        <v>92</v>
      </c>
      <c r="M1204" s="48" t="s">
        <v>73</v>
      </c>
      <c r="N1204" s="89" t="s">
        <v>74</v>
      </c>
      <c r="O1204" s="90" t="s">
        <v>74</v>
      </c>
      <c r="P1204" s="89" t="s">
        <v>74</v>
      </c>
      <c r="Q1204" s="47" t="str">
        <f t="shared" si="56"/>
        <v>4260988e-990d-479c-ae7b-f01ce8e1bb4d</v>
      </c>
      <c r="R1204" s="64" t="s">
        <v>848</v>
      </c>
      <c r="S1204" s="87">
        <v>8</v>
      </c>
      <c r="T1204" s="21">
        <v>1</v>
      </c>
      <c r="U1204" s="62" t="s">
        <v>139</v>
      </c>
      <c r="V1204" s="49" t="s">
        <v>136</v>
      </c>
    </row>
    <row r="1205" spans="1:22" x14ac:dyDescent="0.2">
      <c r="A1205" s="21" t="str">
        <f t="shared" si="54"/>
        <v>Catalogo principalOPEN-CSP GOBIERNOdbd10351-5631-4a01-a643-00e8ff14e7b2</v>
      </c>
      <c r="B1205" s="21" t="str">
        <f t="shared" si="55"/>
        <v>dbd10351-5631-4a01-a643-00e8ff14e7b2OPEN-CSP GOBIERNO</v>
      </c>
      <c r="D1205" s="21" t="s">
        <v>134</v>
      </c>
      <c r="E1205" t="s">
        <v>2541</v>
      </c>
      <c r="F1205" s="21" t="s">
        <v>18</v>
      </c>
      <c r="G1205" s="21" t="s">
        <v>134</v>
      </c>
      <c r="H1205" s="49" t="s">
        <v>136</v>
      </c>
      <c r="I1205" s="21" t="s">
        <v>74</v>
      </c>
      <c r="J1205" t="s">
        <v>2542</v>
      </c>
      <c r="K1205" s="53" t="s">
        <v>29</v>
      </c>
      <c r="L1205" s="52" t="s">
        <v>92</v>
      </c>
      <c r="M1205" s="48" t="s">
        <v>73</v>
      </c>
      <c r="N1205" s="89" t="s">
        <v>74</v>
      </c>
      <c r="O1205" s="90" t="s">
        <v>74</v>
      </c>
      <c r="P1205" s="89" t="s">
        <v>74</v>
      </c>
      <c r="Q1205" s="47" t="str">
        <f t="shared" si="56"/>
        <v>dbd10351-5631-4a01-a643-00e8ff14e7b2</v>
      </c>
      <c r="R1205" s="64" t="s">
        <v>848</v>
      </c>
      <c r="S1205" s="87">
        <v>3.5</v>
      </c>
      <c r="T1205" s="21">
        <v>1</v>
      </c>
      <c r="U1205" s="62" t="s">
        <v>139</v>
      </c>
      <c r="V1205" s="49" t="s">
        <v>136</v>
      </c>
    </row>
    <row r="1206" spans="1:22" x14ac:dyDescent="0.2">
      <c r="A1206" s="21" t="str">
        <f t="shared" si="54"/>
        <v>Catalogo principalOPEN-CSP GOBIERNOa07b0e52-b12f-4298-94fc-5ddd61362bcc</v>
      </c>
      <c r="B1206" s="21" t="str">
        <f t="shared" si="55"/>
        <v>a07b0e52-b12f-4298-94fc-5ddd61362bccOPEN-CSP GOBIERNO</v>
      </c>
      <c r="D1206" s="21" t="s">
        <v>134</v>
      </c>
      <c r="E1206" t="s">
        <v>2543</v>
      </c>
      <c r="F1206" s="21" t="s">
        <v>18</v>
      </c>
      <c r="G1206" s="21" t="s">
        <v>134</v>
      </c>
      <c r="H1206" s="49" t="s">
        <v>136</v>
      </c>
      <c r="I1206" s="21" t="s">
        <v>74</v>
      </c>
      <c r="J1206" t="s">
        <v>2544</v>
      </c>
      <c r="K1206" s="53" t="s">
        <v>29</v>
      </c>
      <c r="L1206" s="52" t="s">
        <v>92</v>
      </c>
      <c r="M1206" s="48" t="s">
        <v>73</v>
      </c>
      <c r="N1206" s="89" t="s">
        <v>74</v>
      </c>
      <c r="O1206" s="90" t="s">
        <v>74</v>
      </c>
      <c r="P1206" s="89" t="s">
        <v>74</v>
      </c>
      <c r="Q1206" s="47" t="str">
        <f t="shared" si="56"/>
        <v>a07b0e52-b12f-4298-94fc-5ddd61362bcc</v>
      </c>
      <c r="R1206" s="64" t="s">
        <v>848</v>
      </c>
      <c r="S1206" s="87">
        <v>2</v>
      </c>
      <c r="T1206" s="21">
        <v>1</v>
      </c>
      <c r="U1206" s="62" t="s">
        <v>139</v>
      </c>
      <c r="V1206" s="49" t="s">
        <v>136</v>
      </c>
    </row>
    <row r="1207" spans="1:22" x14ac:dyDescent="0.2">
      <c r="A1207" s="21" t="str">
        <f t="shared" si="54"/>
        <v>Catalogo principalOPEN-CSP GOBIERNO7a6cf83d-b4e3-4a2d-ad58-70677698b8a4</v>
      </c>
      <c r="B1207" s="21" t="str">
        <f t="shared" si="55"/>
        <v>7a6cf83d-b4e3-4a2d-ad58-70677698b8a4OPEN-CSP GOBIERNO</v>
      </c>
      <c r="D1207" s="21" t="s">
        <v>134</v>
      </c>
      <c r="E1207" t="s">
        <v>2545</v>
      </c>
      <c r="F1207" s="21" t="s">
        <v>18</v>
      </c>
      <c r="G1207" s="21" t="s">
        <v>134</v>
      </c>
      <c r="H1207" s="49" t="s">
        <v>136</v>
      </c>
      <c r="I1207" s="21" t="s">
        <v>74</v>
      </c>
      <c r="J1207" t="s">
        <v>2546</v>
      </c>
      <c r="K1207" s="53" t="s">
        <v>29</v>
      </c>
      <c r="L1207" s="52" t="s">
        <v>92</v>
      </c>
      <c r="M1207" s="48" t="s">
        <v>73</v>
      </c>
      <c r="N1207" s="89" t="s">
        <v>74</v>
      </c>
      <c r="O1207" s="90" t="s">
        <v>74</v>
      </c>
      <c r="P1207" s="89" t="s">
        <v>74</v>
      </c>
      <c r="Q1207" s="47" t="str">
        <f t="shared" si="56"/>
        <v>7a6cf83d-b4e3-4a2d-ad58-70677698b8a4</v>
      </c>
      <c r="R1207" s="64" t="s">
        <v>848</v>
      </c>
      <c r="S1207" s="87">
        <v>2</v>
      </c>
      <c r="T1207" s="21">
        <v>1</v>
      </c>
      <c r="U1207" s="62" t="s">
        <v>139</v>
      </c>
      <c r="V1207" s="49" t="s">
        <v>136</v>
      </c>
    </row>
    <row r="1208" spans="1:22" x14ac:dyDescent="0.2">
      <c r="A1208" s="21" t="str">
        <f t="shared" si="54"/>
        <v>Catalogo principalOPEN-CSP GOBIERNO43fce491-76d1-4bcc-b709-8a288786dbae</v>
      </c>
      <c r="B1208" s="21" t="str">
        <f t="shared" si="55"/>
        <v>43fce491-76d1-4bcc-b709-8a288786dbaeOPEN-CSP GOBIERNO</v>
      </c>
      <c r="D1208" s="21" t="s">
        <v>134</v>
      </c>
      <c r="E1208" t="s">
        <v>2547</v>
      </c>
      <c r="F1208" s="21" t="s">
        <v>18</v>
      </c>
      <c r="G1208" s="21" t="s">
        <v>134</v>
      </c>
      <c r="H1208" s="49" t="s">
        <v>136</v>
      </c>
      <c r="I1208" s="21" t="s">
        <v>74</v>
      </c>
      <c r="J1208" t="s">
        <v>2548</v>
      </c>
      <c r="K1208" s="53" t="s">
        <v>29</v>
      </c>
      <c r="L1208" s="52" t="s">
        <v>92</v>
      </c>
      <c r="M1208" s="48" t="s">
        <v>73</v>
      </c>
      <c r="N1208" s="89" t="s">
        <v>74</v>
      </c>
      <c r="O1208" s="90" t="s">
        <v>74</v>
      </c>
      <c r="P1208" s="89" t="s">
        <v>74</v>
      </c>
      <c r="Q1208" s="47" t="str">
        <f t="shared" si="56"/>
        <v>43fce491-76d1-4bcc-b709-8a288786dbae</v>
      </c>
      <c r="R1208" s="64" t="s">
        <v>848</v>
      </c>
      <c r="S1208" s="87">
        <v>100</v>
      </c>
      <c r="T1208" s="21">
        <v>1</v>
      </c>
      <c r="U1208" s="62" t="s">
        <v>139</v>
      </c>
      <c r="V1208" s="49" t="s">
        <v>136</v>
      </c>
    </row>
    <row r="1209" spans="1:22" x14ac:dyDescent="0.2">
      <c r="A1209" s="21" t="str">
        <f t="shared" si="54"/>
        <v>Catalogo principalOPEN-CSP GOBIERNOa2706f86-868d-4048-989b-0c69e5c76b63</v>
      </c>
      <c r="B1209" s="21" t="str">
        <f t="shared" si="55"/>
        <v>a2706f86-868d-4048-989b-0c69e5c76b63OPEN-CSP GOBIERNO</v>
      </c>
      <c r="D1209" s="21" t="s">
        <v>134</v>
      </c>
      <c r="E1209" t="s">
        <v>2549</v>
      </c>
      <c r="F1209" s="21" t="s">
        <v>18</v>
      </c>
      <c r="G1209" s="21" t="s">
        <v>134</v>
      </c>
      <c r="H1209" s="49" t="s">
        <v>136</v>
      </c>
      <c r="I1209" s="21" t="s">
        <v>74</v>
      </c>
      <c r="J1209" t="s">
        <v>2550</v>
      </c>
      <c r="K1209" s="53" t="s">
        <v>29</v>
      </c>
      <c r="L1209" s="52" t="s">
        <v>92</v>
      </c>
      <c r="M1209" s="48" t="s">
        <v>73</v>
      </c>
      <c r="N1209" s="89" t="s">
        <v>74</v>
      </c>
      <c r="O1209" s="90" t="s">
        <v>74</v>
      </c>
      <c r="P1209" s="89" t="s">
        <v>74</v>
      </c>
      <c r="Q1209" s="47" t="str">
        <f t="shared" si="56"/>
        <v>a2706f86-868d-4048-989b-0c69e5c76b63</v>
      </c>
      <c r="R1209" s="64" t="s">
        <v>848</v>
      </c>
      <c r="S1209" s="87">
        <v>2</v>
      </c>
      <c r="T1209" s="21">
        <v>1</v>
      </c>
      <c r="U1209" s="62" t="s">
        <v>139</v>
      </c>
      <c r="V1209" s="49" t="s">
        <v>136</v>
      </c>
    </row>
    <row r="1210" spans="1:22" x14ac:dyDescent="0.2">
      <c r="A1210" s="21" t="str">
        <f t="shared" si="54"/>
        <v>Catalogo principalOPEN-CSP GOBIERNOefe1183a-8fa0-4138-bf0a-5ae271ab6e3c</v>
      </c>
      <c r="B1210" s="21" t="str">
        <f t="shared" si="55"/>
        <v>efe1183a-8fa0-4138-bf0a-5ae271ab6e3cOPEN-CSP GOBIERNO</v>
      </c>
      <c r="D1210" s="21" t="s">
        <v>134</v>
      </c>
      <c r="E1210" t="s">
        <v>2551</v>
      </c>
      <c r="F1210" s="21" t="s">
        <v>18</v>
      </c>
      <c r="G1210" s="21" t="s">
        <v>134</v>
      </c>
      <c r="H1210" s="49" t="s">
        <v>136</v>
      </c>
      <c r="I1210" s="21" t="s">
        <v>74</v>
      </c>
      <c r="J1210" t="s">
        <v>2552</v>
      </c>
      <c r="K1210" s="53" t="s">
        <v>29</v>
      </c>
      <c r="L1210" s="52" t="s">
        <v>92</v>
      </c>
      <c r="M1210" s="48" t="s">
        <v>73</v>
      </c>
      <c r="N1210" s="89" t="s">
        <v>74</v>
      </c>
      <c r="O1210" s="90" t="s">
        <v>74</v>
      </c>
      <c r="P1210" s="89" t="s">
        <v>74</v>
      </c>
      <c r="Q1210" s="47" t="str">
        <f t="shared" si="56"/>
        <v>efe1183a-8fa0-4138-bf0a-5ae271ab6e3c</v>
      </c>
      <c r="R1210" s="64" t="s">
        <v>848</v>
      </c>
      <c r="S1210" s="87">
        <v>5</v>
      </c>
      <c r="T1210" s="21">
        <v>1</v>
      </c>
      <c r="U1210" s="62" t="s">
        <v>139</v>
      </c>
      <c r="V1210" s="49" t="s">
        <v>136</v>
      </c>
    </row>
    <row r="1211" spans="1:22" x14ac:dyDescent="0.2">
      <c r="A1211" s="21" t="str">
        <f t="shared" si="54"/>
        <v>Catalogo principalOPEN-CSP GOBIERNO5c9fd4cc-edce-44a8-8e91-07df09744609</v>
      </c>
      <c r="B1211" s="21" t="str">
        <f t="shared" si="55"/>
        <v>5c9fd4cc-edce-44a8-8e91-07df09744609OPEN-CSP GOBIERNO</v>
      </c>
      <c r="D1211" s="21" t="s">
        <v>134</v>
      </c>
      <c r="E1211" t="s">
        <v>2553</v>
      </c>
      <c r="F1211" s="21" t="s">
        <v>18</v>
      </c>
      <c r="G1211" s="21" t="s">
        <v>134</v>
      </c>
      <c r="H1211" s="49" t="s">
        <v>136</v>
      </c>
      <c r="I1211" s="21" t="s">
        <v>74</v>
      </c>
      <c r="J1211" t="s">
        <v>2554</v>
      </c>
      <c r="K1211" s="53" t="s">
        <v>29</v>
      </c>
      <c r="L1211" s="52" t="s">
        <v>92</v>
      </c>
      <c r="M1211" s="48" t="s">
        <v>73</v>
      </c>
      <c r="N1211" s="89" t="s">
        <v>74</v>
      </c>
      <c r="O1211" s="90" t="s">
        <v>74</v>
      </c>
      <c r="P1211" s="89" t="s">
        <v>74</v>
      </c>
      <c r="Q1211" s="47" t="str">
        <f t="shared" si="56"/>
        <v>5c9fd4cc-edce-44a8-8e91-07df09744609</v>
      </c>
      <c r="R1211" s="64" t="s">
        <v>848</v>
      </c>
      <c r="S1211" s="87">
        <v>8.25</v>
      </c>
      <c r="T1211" s="21">
        <v>1</v>
      </c>
      <c r="U1211" s="62" t="s">
        <v>139</v>
      </c>
      <c r="V1211" s="49" t="s">
        <v>136</v>
      </c>
    </row>
    <row r="1212" spans="1:22" x14ac:dyDescent="0.2">
      <c r="A1212" s="21" t="str">
        <f t="shared" si="54"/>
        <v>Catalogo principalOPEN-CSP GOBIERNObd938f12-058f-4927-bba3-ae36b1d2501c</v>
      </c>
      <c r="B1212" s="21" t="str">
        <f t="shared" si="55"/>
        <v>bd938f12-058f-4927-bba3-ae36b1d2501cOPEN-CSP GOBIERNO</v>
      </c>
      <c r="D1212" s="21" t="s">
        <v>134</v>
      </c>
      <c r="E1212" t="s">
        <v>2555</v>
      </c>
      <c r="F1212" s="21" t="s">
        <v>18</v>
      </c>
      <c r="G1212" s="21" t="s">
        <v>134</v>
      </c>
      <c r="H1212" s="49" t="s">
        <v>136</v>
      </c>
      <c r="I1212" s="21" t="s">
        <v>74</v>
      </c>
      <c r="J1212" t="s">
        <v>2556</v>
      </c>
      <c r="K1212" s="53" t="s">
        <v>29</v>
      </c>
      <c r="L1212" s="52" t="s">
        <v>92</v>
      </c>
      <c r="M1212" s="48" t="s">
        <v>73</v>
      </c>
      <c r="N1212" s="89" t="s">
        <v>74</v>
      </c>
      <c r="O1212" s="90" t="s">
        <v>74</v>
      </c>
      <c r="P1212" s="89" t="s">
        <v>74</v>
      </c>
      <c r="Q1212" s="47" t="str">
        <f t="shared" si="56"/>
        <v>bd938f12-058f-4927-bba3-ae36b1d2501c</v>
      </c>
      <c r="R1212" s="64" t="s">
        <v>848</v>
      </c>
      <c r="S1212" s="87">
        <v>5</v>
      </c>
      <c r="T1212" s="21">
        <v>1</v>
      </c>
      <c r="U1212" s="62" t="s">
        <v>139</v>
      </c>
      <c r="V1212" s="49" t="s">
        <v>136</v>
      </c>
    </row>
    <row r="1213" spans="1:22" x14ac:dyDescent="0.2">
      <c r="A1213" s="21" t="str">
        <f t="shared" si="54"/>
        <v>Catalogo principalOPEN-CSP GOBIERNO031c9e47-4802-4248-838e-778fb1d2cc05</v>
      </c>
      <c r="B1213" s="21" t="str">
        <f t="shared" si="55"/>
        <v>031c9e47-4802-4248-838e-778fb1d2cc05OPEN-CSP GOBIERNO</v>
      </c>
      <c r="D1213" s="21" t="s">
        <v>134</v>
      </c>
      <c r="E1213" t="s">
        <v>2557</v>
      </c>
      <c r="F1213" s="21" t="s">
        <v>18</v>
      </c>
      <c r="G1213" s="21" t="s">
        <v>134</v>
      </c>
      <c r="H1213" s="49" t="s">
        <v>136</v>
      </c>
      <c r="I1213" s="21" t="s">
        <v>74</v>
      </c>
      <c r="J1213" t="s">
        <v>2558</v>
      </c>
      <c r="K1213" s="53" t="s">
        <v>29</v>
      </c>
      <c r="L1213" s="52" t="s">
        <v>92</v>
      </c>
      <c r="M1213" s="48" t="s">
        <v>73</v>
      </c>
      <c r="N1213" s="89" t="s">
        <v>74</v>
      </c>
      <c r="O1213" s="90" t="s">
        <v>74</v>
      </c>
      <c r="P1213" s="89" t="s">
        <v>74</v>
      </c>
      <c r="Q1213" s="47" t="str">
        <f t="shared" si="56"/>
        <v>031c9e47-4802-4248-838e-778fb1d2cc05</v>
      </c>
      <c r="R1213" s="64" t="s">
        <v>848</v>
      </c>
      <c r="S1213" s="87">
        <v>12.5</v>
      </c>
      <c r="T1213" s="21">
        <v>1</v>
      </c>
      <c r="U1213" s="62" t="s">
        <v>139</v>
      </c>
      <c r="V1213" s="49" t="s">
        <v>136</v>
      </c>
    </row>
    <row r="1214" spans="1:22" x14ac:dyDescent="0.2">
      <c r="A1214" s="21" t="str">
        <f t="shared" si="54"/>
        <v>Catalogo principalOPEN-CSP GOBIERNO4833683a-1e4a-4816-80cf-25238184b8c4</v>
      </c>
      <c r="B1214" s="21" t="str">
        <f t="shared" si="55"/>
        <v>4833683a-1e4a-4816-80cf-25238184b8c4OPEN-CSP GOBIERNO</v>
      </c>
      <c r="D1214" s="21" t="s">
        <v>134</v>
      </c>
      <c r="E1214" t="s">
        <v>2559</v>
      </c>
      <c r="F1214" s="21" t="s">
        <v>18</v>
      </c>
      <c r="G1214" s="21" t="s">
        <v>134</v>
      </c>
      <c r="H1214" s="49" t="s">
        <v>136</v>
      </c>
      <c r="I1214" s="21" t="s">
        <v>74</v>
      </c>
      <c r="J1214" t="s">
        <v>2560</v>
      </c>
      <c r="K1214" s="53" t="s">
        <v>29</v>
      </c>
      <c r="L1214" s="52" t="s">
        <v>92</v>
      </c>
      <c r="M1214" s="48" t="s">
        <v>73</v>
      </c>
      <c r="N1214" s="89" t="s">
        <v>74</v>
      </c>
      <c r="O1214" s="90" t="s">
        <v>74</v>
      </c>
      <c r="P1214" s="89" t="s">
        <v>74</v>
      </c>
      <c r="Q1214" s="47" t="str">
        <f t="shared" si="56"/>
        <v>4833683a-1e4a-4816-80cf-25238184b8c4</v>
      </c>
      <c r="R1214" s="64" t="s">
        <v>848</v>
      </c>
      <c r="S1214" s="87">
        <v>3</v>
      </c>
      <c r="T1214" s="21">
        <v>1</v>
      </c>
      <c r="U1214" s="62" t="s">
        <v>139</v>
      </c>
      <c r="V1214" s="49" t="s">
        <v>136</v>
      </c>
    </row>
    <row r="1215" spans="1:22" x14ac:dyDescent="0.2">
      <c r="A1215" s="21" t="str">
        <f t="shared" ref="A1215:A1278" si="57">D1215&amp;F1215&amp;E1215</f>
        <v>Catalogo principalOPEN-CSP GOBIERNO91fd106f-4b2c-4938-95ac-f54f74e9a239</v>
      </c>
      <c r="B1215" s="21" t="str">
        <f t="shared" ref="B1215:B1278" si="58">E1215&amp;F1215</f>
        <v>91fd106f-4b2c-4938-95ac-f54f74e9a239OPEN-CSP GOBIERNO</v>
      </c>
      <c r="D1215" s="21" t="s">
        <v>134</v>
      </c>
      <c r="E1215" t="s">
        <v>2561</v>
      </c>
      <c r="F1215" s="21" t="s">
        <v>18</v>
      </c>
      <c r="G1215" s="21" t="s">
        <v>134</v>
      </c>
      <c r="H1215" s="49" t="s">
        <v>136</v>
      </c>
      <c r="I1215" s="21" t="s">
        <v>74</v>
      </c>
      <c r="J1215" t="s">
        <v>2562</v>
      </c>
      <c r="K1215" s="53" t="s">
        <v>29</v>
      </c>
      <c r="L1215" s="52" t="s">
        <v>92</v>
      </c>
      <c r="M1215" s="48" t="s">
        <v>73</v>
      </c>
      <c r="N1215" s="89" t="s">
        <v>74</v>
      </c>
      <c r="O1215" s="90" t="s">
        <v>74</v>
      </c>
      <c r="P1215" s="89" t="s">
        <v>74</v>
      </c>
      <c r="Q1215" s="47" t="str">
        <f t="shared" si="56"/>
        <v>91fd106f-4b2c-4938-95ac-f54f74e9a239</v>
      </c>
      <c r="R1215" s="64" t="s">
        <v>848</v>
      </c>
      <c r="S1215" s="87">
        <v>8</v>
      </c>
      <c r="T1215" s="21">
        <v>1</v>
      </c>
      <c r="U1215" s="62" t="s">
        <v>139</v>
      </c>
      <c r="V1215" s="49" t="s">
        <v>136</v>
      </c>
    </row>
    <row r="1216" spans="1:22" x14ac:dyDescent="0.2">
      <c r="A1216" s="21" t="str">
        <f t="shared" si="57"/>
        <v>Catalogo principalOPEN-CSP GOBIERNO796b6b5f-613c-4e24-a17c-eba730d49c02</v>
      </c>
      <c r="B1216" s="21" t="str">
        <f t="shared" si="58"/>
        <v>796b6b5f-613c-4e24-a17c-eba730d49c02OPEN-CSP GOBIERNO</v>
      </c>
      <c r="D1216" s="21" t="s">
        <v>134</v>
      </c>
      <c r="E1216" t="s">
        <v>2563</v>
      </c>
      <c r="F1216" s="21" t="s">
        <v>18</v>
      </c>
      <c r="G1216" s="21" t="s">
        <v>134</v>
      </c>
      <c r="H1216" s="49" t="s">
        <v>136</v>
      </c>
      <c r="I1216" s="21" t="s">
        <v>74</v>
      </c>
      <c r="J1216" t="s">
        <v>2564</v>
      </c>
      <c r="K1216" s="53" t="s">
        <v>29</v>
      </c>
      <c r="L1216" s="52" t="s">
        <v>92</v>
      </c>
      <c r="M1216" s="48" t="s">
        <v>73</v>
      </c>
      <c r="N1216" s="89" t="s">
        <v>74</v>
      </c>
      <c r="O1216" s="90" t="s">
        <v>74</v>
      </c>
      <c r="P1216" s="89" t="s">
        <v>74</v>
      </c>
      <c r="Q1216" s="47" t="str">
        <f t="shared" si="56"/>
        <v>796b6b5f-613c-4e24-a17c-eba730d49c02</v>
      </c>
      <c r="R1216" s="64" t="s">
        <v>848</v>
      </c>
      <c r="S1216" s="87">
        <v>20</v>
      </c>
      <c r="T1216" s="21">
        <v>1</v>
      </c>
      <c r="U1216" s="62" t="s">
        <v>139</v>
      </c>
      <c r="V1216" s="49" t="s">
        <v>136</v>
      </c>
    </row>
    <row r="1217" spans="1:22" x14ac:dyDescent="0.2">
      <c r="A1217" s="21" t="str">
        <f t="shared" si="57"/>
        <v>Catalogo principalOPEN-CSP GOBIERNOa044b16a-1861-4308-8086-a3a3b506fac2</v>
      </c>
      <c r="B1217" s="21" t="str">
        <f t="shared" si="58"/>
        <v>a044b16a-1861-4308-8086-a3a3b506fac2OPEN-CSP GOBIERNO</v>
      </c>
      <c r="D1217" s="21" t="s">
        <v>134</v>
      </c>
      <c r="E1217" t="s">
        <v>2565</v>
      </c>
      <c r="F1217" s="21" t="s">
        <v>18</v>
      </c>
      <c r="G1217" s="21" t="s">
        <v>134</v>
      </c>
      <c r="H1217" s="49" t="s">
        <v>136</v>
      </c>
      <c r="I1217" s="21" t="s">
        <v>74</v>
      </c>
      <c r="J1217" t="s">
        <v>2566</v>
      </c>
      <c r="K1217" s="53" t="s">
        <v>29</v>
      </c>
      <c r="L1217" s="52" t="s">
        <v>92</v>
      </c>
      <c r="M1217" s="48" t="s">
        <v>73</v>
      </c>
      <c r="N1217" s="89" t="s">
        <v>74</v>
      </c>
      <c r="O1217" s="90" t="s">
        <v>74</v>
      </c>
      <c r="P1217" s="89" t="s">
        <v>74</v>
      </c>
      <c r="Q1217" s="47" t="str">
        <f t="shared" si="56"/>
        <v>a044b16a-1861-4308-8086-a3a3b506fac2</v>
      </c>
      <c r="R1217" s="64" t="s">
        <v>848</v>
      </c>
      <c r="S1217" s="87">
        <v>35</v>
      </c>
      <c r="T1217" s="21">
        <v>1</v>
      </c>
      <c r="U1217" s="62" t="s">
        <v>139</v>
      </c>
      <c r="V1217" s="49" t="s">
        <v>136</v>
      </c>
    </row>
    <row r="1218" spans="1:22" x14ac:dyDescent="0.2">
      <c r="A1218" s="21" t="str">
        <f t="shared" si="57"/>
        <v>Catalogo principalOPEN-CSP GOBIERNO53fc25f7-6639-4f78-bb44-3c2dfec3ed40</v>
      </c>
      <c r="B1218" s="21" t="str">
        <f t="shared" si="58"/>
        <v>53fc25f7-6639-4f78-bb44-3c2dfec3ed40OPEN-CSP GOBIERNO</v>
      </c>
      <c r="D1218" s="21" t="s">
        <v>134</v>
      </c>
      <c r="E1218" t="s">
        <v>2567</v>
      </c>
      <c r="F1218" s="21" t="s">
        <v>18</v>
      </c>
      <c r="G1218" s="21" t="s">
        <v>134</v>
      </c>
      <c r="H1218" s="49" t="s">
        <v>136</v>
      </c>
      <c r="I1218" s="21" t="s">
        <v>74</v>
      </c>
      <c r="J1218" t="s">
        <v>2568</v>
      </c>
      <c r="K1218" s="53" t="s">
        <v>29</v>
      </c>
      <c r="L1218" s="52" t="s">
        <v>92</v>
      </c>
      <c r="M1218" s="48" t="s">
        <v>73</v>
      </c>
      <c r="N1218" s="89" t="s">
        <v>74</v>
      </c>
      <c r="O1218" s="90" t="s">
        <v>74</v>
      </c>
      <c r="P1218" s="89" t="s">
        <v>74</v>
      </c>
      <c r="Q1218" s="47" t="str">
        <f t="shared" si="56"/>
        <v>53fc25f7-6639-4f78-bb44-3c2dfec3ed40</v>
      </c>
      <c r="R1218" s="64" t="s">
        <v>848</v>
      </c>
      <c r="S1218" s="87">
        <v>0.2</v>
      </c>
      <c r="T1218" s="21">
        <v>1</v>
      </c>
      <c r="U1218" s="62" t="s">
        <v>139</v>
      </c>
      <c r="V1218" s="49" t="s">
        <v>136</v>
      </c>
    </row>
    <row r="1219" spans="1:22" x14ac:dyDescent="0.2">
      <c r="A1219" s="21" t="str">
        <f t="shared" si="57"/>
        <v>Catalogo principalOPEN-CSP GOBIERNO6fbad345-b7de-42a6-b6ab-79b363d0b371</v>
      </c>
      <c r="B1219" s="21" t="str">
        <f t="shared" si="58"/>
        <v>6fbad345-b7de-42a6-b6ab-79b363d0b371OPEN-CSP GOBIERNO</v>
      </c>
      <c r="D1219" s="21" t="s">
        <v>134</v>
      </c>
      <c r="E1219" t="s">
        <v>2569</v>
      </c>
      <c r="F1219" s="21" t="s">
        <v>18</v>
      </c>
      <c r="G1219" s="21" t="s">
        <v>134</v>
      </c>
      <c r="H1219" s="49" t="s">
        <v>136</v>
      </c>
      <c r="I1219" s="21" t="s">
        <v>74</v>
      </c>
      <c r="J1219" t="s">
        <v>2570</v>
      </c>
      <c r="K1219" s="53" t="s">
        <v>29</v>
      </c>
      <c r="L1219" s="52" t="s">
        <v>92</v>
      </c>
      <c r="M1219" s="48" t="s">
        <v>73</v>
      </c>
      <c r="N1219" s="89" t="s">
        <v>74</v>
      </c>
      <c r="O1219" s="90" t="s">
        <v>74</v>
      </c>
      <c r="P1219" s="89" t="s">
        <v>74</v>
      </c>
      <c r="Q1219" s="47" t="str">
        <f t="shared" ref="Q1219:Q1282" si="59">+E1219</f>
        <v>6fbad345-b7de-42a6-b6ab-79b363d0b371</v>
      </c>
      <c r="R1219" s="64" t="s">
        <v>848</v>
      </c>
      <c r="S1219" s="87">
        <v>4</v>
      </c>
      <c r="T1219" s="21">
        <v>1</v>
      </c>
      <c r="U1219" s="62" t="s">
        <v>139</v>
      </c>
      <c r="V1219" s="49" t="s">
        <v>136</v>
      </c>
    </row>
    <row r="1220" spans="1:22" x14ac:dyDescent="0.2">
      <c r="A1220" s="21" t="str">
        <f t="shared" si="57"/>
        <v>Catalogo principalOPEN-CSP GOBIERNObe57ff4c-100c-4f1f-b82d-f1c5ab63a665</v>
      </c>
      <c r="B1220" s="21" t="str">
        <f t="shared" si="58"/>
        <v>be57ff4c-100c-4f1f-b82d-f1c5ab63a665OPEN-CSP GOBIERNO</v>
      </c>
      <c r="D1220" s="21" t="s">
        <v>134</v>
      </c>
      <c r="E1220" t="s">
        <v>2571</v>
      </c>
      <c r="F1220" s="21" t="s">
        <v>18</v>
      </c>
      <c r="G1220" s="21" t="s">
        <v>134</v>
      </c>
      <c r="H1220" s="49" t="s">
        <v>136</v>
      </c>
      <c r="I1220" s="21" t="s">
        <v>74</v>
      </c>
      <c r="J1220" t="s">
        <v>2572</v>
      </c>
      <c r="K1220" s="53" t="s">
        <v>29</v>
      </c>
      <c r="L1220" s="52" t="s">
        <v>92</v>
      </c>
      <c r="M1220" s="48" t="s">
        <v>73</v>
      </c>
      <c r="N1220" s="89" t="s">
        <v>74</v>
      </c>
      <c r="O1220" s="90" t="s">
        <v>74</v>
      </c>
      <c r="P1220" s="89" t="s">
        <v>74</v>
      </c>
      <c r="Q1220" s="47" t="str">
        <f t="shared" si="59"/>
        <v>be57ff4c-100c-4f1f-b82d-f1c5ab63a665</v>
      </c>
      <c r="R1220" s="64" t="s">
        <v>848</v>
      </c>
      <c r="S1220" s="87">
        <v>12</v>
      </c>
      <c r="T1220" s="21">
        <v>1</v>
      </c>
      <c r="U1220" s="62" t="s">
        <v>139</v>
      </c>
      <c r="V1220" s="49" t="s">
        <v>136</v>
      </c>
    </row>
    <row r="1221" spans="1:22" x14ac:dyDescent="0.2">
      <c r="A1221" s="21" t="str">
        <f t="shared" si="57"/>
        <v>Catalogo principalOPEN-CSP GOBIERNO90d3615e-aa96-478e-b6ce-8eb1e9a96b4b</v>
      </c>
      <c r="B1221" s="21" t="str">
        <f t="shared" si="58"/>
        <v>90d3615e-aa96-478e-b6ce-8eb1e9a96b4bOPEN-CSP GOBIERNO</v>
      </c>
      <c r="D1221" s="21" t="s">
        <v>134</v>
      </c>
      <c r="E1221" t="s">
        <v>2573</v>
      </c>
      <c r="F1221" s="21" t="s">
        <v>18</v>
      </c>
      <c r="G1221" s="21" t="s">
        <v>134</v>
      </c>
      <c r="H1221" s="49" t="s">
        <v>136</v>
      </c>
      <c r="I1221" s="21" t="s">
        <v>74</v>
      </c>
      <c r="J1221" t="s">
        <v>2574</v>
      </c>
      <c r="K1221" s="53" t="s">
        <v>29</v>
      </c>
      <c r="L1221" s="52" t="s">
        <v>92</v>
      </c>
      <c r="M1221" s="48" t="s">
        <v>73</v>
      </c>
      <c r="N1221" s="89" t="s">
        <v>74</v>
      </c>
      <c r="O1221" s="90" t="s">
        <v>74</v>
      </c>
      <c r="P1221" s="89" t="s">
        <v>74</v>
      </c>
      <c r="Q1221" s="47" t="str">
        <f t="shared" si="59"/>
        <v>90d3615e-aa96-478e-b6ce-8eb1e9a96b4b</v>
      </c>
      <c r="R1221" s="64" t="s">
        <v>848</v>
      </c>
      <c r="S1221" s="87">
        <v>5</v>
      </c>
      <c r="T1221" s="21">
        <v>1</v>
      </c>
      <c r="U1221" s="62" t="s">
        <v>139</v>
      </c>
      <c r="V1221" s="49" t="s">
        <v>136</v>
      </c>
    </row>
    <row r="1222" spans="1:22" x14ac:dyDescent="0.2">
      <c r="A1222" s="21" t="str">
        <f t="shared" si="57"/>
        <v>Catalogo principalOPEN-CSP GOBIERNObf1f6907-1f8e-4f05-b327-4896d1395c15</v>
      </c>
      <c r="B1222" s="21" t="str">
        <f t="shared" si="58"/>
        <v>bf1f6907-1f8e-4f05-b327-4896d1395c15OPEN-CSP GOBIERNO</v>
      </c>
      <c r="D1222" s="21" t="s">
        <v>134</v>
      </c>
      <c r="E1222" t="s">
        <v>2575</v>
      </c>
      <c r="F1222" s="21" t="s">
        <v>18</v>
      </c>
      <c r="G1222" s="21" t="s">
        <v>134</v>
      </c>
      <c r="H1222" s="49" t="s">
        <v>136</v>
      </c>
      <c r="I1222" s="21" t="s">
        <v>74</v>
      </c>
      <c r="J1222" t="s">
        <v>2576</v>
      </c>
      <c r="K1222" s="53" t="s">
        <v>29</v>
      </c>
      <c r="L1222" s="52" t="s">
        <v>92</v>
      </c>
      <c r="M1222" s="48" t="s">
        <v>73</v>
      </c>
      <c r="N1222" s="89" t="s">
        <v>74</v>
      </c>
      <c r="O1222" s="90" t="s">
        <v>74</v>
      </c>
      <c r="P1222" s="89" t="s">
        <v>74</v>
      </c>
      <c r="Q1222" s="47" t="str">
        <f t="shared" si="59"/>
        <v>bf1f6907-1f8e-4f05-b327-4896d1395c15</v>
      </c>
      <c r="R1222" s="64" t="s">
        <v>848</v>
      </c>
      <c r="S1222" s="87">
        <v>10</v>
      </c>
      <c r="T1222" s="21">
        <v>1</v>
      </c>
      <c r="U1222" s="62" t="s">
        <v>139</v>
      </c>
      <c r="V1222" s="49" t="s">
        <v>136</v>
      </c>
    </row>
    <row r="1223" spans="1:22" x14ac:dyDescent="0.2">
      <c r="A1223" s="21" t="str">
        <f t="shared" si="57"/>
        <v>Catalogo principalOPEN-CSP GOBIERNOc52cea5e-b1fd-4f8d-b3a1-8135fb144e78</v>
      </c>
      <c r="B1223" s="21" t="str">
        <f t="shared" si="58"/>
        <v>c52cea5e-b1fd-4f8d-b3a1-8135fb144e78OPEN-CSP GOBIERNO</v>
      </c>
      <c r="D1223" s="21" t="s">
        <v>134</v>
      </c>
      <c r="E1223" t="s">
        <v>2577</v>
      </c>
      <c r="F1223" s="21" t="s">
        <v>18</v>
      </c>
      <c r="G1223" s="21" t="s">
        <v>134</v>
      </c>
      <c r="H1223" s="49" t="s">
        <v>136</v>
      </c>
      <c r="I1223" s="21" t="s">
        <v>74</v>
      </c>
      <c r="J1223" t="s">
        <v>2578</v>
      </c>
      <c r="K1223" s="53" t="s">
        <v>29</v>
      </c>
      <c r="L1223" s="52" t="s">
        <v>92</v>
      </c>
      <c r="M1223" s="48" t="s">
        <v>73</v>
      </c>
      <c r="N1223" s="89" t="s">
        <v>74</v>
      </c>
      <c r="O1223" s="90" t="s">
        <v>74</v>
      </c>
      <c r="P1223" s="89" t="s">
        <v>74</v>
      </c>
      <c r="Q1223" s="47" t="str">
        <f t="shared" si="59"/>
        <v>c52cea5e-b1fd-4f8d-b3a1-8135fb144e78</v>
      </c>
      <c r="R1223" s="64" t="s">
        <v>848</v>
      </c>
      <c r="S1223" s="87">
        <v>40</v>
      </c>
      <c r="T1223" s="21">
        <v>1</v>
      </c>
      <c r="U1223" s="62" t="s">
        <v>139</v>
      </c>
      <c r="V1223" s="49" t="s">
        <v>136</v>
      </c>
    </row>
    <row r="1224" spans="1:22" x14ac:dyDescent="0.2">
      <c r="A1224" s="21" t="str">
        <f t="shared" si="57"/>
        <v>Catalogo principalOPEN-CSP GOBIERNO09d13345-8342-4270-acbd-563c5fd619d9</v>
      </c>
      <c r="B1224" s="21" t="str">
        <f t="shared" si="58"/>
        <v>09d13345-8342-4270-acbd-563c5fd619d9OPEN-CSP GOBIERNO</v>
      </c>
      <c r="D1224" s="21" t="s">
        <v>134</v>
      </c>
      <c r="E1224" t="s">
        <v>2579</v>
      </c>
      <c r="F1224" s="21" t="s">
        <v>18</v>
      </c>
      <c r="G1224" s="21" t="s">
        <v>134</v>
      </c>
      <c r="H1224" s="49" t="s">
        <v>136</v>
      </c>
      <c r="I1224" s="21" t="s">
        <v>74</v>
      </c>
      <c r="J1224" t="s">
        <v>2580</v>
      </c>
      <c r="K1224" s="53" t="s">
        <v>29</v>
      </c>
      <c r="L1224" s="52" t="s">
        <v>92</v>
      </c>
      <c r="M1224" s="48" t="s">
        <v>73</v>
      </c>
      <c r="N1224" s="89" t="s">
        <v>74</v>
      </c>
      <c r="O1224" s="90" t="s">
        <v>74</v>
      </c>
      <c r="P1224" s="89" t="s">
        <v>74</v>
      </c>
      <c r="Q1224" s="47" t="str">
        <f t="shared" si="59"/>
        <v>09d13345-8342-4270-acbd-563c5fd619d9</v>
      </c>
      <c r="R1224" s="64" t="s">
        <v>848</v>
      </c>
      <c r="S1224" s="87">
        <v>200</v>
      </c>
      <c r="T1224" s="21">
        <v>1</v>
      </c>
      <c r="U1224" s="62" t="s">
        <v>139</v>
      </c>
      <c r="V1224" s="49" t="s">
        <v>136</v>
      </c>
    </row>
    <row r="1225" spans="1:22" x14ac:dyDescent="0.2">
      <c r="A1225" s="21" t="str">
        <f t="shared" si="57"/>
        <v>Catalogo principalOPEN-CSP GOBIERNO2f558d61-fe7e-4379-a6df-23a7dce95b00</v>
      </c>
      <c r="B1225" s="21" t="str">
        <f t="shared" si="58"/>
        <v>2f558d61-fe7e-4379-a6df-23a7dce95b00OPEN-CSP GOBIERNO</v>
      </c>
      <c r="D1225" s="21" t="s">
        <v>134</v>
      </c>
      <c r="E1225" t="s">
        <v>2581</v>
      </c>
      <c r="F1225" s="21" t="s">
        <v>18</v>
      </c>
      <c r="G1225" s="21" t="s">
        <v>134</v>
      </c>
      <c r="H1225" s="49" t="s">
        <v>136</v>
      </c>
      <c r="I1225" s="21" t="s">
        <v>74</v>
      </c>
      <c r="J1225" t="s">
        <v>2582</v>
      </c>
      <c r="K1225" s="53" t="s">
        <v>29</v>
      </c>
      <c r="L1225" s="52" t="s">
        <v>92</v>
      </c>
      <c r="M1225" s="48" t="s">
        <v>73</v>
      </c>
      <c r="N1225" s="89" t="s">
        <v>74</v>
      </c>
      <c r="O1225" s="90" t="s">
        <v>74</v>
      </c>
      <c r="P1225" s="89" t="s">
        <v>74</v>
      </c>
      <c r="Q1225" s="47" t="str">
        <f t="shared" si="59"/>
        <v>2f558d61-fe7e-4379-a6df-23a7dce95b00</v>
      </c>
      <c r="R1225" s="64" t="s">
        <v>848</v>
      </c>
      <c r="S1225" s="87">
        <v>100</v>
      </c>
      <c r="T1225" s="21">
        <v>1</v>
      </c>
      <c r="U1225" s="62" t="s">
        <v>139</v>
      </c>
      <c r="V1225" s="49" t="s">
        <v>136</v>
      </c>
    </row>
    <row r="1226" spans="1:22" x14ac:dyDescent="0.2">
      <c r="A1226" s="21" t="str">
        <f t="shared" si="57"/>
        <v>Catalogo principalOPEN-CSP GOBIERNOc192bc67-a299-4e47-bd28-9c0ec43bcfc6</v>
      </c>
      <c r="B1226" s="21" t="str">
        <f t="shared" si="58"/>
        <v>c192bc67-a299-4e47-bd28-9c0ec43bcfc6OPEN-CSP GOBIERNO</v>
      </c>
      <c r="D1226" s="21" t="s">
        <v>134</v>
      </c>
      <c r="E1226" t="s">
        <v>2583</v>
      </c>
      <c r="F1226" s="21" t="s">
        <v>18</v>
      </c>
      <c r="G1226" s="21" t="s">
        <v>134</v>
      </c>
      <c r="H1226" s="49" t="s">
        <v>136</v>
      </c>
      <c r="I1226" s="21" t="s">
        <v>74</v>
      </c>
      <c r="J1226" t="s">
        <v>2584</v>
      </c>
      <c r="K1226" s="53" t="s">
        <v>29</v>
      </c>
      <c r="L1226" s="52" t="s">
        <v>92</v>
      </c>
      <c r="M1226" s="48" t="s">
        <v>73</v>
      </c>
      <c r="N1226" s="89" t="s">
        <v>74</v>
      </c>
      <c r="O1226" s="90" t="s">
        <v>74</v>
      </c>
      <c r="P1226" s="89" t="s">
        <v>74</v>
      </c>
      <c r="Q1226" s="47" t="str">
        <f t="shared" si="59"/>
        <v>c192bc67-a299-4e47-bd28-9c0ec43bcfc6</v>
      </c>
      <c r="R1226" s="64" t="s">
        <v>848</v>
      </c>
      <c r="S1226" s="87">
        <v>70</v>
      </c>
      <c r="T1226" s="21">
        <v>1</v>
      </c>
      <c r="U1226" s="62" t="s">
        <v>139</v>
      </c>
      <c r="V1226" s="49" t="s">
        <v>136</v>
      </c>
    </row>
    <row r="1227" spans="1:22" x14ac:dyDescent="0.2">
      <c r="A1227" s="21" t="str">
        <f t="shared" si="57"/>
        <v>Catalogo principalOPEN-CSP GOBIERNOeb3da7ca-a676-415e-8064-039e49edefb9</v>
      </c>
      <c r="B1227" s="21" t="str">
        <f t="shared" si="58"/>
        <v>eb3da7ca-a676-415e-8064-039e49edefb9OPEN-CSP GOBIERNO</v>
      </c>
      <c r="D1227" s="21" t="s">
        <v>134</v>
      </c>
      <c r="E1227" t="s">
        <v>2585</v>
      </c>
      <c r="F1227" s="21" t="s">
        <v>18</v>
      </c>
      <c r="G1227" s="21" t="s">
        <v>134</v>
      </c>
      <c r="H1227" s="49" t="s">
        <v>136</v>
      </c>
      <c r="I1227" s="21" t="s">
        <v>74</v>
      </c>
      <c r="J1227" t="s">
        <v>2586</v>
      </c>
      <c r="K1227" s="53" t="s">
        <v>29</v>
      </c>
      <c r="L1227" s="52" t="s">
        <v>92</v>
      </c>
      <c r="M1227" s="48" t="s">
        <v>73</v>
      </c>
      <c r="N1227" s="89" t="s">
        <v>74</v>
      </c>
      <c r="O1227" s="90" t="s">
        <v>74</v>
      </c>
      <c r="P1227" s="89" t="s">
        <v>74</v>
      </c>
      <c r="Q1227" s="47" t="str">
        <f t="shared" si="59"/>
        <v>eb3da7ca-a676-415e-8064-039e49edefb9</v>
      </c>
      <c r="R1227" s="64" t="s">
        <v>848</v>
      </c>
      <c r="S1227" s="87">
        <v>100</v>
      </c>
      <c r="T1227" s="21">
        <v>1</v>
      </c>
      <c r="U1227" s="62" t="s">
        <v>139</v>
      </c>
      <c r="V1227" s="49" t="s">
        <v>136</v>
      </c>
    </row>
    <row r="1228" spans="1:22" x14ac:dyDescent="0.2">
      <c r="A1228" s="21" t="str">
        <f t="shared" si="57"/>
        <v>Catalogo principalOPEN-CSP GOBIERNO608fc9e1-b714-4add-9362-6cad036fbabf</v>
      </c>
      <c r="B1228" s="21" t="str">
        <f t="shared" si="58"/>
        <v>608fc9e1-b714-4add-9362-6cad036fbabfOPEN-CSP GOBIERNO</v>
      </c>
      <c r="D1228" s="21" t="s">
        <v>134</v>
      </c>
      <c r="E1228" t="s">
        <v>2587</v>
      </c>
      <c r="F1228" s="21" t="s">
        <v>18</v>
      </c>
      <c r="G1228" s="21" t="s">
        <v>134</v>
      </c>
      <c r="H1228" s="49" t="s">
        <v>136</v>
      </c>
      <c r="I1228" s="21" t="s">
        <v>74</v>
      </c>
      <c r="J1228" t="s">
        <v>2588</v>
      </c>
      <c r="K1228" s="53" t="s">
        <v>29</v>
      </c>
      <c r="L1228" s="52" t="s">
        <v>92</v>
      </c>
      <c r="M1228" s="48" t="s">
        <v>73</v>
      </c>
      <c r="N1228" s="89" t="s">
        <v>74</v>
      </c>
      <c r="O1228" s="90" t="s">
        <v>74</v>
      </c>
      <c r="P1228" s="89" t="s">
        <v>74</v>
      </c>
      <c r="Q1228" s="47" t="str">
        <f t="shared" si="59"/>
        <v>608fc9e1-b714-4add-9362-6cad036fbabf</v>
      </c>
      <c r="R1228" s="64" t="s">
        <v>848</v>
      </c>
      <c r="S1228" s="87">
        <v>100</v>
      </c>
      <c r="T1228" s="21">
        <v>1</v>
      </c>
      <c r="U1228" s="62" t="s">
        <v>139</v>
      </c>
      <c r="V1228" s="49" t="s">
        <v>136</v>
      </c>
    </row>
    <row r="1229" spans="1:22" x14ac:dyDescent="0.2">
      <c r="A1229" s="21" t="str">
        <f t="shared" si="57"/>
        <v>Catalogo principalOPEN-CSP GOBIERNO80dd3bcb-55da-4e4d-906c-9b11cd0a1ec1</v>
      </c>
      <c r="B1229" s="21" t="str">
        <f t="shared" si="58"/>
        <v>80dd3bcb-55da-4e4d-906c-9b11cd0a1ec1OPEN-CSP GOBIERNO</v>
      </c>
      <c r="D1229" s="21" t="s">
        <v>134</v>
      </c>
      <c r="E1229" t="s">
        <v>2589</v>
      </c>
      <c r="F1229" s="21" t="s">
        <v>18</v>
      </c>
      <c r="G1229" s="21" t="s">
        <v>134</v>
      </c>
      <c r="H1229" s="49" t="s">
        <v>136</v>
      </c>
      <c r="I1229" s="21" t="s">
        <v>74</v>
      </c>
      <c r="J1229" t="s">
        <v>2590</v>
      </c>
      <c r="K1229" s="53" t="s">
        <v>29</v>
      </c>
      <c r="L1229" s="52" t="s">
        <v>92</v>
      </c>
      <c r="M1229" s="48" t="s">
        <v>73</v>
      </c>
      <c r="N1229" s="89" t="s">
        <v>74</v>
      </c>
      <c r="O1229" s="90" t="s">
        <v>74</v>
      </c>
      <c r="P1229" s="89" t="s">
        <v>74</v>
      </c>
      <c r="Q1229" s="47" t="str">
        <f t="shared" si="59"/>
        <v>80dd3bcb-55da-4e4d-906c-9b11cd0a1ec1</v>
      </c>
      <c r="R1229" s="64" t="s">
        <v>848</v>
      </c>
      <c r="S1229" s="87">
        <v>15</v>
      </c>
      <c r="T1229" s="21">
        <v>1</v>
      </c>
      <c r="U1229" s="62" t="s">
        <v>139</v>
      </c>
      <c r="V1229" s="49" t="s">
        <v>136</v>
      </c>
    </row>
    <row r="1230" spans="1:22" x14ac:dyDescent="0.2">
      <c r="A1230" s="21" t="str">
        <f t="shared" si="57"/>
        <v>Catalogo principalOPEN-CSP GOBIERNO47490014-3ed5-4a67-937e-c7de2422d888</v>
      </c>
      <c r="B1230" s="21" t="str">
        <f t="shared" si="58"/>
        <v>47490014-3ed5-4a67-937e-c7de2422d888OPEN-CSP GOBIERNO</v>
      </c>
      <c r="D1230" s="21" t="s">
        <v>134</v>
      </c>
      <c r="E1230" t="s">
        <v>2591</v>
      </c>
      <c r="F1230" s="21" t="s">
        <v>18</v>
      </c>
      <c r="G1230" s="21" t="s">
        <v>134</v>
      </c>
      <c r="H1230" s="49" t="s">
        <v>136</v>
      </c>
      <c r="I1230" s="21" t="s">
        <v>74</v>
      </c>
      <c r="J1230" t="s">
        <v>2592</v>
      </c>
      <c r="K1230" s="53" t="s">
        <v>29</v>
      </c>
      <c r="L1230" s="52" t="s">
        <v>92</v>
      </c>
      <c r="M1230" s="48" t="s">
        <v>73</v>
      </c>
      <c r="N1230" s="89" t="s">
        <v>74</v>
      </c>
      <c r="O1230" s="90" t="s">
        <v>74</v>
      </c>
      <c r="P1230" s="89" t="s">
        <v>74</v>
      </c>
      <c r="Q1230" s="47" t="str">
        <f t="shared" si="59"/>
        <v>47490014-3ed5-4a67-937e-c7de2422d888</v>
      </c>
      <c r="R1230" s="64" t="s">
        <v>848</v>
      </c>
      <c r="S1230" s="87">
        <v>4995</v>
      </c>
      <c r="T1230" s="21">
        <v>1</v>
      </c>
      <c r="U1230" s="62" t="s">
        <v>139</v>
      </c>
      <c r="V1230" s="49" t="s">
        <v>136</v>
      </c>
    </row>
    <row r="1231" spans="1:22" x14ac:dyDescent="0.2">
      <c r="A1231" s="21" t="str">
        <f t="shared" si="57"/>
        <v>Catalogo principalOPEN-CSP GOBIERNO4daeed88-7f6e-4210-b7d9-50e0853c9e4f</v>
      </c>
      <c r="B1231" s="21" t="str">
        <f t="shared" si="58"/>
        <v>4daeed88-7f6e-4210-b7d9-50e0853c9e4fOPEN-CSP GOBIERNO</v>
      </c>
      <c r="D1231" s="21" t="s">
        <v>134</v>
      </c>
      <c r="E1231" t="s">
        <v>2593</v>
      </c>
      <c r="F1231" s="21" t="s">
        <v>18</v>
      </c>
      <c r="G1231" s="21" t="s">
        <v>134</v>
      </c>
      <c r="H1231" s="49" t="s">
        <v>136</v>
      </c>
      <c r="I1231" s="21" t="s">
        <v>74</v>
      </c>
      <c r="J1231" t="s">
        <v>2594</v>
      </c>
      <c r="K1231" s="53" t="s">
        <v>29</v>
      </c>
      <c r="L1231" s="52" t="s">
        <v>92</v>
      </c>
      <c r="M1231" s="48" t="s">
        <v>73</v>
      </c>
      <c r="N1231" s="89" t="s">
        <v>74</v>
      </c>
      <c r="O1231" s="90" t="s">
        <v>74</v>
      </c>
      <c r="P1231" s="89" t="s">
        <v>74</v>
      </c>
      <c r="Q1231" s="47" t="str">
        <f t="shared" si="59"/>
        <v>4daeed88-7f6e-4210-b7d9-50e0853c9e4f</v>
      </c>
      <c r="R1231" s="64" t="s">
        <v>848</v>
      </c>
      <c r="S1231" s="87">
        <v>9995</v>
      </c>
      <c r="T1231" s="21">
        <v>1</v>
      </c>
      <c r="U1231" s="62" t="s">
        <v>139</v>
      </c>
      <c r="V1231" s="49" t="s">
        <v>136</v>
      </c>
    </row>
    <row r="1232" spans="1:22" x14ac:dyDescent="0.2">
      <c r="A1232" s="21" t="str">
        <f t="shared" si="57"/>
        <v>Catalogo principalOPEN-CSP GOBIERNO30a0221f-6b2d-4c3c-93d9-c76e3b409d1f</v>
      </c>
      <c r="B1232" s="21" t="str">
        <f t="shared" si="58"/>
        <v>30a0221f-6b2d-4c3c-93d9-c76e3b409d1fOPEN-CSP GOBIERNO</v>
      </c>
      <c r="D1232" s="21" t="s">
        <v>134</v>
      </c>
      <c r="E1232" t="s">
        <v>2595</v>
      </c>
      <c r="F1232" s="21" t="s">
        <v>18</v>
      </c>
      <c r="G1232" s="21" t="s">
        <v>134</v>
      </c>
      <c r="H1232" s="49" t="s">
        <v>136</v>
      </c>
      <c r="I1232" s="21" t="s">
        <v>74</v>
      </c>
      <c r="J1232" t="s">
        <v>2596</v>
      </c>
      <c r="K1232" s="53" t="s">
        <v>29</v>
      </c>
      <c r="L1232" s="52" t="s">
        <v>92</v>
      </c>
      <c r="M1232" s="48" t="s">
        <v>73</v>
      </c>
      <c r="N1232" s="89" t="s">
        <v>74</v>
      </c>
      <c r="O1232" s="90" t="s">
        <v>74</v>
      </c>
      <c r="P1232" s="89" t="s">
        <v>74</v>
      </c>
      <c r="Q1232" s="47" t="str">
        <f t="shared" si="59"/>
        <v>30a0221f-6b2d-4c3c-93d9-c76e3b409d1f</v>
      </c>
      <c r="R1232" s="64" t="s">
        <v>848</v>
      </c>
      <c r="S1232" s="87">
        <v>19995</v>
      </c>
      <c r="T1232" s="21">
        <v>1</v>
      </c>
      <c r="U1232" s="62" t="s">
        <v>139</v>
      </c>
      <c r="V1232" s="49" t="s">
        <v>136</v>
      </c>
    </row>
    <row r="1233" spans="1:22" x14ac:dyDescent="0.2">
      <c r="A1233" s="21" t="str">
        <f t="shared" si="57"/>
        <v>Catalogo principalOPEN-CSP GOBIERNO771c2453-e28a-47ff-ad72-5e32696f2435</v>
      </c>
      <c r="B1233" s="21" t="str">
        <f t="shared" si="58"/>
        <v>771c2453-e28a-47ff-ad72-5e32696f2435OPEN-CSP GOBIERNO</v>
      </c>
      <c r="D1233" s="21" t="s">
        <v>134</v>
      </c>
      <c r="E1233" t="s">
        <v>2597</v>
      </c>
      <c r="F1233" s="21" t="s">
        <v>18</v>
      </c>
      <c r="G1233" s="21" t="s">
        <v>134</v>
      </c>
      <c r="H1233" s="49" t="s">
        <v>136</v>
      </c>
      <c r="I1233" s="21" t="s">
        <v>74</v>
      </c>
      <c r="J1233" t="s">
        <v>2598</v>
      </c>
      <c r="K1233" s="53" t="s">
        <v>29</v>
      </c>
      <c r="L1233" s="52" t="s">
        <v>92</v>
      </c>
      <c r="M1233" s="48" t="s">
        <v>73</v>
      </c>
      <c r="N1233" s="89" t="s">
        <v>74</v>
      </c>
      <c r="O1233" s="90" t="s">
        <v>74</v>
      </c>
      <c r="P1233" s="89" t="s">
        <v>74</v>
      </c>
      <c r="Q1233" s="47" t="str">
        <f t="shared" si="59"/>
        <v>771c2453-e28a-47ff-ad72-5e32696f2435</v>
      </c>
      <c r="R1233" s="64" t="s">
        <v>848</v>
      </c>
      <c r="S1233" s="87">
        <v>39995</v>
      </c>
      <c r="T1233" s="21">
        <v>1</v>
      </c>
      <c r="U1233" s="62" t="s">
        <v>139</v>
      </c>
      <c r="V1233" s="49" t="s">
        <v>136</v>
      </c>
    </row>
    <row r="1234" spans="1:22" x14ac:dyDescent="0.2">
      <c r="A1234" s="21" t="str">
        <f t="shared" si="57"/>
        <v>Catalogo principalOPEN-CSP GOBIERNOea1938b1-6307-4749-ac97-37df8ab660ef</v>
      </c>
      <c r="B1234" s="21" t="str">
        <f t="shared" si="58"/>
        <v>ea1938b1-6307-4749-ac97-37df8ab660efOPEN-CSP GOBIERNO</v>
      </c>
      <c r="D1234" s="21" t="s">
        <v>134</v>
      </c>
      <c r="E1234" t="s">
        <v>2599</v>
      </c>
      <c r="F1234" s="21" t="s">
        <v>18</v>
      </c>
      <c r="G1234" s="21" t="s">
        <v>134</v>
      </c>
      <c r="H1234" s="49" t="s">
        <v>136</v>
      </c>
      <c r="I1234" s="21" t="s">
        <v>74</v>
      </c>
      <c r="J1234" t="s">
        <v>2600</v>
      </c>
      <c r="K1234" s="53" t="s">
        <v>29</v>
      </c>
      <c r="L1234" s="52" t="s">
        <v>92</v>
      </c>
      <c r="M1234" s="48" t="s">
        <v>73</v>
      </c>
      <c r="N1234" s="89" t="s">
        <v>74</v>
      </c>
      <c r="O1234" s="90" t="s">
        <v>74</v>
      </c>
      <c r="P1234" s="89" t="s">
        <v>74</v>
      </c>
      <c r="Q1234" s="47" t="str">
        <f t="shared" si="59"/>
        <v>ea1938b1-6307-4749-ac97-37df8ab660ef</v>
      </c>
      <c r="R1234" s="64" t="s">
        <v>848</v>
      </c>
      <c r="S1234" s="87">
        <v>79995</v>
      </c>
      <c r="T1234" s="21">
        <v>1</v>
      </c>
      <c r="U1234" s="62" t="s">
        <v>139</v>
      </c>
      <c r="V1234" s="49" t="s">
        <v>136</v>
      </c>
    </row>
    <row r="1235" spans="1:22" x14ac:dyDescent="0.2">
      <c r="A1235" s="21" t="str">
        <f t="shared" si="57"/>
        <v>Catalogo principalOPEN-CSP GOBIERNO800f4f3b-cfe1-42c1-9cea-675512810488</v>
      </c>
      <c r="B1235" s="21" t="str">
        <f t="shared" si="58"/>
        <v>800f4f3b-cfe1-42c1-9cea-675512810488OPEN-CSP GOBIERNO</v>
      </c>
      <c r="D1235" s="21" t="s">
        <v>134</v>
      </c>
      <c r="E1235" t="s">
        <v>2601</v>
      </c>
      <c r="F1235" s="21" t="s">
        <v>18</v>
      </c>
      <c r="G1235" s="21" t="s">
        <v>134</v>
      </c>
      <c r="H1235" s="49" t="s">
        <v>136</v>
      </c>
      <c r="I1235" s="21" t="s">
        <v>74</v>
      </c>
      <c r="J1235" t="s">
        <v>2602</v>
      </c>
      <c r="K1235" s="53" t="s">
        <v>29</v>
      </c>
      <c r="L1235" s="52" t="s">
        <v>92</v>
      </c>
      <c r="M1235" s="48" t="s">
        <v>73</v>
      </c>
      <c r="N1235" s="89" t="s">
        <v>74</v>
      </c>
      <c r="O1235" s="90" t="s">
        <v>74</v>
      </c>
      <c r="P1235" s="89" t="s">
        <v>74</v>
      </c>
      <c r="Q1235" s="47" t="str">
        <f t="shared" si="59"/>
        <v>800f4f3b-cfe1-42c1-9cea-675512810488</v>
      </c>
      <c r="R1235" s="64" t="s">
        <v>848</v>
      </c>
      <c r="S1235" s="87">
        <v>10</v>
      </c>
      <c r="T1235" s="21">
        <v>1</v>
      </c>
      <c r="U1235" s="62" t="s">
        <v>139</v>
      </c>
      <c r="V1235" s="49" t="s">
        <v>136</v>
      </c>
    </row>
    <row r="1236" spans="1:22" x14ac:dyDescent="0.2">
      <c r="A1236" s="21" t="str">
        <f t="shared" si="57"/>
        <v>Catalogo principalOPEN-CSP GOBIERNO49e52fb1-a134-4f49-9346-fd59b53421bc</v>
      </c>
      <c r="B1236" s="21" t="str">
        <f t="shared" si="58"/>
        <v>49e52fb1-a134-4f49-9346-fd59b53421bcOPEN-CSP GOBIERNO</v>
      </c>
      <c r="D1236" s="21" t="s">
        <v>134</v>
      </c>
      <c r="E1236" t="s">
        <v>2603</v>
      </c>
      <c r="F1236" s="21" t="s">
        <v>18</v>
      </c>
      <c r="G1236" s="21" t="s">
        <v>134</v>
      </c>
      <c r="H1236" s="49" t="s">
        <v>136</v>
      </c>
      <c r="I1236" s="21" t="s">
        <v>74</v>
      </c>
      <c r="J1236" t="s">
        <v>2604</v>
      </c>
      <c r="K1236" s="53" t="s">
        <v>29</v>
      </c>
      <c r="L1236" s="52" t="s">
        <v>92</v>
      </c>
      <c r="M1236" s="48" t="s">
        <v>73</v>
      </c>
      <c r="N1236" s="89" t="s">
        <v>74</v>
      </c>
      <c r="O1236" s="90" t="s">
        <v>74</v>
      </c>
      <c r="P1236" s="89" t="s">
        <v>74</v>
      </c>
      <c r="Q1236" s="47" t="str">
        <f t="shared" si="59"/>
        <v>49e52fb1-a134-4f49-9346-fd59b53421bc</v>
      </c>
      <c r="R1236" s="64" t="s">
        <v>848</v>
      </c>
      <c r="S1236" s="87">
        <v>1000</v>
      </c>
      <c r="T1236" s="21">
        <v>1</v>
      </c>
      <c r="U1236" s="62" t="s">
        <v>139</v>
      </c>
      <c r="V1236" s="49" t="s">
        <v>136</v>
      </c>
    </row>
    <row r="1237" spans="1:22" x14ac:dyDescent="0.2">
      <c r="A1237" s="21" t="str">
        <f t="shared" si="57"/>
        <v>Catalogo principalOPEN-CSP GOBIERNOe1791e24-a789-4e17-b7fa-4a627f8f9088</v>
      </c>
      <c r="B1237" s="21" t="str">
        <f t="shared" si="58"/>
        <v>e1791e24-a789-4e17-b7fa-4a627f8f9088OPEN-CSP GOBIERNO</v>
      </c>
      <c r="D1237" s="21" t="s">
        <v>134</v>
      </c>
      <c r="E1237" t="s">
        <v>2605</v>
      </c>
      <c r="F1237" s="21" t="s">
        <v>18</v>
      </c>
      <c r="G1237" s="21" t="s">
        <v>134</v>
      </c>
      <c r="H1237" s="49" t="s">
        <v>136</v>
      </c>
      <c r="I1237" s="21" t="s">
        <v>74</v>
      </c>
      <c r="J1237" t="s">
        <v>2606</v>
      </c>
      <c r="K1237" s="53" t="s">
        <v>29</v>
      </c>
      <c r="L1237" s="52" t="s">
        <v>92</v>
      </c>
      <c r="M1237" s="48" t="s">
        <v>73</v>
      </c>
      <c r="N1237" s="89" t="s">
        <v>74</v>
      </c>
      <c r="O1237" s="90" t="s">
        <v>74</v>
      </c>
      <c r="P1237" s="89" t="s">
        <v>74</v>
      </c>
      <c r="Q1237" s="47" t="str">
        <f t="shared" si="59"/>
        <v>e1791e24-a789-4e17-b7fa-4a627f8f9088</v>
      </c>
      <c r="R1237" s="64" t="s">
        <v>848</v>
      </c>
      <c r="S1237" s="87">
        <v>50</v>
      </c>
      <c r="T1237" s="21">
        <v>1</v>
      </c>
      <c r="U1237" s="62" t="s">
        <v>139</v>
      </c>
      <c r="V1237" s="49" t="s">
        <v>136</v>
      </c>
    </row>
    <row r="1238" spans="1:22" x14ac:dyDescent="0.2">
      <c r="A1238" s="21" t="str">
        <f t="shared" si="57"/>
        <v>Catalogo principalOPEN-CSP GOBIERNO09dc6202-bfbb-44fb-9c87-b12c90084010</v>
      </c>
      <c r="B1238" s="21" t="str">
        <f t="shared" si="58"/>
        <v>09dc6202-bfbb-44fb-9c87-b12c90084010OPEN-CSP GOBIERNO</v>
      </c>
      <c r="D1238" s="21" t="s">
        <v>134</v>
      </c>
      <c r="E1238" t="s">
        <v>2607</v>
      </c>
      <c r="F1238" s="21" t="s">
        <v>18</v>
      </c>
      <c r="G1238" s="21" t="s">
        <v>134</v>
      </c>
      <c r="H1238" s="49" t="s">
        <v>136</v>
      </c>
      <c r="I1238" s="21" t="s">
        <v>74</v>
      </c>
      <c r="J1238" t="s">
        <v>2608</v>
      </c>
      <c r="K1238" s="53" t="s">
        <v>29</v>
      </c>
      <c r="L1238" s="52" t="s">
        <v>92</v>
      </c>
      <c r="M1238" s="48" t="s">
        <v>73</v>
      </c>
      <c r="N1238" s="89" t="s">
        <v>74</v>
      </c>
      <c r="O1238" s="90" t="s">
        <v>74</v>
      </c>
      <c r="P1238" s="89" t="s">
        <v>74</v>
      </c>
      <c r="Q1238" s="47" t="str">
        <f t="shared" si="59"/>
        <v>09dc6202-bfbb-44fb-9c87-b12c90084010</v>
      </c>
      <c r="R1238" s="64" t="s">
        <v>848</v>
      </c>
      <c r="S1238" s="87">
        <v>9</v>
      </c>
      <c r="T1238" s="21">
        <v>1</v>
      </c>
      <c r="U1238" s="62" t="s">
        <v>139</v>
      </c>
      <c r="V1238" s="49" t="s">
        <v>136</v>
      </c>
    </row>
    <row r="1239" spans="1:22" x14ac:dyDescent="0.2">
      <c r="A1239" s="21" t="str">
        <f t="shared" si="57"/>
        <v>Catalogo principalOPEN-CSP GOBIERNOa4179d30-cc09-49f0-977e-dc2cb70b874f</v>
      </c>
      <c r="B1239" s="21" t="str">
        <f t="shared" si="58"/>
        <v>a4179d30-cc09-49f0-977e-dc2cb70b874fOPEN-CSP GOBIERNO</v>
      </c>
      <c r="D1239" s="21" t="s">
        <v>134</v>
      </c>
      <c r="E1239" t="s">
        <v>2609</v>
      </c>
      <c r="F1239" s="21" t="s">
        <v>18</v>
      </c>
      <c r="G1239" s="21" t="s">
        <v>134</v>
      </c>
      <c r="H1239" s="49" t="s">
        <v>136</v>
      </c>
      <c r="I1239" s="21" t="s">
        <v>74</v>
      </c>
      <c r="J1239" t="s">
        <v>2610</v>
      </c>
      <c r="K1239" s="53" t="s">
        <v>29</v>
      </c>
      <c r="L1239" s="52" t="s">
        <v>92</v>
      </c>
      <c r="M1239" s="48" t="s">
        <v>73</v>
      </c>
      <c r="N1239" s="89" t="s">
        <v>74</v>
      </c>
      <c r="O1239" s="90" t="s">
        <v>74</v>
      </c>
      <c r="P1239" s="89" t="s">
        <v>74</v>
      </c>
      <c r="Q1239" s="47" t="str">
        <f t="shared" si="59"/>
        <v>a4179d30-cc09-49f0-977e-dc2cb70b874f</v>
      </c>
      <c r="R1239" s="64" t="s">
        <v>848</v>
      </c>
      <c r="S1239" s="87">
        <v>7</v>
      </c>
      <c r="T1239" s="21">
        <v>1</v>
      </c>
      <c r="U1239" s="62" t="s">
        <v>139</v>
      </c>
      <c r="V1239" s="49" t="s">
        <v>136</v>
      </c>
    </row>
    <row r="1240" spans="1:22" x14ac:dyDescent="0.2">
      <c r="A1240" s="21" t="str">
        <f t="shared" si="57"/>
        <v>Catalogo principalOPEN-CSP GOBIERNOd83bfd97-d3e5-41b6-866b-05fa30d2102a</v>
      </c>
      <c r="B1240" s="21" t="str">
        <f t="shared" si="58"/>
        <v>d83bfd97-d3e5-41b6-866b-05fa30d2102aOPEN-CSP GOBIERNO</v>
      </c>
      <c r="D1240" s="21" t="s">
        <v>134</v>
      </c>
      <c r="E1240" t="s">
        <v>2611</v>
      </c>
      <c r="F1240" s="21" t="s">
        <v>18</v>
      </c>
      <c r="G1240" s="21" t="s">
        <v>134</v>
      </c>
      <c r="H1240" s="49" t="s">
        <v>136</v>
      </c>
      <c r="I1240" s="21" t="s">
        <v>74</v>
      </c>
      <c r="J1240" t="s">
        <v>2612</v>
      </c>
      <c r="K1240" s="53" t="s">
        <v>29</v>
      </c>
      <c r="L1240" s="52" t="s">
        <v>92</v>
      </c>
      <c r="M1240" s="48" t="s">
        <v>73</v>
      </c>
      <c r="N1240" s="89" t="s">
        <v>74</v>
      </c>
      <c r="O1240" s="90" t="s">
        <v>74</v>
      </c>
      <c r="P1240" s="89" t="s">
        <v>74</v>
      </c>
      <c r="Q1240" s="47" t="str">
        <f t="shared" si="59"/>
        <v>d83bfd97-d3e5-41b6-866b-05fa30d2102a</v>
      </c>
      <c r="R1240" s="64" t="s">
        <v>848</v>
      </c>
      <c r="S1240" s="87">
        <v>10</v>
      </c>
      <c r="T1240" s="21">
        <v>1</v>
      </c>
      <c r="U1240" s="62" t="s">
        <v>139</v>
      </c>
      <c r="V1240" s="49" t="s">
        <v>136</v>
      </c>
    </row>
    <row r="1241" spans="1:22" x14ac:dyDescent="0.2">
      <c r="A1241" s="21" t="str">
        <f t="shared" si="57"/>
        <v>Catalogo principalOPEN-CSP GOBIERNOa56baa74-d4e3-49fd-b228-ca0b62d08bad</v>
      </c>
      <c r="B1241" s="21" t="str">
        <f t="shared" si="58"/>
        <v>a56baa74-d4e3-49fd-b228-ca0b62d08badOPEN-CSP GOBIERNO</v>
      </c>
      <c r="D1241" s="21" t="s">
        <v>134</v>
      </c>
      <c r="E1241" t="s">
        <v>2613</v>
      </c>
      <c r="F1241" s="21" t="s">
        <v>18</v>
      </c>
      <c r="G1241" s="21" t="s">
        <v>134</v>
      </c>
      <c r="H1241" s="49" t="s">
        <v>136</v>
      </c>
      <c r="I1241" s="21" t="s">
        <v>74</v>
      </c>
      <c r="J1241" t="s">
        <v>2614</v>
      </c>
      <c r="K1241" s="53" t="s">
        <v>29</v>
      </c>
      <c r="L1241" s="52" t="s">
        <v>92</v>
      </c>
      <c r="M1241" s="48" t="s">
        <v>73</v>
      </c>
      <c r="N1241" s="89" t="s">
        <v>74</v>
      </c>
      <c r="O1241" s="90" t="s">
        <v>74</v>
      </c>
      <c r="P1241" s="89" t="s">
        <v>74</v>
      </c>
      <c r="Q1241" s="47" t="str">
        <f t="shared" si="59"/>
        <v>a56baa74-d4e3-49fd-b228-ca0b62d08bad</v>
      </c>
      <c r="R1241" s="64" t="s">
        <v>848</v>
      </c>
      <c r="S1241" s="87">
        <v>30</v>
      </c>
      <c r="T1241" s="21">
        <v>1</v>
      </c>
      <c r="U1241" s="62" t="s">
        <v>139</v>
      </c>
      <c r="V1241" s="49" t="s">
        <v>136</v>
      </c>
    </row>
    <row r="1242" spans="1:22" x14ac:dyDescent="0.2">
      <c r="A1242" s="21" t="str">
        <f t="shared" si="57"/>
        <v>Catalogo principalOPEN-CSP GOBIERNOd85c8762-22e4-44c0-97fe-27ed3fc4e61a</v>
      </c>
      <c r="B1242" s="21" t="str">
        <f t="shared" si="58"/>
        <v>d85c8762-22e4-44c0-97fe-27ed3fc4e61aOPEN-CSP GOBIERNO</v>
      </c>
      <c r="D1242" s="21" t="s">
        <v>134</v>
      </c>
      <c r="E1242" t="s">
        <v>2615</v>
      </c>
      <c r="F1242" s="21" t="s">
        <v>18</v>
      </c>
      <c r="G1242" s="21" t="s">
        <v>134</v>
      </c>
      <c r="H1242" s="49" t="s">
        <v>136</v>
      </c>
      <c r="I1242" s="21" t="s">
        <v>74</v>
      </c>
      <c r="J1242" t="s">
        <v>2616</v>
      </c>
      <c r="K1242" s="53" t="s">
        <v>29</v>
      </c>
      <c r="L1242" s="52" t="s">
        <v>92</v>
      </c>
      <c r="M1242" s="48" t="s">
        <v>73</v>
      </c>
      <c r="N1242" s="89" t="s">
        <v>74</v>
      </c>
      <c r="O1242" s="90" t="s">
        <v>74</v>
      </c>
      <c r="P1242" s="89" t="s">
        <v>74</v>
      </c>
      <c r="Q1242" s="47" t="str">
        <f t="shared" si="59"/>
        <v>d85c8762-22e4-44c0-97fe-27ed3fc4e61a</v>
      </c>
      <c r="R1242" s="64" t="s">
        <v>848</v>
      </c>
      <c r="S1242" s="87">
        <v>55</v>
      </c>
      <c r="T1242" s="21">
        <v>1</v>
      </c>
      <c r="U1242" s="62" t="s">
        <v>139</v>
      </c>
      <c r="V1242" s="49" t="s">
        <v>136</v>
      </c>
    </row>
    <row r="1243" spans="1:22" x14ac:dyDescent="0.2">
      <c r="A1243" s="21" t="str">
        <f t="shared" si="57"/>
        <v>Catalogo principalOPEN-CSP GOBIERNOff7a4f5b-4973-4241-8c43-80f2be39311d</v>
      </c>
      <c r="B1243" s="21" t="str">
        <f t="shared" si="58"/>
        <v>ff7a4f5b-4973-4241-8c43-80f2be39311dOPEN-CSP GOBIERNO</v>
      </c>
      <c r="D1243" s="21" t="s">
        <v>134</v>
      </c>
      <c r="E1243" t="s">
        <v>2617</v>
      </c>
      <c r="F1243" s="21" t="s">
        <v>18</v>
      </c>
      <c r="G1243" s="21" t="s">
        <v>134</v>
      </c>
      <c r="H1243" s="49" t="s">
        <v>136</v>
      </c>
      <c r="I1243" s="21" t="s">
        <v>74</v>
      </c>
      <c r="J1243" t="s">
        <v>2618</v>
      </c>
      <c r="K1243" s="53" t="s">
        <v>29</v>
      </c>
      <c r="L1243" s="52" t="s">
        <v>92</v>
      </c>
      <c r="M1243" s="48" t="s">
        <v>73</v>
      </c>
      <c r="N1243" s="89" t="s">
        <v>74</v>
      </c>
      <c r="O1243" s="90" t="s">
        <v>74</v>
      </c>
      <c r="P1243" s="89" t="s">
        <v>74</v>
      </c>
      <c r="Q1243" s="47" t="str">
        <f t="shared" si="59"/>
        <v>ff7a4f5b-4973-4241-8c43-80f2be39311d</v>
      </c>
      <c r="R1243" s="64" t="s">
        <v>848</v>
      </c>
      <c r="S1243" s="87">
        <v>5</v>
      </c>
      <c r="T1243" s="21">
        <v>1</v>
      </c>
      <c r="U1243" s="62" t="s">
        <v>139</v>
      </c>
      <c r="V1243" s="49" t="s">
        <v>136</v>
      </c>
    </row>
    <row r="1244" spans="1:22" x14ac:dyDescent="0.2">
      <c r="A1244" s="21" t="str">
        <f t="shared" si="57"/>
        <v>Catalogo principalOPEN-CSP GOBIERNO69c67983-cf78-4102-83f6-3e5fd246864f</v>
      </c>
      <c r="B1244" s="21" t="str">
        <f t="shared" si="58"/>
        <v>69c67983-cf78-4102-83f6-3e5fd246864fOPEN-CSP GOBIERNO</v>
      </c>
      <c r="D1244" s="21" t="s">
        <v>134</v>
      </c>
      <c r="E1244" t="s">
        <v>2619</v>
      </c>
      <c r="F1244" s="21" t="s">
        <v>18</v>
      </c>
      <c r="G1244" s="21" t="s">
        <v>134</v>
      </c>
      <c r="H1244" s="49" t="s">
        <v>136</v>
      </c>
      <c r="I1244" s="21" t="s">
        <v>74</v>
      </c>
      <c r="J1244" t="s">
        <v>2620</v>
      </c>
      <c r="K1244" s="53" t="s">
        <v>29</v>
      </c>
      <c r="L1244" s="52" t="s">
        <v>92</v>
      </c>
      <c r="M1244" s="48" t="s">
        <v>73</v>
      </c>
      <c r="N1244" s="89" t="s">
        <v>74</v>
      </c>
      <c r="O1244" s="90" t="s">
        <v>74</v>
      </c>
      <c r="P1244" s="89" t="s">
        <v>74</v>
      </c>
      <c r="Q1244" s="47" t="str">
        <f t="shared" si="59"/>
        <v>69c67983-cf78-4102-83f6-3e5fd246864f</v>
      </c>
      <c r="R1244" s="64" t="s">
        <v>848</v>
      </c>
      <c r="S1244" s="87">
        <v>10</v>
      </c>
      <c r="T1244" s="21">
        <v>1</v>
      </c>
      <c r="U1244" s="62" t="s">
        <v>139</v>
      </c>
      <c r="V1244" s="49" t="s">
        <v>136</v>
      </c>
    </row>
    <row r="1245" spans="1:22" x14ac:dyDescent="0.2">
      <c r="A1245" s="21" t="str">
        <f t="shared" si="57"/>
        <v>Catalogo principalOPEN-CSP GOBIERNOfc233c3f-25bc-4bba-8984-860ce561af86</v>
      </c>
      <c r="B1245" s="21" t="str">
        <f t="shared" si="58"/>
        <v>fc233c3f-25bc-4bba-8984-860ce561af86OPEN-CSP GOBIERNO</v>
      </c>
      <c r="D1245" s="21" t="s">
        <v>134</v>
      </c>
      <c r="E1245" t="s">
        <v>2621</v>
      </c>
      <c r="F1245" s="21" t="s">
        <v>18</v>
      </c>
      <c r="G1245" s="21" t="s">
        <v>134</v>
      </c>
      <c r="H1245" s="49" t="s">
        <v>136</v>
      </c>
      <c r="I1245" s="21" t="s">
        <v>74</v>
      </c>
      <c r="J1245" t="s">
        <v>2622</v>
      </c>
      <c r="K1245" s="53" t="s">
        <v>29</v>
      </c>
      <c r="L1245" s="52" t="s">
        <v>92</v>
      </c>
      <c r="M1245" s="48" t="s">
        <v>73</v>
      </c>
      <c r="N1245" s="89" t="s">
        <v>74</v>
      </c>
      <c r="O1245" s="90" t="s">
        <v>74</v>
      </c>
      <c r="P1245" s="89" t="s">
        <v>74</v>
      </c>
      <c r="Q1245" s="47" t="str">
        <f t="shared" si="59"/>
        <v>fc233c3f-25bc-4bba-8984-860ce561af86</v>
      </c>
      <c r="R1245" s="64" t="s">
        <v>848</v>
      </c>
      <c r="S1245" s="87">
        <v>2</v>
      </c>
      <c r="T1245" s="21">
        <v>1</v>
      </c>
      <c r="U1245" s="62" t="s">
        <v>139</v>
      </c>
      <c r="V1245" s="49" t="s">
        <v>136</v>
      </c>
    </row>
    <row r="1246" spans="1:22" x14ac:dyDescent="0.2">
      <c r="A1246" s="21" t="str">
        <f t="shared" si="57"/>
        <v>Catalogo principalOPEN-CSP GOBIERNO3f22d04e-9353-46c1-bf48-b6b0c0a55a66</v>
      </c>
      <c r="B1246" s="21" t="str">
        <f t="shared" si="58"/>
        <v>3f22d04e-9353-46c1-bf48-b6b0c0a55a66OPEN-CSP GOBIERNO</v>
      </c>
      <c r="D1246" s="21" t="s">
        <v>134</v>
      </c>
      <c r="E1246" t="s">
        <v>2623</v>
      </c>
      <c r="F1246" s="21" t="s">
        <v>18</v>
      </c>
      <c r="G1246" s="21" t="s">
        <v>134</v>
      </c>
      <c r="H1246" s="49" t="s">
        <v>136</v>
      </c>
      <c r="I1246" s="21" t="s">
        <v>74</v>
      </c>
      <c r="J1246" t="s">
        <v>2624</v>
      </c>
      <c r="K1246" s="53" t="s">
        <v>29</v>
      </c>
      <c r="L1246" s="52" t="s">
        <v>92</v>
      </c>
      <c r="M1246" s="48" t="s">
        <v>73</v>
      </c>
      <c r="N1246" s="89" t="s">
        <v>74</v>
      </c>
      <c r="O1246" s="90" t="s">
        <v>74</v>
      </c>
      <c r="P1246" s="89" t="s">
        <v>74</v>
      </c>
      <c r="Q1246" s="47" t="str">
        <f t="shared" si="59"/>
        <v>3f22d04e-9353-46c1-bf48-b6b0c0a55a66</v>
      </c>
      <c r="R1246" s="64" t="s">
        <v>848</v>
      </c>
      <c r="S1246" s="87">
        <v>5</v>
      </c>
      <c r="T1246" s="21">
        <v>1</v>
      </c>
      <c r="U1246" s="62" t="s">
        <v>139</v>
      </c>
      <c r="V1246" s="49" t="s">
        <v>136</v>
      </c>
    </row>
    <row r="1247" spans="1:22" x14ac:dyDescent="0.2">
      <c r="A1247" s="21" t="str">
        <f t="shared" si="57"/>
        <v>Catalogo principalOPEN-CSP GOBIERNOb4d4b7f4-4089-43b6-9c44-de97b760fb11</v>
      </c>
      <c r="B1247" s="21" t="str">
        <f t="shared" si="58"/>
        <v>b4d4b7f4-4089-43b6-9c44-de97b760fb11OPEN-CSP GOBIERNO</v>
      </c>
      <c r="D1247" s="21" t="s">
        <v>134</v>
      </c>
      <c r="E1247" t="s">
        <v>2625</v>
      </c>
      <c r="F1247" s="21" t="s">
        <v>18</v>
      </c>
      <c r="G1247" s="21" t="s">
        <v>134</v>
      </c>
      <c r="H1247" s="49" t="s">
        <v>136</v>
      </c>
      <c r="I1247" s="21" t="s">
        <v>74</v>
      </c>
      <c r="J1247" t="s">
        <v>2626</v>
      </c>
      <c r="K1247" s="53" t="s">
        <v>29</v>
      </c>
      <c r="L1247" s="52" t="s">
        <v>92</v>
      </c>
      <c r="M1247" s="48" t="s">
        <v>73</v>
      </c>
      <c r="N1247" s="89" t="s">
        <v>74</v>
      </c>
      <c r="O1247" s="90" t="s">
        <v>74</v>
      </c>
      <c r="P1247" s="89" t="s">
        <v>74</v>
      </c>
      <c r="Q1247" s="47" t="str">
        <f t="shared" si="59"/>
        <v>b4d4b7f4-4089-43b6-9c44-de97b760fb11</v>
      </c>
      <c r="R1247" s="64" t="s">
        <v>848</v>
      </c>
      <c r="S1247" s="87">
        <v>15</v>
      </c>
      <c r="T1247" s="21">
        <v>1</v>
      </c>
      <c r="U1247" s="62" t="s">
        <v>139</v>
      </c>
      <c r="V1247" s="49" t="s">
        <v>136</v>
      </c>
    </row>
    <row r="1248" spans="1:22" x14ac:dyDescent="0.2">
      <c r="A1248" s="21" t="str">
        <f t="shared" si="57"/>
        <v>Catalogo principalOPEN-CSP GOBIERNO39504991-553b-48c2-bdf4-ea47f93bf784</v>
      </c>
      <c r="B1248" s="21" t="str">
        <f t="shared" si="58"/>
        <v>39504991-553b-48c2-bdf4-ea47f93bf784OPEN-CSP GOBIERNO</v>
      </c>
      <c r="D1248" s="21" t="s">
        <v>134</v>
      </c>
      <c r="E1248" t="s">
        <v>2627</v>
      </c>
      <c r="F1248" s="21" t="s">
        <v>18</v>
      </c>
      <c r="G1248" s="21" t="s">
        <v>134</v>
      </c>
      <c r="H1248" s="49" t="s">
        <v>136</v>
      </c>
      <c r="I1248" s="21" t="s">
        <v>74</v>
      </c>
      <c r="J1248" t="s">
        <v>2628</v>
      </c>
      <c r="K1248" s="53" t="s">
        <v>29</v>
      </c>
      <c r="L1248" s="52" t="s">
        <v>92</v>
      </c>
      <c r="M1248" s="48" t="s">
        <v>73</v>
      </c>
      <c r="N1248" s="89" t="s">
        <v>74</v>
      </c>
      <c r="O1248" s="90" t="s">
        <v>74</v>
      </c>
      <c r="P1248" s="89" t="s">
        <v>74</v>
      </c>
      <c r="Q1248" s="47" t="str">
        <f t="shared" si="59"/>
        <v>39504991-553b-48c2-bdf4-ea47f93bf784</v>
      </c>
      <c r="R1248" s="64" t="s">
        <v>848</v>
      </c>
      <c r="S1248" s="87">
        <v>7</v>
      </c>
      <c r="T1248" s="21">
        <v>1</v>
      </c>
      <c r="U1248" s="62" t="s">
        <v>139</v>
      </c>
      <c r="V1248" s="49" t="s">
        <v>136</v>
      </c>
    </row>
    <row r="1249" spans="1:22" x14ac:dyDescent="0.2">
      <c r="A1249" s="21" t="str">
        <f t="shared" si="57"/>
        <v>Catalogo principalOPEN-CSP GOBIERNO4b608b64-3a27-4373-854c-fd33115a8ce1</v>
      </c>
      <c r="B1249" s="21" t="str">
        <f t="shared" si="58"/>
        <v>4b608b64-3a27-4373-854c-fd33115a8ce1OPEN-CSP GOBIERNO</v>
      </c>
      <c r="D1249" s="21" t="s">
        <v>134</v>
      </c>
      <c r="E1249" t="s">
        <v>2629</v>
      </c>
      <c r="F1249" s="21" t="s">
        <v>18</v>
      </c>
      <c r="G1249" s="21" t="s">
        <v>134</v>
      </c>
      <c r="H1249" s="49" t="s">
        <v>136</v>
      </c>
      <c r="I1249" s="21" t="s">
        <v>74</v>
      </c>
      <c r="J1249" t="s">
        <v>2630</v>
      </c>
      <c r="K1249" s="53" t="s">
        <v>29</v>
      </c>
      <c r="L1249" s="52" t="s">
        <v>92</v>
      </c>
      <c r="M1249" s="48" t="s">
        <v>73</v>
      </c>
      <c r="N1249" s="89" t="s">
        <v>74</v>
      </c>
      <c r="O1249" s="90" t="s">
        <v>74</v>
      </c>
      <c r="P1249" s="89" t="s">
        <v>74</v>
      </c>
      <c r="Q1249" s="47" t="str">
        <f t="shared" si="59"/>
        <v>4b608b64-3a27-4373-854c-fd33115a8ce1</v>
      </c>
      <c r="R1249" s="64" t="s">
        <v>848</v>
      </c>
      <c r="S1249" s="87">
        <v>13.2</v>
      </c>
      <c r="T1249" s="21">
        <v>1</v>
      </c>
      <c r="U1249" s="62" t="s">
        <v>139</v>
      </c>
      <c r="V1249" s="49" t="s">
        <v>136</v>
      </c>
    </row>
    <row r="1250" spans="1:22" x14ac:dyDescent="0.2">
      <c r="A1250" s="21" t="str">
        <f t="shared" si="57"/>
        <v>Catalogo principalOPEN-CSP GOBIERNOf2c42110-ec7b-4434-b55e-1a9e456ac2f0</v>
      </c>
      <c r="B1250" s="21" t="str">
        <f t="shared" si="58"/>
        <v>f2c42110-ec7b-4434-b55e-1a9e456ac2f0OPEN-CSP GOBIERNO</v>
      </c>
      <c r="D1250" s="21" t="s">
        <v>134</v>
      </c>
      <c r="E1250" t="s">
        <v>2631</v>
      </c>
      <c r="F1250" s="21" t="s">
        <v>18</v>
      </c>
      <c r="G1250" s="21" t="s">
        <v>134</v>
      </c>
      <c r="H1250" s="49" t="s">
        <v>136</v>
      </c>
      <c r="I1250" s="21" t="s">
        <v>74</v>
      </c>
      <c r="J1250" t="s">
        <v>2632</v>
      </c>
      <c r="K1250" s="53" t="s">
        <v>29</v>
      </c>
      <c r="L1250" s="52" t="s">
        <v>92</v>
      </c>
      <c r="M1250" s="48" t="s">
        <v>73</v>
      </c>
      <c r="N1250" s="89" t="s">
        <v>74</v>
      </c>
      <c r="O1250" s="90" t="s">
        <v>74</v>
      </c>
      <c r="P1250" s="89" t="s">
        <v>74</v>
      </c>
      <c r="Q1250" s="47" t="str">
        <f t="shared" si="59"/>
        <v>f2c42110-ec7b-4434-b55e-1a9e456ac2f0</v>
      </c>
      <c r="R1250" s="64" t="s">
        <v>848</v>
      </c>
      <c r="S1250" s="87">
        <v>11</v>
      </c>
      <c r="T1250" s="21">
        <v>1</v>
      </c>
      <c r="U1250" s="62" t="s">
        <v>139</v>
      </c>
      <c r="V1250" s="49" t="s">
        <v>136</v>
      </c>
    </row>
    <row r="1251" spans="1:22" x14ac:dyDescent="0.2">
      <c r="A1251" s="21" t="str">
        <f t="shared" si="57"/>
        <v>Catalogo principalOPEN-CSP ACADEMICO7ab7bc0b-e137-4bfe-a7b6-26fec475e90c</v>
      </c>
      <c r="B1251" s="21" t="str">
        <f t="shared" si="58"/>
        <v>7ab7bc0b-e137-4bfe-a7b6-26fec475e90cOPEN-CSP ACADEMICO</v>
      </c>
      <c r="D1251" s="21" t="s">
        <v>134</v>
      </c>
      <c r="E1251" t="s">
        <v>2633</v>
      </c>
      <c r="F1251" s="21" t="s">
        <v>779</v>
      </c>
      <c r="G1251" s="21" t="s">
        <v>134</v>
      </c>
      <c r="H1251" s="49" t="s">
        <v>136</v>
      </c>
      <c r="I1251" s="21" t="s">
        <v>74</v>
      </c>
      <c r="J1251" t="s">
        <v>2634</v>
      </c>
      <c r="K1251" s="53" t="s">
        <v>29</v>
      </c>
      <c r="L1251" s="52" t="s">
        <v>92</v>
      </c>
      <c r="M1251" s="48" t="s">
        <v>73</v>
      </c>
      <c r="N1251" s="89" t="s">
        <v>74</v>
      </c>
      <c r="O1251" s="90" t="s">
        <v>74</v>
      </c>
      <c r="P1251" s="89" t="s">
        <v>74</v>
      </c>
      <c r="Q1251" s="47" t="str">
        <f t="shared" si="59"/>
        <v>7ab7bc0b-e137-4bfe-a7b6-26fec475e90c</v>
      </c>
      <c r="R1251" s="64" t="s">
        <v>848</v>
      </c>
      <c r="S1251" s="87">
        <v>16.5</v>
      </c>
      <c r="T1251" s="21">
        <v>1</v>
      </c>
      <c r="U1251" s="62" t="s">
        <v>139</v>
      </c>
      <c r="V1251" s="49" t="s">
        <v>136</v>
      </c>
    </row>
    <row r="1252" spans="1:22" x14ac:dyDescent="0.2">
      <c r="A1252" s="21" t="str">
        <f t="shared" si="57"/>
        <v>Catalogo principalOPEN-CSP ACADEMICO604ca0a7-b5b5-4183-ac41-ad063fb2d373</v>
      </c>
      <c r="B1252" s="21" t="str">
        <f t="shared" si="58"/>
        <v>604ca0a7-b5b5-4183-ac41-ad063fb2d373OPEN-CSP ACADEMICO</v>
      </c>
      <c r="D1252" s="21" t="s">
        <v>134</v>
      </c>
      <c r="E1252" t="s">
        <v>2635</v>
      </c>
      <c r="F1252" s="21" t="s">
        <v>779</v>
      </c>
      <c r="G1252" s="21" t="s">
        <v>134</v>
      </c>
      <c r="H1252" s="49" t="s">
        <v>136</v>
      </c>
      <c r="I1252" s="21" t="s">
        <v>74</v>
      </c>
      <c r="J1252" t="s">
        <v>2636</v>
      </c>
      <c r="K1252" s="53" t="s">
        <v>29</v>
      </c>
      <c r="L1252" s="52" t="s">
        <v>92</v>
      </c>
      <c r="M1252" s="48" t="s">
        <v>73</v>
      </c>
      <c r="N1252" s="89" t="s">
        <v>74</v>
      </c>
      <c r="O1252" s="90" t="s">
        <v>74</v>
      </c>
      <c r="P1252" s="89" t="s">
        <v>74</v>
      </c>
      <c r="Q1252" s="47" t="str">
        <f t="shared" si="59"/>
        <v>604ca0a7-b5b5-4183-ac41-ad063fb2d373</v>
      </c>
      <c r="R1252" s="64" t="s">
        <v>848</v>
      </c>
      <c r="S1252" s="87">
        <v>8.3000000000000007</v>
      </c>
      <c r="T1252" s="21">
        <v>1</v>
      </c>
      <c r="U1252" s="62" t="s">
        <v>139</v>
      </c>
      <c r="V1252" s="49" t="s">
        <v>136</v>
      </c>
    </row>
    <row r="1253" spans="1:22" x14ac:dyDescent="0.2">
      <c r="A1253" s="21" t="str">
        <f t="shared" si="57"/>
        <v>Catalogo principalOPEN-CSP ACADEMICO4f15670a-4da2-48e0-8b3e-feb4f8e51d5e</v>
      </c>
      <c r="B1253" s="21" t="str">
        <f t="shared" si="58"/>
        <v>4f15670a-4da2-48e0-8b3e-feb4f8e51d5eOPEN-CSP ACADEMICO</v>
      </c>
      <c r="D1253" s="21" t="s">
        <v>134</v>
      </c>
      <c r="E1253" t="s">
        <v>2637</v>
      </c>
      <c r="F1253" s="21" t="s">
        <v>779</v>
      </c>
      <c r="G1253" s="21" t="s">
        <v>134</v>
      </c>
      <c r="H1253" s="49" t="s">
        <v>136</v>
      </c>
      <c r="I1253" s="21" t="s">
        <v>74</v>
      </c>
      <c r="J1253" t="s">
        <v>2638</v>
      </c>
      <c r="K1253" s="53" t="s">
        <v>29</v>
      </c>
      <c r="L1253" s="52" t="s">
        <v>92</v>
      </c>
      <c r="M1253" s="48" t="s">
        <v>73</v>
      </c>
      <c r="N1253" s="89" t="s">
        <v>74</v>
      </c>
      <c r="O1253" s="90" t="s">
        <v>74</v>
      </c>
      <c r="P1253" s="89" t="s">
        <v>74</v>
      </c>
      <c r="Q1253" s="47" t="str">
        <f t="shared" si="59"/>
        <v>4f15670a-4da2-48e0-8b3e-feb4f8e51d5e</v>
      </c>
      <c r="R1253" s="64" t="s">
        <v>848</v>
      </c>
      <c r="S1253" s="87">
        <v>9.9</v>
      </c>
      <c r="T1253" s="21">
        <v>1</v>
      </c>
      <c r="U1253" s="62" t="s">
        <v>139</v>
      </c>
      <c r="V1253" s="49" t="s">
        <v>136</v>
      </c>
    </row>
    <row r="1254" spans="1:22" x14ac:dyDescent="0.2">
      <c r="A1254" s="21" t="str">
        <f t="shared" si="57"/>
        <v>Catalogo principalOPEN-CSP ACADEMICO2b44162e-90b3-4c73-9f25-ba5c4b048c60</v>
      </c>
      <c r="B1254" s="21" t="str">
        <f t="shared" si="58"/>
        <v>2b44162e-90b3-4c73-9f25-ba5c4b048c60OPEN-CSP ACADEMICO</v>
      </c>
      <c r="D1254" s="21" t="s">
        <v>134</v>
      </c>
      <c r="E1254" t="s">
        <v>2639</v>
      </c>
      <c r="F1254" s="21" t="s">
        <v>779</v>
      </c>
      <c r="G1254" s="21" t="s">
        <v>134</v>
      </c>
      <c r="H1254" s="49" t="s">
        <v>136</v>
      </c>
      <c r="I1254" s="21" t="s">
        <v>74</v>
      </c>
      <c r="J1254" t="s">
        <v>2640</v>
      </c>
      <c r="K1254" s="53" t="s">
        <v>29</v>
      </c>
      <c r="L1254" s="52" t="s">
        <v>92</v>
      </c>
      <c r="M1254" s="48" t="s">
        <v>73</v>
      </c>
      <c r="N1254" s="89" t="s">
        <v>74</v>
      </c>
      <c r="O1254" s="90" t="s">
        <v>74</v>
      </c>
      <c r="P1254" s="89" t="s">
        <v>74</v>
      </c>
      <c r="Q1254" s="47" t="str">
        <f t="shared" si="59"/>
        <v>2b44162e-90b3-4c73-9f25-ba5c4b048c60</v>
      </c>
      <c r="R1254" s="64" t="s">
        <v>848</v>
      </c>
      <c r="S1254" s="87">
        <v>12</v>
      </c>
      <c r="T1254" s="21">
        <v>1</v>
      </c>
      <c r="U1254" s="62" t="s">
        <v>139</v>
      </c>
      <c r="V1254" s="49" t="s">
        <v>136</v>
      </c>
    </row>
    <row r="1255" spans="1:22" x14ac:dyDescent="0.2">
      <c r="A1255" s="21" t="str">
        <f t="shared" si="57"/>
        <v>Catalogo principalOPEN-CSP ACADEMICO10bb125f-ba2a-42d6-a353-c8428d10610f</v>
      </c>
      <c r="B1255" s="21" t="str">
        <f t="shared" si="58"/>
        <v>10bb125f-ba2a-42d6-a353-c8428d10610fOPEN-CSP ACADEMICO</v>
      </c>
      <c r="D1255" s="21" t="s">
        <v>134</v>
      </c>
      <c r="E1255" t="s">
        <v>2641</v>
      </c>
      <c r="F1255" s="21" t="s">
        <v>779</v>
      </c>
      <c r="G1255" s="21" t="s">
        <v>134</v>
      </c>
      <c r="H1255" s="49" t="s">
        <v>136</v>
      </c>
      <c r="I1255" s="21" t="s">
        <v>74</v>
      </c>
      <c r="J1255" t="s">
        <v>2642</v>
      </c>
      <c r="K1255" s="53" t="s">
        <v>29</v>
      </c>
      <c r="L1255" s="52" t="s">
        <v>92</v>
      </c>
      <c r="M1255" s="48" t="s">
        <v>73</v>
      </c>
      <c r="N1255" s="89" t="s">
        <v>74</v>
      </c>
      <c r="O1255" s="90" t="s">
        <v>74</v>
      </c>
      <c r="P1255" s="89" t="s">
        <v>74</v>
      </c>
      <c r="Q1255" s="47" t="str">
        <f t="shared" si="59"/>
        <v>10bb125f-ba2a-42d6-a353-c8428d10610f</v>
      </c>
      <c r="R1255" s="64" t="s">
        <v>848</v>
      </c>
      <c r="S1255" s="87">
        <v>6</v>
      </c>
      <c r="T1255" s="21">
        <v>1</v>
      </c>
      <c r="U1255" s="62" t="s">
        <v>139</v>
      </c>
      <c r="V1255" s="49" t="s">
        <v>136</v>
      </c>
    </row>
    <row r="1256" spans="1:22" x14ac:dyDescent="0.2">
      <c r="A1256" s="21" t="str">
        <f t="shared" si="57"/>
        <v>Catalogo principalOPEN-CSP ACADEMICOfbeabb6e-da0d-4ef7-98f6-0caf99bc8a1d</v>
      </c>
      <c r="B1256" s="21" t="str">
        <f t="shared" si="58"/>
        <v>fbeabb6e-da0d-4ef7-98f6-0caf99bc8a1dOPEN-CSP ACADEMICO</v>
      </c>
      <c r="D1256" s="21" t="s">
        <v>134</v>
      </c>
      <c r="E1256" t="s">
        <v>2643</v>
      </c>
      <c r="F1256" s="21" t="s">
        <v>779</v>
      </c>
      <c r="G1256" s="21" t="s">
        <v>134</v>
      </c>
      <c r="H1256" s="49" t="s">
        <v>136</v>
      </c>
      <c r="I1256" s="21" t="s">
        <v>74</v>
      </c>
      <c r="J1256" t="s">
        <v>2644</v>
      </c>
      <c r="K1256" s="53" t="s">
        <v>29</v>
      </c>
      <c r="L1256" s="52" t="s">
        <v>92</v>
      </c>
      <c r="M1256" s="48" t="s">
        <v>73</v>
      </c>
      <c r="N1256" s="89" t="s">
        <v>74</v>
      </c>
      <c r="O1256" s="90" t="s">
        <v>74</v>
      </c>
      <c r="P1256" s="89" t="s">
        <v>74</v>
      </c>
      <c r="Q1256" s="47" t="str">
        <f t="shared" si="59"/>
        <v>fbeabb6e-da0d-4ef7-98f6-0caf99bc8a1d</v>
      </c>
      <c r="R1256" s="64" t="s">
        <v>848</v>
      </c>
      <c r="S1256" s="87">
        <v>7.2</v>
      </c>
      <c r="T1256" s="21">
        <v>1</v>
      </c>
      <c r="U1256" s="62" t="s">
        <v>139</v>
      </c>
      <c r="V1256" s="49" t="s">
        <v>136</v>
      </c>
    </row>
    <row r="1257" spans="1:22" x14ac:dyDescent="0.2">
      <c r="A1257" s="21" t="str">
        <f t="shared" si="57"/>
        <v>Catalogo principalOPEN-CSP ACADEMICOdaf910cc-20ec-4eb2-ab26-e6fb16ee0ced</v>
      </c>
      <c r="B1257" s="21" t="str">
        <f t="shared" si="58"/>
        <v>daf910cc-20ec-4eb2-ab26-e6fb16ee0cedOPEN-CSP ACADEMICO</v>
      </c>
      <c r="D1257" s="21" t="s">
        <v>134</v>
      </c>
      <c r="E1257" t="s">
        <v>2645</v>
      </c>
      <c r="F1257" s="21" t="s">
        <v>779</v>
      </c>
      <c r="G1257" s="21" t="s">
        <v>134</v>
      </c>
      <c r="H1257" s="49" t="s">
        <v>136</v>
      </c>
      <c r="I1257" s="21" t="s">
        <v>74</v>
      </c>
      <c r="J1257" t="s">
        <v>2646</v>
      </c>
      <c r="K1257" s="53" t="s">
        <v>29</v>
      </c>
      <c r="L1257" s="52" t="s">
        <v>92</v>
      </c>
      <c r="M1257" s="48" t="s">
        <v>73</v>
      </c>
      <c r="N1257" s="89" t="s">
        <v>74</v>
      </c>
      <c r="O1257" s="90" t="s">
        <v>74</v>
      </c>
      <c r="P1257" s="89" t="s">
        <v>74</v>
      </c>
      <c r="Q1257" s="47" t="str">
        <f t="shared" si="59"/>
        <v>daf910cc-20ec-4eb2-ab26-e6fb16ee0ced</v>
      </c>
      <c r="R1257" s="64" t="s">
        <v>848</v>
      </c>
      <c r="S1257" s="87">
        <v>66</v>
      </c>
      <c r="T1257" s="21">
        <v>1</v>
      </c>
      <c r="U1257" s="62" t="s">
        <v>139</v>
      </c>
      <c r="V1257" s="49" t="s">
        <v>136</v>
      </c>
    </row>
    <row r="1258" spans="1:22" x14ac:dyDescent="0.2">
      <c r="A1258" s="21" t="str">
        <f t="shared" si="57"/>
        <v>Catalogo principalOPEN-CSP ACADEMICO3902af93-b4f4-4e1f-a5c3-60a534c38c6e</v>
      </c>
      <c r="B1258" s="21" t="str">
        <f t="shared" si="58"/>
        <v>3902af93-b4f4-4e1f-a5c3-60a534c38c6eOPEN-CSP ACADEMICO</v>
      </c>
      <c r="D1258" s="21" t="s">
        <v>134</v>
      </c>
      <c r="E1258" t="s">
        <v>2647</v>
      </c>
      <c r="F1258" s="21" t="s">
        <v>779</v>
      </c>
      <c r="G1258" s="21" t="s">
        <v>134</v>
      </c>
      <c r="H1258" s="49" t="s">
        <v>136</v>
      </c>
      <c r="I1258" s="21" t="s">
        <v>74</v>
      </c>
      <c r="J1258" t="s">
        <v>2648</v>
      </c>
      <c r="K1258" s="53" t="s">
        <v>29</v>
      </c>
      <c r="L1258" s="52" t="s">
        <v>92</v>
      </c>
      <c r="M1258" s="48" t="s">
        <v>73</v>
      </c>
      <c r="N1258" s="89" t="s">
        <v>74</v>
      </c>
      <c r="O1258" s="90" t="s">
        <v>74</v>
      </c>
      <c r="P1258" s="89" t="s">
        <v>74</v>
      </c>
      <c r="Q1258" s="47" t="str">
        <f t="shared" si="59"/>
        <v>3902af93-b4f4-4e1f-a5c3-60a534c38c6e</v>
      </c>
      <c r="R1258" s="64" t="s">
        <v>848</v>
      </c>
      <c r="S1258" s="87">
        <v>39.6</v>
      </c>
      <c r="T1258" s="21">
        <v>1</v>
      </c>
      <c r="U1258" s="62" t="s">
        <v>139</v>
      </c>
      <c r="V1258" s="49" t="s">
        <v>136</v>
      </c>
    </row>
    <row r="1259" spans="1:22" x14ac:dyDescent="0.2">
      <c r="A1259" s="21" t="str">
        <f t="shared" si="57"/>
        <v>Catalogo principalOPEN-CSP ACADEMICOf3cf1f64-1a96-4a1d-a7cc-5645bb950fd8</v>
      </c>
      <c r="B1259" s="21" t="str">
        <f t="shared" si="58"/>
        <v>f3cf1f64-1a96-4a1d-a7cc-5645bb950fd8OPEN-CSP ACADEMICO</v>
      </c>
      <c r="D1259" s="21" t="s">
        <v>134</v>
      </c>
      <c r="E1259" t="s">
        <v>2649</v>
      </c>
      <c r="F1259" s="21" t="s">
        <v>779</v>
      </c>
      <c r="G1259" s="21" t="s">
        <v>134</v>
      </c>
      <c r="H1259" s="49" t="s">
        <v>136</v>
      </c>
      <c r="I1259" s="21" t="s">
        <v>74</v>
      </c>
      <c r="J1259" t="s">
        <v>2650</v>
      </c>
      <c r="K1259" s="53" t="s">
        <v>29</v>
      </c>
      <c r="L1259" s="52" t="s">
        <v>92</v>
      </c>
      <c r="M1259" s="48" t="s">
        <v>73</v>
      </c>
      <c r="N1259" s="89" t="s">
        <v>74</v>
      </c>
      <c r="O1259" s="90" t="s">
        <v>74</v>
      </c>
      <c r="P1259" s="89" t="s">
        <v>74</v>
      </c>
      <c r="Q1259" s="47" t="str">
        <f t="shared" si="59"/>
        <v>f3cf1f64-1a96-4a1d-a7cc-5645bb950fd8</v>
      </c>
      <c r="R1259" s="64" t="s">
        <v>848</v>
      </c>
      <c r="S1259" s="87">
        <v>48</v>
      </c>
      <c r="T1259" s="21">
        <v>1</v>
      </c>
      <c r="U1259" s="62" t="s">
        <v>139</v>
      </c>
      <c r="V1259" s="49" t="s">
        <v>136</v>
      </c>
    </row>
    <row r="1260" spans="1:22" x14ac:dyDescent="0.2">
      <c r="A1260" s="21" t="str">
        <f t="shared" si="57"/>
        <v>Catalogo principalOPEN-CSP ACADEMICOcc2d12a7-4f94-402b-b1c3-742c8259b245</v>
      </c>
      <c r="B1260" s="21" t="str">
        <f t="shared" si="58"/>
        <v>cc2d12a7-4f94-402b-b1c3-742c8259b245OPEN-CSP ACADEMICO</v>
      </c>
      <c r="D1260" s="21" t="s">
        <v>134</v>
      </c>
      <c r="E1260" t="s">
        <v>2651</v>
      </c>
      <c r="F1260" s="21" t="s">
        <v>779</v>
      </c>
      <c r="G1260" s="21" t="s">
        <v>134</v>
      </c>
      <c r="H1260" s="49" t="s">
        <v>136</v>
      </c>
      <c r="I1260" s="21" t="s">
        <v>74</v>
      </c>
      <c r="J1260" t="s">
        <v>2652</v>
      </c>
      <c r="K1260" s="53" t="s">
        <v>29</v>
      </c>
      <c r="L1260" s="52" t="s">
        <v>92</v>
      </c>
      <c r="M1260" s="48" t="s">
        <v>73</v>
      </c>
      <c r="N1260" s="89" t="s">
        <v>74</v>
      </c>
      <c r="O1260" s="90" t="s">
        <v>74</v>
      </c>
      <c r="P1260" s="89" t="s">
        <v>74</v>
      </c>
      <c r="Q1260" s="47" t="str">
        <f t="shared" si="59"/>
        <v>cc2d12a7-4f94-402b-b1c3-742c8259b245</v>
      </c>
      <c r="R1260" s="64" t="s">
        <v>848</v>
      </c>
      <c r="S1260" s="87">
        <v>28.8</v>
      </c>
      <c r="T1260" s="21">
        <v>1</v>
      </c>
      <c r="U1260" s="62" t="s">
        <v>139</v>
      </c>
      <c r="V1260" s="49" t="s">
        <v>136</v>
      </c>
    </row>
    <row r="1261" spans="1:22" x14ac:dyDescent="0.2">
      <c r="A1261" s="21" t="str">
        <f t="shared" si="57"/>
        <v>Catalogo principalOPEN-CSP ACADEMICO69896d87-3d84-4b43-97ed-ea254b742add</v>
      </c>
      <c r="B1261" s="21" t="str">
        <f t="shared" si="58"/>
        <v>69896d87-3d84-4b43-97ed-ea254b742addOPEN-CSP ACADEMICO</v>
      </c>
      <c r="D1261" s="21" t="s">
        <v>134</v>
      </c>
      <c r="E1261" t="s">
        <v>2653</v>
      </c>
      <c r="F1261" s="21" t="s">
        <v>779</v>
      </c>
      <c r="G1261" s="21" t="s">
        <v>134</v>
      </c>
      <c r="H1261" s="49" t="s">
        <v>136</v>
      </c>
      <c r="I1261" s="21" t="s">
        <v>74</v>
      </c>
      <c r="J1261" t="s">
        <v>2654</v>
      </c>
      <c r="K1261" s="53" t="s">
        <v>29</v>
      </c>
      <c r="L1261" s="52" t="s">
        <v>92</v>
      </c>
      <c r="M1261" s="48" t="s">
        <v>73</v>
      </c>
      <c r="N1261" s="89" t="s">
        <v>74</v>
      </c>
      <c r="O1261" s="90" t="s">
        <v>74</v>
      </c>
      <c r="P1261" s="89" t="s">
        <v>74</v>
      </c>
      <c r="Q1261" s="47" t="str">
        <f t="shared" si="59"/>
        <v>69896d87-3d84-4b43-97ed-ea254b742add</v>
      </c>
      <c r="R1261" s="64" t="s">
        <v>848</v>
      </c>
      <c r="S1261" s="87">
        <v>770</v>
      </c>
      <c r="T1261" s="21">
        <v>1</v>
      </c>
      <c r="U1261" s="62" t="s">
        <v>139</v>
      </c>
      <c r="V1261" s="49" t="s">
        <v>136</v>
      </c>
    </row>
    <row r="1262" spans="1:22" x14ac:dyDescent="0.2">
      <c r="A1262" s="21" t="str">
        <f t="shared" si="57"/>
        <v>Catalogo principalOPEN-CSP ACADEMICO302fb6be-dd9c-4d13-8eaf-3d6239ad2383</v>
      </c>
      <c r="B1262" s="21" t="str">
        <f t="shared" si="58"/>
        <v>302fb6be-dd9c-4d13-8eaf-3d6239ad2383OPEN-CSP ACADEMICO</v>
      </c>
      <c r="D1262" s="21" t="s">
        <v>134</v>
      </c>
      <c r="E1262" t="s">
        <v>2655</v>
      </c>
      <c r="F1262" s="21" t="s">
        <v>779</v>
      </c>
      <c r="G1262" s="21" t="s">
        <v>134</v>
      </c>
      <c r="H1262" s="49" t="s">
        <v>136</v>
      </c>
      <c r="I1262" s="21" t="s">
        <v>74</v>
      </c>
      <c r="J1262" t="s">
        <v>2656</v>
      </c>
      <c r="K1262" s="53" t="s">
        <v>29</v>
      </c>
      <c r="L1262" s="52" t="s">
        <v>92</v>
      </c>
      <c r="M1262" s="48" t="s">
        <v>73</v>
      </c>
      <c r="N1262" s="89" t="s">
        <v>74</v>
      </c>
      <c r="O1262" s="90" t="s">
        <v>74</v>
      </c>
      <c r="P1262" s="89" t="s">
        <v>74</v>
      </c>
      <c r="Q1262" s="47" t="str">
        <f t="shared" si="59"/>
        <v>302fb6be-dd9c-4d13-8eaf-3d6239ad2383</v>
      </c>
      <c r="R1262" s="64" t="s">
        <v>848</v>
      </c>
      <c r="S1262" s="87">
        <v>560</v>
      </c>
      <c r="T1262" s="21">
        <v>1</v>
      </c>
      <c r="U1262" s="62" t="s">
        <v>139</v>
      </c>
      <c r="V1262" s="49" t="s">
        <v>136</v>
      </c>
    </row>
    <row r="1263" spans="1:22" x14ac:dyDescent="0.2">
      <c r="A1263" s="21" t="str">
        <f t="shared" si="57"/>
        <v>Catalogo principalOPEN-CSP ACADEMICO04ec80cc-ed3e-4887-8a01-d8d122134690</v>
      </c>
      <c r="B1263" s="21" t="str">
        <f t="shared" si="58"/>
        <v>04ec80cc-ed3e-4887-8a01-d8d122134690OPEN-CSP ACADEMICO</v>
      </c>
      <c r="D1263" s="21" t="s">
        <v>134</v>
      </c>
      <c r="E1263" t="s">
        <v>2657</v>
      </c>
      <c r="F1263" s="21" t="s">
        <v>779</v>
      </c>
      <c r="G1263" s="21" t="s">
        <v>134</v>
      </c>
      <c r="H1263" s="49" t="s">
        <v>136</v>
      </c>
      <c r="I1263" s="21" t="s">
        <v>74</v>
      </c>
      <c r="J1263" t="s">
        <v>2658</v>
      </c>
      <c r="K1263" s="53" t="s">
        <v>29</v>
      </c>
      <c r="L1263" s="52" t="s">
        <v>92</v>
      </c>
      <c r="M1263" s="48" t="s">
        <v>73</v>
      </c>
      <c r="N1263" s="89" t="s">
        <v>74</v>
      </c>
      <c r="O1263" s="90" t="s">
        <v>74</v>
      </c>
      <c r="P1263" s="89" t="s">
        <v>74</v>
      </c>
      <c r="Q1263" s="47" t="str">
        <f t="shared" si="59"/>
        <v>04ec80cc-ed3e-4887-8a01-d8d122134690</v>
      </c>
      <c r="R1263" s="64" t="s">
        <v>848</v>
      </c>
      <c r="S1263" s="87">
        <v>2.2000000000000002</v>
      </c>
      <c r="T1263" s="21">
        <v>1</v>
      </c>
      <c r="U1263" s="62" t="s">
        <v>139</v>
      </c>
      <c r="V1263" s="49" t="s">
        <v>136</v>
      </c>
    </row>
    <row r="1264" spans="1:22" x14ac:dyDescent="0.2">
      <c r="A1264" s="21" t="str">
        <f t="shared" si="57"/>
        <v>Catalogo principalOPEN-CSP ACADEMICO34a8866e-06dc-45fe-8c55-8e98b617d9b1</v>
      </c>
      <c r="B1264" s="21" t="str">
        <f t="shared" si="58"/>
        <v>34a8866e-06dc-45fe-8c55-8e98b617d9b1OPEN-CSP ACADEMICO</v>
      </c>
      <c r="D1264" s="21" t="s">
        <v>134</v>
      </c>
      <c r="E1264" t="s">
        <v>2659</v>
      </c>
      <c r="F1264" s="21" t="s">
        <v>779</v>
      </c>
      <c r="G1264" s="21" t="s">
        <v>134</v>
      </c>
      <c r="H1264" s="49" t="s">
        <v>136</v>
      </c>
      <c r="I1264" s="21" t="s">
        <v>74</v>
      </c>
      <c r="J1264" t="s">
        <v>2660</v>
      </c>
      <c r="K1264" s="53" t="s">
        <v>29</v>
      </c>
      <c r="L1264" s="52" t="s">
        <v>92</v>
      </c>
      <c r="M1264" s="48" t="s">
        <v>73</v>
      </c>
      <c r="N1264" s="89" t="s">
        <v>74</v>
      </c>
      <c r="O1264" s="90" t="s">
        <v>74</v>
      </c>
      <c r="P1264" s="89" t="s">
        <v>74</v>
      </c>
      <c r="Q1264" s="47" t="str">
        <f t="shared" si="59"/>
        <v>34a8866e-06dc-45fe-8c55-8e98b617d9b1</v>
      </c>
      <c r="R1264" s="64" t="s">
        <v>848</v>
      </c>
      <c r="S1264" s="87">
        <v>1.6</v>
      </c>
      <c r="T1264" s="21">
        <v>1</v>
      </c>
      <c r="U1264" s="62" t="s">
        <v>139</v>
      </c>
      <c r="V1264" s="49" t="s">
        <v>136</v>
      </c>
    </row>
    <row r="1265" spans="1:22" x14ac:dyDescent="0.2">
      <c r="A1265" s="21" t="str">
        <f t="shared" si="57"/>
        <v>Catalogo principalOPEN-CSP ACADEMICO664c2ff4-18ee-4008-b666-c671fb07d5d5</v>
      </c>
      <c r="B1265" s="21" t="str">
        <f t="shared" si="58"/>
        <v>664c2ff4-18ee-4008-b666-c671fb07d5d5OPEN-CSP ACADEMICO</v>
      </c>
      <c r="D1265" s="21" t="s">
        <v>134</v>
      </c>
      <c r="E1265" t="s">
        <v>2661</v>
      </c>
      <c r="F1265" s="21" t="s">
        <v>779</v>
      </c>
      <c r="G1265" s="21" t="s">
        <v>134</v>
      </c>
      <c r="H1265" s="49" t="s">
        <v>136</v>
      </c>
      <c r="I1265" s="21" t="s">
        <v>74</v>
      </c>
      <c r="J1265" t="s">
        <v>2662</v>
      </c>
      <c r="K1265" s="53" t="s">
        <v>29</v>
      </c>
      <c r="L1265" s="52" t="s">
        <v>92</v>
      </c>
      <c r="M1265" s="48" t="s">
        <v>73</v>
      </c>
      <c r="N1265" s="89" t="s">
        <v>74</v>
      </c>
      <c r="O1265" s="90" t="s">
        <v>74</v>
      </c>
      <c r="P1265" s="89" t="s">
        <v>74</v>
      </c>
      <c r="Q1265" s="47" t="str">
        <f t="shared" si="59"/>
        <v>664c2ff4-18ee-4008-b666-c671fb07d5d5</v>
      </c>
      <c r="R1265" s="64" t="s">
        <v>848</v>
      </c>
      <c r="S1265" s="87">
        <v>3300</v>
      </c>
      <c r="T1265" s="21">
        <v>1</v>
      </c>
      <c r="U1265" s="62" t="s">
        <v>139</v>
      </c>
      <c r="V1265" s="49" t="s">
        <v>136</v>
      </c>
    </row>
    <row r="1266" spans="1:22" x14ac:dyDescent="0.2">
      <c r="A1266" s="21" t="str">
        <f t="shared" si="57"/>
        <v>Catalogo principalOPEN-CSP ACADEMICOd1fb7556-64c0-4a54-b5bd-6822d6ab51aa</v>
      </c>
      <c r="B1266" s="21" t="str">
        <f t="shared" si="58"/>
        <v>d1fb7556-64c0-4a54-b5bd-6822d6ab51aaOPEN-CSP ACADEMICO</v>
      </c>
      <c r="D1266" s="21" t="s">
        <v>134</v>
      </c>
      <c r="E1266" t="s">
        <v>2663</v>
      </c>
      <c r="F1266" s="21" t="s">
        <v>779</v>
      </c>
      <c r="G1266" s="21" t="s">
        <v>134</v>
      </c>
      <c r="H1266" s="49" t="s">
        <v>136</v>
      </c>
      <c r="I1266" s="21" t="s">
        <v>74</v>
      </c>
      <c r="J1266" t="s">
        <v>2664</v>
      </c>
      <c r="K1266" s="53" t="s">
        <v>29</v>
      </c>
      <c r="L1266" s="52" t="s">
        <v>92</v>
      </c>
      <c r="M1266" s="48" t="s">
        <v>73</v>
      </c>
      <c r="N1266" s="89" t="s">
        <v>74</v>
      </c>
      <c r="O1266" s="90" t="s">
        <v>74</v>
      </c>
      <c r="P1266" s="89" t="s">
        <v>74</v>
      </c>
      <c r="Q1266" s="47" t="str">
        <f t="shared" si="59"/>
        <v>d1fb7556-64c0-4a54-b5bd-6822d6ab51aa</v>
      </c>
      <c r="R1266" s="64" t="s">
        <v>848</v>
      </c>
      <c r="S1266" s="87">
        <v>2400</v>
      </c>
      <c r="T1266" s="21">
        <v>1</v>
      </c>
      <c r="U1266" s="62" t="s">
        <v>139</v>
      </c>
      <c r="V1266" s="49" t="s">
        <v>136</v>
      </c>
    </row>
    <row r="1267" spans="1:22" x14ac:dyDescent="0.2">
      <c r="A1267" s="21" t="str">
        <f t="shared" si="57"/>
        <v>Catalogo principalOPEN-CSP ACADEMICO82afc3dc-ec97-4769-aa05-5183c04b5a6c</v>
      </c>
      <c r="B1267" s="21" t="str">
        <f t="shared" si="58"/>
        <v>82afc3dc-ec97-4769-aa05-5183c04b5a6cOPEN-CSP ACADEMICO</v>
      </c>
      <c r="D1267" s="21" t="s">
        <v>134</v>
      </c>
      <c r="E1267" t="s">
        <v>2665</v>
      </c>
      <c r="F1267" s="21" t="s">
        <v>779</v>
      </c>
      <c r="G1267" s="21" t="s">
        <v>134</v>
      </c>
      <c r="H1267" s="49" t="s">
        <v>136</v>
      </c>
      <c r="I1267" s="21" t="s">
        <v>74</v>
      </c>
      <c r="J1267" t="s">
        <v>2666</v>
      </c>
      <c r="K1267" s="53" t="s">
        <v>29</v>
      </c>
      <c r="L1267" s="52" t="s">
        <v>92</v>
      </c>
      <c r="M1267" s="48" t="s">
        <v>73</v>
      </c>
      <c r="N1267" s="89" t="s">
        <v>74</v>
      </c>
      <c r="O1267" s="90" t="s">
        <v>74</v>
      </c>
      <c r="P1267" s="89" t="s">
        <v>74</v>
      </c>
      <c r="Q1267" s="47" t="str">
        <f t="shared" si="59"/>
        <v>82afc3dc-ec97-4769-aa05-5183c04b5a6c</v>
      </c>
      <c r="R1267" s="64" t="s">
        <v>848</v>
      </c>
      <c r="S1267" s="87">
        <v>20350</v>
      </c>
      <c r="T1267" s="21">
        <v>1</v>
      </c>
      <c r="U1267" s="62" t="s">
        <v>139</v>
      </c>
      <c r="V1267" s="49" t="s">
        <v>136</v>
      </c>
    </row>
    <row r="1268" spans="1:22" x14ac:dyDescent="0.2">
      <c r="A1268" s="21" t="str">
        <f t="shared" si="57"/>
        <v>Catalogo principalOPEN-CSP ACADEMICO3b849e19-39cb-4535-84d4-b65e6d78ef8c</v>
      </c>
      <c r="B1268" s="21" t="str">
        <f t="shared" si="58"/>
        <v>3b849e19-39cb-4535-84d4-b65e6d78ef8cOPEN-CSP ACADEMICO</v>
      </c>
      <c r="D1268" s="21" t="s">
        <v>134</v>
      </c>
      <c r="E1268" t="s">
        <v>2667</v>
      </c>
      <c r="F1268" s="21" t="s">
        <v>779</v>
      </c>
      <c r="G1268" s="21" t="s">
        <v>134</v>
      </c>
      <c r="H1268" s="49" t="s">
        <v>136</v>
      </c>
      <c r="I1268" s="21" t="s">
        <v>74</v>
      </c>
      <c r="J1268" t="s">
        <v>2668</v>
      </c>
      <c r="K1268" s="53" t="s">
        <v>29</v>
      </c>
      <c r="L1268" s="52" t="s">
        <v>92</v>
      </c>
      <c r="M1268" s="48" t="s">
        <v>73</v>
      </c>
      <c r="N1268" s="89" t="s">
        <v>74</v>
      </c>
      <c r="O1268" s="90" t="s">
        <v>74</v>
      </c>
      <c r="P1268" s="89" t="s">
        <v>74</v>
      </c>
      <c r="Q1268" s="47" t="str">
        <f t="shared" si="59"/>
        <v>3b849e19-39cb-4535-84d4-b65e6d78ef8c</v>
      </c>
      <c r="R1268" s="64" t="s">
        <v>848</v>
      </c>
      <c r="S1268" s="87">
        <v>14800</v>
      </c>
      <c r="T1268" s="21">
        <v>1</v>
      </c>
      <c r="U1268" s="62" t="s">
        <v>139</v>
      </c>
      <c r="V1268" s="49" t="s">
        <v>136</v>
      </c>
    </row>
    <row r="1269" spans="1:22" x14ac:dyDescent="0.2">
      <c r="A1269" s="21" t="str">
        <f t="shared" si="57"/>
        <v>Catalogo principalOPEN-CSP ACADEMICO0526ed5b-017c-41cd-a65b-e96f571f0197</v>
      </c>
      <c r="B1269" s="21" t="str">
        <f t="shared" si="58"/>
        <v>0526ed5b-017c-41cd-a65b-e96f571f0197OPEN-CSP ACADEMICO</v>
      </c>
      <c r="D1269" s="21" t="s">
        <v>134</v>
      </c>
      <c r="E1269" t="s">
        <v>2669</v>
      </c>
      <c r="F1269" s="21" t="s">
        <v>779</v>
      </c>
      <c r="G1269" s="21" t="s">
        <v>134</v>
      </c>
      <c r="H1269" s="49" t="s">
        <v>136</v>
      </c>
      <c r="I1269" s="21" t="s">
        <v>74</v>
      </c>
      <c r="J1269" t="s">
        <v>2670</v>
      </c>
      <c r="K1269" s="53" t="s">
        <v>29</v>
      </c>
      <c r="L1269" s="52" t="s">
        <v>92</v>
      </c>
      <c r="M1269" s="48" t="s">
        <v>73</v>
      </c>
      <c r="N1269" s="89" t="s">
        <v>74</v>
      </c>
      <c r="O1269" s="90" t="s">
        <v>74</v>
      </c>
      <c r="P1269" s="89" t="s">
        <v>74</v>
      </c>
      <c r="Q1269" s="47" t="str">
        <f t="shared" si="59"/>
        <v>0526ed5b-017c-41cd-a65b-e96f571f0197</v>
      </c>
      <c r="R1269" s="64" t="s">
        <v>848</v>
      </c>
      <c r="S1269" s="87">
        <v>9350</v>
      </c>
      <c r="T1269" s="21">
        <v>1</v>
      </c>
      <c r="U1269" s="62" t="s">
        <v>139</v>
      </c>
      <c r="V1269" s="49" t="s">
        <v>136</v>
      </c>
    </row>
    <row r="1270" spans="1:22" x14ac:dyDescent="0.2">
      <c r="A1270" s="21" t="str">
        <f t="shared" si="57"/>
        <v>Catalogo principalOPEN-CSP ACADEMICO66c6946d-cc6a-407f-98e0-34ff7a977d77</v>
      </c>
      <c r="B1270" s="21" t="str">
        <f t="shared" si="58"/>
        <v>66c6946d-cc6a-407f-98e0-34ff7a977d77OPEN-CSP ACADEMICO</v>
      </c>
      <c r="D1270" s="21" t="s">
        <v>134</v>
      </c>
      <c r="E1270" t="s">
        <v>2671</v>
      </c>
      <c r="F1270" s="21" t="s">
        <v>779</v>
      </c>
      <c r="G1270" s="21" t="s">
        <v>134</v>
      </c>
      <c r="H1270" s="49" t="s">
        <v>136</v>
      </c>
      <c r="I1270" s="21" t="s">
        <v>74</v>
      </c>
      <c r="J1270" t="s">
        <v>2672</v>
      </c>
      <c r="K1270" s="53" t="s">
        <v>29</v>
      </c>
      <c r="L1270" s="52" t="s">
        <v>92</v>
      </c>
      <c r="M1270" s="48" t="s">
        <v>73</v>
      </c>
      <c r="N1270" s="89" t="s">
        <v>74</v>
      </c>
      <c r="O1270" s="90" t="s">
        <v>74</v>
      </c>
      <c r="P1270" s="89" t="s">
        <v>74</v>
      </c>
      <c r="Q1270" s="47" t="str">
        <f t="shared" si="59"/>
        <v>66c6946d-cc6a-407f-98e0-34ff7a977d77</v>
      </c>
      <c r="R1270" s="64" t="s">
        <v>848</v>
      </c>
      <c r="S1270" s="87">
        <v>6800</v>
      </c>
      <c r="T1270" s="21">
        <v>1</v>
      </c>
      <c r="U1270" s="62" t="s">
        <v>139</v>
      </c>
      <c r="V1270" s="49" t="s">
        <v>136</v>
      </c>
    </row>
    <row r="1271" spans="1:22" x14ac:dyDescent="0.2">
      <c r="A1271" s="21" t="str">
        <f t="shared" si="57"/>
        <v>Catalogo principalOPEN-CSP ACADEMICOc634ece6-f9f6-4fc5-823a-2bcddb3ae9de</v>
      </c>
      <c r="B1271" s="21" t="str">
        <f t="shared" si="58"/>
        <v>c634ece6-f9f6-4fc5-823a-2bcddb3ae9deOPEN-CSP ACADEMICO</v>
      </c>
      <c r="D1271" s="21" t="s">
        <v>134</v>
      </c>
      <c r="E1271" t="s">
        <v>2673</v>
      </c>
      <c r="F1271" s="21" t="s">
        <v>779</v>
      </c>
      <c r="G1271" s="21" t="s">
        <v>134</v>
      </c>
      <c r="H1271" s="49" t="s">
        <v>136</v>
      </c>
      <c r="I1271" s="21" t="s">
        <v>74</v>
      </c>
      <c r="J1271" t="s">
        <v>2674</v>
      </c>
      <c r="K1271" s="53" t="s">
        <v>29</v>
      </c>
      <c r="L1271" s="52" t="s">
        <v>92</v>
      </c>
      <c r="M1271" s="48" t="s">
        <v>73</v>
      </c>
      <c r="N1271" s="89" t="s">
        <v>74</v>
      </c>
      <c r="O1271" s="90" t="s">
        <v>74</v>
      </c>
      <c r="P1271" s="89" t="s">
        <v>74</v>
      </c>
      <c r="Q1271" s="47" t="str">
        <f t="shared" si="59"/>
        <v>c634ece6-f9f6-4fc5-823a-2bcddb3ae9de</v>
      </c>
      <c r="R1271" s="64" t="s">
        <v>848</v>
      </c>
      <c r="S1271" s="87">
        <v>412.5</v>
      </c>
      <c r="T1271" s="21">
        <v>1</v>
      </c>
      <c r="U1271" s="62" t="s">
        <v>139</v>
      </c>
      <c r="V1271" s="49" t="s">
        <v>136</v>
      </c>
    </row>
    <row r="1272" spans="1:22" x14ac:dyDescent="0.2">
      <c r="A1272" s="21" t="str">
        <f t="shared" si="57"/>
        <v>Catalogo principalOPEN-CSP ACADEMICO34765464-c4ed-4cc6-b365-ef7c56499403</v>
      </c>
      <c r="B1272" s="21" t="str">
        <f t="shared" si="58"/>
        <v>34765464-c4ed-4cc6-b365-ef7c56499403OPEN-CSP ACADEMICO</v>
      </c>
      <c r="D1272" s="21" t="s">
        <v>134</v>
      </c>
      <c r="E1272" t="s">
        <v>2675</v>
      </c>
      <c r="F1272" s="21" t="s">
        <v>779</v>
      </c>
      <c r="G1272" s="21" t="s">
        <v>134</v>
      </c>
      <c r="H1272" s="49" t="s">
        <v>136</v>
      </c>
      <c r="I1272" s="21" t="s">
        <v>74</v>
      </c>
      <c r="J1272" t="s">
        <v>2676</v>
      </c>
      <c r="K1272" s="53" t="s">
        <v>29</v>
      </c>
      <c r="L1272" s="52" t="s">
        <v>92</v>
      </c>
      <c r="M1272" s="48" t="s">
        <v>73</v>
      </c>
      <c r="N1272" s="89" t="s">
        <v>74</v>
      </c>
      <c r="O1272" s="90" t="s">
        <v>74</v>
      </c>
      <c r="P1272" s="89" t="s">
        <v>74</v>
      </c>
      <c r="Q1272" s="47" t="str">
        <f t="shared" si="59"/>
        <v>34765464-c4ed-4cc6-b365-ef7c56499403</v>
      </c>
      <c r="R1272" s="64" t="s">
        <v>848</v>
      </c>
      <c r="S1272" s="87">
        <v>300</v>
      </c>
      <c r="T1272" s="21">
        <v>1</v>
      </c>
      <c r="U1272" s="62" t="s">
        <v>139</v>
      </c>
      <c r="V1272" s="49" t="s">
        <v>136</v>
      </c>
    </row>
    <row r="1273" spans="1:22" x14ac:dyDescent="0.2">
      <c r="A1273" s="21" t="str">
        <f t="shared" si="57"/>
        <v>Catalogo principalOPEN-CSP ACADEMICO5e6ea6e5-631c-4d74-a967-14298d7d30ae</v>
      </c>
      <c r="B1273" s="21" t="str">
        <f t="shared" si="58"/>
        <v>5e6ea6e5-631c-4d74-a967-14298d7d30aeOPEN-CSP ACADEMICO</v>
      </c>
      <c r="D1273" s="21" t="s">
        <v>134</v>
      </c>
      <c r="E1273" t="s">
        <v>2677</v>
      </c>
      <c r="F1273" s="21" t="s">
        <v>779</v>
      </c>
      <c r="G1273" s="21" t="s">
        <v>134</v>
      </c>
      <c r="H1273" s="49" t="s">
        <v>136</v>
      </c>
      <c r="I1273" s="21" t="s">
        <v>74</v>
      </c>
      <c r="J1273" t="s">
        <v>2678</v>
      </c>
      <c r="K1273" s="53" t="s">
        <v>29</v>
      </c>
      <c r="L1273" s="52" t="s">
        <v>92</v>
      </c>
      <c r="M1273" s="48" t="s">
        <v>73</v>
      </c>
      <c r="N1273" s="89" t="s">
        <v>74</v>
      </c>
      <c r="O1273" s="90" t="s">
        <v>74</v>
      </c>
      <c r="P1273" s="89" t="s">
        <v>74</v>
      </c>
      <c r="Q1273" s="47" t="str">
        <f t="shared" si="59"/>
        <v>5e6ea6e5-631c-4d74-a967-14298d7d30ae</v>
      </c>
      <c r="R1273" s="64" t="s">
        <v>848</v>
      </c>
      <c r="S1273" s="87">
        <v>1650</v>
      </c>
      <c r="T1273" s="21">
        <v>1</v>
      </c>
      <c r="U1273" s="62" t="s">
        <v>139</v>
      </c>
      <c r="V1273" s="49" t="s">
        <v>136</v>
      </c>
    </row>
    <row r="1274" spans="1:22" x14ac:dyDescent="0.2">
      <c r="A1274" s="21" t="str">
        <f t="shared" si="57"/>
        <v>Catalogo principalOPEN-CSP ACADEMICO6a8420ba-7f8a-44f0-9217-184850a5e1b2</v>
      </c>
      <c r="B1274" s="21" t="str">
        <f t="shared" si="58"/>
        <v>6a8420ba-7f8a-44f0-9217-184850a5e1b2OPEN-CSP ACADEMICO</v>
      </c>
      <c r="D1274" s="21" t="s">
        <v>134</v>
      </c>
      <c r="E1274" t="s">
        <v>2679</v>
      </c>
      <c r="F1274" s="21" t="s">
        <v>779</v>
      </c>
      <c r="G1274" s="21" t="s">
        <v>134</v>
      </c>
      <c r="H1274" s="49" t="s">
        <v>136</v>
      </c>
      <c r="I1274" s="21" t="s">
        <v>74</v>
      </c>
      <c r="J1274" t="s">
        <v>2680</v>
      </c>
      <c r="K1274" s="53" t="s">
        <v>29</v>
      </c>
      <c r="L1274" s="52" t="s">
        <v>92</v>
      </c>
      <c r="M1274" s="48" t="s">
        <v>73</v>
      </c>
      <c r="N1274" s="89" t="s">
        <v>74</v>
      </c>
      <c r="O1274" s="90" t="s">
        <v>74</v>
      </c>
      <c r="P1274" s="89" t="s">
        <v>74</v>
      </c>
      <c r="Q1274" s="47" t="str">
        <f t="shared" si="59"/>
        <v>6a8420ba-7f8a-44f0-9217-184850a5e1b2</v>
      </c>
      <c r="R1274" s="64" t="s">
        <v>848</v>
      </c>
      <c r="S1274" s="87">
        <v>1200</v>
      </c>
      <c r="T1274" s="21">
        <v>1</v>
      </c>
      <c r="U1274" s="62" t="s">
        <v>139</v>
      </c>
      <c r="V1274" s="49" t="s">
        <v>136</v>
      </c>
    </row>
    <row r="1275" spans="1:22" x14ac:dyDescent="0.2">
      <c r="A1275" s="21" t="str">
        <f t="shared" si="57"/>
        <v>Catalogo principalOPEN-CSP ACADEMICO91c5ad34-593e-4d50-8748-e949510a4896</v>
      </c>
      <c r="B1275" s="21" t="str">
        <f t="shared" si="58"/>
        <v>91c5ad34-593e-4d50-8748-e949510a4896OPEN-CSP ACADEMICO</v>
      </c>
      <c r="D1275" s="21" t="s">
        <v>134</v>
      </c>
      <c r="E1275" t="s">
        <v>2681</v>
      </c>
      <c r="F1275" s="21" t="s">
        <v>779</v>
      </c>
      <c r="G1275" s="21" t="s">
        <v>134</v>
      </c>
      <c r="H1275" s="49" t="s">
        <v>136</v>
      </c>
      <c r="I1275" s="21" t="s">
        <v>74</v>
      </c>
      <c r="J1275" t="s">
        <v>2682</v>
      </c>
      <c r="K1275" s="53" t="s">
        <v>29</v>
      </c>
      <c r="L1275" s="52" t="s">
        <v>92</v>
      </c>
      <c r="M1275" s="48" t="s">
        <v>73</v>
      </c>
      <c r="N1275" s="89" t="s">
        <v>74</v>
      </c>
      <c r="O1275" s="90" t="s">
        <v>74</v>
      </c>
      <c r="P1275" s="89" t="s">
        <v>74</v>
      </c>
      <c r="Q1275" s="47" t="str">
        <f t="shared" si="59"/>
        <v>91c5ad34-593e-4d50-8748-e949510a4896</v>
      </c>
      <c r="R1275" s="64" t="s">
        <v>848</v>
      </c>
      <c r="S1275" s="87">
        <v>2750</v>
      </c>
      <c r="T1275" s="21">
        <v>1</v>
      </c>
      <c r="U1275" s="62" t="s">
        <v>139</v>
      </c>
      <c r="V1275" s="49" t="s">
        <v>136</v>
      </c>
    </row>
    <row r="1276" spans="1:22" x14ac:dyDescent="0.2">
      <c r="A1276" s="21" t="str">
        <f t="shared" si="57"/>
        <v>Catalogo principalOPEN-CSP ACADEMICOa4a47d74-cd82-48ec-8752-4772db1cba1b</v>
      </c>
      <c r="B1276" s="21" t="str">
        <f t="shared" si="58"/>
        <v>a4a47d74-cd82-48ec-8752-4772db1cba1bOPEN-CSP ACADEMICO</v>
      </c>
      <c r="D1276" s="21" t="s">
        <v>134</v>
      </c>
      <c r="E1276" t="s">
        <v>2683</v>
      </c>
      <c r="F1276" s="21" t="s">
        <v>779</v>
      </c>
      <c r="G1276" s="21" t="s">
        <v>134</v>
      </c>
      <c r="H1276" s="49" t="s">
        <v>136</v>
      </c>
      <c r="I1276" s="21" t="s">
        <v>74</v>
      </c>
      <c r="J1276" t="s">
        <v>2684</v>
      </c>
      <c r="K1276" s="53" t="s">
        <v>29</v>
      </c>
      <c r="L1276" s="52" t="s">
        <v>92</v>
      </c>
      <c r="M1276" s="48" t="s">
        <v>73</v>
      </c>
      <c r="N1276" s="89" t="s">
        <v>74</v>
      </c>
      <c r="O1276" s="90" t="s">
        <v>74</v>
      </c>
      <c r="P1276" s="89" t="s">
        <v>74</v>
      </c>
      <c r="Q1276" s="47" t="str">
        <f t="shared" si="59"/>
        <v>a4a47d74-cd82-48ec-8752-4772db1cba1b</v>
      </c>
      <c r="R1276" s="64" t="s">
        <v>848</v>
      </c>
      <c r="S1276" s="87">
        <v>2000</v>
      </c>
      <c r="T1276" s="21">
        <v>1</v>
      </c>
      <c r="U1276" s="62" t="s">
        <v>139</v>
      </c>
      <c r="V1276" s="49" t="s">
        <v>136</v>
      </c>
    </row>
    <row r="1277" spans="1:22" x14ac:dyDescent="0.2">
      <c r="A1277" s="21" t="str">
        <f t="shared" si="57"/>
        <v>Catalogo principalOPEN-CSP ACADEMICOa24b44fa-b383-46ec-8a1d-f76aa6acae10</v>
      </c>
      <c r="B1277" s="21" t="str">
        <f t="shared" si="58"/>
        <v>a24b44fa-b383-46ec-8a1d-f76aa6acae10OPEN-CSP ACADEMICO</v>
      </c>
      <c r="D1277" s="21" t="s">
        <v>134</v>
      </c>
      <c r="E1277" t="s">
        <v>2685</v>
      </c>
      <c r="F1277" s="21" t="s">
        <v>779</v>
      </c>
      <c r="G1277" s="21" t="s">
        <v>134</v>
      </c>
      <c r="H1277" s="49" t="s">
        <v>136</v>
      </c>
      <c r="I1277" s="21" t="s">
        <v>74</v>
      </c>
      <c r="J1277" t="s">
        <v>2686</v>
      </c>
      <c r="K1277" s="53" t="s">
        <v>29</v>
      </c>
      <c r="L1277" s="52" t="s">
        <v>92</v>
      </c>
      <c r="M1277" s="48" t="s">
        <v>73</v>
      </c>
      <c r="N1277" s="89" t="s">
        <v>74</v>
      </c>
      <c r="O1277" s="90" t="s">
        <v>74</v>
      </c>
      <c r="P1277" s="89" t="s">
        <v>74</v>
      </c>
      <c r="Q1277" s="47" t="str">
        <f t="shared" si="59"/>
        <v>a24b44fa-b383-46ec-8a1d-f76aa6acae10</v>
      </c>
      <c r="R1277" s="64" t="s">
        <v>848</v>
      </c>
      <c r="S1277" s="87">
        <v>440</v>
      </c>
      <c r="T1277" s="21">
        <v>1</v>
      </c>
      <c r="U1277" s="62" t="s">
        <v>139</v>
      </c>
      <c r="V1277" s="49" t="s">
        <v>136</v>
      </c>
    </row>
    <row r="1278" spans="1:22" x14ac:dyDescent="0.2">
      <c r="A1278" s="21" t="str">
        <f t="shared" si="57"/>
        <v>Catalogo principalOPEN-CSP ACADEMICOd5d5f00b-39ab-4666-9414-defc03ab1941</v>
      </c>
      <c r="B1278" s="21" t="str">
        <f t="shared" si="58"/>
        <v>d5d5f00b-39ab-4666-9414-defc03ab1941OPEN-CSP ACADEMICO</v>
      </c>
      <c r="D1278" s="21" t="s">
        <v>134</v>
      </c>
      <c r="E1278" t="s">
        <v>2687</v>
      </c>
      <c r="F1278" s="21" t="s">
        <v>779</v>
      </c>
      <c r="G1278" s="21" t="s">
        <v>134</v>
      </c>
      <c r="H1278" s="49" t="s">
        <v>136</v>
      </c>
      <c r="I1278" s="21" t="s">
        <v>74</v>
      </c>
      <c r="J1278" t="s">
        <v>2688</v>
      </c>
      <c r="K1278" s="53" t="s">
        <v>29</v>
      </c>
      <c r="L1278" s="52" t="s">
        <v>92</v>
      </c>
      <c r="M1278" s="48" t="s">
        <v>73</v>
      </c>
      <c r="N1278" s="89" t="s">
        <v>74</v>
      </c>
      <c r="O1278" s="90" t="s">
        <v>74</v>
      </c>
      <c r="P1278" s="89" t="s">
        <v>74</v>
      </c>
      <c r="Q1278" s="47" t="str">
        <f t="shared" si="59"/>
        <v>d5d5f00b-39ab-4666-9414-defc03ab1941</v>
      </c>
      <c r="R1278" s="64" t="s">
        <v>848</v>
      </c>
      <c r="S1278" s="87">
        <v>7975</v>
      </c>
      <c r="T1278" s="21">
        <v>1</v>
      </c>
      <c r="U1278" s="62" t="s">
        <v>139</v>
      </c>
      <c r="V1278" s="49" t="s">
        <v>136</v>
      </c>
    </row>
    <row r="1279" spans="1:22" x14ac:dyDescent="0.2">
      <c r="A1279" s="21" t="str">
        <f t="shared" ref="A1279:A1342" si="60">D1279&amp;F1279&amp;E1279</f>
        <v>Catalogo principalOPEN-CSP ACADEMICO573ef6fd-ce07-4387-9484-0144cf7d7faf</v>
      </c>
      <c r="B1279" s="21" t="str">
        <f t="shared" ref="B1279:B1342" si="61">E1279&amp;F1279</f>
        <v>573ef6fd-ce07-4387-9484-0144cf7d7fafOPEN-CSP ACADEMICO</v>
      </c>
      <c r="D1279" s="21" t="s">
        <v>134</v>
      </c>
      <c r="E1279" t="s">
        <v>2689</v>
      </c>
      <c r="F1279" s="21" t="s">
        <v>779</v>
      </c>
      <c r="G1279" s="21" t="s">
        <v>134</v>
      </c>
      <c r="H1279" s="49" t="s">
        <v>136</v>
      </c>
      <c r="I1279" s="21" t="s">
        <v>74</v>
      </c>
      <c r="J1279" t="s">
        <v>2690</v>
      </c>
      <c r="K1279" s="53" t="s">
        <v>29</v>
      </c>
      <c r="L1279" s="52" t="s">
        <v>92</v>
      </c>
      <c r="M1279" s="48" t="s">
        <v>73</v>
      </c>
      <c r="N1279" s="89" t="s">
        <v>74</v>
      </c>
      <c r="O1279" s="90" t="s">
        <v>74</v>
      </c>
      <c r="P1279" s="89" t="s">
        <v>74</v>
      </c>
      <c r="Q1279" s="47" t="str">
        <f t="shared" si="59"/>
        <v>573ef6fd-ce07-4387-9484-0144cf7d7faf</v>
      </c>
      <c r="R1279" s="64" t="s">
        <v>848</v>
      </c>
      <c r="S1279" s="87">
        <v>5800</v>
      </c>
      <c r="T1279" s="21">
        <v>1</v>
      </c>
      <c r="U1279" s="62" t="s">
        <v>139</v>
      </c>
      <c r="V1279" s="49" t="s">
        <v>136</v>
      </c>
    </row>
    <row r="1280" spans="1:22" x14ac:dyDescent="0.2">
      <c r="A1280" s="21" t="str">
        <f t="shared" si="60"/>
        <v>Catalogo principalOPEN-CSP ACADEMICO739b8ee1-5098-49af-8533-69b3bc05114e</v>
      </c>
      <c r="B1280" s="21" t="str">
        <f t="shared" si="61"/>
        <v>739b8ee1-5098-49af-8533-69b3bc05114eOPEN-CSP ACADEMICO</v>
      </c>
      <c r="D1280" s="21" t="s">
        <v>134</v>
      </c>
      <c r="E1280" t="s">
        <v>2691</v>
      </c>
      <c r="F1280" s="21" t="s">
        <v>779</v>
      </c>
      <c r="G1280" s="21" t="s">
        <v>134</v>
      </c>
      <c r="H1280" s="49" t="s">
        <v>136</v>
      </c>
      <c r="I1280" s="21" t="s">
        <v>74</v>
      </c>
      <c r="J1280" t="s">
        <v>2692</v>
      </c>
      <c r="K1280" s="53" t="s">
        <v>29</v>
      </c>
      <c r="L1280" s="52" t="s">
        <v>92</v>
      </c>
      <c r="M1280" s="48" t="s">
        <v>73</v>
      </c>
      <c r="N1280" s="89" t="s">
        <v>74</v>
      </c>
      <c r="O1280" s="90" t="s">
        <v>74</v>
      </c>
      <c r="P1280" s="89" t="s">
        <v>74</v>
      </c>
      <c r="Q1280" s="47" t="str">
        <f t="shared" si="59"/>
        <v>739b8ee1-5098-49af-8533-69b3bc05114e</v>
      </c>
      <c r="R1280" s="64" t="s">
        <v>848</v>
      </c>
      <c r="S1280" s="87">
        <v>371.3</v>
      </c>
      <c r="T1280" s="21">
        <v>1</v>
      </c>
      <c r="U1280" s="62" t="s">
        <v>139</v>
      </c>
      <c r="V1280" s="49" t="s">
        <v>136</v>
      </c>
    </row>
    <row r="1281" spans="1:22" x14ac:dyDescent="0.2">
      <c r="A1281" s="21" t="str">
        <f t="shared" si="60"/>
        <v>Catalogo principalOPEN-CSP ACADEMICOae1d7061-f0ea-4cbc-8893-46912fe28419</v>
      </c>
      <c r="B1281" s="21" t="str">
        <f t="shared" si="61"/>
        <v>ae1d7061-f0ea-4cbc-8893-46912fe28419OPEN-CSP ACADEMICO</v>
      </c>
      <c r="D1281" s="21" t="s">
        <v>134</v>
      </c>
      <c r="E1281" t="s">
        <v>2693</v>
      </c>
      <c r="F1281" s="21" t="s">
        <v>779</v>
      </c>
      <c r="G1281" s="21" t="s">
        <v>134</v>
      </c>
      <c r="H1281" s="49" t="s">
        <v>136</v>
      </c>
      <c r="I1281" s="21" t="s">
        <v>74</v>
      </c>
      <c r="J1281" t="s">
        <v>2694</v>
      </c>
      <c r="K1281" s="53" t="s">
        <v>29</v>
      </c>
      <c r="L1281" s="52" t="s">
        <v>92</v>
      </c>
      <c r="M1281" s="48" t="s">
        <v>73</v>
      </c>
      <c r="N1281" s="89" t="s">
        <v>74</v>
      </c>
      <c r="O1281" s="90" t="s">
        <v>74</v>
      </c>
      <c r="P1281" s="89" t="s">
        <v>74</v>
      </c>
      <c r="Q1281" s="47" t="str">
        <f t="shared" si="59"/>
        <v>ae1d7061-f0ea-4cbc-8893-46912fe28419</v>
      </c>
      <c r="R1281" s="64" t="s">
        <v>848</v>
      </c>
      <c r="S1281" s="87">
        <v>270</v>
      </c>
      <c r="T1281" s="21">
        <v>1</v>
      </c>
      <c r="U1281" s="62" t="s">
        <v>139</v>
      </c>
      <c r="V1281" s="49" t="s">
        <v>136</v>
      </c>
    </row>
    <row r="1282" spans="1:22" x14ac:dyDescent="0.2">
      <c r="A1282" s="21" t="str">
        <f t="shared" si="60"/>
        <v>Catalogo principalOPEN-CSP ACADEMICOc42163a8-2b7b-4be3-9a2b-f2ea14e5baee</v>
      </c>
      <c r="B1282" s="21" t="str">
        <f t="shared" si="61"/>
        <v>c42163a8-2b7b-4be3-9a2b-f2ea14e5baeeOPEN-CSP ACADEMICO</v>
      </c>
      <c r="D1282" s="21" t="s">
        <v>134</v>
      </c>
      <c r="E1282" t="s">
        <v>2695</v>
      </c>
      <c r="F1282" s="21" t="s">
        <v>779</v>
      </c>
      <c r="G1282" s="21" t="s">
        <v>134</v>
      </c>
      <c r="H1282" s="49" t="s">
        <v>136</v>
      </c>
      <c r="I1282" s="21" t="s">
        <v>74</v>
      </c>
      <c r="J1282" t="s">
        <v>2696</v>
      </c>
      <c r="K1282" s="53" t="s">
        <v>29</v>
      </c>
      <c r="L1282" s="52" t="s">
        <v>92</v>
      </c>
      <c r="M1282" s="48" t="s">
        <v>73</v>
      </c>
      <c r="N1282" s="89" t="s">
        <v>74</v>
      </c>
      <c r="O1282" s="90" t="s">
        <v>74</v>
      </c>
      <c r="P1282" s="89" t="s">
        <v>74</v>
      </c>
      <c r="Q1282" s="47" t="str">
        <f t="shared" si="59"/>
        <v>c42163a8-2b7b-4be3-9a2b-f2ea14e5baee</v>
      </c>
      <c r="R1282" s="64" t="s">
        <v>848</v>
      </c>
      <c r="S1282" s="87">
        <v>17050</v>
      </c>
      <c r="T1282" s="21">
        <v>1</v>
      </c>
      <c r="U1282" s="62" t="s">
        <v>139</v>
      </c>
      <c r="V1282" s="49" t="s">
        <v>136</v>
      </c>
    </row>
    <row r="1283" spans="1:22" x14ac:dyDescent="0.2">
      <c r="A1283" s="21" t="str">
        <f t="shared" si="60"/>
        <v>Catalogo principalOPEN-CSP ACADEMICO783d8e73-a3f6-43ac-af61-e742dcc8025e</v>
      </c>
      <c r="B1283" s="21" t="str">
        <f t="shared" si="61"/>
        <v>783d8e73-a3f6-43ac-af61-e742dcc8025eOPEN-CSP ACADEMICO</v>
      </c>
      <c r="D1283" s="21" t="s">
        <v>134</v>
      </c>
      <c r="E1283" t="s">
        <v>2697</v>
      </c>
      <c r="F1283" s="21" t="s">
        <v>779</v>
      </c>
      <c r="G1283" s="21" t="s">
        <v>134</v>
      </c>
      <c r="H1283" s="49" t="s">
        <v>136</v>
      </c>
      <c r="I1283" s="21" t="s">
        <v>74</v>
      </c>
      <c r="J1283" t="s">
        <v>2698</v>
      </c>
      <c r="K1283" s="53" t="s">
        <v>29</v>
      </c>
      <c r="L1283" s="52" t="s">
        <v>92</v>
      </c>
      <c r="M1283" s="48" t="s">
        <v>73</v>
      </c>
      <c r="N1283" s="89" t="s">
        <v>74</v>
      </c>
      <c r="O1283" s="90" t="s">
        <v>74</v>
      </c>
      <c r="P1283" s="89" t="s">
        <v>74</v>
      </c>
      <c r="Q1283" s="47" t="str">
        <f t="shared" ref="Q1283:Q1346" si="62">+E1283</f>
        <v>783d8e73-a3f6-43ac-af61-e742dcc8025e</v>
      </c>
      <c r="R1283" s="64" t="s">
        <v>848</v>
      </c>
      <c r="S1283" s="87">
        <v>12400</v>
      </c>
      <c r="T1283" s="21">
        <v>1</v>
      </c>
      <c r="U1283" s="62" t="s">
        <v>139</v>
      </c>
      <c r="V1283" s="49" t="s">
        <v>136</v>
      </c>
    </row>
    <row r="1284" spans="1:22" x14ac:dyDescent="0.2">
      <c r="A1284" s="21" t="str">
        <f t="shared" si="60"/>
        <v>Catalogo principalOPEN-CSP ACADEMICOf6c0362a-964f-4289-9ed2-e50b03aa4434</v>
      </c>
      <c r="B1284" s="21" t="str">
        <f t="shared" si="61"/>
        <v>f6c0362a-964f-4289-9ed2-e50b03aa4434OPEN-CSP ACADEMICO</v>
      </c>
      <c r="D1284" s="21" t="s">
        <v>134</v>
      </c>
      <c r="E1284" t="s">
        <v>2699</v>
      </c>
      <c r="F1284" s="21" t="s">
        <v>779</v>
      </c>
      <c r="G1284" s="21" t="s">
        <v>134</v>
      </c>
      <c r="H1284" s="49" t="s">
        <v>136</v>
      </c>
      <c r="I1284" s="21" t="s">
        <v>74</v>
      </c>
      <c r="J1284" t="s">
        <v>2700</v>
      </c>
      <c r="K1284" s="53" t="s">
        <v>29</v>
      </c>
      <c r="L1284" s="52" t="s">
        <v>92</v>
      </c>
      <c r="M1284" s="48" t="s">
        <v>73</v>
      </c>
      <c r="N1284" s="89" t="s">
        <v>74</v>
      </c>
      <c r="O1284" s="90" t="s">
        <v>74</v>
      </c>
      <c r="P1284" s="89" t="s">
        <v>74</v>
      </c>
      <c r="Q1284" s="47" t="str">
        <f t="shared" si="62"/>
        <v>f6c0362a-964f-4289-9ed2-e50b03aa4434</v>
      </c>
      <c r="R1284" s="64" t="s">
        <v>848</v>
      </c>
      <c r="S1284" s="87">
        <v>220</v>
      </c>
      <c r="T1284" s="21">
        <v>1</v>
      </c>
      <c r="U1284" s="62" t="s">
        <v>139</v>
      </c>
      <c r="V1284" s="49" t="s">
        <v>136</v>
      </c>
    </row>
    <row r="1285" spans="1:22" x14ac:dyDescent="0.2">
      <c r="A1285" s="21" t="str">
        <f t="shared" si="60"/>
        <v>Catalogo principalOPEN-CSP ACADEMICO9e63cfd2-61f9-4c41-964a-2a47bcc39a0d</v>
      </c>
      <c r="B1285" s="21" t="str">
        <f t="shared" si="61"/>
        <v>9e63cfd2-61f9-4c41-964a-2a47bcc39a0dOPEN-CSP ACADEMICO</v>
      </c>
      <c r="D1285" s="21" t="s">
        <v>134</v>
      </c>
      <c r="E1285" t="s">
        <v>2701</v>
      </c>
      <c r="F1285" s="21" t="s">
        <v>779</v>
      </c>
      <c r="G1285" s="21" t="s">
        <v>134</v>
      </c>
      <c r="H1285" s="49" t="s">
        <v>136</v>
      </c>
      <c r="I1285" s="21" t="s">
        <v>74</v>
      </c>
      <c r="J1285" t="s">
        <v>2702</v>
      </c>
      <c r="K1285" s="53" t="s">
        <v>29</v>
      </c>
      <c r="L1285" s="52" t="s">
        <v>92</v>
      </c>
      <c r="M1285" s="48" t="s">
        <v>73</v>
      </c>
      <c r="N1285" s="89" t="s">
        <v>74</v>
      </c>
      <c r="O1285" s="90" t="s">
        <v>74</v>
      </c>
      <c r="P1285" s="89" t="s">
        <v>74</v>
      </c>
      <c r="Q1285" s="47" t="str">
        <f t="shared" si="62"/>
        <v>9e63cfd2-61f9-4c41-964a-2a47bcc39a0d</v>
      </c>
      <c r="R1285" s="64" t="s">
        <v>848</v>
      </c>
      <c r="S1285" s="87">
        <v>20</v>
      </c>
      <c r="T1285" s="21">
        <v>1</v>
      </c>
      <c r="U1285" s="62" t="s">
        <v>139</v>
      </c>
      <c r="V1285" s="49" t="s">
        <v>136</v>
      </c>
    </row>
    <row r="1286" spans="1:22" x14ac:dyDescent="0.2">
      <c r="A1286" s="21" t="str">
        <f t="shared" si="60"/>
        <v>Catalogo principalOPEN-CSP ACADEMICO632ed93a-9a93-4b43-9e63-f43497d7ad57</v>
      </c>
      <c r="B1286" s="21" t="str">
        <f t="shared" si="61"/>
        <v>632ed93a-9a93-4b43-9e63-f43497d7ad57OPEN-CSP ACADEMICO</v>
      </c>
      <c r="D1286" s="21" t="s">
        <v>134</v>
      </c>
      <c r="E1286" t="s">
        <v>2703</v>
      </c>
      <c r="F1286" s="21" t="s">
        <v>779</v>
      </c>
      <c r="G1286" s="21" t="s">
        <v>134</v>
      </c>
      <c r="H1286" s="49" t="s">
        <v>136</v>
      </c>
      <c r="I1286" s="21" t="s">
        <v>74</v>
      </c>
      <c r="J1286" t="s">
        <v>2704</v>
      </c>
      <c r="K1286" s="53" t="s">
        <v>29</v>
      </c>
      <c r="L1286" s="52" t="s">
        <v>92</v>
      </c>
      <c r="M1286" s="48" t="s">
        <v>73</v>
      </c>
      <c r="N1286" s="89" t="s">
        <v>74</v>
      </c>
      <c r="O1286" s="90" t="s">
        <v>74</v>
      </c>
      <c r="P1286" s="89" t="s">
        <v>74</v>
      </c>
      <c r="Q1286" s="47" t="str">
        <f t="shared" si="62"/>
        <v>632ed93a-9a93-4b43-9e63-f43497d7ad57</v>
      </c>
      <c r="R1286" s="64" t="s">
        <v>848</v>
      </c>
      <c r="S1286" s="87">
        <v>350</v>
      </c>
      <c r="T1286" s="21">
        <v>1</v>
      </c>
      <c r="U1286" s="62" t="s">
        <v>139</v>
      </c>
      <c r="V1286" s="49" t="s">
        <v>136</v>
      </c>
    </row>
    <row r="1287" spans="1:22" x14ac:dyDescent="0.2">
      <c r="A1287" s="21" t="str">
        <f t="shared" si="60"/>
        <v>Catalogo principalOPEN-CSP ACADEMICO7da6cd50-24d3-477f-8848-3fad610535f9</v>
      </c>
      <c r="B1287" s="21" t="str">
        <f t="shared" si="61"/>
        <v>7da6cd50-24d3-477f-8848-3fad610535f9OPEN-CSP ACADEMICO</v>
      </c>
      <c r="D1287" s="21" t="s">
        <v>134</v>
      </c>
      <c r="E1287" t="s">
        <v>2705</v>
      </c>
      <c r="F1287" s="21" t="s">
        <v>779</v>
      </c>
      <c r="G1287" s="21" t="s">
        <v>134</v>
      </c>
      <c r="H1287" s="49" t="s">
        <v>136</v>
      </c>
      <c r="I1287" s="21" t="s">
        <v>74</v>
      </c>
      <c r="J1287" t="s">
        <v>2706</v>
      </c>
      <c r="K1287" s="53" t="s">
        <v>29</v>
      </c>
      <c r="L1287" s="52" t="s">
        <v>92</v>
      </c>
      <c r="M1287" s="48" t="s">
        <v>73</v>
      </c>
      <c r="N1287" s="89" t="s">
        <v>74</v>
      </c>
      <c r="O1287" s="90" t="s">
        <v>74</v>
      </c>
      <c r="P1287" s="89" t="s">
        <v>74</v>
      </c>
      <c r="Q1287" s="47" t="str">
        <f t="shared" si="62"/>
        <v>7da6cd50-24d3-477f-8848-3fad610535f9</v>
      </c>
      <c r="R1287" s="64" t="s">
        <v>848</v>
      </c>
      <c r="S1287" s="87">
        <v>0</v>
      </c>
      <c r="T1287" s="21">
        <v>1</v>
      </c>
      <c r="U1287" s="62" t="s">
        <v>139</v>
      </c>
      <c r="V1287" s="49" t="s">
        <v>136</v>
      </c>
    </row>
    <row r="1288" spans="1:22" x14ac:dyDescent="0.2">
      <c r="A1288" s="21" t="str">
        <f t="shared" si="60"/>
        <v>Catalogo principalOPEN-CSP ACADEMICOafb11d0e-f236-4915-a38a-53153e27c9ff</v>
      </c>
      <c r="B1288" s="21" t="str">
        <f t="shared" si="61"/>
        <v>afb11d0e-f236-4915-a38a-53153e27c9ffOPEN-CSP ACADEMICO</v>
      </c>
      <c r="D1288" s="21" t="s">
        <v>134</v>
      </c>
      <c r="E1288" t="s">
        <v>2707</v>
      </c>
      <c r="F1288" s="21" t="s">
        <v>779</v>
      </c>
      <c r="G1288" s="21" t="s">
        <v>134</v>
      </c>
      <c r="H1288" s="49" t="s">
        <v>136</v>
      </c>
      <c r="I1288" s="21" t="s">
        <v>74</v>
      </c>
      <c r="J1288" t="s">
        <v>2708</v>
      </c>
      <c r="K1288" s="53" t="s">
        <v>29</v>
      </c>
      <c r="L1288" s="52" t="s">
        <v>92</v>
      </c>
      <c r="M1288" s="48" t="s">
        <v>73</v>
      </c>
      <c r="N1288" s="89" t="s">
        <v>74</v>
      </c>
      <c r="O1288" s="90" t="s">
        <v>74</v>
      </c>
      <c r="P1288" s="89" t="s">
        <v>74</v>
      </c>
      <c r="Q1288" s="47" t="str">
        <f t="shared" si="62"/>
        <v>afb11d0e-f236-4915-a38a-53153e27c9ff</v>
      </c>
      <c r="R1288" s="64" t="s">
        <v>848</v>
      </c>
      <c r="S1288" s="87">
        <v>0</v>
      </c>
      <c r="T1288" s="21">
        <v>1</v>
      </c>
      <c r="U1288" s="62" t="s">
        <v>139</v>
      </c>
      <c r="V1288" s="49" t="s">
        <v>136</v>
      </c>
    </row>
    <row r="1289" spans="1:22" x14ac:dyDescent="0.2">
      <c r="A1289" s="21" t="str">
        <f t="shared" si="60"/>
        <v>Catalogo principalOPEN-CSP ACADEMICO3e3e9ccc-cdd4-4c7d-8644-336431f50e2b</v>
      </c>
      <c r="B1289" s="21" t="str">
        <f t="shared" si="61"/>
        <v>3e3e9ccc-cdd4-4c7d-8644-336431f50e2bOPEN-CSP ACADEMICO</v>
      </c>
      <c r="D1289" s="21" t="s">
        <v>134</v>
      </c>
      <c r="E1289" t="s">
        <v>2709</v>
      </c>
      <c r="F1289" s="21" t="s">
        <v>779</v>
      </c>
      <c r="G1289" s="21" t="s">
        <v>134</v>
      </c>
      <c r="H1289" s="49" t="s">
        <v>136</v>
      </c>
      <c r="I1289" s="21" t="s">
        <v>74</v>
      </c>
      <c r="J1289" t="s">
        <v>2710</v>
      </c>
      <c r="K1289" s="53" t="s">
        <v>29</v>
      </c>
      <c r="L1289" s="52" t="s">
        <v>92</v>
      </c>
      <c r="M1289" s="48" t="s">
        <v>73</v>
      </c>
      <c r="N1289" s="89" t="s">
        <v>74</v>
      </c>
      <c r="O1289" s="90" t="s">
        <v>74</v>
      </c>
      <c r="P1289" s="89" t="s">
        <v>74</v>
      </c>
      <c r="Q1289" s="47" t="str">
        <f t="shared" si="62"/>
        <v>3e3e9ccc-cdd4-4c7d-8644-336431f50e2b</v>
      </c>
      <c r="R1289" s="64" t="s">
        <v>848</v>
      </c>
      <c r="S1289" s="87">
        <v>0.6</v>
      </c>
      <c r="T1289" s="21">
        <v>1</v>
      </c>
      <c r="U1289" s="62" t="s">
        <v>139</v>
      </c>
      <c r="V1289" s="49" t="s">
        <v>136</v>
      </c>
    </row>
    <row r="1290" spans="1:22" x14ac:dyDescent="0.2">
      <c r="A1290" s="21" t="str">
        <f t="shared" si="60"/>
        <v>Catalogo principalOPEN-CSP ACADEMICO2084c385-65b3-4fac-867b-e9a2e1dde635</v>
      </c>
      <c r="B1290" s="21" t="str">
        <f t="shared" si="61"/>
        <v>2084c385-65b3-4fac-867b-e9a2e1dde635OPEN-CSP ACADEMICO</v>
      </c>
      <c r="D1290" s="21" t="s">
        <v>134</v>
      </c>
      <c r="E1290" t="s">
        <v>2711</v>
      </c>
      <c r="F1290" s="21" t="s">
        <v>779</v>
      </c>
      <c r="G1290" s="21" t="s">
        <v>134</v>
      </c>
      <c r="H1290" s="49" t="s">
        <v>136</v>
      </c>
      <c r="I1290" s="21" t="s">
        <v>74</v>
      </c>
      <c r="J1290" t="s">
        <v>2712</v>
      </c>
      <c r="K1290" s="53" t="s">
        <v>29</v>
      </c>
      <c r="L1290" s="52" t="s">
        <v>92</v>
      </c>
      <c r="M1290" s="48" t="s">
        <v>73</v>
      </c>
      <c r="N1290" s="89" t="s">
        <v>74</v>
      </c>
      <c r="O1290" s="90" t="s">
        <v>74</v>
      </c>
      <c r="P1290" s="89" t="s">
        <v>74</v>
      </c>
      <c r="Q1290" s="47" t="str">
        <f t="shared" si="62"/>
        <v>2084c385-65b3-4fac-867b-e9a2e1dde635</v>
      </c>
      <c r="R1290" s="64" t="s">
        <v>848</v>
      </c>
      <c r="S1290" s="87">
        <v>0.3</v>
      </c>
      <c r="T1290" s="21">
        <v>1</v>
      </c>
      <c r="U1290" s="62" t="s">
        <v>139</v>
      </c>
      <c r="V1290" s="49" t="s">
        <v>136</v>
      </c>
    </row>
    <row r="1291" spans="1:22" x14ac:dyDescent="0.2">
      <c r="A1291" s="21" t="str">
        <f t="shared" si="60"/>
        <v>Catalogo principalOPEN-CSP ACADEMICO4e61b7b8-9e0b-407c-a022-fb268080a11c</v>
      </c>
      <c r="B1291" s="21" t="str">
        <f t="shared" si="61"/>
        <v>4e61b7b8-9e0b-407c-a022-fb268080a11cOPEN-CSP ACADEMICO</v>
      </c>
      <c r="D1291" s="21" t="s">
        <v>134</v>
      </c>
      <c r="E1291" t="s">
        <v>2713</v>
      </c>
      <c r="F1291" s="21" t="s">
        <v>779</v>
      </c>
      <c r="G1291" s="21" t="s">
        <v>134</v>
      </c>
      <c r="H1291" s="49" t="s">
        <v>136</v>
      </c>
      <c r="I1291" s="21" t="s">
        <v>74</v>
      </c>
      <c r="J1291" t="s">
        <v>2714</v>
      </c>
      <c r="K1291" s="53" t="s">
        <v>29</v>
      </c>
      <c r="L1291" s="52" t="s">
        <v>92</v>
      </c>
      <c r="M1291" s="48" t="s">
        <v>73</v>
      </c>
      <c r="N1291" s="89" t="s">
        <v>74</v>
      </c>
      <c r="O1291" s="90" t="s">
        <v>74</v>
      </c>
      <c r="P1291" s="89" t="s">
        <v>74</v>
      </c>
      <c r="Q1291" s="47" t="str">
        <f t="shared" si="62"/>
        <v>4e61b7b8-9e0b-407c-a022-fb268080a11c</v>
      </c>
      <c r="R1291" s="64" t="s">
        <v>848</v>
      </c>
      <c r="S1291" s="87">
        <v>0</v>
      </c>
      <c r="T1291" s="21">
        <v>1</v>
      </c>
      <c r="U1291" s="62" t="s">
        <v>139</v>
      </c>
      <c r="V1291" s="49" t="s">
        <v>136</v>
      </c>
    </row>
    <row r="1292" spans="1:22" x14ac:dyDescent="0.2">
      <c r="A1292" s="21" t="str">
        <f t="shared" si="60"/>
        <v>Catalogo principalOPEN-CSP ACADEMICOda22b4b5-e211-4e95-905d-fc24ff5a90a9</v>
      </c>
      <c r="B1292" s="21" t="str">
        <f t="shared" si="61"/>
        <v>da22b4b5-e211-4e95-905d-fc24ff5a90a9OPEN-CSP ACADEMICO</v>
      </c>
      <c r="D1292" s="21" t="s">
        <v>134</v>
      </c>
      <c r="E1292" t="s">
        <v>2715</v>
      </c>
      <c r="F1292" s="21" t="s">
        <v>779</v>
      </c>
      <c r="G1292" s="21" t="s">
        <v>134</v>
      </c>
      <c r="H1292" s="49" t="s">
        <v>136</v>
      </c>
      <c r="I1292" s="21" t="s">
        <v>74</v>
      </c>
      <c r="J1292" t="s">
        <v>2716</v>
      </c>
      <c r="K1292" s="53" t="s">
        <v>29</v>
      </c>
      <c r="L1292" s="52" t="s">
        <v>92</v>
      </c>
      <c r="M1292" s="48" t="s">
        <v>73</v>
      </c>
      <c r="N1292" s="89" t="s">
        <v>74</v>
      </c>
      <c r="O1292" s="90" t="s">
        <v>74</v>
      </c>
      <c r="P1292" s="89" t="s">
        <v>74</v>
      </c>
      <c r="Q1292" s="47" t="str">
        <f t="shared" si="62"/>
        <v>da22b4b5-e211-4e95-905d-fc24ff5a90a9</v>
      </c>
      <c r="R1292" s="64" t="s">
        <v>848</v>
      </c>
      <c r="S1292" s="87">
        <v>0.9</v>
      </c>
      <c r="T1292" s="21">
        <v>1</v>
      </c>
      <c r="U1292" s="62" t="s">
        <v>139</v>
      </c>
      <c r="V1292" s="49" t="s">
        <v>136</v>
      </c>
    </row>
    <row r="1293" spans="1:22" x14ac:dyDescent="0.2">
      <c r="A1293" s="21" t="str">
        <f t="shared" si="60"/>
        <v>Catalogo principalOPEN-CSP ACADEMICO190adaa1-f3fc-40d3-94f3-1474ef1629d0</v>
      </c>
      <c r="B1293" s="21" t="str">
        <f t="shared" si="61"/>
        <v>190adaa1-f3fc-40d3-94f3-1474ef1629d0OPEN-CSP ACADEMICO</v>
      </c>
      <c r="D1293" s="21" t="s">
        <v>134</v>
      </c>
      <c r="E1293" t="s">
        <v>2717</v>
      </c>
      <c r="F1293" s="21" t="s">
        <v>779</v>
      </c>
      <c r="G1293" s="21" t="s">
        <v>134</v>
      </c>
      <c r="H1293" s="49" t="s">
        <v>136</v>
      </c>
      <c r="I1293" s="21" t="s">
        <v>74</v>
      </c>
      <c r="J1293" t="s">
        <v>2718</v>
      </c>
      <c r="K1293" s="53" t="s">
        <v>29</v>
      </c>
      <c r="L1293" s="52" t="s">
        <v>92</v>
      </c>
      <c r="M1293" s="48" t="s">
        <v>73</v>
      </c>
      <c r="N1293" s="89" t="s">
        <v>74</v>
      </c>
      <c r="O1293" s="90" t="s">
        <v>74</v>
      </c>
      <c r="P1293" s="89" t="s">
        <v>74</v>
      </c>
      <c r="Q1293" s="47" t="str">
        <f t="shared" si="62"/>
        <v>190adaa1-f3fc-40d3-94f3-1474ef1629d0</v>
      </c>
      <c r="R1293" s="64" t="s">
        <v>848</v>
      </c>
      <c r="S1293" s="87">
        <v>0.45</v>
      </c>
      <c r="T1293" s="21">
        <v>1</v>
      </c>
      <c r="U1293" s="62" t="s">
        <v>139</v>
      </c>
      <c r="V1293" s="49" t="s">
        <v>136</v>
      </c>
    </row>
    <row r="1294" spans="1:22" x14ac:dyDescent="0.2">
      <c r="A1294" s="21" t="str">
        <f t="shared" si="60"/>
        <v>Catalogo principalOPEN-CSP ACADEMICO5c923d96-3c69-46ed-84b2-caaa4be1e3f0</v>
      </c>
      <c r="B1294" s="21" t="str">
        <f t="shared" si="61"/>
        <v>5c923d96-3c69-46ed-84b2-caaa4be1e3f0OPEN-CSP ACADEMICO</v>
      </c>
      <c r="D1294" s="21" t="s">
        <v>134</v>
      </c>
      <c r="E1294" t="s">
        <v>2719</v>
      </c>
      <c r="F1294" s="21" t="s">
        <v>779</v>
      </c>
      <c r="G1294" s="21" t="s">
        <v>134</v>
      </c>
      <c r="H1294" s="49" t="s">
        <v>136</v>
      </c>
      <c r="I1294" s="21" t="s">
        <v>74</v>
      </c>
      <c r="J1294" t="s">
        <v>2720</v>
      </c>
      <c r="K1294" s="53" t="s">
        <v>29</v>
      </c>
      <c r="L1294" s="52" t="s">
        <v>92</v>
      </c>
      <c r="M1294" s="48" t="s">
        <v>73</v>
      </c>
      <c r="N1294" s="89" t="s">
        <v>74</v>
      </c>
      <c r="O1294" s="90" t="s">
        <v>74</v>
      </c>
      <c r="P1294" s="89" t="s">
        <v>74</v>
      </c>
      <c r="Q1294" s="47" t="str">
        <f t="shared" si="62"/>
        <v>5c923d96-3c69-46ed-84b2-caaa4be1e3f0</v>
      </c>
      <c r="R1294" s="64" t="s">
        <v>848</v>
      </c>
      <c r="S1294" s="87">
        <v>0</v>
      </c>
      <c r="T1294" s="21">
        <v>1</v>
      </c>
      <c r="U1294" s="62" t="s">
        <v>139</v>
      </c>
      <c r="V1294" s="49" t="s">
        <v>136</v>
      </c>
    </row>
    <row r="1295" spans="1:22" x14ac:dyDescent="0.2">
      <c r="A1295" s="21" t="str">
        <f t="shared" si="60"/>
        <v>Catalogo principalOPEN-CSP ACADEMICO9250dc5f-a50b-4887-bb9a-57a9efead4f8</v>
      </c>
      <c r="B1295" s="21" t="str">
        <f t="shared" si="61"/>
        <v>9250dc5f-a50b-4887-bb9a-57a9efead4f8OPEN-CSP ACADEMICO</v>
      </c>
      <c r="D1295" s="21" t="s">
        <v>134</v>
      </c>
      <c r="E1295" t="s">
        <v>2721</v>
      </c>
      <c r="F1295" s="21" t="s">
        <v>779</v>
      </c>
      <c r="G1295" s="21" t="s">
        <v>134</v>
      </c>
      <c r="H1295" s="49" t="s">
        <v>136</v>
      </c>
      <c r="I1295" s="21" t="s">
        <v>74</v>
      </c>
      <c r="J1295" t="s">
        <v>2722</v>
      </c>
      <c r="K1295" s="53" t="s">
        <v>29</v>
      </c>
      <c r="L1295" s="52" t="s">
        <v>92</v>
      </c>
      <c r="M1295" s="48" t="s">
        <v>73</v>
      </c>
      <c r="N1295" s="89" t="s">
        <v>74</v>
      </c>
      <c r="O1295" s="90" t="s">
        <v>74</v>
      </c>
      <c r="P1295" s="89" t="s">
        <v>74</v>
      </c>
      <c r="Q1295" s="47" t="str">
        <f t="shared" si="62"/>
        <v>9250dc5f-a50b-4887-bb9a-57a9efead4f8</v>
      </c>
      <c r="R1295" s="64" t="s">
        <v>848</v>
      </c>
      <c r="S1295" s="87">
        <v>1.1000000000000001</v>
      </c>
      <c r="T1295" s="21">
        <v>1</v>
      </c>
      <c r="U1295" s="62" t="s">
        <v>139</v>
      </c>
      <c r="V1295" s="49" t="s">
        <v>136</v>
      </c>
    </row>
    <row r="1296" spans="1:22" x14ac:dyDescent="0.2">
      <c r="A1296" s="21" t="str">
        <f t="shared" si="60"/>
        <v>Catalogo principalOPEN-CSP ACADEMICOa81d31c7-197f-482e-bb0d-87c30bacc123</v>
      </c>
      <c r="B1296" s="21" t="str">
        <f t="shared" si="61"/>
        <v>a81d31c7-197f-482e-bb0d-87c30bacc123OPEN-CSP ACADEMICO</v>
      </c>
      <c r="D1296" s="21" t="s">
        <v>134</v>
      </c>
      <c r="E1296" t="s">
        <v>2723</v>
      </c>
      <c r="F1296" s="21" t="s">
        <v>779</v>
      </c>
      <c r="G1296" s="21" t="s">
        <v>134</v>
      </c>
      <c r="H1296" s="49" t="s">
        <v>136</v>
      </c>
      <c r="I1296" s="21" t="s">
        <v>74</v>
      </c>
      <c r="J1296" t="s">
        <v>2724</v>
      </c>
      <c r="K1296" s="53" t="s">
        <v>29</v>
      </c>
      <c r="L1296" s="52" t="s">
        <v>92</v>
      </c>
      <c r="M1296" s="48" t="s">
        <v>73</v>
      </c>
      <c r="N1296" s="89" t="s">
        <v>74</v>
      </c>
      <c r="O1296" s="90" t="s">
        <v>74</v>
      </c>
      <c r="P1296" s="89" t="s">
        <v>74</v>
      </c>
      <c r="Q1296" s="47" t="str">
        <f t="shared" si="62"/>
        <v>a81d31c7-197f-482e-bb0d-87c30bacc123</v>
      </c>
      <c r="R1296" s="64" t="s">
        <v>848</v>
      </c>
      <c r="S1296" s="87">
        <v>1.1000000000000001</v>
      </c>
      <c r="T1296" s="21">
        <v>1</v>
      </c>
      <c r="U1296" s="62" t="s">
        <v>139</v>
      </c>
      <c r="V1296" s="49" t="s">
        <v>136</v>
      </c>
    </row>
    <row r="1297" spans="1:22" x14ac:dyDescent="0.2">
      <c r="A1297" s="21" t="str">
        <f t="shared" si="60"/>
        <v>Catalogo principalOPEN-CSP ACADEMICOdbf3d646-ff57-461f-910c-f2a922820475</v>
      </c>
      <c r="B1297" s="21" t="str">
        <f t="shared" si="61"/>
        <v>dbf3d646-ff57-461f-910c-f2a922820475OPEN-CSP ACADEMICO</v>
      </c>
      <c r="D1297" s="21" t="s">
        <v>134</v>
      </c>
      <c r="E1297" t="s">
        <v>2725</v>
      </c>
      <c r="F1297" s="21" t="s">
        <v>779</v>
      </c>
      <c r="G1297" s="21" t="s">
        <v>134</v>
      </c>
      <c r="H1297" s="49" t="s">
        <v>136</v>
      </c>
      <c r="I1297" s="21" t="s">
        <v>74</v>
      </c>
      <c r="J1297" t="s">
        <v>2726</v>
      </c>
      <c r="K1297" s="53" t="s">
        <v>29</v>
      </c>
      <c r="L1297" s="52" t="s">
        <v>92</v>
      </c>
      <c r="M1297" s="48" t="s">
        <v>73</v>
      </c>
      <c r="N1297" s="89" t="s">
        <v>74</v>
      </c>
      <c r="O1297" s="90" t="s">
        <v>74</v>
      </c>
      <c r="P1297" s="89" t="s">
        <v>74</v>
      </c>
      <c r="Q1297" s="47" t="str">
        <f t="shared" si="62"/>
        <v>dbf3d646-ff57-461f-910c-f2a922820475</v>
      </c>
      <c r="R1297" s="64" t="s">
        <v>848</v>
      </c>
      <c r="S1297" s="87">
        <v>0.4</v>
      </c>
      <c r="T1297" s="21">
        <v>1</v>
      </c>
      <c r="U1297" s="62" t="s">
        <v>139</v>
      </c>
      <c r="V1297" s="49" t="s">
        <v>136</v>
      </c>
    </row>
    <row r="1298" spans="1:22" x14ac:dyDescent="0.2">
      <c r="A1298" s="21" t="str">
        <f t="shared" si="60"/>
        <v>Catalogo principalOPEN-CSP ACADEMICOd4a16afd-1d3f-4761-82cb-408a6dbc0f1f</v>
      </c>
      <c r="B1298" s="21" t="str">
        <f t="shared" si="61"/>
        <v>d4a16afd-1d3f-4761-82cb-408a6dbc0f1fOPEN-CSP ACADEMICO</v>
      </c>
      <c r="D1298" s="21" t="s">
        <v>134</v>
      </c>
      <c r="E1298" t="s">
        <v>2727</v>
      </c>
      <c r="F1298" s="21" t="s">
        <v>779</v>
      </c>
      <c r="G1298" s="21" t="s">
        <v>134</v>
      </c>
      <c r="H1298" s="49" t="s">
        <v>136</v>
      </c>
      <c r="I1298" s="21" t="s">
        <v>74</v>
      </c>
      <c r="J1298" t="s">
        <v>2728</v>
      </c>
      <c r="K1298" s="53" t="s">
        <v>29</v>
      </c>
      <c r="L1298" s="52" t="s">
        <v>92</v>
      </c>
      <c r="M1298" s="48" t="s">
        <v>73</v>
      </c>
      <c r="N1298" s="89" t="s">
        <v>74</v>
      </c>
      <c r="O1298" s="90" t="s">
        <v>74</v>
      </c>
      <c r="P1298" s="89" t="s">
        <v>74</v>
      </c>
      <c r="Q1298" s="47" t="str">
        <f t="shared" si="62"/>
        <v>d4a16afd-1d3f-4761-82cb-408a6dbc0f1f</v>
      </c>
      <c r="R1298" s="64" t="s">
        <v>848</v>
      </c>
      <c r="S1298" s="87">
        <v>0.3</v>
      </c>
      <c r="T1298" s="21">
        <v>1</v>
      </c>
      <c r="U1298" s="62" t="s">
        <v>139</v>
      </c>
      <c r="V1298" s="49" t="s">
        <v>136</v>
      </c>
    </row>
    <row r="1299" spans="1:22" x14ac:dyDescent="0.2">
      <c r="A1299" s="21" t="str">
        <f t="shared" si="60"/>
        <v>Catalogo principalOPEN-CSP ACADEMICO319142c5-ccd7-4c9c-aec0-d60f25330f8e</v>
      </c>
      <c r="B1299" s="21" t="str">
        <f t="shared" si="61"/>
        <v>319142c5-ccd7-4c9c-aec0-d60f25330f8eOPEN-CSP ACADEMICO</v>
      </c>
      <c r="D1299" s="21" t="s">
        <v>134</v>
      </c>
      <c r="E1299" t="s">
        <v>2729</v>
      </c>
      <c r="F1299" s="21" t="s">
        <v>779</v>
      </c>
      <c r="G1299" s="21" t="s">
        <v>134</v>
      </c>
      <c r="H1299" s="49" t="s">
        <v>136</v>
      </c>
      <c r="I1299" s="21" t="s">
        <v>74</v>
      </c>
      <c r="J1299" t="s">
        <v>2730</v>
      </c>
      <c r="K1299" s="53" t="s">
        <v>29</v>
      </c>
      <c r="L1299" s="52" t="s">
        <v>92</v>
      </c>
      <c r="M1299" s="48" t="s">
        <v>73</v>
      </c>
      <c r="N1299" s="89" t="s">
        <v>74</v>
      </c>
      <c r="O1299" s="90" t="s">
        <v>74</v>
      </c>
      <c r="P1299" s="89" t="s">
        <v>74</v>
      </c>
      <c r="Q1299" s="47" t="str">
        <f t="shared" si="62"/>
        <v>319142c5-ccd7-4c9c-aec0-d60f25330f8e</v>
      </c>
      <c r="R1299" s="64" t="s">
        <v>848</v>
      </c>
      <c r="S1299" s="87">
        <v>247.5</v>
      </c>
      <c r="T1299" s="21">
        <v>1</v>
      </c>
      <c r="U1299" s="62" t="s">
        <v>139</v>
      </c>
      <c r="V1299" s="49" t="s">
        <v>136</v>
      </c>
    </row>
    <row r="1300" spans="1:22" x14ac:dyDescent="0.2">
      <c r="A1300" s="21" t="str">
        <f t="shared" si="60"/>
        <v>Catalogo principalOPEN-CSP ACADEMICOecb60fd2-bbaa-449f-a458-e9eec9ce08d6</v>
      </c>
      <c r="B1300" s="21" t="str">
        <f t="shared" si="61"/>
        <v>ecb60fd2-bbaa-449f-a458-e9eec9ce08d6OPEN-CSP ACADEMICO</v>
      </c>
      <c r="D1300" s="21" t="s">
        <v>134</v>
      </c>
      <c r="E1300" t="s">
        <v>2731</v>
      </c>
      <c r="F1300" s="21" t="s">
        <v>779</v>
      </c>
      <c r="G1300" s="21" t="s">
        <v>134</v>
      </c>
      <c r="H1300" s="49" t="s">
        <v>136</v>
      </c>
      <c r="I1300" s="21" t="s">
        <v>74</v>
      </c>
      <c r="J1300" t="s">
        <v>2732</v>
      </c>
      <c r="K1300" s="53" t="s">
        <v>29</v>
      </c>
      <c r="L1300" s="52" t="s">
        <v>92</v>
      </c>
      <c r="M1300" s="48" t="s">
        <v>73</v>
      </c>
      <c r="N1300" s="89" t="s">
        <v>74</v>
      </c>
      <c r="O1300" s="90" t="s">
        <v>74</v>
      </c>
      <c r="P1300" s="89" t="s">
        <v>74</v>
      </c>
      <c r="Q1300" s="47" t="str">
        <f t="shared" si="62"/>
        <v>ecb60fd2-bbaa-449f-a458-e9eec9ce08d6</v>
      </c>
      <c r="R1300" s="64" t="s">
        <v>848</v>
      </c>
      <c r="S1300" s="87">
        <v>3</v>
      </c>
      <c r="T1300" s="21">
        <v>1</v>
      </c>
      <c r="U1300" s="62" t="s">
        <v>139</v>
      </c>
      <c r="V1300" s="49" t="s">
        <v>136</v>
      </c>
    </row>
    <row r="1301" spans="1:22" x14ac:dyDescent="0.2">
      <c r="A1301" s="21" t="str">
        <f t="shared" si="60"/>
        <v>Catalogo principalOPEN-CSP ACADEMICO59b9b348-02a2-40de-90cf-23b76d6616ca</v>
      </c>
      <c r="B1301" s="21" t="str">
        <f t="shared" si="61"/>
        <v>59b9b348-02a2-40de-90cf-23b76d6616caOPEN-CSP ACADEMICO</v>
      </c>
      <c r="D1301" s="21" t="s">
        <v>134</v>
      </c>
      <c r="E1301" t="s">
        <v>2733</v>
      </c>
      <c r="F1301" s="21" t="s">
        <v>779</v>
      </c>
      <c r="G1301" s="21" t="s">
        <v>134</v>
      </c>
      <c r="H1301" s="49" t="s">
        <v>136</v>
      </c>
      <c r="I1301" s="21" t="s">
        <v>74</v>
      </c>
      <c r="J1301" t="s">
        <v>2734</v>
      </c>
      <c r="K1301" s="53" t="s">
        <v>29</v>
      </c>
      <c r="L1301" s="52" t="s">
        <v>92</v>
      </c>
      <c r="M1301" s="48" t="s">
        <v>73</v>
      </c>
      <c r="N1301" s="89" t="s">
        <v>74</v>
      </c>
      <c r="O1301" s="90" t="s">
        <v>74</v>
      </c>
      <c r="P1301" s="89" t="s">
        <v>74</v>
      </c>
      <c r="Q1301" s="47" t="str">
        <f t="shared" si="62"/>
        <v>59b9b348-02a2-40de-90cf-23b76d6616ca</v>
      </c>
      <c r="R1301" s="64" t="s">
        <v>848</v>
      </c>
      <c r="S1301" s="87">
        <v>2.25</v>
      </c>
      <c r="T1301" s="21">
        <v>1</v>
      </c>
      <c r="U1301" s="62" t="s">
        <v>139</v>
      </c>
      <c r="V1301" s="49" t="s">
        <v>136</v>
      </c>
    </row>
    <row r="1302" spans="1:22" x14ac:dyDescent="0.2">
      <c r="A1302" s="21" t="str">
        <f t="shared" si="60"/>
        <v>Catalogo principalOPEN-CSP ACADEMICOcb2ff97f-cdd5-4a14-b655-9f5d0aa58e27</v>
      </c>
      <c r="B1302" s="21" t="str">
        <f t="shared" si="61"/>
        <v>cb2ff97f-cdd5-4a14-b655-9f5d0aa58e27OPEN-CSP ACADEMICO</v>
      </c>
      <c r="D1302" s="21" t="s">
        <v>134</v>
      </c>
      <c r="E1302" t="s">
        <v>2735</v>
      </c>
      <c r="F1302" s="21" t="s">
        <v>779</v>
      </c>
      <c r="G1302" s="21" t="s">
        <v>134</v>
      </c>
      <c r="H1302" s="49" t="s">
        <v>136</v>
      </c>
      <c r="I1302" s="21" t="s">
        <v>74</v>
      </c>
      <c r="J1302" t="s">
        <v>2736</v>
      </c>
      <c r="K1302" s="53" t="s">
        <v>29</v>
      </c>
      <c r="L1302" s="52" t="s">
        <v>92</v>
      </c>
      <c r="M1302" s="48" t="s">
        <v>73</v>
      </c>
      <c r="N1302" s="89" t="s">
        <v>74</v>
      </c>
      <c r="O1302" s="90" t="s">
        <v>74</v>
      </c>
      <c r="P1302" s="89" t="s">
        <v>74</v>
      </c>
      <c r="Q1302" s="47" t="str">
        <f t="shared" si="62"/>
        <v>cb2ff97f-cdd5-4a14-b655-9f5d0aa58e27</v>
      </c>
      <c r="R1302" s="64" t="s">
        <v>848</v>
      </c>
      <c r="S1302" s="87">
        <v>28</v>
      </c>
      <c r="T1302" s="21">
        <v>1</v>
      </c>
      <c r="U1302" s="62" t="s">
        <v>139</v>
      </c>
      <c r="V1302" s="49" t="s">
        <v>136</v>
      </c>
    </row>
    <row r="1303" spans="1:22" x14ac:dyDescent="0.2">
      <c r="A1303" s="21" t="str">
        <f t="shared" si="60"/>
        <v>Catalogo principalOPEN-CSP ACADEMICO96cf7b37-c213-4626-a613-2f6c75f6b901</v>
      </c>
      <c r="B1303" s="21" t="str">
        <f t="shared" si="61"/>
        <v>96cf7b37-c213-4626-a613-2f6c75f6b901OPEN-CSP ACADEMICO</v>
      </c>
      <c r="D1303" s="21" t="s">
        <v>134</v>
      </c>
      <c r="E1303" t="s">
        <v>2737</v>
      </c>
      <c r="F1303" s="21" t="s">
        <v>779</v>
      </c>
      <c r="G1303" s="21" t="s">
        <v>134</v>
      </c>
      <c r="H1303" s="49" t="s">
        <v>136</v>
      </c>
      <c r="I1303" s="21" t="s">
        <v>74</v>
      </c>
      <c r="J1303" t="s">
        <v>2738</v>
      </c>
      <c r="K1303" s="53" t="s">
        <v>29</v>
      </c>
      <c r="L1303" s="52" t="s">
        <v>92</v>
      </c>
      <c r="M1303" s="48" t="s">
        <v>73</v>
      </c>
      <c r="N1303" s="89" t="s">
        <v>74</v>
      </c>
      <c r="O1303" s="90" t="s">
        <v>74</v>
      </c>
      <c r="P1303" s="89" t="s">
        <v>74</v>
      </c>
      <c r="Q1303" s="47" t="str">
        <f t="shared" si="62"/>
        <v>96cf7b37-c213-4626-a613-2f6c75f6b901</v>
      </c>
      <c r="R1303" s="64" t="s">
        <v>848</v>
      </c>
      <c r="S1303" s="87">
        <v>1.4</v>
      </c>
      <c r="T1303" s="21">
        <v>1</v>
      </c>
      <c r="U1303" s="62" t="s">
        <v>139</v>
      </c>
      <c r="V1303" s="49" t="s">
        <v>136</v>
      </c>
    </row>
    <row r="1304" spans="1:22" x14ac:dyDescent="0.2">
      <c r="A1304" s="21" t="str">
        <f t="shared" si="60"/>
        <v>Catalogo principalOPEN-CSP ACADEMICOc2783c39-f49d-4987-b753-fdbaad00ac54</v>
      </c>
      <c r="B1304" s="21" t="str">
        <f t="shared" si="61"/>
        <v>c2783c39-f49d-4987-b753-fdbaad00ac54OPEN-CSP ACADEMICO</v>
      </c>
      <c r="D1304" s="21" t="s">
        <v>134</v>
      </c>
      <c r="E1304" t="s">
        <v>2739</v>
      </c>
      <c r="F1304" s="21" t="s">
        <v>779</v>
      </c>
      <c r="G1304" s="21" t="s">
        <v>134</v>
      </c>
      <c r="H1304" s="49" t="s">
        <v>136</v>
      </c>
      <c r="I1304" s="21" t="s">
        <v>74</v>
      </c>
      <c r="J1304" t="s">
        <v>2740</v>
      </c>
      <c r="K1304" s="53" t="s">
        <v>29</v>
      </c>
      <c r="L1304" s="52" t="s">
        <v>92</v>
      </c>
      <c r="M1304" s="48" t="s">
        <v>73</v>
      </c>
      <c r="N1304" s="89" t="s">
        <v>74</v>
      </c>
      <c r="O1304" s="90" t="s">
        <v>74</v>
      </c>
      <c r="P1304" s="89" t="s">
        <v>74</v>
      </c>
      <c r="Q1304" s="47" t="str">
        <f t="shared" si="62"/>
        <v>c2783c39-f49d-4987-b753-fdbaad00ac54</v>
      </c>
      <c r="R1304" s="64" t="s">
        <v>848</v>
      </c>
      <c r="S1304" s="87">
        <v>7</v>
      </c>
      <c r="T1304" s="21">
        <v>1</v>
      </c>
      <c r="U1304" s="62" t="s">
        <v>139</v>
      </c>
      <c r="V1304" s="49" t="s">
        <v>136</v>
      </c>
    </row>
    <row r="1305" spans="1:22" x14ac:dyDescent="0.2">
      <c r="A1305" s="21" t="str">
        <f t="shared" si="60"/>
        <v>Catalogo principalOPEN-CSP ACADEMICOb12490bb-960c-458b-9a59-8335a6616538</v>
      </c>
      <c r="B1305" s="21" t="str">
        <f t="shared" si="61"/>
        <v>b12490bb-960c-458b-9a59-8335a6616538OPEN-CSP ACADEMICO</v>
      </c>
      <c r="D1305" s="21" t="s">
        <v>134</v>
      </c>
      <c r="E1305" t="s">
        <v>2741</v>
      </c>
      <c r="F1305" s="21" t="s">
        <v>779</v>
      </c>
      <c r="G1305" s="21" t="s">
        <v>134</v>
      </c>
      <c r="H1305" s="49" t="s">
        <v>136</v>
      </c>
      <c r="I1305" s="21" t="s">
        <v>74</v>
      </c>
      <c r="J1305" t="s">
        <v>2742</v>
      </c>
      <c r="K1305" s="53" t="s">
        <v>29</v>
      </c>
      <c r="L1305" s="52" t="s">
        <v>92</v>
      </c>
      <c r="M1305" s="48" t="s">
        <v>73</v>
      </c>
      <c r="N1305" s="89" t="s">
        <v>74</v>
      </c>
      <c r="O1305" s="90" t="s">
        <v>74</v>
      </c>
      <c r="P1305" s="89" t="s">
        <v>74</v>
      </c>
      <c r="Q1305" s="47" t="str">
        <f t="shared" si="62"/>
        <v>b12490bb-960c-458b-9a59-8335a6616538</v>
      </c>
      <c r="R1305" s="64" t="s">
        <v>848</v>
      </c>
      <c r="S1305" s="87">
        <v>3.5</v>
      </c>
      <c r="T1305" s="21">
        <v>1</v>
      </c>
      <c r="U1305" s="62" t="s">
        <v>139</v>
      </c>
      <c r="V1305" s="49" t="s">
        <v>136</v>
      </c>
    </row>
    <row r="1306" spans="1:22" x14ac:dyDescent="0.2">
      <c r="A1306" s="21" t="str">
        <f t="shared" si="60"/>
        <v>Catalogo principalOPEN-CSP ACADEMICO4afd07ff-7e40-46a0-90e7-1806d0ee8313</v>
      </c>
      <c r="B1306" s="21" t="str">
        <f t="shared" si="61"/>
        <v>4afd07ff-7e40-46a0-90e7-1806d0ee8313OPEN-CSP ACADEMICO</v>
      </c>
      <c r="D1306" s="21" t="s">
        <v>134</v>
      </c>
      <c r="E1306" t="s">
        <v>2743</v>
      </c>
      <c r="F1306" s="21" t="s">
        <v>779</v>
      </c>
      <c r="G1306" s="21" t="s">
        <v>134</v>
      </c>
      <c r="H1306" s="49" t="s">
        <v>136</v>
      </c>
      <c r="I1306" s="21" t="s">
        <v>74</v>
      </c>
      <c r="J1306" t="s">
        <v>2744</v>
      </c>
      <c r="K1306" s="53" t="s">
        <v>29</v>
      </c>
      <c r="L1306" s="52" t="s">
        <v>92</v>
      </c>
      <c r="M1306" s="48" t="s">
        <v>73</v>
      </c>
      <c r="N1306" s="89" t="s">
        <v>74</v>
      </c>
      <c r="O1306" s="90" t="s">
        <v>74</v>
      </c>
      <c r="P1306" s="89" t="s">
        <v>74</v>
      </c>
      <c r="Q1306" s="47" t="str">
        <f t="shared" si="62"/>
        <v>4afd07ff-7e40-46a0-90e7-1806d0ee8313</v>
      </c>
      <c r="R1306" s="64" t="s">
        <v>848</v>
      </c>
      <c r="S1306" s="87">
        <v>70</v>
      </c>
      <c r="T1306" s="21">
        <v>1</v>
      </c>
      <c r="U1306" s="62" t="s">
        <v>139</v>
      </c>
      <c r="V1306" s="49" t="s">
        <v>136</v>
      </c>
    </row>
    <row r="1307" spans="1:22" x14ac:dyDescent="0.2">
      <c r="A1307" s="21" t="str">
        <f t="shared" si="60"/>
        <v>Catalogo principalOPEN-CSP ACADEMICOceedd55e-fc9a-45b1-9001-d6d51f2d4be2</v>
      </c>
      <c r="B1307" s="21" t="str">
        <f t="shared" si="61"/>
        <v>ceedd55e-fc9a-45b1-9001-d6d51f2d4be2OPEN-CSP ACADEMICO</v>
      </c>
      <c r="D1307" s="21" t="s">
        <v>134</v>
      </c>
      <c r="E1307" t="s">
        <v>2745</v>
      </c>
      <c r="F1307" s="21" t="s">
        <v>779</v>
      </c>
      <c r="G1307" s="21" t="s">
        <v>134</v>
      </c>
      <c r="H1307" s="49" t="s">
        <v>136</v>
      </c>
      <c r="I1307" s="21" t="s">
        <v>74</v>
      </c>
      <c r="J1307" t="s">
        <v>2746</v>
      </c>
      <c r="K1307" s="53" t="s">
        <v>29</v>
      </c>
      <c r="L1307" s="52" t="s">
        <v>92</v>
      </c>
      <c r="M1307" s="48" t="s">
        <v>73</v>
      </c>
      <c r="N1307" s="89" t="s">
        <v>74</v>
      </c>
      <c r="O1307" s="90" t="s">
        <v>74</v>
      </c>
      <c r="P1307" s="89" t="s">
        <v>74</v>
      </c>
      <c r="Q1307" s="47" t="str">
        <f t="shared" si="62"/>
        <v>ceedd55e-fc9a-45b1-9001-d6d51f2d4be2</v>
      </c>
      <c r="R1307" s="64" t="s">
        <v>848</v>
      </c>
      <c r="S1307" s="87">
        <v>38.5</v>
      </c>
      <c r="T1307" s="21">
        <v>1</v>
      </c>
      <c r="U1307" s="62" t="s">
        <v>139</v>
      </c>
      <c r="V1307" s="49" t="s">
        <v>136</v>
      </c>
    </row>
    <row r="1308" spans="1:22" x14ac:dyDescent="0.2">
      <c r="A1308" s="21" t="str">
        <f t="shared" si="60"/>
        <v>Catalogo principalOPEN-CSP ACADEMICO11feeeaf-cbbb-4498-bf85-6822eb2122ea</v>
      </c>
      <c r="B1308" s="21" t="str">
        <f t="shared" si="61"/>
        <v>11feeeaf-cbbb-4498-bf85-6822eb2122eaOPEN-CSP ACADEMICO</v>
      </c>
      <c r="D1308" s="21" t="s">
        <v>134</v>
      </c>
      <c r="E1308" t="s">
        <v>2747</v>
      </c>
      <c r="F1308" s="21" t="s">
        <v>779</v>
      </c>
      <c r="G1308" s="21" t="s">
        <v>134</v>
      </c>
      <c r="H1308" s="49" t="s">
        <v>136</v>
      </c>
      <c r="I1308" s="21" t="s">
        <v>74</v>
      </c>
      <c r="J1308" t="s">
        <v>2748</v>
      </c>
      <c r="K1308" s="53" t="s">
        <v>29</v>
      </c>
      <c r="L1308" s="52" t="s">
        <v>92</v>
      </c>
      <c r="M1308" s="48" t="s">
        <v>73</v>
      </c>
      <c r="N1308" s="89" t="s">
        <v>74</v>
      </c>
      <c r="O1308" s="90" t="s">
        <v>74</v>
      </c>
      <c r="P1308" s="89" t="s">
        <v>74</v>
      </c>
      <c r="Q1308" s="47" t="str">
        <f t="shared" si="62"/>
        <v>11feeeaf-cbbb-4498-bf85-6822eb2122ea</v>
      </c>
      <c r="R1308" s="64" t="s">
        <v>848</v>
      </c>
      <c r="S1308" s="87">
        <v>28</v>
      </c>
      <c r="T1308" s="21">
        <v>1</v>
      </c>
      <c r="U1308" s="62" t="s">
        <v>139</v>
      </c>
      <c r="V1308" s="49" t="s">
        <v>136</v>
      </c>
    </row>
    <row r="1309" spans="1:22" x14ac:dyDescent="0.2">
      <c r="A1309" s="21" t="str">
        <f t="shared" si="60"/>
        <v>Catalogo principalOPEN-CSP ACADEMICOe9df434f-0be9-440b-a06b-0dc0ce93be93</v>
      </c>
      <c r="B1309" s="21" t="str">
        <f t="shared" si="61"/>
        <v>e9df434f-0be9-440b-a06b-0dc0ce93be93OPEN-CSP ACADEMICO</v>
      </c>
      <c r="D1309" s="21" t="s">
        <v>134</v>
      </c>
      <c r="E1309" t="s">
        <v>2749</v>
      </c>
      <c r="F1309" s="21" t="s">
        <v>779</v>
      </c>
      <c r="G1309" s="21" t="s">
        <v>134</v>
      </c>
      <c r="H1309" s="49" t="s">
        <v>136</v>
      </c>
      <c r="I1309" s="21" t="s">
        <v>74</v>
      </c>
      <c r="J1309" t="s">
        <v>2750</v>
      </c>
      <c r="K1309" s="53" t="s">
        <v>29</v>
      </c>
      <c r="L1309" s="52" t="s">
        <v>92</v>
      </c>
      <c r="M1309" s="48" t="s">
        <v>73</v>
      </c>
      <c r="N1309" s="89" t="s">
        <v>74</v>
      </c>
      <c r="O1309" s="90" t="s">
        <v>74</v>
      </c>
      <c r="P1309" s="89" t="s">
        <v>74</v>
      </c>
      <c r="Q1309" s="47" t="str">
        <f t="shared" si="62"/>
        <v>e9df434f-0be9-440b-a06b-0dc0ce93be93</v>
      </c>
      <c r="R1309" s="64" t="s">
        <v>848</v>
      </c>
      <c r="S1309" s="87">
        <v>0</v>
      </c>
      <c r="T1309" s="21">
        <v>1</v>
      </c>
      <c r="U1309" s="62" t="s">
        <v>139</v>
      </c>
      <c r="V1309" s="49" t="s">
        <v>136</v>
      </c>
    </row>
    <row r="1310" spans="1:22" x14ac:dyDescent="0.2">
      <c r="A1310" s="21" t="str">
        <f t="shared" si="60"/>
        <v>Catalogo principalOPEN-CSP ACADEMICOd884fc51-643d-4f12-bbf5-a13e9320a950</v>
      </c>
      <c r="B1310" s="21" t="str">
        <f t="shared" si="61"/>
        <v>d884fc51-643d-4f12-bbf5-a13e9320a950OPEN-CSP ACADEMICO</v>
      </c>
      <c r="D1310" s="21" t="s">
        <v>134</v>
      </c>
      <c r="E1310" t="s">
        <v>2751</v>
      </c>
      <c r="F1310" s="21" t="s">
        <v>779</v>
      </c>
      <c r="G1310" s="21" t="s">
        <v>134</v>
      </c>
      <c r="H1310" s="49" t="s">
        <v>136</v>
      </c>
      <c r="I1310" s="21" t="s">
        <v>74</v>
      </c>
      <c r="J1310" t="s">
        <v>2752</v>
      </c>
      <c r="K1310" s="53" t="s">
        <v>29</v>
      </c>
      <c r="L1310" s="52" t="s">
        <v>92</v>
      </c>
      <c r="M1310" s="48" t="s">
        <v>73</v>
      </c>
      <c r="N1310" s="89" t="s">
        <v>74</v>
      </c>
      <c r="O1310" s="90" t="s">
        <v>74</v>
      </c>
      <c r="P1310" s="89" t="s">
        <v>74</v>
      </c>
      <c r="Q1310" s="47" t="str">
        <f t="shared" si="62"/>
        <v>d884fc51-643d-4f12-bbf5-a13e9320a950</v>
      </c>
      <c r="R1310" s="64" t="s">
        <v>848</v>
      </c>
      <c r="S1310" s="87">
        <v>0</v>
      </c>
      <c r="T1310" s="21">
        <v>1</v>
      </c>
      <c r="U1310" s="62" t="s">
        <v>139</v>
      </c>
      <c r="V1310" s="49" t="s">
        <v>136</v>
      </c>
    </row>
    <row r="1311" spans="1:22" x14ac:dyDescent="0.2">
      <c r="A1311" s="21" t="str">
        <f t="shared" si="60"/>
        <v>Catalogo principalOPEN-CSP ACADEMICOb023d59e-7451-4817-a52d-749ff3918e83</v>
      </c>
      <c r="B1311" s="21" t="str">
        <f t="shared" si="61"/>
        <v>b023d59e-7451-4817-a52d-749ff3918e83OPEN-CSP ACADEMICO</v>
      </c>
      <c r="D1311" s="21" t="s">
        <v>134</v>
      </c>
      <c r="E1311" t="s">
        <v>2753</v>
      </c>
      <c r="F1311" s="21" t="s">
        <v>779</v>
      </c>
      <c r="G1311" s="21" t="s">
        <v>134</v>
      </c>
      <c r="H1311" s="49" t="s">
        <v>136</v>
      </c>
      <c r="I1311" s="21" t="s">
        <v>74</v>
      </c>
      <c r="J1311" t="s">
        <v>2754</v>
      </c>
      <c r="K1311" s="53" t="s">
        <v>29</v>
      </c>
      <c r="L1311" s="52" t="s">
        <v>92</v>
      </c>
      <c r="M1311" s="48" t="s">
        <v>73</v>
      </c>
      <c r="N1311" s="89" t="s">
        <v>74</v>
      </c>
      <c r="O1311" s="90" t="s">
        <v>74</v>
      </c>
      <c r="P1311" s="89" t="s">
        <v>74</v>
      </c>
      <c r="Q1311" s="47" t="str">
        <f t="shared" si="62"/>
        <v>b023d59e-7451-4817-a52d-749ff3918e83</v>
      </c>
      <c r="R1311" s="64" t="s">
        <v>848</v>
      </c>
      <c r="S1311" s="87">
        <v>55</v>
      </c>
      <c r="T1311" s="21">
        <v>1</v>
      </c>
      <c r="U1311" s="62" t="s">
        <v>139</v>
      </c>
      <c r="V1311" s="49" t="s">
        <v>136</v>
      </c>
    </row>
    <row r="1312" spans="1:22" x14ac:dyDescent="0.2">
      <c r="A1312" s="21" t="str">
        <f t="shared" si="60"/>
        <v>Catalogo principalOPEN-CSP ACADEMICO844c4b77-dfb5-45c9-aaa4-bf1e70dd73c8</v>
      </c>
      <c r="B1312" s="21" t="str">
        <f t="shared" si="61"/>
        <v>844c4b77-dfb5-45c9-aaa4-bf1e70dd73c8OPEN-CSP ACADEMICO</v>
      </c>
      <c r="D1312" s="21" t="s">
        <v>134</v>
      </c>
      <c r="E1312" t="s">
        <v>2755</v>
      </c>
      <c r="F1312" s="21" t="s">
        <v>779</v>
      </c>
      <c r="G1312" s="21" t="s">
        <v>134</v>
      </c>
      <c r="H1312" s="49" t="s">
        <v>136</v>
      </c>
      <c r="I1312" s="21" t="s">
        <v>74</v>
      </c>
      <c r="J1312" t="s">
        <v>2756</v>
      </c>
      <c r="K1312" s="53" t="s">
        <v>29</v>
      </c>
      <c r="L1312" s="52" t="s">
        <v>92</v>
      </c>
      <c r="M1312" s="48" t="s">
        <v>73</v>
      </c>
      <c r="N1312" s="89" t="s">
        <v>74</v>
      </c>
      <c r="O1312" s="90" t="s">
        <v>74</v>
      </c>
      <c r="P1312" s="89" t="s">
        <v>74</v>
      </c>
      <c r="Q1312" s="47" t="str">
        <f t="shared" si="62"/>
        <v>844c4b77-dfb5-45c9-aaa4-bf1e70dd73c8</v>
      </c>
      <c r="R1312" s="64" t="s">
        <v>848</v>
      </c>
      <c r="S1312" s="87">
        <v>40</v>
      </c>
      <c r="T1312" s="21">
        <v>1</v>
      </c>
      <c r="U1312" s="62" t="s">
        <v>139</v>
      </c>
      <c r="V1312" s="49" t="s">
        <v>136</v>
      </c>
    </row>
    <row r="1313" spans="1:22" x14ac:dyDescent="0.2">
      <c r="A1313" s="21" t="str">
        <f t="shared" si="60"/>
        <v>Catalogo principalOPEN-CSP ACADEMICObc89c27d-3586-4728-be98-4bb569802ede</v>
      </c>
      <c r="B1313" s="21" t="str">
        <f t="shared" si="61"/>
        <v>bc89c27d-3586-4728-be98-4bb569802edeOPEN-CSP ACADEMICO</v>
      </c>
      <c r="D1313" s="21" t="s">
        <v>134</v>
      </c>
      <c r="E1313" t="s">
        <v>2757</v>
      </c>
      <c r="F1313" s="21" t="s">
        <v>779</v>
      </c>
      <c r="G1313" s="21" t="s">
        <v>134</v>
      </c>
      <c r="H1313" s="49" t="s">
        <v>136</v>
      </c>
      <c r="I1313" s="21" t="s">
        <v>74</v>
      </c>
      <c r="J1313" t="s">
        <v>2758</v>
      </c>
      <c r="K1313" s="53" t="s">
        <v>29</v>
      </c>
      <c r="L1313" s="52" t="s">
        <v>92</v>
      </c>
      <c r="M1313" s="48" t="s">
        <v>73</v>
      </c>
      <c r="N1313" s="89" t="s">
        <v>74</v>
      </c>
      <c r="O1313" s="90" t="s">
        <v>74</v>
      </c>
      <c r="P1313" s="89" t="s">
        <v>74</v>
      </c>
      <c r="Q1313" s="47" t="str">
        <f t="shared" si="62"/>
        <v>bc89c27d-3586-4728-be98-4bb569802ede</v>
      </c>
      <c r="R1313" s="64" t="s">
        <v>848</v>
      </c>
      <c r="S1313" s="87">
        <v>4.4000000000000004</v>
      </c>
      <c r="T1313" s="21">
        <v>1</v>
      </c>
      <c r="U1313" s="62" t="s">
        <v>139</v>
      </c>
      <c r="V1313" s="49" t="s">
        <v>136</v>
      </c>
    </row>
    <row r="1314" spans="1:22" x14ac:dyDescent="0.2">
      <c r="A1314" s="21" t="str">
        <f t="shared" si="60"/>
        <v>Catalogo principalOPEN-CSP ACADEMICOb1873c69-7198-45e0-b8bf-4fa1d4a6a1ad</v>
      </c>
      <c r="B1314" s="21" t="str">
        <f t="shared" si="61"/>
        <v>b1873c69-7198-45e0-b8bf-4fa1d4a6a1adOPEN-CSP ACADEMICO</v>
      </c>
      <c r="D1314" s="21" t="s">
        <v>134</v>
      </c>
      <c r="E1314" t="s">
        <v>2759</v>
      </c>
      <c r="F1314" s="21" t="s">
        <v>779</v>
      </c>
      <c r="G1314" s="21" t="s">
        <v>134</v>
      </c>
      <c r="H1314" s="49" t="s">
        <v>136</v>
      </c>
      <c r="I1314" s="21" t="s">
        <v>74</v>
      </c>
      <c r="J1314" t="s">
        <v>2760</v>
      </c>
      <c r="K1314" s="53" t="s">
        <v>29</v>
      </c>
      <c r="L1314" s="52" t="s">
        <v>92</v>
      </c>
      <c r="M1314" s="48" t="s">
        <v>73</v>
      </c>
      <c r="N1314" s="89" t="s">
        <v>74</v>
      </c>
      <c r="O1314" s="90" t="s">
        <v>74</v>
      </c>
      <c r="P1314" s="89" t="s">
        <v>74</v>
      </c>
      <c r="Q1314" s="47" t="str">
        <f t="shared" si="62"/>
        <v>b1873c69-7198-45e0-b8bf-4fa1d4a6a1ad</v>
      </c>
      <c r="R1314" s="64" t="s">
        <v>848</v>
      </c>
      <c r="S1314" s="87">
        <v>3.2</v>
      </c>
      <c r="T1314" s="21">
        <v>1</v>
      </c>
      <c r="U1314" s="62" t="s">
        <v>139</v>
      </c>
      <c r="V1314" s="49" t="s">
        <v>136</v>
      </c>
    </row>
    <row r="1315" spans="1:22" x14ac:dyDescent="0.2">
      <c r="A1315" s="21" t="str">
        <f t="shared" si="60"/>
        <v>Catalogo principalOPEN-CSP ACADEMICO3e77a031-79a9-4cd7-a7e7-d7dc2987a5c4</v>
      </c>
      <c r="B1315" s="21" t="str">
        <f t="shared" si="61"/>
        <v>3e77a031-79a9-4cd7-a7e7-d7dc2987a5c4OPEN-CSP ACADEMICO</v>
      </c>
      <c r="D1315" s="21" t="s">
        <v>134</v>
      </c>
      <c r="E1315" t="s">
        <v>2761</v>
      </c>
      <c r="F1315" s="21" t="s">
        <v>779</v>
      </c>
      <c r="G1315" s="21" t="s">
        <v>134</v>
      </c>
      <c r="H1315" s="49" t="s">
        <v>136</v>
      </c>
      <c r="I1315" s="21" t="s">
        <v>74</v>
      </c>
      <c r="J1315" t="s">
        <v>2762</v>
      </c>
      <c r="K1315" s="53" t="s">
        <v>29</v>
      </c>
      <c r="L1315" s="52" t="s">
        <v>92</v>
      </c>
      <c r="M1315" s="48" t="s">
        <v>73</v>
      </c>
      <c r="N1315" s="89" t="s">
        <v>74</v>
      </c>
      <c r="O1315" s="90" t="s">
        <v>74</v>
      </c>
      <c r="P1315" s="89" t="s">
        <v>74</v>
      </c>
      <c r="Q1315" s="47" t="str">
        <f t="shared" si="62"/>
        <v>3e77a031-79a9-4cd7-a7e7-d7dc2987a5c4</v>
      </c>
      <c r="R1315" s="64" t="s">
        <v>848</v>
      </c>
      <c r="S1315" s="87">
        <v>16.5</v>
      </c>
      <c r="T1315" s="21">
        <v>1</v>
      </c>
      <c r="U1315" s="62" t="s">
        <v>139</v>
      </c>
      <c r="V1315" s="49" t="s">
        <v>136</v>
      </c>
    </row>
    <row r="1316" spans="1:22" x14ac:dyDescent="0.2">
      <c r="A1316" s="21" t="str">
        <f t="shared" si="60"/>
        <v>Catalogo principalOPEN-CSP ACADEMICO3f2a5c50-0788-40e4-b79b-3c398c9728bd</v>
      </c>
      <c r="B1316" s="21" t="str">
        <f t="shared" si="61"/>
        <v>3f2a5c50-0788-40e4-b79b-3c398c9728bdOPEN-CSP ACADEMICO</v>
      </c>
      <c r="D1316" s="21" t="s">
        <v>134</v>
      </c>
      <c r="E1316" t="s">
        <v>2763</v>
      </c>
      <c r="F1316" s="21" t="s">
        <v>779</v>
      </c>
      <c r="G1316" s="21" t="s">
        <v>134</v>
      </c>
      <c r="H1316" s="49" t="s">
        <v>136</v>
      </c>
      <c r="I1316" s="21" t="s">
        <v>74</v>
      </c>
      <c r="J1316" t="s">
        <v>2764</v>
      </c>
      <c r="K1316" s="53" t="s">
        <v>29</v>
      </c>
      <c r="L1316" s="52" t="s">
        <v>92</v>
      </c>
      <c r="M1316" s="48" t="s">
        <v>73</v>
      </c>
      <c r="N1316" s="89" t="s">
        <v>74</v>
      </c>
      <c r="O1316" s="90" t="s">
        <v>74</v>
      </c>
      <c r="P1316" s="89" t="s">
        <v>74</v>
      </c>
      <c r="Q1316" s="47" t="str">
        <f t="shared" si="62"/>
        <v>3f2a5c50-0788-40e4-b79b-3c398c9728bd</v>
      </c>
      <c r="R1316" s="64" t="s">
        <v>848</v>
      </c>
      <c r="S1316" s="87">
        <v>8.3000000000000007</v>
      </c>
      <c r="T1316" s="21">
        <v>1</v>
      </c>
      <c r="U1316" s="62" t="s">
        <v>139</v>
      </c>
      <c r="V1316" s="49" t="s">
        <v>136</v>
      </c>
    </row>
    <row r="1317" spans="1:22" x14ac:dyDescent="0.2">
      <c r="A1317" s="21" t="str">
        <f t="shared" si="60"/>
        <v>Catalogo principalOPEN-CSP ACADEMICOc8e9ad4d-ca4e-4787-b478-3b1b209d3377</v>
      </c>
      <c r="B1317" s="21" t="str">
        <f t="shared" si="61"/>
        <v>c8e9ad4d-ca4e-4787-b478-3b1b209d3377OPEN-CSP ACADEMICO</v>
      </c>
      <c r="D1317" s="21" t="s">
        <v>134</v>
      </c>
      <c r="E1317" t="s">
        <v>2765</v>
      </c>
      <c r="F1317" s="21" t="s">
        <v>779</v>
      </c>
      <c r="G1317" s="21" t="s">
        <v>134</v>
      </c>
      <c r="H1317" s="49" t="s">
        <v>136</v>
      </c>
      <c r="I1317" s="21" t="s">
        <v>74</v>
      </c>
      <c r="J1317" t="s">
        <v>2766</v>
      </c>
      <c r="K1317" s="53" t="s">
        <v>29</v>
      </c>
      <c r="L1317" s="52" t="s">
        <v>92</v>
      </c>
      <c r="M1317" s="48" t="s">
        <v>73</v>
      </c>
      <c r="N1317" s="89" t="s">
        <v>74</v>
      </c>
      <c r="O1317" s="90" t="s">
        <v>74</v>
      </c>
      <c r="P1317" s="89" t="s">
        <v>74</v>
      </c>
      <c r="Q1317" s="47" t="str">
        <f t="shared" si="62"/>
        <v>c8e9ad4d-ca4e-4787-b478-3b1b209d3377</v>
      </c>
      <c r="R1317" s="64" t="s">
        <v>848</v>
      </c>
      <c r="S1317" s="87">
        <v>9.9</v>
      </c>
      <c r="T1317" s="21">
        <v>1</v>
      </c>
      <c r="U1317" s="62" t="s">
        <v>139</v>
      </c>
      <c r="V1317" s="49" t="s">
        <v>136</v>
      </c>
    </row>
    <row r="1318" spans="1:22" x14ac:dyDescent="0.2">
      <c r="A1318" s="21" t="str">
        <f t="shared" si="60"/>
        <v>Catalogo principalOPEN-CSP ACADEMICOc3909cda-035d-4c9f-909d-9a3fdde4e625</v>
      </c>
      <c r="B1318" s="21" t="str">
        <f t="shared" si="61"/>
        <v>c3909cda-035d-4c9f-909d-9a3fdde4e625OPEN-CSP ACADEMICO</v>
      </c>
      <c r="D1318" s="21" t="s">
        <v>134</v>
      </c>
      <c r="E1318" t="s">
        <v>2767</v>
      </c>
      <c r="F1318" s="21" t="s">
        <v>779</v>
      </c>
      <c r="G1318" s="21" t="s">
        <v>134</v>
      </c>
      <c r="H1318" s="49" t="s">
        <v>136</v>
      </c>
      <c r="I1318" s="21" t="s">
        <v>74</v>
      </c>
      <c r="J1318" t="s">
        <v>2768</v>
      </c>
      <c r="K1318" s="53" t="s">
        <v>29</v>
      </c>
      <c r="L1318" s="52" t="s">
        <v>92</v>
      </c>
      <c r="M1318" s="48" t="s">
        <v>73</v>
      </c>
      <c r="N1318" s="89" t="s">
        <v>74</v>
      </c>
      <c r="O1318" s="90" t="s">
        <v>74</v>
      </c>
      <c r="P1318" s="89" t="s">
        <v>74</v>
      </c>
      <c r="Q1318" s="47" t="str">
        <f t="shared" si="62"/>
        <v>c3909cda-035d-4c9f-909d-9a3fdde4e625</v>
      </c>
      <c r="R1318" s="64" t="s">
        <v>848</v>
      </c>
      <c r="S1318" s="87">
        <v>12</v>
      </c>
      <c r="T1318" s="21">
        <v>1</v>
      </c>
      <c r="U1318" s="62" t="s">
        <v>139</v>
      </c>
      <c r="V1318" s="49" t="s">
        <v>136</v>
      </c>
    </row>
    <row r="1319" spans="1:22" x14ac:dyDescent="0.2">
      <c r="A1319" s="21" t="str">
        <f t="shared" si="60"/>
        <v>Catalogo principalOPEN-CSP ACADEMICOe17c1172-b1a2-4cc4-a222-5e3d70249df3</v>
      </c>
      <c r="B1319" s="21" t="str">
        <f t="shared" si="61"/>
        <v>e17c1172-b1a2-4cc4-a222-5e3d70249df3OPEN-CSP ACADEMICO</v>
      </c>
      <c r="D1319" s="21" t="s">
        <v>134</v>
      </c>
      <c r="E1319" t="s">
        <v>2769</v>
      </c>
      <c r="F1319" s="21" t="s">
        <v>779</v>
      </c>
      <c r="G1319" s="21" t="s">
        <v>134</v>
      </c>
      <c r="H1319" s="49" t="s">
        <v>136</v>
      </c>
      <c r="I1319" s="21" t="s">
        <v>74</v>
      </c>
      <c r="J1319" t="s">
        <v>2770</v>
      </c>
      <c r="K1319" s="53" t="s">
        <v>29</v>
      </c>
      <c r="L1319" s="52" t="s">
        <v>92</v>
      </c>
      <c r="M1319" s="48" t="s">
        <v>73</v>
      </c>
      <c r="N1319" s="89" t="s">
        <v>74</v>
      </c>
      <c r="O1319" s="90" t="s">
        <v>74</v>
      </c>
      <c r="P1319" s="89" t="s">
        <v>74</v>
      </c>
      <c r="Q1319" s="47" t="str">
        <f t="shared" si="62"/>
        <v>e17c1172-b1a2-4cc4-a222-5e3d70249df3</v>
      </c>
      <c r="R1319" s="64" t="s">
        <v>848</v>
      </c>
      <c r="S1319" s="87">
        <v>6</v>
      </c>
      <c r="T1319" s="21">
        <v>1</v>
      </c>
      <c r="U1319" s="62" t="s">
        <v>139</v>
      </c>
      <c r="V1319" s="49" t="s">
        <v>136</v>
      </c>
    </row>
    <row r="1320" spans="1:22" x14ac:dyDescent="0.2">
      <c r="A1320" s="21" t="str">
        <f t="shared" si="60"/>
        <v>Catalogo principalOPEN-CSP ACADEMICO9390652a-3518-46b8-8e55-ae248698e54f</v>
      </c>
      <c r="B1320" s="21" t="str">
        <f t="shared" si="61"/>
        <v>9390652a-3518-46b8-8e55-ae248698e54fOPEN-CSP ACADEMICO</v>
      </c>
      <c r="D1320" s="21" t="s">
        <v>134</v>
      </c>
      <c r="E1320" t="s">
        <v>2771</v>
      </c>
      <c r="F1320" s="21" t="s">
        <v>779</v>
      </c>
      <c r="G1320" s="21" t="s">
        <v>134</v>
      </c>
      <c r="H1320" s="49" t="s">
        <v>136</v>
      </c>
      <c r="I1320" s="21" t="s">
        <v>74</v>
      </c>
      <c r="J1320" t="s">
        <v>2772</v>
      </c>
      <c r="K1320" s="53" t="s">
        <v>29</v>
      </c>
      <c r="L1320" s="52" t="s">
        <v>92</v>
      </c>
      <c r="M1320" s="48" t="s">
        <v>73</v>
      </c>
      <c r="N1320" s="89" t="s">
        <v>74</v>
      </c>
      <c r="O1320" s="90" t="s">
        <v>74</v>
      </c>
      <c r="P1320" s="89" t="s">
        <v>74</v>
      </c>
      <c r="Q1320" s="47" t="str">
        <f t="shared" si="62"/>
        <v>9390652a-3518-46b8-8e55-ae248698e54f</v>
      </c>
      <c r="R1320" s="64" t="s">
        <v>848</v>
      </c>
      <c r="S1320" s="87">
        <v>7.2</v>
      </c>
      <c r="T1320" s="21">
        <v>1</v>
      </c>
      <c r="U1320" s="62" t="s">
        <v>139</v>
      </c>
      <c r="V1320" s="49" t="s">
        <v>136</v>
      </c>
    </row>
    <row r="1321" spans="1:22" x14ac:dyDescent="0.2">
      <c r="A1321" s="21" t="str">
        <f t="shared" si="60"/>
        <v>Catalogo principalOPEN-CSP ACADEMICO83a531ed-e7e8-4b78-94d0-3073d415f347</v>
      </c>
      <c r="B1321" s="21" t="str">
        <f t="shared" si="61"/>
        <v>83a531ed-e7e8-4b78-94d0-3073d415f347OPEN-CSP ACADEMICO</v>
      </c>
      <c r="D1321" s="21" t="s">
        <v>134</v>
      </c>
      <c r="E1321" t="s">
        <v>2773</v>
      </c>
      <c r="F1321" s="21" t="s">
        <v>779</v>
      </c>
      <c r="G1321" s="21" t="s">
        <v>134</v>
      </c>
      <c r="H1321" s="49" t="s">
        <v>136</v>
      </c>
      <c r="I1321" s="21" t="s">
        <v>74</v>
      </c>
      <c r="J1321" t="s">
        <v>2774</v>
      </c>
      <c r="K1321" s="53" t="s">
        <v>29</v>
      </c>
      <c r="L1321" s="52" t="s">
        <v>92</v>
      </c>
      <c r="M1321" s="48" t="s">
        <v>73</v>
      </c>
      <c r="N1321" s="89" t="s">
        <v>74</v>
      </c>
      <c r="O1321" s="90" t="s">
        <v>74</v>
      </c>
      <c r="P1321" s="89" t="s">
        <v>74</v>
      </c>
      <c r="Q1321" s="47" t="str">
        <f t="shared" si="62"/>
        <v>83a531ed-e7e8-4b78-94d0-3073d415f347</v>
      </c>
      <c r="R1321" s="64" t="s">
        <v>848</v>
      </c>
      <c r="S1321" s="87">
        <v>99</v>
      </c>
      <c r="T1321" s="21">
        <v>1</v>
      </c>
      <c r="U1321" s="62" t="s">
        <v>139</v>
      </c>
      <c r="V1321" s="49" t="s">
        <v>136</v>
      </c>
    </row>
    <row r="1322" spans="1:22" x14ac:dyDescent="0.2">
      <c r="A1322" s="21" t="str">
        <f t="shared" si="60"/>
        <v>Catalogo principalOPEN-CSP ACADEMICOf274d48b-fb43-419c-a78e-eebbec51b6e8</v>
      </c>
      <c r="B1322" s="21" t="str">
        <f t="shared" si="61"/>
        <v>f274d48b-fb43-419c-a78e-eebbec51b6e8OPEN-CSP ACADEMICO</v>
      </c>
      <c r="D1322" s="21" t="s">
        <v>134</v>
      </c>
      <c r="E1322" t="s">
        <v>2775</v>
      </c>
      <c r="F1322" s="21" t="s">
        <v>779</v>
      </c>
      <c r="G1322" s="21" t="s">
        <v>134</v>
      </c>
      <c r="H1322" s="49" t="s">
        <v>136</v>
      </c>
      <c r="I1322" s="21" t="s">
        <v>74</v>
      </c>
      <c r="J1322" t="s">
        <v>2776</v>
      </c>
      <c r="K1322" s="53" t="s">
        <v>29</v>
      </c>
      <c r="L1322" s="52" t="s">
        <v>92</v>
      </c>
      <c r="M1322" s="48" t="s">
        <v>73</v>
      </c>
      <c r="N1322" s="89" t="s">
        <v>74</v>
      </c>
      <c r="O1322" s="90" t="s">
        <v>74</v>
      </c>
      <c r="P1322" s="89" t="s">
        <v>74</v>
      </c>
      <c r="Q1322" s="47" t="str">
        <f t="shared" si="62"/>
        <v>f274d48b-fb43-419c-a78e-eebbec51b6e8</v>
      </c>
      <c r="R1322" s="64" t="s">
        <v>848</v>
      </c>
      <c r="S1322" s="87">
        <v>59.4</v>
      </c>
      <c r="T1322" s="21">
        <v>1</v>
      </c>
      <c r="U1322" s="62" t="s">
        <v>139</v>
      </c>
      <c r="V1322" s="49" t="s">
        <v>136</v>
      </c>
    </row>
    <row r="1323" spans="1:22" x14ac:dyDescent="0.2">
      <c r="A1323" s="21" t="str">
        <f t="shared" si="60"/>
        <v>Catalogo principalOPEN-CSP ACADEMICOf65ba0cd-dd42-4b7a-8df2-2adcb3c01299</v>
      </c>
      <c r="B1323" s="21" t="str">
        <f t="shared" si="61"/>
        <v>f65ba0cd-dd42-4b7a-8df2-2adcb3c01299OPEN-CSP ACADEMICO</v>
      </c>
      <c r="D1323" s="21" t="s">
        <v>134</v>
      </c>
      <c r="E1323" t="s">
        <v>2777</v>
      </c>
      <c r="F1323" s="21" t="s">
        <v>779</v>
      </c>
      <c r="G1323" s="21" t="s">
        <v>134</v>
      </c>
      <c r="H1323" s="49" t="s">
        <v>136</v>
      </c>
      <c r="I1323" s="21" t="s">
        <v>74</v>
      </c>
      <c r="J1323" t="s">
        <v>2778</v>
      </c>
      <c r="K1323" s="53" t="s">
        <v>29</v>
      </c>
      <c r="L1323" s="52" t="s">
        <v>92</v>
      </c>
      <c r="M1323" s="48" t="s">
        <v>73</v>
      </c>
      <c r="N1323" s="89" t="s">
        <v>74</v>
      </c>
      <c r="O1323" s="90" t="s">
        <v>74</v>
      </c>
      <c r="P1323" s="89" t="s">
        <v>74</v>
      </c>
      <c r="Q1323" s="47" t="str">
        <f t="shared" si="62"/>
        <v>f65ba0cd-dd42-4b7a-8df2-2adcb3c01299</v>
      </c>
      <c r="R1323" s="64" t="s">
        <v>848</v>
      </c>
      <c r="S1323" s="87">
        <v>72</v>
      </c>
      <c r="T1323" s="21">
        <v>1</v>
      </c>
      <c r="U1323" s="62" t="s">
        <v>139</v>
      </c>
      <c r="V1323" s="49" t="s">
        <v>136</v>
      </c>
    </row>
    <row r="1324" spans="1:22" x14ac:dyDescent="0.2">
      <c r="A1324" s="21" t="str">
        <f t="shared" si="60"/>
        <v>Catalogo principalOPEN-CSP ACADEMICO8f660fd7-a7ca-4f2d-a241-0dab83b610e5</v>
      </c>
      <c r="B1324" s="21" t="str">
        <f t="shared" si="61"/>
        <v>8f660fd7-a7ca-4f2d-a241-0dab83b610e5OPEN-CSP ACADEMICO</v>
      </c>
      <c r="D1324" s="21" t="s">
        <v>134</v>
      </c>
      <c r="E1324" t="s">
        <v>2779</v>
      </c>
      <c r="F1324" s="21" t="s">
        <v>779</v>
      </c>
      <c r="G1324" s="21" t="s">
        <v>134</v>
      </c>
      <c r="H1324" s="49" t="s">
        <v>136</v>
      </c>
      <c r="I1324" s="21" t="s">
        <v>74</v>
      </c>
      <c r="J1324" t="s">
        <v>2780</v>
      </c>
      <c r="K1324" s="53" t="s">
        <v>29</v>
      </c>
      <c r="L1324" s="52" t="s">
        <v>92</v>
      </c>
      <c r="M1324" s="48" t="s">
        <v>73</v>
      </c>
      <c r="N1324" s="89" t="s">
        <v>74</v>
      </c>
      <c r="O1324" s="90" t="s">
        <v>74</v>
      </c>
      <c r="P1324" s="89" t="s">
        <v>74</v>
      </c>
      <c r="Q1324" s="47" t="str">
        <f t="shared" si="62"/>
        <v>8f660fd7-a7ca-4f2d-a241-0dab83b610e5</v>
      </c>
      <c r="R1324" s="64" t="s">
        <v>848</v>
      </c>
      <c r="S1324" s="87">
        <v>43.2</v>
      </c>
      <c r="T1324" s="21">
        <v>1</v>
      </c>
      <c r="U1324" s="62" t="s">
        <v>139</v>
      </c>
      <c r="V1324" s="49" t="s">
        <v>136</v>
      </c>
    </row>
    <row r="1325" spans="1:22" x14ac:dyDescent="0.2">
      <c r="A1325" s="21" t="str">
        <f t="shared" si="60"/>
        <v>Catalogo principalOPEN-CSP ACADEMICO77e8bce5-aa9e-47d3-ad59-5bd4bb13e5ac</v>
      </c>
      <c r="B1325" s="21" t="str">
        <f t="shared" si="61"/>
        <v>77e8bce5-aa9e-47d3-ad59-5bd4bb13e5acOPEN-CSP ACADEMICO</v>
      </c>
      <c r="D1325" s="21" t="s">
        <v>134</v>
      </c>
      <c r="E1325" t="s">
        <v>2781</v>
      </c>
      <c r="F1325" s="21" t="s">
        <v>779</v>
      </c>
      <c r="G1325" s="21" t="s">
        <v>134</v>
      </c>
      <c r="H1325" s="49" t="s">
        <v>136</v>
      </c>
      <c r="I1325" s="21" t="s">
        <v>74</v>
      </c>
      <c r="J1325" t="s">
        <v>2782</v>
      </c>
      <c r="K1325" s="53" t="s">
        <v>29</v>
      </c>
      <c r="L1325" s="52" t="s">
        <v>92</v>
      </c>
      <c r="M1325" s="48" t="s">
        <v>73</v>
      </c>
      <c r="N1325" s="89" t="s">
        <v>74</v>
      </c>
      <c r="O1325" s="90" t="s">
        <v>74</v>
      </c>
      <c r="P1325" s="89" t="s">
        <v>74</v>
      </c>
      <c r="Q1325" s="47" t="str">
        <f t="shared" si="62"/>
        <v>77e8bce5-aa9e-47d3-ad59-5bd4bb13e5ac</v>
      </c>
      <c r="R1325" s="64" t="s">
        <v>848</v>
      </c>
      <c r="S1325" s="87">
        <v>700</v>
      </c>
      <c r="T1325" s="21">
        <v>1</v>
      </c>
      <c r="U1325" s="62" t="s">
        <v>139</v>
      </c>
      <c r="V1325" s="49" t="s">
        <v>136</v>
      </c>
    </row>
    <row r="1326" spans="1:22" x14ac:dyDescent="0.2">
      <c r="A1326" s="21" t="str">
        <f t="shared" si="60"/>
        <v>Catalogo principalOPEN-CSP ACADEMICO9f620def-b8a6-4d1d-9a03-53f874557837</v>
      </c>
      <c r="B1326" s="21" t="str">
        <f t="shared" si="61"/>
        <v>9f620def-b8a6-4d1d-9a03-53f874557837OPEN-CSP ACADEMICO</v>
      </c>
      <c r="D1326" s="21" t="s">
        <v>134</v>
      </c>
      <c r="E1326" t="s">
        <v>2783</v>
      </c>
      <c r="F1326" s="21" t="s">
        <v>779</v>
      </c>
      <c r="G1326" s="21" t="s">
        <v>134</v>
      </c>
      <c r="H1326" s="49" t="s">
        <v>136</v>
      </c>
      <c r="I1326" s="21" t="s">
        <v>74</v>
      </c>
      <c r="J1326" t="s">
        <v>2784</v>
      </c>
      <c r="K1326" s="53" t="s">
        <v>29</v>
      </c>
      <c r="L1326" s="52" t="s">
        <v>92</v>
      </c>
      <c r="M1326" s="48" t="s">
        <v>73</v>
      </c>
      <c r="N1326" s="89" t="s">
        <v>74</v>
      </c>
      <c r="O1326" s="90" t="s">
        <v>74</v>
      </c>
      <c r="P1326" s="89" t="s">
        <v>74</v>
      </c>
      <c r="Q1326" s="47" t="str">
        <f t="shared" si="62"/>
        <v>9f620def-b8a6-4d1d-9a03-53f874557837</v>
      </c>
      <c r="R1326" s="64" t="s">
        <v>848</v>
      </c>
      <c r="S1326" s="87">
        <v>550</v>
      </c>
      <c r="T1326" s="21">
        <v>1</v>
      </c>
      <c r="U1326" s="62" t="s">
        <v>139</v>
      </c>
      <c r="V1326" s="49" t="s">
        <v>136</v>
      </c>
    </row>
    <row r="1327" spans="1:22" x14ac:dyDescent="0.2">
      <c r="A1327" s="21" t="str">
        <f t="shared" si="60"/>
        <v>Catalogo principalOPEN-CSP ACADEMICO51ba4a74-086e-4033-bc08-56d71fc139c0</v>
      </c>
      <c r="B1327" s="21" t="str">
        <f t="shared" si="61"/>
        <v>51ba4a74-086e-4033-bc08-56d71fc139c0OPEN-CSP ACADEMICO</v>
      </c>
      <c r="D1327" s="21" t="s">
        <v>134</v>
      </c>
      <c r="E1327" t="s">
        <v>2785</v>
      </c>
      <c r="F1327" s="21" t="s">
        <v>779</v>
      </c>
      <c r="G1327" s="21" t="s">
        <v>134</v>
      </c>
      <c r="H1327" s="49" t="s">
        <v>136</v>
      </c>
      <c r="I1327" s="21" t="s">
        <v>74</v>
      </c>
      <c r="J1327" t="s">
        <v>2786</v>
      </c>
      <c r="K1327" s="53" t="s">
        <v>29</v>
      </c>
      <c r="L1327" s="52" t="s">
        <v>92</v>
      </c>
      <c r="M1327" s="48" t="s">
        <v>73</v>
      </c>
      <c r="N1327" s="89" t="s">
        <v>74</v>
      </c>
      <c r="O1327" s="90" t="s">
        <v>74</v>
      </c>
      <c r="P1327" s="89" t="s">
        <v>74</v>
      </c>
      <c r="Q1327" s="47" t="str">
        <f t="shared" si="62"/>
        <v>51ba4a74-086e-4033-bc08-56d71fc139c0</v>
      </c>
      <c r="R1327" s="64" t="s">
        <v>848</v>
      </c>
      <c r="S1327" s="87">
        <v>825</v>
      </c>
      <c r="T1327" s="21">
        <v>1</v>
      </c>
      <c r="U1327" s="62" t="s">
        <v>139</v>
      </c>
      <c r="V1327" s="49" t="s">
        <v>136</v>
      </c>
    </row>
    <row r="1328" spans="1:22" x14ac:dyDescent="0.2">
      <c r="A1328" s="21" t="str">
        <f t="shared" si="60"/>
        <v>Catalogo principalOPEN-CSP ACADEMICO621716e7-cfc9-4e8c-9b8c-262b8d8b2212</v>
      </c>
      <c r="B1328" s="21" t="str">
        <f t="shared" si="61"/>
        <v>621716e7-cfc9-4e8c-9b8c-262b8d8b2212OPEN-CSP ACADEMICO</v>
      </c>
      <c r="D1328" s="21" t="s">
        <v>134</v>
      </c>
      <c r="E1328" t="s">
        <v>2787</v>
      </c>
      <c r="F1328" s="21" t="s">
        <v>779</v>
      </c>
      <c r="G1328" s="21" t="s">
        <v>134</v>
      </c>
      <c r="H1328" s="49" t="s">
        <v>136</v>
      </c>
      <c r="I1328" s="21" t="s">
        <v>74</v>
      </c>
      <c r="J1328" t="s">
        <v>2788</v>
      </c>
      <c r="K1328" s="53" t="s">
        <v>29</v>
      </c>
      <c r="L1328" s="52" t="s">
        <v>92</v>
      </c>
      <c r="M1328" s="48" t="s">
        <v>73</v>
      </c>
      <c r="N1328" s="89" t="s">
        <v>74</v>
      </c>
      <c r="O1328" s="90" t="s">
        <v>74</v>
      </c>
      <c r="P1328" s="89" t="s">
        <v>74</v>
      </c>
      <c r="Q1328" s="47" t="str">
        <f t="shared" si="62"/>
        <v>621716e7-cfc9-4e8c-9b8c-262b8d8b2212</v>
      </c>
      <c r="R1328" s="64" t="s">
        <v>848</v>
      </c>
      <c r="S1328" s="87">
        <v>42</v>
      </c>
      <c r="T1328" s="21">
        <v>1</v>
      </c>
      <c r="U1328" s="62" t="s">
        <v>139</v>
      </c>
      <c r="V1328" s="49" t="s">
        <v>136</v>
      </c>
    </row>
    <row r="1329" spans="1:22" x14ac:dyDescent="0.2">
      <c r="A1329" s="21" t="str">
        <f t="shared" si="60"/>
        <v>Catalogo principalOPEN-CSP ACADEMICO4a7a84db-1982-453e-9caa-ca72606b31cc</v>
      </c>
      <c r="B1329" s="21" t="str">
        <f t="shared" si="61"/>
        <v>4a7a84db-1982-453e-9caa-ca72606b31ccOPEN-CSP ACADEMICO</v>
      </c>
      <c r="D1329" s="21" t="s">
        <v>134</v>
      </c>
      <c r="E1329" t="s">
        <v>2789</v>
      </c>
      <c r="F1329" s="21" t="s">
        <v>779</v>
      </c>
      <c r="G1329" s="21" t="s">
        <v>134</v>
      </c>
      <c r="H1329" s="49" t="s">
        <v>136</v>
      </c>
      <c r="I1329" s="21" t="s">
        <v>74</v>
      </c>
      <c r="J1329" t="s">
        <v>2790</v>
      </c>
      <c r="K1329" s="53" t="s">
        <v>29</v>
      </c>
      <c r="L1329" s="52" t="s">
        <v>92</v>
      </c>
      <c r="M1329" s="48" t="s">
        <v>73</v>
      </c>
      <c r="N1329" s="89" t="s">
        <v>74</v>
      </c>
      <c r="O1329" s="90" t="s">
        <v>74</v>
      </c>
      <c r="P1329" s="89" t="s">
        <v>74</v>
      </c>
      <c r="Q1329" s="47" t="str">
        <f t="shared" si="62"/>
        <v>4a7a84db-1982-453e-9caa-ca72606b31cc</v>
      </c>
      <c r="R1329" s="64" t="s">
        <v>848</v>
      </c>
      <c r="S1329" s="87">
        <v>42</v>
      </c>
      <c r="T1329" s="21">
        <v>1</v>
      </c>
      <c r="U1329" s="62" t="s">
        <v>139</v>
      </c>
      <c r="V1329" s="49" t="s">
        <v>136</v>
      </c>
    </row>
    <row r="1330" spans="1:22" x14ac:dyDescent="0.2">
      <c r="A1330" s="21" t="str">
        <f t="shared" si="60"/>
        <v>Catalogo principalOPEN-CSP ACADEMICO4862c7f5-9d9c-4389-a5d3-a3b08b0f7135</v>
      </c>
      <c r="B1330" s="21" t="str">
        <f t="shared" si="61"/>
        <v>4862c7f5-9d9c-4389-a5d3-a3b08b0f7135OPEN-CSP ACADEMICO</v>
      </c>
      <c r="D1330" s="21" t="s">
        <v>134</v>
      </c>
      <c r="E1330" t="s">
        <v>2791</v>
      </c>
      <c r="F1330" s="21" t="s">
        <v>779</v>
      </c>
      <c r="G1330" s="21" t="s">
        <v>134</v>
      </c>
      <c r="H1330" s="49" t="s">
        <v>136</v>
      </c>
      <c r="I1330" s="21" t="s">
        <v>74</v>
      </c>
      <c r="J1330" t="s">
        <v>2792</v>
      </c>
      <c r="K1330" s="53" t="s">
        <v>29</v>
      </c>
      <c r="L1330" s="52" t="s">
        <v>92</v>
      </c>
      <c r="M1330" s="48" t="s">
        <v>73</v>
      </c>
      <c r="N1330" s="89" t="s">
        <v>74</v>
      </c>
      <c r="O1330" s="90" t="s">
        <v>74</v>
      </c>
      <c r="P1330" s="89" t="s">
        <v>74</v>
      </c>
      <c r="Q1330" s="47" t="str">
        <f t="shared" si="62"/>
        <v>4862c7f5-9d9c-4389-a5d3-a3b08b0f7135</v>
      </c>
      <c r="R1330" s="64" t="s">
        <v>848</v>
      </c>
      <c r="S1330" s="87">
        <v>35</v>
      </c>
      <c r="T1330" s="21">
        <v>1</v>
      </c>
      <c r="U1330" s="62" t="s">
        <v>139</v>
      </c>
      <c r="V1330" s="49" t="s">
        <v>136</v>
      </c>
    </row>
    <row r="1331" spans="1:22" x14ac:dyDescent="0.2">
      <c r="A1331" s="21" t="str">
        <f t="shared" si="60"/>
        <v>Catalogo principalOPEN-CSP ACADEMICO533e0acf-0093-47da-bb03-920c64cf0e75</v>
      </c>
      <c r="B1331" s="21" t="str">
        <f t="shared" si="61"/>
        <v>533e0acf-0093-47da-bb03-920c64cf0e75OPEN-CSP ACADEMICO</v>
      </c>
      <c r="D1331" s="21" t="s">
        <v>134</v>
      </c>
      <c r="E1331" t="s">
        <v>2793</v>
      </c>
      <c r="F1331" s="21" t="s">
        <v>779</v>
      </c>
      <c r="G1331" s="21" t="s">
        <v>134</v>
      </c>
      <c r="H1331" s="49" t="s">
        <v>136</v>
      </c>
      <c r="I1331" s="21" t="s">
        <v>74</v>
      </c>
      <c r="J1331" t="s">
        <v>2794</v>
      </c>
      <c r="K1331" s="53" t="s">
        <v>29</v>
      </c>
      <c r="L1331" s="52" t="s">
        <v>92</v>
      </c>
      <c r="M1331" s="48" t="s">
        <v>73</v>
      </c>
      <c r="N1331" s="89" t="s">
        <v>74</v>
      </c>
      <c r="O1331" s="90" t="s">
        <v>74</v>
      </c>
      <c r="P1331" s="89" t="s">
        <v>74</v>
      </c>
      <c r="Q1331" s="47" t="str">
        <f t="shared" si="62"/>
        <v>533e0acf-0093-47da-bb03-920c64cf0e75</v>
      </c>
      <c r="R1331" s="64" t="s">
        <v>848</v>
      </c>
      <c r="S1331" s="87">
        <v>52.5</v>
      </c>
      <c r="T1331" s="21">
        <v>1</v>
      </c>
      <c r="U1331" s="62" t="s">
        <v>139</v>
      </c>
      <c r="V1331" s="49" t="s">
        <v>136</v>
      </c>
    </row>
    <row r="1332" spans="1:22" x14ac:dyDescent="0.2">
      <c r="A1332" s="21" t="str">
        <f t="shared" si="60"/>
        <v>Catalogo principalOPEN-CSP ACADEMICO5925a655-481c-4b16-82c5-588ddb68ba36</v>
      </c>
      <c r="B1332" s="21" t="str">
        <f t="shared" si="61"/>
        <v>5925a655-481c-4b16-82c5-588ddb68ba36OPEN-CSP ACADEMICO</v>
      </c>
      <c r="D1332" s="21" t="s">
        <v>134</v>
      </c>
      <c r="E1332" t="s">
        <v>2795</v>
      </c>
      <c r="F1332" s="21" t="s">
        <v>779</v>
      </c>
      <c r="G1332" s="21" t="s">
        <v>134</v>
      </c>
      <c r="H1332" s="49" t="s">
        <v>136</v>
      </c>
      <c r="I1332" s="21" t="s">
        <v>74</v>
      </c>
      <c r="J1332" t="s">
        <v>2796</v>
      </c>
      <c r="K1332" s="53" t="s">
        <v>29</v>
      </c>
      <c r="L1332" s="52" t="s">
        <v>92</v>
      </c>
      <c r="M1332" s="48" t="s">
        <v>73</v>
      </c>
      <c r="N1332" s="89" t="s">
        <v>74</v>
      </c>
      <c r="O1332" s="90" t="s">
        <v>74</v>
      </c>
      <c r="P1332" s="89" t="s">
        <v>74</v>
      </c>
      <c r="Q1332" s="47" t="str">
        <f t="shared" si="62"/>
        <v>5925a655-481c-4b16-82c5-588ddb68ba36</v>
      </c>
      <c r="R1332" s="64" t="s">
        <v>848</v>
      </c>
      <c r="S1332" s="87">
        <v>52.5</v>
      </c>
      <c r="T1332" s="21">
        <v>1</v>
      </c>
      <c r="U1332" s="62" t="s">
        <v>139</v>
      </c>
      <c r="V1332" s="49" t="s">
        <v>136</v>
      </c>
    </row>
    <row r="1333" spans="1:22" x14ac:dyDescent="0.2">
      <c r="A1333" s="21" t="str">
        <f t="shared" si="60"/>
        <v>Catalogo principalOPEN-CSP ACADEMICO4bea8897-2b56-4614-a25f-675eb4d0d81e</v>
      </c>
      <c r="B1333" s="21" t="str">
        <f t="shared" si="61"/>
        <v>4bea8897-2b56-4614-a25f-675eb4d0d81eOPEN-CSP ACADEMICO</v>
      </c>
      <c r="D1333" s="21" t="s">
        <v>134</v>
      </c>
      <c r="E1333" t="s">
        <v>2797</v>
      </c>
      <c r="F1333" s="21" t="s">
        <v>779</v>
      </c>
      <c r="G1333" s="21" t="s">
        <v>134</v>
      </c>
      <c r="H1333" s="49" t="s">
        <v>136</v>
      </c>
      <c r="I1333" s="21" t="s">
        <v>74</v>
      </c>
      <c r="J1333" t="s">
        <v>2798</v>
      </c>
      <c r="K1333" s="53" t="s">
        <v>29</v>
      </c>
      <c r="L1333" s="52" t="s">
        <v>92</v>
      </c>
      <c r="M1333" s="48" t="s">
        <v>73</v>
      </c>
      <c r="N1333" s="89" t="s">
        <v>74</v>
      </c>
      <c r="O1333" s="90" t="s">
        <v>74</v>
      </c>
      <c r="P1333" s="89" t="s">
        <v>74</v>
      </c>
      <c r="Q1333" s="47" t="str">
        <f t="shared" si="62"/>
        <v>4bea8897-2b56-4614-a25f-675eb4d0d81e</v>
      </c>
      <c r="R1333" s="64" t="s">
        <v>848</v>
      </c>
      <c r="S1333" s="87">
        <v>11</v>
      </c>
      <c r="T1333" s="21">
        <v>1</v>
      </c>
      <c r="U1333" s="62" t="s">
        <v>139</v>
      </c>
      <c r="V1333" s="49" t="s">
        <v>136</v>
      </c>
    </row>
    <row r="1334" spans="1:22" x14ac:dyDescent="0.2">
      <c r="A1334" s="21" t="str">
        <f t="shared" si="60"/>
        <v>Catalogo principalOPEN-CSP ACADEMICObbc273bd-c7d3-4077-9e33-e13a99236df7</v>
      </c>
      <c r="B1334" s="21" t="str">
        <f t="shared" si="61"/>
        <v>bbc273bd-c7d3-4077-9e33-e13a99236df7OPEN-CSP ACADEMICO</v>
      </c>
      <c r="D1334" s="21" t="s">
        <v>134</v>
      </c>
      <c r="E1334" t="s">
        <v>2799</v>
      </c>
      <c r="F1334" s="21" t="s">
        <v>779</v>
      </c>
      <c r="G1334" s="21" t="s">
        <v>134</v>
      </c>
      <c r="H1334" s="49" t="s">
        <v>136</v>
      </c>
      <c r="I1334" s="21" t="s">
        <v>74</v>
      </c>
      <c r="J1334" t="s">
        <v>2800</v>
      </c>
      <c r="K1334" s="53" t="s">
        <v>29</v>
      </c>
      <c r="L1334" s="52" t="s">
        <v>92</v>
      </c>
      <c r="M1334" s="48" t="s">
        <v>73</v>
      </c>
      <c r="N1334" s="89" t="s">
        <v>74</v>
      </c>
      <c r="O1334" s="90" t="s">
        <v>74</v>
      </c>
      <c r="P1334" s="89" t="s">
        <v>74</v>
      </c>
      <c r="Q1334" s="47" t="str">
        <f t="shared" si="62"/>
        <v>bbc273bd-c7d3-4077-9e33-e13a99236df7</v>
      </c>
      <c r="R1334" s="64" t="s">
        <v>848</v>
      </c>
      <c r="S1334" s="87">
        <v>6.6</v>
      </c>
      <c r="T1334" s="21">
        <v>1</v>
      </c>
      <c r="U1334" s="62" t="s">
        <v>139</v>
      </c>
      <c r="V1334" s="49" t="s">
        <v>136</v>
      </c>
    </row>
    <row r="1335" spans="1:22" x14ac:dyDescent="0.2">
      <c r="A1335" s="21" t="str">
        <f t="shared" si="60"/>
        <v>Catalogo principalOPEN-CSP ACADEMICO089b9307-fe82-47fa-9d73-a06ee42f531b</v>
      </c>
      <c r="B1335" s="21" t="str">
        <f t="shared" si="61"/>
        <v>089b9307-fe82-47fa-9d73-a06ee42f531bOPEN-CSP ACADEMICO</v>
      </c>
      <c r="D1335" s="21" t="s">
        <v>134</v>
      </c>
      <c r="E1335" t="s">
        <v>2801</v>
      </c>
      <c r="F1335" s="21" t="s">
        <v>779</v>
      </c>
      <c r="G1335" s="21" t="s">
        <v>134</v>
      </c>
      <c r="H1335" s="49" t="s">
        <v>136</v>
      </c>
      <c r="I1335" s="21" t="s">
        <v>74</v>
      </c>
      <c r="J1335" t="s">
        <v>2802</v>
      </c>
      <c r="K1335" s="53" t="s">
        <v>29</v>
      </c>
      <c r="L1335" s="52" t="s">
        <v>92</v>
      </c>
      <c r="M1335" s="48" t="s">
        <v>73</v>
      </c>
      <c r="N1335" s="89" t="s">
        <v>74</v>
      </c>
      <c r="O1335" s="90" t="s">
        <v>74</v>
      </c>
      <c r="P1335" s="89" t="s">
        <v>74</v>
      </c>
      <c r="Q1335" s="47" t="str">
        <f t="shared" si="62"/>
        <v>089b9307-fe82-47fa-9d73-a06ee42f531b</v>
      </c>
      <c r="R1335" s="64" t="s">
        <v>848</v>
      </c>
      <c r="S1335" s="87">
        <v>8</v>
      </c>
      <c r="T1335" s="21">
        <v>1</v>
      </c>
      <c r="U1335" s="62" t="s">
        <v>139</v>
      </c>
      <c r="V1335" s="49" t="s">
        <v>136</v>
      </c>
    </row>
    <row r="1336" spans="1:22" x14ac:dyDescent="0.2">
      <c r="A1336" s="21" t="str">
        <f t="shared" si="60"/>
        <v>Catalogo principalOPEN-CSP ACADEMICOedcd6592-f30a-4b67-8ca2-aaaa02af9c7d</v>
      </c>
      <c r="B1336" s="21" t="str">
        <f t="shared" si="61"/>
        <v>edcd6592-f30a-4b67-8ca2-aaaa02af9c7dOPEN-CSP ACADEMICO</v>
      </c>
      <c r="D1336" s="21" t="s">
        <v>134</v>
      </c>
      <c r="E1336" t="s">
        <v>2803</v>
      </c>
      <c r="F1336" s="21" t="s">
        <v>779</v>
      </c>
      <c r="G1336" s="21" t="s">
        <v>134</v>
      </c>
      <c r="H1336" s="49" t="s">
        <v>136</v>
      </c>
      <c r="I1336" s="21" t="s">
        <v>74</v>
      </c>
      <c r="J1336" t="s">
        <v>2804</v>
      </c>
      <c r="K1336" s="53" t="s">
        <v>29</v>
      </c>
      <c r="L1336" s="52" t="s">
        <v>92</v>
      </c>
      <c r="M1336" s="48" t="s">
        <v>73</v>
      </c>
      <c r="N1336" s="89" t="s">
        <v>74</v>
      </c>
      <c r="O1336" s="90" t="s">
        <v>74</v>
      </c>
      <c r="P1336" s="89" t="s">
        <v>74</v>
      </c>
      <c r="Q1336" s="47" t="str">
        <f t="shared" si="62"/>
        <v>edcd6592-f30a-4b67-8ca2-aaaa02af9c7d</v>
      </c>
      <c r="R1336" s="64" t="s">
        <v>848</v>
      </c>
      <c r="S1336" s="87">
        <v>4.8</v>
      </c>
      <c r="T1336" s="21">
        <v>1</v>
      </c>
      <c r="U1336" s="62" t="s">
        <v>139</v>
      </c>
      <c r="V1336" s="49" t="s">
        <v>136</v>
      </c>
    </row>
    <row r="1337" spans="1:22" x14ac:dyDescent="0.2">
      <c r="A1337" s="21" t="str">
        <f t="shared" si="60"/>
        <v>Catalogo principalOPEN-CSP ACADEMICO9b97f77a-106a-4039-9f30-08954636d5a7</v>
      </c>
      <c r="B1337" s="21" t="str">
        <f t="shared" si="61"/>
        <v>9b97f77a-106a-4039-9f30-08954636d5a7OPEN-CSP ACADEMICO</v>
      </c>
      <c r="D1337" s="21" t="s">
        <v>134</v>
      </c>
      <c r="E1337" t="s">
        <v>2805</v>
      </c>
      <c r="F1337" s="21" t="s">
        <v>779</v>
      </c>
      <c r="G1337" s="21" t="s">
        <v>134</v>
      </c>
      <c r="H1337" s="49" t="s">
        <v>136</v>
      </c>
      <c r="I1337" s="21" t="s">
        <v>74</v>
      </c>
      <c r="J1337" t="s">
        <v>2806</v>
      </c>
      <c r="K1337" s="53" t="s">
        <v>29</v>
      </c>
      <c r="L1337" s="52" t="s">
        <v>92</v>
      </c>
      <c r="M1337" s="48" t="s">
        <v>73</v>
      </c>
      <c r="N1337" s="89" t="s">
        <v>74</v>
      </c>
      <c r="O1337" s="90" t="s">
        <v>74</v>
      </c>
      <c r="P1337" s="89" t="s">
        <v>74</v>
      </c>
      <c r="Q1337" s="47" t="str">
        <f t="shared" si="62"/>
        <v>9b97f77a-106a-4039-9f30-08954636d5a7</v>
      </c>
      <c r="R1337" s="64" t="s">
        <v>848</v>
      </c>
      <c r="S1337" s="87">
        <v>52.3</v>
      </c>
      <c r="T1337" s="21">
        <v>1</v>
      </c>
      <c r="U1337" s="62" t="s">
        <v>139</v>
      </c>
      <c r="V1337" s="49" t="s">
        <v>136</v>
      </c>
    </row>
    <row r="1338" spans="1:22" x14ac:dyDescent="0.2">
      <c r="A1338" s="21" t="str">
        <f t="shared" si="60"/>
        <v>Catalogo principalOPEN-CSP ACADEMICOc1267a47-0d56-4305-b975-7ba45e51eb5d</v>
      </c>
      <c r="B1338" s="21" t="str">
        <f t="shared" si="61"/>
        <v>c1267a47-0d56-4305-b975-7ba45e51eb5dOPEN-CSP ACADEMICO</v>
      </c>
      <c r="D1338" s="21" t="s">
        <v>134</v>
      </c>
      <c r="E1338" t="s">
        <v>2807</v>
      </c>
      <c r="F1338" s="21" t="s">
        <v>779</v>
      </c>
      <c r="G1338" s="21" t="s">
        <v>134</v>
      </c>
      <c r="H1338" s="49" t="s">
        <v>136</v>
      </c>
      <c r="I1338" s="21" t="s">
        <v>74</v>
      </c>
      <c r="J1338" t="s">
        <v>2808</v>
      </c>
      <c r="K1338" s="53" t="s">
        <v>29</v>
      </c>
      <c r="L1338" s="52" t="s">
        <v>92</v>
      </c>
      <c r="M1338" s="48" t="s">
        <v>73</v>
      </c>
      <c r="N1338" s="89" t="s">
        <v>74</v>
      </c>
      <c r="O1338" s="90" t="s">
        <v>74</v>
      </c>
      <c r="P1338" s="89" t="s">
        <v>74</v>
      </c>
      <c r="Q1338" s="47" t="str">
        <f t="shared" si="62"/>
        <v>c1267a47-0d56-4305-b975-7ba45e51eb5d</v>
      </c>
      <c r="R1338" s="64" t="s">
        <v>848</v>
      </c>
      <c r="S1338" s="87">
        <v>79.7</v>
      </c>
      <c r="T1338" s="21">
        <v>1</v>
      </c>
      <c r="U1338" s="62" t="s">
        <v>139</v>
      </c>
      <c r="V1338" s="49" t="s">
        <v>136</v>
      </c>
    </row>
    <row r="1339" spans="1:22" x14ac:dyDescent="0.2">
      <c r="A1339" s="21" t="str">
        <f t="shared" si="60"/>
        <v>Catalogo principalOPEN-CSP ACADEMICO11a4877c-f62e-4787-ad63-5b61d6455544</v>
      </c>
      <c r="B1339" s="21" t="str">
        <f t="shared" si="61"/>
        <v>11a4877c-f62e-4787-ad63-5b61d6455544OPEN-CSP ACADEMICO</v>
      </c>
      <c r="D1339" s="21" t="s">
        <v>134</v>
      </c>
      <c r="E1339" t="s">
        <v>2809</v>
      </c>
      <c r="F1339" s="21" t="s">
        <v>779</v>
      </c>
      <c r="G1339" s="21" t="s">
        <v>134</v>
      </c>
      <c r="H1339" s="49" t="s">
        <v>136</v>
      </c>
      <c r="I1339" s="21" t="s">
        <v>74</v>
      </c>
      <c r="J1339" t="s">
        <v>2810</v>
      </c>
      <c r="K1339" s="53" t="s">
        <v>29</v>
      </c>
      <c r="L1339" s="52" t="s">
        <v>92</v>
      </c>
      <c r="M1339" s="48" t="s">
        <v>73</v>
      </c>
      <c r="N1339" s="89" t="s">
        <v>74</v>
      </c>
      <c r="O1339" s="90" t="s">
        <v>74</v>
      </c>
      <c r="P1339" s="89" t="s">
        <v>74</v>
      </c>
      <c r="Q1339" s="47" t="str">
        <f t="shared" si="62"/>
        <v>11a4877c-f62e-4787-ad63-5b61d6455544</v>
      </c>
      <c r="R1339" s="64" t="s">
        <v>848</v>
      </c>
      <c r="S1339" s="87">
        <v>31.4</v>
      </c>
      <c r="T1339" s="21">
        <v>1</v>
      </c>
      <c r="U1339" s="62" t="s">
        <v>139</v>
      </c>
      <c r="V1339" s="49" t="s">
        <v>136</v>
      </c>
    </row>
    <row r="1340" spans="1:22" x14ac:dyDescent="0.2">
      <c r="A1340" s="21" t="str">
        <f t="shared" si="60"/>
        <v>Catalogo principalOPEN-CSP ACADEMICO3ea6fca5-1502-4ec1-8d87-f65d65f382bf</v>
      </c>
      <c r="B1340" s="21" t="str">
        <f t="shared" si="61"/>
        <v>3ea6fca5-1502-4ec1-8d87-f65d65f382bfOPEN-CSP ACADEMICO</v>
      </c>
      <c r="D1340" s="21" t="s">
        <v>134</v>
      </c>
      <c r="E1340" t="s">
        <v>2811</v>
      </c>
      <c r="F1340" s="21" t="s">
        <v>779</v>
      </c>
      <c r="G1340" s="21" t="s">
        <v>134</v>
      </c>
      <c r="H1340" s="49" t="s">
        <v>136</v>
      </c>
      <c r="I1340" s="21" t="s">
        <v>74</v>
      </c>
      <c r="J1340" t="s">
        <v>2812</v>
      </c>
      <c r="K1340" s="53" t="s">
        <v>29</v>
      </c>
      <c r="L1340" s="52" t="s">
        <v>92</v>
      </c>
      <c r="M1340" s="48" t="s">
        <v>73</v>
      </c>
      <c r="N1340" s="89" t="s">
        <v>74</v>
      </c>
      <c r="O1340" s="90" t="s">
        <v>74</v>
      </c>
      <c r="P1340" s="89" t="s">
        <v>74</v>
      </c>
      <c r="Q1340" s="47" t="str">
        <f t="shared" si="62"/>
        <v>3ea6fca5-1502-4ec1-8d87-f65d65f382bf</v>
      </c>
      <c r="R1340" s="64" t="s">
        <v>848</v>
      </c>
      <c r="S1340" s="87">
        <v>38</v>
      </c>
      <c r="T1340" s="21">
        <v>1</v>
      </c>
      <c r="U1340" s="62" t="s">
        <v>139</v>
      </c>
      <c r="V1340" s="49" t="s">
        <v>136</v>
      </c>
    </row>
    <row r="1341" spans="1:22" x14ac:dyDescent="0.2">
      <c r="A1341" s="21" t="str">
        <f t="shared" si="60"/>
        <v>Catalogo principalOPEN-CSP ACADEMICO9c6e2220-643f-41ce-9fcc-b6db3d1a25ec</v>
      </c>
      <c r="B1341" s="21" t="str">
        <f t="shared" si="61"/>
        <v>9c6e2220-643f-41ce-9fcc-b6db3d1a25ecOPEN-CSP ACADEMICO</v>
      </c>
      <c r="D1341" s="21" t="s">
        <v>134</v>
      </c>
      <c r="E1341" t="s">
        <v>2813</v>
      </c>
      <c r="F1341" s="21" t="s">
        <v>779</v>
      </c>
      <c r="G1341" s="21" t="s">
        <v>134</v>
      </c>
      <c r="H1341" s="49" t="s">
        <v>136</v>
      </c>
      <c r="I1341" s="21" t="s">
        <v>74</v>
      </c>
      <c r="J1341" t="s">
        <v>2814</v>
      </c>
      <c r="K1341" s="53" t="s">
        <v>29</v>
      </c>
      <c r="L1341" s="52" t="s">
        <v>92</v>
      </c>
      <c r="M1341" s="48" t="s">
        <v>73</v>
      </c>
      <c r="N1341" s="89" t="s">
        <v>74</v>
      </c>
      <c r="O1341" s="90" t="s">
        <v>74</v>
      </c>
      <c r="P1341" s="89" t="s">
        <v>74</v>
      </c>
      <c r="Q1341" s="47" t="str">
        <f t="shared" si="62"/>
        <v>9c6e2220-643f-41ce-9fcc-b6db3d1a25ec</v>
      </c>
      <c r="R1341" s="64" t="s">
        <v>848</v>
      </c>
      <c r="S1341" s="87">
        <v>58</v>
      </c>
      <c r="T1341" s="21">
        <v>1</v>
      </c>
      <c r="U1341" s="62" t="s">
        <v>139</v>
      </c>
      <c r="V1341" s="49" t="s">
        <v>136</v>
      </c>
    </row>
    <row r="1342" spans="1:22" x14ac:dyDescent="0.2">
      <c r="A1342" s="21" t="str">
        <f t="shared" si="60"/>
        <v>Catalogo principalOPEN-CSP ACADEMICO4a747ab4-d724-4328-8efa-d8a8f8b0a9e4</v>
      </c>
      <c r="B1342" s="21" t="str">
        <f t="shared" si="61"/>
        <v>4a747ab4-d724-4328-8efa-d8a8f8b0a9e4OPEN-CSP ACADEMICO</v>
      </c>
      <c r="D1342" s="21" t="s">
        <v>134</v>
      </c>
      <c r="E1342" t="s">
        <v>2815</v>
      </c>
      <c r="F1342" s="21" t="s">
        <v>779</v>
      </c>
      <c r="G1342" s="21" t="s">
        <v>134</v>
      </c>
      <c r="H1342" s="49" t="s">
        <v>136</v>
      </c>
      <c r="I1342" s="21" t="s">
        <v>74</v>
      </c>
      <c r="J1342" t="s">
        <v>2816</v>
      </c>
      <c r="K1342" s="53" t="s">
        <v>29</v>
      </c>
      <c r="L1342" s="52" t="s">
        <v>92</v>
      </c>
      <c r="M1342" s="48" t="s">
        <v>73</v>
      </c>
      <c r="N1342" s="89" t="s">
        <v>74</v>
      </c>
      <c r="O1342" s="90" t="s">
        <v>74</v>
      </c>
      <c r="P1342" s="89" t="s">
        <v>74</v>
      </c>
      <c r="Q1342" s="47" t="str">
        <f t="shared" si="62"/>
        <v>4a747ab4-d724-4328-8efa-d8a8f8b0a9e4</v>
      </c>
      <c r="R1342" s="64" t="s">
        <v>848</v>
      </c>
      <c r="S1342" s="87">
        <v>22.8</v>
      </c>
      <c r="T1342" s="21">
        <v>1</v>
      </c>
      <c r="U1342" s="62" t="s">
        <v>139</v>
      </c>
      <c r="V1342" s="49" t="s">
        <v>136</v>
      </c>
    </row>
    <row r="1343" spans="1:22" x14ac:dyDescent="0.2">
      <c r="A1343" s="21" t="str">
        <f t="shared" ref="A1343:A1406" si="63">D1343&amp;F1343&amp;E1343</f>
        <v>Catalogo principalOPEN-CSP ACADEMICO94b619f4-eb4d-4a41-abcd-d5c99f7cdd92</v>
      </c>
      <c r="B1343" s="21" t="str">
        <f t="shared" ref="B1343:B1406" si="64">E1343&amp;F1343</f>
        <v>94b619f4-eb4d-4a41-abcd-d5c99f7cdd92OPEN-CSP ACADEMICO</v>
      </c>
      <c r="D1343" s="21" t="s">
        <v>134</v>
      </c>
      <c r="E1343" t="s">
        <v>2817</v>
      </c>
      <c r="F1343" s="21" t="s">
        <v>779</v>
      </c>
      <c r="G1343" s="21" t="s">
        <v>134</v>
      </c>
      <c r="H1343" s="49" t="s">
        <v>136</v>
      </c>
      <c r="I1343" s="21" t="s">
        <v>74</v>
      </c>
      <c r="J1343" t="s">
        <v>2818</v>
      </c>
      <c r="K1343" s="53" t="s">
        <v>29</v>
      </c>
      <c r="L1343" s="52" t="s">
        <v>92</v>
      </c>
      <c r="M1343" s="48" t="s">
        <v>73</v>
      </c>
      <c r="N1343" s="89" t="s">
        <v>74</v>
      </c>
      <c r="O1343" s="90" t="s">
        <v>74</v>
      </c>
      <c r="P1343" s="89" t="s">
        <v>74</v>
      </c>
      <c r="Q1343" s="47" t="str">
        <f t="shared" si="62"/>
        <v>94b619f4-eb4d-4a41-abcd-d5c99f7cdd92</v>
      </c>
      <c r="R1343" s="64" t="s">
        <v>848</v>
      </c>
      <c r="S1343" s="87">
        <v>175</v>
      </c>
      <c r="T1343" s="21">
        <v>1</v>
      </c>
      <c r="U1343" s="62" t="s">
        <v>139</v>
      </c>
      <c r="V1343" s="49" t="s">
        <v>136</v>
      </c>
    </row>
    <row r="1344" spans="1:22" x14ac:dyDescent="0.2">
      <c r="A1344" s="21" t="str">
        <f t="shared" si="63"/>
        <v>Catalogo principalOPEN-CSP ACADEMICOd1ac49e0-e3bf-4be4-ae37-cb399fc79e21</v>
      </c>
      <c r="B1344" s="21" t="str">
        <f t="shared" si="64"/>
        <v>d1ac49e0-e3bf-4be4-ae37-cb399fc79e21OPEN-CSP ACADEMICO</v>
      </c>
      <c r="D1344" s="21" t="s">
        <v>134</v>
      </c>
      <c r="E1344" t="s">
        <v>2819</v>
      </c>
      <c r="F1344" s="21" t="s">
        <v>779</v>
      </c>
      <c r="G1344" s="21" t="s">
        <v>134</v>
      </c>
      <c r="H1344" s="49" t="s">
        <v>136</v>
      </c>
      <c r="I1344" s="21" t="s">
        <v>74</v>
      </c>
      <c r="J1344" t="s">
        <v>2820</v>
      </c>
      <c r="K1344" s="53" t="s">
        <v>29</v>
      </c>
      <c r="L1344" s="52" t="s">
        <v>92</v>
      </c>
      <c r="M1344" s="48" t="s">
        <v>73</v>
      </c>
      <c r="N1344" s="89" t="s">
        <v>74</v>
      </c>
      <c r="O1344" s="90" t="s">
        <v>74</v>
      </c>
      <c r="P1344" s="89" t="s">
        <v>74</v>
      </c>
      <c r="Q1344" s="47" t="str">
        <f t="shared" si="62"/>
        <v>d1ac49e0-e3bf-4be4-ae37-cb399fc79e21</v>
      </c>
      <c r="R1344" s="64" t="s">
        <v>848</v>
      </c>
      <c r="S1344" s="87">
        <v>41.3</v>
      </c>
      <c r="T1344" s="21">
        <v>1</v>
      </c>
      <c r="U1344" s="62" t="s">
        <v>139</v>
      </c>
      <c r="V1344" s="49" t="s">
        <v>136</v>
      </c>
    </row>
    <row r="1345" spans="1:22" x14ac:dyDescent="0.2">
      <c r="A1345" s="21" t="str">
        <f t="shared" si="63"/>
        <v>Catalogo principalOPEN-CSP ACADEMICO8c5d15e6-fb15-42a4-acf7-a567ad2f579e</v>
      </c>
      <c r="B1345" s="21" t="str">
        <f t="shared" si="64"/>
        <v>8c5d15e6-fb15-42a4-acf7-a567ad2f579eOPEN-CSP ACADEMICO</v>
      </c>
      <c r="D1345" s="21" t="s">
        <v>134</v>
      </c>
      <c r="E1345" t="s">
        <v>2821</v>
      </c>
      <c r="F1345" s="21" t="s">
        <v>779</v>
      </c>
      <c r="G1345" s="21" t="s">
        <v>134</v>
      </c>
      <c r="H1345" s="49" t="s">
        <v>136</v>
      </c>
      <c r="I1345" s="21" t="s">
        <v>74</v>
      </c>
      <c r="J1345" t="s">
        <v>2822</v>
      </c>
      <c r="K1345" s="53" t="s">
        <v>29</v>
      </c>
      <c r="L1345" s="52" t="s">
        <v>92</v>
      </c>
      <c r="M1345" s="48" t="s">
        <v>73</v>
      </c>
      <c r="N1345" s="89" t="s">
        <v>74</v>
      </c>
      <c r="O1345" s="90" t="s">
        <v>74</v>
      </c>
      <c r="P1345" s="89" t="s">
        <v>74</v>
      </c>
      <c r="Q1345" s="47" t="str">
        <f t="shared" si="62"/>
        <v>8c5d15e6-fb15-42a4-acf7-a567ad2f579e</v>
      </c>
      <c r="R1345" s="64" t="s">
        <v>848</v>
      </c>
      <c r="S1345" s="87">
        <v>30</v>
      </c>
      <c r="T1345" s="21">
        <v>1</v>
      </c>
      <c r="U1345" s="62" t="s">
        <v>139</v>
      </c>
      <c r="V1345" s="49" t="s">
        <v>136</v>
      </c>
    </row>
    <row r="1346" spans="1:22" x14ac:dyDescent="0.2">
      <c r="A1346" s="21" t="str">
        <f t="shared" si="63"/>
        <v>Catalogo principalOPEN-CSP ACADEMICOa81010d7-7859-4f6b-9f29-2e79e2573904</v>
      </c>
      <c r="B1346" s="21" t="str">
        <f t="shared" si="64"/>
        <v>a81010d7-7859-4f6b-9f29-2e79e2573904OPEN-CSP ACADEMICO</v>
      </c>
      <c r="D1346" s="21" t="s">
        <v>134</v>
      </c>
      <c r="E1346" t="s">
        <v>2823</v>
      </c>
      <c r="F1346" s="21" t="s">
        <v>779</v>
      </c>
      <c r="G1346" s="21" t="s">
        <v>134</v>
      </c>
      <c r="H1346" s="49" t="s">
        <v>136</v>
      </c>
      <c r="I1346" s="21" t="s">
        <v>74</v>
      </c>
      <c r="J1346" t="s">
        <v>2824</v>
      </c>
      <c r="K1346" s="53" t="s">
        <v>29</v>
      </c>
      <c r="L1346" s="52" t="s">
        <v>92</v>
      </c>
      <c r="M1346" s="48" t="s">
        <v>73</v>
      </c>
      <c r="N1346" s="89" t="s">
        <v>74</v>
      </c>
      <c r="O1346" s="90" t="s">
        <v>74</v>
      </c>
      <c r="P1346" s="89" t="s">
        <v>74</v>
      </c>
      <c r="Q1346" s="47" t="str">
        <f t="shared" si="62"/>
        <v>a81010d7-7859-4f6b-9f29-2e79e2573904</v>
      </c>
      <c r="R1346" s="64" t="s">
        <v>848</v>
      </c>
      <c r="S1346" s="87">
        <v>27.5</v>
      </c>
      <c r="T1346" s="21">
        <v>1</v>
      </c>
      <c r="U1346" s="62" t="s">
        <v>139</v>
      </c>
      <c r="V1346" s="49" t="s">
        <v>136</v>
      </c>
    </row>
    <row r="1347" spans="1:22" x14ac:dyDescent="0.2">
      <c r="A1347" s="21" t="str">
        <f t="shared" si="63"/>
        <v>Catalogo principalOPEN-CSP ACADEMICO22bfe12e-906f-4614-b848-a404150e03db</v>
      </c>
      <c r="B1347" s="21" t="str">
        <f t="shared" si="64"/>
        <v>22bfe12e-906f-4614-b848-a404150e03dbOPEN-CSP ACADEMICO</v>
      </c>
      <c r="D1347" s="21" t="s">
        <v>134</v>
      </c>
      <c r="E1347" t="s">
        <v>2825</v>
      </c>
      <c r="F1347" s="21" t="s">
        <v>779</v>
      </c>
      <c r="G1347" s="21" t="s">
        <v>134</v>
      </c>
      <c r="H1347" s="49" t="s">
        <v>136</v>
      </c>
      <c r="I1347" s="21" t="s">
        <v>74</v>
      </c>
      <c r="J1347" t="s">
        <v>2826</v>
      </c>
      <c r="K1347" s="53" t="s">
        <v>29</v>
      </c>
      <c r="L1347" s="52" t="s">
        <v>92</v>
      </c>
      <c r="M1347" s="48" t="s">
        <v>73</v>
      </c>
      <c r="N1347" s="89" t="s">
        <v>74</v>
      </c>
      <c r="O1347" s="90" t="s">
        <v>74</v>
      </c>
      <c r="P1347" s="89" t="s">
        <v>74</v>
      </c>
      <c r="Q1347" s="47" t="str">
        <f t="shared" ref="Q1347:Q1410" si="65">+E1347</f>
        <v>22bfe12e-906f-4614-b848-a404150e03db</v>
      </c>
      <c r="R1347" s="64" t="s">
        <v>848</v>
      </c>
      <c r="S1347" s="87">
        <v>16.5</v>
      </c>
      <c r="T1347" s="21">
        <v>1</v>
      </c>
      <c r="U1347" s="62" t="s">
        <v>139</v>
      </c>
      <c r="V1347" s="49" t="s">
        <v>136</v>
      </c>
    </row>
    <row r="1348" spans="1:22" x14ac:dyDescent="0.2">
      <c r="A1348" s="21" t="str">
        <f t="shared" si="63"/>
        <v>Catalogo principalOPEN-CSP ACADEMICO69998fb3-b858-476e-99ba-0d7ba65fe8fb</v>
      </c>
      <c r="B1348" s="21" t="str">
        <f t="shared" si="64"/>
        <v>69998fb3-b858-476e-99ba-0d7ba65fe8fbOPEN-CSP ACADEMICO</v>
      </c>
      <c r="D1348" s="21" t="s">
        <v>134</v>
      </c>
      <c r="E1348" t="s">
        <v>2827</v>
      </c>
      <c r="F1348" s="21" t="s">
        <v>779</v>
      </c>
      <c r="G1348" s="21" t="s">
        <v>134</v>
      </c>
      <c r="H1348" s="49" t="s">
        <v>136</v>
      </c>
      <c r="I1348" s="21" t="s">
        <v>74</v>
      </c>
      <c r="J1348" t="s">
        <v>2828</v>
      </c>
      <c r="K1348" s="53" t="s">
        <v>29</v>
      </c>
      <c r="L1348" s="52" t="s">
        <v>92</v>
      </c>
      <c r="M1348" s="48" t="s">
        <v>73</v>
      </c>
      <c r="N1348" s="89" t="s">
        <v>74</v>
      </c>
      <c r="O1348" s="90" t="s">
        <v>74</v>
      </c>
      <c r="P1348" s="89" t="s">
        <v>74</v>
      </c>
      <c r="Q1348" s="47" t="str">
        <f t="shared" si="65"/>
        <v>69998fb3-b858-476e-99ba-0d7ba65fe8fb</v>
      </c>
      <c r="R1348" s="64" t="s">
        <v>848</v>
      </c>
      <c r="S1348" s="87">
        <v>20</v>
      </c>
      <c r="T1348" s="21">
        <v>1</v>
      </c>
      <c r="U1348" s="62" t="s">
        <v>139</v>
      </c>
      <c r="V1348" s="49" t="s">
        <v>136</v>
      </c>
    </row>
    <row r="1349" spans="1:22" x14ac:dyDescent="0.2">
      <c r="A1349" s="21" t="str">
        <f t="shared" si="63"/>
        <v>Catalogo principalOPEN-CSP ACADEMICO49891b4a-639c-424f-a91a-0c613eed4466</v>
      </c>
      <c r="B1349" s="21" t="str">
        <f t="shared" si="64"/>
        <v>49891b4a-639c-424f-a91a-0c613eed4466OPEN-CSP ACADEMICO</v>
      </c>
      <c r="D1349" s="21" t="s">
        <v>134</v>
      </c>
      <c r="E1349" t="s">
        <v>2829</v>
      </c>
      <c r="F1349" s="21" t="s">
        <v>779</v>
      </c>
      <c r="G1349" s="21" t="s">
        <v>134</v>
      </c>
      <c r="H1349" s="49" t="s">
        <v>136</v>
      </c>
      <c r="I1349" s="21" t="s">
        <v>74</v>
      </c>
      <c r="J1349" t="s">
        <v>2830</v>
      </c>
      <c r="K1349" s="53" t="s">
        <v>29</v>
      </c>
      <c r="L1349" s="52" t="s">
        <v>92</v>
      </c>
      <c r="M1349" s="48" t="s">
        <v>73</v>
      </c>
      <c r="N1349" s="89" t="s">
        <v>74</v>
      </c>
      <c r="O1349" s="90" t="s">
        <v>74</v>
      </c>
      <c r="P1349" s="89" t="s">
        <v>74</v>
      </c>
      <c r="Q1349" s="47" t="str">
        <f t="shared" si="65"/>
        <v>49891b4a-639c-424f-a91a-0c613eed4466</v>
      </c>
      <c r="R1349" s="64" t="s">
        <v>848</v>
      </c>
      <c r="S1349" s="87">
        <v>12</v>
      </c>
      <c r="T1349" s="21">
        <v>1</v>
      </c>
      <c r="U1349" s="62" t="s">
        <v>139</v>
      </c>
      <c r="V1349" s="49" t="s">
        <v>136</v>
      </c>
    </row>
    <row r="1350" spans="1:22" x14ac:dyDescent="0.2">
      <c r="A1350" s="21" t="str">
        <f t="shared" si="63"/>
        <v>Catalogo principalOPEN-CSP ACADEMICO4e01898f-8f8a-451a-be80-f2298cec5170</v>
      </c>
      <c r="B1350" s="21" t="str">
        <f t="shared" si="64"/>
        <v>4e01898f-8f8a-451a-be80-f2298cec5170OPEN-CSP ACADEMICO</v>
      </c>
      <c r="D1350" s="21" t="s">
        <v>134</v>
      </c>
      <c r="E1350" t="s">
        <v>2831</v>
      </c>
      <c r="F1350" s="21" t="s">
        <v>779</v>
      </c>
      <c r="G1350" s="21" t="s">
        <v>134</v>
      </c>
      <c r="H1350" s="49" t="s">
        <v>136</v>
      </c>
      <c r="I1350" s="21" t="s">
        <v>74</v>
      </c>
      <c r="J1350" t="s">
        <v>2832</v>
      </c>
      <c r="K1350" s="53" t="s">
        <v>29</v>
      </c>
      <c r="L1350" s="52" t="s">
        <v>92</v>
      </c>
      <c r="M1350" s="48" t="s">
        <v>73</v>
      </c>
      <c r="N1350" s="89" t="s">
        <v>74</v>
      </c>
      <c r="O1350" s="90" t="s">
        <v>74</v>
      </c>
      <c r="P1350" s="89" t="s">
        <v>74</v>
      </c>
      <c r="Q1350" s="47" t="str">
        <f t="shared" si="65"/>
        <v>4e01898f-8f8a-451a-be80-f2298cec5170</v>
      </c>
      <c r="R1350" s="64" t="s">
        <v>848</v>
      </c>
      <c r="S1350" s="87">
        <v>11</v>
      </c>
      <c r="T1350" s="21">
        <v>1</v>
      </c>
      <c r="U1350" s="62" t="s">
        <v>139</v>
      </c>
      <c r="V1350" s="49" t="s">
        <v>136</v>
      </c>
    </row>
    <row r="1351" spans="1:22" x14ac:dyDescent="0.2">
      <c r="A1351" s="21" t="str">
        <f t="shared" si="63"/>
        <v>Catalogo principalOPEN-CSP ACADEMICO6a05dcfd-27bb-4615-b2e2-3b99a02b93ce</v>
      </c>
      <c r="B1351" s="21" t="str">
        <f t="shared" si="64"/>
        <v>6a05dcfd-27bb-4615-b2e2-3b99a02b93ceOPEN-CSP ACADEMICO</v>
      </c>
      <c r="D1351" s="21" t="s">
        <v>134</v>
      </c>
      <c r="E1351" t="s">
        <v>2833</v>
      </c>
      <c r="F1351" s="21" t="s">
        <v>779</v>
      </c>
      <c r="G1351" s="21" t="s">
        <v>134</v>
      </c>
      <c r="H1351" s="49" t="s">
        <v>136</v>
      </c>
      <c r="I1351" s="21" t="s">
        <v>74</v>
      </c>
      <c r="J1351" t="s">
        <v>2834</v>
      </c>
      <c r="K1351" s="53" t="s">
        <v>29</v>
      </c>
      <c r="L1351" s="52" t="s">
        <v>92</v>
      </c>
      <c r="M1351" s="48" t="s">
        <v>73</v>
      </c>
      <c r="N1351" s="89" t="s">
        <v>74</v>
      </c>
      <c r="O1351" s="90" t="s">
        <v>74</v>
      </c>
      <c r="P1351" s="89" t="s">
        <v>74</v>
      </c>
      <c r="Q1351" s="47" t="str">
        <f t="shared" si="65"/>
        <v>6a05dcfd-27bb-4615-b2e2-3b99a02b93ce</v>
      </c>
      <c r="R1351" s="64" t="s">
        <v>848</v>
      </c>
      <c r="S1351" s="87">
        <v>6.6</v>
      </c>
      <c r="T1351" s="21">
        <v>1</v>
      </c>
      <c r="U1351" s="62" t="s">
        <v>139</v>
      </c>
      <c r="V1351" s="49" t="s">
        <v>136</v>
      </c>
    </row>
    <row r="1352" spans="1:22" x14ac:dyDescent="0.2">
      <c r="A1352" s="21" t="str">
        <f t="shared" si="63"/>
        <v>Catalogo principalOPEN-CSP ACADEMICO9c5d580a-2e7e-4613-ab3a-b00b80697e6c</v>
      </c>
      <c r="B1352" s="21" t="str">
        <f t="shared" si="64"/>
        <v>9c5d580a-2e7e-4613-ab3a-b00b80697e6cOPEN-CSP ACADEMICO</v>
      </c>
      <c r="D1352" s="21" t="s">
        <v>134</v>
      </c>
      <c r="E1352" t="s">
        <v>2835</v>
      </c>
      <c r="F1352" s="21" t="s">
        <v>779</v>
      </c>
      <c r="G1352" s="21" t="s">
        <v>134</v>
      </c>
      <c r="H1352" s="49" t="s">
        <v>136</v>
      </c>
      <c r="I1352" s="21" t="s">
        <v>74</v>
      </c>
      <c r="J1352" t="s">
        <v>2836</v>
      </c>
      <c r="K1352" s="53" t="s">
        <v>29</v>
      </c>
      <c r="L1352" s="52" t="s">
        <v>92</v>
      </c>
      <c r="M1352" s="48" t="s">
        <v>73</v>
      </c>
      <c r="N1352" s="89" t="s">
        <v>74</v>
      </c>
      <c r="O1352" s="90" t="s">
        <v>74</v>
      </c>
      <c r="P1352" s="89" t="s">
        <v>74</v>
      </c>
      <c r="Q1352" s="47" t="str">
        <f t="shared" si="65"/>
        <v>9c5d580a-2e7e-4613-ab3a-b00b80697e6c</v>
      </c>
      <c r="R1352" s="64" t="s">
        <v>848</v>
      </c>
      <c r="S1352" s="87">
        <v>8</v>
      </c>
      <c r="T1352" s="21">
        <v>1</v>
      </c>
      <c r="U1352" s="62" t="s">
        <v>139</v>
      </c>
      <c r="V1352" s="49" t="s">
        <v>136</v>
      </c>
    </row>
    <row r="1353" spans="1:22" x14ac:dyDescent="0.2">
      <c r="A1353" s="21" t="str">
        <f t="shared" si="63"/>
        <v>Catalogo principalOPEN-CSP ACADEMICO7e6f9e98-9071-42d0-b346-53134e3cb0b4</v>
      </c>
      <c r="B1353" s="21" t="str">
        <f t="shared" si="64"/>
        <v>7e6f9e98-9071-42d0-b346-53134e3cb0b4OPEN-CSP ACADEMICO</v>
      </c>
      <c r="D1353" s="21" t="s">
        <v>134</v>
      </c>
      <c r="E1353" t="s">
        <v>2837</v>
      </c>
      <c r="F1353" s="21" t="s">
        <v>779</v>
      </c>
      <c r="G1353" s="21" t="s">
        <v>134</v>
      </c>
      <c r="H1353" s="49" t="s">
        <v>136</v>
      </c>
      <c r="I1353" s="21" t="s">
        <v>74</v>
      </c>
      <c r="J1353" t="s">
        <v>2838</v>
      </c>
      <c r="K1353" s="53" t="s">
        <v>29</v>
      </c>
      <c r="L1353" s="52" t="s">
        <v>92</v>
      </c>
      <c r="M1353" s="48" t="s">
        <v>73</v>
      </c>
      <c r="N1353" s="89" t="s">
        <v>74</v>
      </c>
      <c r="O1353" s="90" t="s">
        <v>74</v>
      </c>
      <c r="P1353" s="89" t="s">
        <v>74</v>
      </c>
      <c r="Q1353" s="47" t="str">
        <f t="shared" si="65"/>
        <v>7e6f9e98-9071-42d0-b346-53134e3cb0b4</v>
      </c>
      <c r="R1353" s="64" t="s">
        <v>848</v>
      </c>
      <c r="S1353" s="87">
        <v>4.8</v>
      </c>
      <c r="T1353" s="21">
        <v>1</v>
      </c>
      <c r="U1353" s="62" t="s">
        <v>139</v>
      </c>
      <c r="V1353" s="49" t="s">
        <v>136</v>
      </c>
    </row>
    <row r="1354" spans="1:22" x14ac:dyDescent="0.2">
      <c r="A1354" s="21" t="str">
        <f t="shared" si="63"/>
        <v>Catalogo principalOPEN-CSP ACADEMICO2a8ce3ed-d2b3-4d9f-b620-375a9f475479</v>
      </c>
      <c r="B1354" s="21" t="str">
        <f t="shared" si="64"/>
        <v>2a8ce3ed-d2b3-4d9f-b620-375a9f475479OPEN-CSP ACADEMICO</v>
      </c>
      <c r="D1354" s="21" t="s">
        <v>134</v>
      </c>
      <c r="E1354" t="s">
        <v>2839</v>
      </c>
      <c r="F1354" s="21" t="s">
        <v>779</v>
      </c>
      <c r="G1354" s="21" t="s">
        <v>134</v>
      </c>
      <c r="H1354" s="49" t="s">
        <v>136</v>
      </c>
      <c r="I1354" s="21" t="s">
        <v>74</v>
      </c>
      <c r="J1354" t="s">
        <v>2840</v>
      </c>
      <c r="K1354" s="53" t="s">
        <v>29</v>
      </c>
      <c r="L1354" s="52" t="s">
        <v>92</v>
      </c>
      <c r="M1354" s="48" t="s">
        <v>73</v>
      </c>
      <c r="N1354" s="89" t="s">
        <v>74</v>
      </c>
      <c r="O1354" s="90" t="s">
        <v>74</v>
      </c>
      <c r="P1354" s="89" t="s">
        <v>74</v>
      </c>
      <c r="Q1354" s="47" t="str">
        <f t="shared" si="65"/>
        <v>2a8ce3ed-d2b3-4d9f-b620-375a9f475479</v>
      </c>
      <c r="R1354" s="64" t="s">
        <v>848</v>
      </c>
      <c r="S1354" s="87">
        <v>11</v>
      </c>
      <c r="T1354" s="21">
        <v>1</v>
      </c>
      <c r="U1354" s="62" t="s">
        <v>139</v>
      </c>
      <c r="V1354" s="49" t="s">
        <v>136</v>
      </c>
    </row>
    <row r="1355" spans="1:22" x14ac:dyDescent="0.2">
      <c r="A1355" s="21" t="str">
        <f t="shared" si="63"/>
        <v>Catalogo principalOPEN-CSP ACADEMICO8cb3b356-97c6-4fbe-9cfa-276302fabc23</v>
      </c>
      <c r="B1355" s="21" t="str">
        <f t="shared" si="64"/>
        <v>8cb3b356-97c6-4fbe-9cfa-276302fabc23OPEN-CSP ACADEMICO</v>
      </c>
      <c r="D1355" s="21" t="s">
        <v>134</v>
      </c>
      <c r="E1355" t="s">
        <v>2841</v>
      </c>
      <c r="F1355" s="21" t="s">
        <v>779</v>
      </c>
      <c r="G1355" s="21" t="s">
        <v>134</v>
      </c>
      <c r="H1355" s="49" t="s">
        <v>136</v>
      </c>
      <c r="I1355" s="21" t="s">
        <v>74</v>
      </c>
      <c r="J1355" t="s">
        <v>2842</v>
      </c>
      <c r="K1355" s="53" t="s">
        <v>29</v>
      </c>
      <c r="L1355" s="52" t="s">
        <v>92</v>
      </c>
      <c r="M1355" s="48" t="s">
        <v>73</v>
      </c>
      <c r="N1355" s="89" t="s">
        <v>74</v>
      </c>
      <c r="O1355" s="90" t="s">
        <v>74</v>
      </c>
      <c r="P1355" s="89" t="s">
        <v>74</v>
      </c>
      <c r="Q1355" s="47" t="str">
        <f t="shared" si="65"/>
        <v>8cb3b356-97c6-4fbe-9cfa-276302fabc23</v>
      </c>
      <c r="R1355" s="64" t="s">
        <v>848</v>
      </c>
      <c r="S1355" s="87">
        <v>6.6</v>
      </c>
      <c r="T1355" s="21">
        <v>1</v>
      </c>
      <c r="U1355" s="62" t="s">
        <v>139</v>
      </c>
      <c r="V1355" s="49" t="s">
        <v>136</v>
      </c>
    </row>
    <row r="1356" spans="1:22" x14ac:dyDescent="0.2">
      <c r="A1356" s="21" t="str">
        <f t="shared" si="63"/>
        <v>Catalogo principalOPEN-CSP ACADEMICO21e8c37f-13e6-4e5a-a390-b492f788e196</v>
      </c>
      <c r="B1356" s="21" t="str">
        <f t="shared" si="64"/>
        <v>21e8c37f-13e6-4e5a-a390-b492f788e196OPEN-CSP ACADEMICO</v>
      </c>
      <c r="D1356" s="21" t="s">
        <v>134</v>
      </c>
      <c r="E1356" t="s">
        <v>2843</v>
      </c>
      <c r="F1356" s="21" t="s">
        <v>779</v>
      </c>
      <c r="G1356" s="21" t="s">
        <v>134</v>
      </c>
      <c r="H1356" s="49" t="s">
        <v>136</v>
      </c>
      <c r="I1356" s="21" t="s">
        <v>74</v>
      </c>
      <c r="J1356" t="s">
        <v>2844</v>
      </c>
      <c r="K1356" s="53" t="s">
        <v>29</v>
      </c>
      <c r="L1356" s="52" t="s">
        <v>92</v>
      </c>
      <c r="M1356" s="48" t="s">
        <v>73</v>
      </c>
      <c r="N1356" s="89" t="s">
        <v>74</v>
      </c>
      <c r="O1356" s="90" t="s">
        <v>74</v>
      </c>
      <c r="P1356" s="89" t="s">
        <v>74</v>
      </c>
      <c r="Q1356" s="47" t="str">
        <f t="shared" si="65"/>
        <v>21e8c37f-13e6-4e5a-a390-b492f788e196</v>
      </c>
      <c r="R1356" s="64" t="s">
        <v>848</v>
      </c>
      <c r="S1356" s="87">
        <v>8</v>
      </c>
      <c r="T1356" s="21">
        <v>1</v>
      </c>
      <c r="U1356" s="62" t="s">
        <v>139</v>
      </c>
      <c r="V1356" s="49" t="s">
        <v>136</v>
      </c>
    </row>
    <row r="1357" spans="1:22" x14ac:dyDescent="0.2">
      <c r="A1357" s="21" t="str">
        <f t="shared" si="63"/>
        <v>Catalogo principalOPEN-CSP ACADEMICO2f692236-0eff-4000-85ee-19b07dcb5988</v>
      </c>
      <c r="B1357" s="21" t="str">
        <f t="shared" si="64"/>
        <v>2f692236-0eff-4000-85ee-19b07dcb5988OPEN-CSP ACADEMICO</v>
      </c>
      <c r="D1357" s="21" t="s">
        <v>134</v>
      </c>
      <c r="E1357" t="s">
        <v>2845</v>
      </c>
      <c r="F1357" s="21" t="s">
        <v>779</v>
      </c>
      <c r="G1357" s="21" t="s">
        <v>134</v>
      </c>
      <c r="H1357" s="49" t="s">
        <v>136</v>
      </c>
      <c r="I1357" s="21" t="s">
        <v>74</v>
      </c>
      <c r="J1357" t="s">
        <v>2846</v>
      </c>
      <c r="K1357" s="53" t="s">
        <v>29</v>
      </c>
      <c r="L1357" s="52" t="s">
        <v>92</v>
      </c>
      <c r="M1357" s="48" t="s">
        <v>73</v>
      </c>
      <c r="N1357" s="89" t="s">
        <v>74</v>
      </c>
      <c r="O1357" s="90" t="s">
        <v>74</v>
      </c>
      <c r="P1357" s="89" t="s">
        <v>74</v>
      </c>
      <c r="Q1357" s="47" t="str">
        <f t="shared" si="65"/>
        <v>2f692236-0eff-4000-85ee-19b07dcb5988</v>
      </c>
      <c r="R1357" s="64" t="s">
        <v>848</v>
      </c>
      <c r="S1357" s="87">
        <v>4.8</v>
      </c>
      <c r="T1357" s="21">
        <v>1</v>
      </c>
      <c r="U1357" s="62" t="s">
        <v>139</v>
      </c>
      <c r="V1357" s="49" t="s">
        <v>136</v>
      </c>
    </row>
    <row r="1358" spans="1:22" x14ac:dyDescent="0.2">
      <c r="A1358" s="21" t="str">
        <f t="shared" si="63"/>
        <v>Catalogo principalOPEN-CSP ACADEMICO41d5856b-9cdc-4194-944d-181517f1268e</v>
      </c>
      <c r="B1358" s="21" t="str">
        <f t="shared" si="64"/>
        <v>41d5856b-9cdc-4194-944d-181517f1268eOPEN-CSP ACADEMICO</v>
      </c>
      <c r="D1358" s="21" t="s">
        <v>134</v>
      </c>
      <c r="E1358" t="s">
        <v>2847</v>
      </c>
      <c r="F1358" s="21" t="s">
        <v>779</v>
      </c>
      <c r="G1358" s="21" t="s">
        <v>134</v>
      </c>
      <c r="H1358" s="49" t="s">
        <v>136</v>
      </c>
      <c r="I1358" s="21" t="s">
        <v>74</v>
      </c>
      <c r="J1358" t="s">
        <v>2848</v>
      </c>
      <c r="K1358" s="53" t="s">
        <v>29</v>
      </c>
      <c r="L1358" s="52" t="s">
        <v>92</v>
      </c>
      <c r="M1358" s="48" t="s">
        <v>73</v>
      </c>
      <c r="N1358" s="89" t="s">
        <v>74</v>
      </c>
      <c r="O1358" s="90" t="s">
        <v>74</v>
      </c>
      <c r="P1358" s="89" t="s">
        <v>74</v>
      </c>
      <c r="Q1358" s="47" t="str">
        <f t="shared" si="65"/>
        <v>41d5856b-9cdc-4194-944d-181517f1268e</v>
      </c>
      <c r="R1358" s="64" t="s">
        <v>848</v>
      </c>
      <c r="S1358" s="87">
        <v>52.3</v>
      </c>
      <c r="T1358" s="21">
        <v>1</v>
      </c>
      <c r="U1358" s="62" t="s">
        <v>139</v>
      </c>
      <c r="V1358" s="49" t="s">
        <v>136</v>
      </c>
    </row>
    <row r="1359" spans="1:22" x14ac:dyDescent="0.2">
      <c r="A1359" s="21" t="str">
        <f t="shared" si="63"/>
        <v>Catalogo principalOPEN-CSP ACADEMICO2fec701c-4de9-498a-b104-d9e22a923029</v>
      </c>
      <c r="B1359" s="21" t="str">
        <f t="shared" si="64"/>
        <v>2fec701c-4de9-498a-b104-d9e22a923029OPEN-CSP ACADEMICO</v>
      </c>
      <c r="D1359" s="21" t="s">
        <v>134</v>
      </c>
      <c r="E1359" t="s">
        <v>2849</v>
      </c>
      <c r="F1359" s="21" t="s">
        <v>779</v>
      </c>
      <c r="G1359" s="21" t="s">
        <v>134</v>
      </c>
      <c r="H1359" s="49" t="s">
        <v>136</v>
      </c>
      <c r="I1359" s="21" t="s">
        <v>74</v>
      </c>
      <c r="J1359" t="s">
        <v>2850</v>
      </c>
      <c r="K1359" s="53" t="s">
        <v>29</v>
      </c>
      <c r="L1359" s="52" t="s">
        <v>92</v>
      </c>
      <c r="M1359" s="48" t="s">
        <v>73</v>
      </c>
      <c r="N1359" s="89" t="s">
        <v>74</v>
      </c>
      <c r="O1359" s="90" t="s">
        <v>74</v>
      </c>
      <c r="P1359" s="89" t="s">
        <v>74</v>
      </c>
      <c r="Q1359" s="47" t="str">
        <f t="shared" si="65"/>
        <v>2fec701c-4de9-498a-b104-d9e22a923029</v>
      </c>
      <c r="R1359" s="64" t="s">
        <v>848</v>
      </c>
      <c r="S1359" s="87">
        <v>79.7</v>
      </c>
      <c r="T1359" s="21">
        <v>1</v>
      </c>
      <c r="U1359" s="62" t="s">
        <v>139</v>
      </c>
      <c r="V1359" s="49" t="s">
        <v>136</v>
      </c>
    </row>
    <row r="1360" spans="1:22" x14ac:dyDescent="0.2">
      <c r="A1360" s="21" t="str">
        <f t="shared" si="63"/>
        <v>Catalogo principalOPEN-CSP ACADEMICO581fdbba-c2ea-4c9d-b4e0-1e95026feb73</v>
      </c>
      <c r="B1360" s="21" t="str">
        <f t="shared" si="64"/>
        <v>581fdbba-c2ea-4c9d-b4e0-1e95026feb73OPEN-CSP ACADEMICO</v>
      </c>
      <c r="D1360" s="21" t="s">
        <v>134</v>
      </c>
      <c r="E1360" t="s">
        <v>2851</v>
      </c>
      <c r="F1360" s="21" t="s">
        <v>779</v>
      </c>
      <c r="G1360" s="21" t="s">
        <v>134</v>
      </c>
      <c r="H1360" s="49" t="s">
        <v>136</v>
      </c>
      <c r="I1360" s="21" t="s">
        <v>74</v>
      </c>
      <c r="J1360" t="s">
        <v>2852</v>
      </c>
      <c r="K1360" s="53" t="s">
        <v>29</v>
      </c>
      <c r="L1360" s="52" t="s">
        <v>92</v>
      </c>
      <c r="M1360" s="48" t="s">
        <v>73</v>
      </c>
      <c r="N1360" s="89" t="s">
        <v>74</v>
      </c>
      <c r="O1360" s="90" t="s">
        <v>74</v>
      </c>
      <c r="P1360" s="89" t="s">
        <v>74</v>
      </c>
      <c r="Q1360" s="47" t="str">
        <f t="shared" si="65"/>
        <v>581fdbba-c2ea-4c9d-b4e0-1e95026feb73</v>
      </c>
      <c r="R1360" s="64" t="s">
        <v>848</v>
      </c>
      <c r="S1360" s="87">
        <v>31.4</v>
      </c>
      <c r="T1360" s="21">
        <v>1</v>
      </c>
      <c r="U1360" s="62" t="s">
        <v>139</v>
      </c>
      <c r="V1360" s="49" t="s">
        <v>136</v>
      </c>
    </row>
    <row r="1361" spans="1:22" x14ac:dyDescent="0.2">
      <c r="A1361" s="21" t="str">
        <f t="shared" si="63"/>
        <v>Catalogo principalOPEN-CSP ACADEMICO6b332b2d-863a-4a18-ad8a-b3d1434c27d9</v>
      </c>
      <c r="B1361" s="21" t="str">
        <f t="shared" si="64"/>
        <v>6b332b2d-863a-4a18-ad8a-b3d1434c27d9OPEN-CSP ACADEMICO</v>
      </c>
      <c r="D1361" s="21" t="s">
        <v>134</v>
      </c>
      <c r="E1361" t="s">
        <v>2853</v>
      </c>
      <c r="F1361" s="21" t="s">
        <v>779</v>
      </c>
      <c r="G1361" s="21" t="s">
        <v>134</v>
      </c>
      <c r="H1361" s="49" t="s">
        <v>136</v>
      </c>
      <c r="I1361" s="21" t="s">
        <v>74</v>
      </c>
      <c r="J1361" t="s">
        <v>2854</v>
      </c>
      <c r="K1361" s="53" t="s">
        <v>29</v>
      </c>
      <c r="L1361" s="52" t="s">
        <v>92</v>
      </c>
      <c r="M1361" s="48" t="s">
        <v>73</v>
      </c>
      <c r="N1361" s="89" t="s">
        <v>74</v>
      </c>
      <c r="O1361" s="90" t="s">
        <v>74</v>
      </c>
      <c r="P1361" s="89" t="s">
        <v>74</v>
      </c>
      <c r="Q1361" s="47" t="str">
        <f t="shared" si="65"/>
        <v>6b332b2d-863a-4a18-ad8a-b3d1434c27d9</v>
      </c>
      <c r="R1361" s="64" t="s">
        <v>848</v>
      </c>
      <c r="S1361" s="87">
        <v>38</v>
      </c>
      <c r="T1361" s="21">
        <v>1</v>
      </c>
      <c r="U1361" s="62" t="s">
        <v>139</v>
      </c>
      <c r="V1361" s="49" t="s">
        <v>136</v>
      </c>
    </row>
    <row r="1362" spans="1:22" x14ac:dyDescent="0.2">
      <c r="A1362" s="21" t="str">
        <f t="shared" si="63"/>
        <v>Catalogo principalOPEN-CSP ACADEMICO685760e2-b019-489f-a71d-f647a1626cac</v>
      </c>
      <c r="B1362" s="21" t="str">
        <f t="shared" si="64"/>
        <v>685760e2-b019-489f-a71d-f647a1626cacOPEN-CSP ACADEMICO</v>
      </c>
      <c r="D1362" s="21" t="s">
        <v>134</v>
      </c>
      <c r="E1362" t="s">
        <v>2855</v>
      </c>
      <c r="F1362" s="21" t="s">
        <v>779</v>
      </c>
      <c r="G1362" s="21" t="s">
        <v>134</v>
      </c>
      <c r="H1362" s="49" t="s">
        <v>136</v>
      </c>
      <c r="I1362" s="21" t="s">
        <v>74</v>
      </c>
      <c r="J1362" t="s">
        <v>2856</v>
      </c>
      <c r="K1362" s="53" t="s">
        <v>29</v>
      </c>
      <c r="L1362" s="52" t="s">
        <v>92</v>
      </c>
      <c r="M1362" s="48" t="s">
        <v>73</v>
      </c>
      <c r="N1362" s="89" t="s">
        <v>74</v>
      </c>
      <c r="O1362" s="90" t="s">
        <v>74</v>
      </c>
      <c r="P1362" s="89" t="s">
        <v>74</v>
      </c>
      <c r="Q1362" s="47" t="str">
        <f t="shared" si="65"/>
        <v>685760e2-b019-489f-a71d-f647a1626cac</v>
      </c>
      <c r="R1362" s="64" t="s">
        <v>848</v>
      </c>
      <c r="S1362" s="87">
        <v>58</v>
      </c>
      <c r="T1362" s="21">
        <v>1</v>
      </c>
      <c r="U1362" s="62" t="s">
        <v>139</v>
      </c>
      <c r="V1362" s="49" t="s">
        <v>136</v>
      </c>
    </row>
    <row r="1363" spans="1:22" x14ac:dyDescent="0.2">
      <c r="A1363" s="21" t="str">
        <f t="shared" si="63"/>
        <v>Catalogo principalOPEN-CSP ACADEMICO7d100a8c-529b-478e-864f-b4021bddbd1d</v>
      </c>
      <c r="B1363" s="21" t="str">
        <f t="shared" si="64"/>
        <v>7d100a8c-529b-478e-864f-b4021bddbd1dOPEN-CSP ACADEMICO</v>
      </c>
      <c r="D1363" s="21" t="s">
        <v>134</v>
      </c>
      <c r="E1363" t="s">
        <v>2857</v>
      </c>
      <c r="F1363" s="21" t="s">
        <v>779</v>
      </c>
      <c r="G1363" s="21" t="s">
        <v>134</v>
      </c>
      <c r="H1363" s="49" t="s">
        <v>136</v>
      </c>
      <c r="I1363" s="21" t="s">
        <v>74</v>
      </c>
      <c r="J1363" t="s">
        <v>2858</v>
      </c>
      <c r="K1363" s="53" t="s">
        <v>29</v>
      </c>
      <c r="L1363" s="52" t="s">
        <v>92</v>
      </c>
      <c r="M1363" s="48" t="s">
        <v>73</v>
      </c>
      <c r="N1363" s="89" t="s">
        <v>74</v>
      </c>
      <c r="O1363" s="90" t="s">
        <v>74</v>
      </c>
      <c r="P1363" s="89" t="s">
        <v>74</v>
      </c>
      <c r="Q1363" s="47" t="str">
        <f t="shared" si="65"/>
        <v>7d100a8c-529b-478e-864f-b4021bddbd1d</v>
      </c>
      <c r="R1363" s="64" t="s">
        <v>848</v>
      </c>
      <c r="S1363" s="87">
        <v>22.8</v>
      </c>
      <c r="T1363" s="21">
        <v>1</v>
      </c>
      <c r="U1363" s="62" t="s">
        <v>139</v>
      </c>
      <c r="V1363" s="49" t="s">
        <v>136</v>
      </c>
    </row>
    <row r="1364" spans="1:22" x14ac:dyDescent="0.2">
      <c r="A1364" s="21" t="str">
        <f t="shared" si="63"/>
        <v>Catalogo principalOPEN-CSP ACADEMICO8041e633-0119-4d77-9a50-47541a828d2f</v>
      </c>
      <c r="B1364" s="21" t="str">
        <f t="shared" si="64"/>
        <v>8041e633-0119-4d77-9a50-47541a828d2fOPEN-CSP ACADEMICO</v>
      </c>
      <c r="D1364" s="21" t="s">
        <v>134</v>
      </c>
      <c r="E1364" t="s">
        <v>2859</v>
      </c>
      <c r="F1364" s="21" t="s">
        <v>779</v>
      </c>
      <c r="G1364" s="21" t="s">
        <v>134</v>
      </c>
      <c r="H1364" s="49" t="s">
        <v>136</v>
      </c>
      <c r="I1364" s="21" t="s">
        <v>74</v>
      </c>
      <c r="J1364" t="s">
        <v>2860</v>
      </c>
      <c r="K1364" s="53" t="s">
        <v>29</v>
      </c>
      <c r="L1364" s="52" t="s">
        <v>92</v>
      </c>
      <c r="M1364" s="48" t="s">
        <v>73</v>
      </c>
      <c r="N1364" s="89" t="s">
        <v>74</v>
      </c>
      <c r="O1364" s="90" t="s">
        <v>74</v>
      </c>
      <c r="P1364" s="89" t="s">
        <v>74</v>
      </c>
      <c r="Q1364" s="47" t="str">
        <f t="shared" si="65"/>
        <v>8041e633-0119-4d77-9a50-47541a828d2f</v>
      </c>
      <c r="R1364" s="64" t="s">
        <v>848</v>
      </c>
      <c r="S1364" s="87">
        <v>16.5</v>
      </c>
      <c r="T1364" s="21">
        <v>1</v>
      </c>
      <c r="U1364" s="62" t="s">
        <v>139</v>
      </c>
      <c r="V1364" s="49" t="s">
        <v>136</v>
      </c>
    </row>
    <row r="1365" spans="1:22" x14ac:dyDescent="0.2">
      <c r="A1365" s="21" t="str">
        <f t="shared" si="63"/>
        <v>Catalogo principalOPEN-CSP ACADEMICO7680245a-5e0b-4e00-8888-9bfb0191fb20</v>
      </c>
      <c r="B1365" s="21" t="str">
        <f t="shared" si="64"/>
        <v>7680245a-5e0b-4e00-8888-9bfb0191fb20OPEN-CSP ACADEMICO</v>
      </c>
      <c r="D1365" s="21" t="s">
        <v>134</v>
      </c>
      <c r="E1365" t="s">
        <v>2861</v>
      </c>
      <c r="F1365" s="21" t="s">
        <v>779</v>
      </c>
      <c r="G1365" s="21" t="s">
        <v>134</v>
      </c>
      <c r="H1365" s="49" t="s">
        <v>136</v>
      </c>
      <c r="I1365" s="21" t="s">
        <v>74</v>
      </c>
      <c r="J1365" t="s">
        <v>2862</v>
      </c>
      <c r="K1365" s="53" t="s">
        <v>29</v>
      </c>
      <c r="L1365" s="52" t="s">
        <v>92</v>
      </c>
      <c r="M1365" s="48" t="s">
        <v>73</v>
      </c>
      <c r="N1365" s="89" t="s">
        <v>74</v>
      </c>
      <c r="O1365" s="90" t="s">
        <v>74</v>
      </c>
      <c r="P1365" s="89" t="s">
        <v>74</v>
      </c>
      <c r="Q1365" s="47" t="str">
        <f t="shared" si="65"/>
        <v>7680245a-5e0b-4e00-8888-9bfb0191fb20</v>
      </c>
      <c r="R1365" s="64" t="s">
        <v>848</v>
      </c>
      <c r="S1365" s="87">
        <v>8.3000000000000007</v>
      </c>
      <c r="T1365" s="21">
        <v>1</v>
      </c>
      <c r="U1365" s="62" t="s">
        <v>139</v>
      </c>
      <c r="V1365" s="49" t="s">
        <v>136</v>
      </c>
    </row>
    <row r="1366" spans="1:22" x14ac:dyDescent="0.2">
      <c r="A1366" s="21" t="str">
        <f t="shared" si="63"/>
        <v>Catalogo principalOPEN-CSP ACADEMICO7dc1f2e0-8d2d-4b8f-9795-3a9b905936c1</v>
      </c>
      <c r="B1366" s="21" t="str">
        <f t="shared" si="64"/>
        <v>7dc1f2e0-8d2d-4b8f-9795-3a9b905936c1OPEN-CSP ACADEMICO</v>
      </c>
      <c r="D1366" s="21" t="s">
        <v>134</v>
      </c>
      <c r="E1366" t="s">
        <v>2863</v>
      </c>
      <c r="F1366" s="21" t="s">
        <v>779</v>
      </c>
      <c r="G1366" s="21" t="s">
        <v>134</v>
      </c>
      <c r="H1366" s="49" t="s">
        <v>136</v>
      </c>
      <c r="I1366" s="21" t="s">
        <v>74</v>
      </c>
      <c r="J1366" t="s">
        <v>2864</v>
      </c>
      <c r="K1366" s="53" t="s">
        <v>29</v>
      </c>
      <c r="L1366" s="52" t="s">
        <v>92</v>
      </c>
      <c r="M1366" s="48" t="s">
        <v>73</v>
      </c>
      <c r="N1366" s="89" t="s">
        <v>74</v>
      </c>
      <c r="O1366" s="90" t="s">
        <v>74</v>
      </c>
      <c r="P1366" s="89" t="s">
        <v>74</v>
      </c>
      <c r="Q1366" s="47" t="str">
        <f t="shared" si="65"/>
        <v>7dc1f2e0-8d2d-4b8f-9795-3a9b905936c1</v>
      </c>
      <c r="R1366" s="64" t="s">
        <v>848</v>
      </c>
      <c r="S1366" s="87">
        <v>9.9</v>
      </c>
      <c r="T1366" s="21">
        <v>1</v>
      </c>
      <c r="U1366" s="62" t="s">
        <v>139</v>
      </c>
      <c r="V1366" s="49" t="s">
        <v>136</v>
      </c>
    </row>
    <row r="1367" spans="1:22" x14ac:dyDescent="0.2">
      <c r="A1367" s="21" t="str">
        <f t="shared" si="63"/>
        <v>Catalogo principalOPEN-CSP ACADEMICO88af9d14-3c1b-4434-9168-296eeaec202d</v>
      </c>
      <c r="B1367" s="21" t="str">
        <f t="shared" si="64"/>
        <v>88af9d14-3c1b-4434-9168-296eeaec202dOPEN-CSP ACADEMICO</v>
      </c>
      <c r="D1367" s="21" t="s">
        <v>134</v>
      </c>
      <c r="E1367" t="s">
        <v>2865</v>
      </c>
      <c r="F1367" s="21" t="s">
        <v>779</v>
      </c>
      <c r="G1367" s="21" t="s">
        <v>134</v>
      </c>
      <c r="H1367" s="49" t="s">
        <v>136</v>
      </c>
      <c r="I1367" s="21" t="s">
        <v>74</v>
      </c>
      <c r="J1367" t="s">
        <v>2866</v>
      </c>
      <c r="K1367" s="53" t="s">
        <v>29</v>
      </c>
      <c r="L1367" s="52" t="s">
        <v>92</v>
      </c>
      <c r="M1367" s="48" t="s">
        <v>73</v>
      </c>
      <c r="N1367" s="89" t="s">
        <v>74</v>
      </c>
      <c r="O1367" s="90" t="s">
        <v>74</v>
      </c>
      <c r="P1367" s="89" t="s">
        <v>74</v>
      </c>
      <c r="Q1367" s="47" t="str">
        <f t="shared" si="65"/>
        <v>88af9d14-3c1b-4434-9168-296eeaec202d</v>
      </c>
      <c r="R1367" s="64" t="s">
        <v>848</v>
      </c>
      <c r="S1367" s="87">
        <v>12</v>
      </c>
      <c r="T1367" s="21">
        <v>1</v>
      </c>
      <c r="U1367" s="62" t="s">
        <v>139</v>
      </c>
      <c r="V1367" s="49" t="s">
        <v>136</v>
      </c>
    </row>
    <row r="1368" spans="1:22" x14ac:dyDescent="0.2">
      <c r="A1368" s="21" t="str">
        <f t="shared" si="63"/>
        <v>Catalogo principalOPEN-CSP ACADEMICO10e5ae99-4dc7-4b34-8456-08b7ebe72457</v>
      </c>
      <c r="B1368" s="21" t="str">
        <f t="shared" si="64"/>
        <v>10e5ae99-4dc7-4b34-8456-08b7ebe72457OPEN-CSP ACADEMICO</v>
      </c>
      <c r="D1368" s="21" t="s">
        <v>134</v>
      </c>
      <c r="E1368" t="s">
        <v>2867</v>
      </c>
      <c r="F1368" s="21" t="s">
        <v>779</v>
      </c>
      <c r="G1368" s="21" t="s">
        <v>134</v>
      </c>
      <c r="H1368" s="49" t="s">
        <v>136</v>
      </c>
      <c r="I1368" s="21" t="s">
        <v>74</v>
      </c>
      <c r="J1368" t="s">
        <v>2868</v>
      </c>
      <c r="K1368" s="53" t="s">
        <v>29</v>
      </c>
      <c r="L1368" s="52" t="s">
        <v>92</v>
      </c>
      <c r="M1368" s="48" t="s">
        <v>73</v>
      </c>
      <c r="N1368" s="89" t="s">
        <v>74</v>
      </c>
      <c r="O1368" s="90" t="s">
        <v>74</v>
      </c>
      <c r="P1368" s="89" t="s">
        <v>74</v>
      </c>
      <c r="Q1368" s="47" t="str">
        <f t="shared" si="65"/>
        <v>10e5ae99-4dc7-4b34-8456-08b7ebe72457</v>
      </c>
      <c r="R1368" s="64" t="s">
        <v>848</v>
      </c>
      <c r="S1368" s="87">
        <v>6</v>
      </c>
      <c r="T1368" s="21">
        <v>1</v>
      </c>
      <c r="U1368" s="62" t="s">
        <v>139</v>
      </c>
      <c r="V1368" s="49" t="s">
        <v>136</v>
      </c>
    </row>
    <row r="1369" spans="1:22" x14ac:dyDescent="0.2">
      <c r="A1369" s="21" t="str">
        <f t="shared" si="63"/>
        <v>Catalogo principalOPEN-CSP ACADEMICOca6bd88a-9d22-4ff6-aff5-64ba0257c3bb</v>
      </c>
      <c r="B1369" s="21" t="str">
        <f t="shared" si="64"/>
        <v>ca6bd88a-9d22-4ff6-aff5-64ba0257c3bbOPEN-CSP ACADEMICO</v>
      </c>
      <c r="D1369" s="21" t="s">
        <v>134</v>
      </c>
      <c r="E1369" t="s">
        <v>2869</v>
      </c>
      <c r="F1369" s="21" t="s">
        <v>779</v>
      </c>
      <c r="G1369" s="21" t="s">
        <v>134</v>
      </c>
      <c r="H1369" s="49" t="s">
        <v>136</v>
      </c>
      <c r="I1369" s="21" t="s">
        <v>74</v>
      </c>
      <c r="J1369" t="s">
        <v>2870</v>
      </c>
      <c r="K1369" s="53" t="s">
        <v>29</v>
      </c>
      <c r="L1369" s="52" t="s">
        <v>92</v>
      </c>
      <c r="M1369" s="48" t="s">
        <v>73</v>
      </c>
      <c r="N1369" s="89" t="s">
        <v>74</v>
      </c>
      <c r="O1369" s="90" t="s">
        <v>74</v>
      </c>
      <c r="P1369" s="89" t="s">
        <v>74</v>
      </c>
      <c r="Q1369" s="47" t="str">
        <f t="shared" si="65"/>
        <v>ca6bd88a-9d22-4ff6-aff5-64ba0257c3bb</v>
      </c>
      <c r="R1369" s="64" t="s">
        <v>848</v>
      </c>
      <c r="S1369" s="87">
        <v>7.2</v>
      </c>
      <c r="T1369" s="21">
        <v>1</v>
      </c>
      <c r="U1369" s="62" t="s">
        <v>139</v>
      </c>
      <c r="V1369" s="49" t="s">
        <v>136</v>
      </c>
    </row>
    <row r="1370" spans="1:22" x14ac:dyDescent="0.2">
      <c r="A1370" s="21" t="str">
        <f t="shared" si="63"/>
        <v>Catalogo principalOPEN-CSP ACADEMICO46a4a2ef-7eb1-4e2a-8162-a31e0423c5fc</v>
      </c>
      <c r="B1370" s="21" t="str">
        <f t="shared" si="64"/>
        <v>46a4a2ef-7eb1-4e2a-8162-a31e0423c5fcOPEN-CSP ACADEMICO</v>
      </c>
      <c r="D1370" s="21" t="s">
        <v>134</v>
      </c>
      <c r="E1370" t="s">
        <v>2871</v>
      </c>
      <c r="F1370" s="21" t="s">
        <v>779</v>
      </c>
      <c r="G1370" s="21" t="s">
        <v>134</v>
      </c>
      <c r="H1370" s="49" t="s">
        <v>136</v>
      </c>
      <c r="I1370" s="21" t="s">
        <v>74</v>
      </c>
      <c r="J1370" t="s">
        <v>2872</v>
      </c>
      <c r="K1370" s="53" t="s">
        <v>29</v>
      </c>
      <c r="L1370" s="52" t="s">
        <v>92</v>
      </c>
      <c r="M1370" s="48" t="s">
        <v>73</v>
      </c>
      <c r="N1370" s="89" t="s">
        <v>74</v>
      </c>
      <c r="O1370" s="90" t="s">
        <v>74</v>
      </c>
      <c r="P1370" s="89" t="s">
        <v>74</v>
      </c>
      <c r="Q1370" s="47" t="str">
        <f t="shared" si="65"/>
        <v>46a4a2ef-7eb1-4e2a-8162-a31e0423c5fc</v>
      </c>
      <c r="R1370" s="64" t="s">
        <v>848</v>
      </c>
      <c r="S1370" s="87">
        <v>99</v>
      </c>
      <c r="T1370" s="21">
        <v>1</v>
      </c>
      <c r="U1370" s="62" t="s">
        <v>139</v>
      </c>
      <c r="V1370" s="49" t="s">
        <v>136</v>
      </c>
    </row>
    <row r="1371" spans="1:22" x14ac:dyDescent="0.2">
      <c r="A1371" s="21" t="str">
        <f t="shared" si="63"/>
        <v>Catalogo principalOPEN-CSP ACADEMICO9b3ebef7-4b74-4f78-90df-d726692e537d</v>
      </c>
      <c r="B1371" s="21" t="str">
        <f t="shared" si="64"/>
        <v>9b3ebef7-4b74-4f78-90df-d726692e537dOPEN-CSP ACADEMICO</v>
      </c>
      <c r="D1371" s="21" t="s">
        <v>134</v>
      </c>
      <c r="E1371" t="s">
        <v>2873</v>
      </c>
      <c r="F1371" s="21" t="s">
        <v>779</v>
      </c>
      <c r="G1371" s="21" t="s">
        <v>134</v>
      </c>
      <c r="H1371" s="49" t="s">
        <v>136</v>
      </c>
      <c r="I1371" s="21" t="s">
        <v>74</v>
      </c>
      <c r="J1371" t="s">
        <v>2874</v>
      </c>
      <c r="K1371" s="53" t="s">
        <v>29</v>
      </c>
      <c r="L1371" s="52" t="s">
        <v>92</v>
      </c>
      <c r="M1371" s="48" t="s">
        <v>73</v>
      </c>
      <c r="N1371" s="89" t="s">
        <v>74</v>
      </c>
      <c r="O1371" s="90" t="s">
        <v>74</v>
      </c>
      <c r="P1371" s="89" t="s">
        <v>74</v>
      </c>
      <c r="Q1371" s="47" t="str">
        <f t="shared" si="65"/>
        <v>9b3ebef7-4b74-4f78-90df-d726692e537d</v>
      </c>
      <c r="R1371" s="64" t="s">
        <v>848</v>
      </c>
      <c r="S1371" s="87">
        <v>59.4</v>
      </c>
      <c r="T1371" s="21">
        <v>1</v>
      </c>
      <c r="U1371" s="62" t="s">
        <v>139</v>
      </c>
      <c r="V1371" s="49" t="s">
        <v>136</v>
      </c>
    </row>
    <row r="1372" spans="1:22" x14ac:dyDescent="0.2">
      <c r="A1372" s="21" t="str">
        <f t="shared" si="63"/>
        <v>Catalogo principalOPEN-CSP ACADEMICO0a0e4df8-867f-4f1d-bcc8-7e83808570d7</v>
      </c>
      <c r="B1372" s="21" t="str">
        <f t="shared" si="64"/>
        <v>0a0e4df8-867f-4f1d-bcc8-7e83808570d7OPEN-CSP ACADEMICO</v>
      </c>
      <c r="D1372" s="21" t="s">
        <v>134</v>
      </c>
      <c r="E1372" t="s">
        <v>2875</v>
      </c>
      <c r="F1372" s="21" t="s">
        <v>779</v>
      </c>
      <c r="G1372" s="21" t="s">
        <v>134</v>
      </c>
      <c r="H1372" s="49" t="s">
        <v>136</v>
      </c>
      <c r="I1372" s="21" t="s">
        <v>74</v>
      </c>
      <c r="J1372" t="s">
        <v>2876</v>
      </c>
      <c r="K1372" s="53" t="s">
        <v>29</v>
      </c>
      <c r="L1372" s="52" t="s">
        <v>92</v>
      </c>
      <c r="M1372" s="48" t="s">
        <v>73</v>
      </c>
      <c r="N1372" s="89" t="s">
        <v>74</v>
      </c>
      <c r="O1372" s="90" t="s">
        <v>74</v>
      </c>
      <c r="P1372" s="89" t="s">
        <v>74</v>
      </c>
      <c r="Q1372" s="47" t="str">
        <f t="shared" si="65"/>
        <v>0a0e4df8-867f-4f1d-bcc8-7e83808570d7</v>
      </c>
      <c r="R1372" s="64" t="s">
        <v>848</v>
      </c>
      <c r="S1372" s="87">
        <v>72</v>
      </c>
      <c r="T1372" s="21">
        <v>1</v>
      </c>
      <c r="U1372" s="62" t="s">
        <v>139</v>
      </c>
      <c r="V1372" s="49" t="s">
        <v>136</v>
      </c>
    </row>
    <row r="1373" spans="1:22" x14ac:dyDescent="0.2">
      <c r="A1373" s="21" t="str">
        <f t="shared" si="63"/>
        <v>Catalogo principalOPEN-CSP ACADEMICO8de0ee09-f18f-4a36-9356-9ce332c69598</v>
      </c>
      <c r="B1373" s="21" t="str">
        <f t="shared" si="64"/>
        <v>8de0ee09-f18f-4a36-9356-9ce332c69598OPEN-CSP ACADEMICO</v>
      </c>
      <c r="D1373" s="21" t="s">
        <v>134</v>
      </c>
      <c r="E1373" t="s">
        <v>2877</v>
      </c>
      <c r="F1373" s="21" t="s">
        <v>779</v>
      </c>
      <c r="G1373" s="21" t="s">
        <v>134</v>
      </c>
      <c r="H1373" s="49" t="s">
        <v>136</v>
      </c>
      <c r="I1373" s="21" t="s">
        <v>74</v>
      </c>
      <c r="J1373" t="s">
        <v>2878</v>
      </c>
      <c r="K1373" s="53" t="s">
        <v>29</v>
      </c>
      <c r="L1373" s="52" t="s">
        <v>92</v>
      </c>
      <c r="M1373" s="48" t="s">
        <v>73</v>
      </c>
      <c r="N1373" s="89" t="s">
        <v>74</v>
      </c>
      <c r="O1373" s="90" t="s">
        <v>74</v>
      </c>
      <c r="P1373" s="89" t="s">
        <v>74</v>
      </c>
      <c r="Q1373" s="47" t="str">
        <f t="shared" si="65"/>
        <v>8de0ee09-f18f-4a36-9356-9ce332c69598</v>
      </c>
      <c r="R1373" s="64" t="s">
        <v>848</v>
      </c>
      <c r="S1373" s="87">
        <v>43.2</v>
      </c>
      <c r="T1373" s="21">
        <v>1</v>
      </c>
      <c r="U1373" s="62" t="s">
        <v>139</v>
      </c>
      <c r="V1373" s="49" t="s">
        <v>136</v>
      </c>
    </row>
    <row r="1374" spans="1:22" x14ac:dyDescent="0.2">
      <c r="A1374" s="21" t="str">
        <f t="shared" si="63"/>
        <v>Catalogo principalOPEN-CSP ACADEMICO6f4f8817-ed64-48d8-ba76-68c57d7b3f10</v>
      </c>
      <c r="B1374" s="21" t="str">
        <f t="shared" si="64"/>
        <v>6f4f8817-ed64-48d8-ba76-68c57d7b3f10OPEN-CSP ACADEMICO</v>
      </c>
      <c r="D1374" s="21" t="s">
        <v>134</v>
      </c>
      <c r="E1374" t="s">
        <v>2879</v>
      </c>
      <c r="F1374" s="21" t="s">
        <v>779</v>
      </c>
      <c r="G1374" s="21" t="s">
        <v>134</v>
      </c>
      <c r="H1374" s="49" t="s">
        <v>136</v>
      </c>
      <c r="I1374" s="21" t="s">
        <v>74</v>
      </c>
      <c r="J1374" t="s">
        <v>2880</v>
      </c>
      <c r="K1374" s="53" t="s">
        <v>29</v>
      </c>
      <c r="L1374" s="52" t="s">
        <v>92</v>
      </c>
      <c r="M1374" s="48" t="s">
        <v>73</v>
      </c>
      <c r="N1374" s="89" t="s">
        <v>74</v>
      </c>
      <c r="O1374" s="90" t="s">
        <v>74</v>
      </c>
      <c r="P1374" s="89" t="s">
        <v>74</v>
      </c>
      <c r="Q1374" s="47" t="str">
        <f t="shared" si="65"/>
        <v>6f4f8817-ed64-48d8-ba76-68c57d7b3f10</v>
      </c>
      <c r="R1374" s="64" t="s">
        <v>848</v>
      </c>
      <c r="S1374" s="87">
        <v>35.799999999999997</v>
      </c>
      <c r="T1374" s="21">
        <v>1</v>
      </c>
      <c r="U1374" s="62" t="s">
        <v>139</v>
      </c>
      <c r="V1374" s="49" t="s">
        <v>136</v>
      </c>
    </row>
    <row r="1375" spans="1:22" x14ac:dyDescent="0.2">
      <c r="A1375" s="21" t="str">
        <f t="shared" si="63"/>
        <v>Catalogo principalOPEN-CSP ACADEMICOdf8d55df-7dd7-49a5-9d6a-813b736fb228</v>
      </c>
      <c r="B1375" s="21" t="str">
        <f t="shared" si="64"/>
        <v>df8d55df-7dd7-49a5-9d6a-813b736fb228OPEN-CSP ACADEMICO</v>
      </c>
      <c r="D1375" s="21" t="s">
        <v>134</v>
      </c>
      <c r="E1375" t="s">
        <v>2881</v>
      </c>
      <c r="F1375" s="21" t="s">
        <v>779</v>
      </c>
      <c r="G1375" s="21" t="s">
        <v>134</v>
      </c>
      <c r="H1375" s="49" t="s">
        <v>136</v>
      </c>
      <c r="I1375" s="21" t="s">
        <v>74</v>
      </c>
      <c r="J1375" t="s">
        <v>2882</v>
      </c>
      <c r="K1375" s="53" t="s">
        <v>29</v>
      </c>
      <c r="L1375" s="52" t="s">
        <v>92</v>
      </c>
      <c r="M1375" s="48" t="s">
        <v>73</v>
      </c>
      <c r="N1375" s="89" t="s">
        <v>74</v>
      </c>
      <c r="O1375" s="90" t="s">
        <v>74</v>
      </c>
      <c r="P1375" s="89" t="s">
        <v>74</v>
      </c>
      <c r="Q1375" s="47" t="str">
        <f t="shared" si="65"/>
        <v>df8d55df-7dd7-49a5-9d6a-813b736fb228</v>
      </c>
      <c r="R1375" s="64" t="s">
        <v>848</v>
      </c>
      <c r="S1375" s="87">
        <v>26</v>
      </c>
      <c r="T1375" s="21">
        <v>1</v>
      </c>
      <c r="U1375" s="62" t="s">
        <v>139</v>
      </c>
      <c r="V1375" s="49" t="s">
        <v>136</v>
      </c>
    </row>
    <row r="1376" spans="1:22" x14ac:dyDescent="0.2">
      <c r="A1376" s="21" t="str">
        <f t="shared" si="63"/>
        <v>Catalogo principalOPEN-CSP ACADEMICO64a56854-6883-49ce-96ac-d80120ae8b55</v>
      </c>
      <c r="B1376" s="21" t="str">
        <f t="shared" si="64"/>
        <v>64a56854-6883-49ce-96ac-d80120ae8b55OPEN-CSP ACADEMICO</v>
      </c>
      <c r="D1376" s="21" t="s">
        <v>134</v>
      </c>
      <c r="E1376" t="s">
        <v>2883</v>
      </c>
      <c r="F1376" s="21" t="s">
        <v>779</v>
      </c>
      <c r="G1376" s="21" t="s">
        <v>134</v>
      </c>
      <c r="H1376" s="49" t="s">
        <v>136</v>
      </c>
      <c r="I1376" s="21" t="s">
        <v>74</v>
      </c>
      <c r="J1376" t="s">
        <v>2884</v>
      </c>
      <c r="K1376" s="53" t="s">
        <v>29</v>
      </c>
      <c r="L1376" s="52" t="s">
        <v>92</v>
      </c>
      <c r="M1376" s="48" t="s">
        <v>73</v>
      </c>
      <c r="N1376" s="89" t="s">
        <v>74</v>
      </c>
      <c r="O1376" s="90" t="s">
        <v>74</v>
      </c>
      <c r="P1376" s="89" t="s">
        <v>74</v>
      </c>
      <c r="Q1376" s="47" t="str">
        <f t="shared" si="65"/>
        <v>64a56854-6883-49ce-96ac-d80120ae8b55</v>
      </c>
      <c r="R1376" s="64" t="s">
        <v>848</v>
      </c>
      <c r="S1376" s="87">
        <v>350</v>
      </c>
      <c r="T1376" s="21">
        <v>1</v>
      </c>
      <c r="U1376" s="62" t="s">
        <v>139</v>
      </c>
      <c r="V1376" s="49" t="s">
        <v>136</v>
      </c>
    </row>
    <row r="1377" spans="1:22" x14ac:dyDescent="0.2">
      <c r="A1377" s="21" t="str">
        <f t="shared" si="63"/>
        <v>Catalogo principalOPEN-CSP ACADEMICO81606dbf-05c9-437a-96d6-e2f1634c4be5</v>
      </c>
      <c r="B1377" s="21" t="str">
        <f t="shared" si="64"/>
        <v>81606dbf-05c9-437a-96d6-e2f1634c4be5OPEN-CSP ACADEMICO</v>
      </c>
      <c r="D1377" s="21" t="s">
        <v>134</v>
      </c>
      <c r="E1377" t="s">
        <v>2885</v>
      </c>
      <c r="F1377" s="21" t="s">
        <v>779</v>
      </c>
      <c r="G1377" s="21" t="s">
        <v>134</v>
      </c>
      <c r="H1377" s="49" t="s">
        <v>136</v>
      </c>
      <c r="I1377" s="21" t="s">
        <v>74</v>
      </c>
      <c r="J1377" t="s">
        <v>2886</v>
      </c>
      <c r="K1377" s="53" t="s">
        <v>29</v>
      </c>
      <c r="L1377" s="52" t="s">
        <v>92</v>
      </c>
      <c r="M1377" s="48" t="s">
        <v>73</v>
      </c>
      <c r="N1377" s="89" t="s">
        <v>74</v>
      </c>
      <c r="O1377" s="90" t="s">
        <v>74</v>
      </c>
      <c r="P1377" s="89" t="s">
        <v>74</v>
      </c>
      <c r="Q1377" s="47" t="str">
        <f t="shared" si="65"/>
        <v>81606dbf-05c9-437a-96d6-e2f1634c4be5</v>
      </c>
      <c r="R1377" s="64" t="s">
        <v>848</v>
      </c>
      <c r="S1377" s="87">
        <v>350</v>
      </c>
      <c r="T1377" s="21">
        <v>1</v>
      </c>
      <c r="U1377" s="62" t="s">
        <v>139</v>
      </c>
      <c r="V1377" s="49" t="s">
        <v>136</v>
      </c>
    </row>
    <row r="1378" spans="1:22" x14ac:dyDescent="0.2">
      <c r="A1378" s="21" t="str">
        <f t="shared" si="63"/>
        <v>Catalogo principalOPEN-CSP ACADEMICO85650874-8839-4ba0-8129-0e6f3246fb78</v>
      </c>
      <c r="B1378" s="21" t="str">
        <f t="shared" si="64"/>
        <v>85650874-8839-4ba0-8129-0e6f3246fb78OPEN-CSP ACADEMICO</v>
      </c>
      <c r="D1378" s="21" t="s">
        <v>134</v>
      </c>
      <c r="E1378" t="s">
        <v>2887</v>
      </c>
      <c r="F1378" s="21" t="s">
        <v>779</v>
      </c>
      <c r="G1378" s="21" t="s">
        <v>134</v>
      </c>
      <c r="H1378" s="49" t="s">
        <v>136</v>
      </c>
      <c r="I1378" s="21" t="s">
        <v>74</v>
      </c>
      <c r="J1378" t="s">
        <v>2888</v>
      </c>
      <c r="K1378" s="53" t="s">
        <v>29</v>
      </c>
      <c r="L1378" s="52" t="s">
        <v>92</v>
      </c>
      <c r="M1378" s="48" t="s">
        <v>73</v>
      </c>
      <c r="N1378" s="89" t="s">
        <v>74</v>
      </c>
      <c r="O1378" s="90" t="s">
        <v>74</v>
      </c>
      <c r="P1378" s="89" t="s">
        <v>74</v>
      </c>
      <c r="Q1378" s="47" t="str">
        <f t="shared" si="65"/>
        <v>85650874-8839-4ba0-8129-0e6f3246fb78</v>
      </c>
      <c r="R1378" s="64" t="s">
        <v>848</v>
      </c>
      <c r="S1378" s="87">
        <v>175</v>
      </c>
      <c r="T1378" s="21">
        <v>1</v>
      </c>
      <c r="U1378" s="62" t="s">
        <v>139</v>
      </c>
      <c r="V1378" s="49" t="s">
        <v>136</v>
      </c>
    </row>
    <row r="1379" spans="1:22" x14ac:dyDescent="0.2">
      <c r="A1379" s="21" t="str">
        <f t="shared" si="63"/>
        <v>Catalogo principalOPEN-CSP ACADEMICOb7a6bf73-4192-4b45-9e82-b1ffd8814890</v>
      </c>
      <c r="B1379" s="21" t="str">
        <f t="shared" si="64"/>
        <v>b7a6bf73-4192-4b45-9e82-b1ffd8814890OPEN-CSP ACADEMICO</v>
      </c>
      <c r="D1379" s="21" t="s">
        <v>134</v>
      </c>
      <c r="E1379" t="s">
        <v>2889</v>
      </c>
      <c r="F1379" s="21" t="s">
        <v>779</v>
      </c>
      <c r="G1379" s="21" t="s">
        <v>134</v>
      </c>
      <c r="H1379" s="49" t="s">
        <v>136</v>
      </c>
      <c r="I1379" s="21" t="s">
        <v>74</v>
      </c>
      <c r="J1379" t="s">
        <v>2890</v>
      </c>
      <c r="K1379" s="53" t="s">
        <v>29</v>
      </c>
      <c r="L1379" s="52" t="s">
        <v>92</v>
      </c>
      <c r="M1379" s="48" t="s">
        <v>73</v>
      </c>
      <c r="N1379" s="89" t="s">
        <v>74</v>
      </c>
      <c r="O1379" s="90" t="s">
        <v>74</v>
      </c>
      <c r="P1379" s="89" t="s">
        <v>74</v>
      </c>
      <c r="Q1379" s="47" t="str">
        <f t="shared" si="65"/>
        <v>b7a6bf73-4192-4b45-9e82-b1ffd8814890</v>
      </c>
      <c r="R1379" s="64" t="s">
        <v>848</v>
      </c>
      <c r="S1379" s="87">
        <v>330</v>
      </c>
      <c r="T1379" s="21">
        <v>1</v>
      </c>
      <c r="U1379" s="62" t="s">
        <v>139</v>
      </c>
      <c r="V1379" s="49" t="s">
        <v>136</v>
      </c>
    </row>
    <row r="1380" spans="1:22" x14ac:dyDescent="0.2">
      <c r="A1380" s="21" t="str">
        <f t="shared" si="63"/>
        <v>Catalogo principalOPEN-CSP ACADEMICO8f9819d1-456e-42d0-9396-ed0438d8007f</v>
      </c>
      <c r="B1380" s="21" t="str">
        <f t="shared" si="64"/>
        <v>8f9819d1-456e-42d0-9396-ed0438d8007fOPEN-CSP ACADEMICO</v>
      </c>
      <c r="D1380" s="21" t="s">
        <v>134</v>
      </c>
      <c r="E1380" t="s">
        <v>2891</v>
      </c>
      <c r="F1380" s="21" t="s">
        <v>779</v>
      </c>
      <c r="G1380" s="21" t="s">
        <v>134</v>
      </c>
      <c r="H1380" s="49" t="s">
        <v>136</v>
      </c>
      <c r="I1380" s="21" t="s">
        <v>74</v>
      </c>
      <c r="J1380" t="s">
        <v>2892</v>
      </c>
      <c r="K1380" s="53" t="s">
        <v>29</v>
      </c>
      <c r="L1380" s="52" t="s">
        <v>92</v>
      </c>
      <c r="M1380" s="48" t="s">
        <v>73</v>
      </c>
      <c r="N1380" s="89" t="s">
        <v>74</v>
      </c>
      <c r="O1380" s="90" t="s">
        <v>74</v>
      </c>
      <c r="P1380" s="89" t="s">
        <v>74</v>
      </c>
      <c r="Q1380" s="47" t="str">
        <f t="shared" si="65"/>
        <v>8f9819d1-456e-42d0-9396-ed0438d8007f</v>
      </c>
      <c r="R1380" s="64" t="s">
        <v>848</v>
      </c>
      <c r="S1380" s="87">
        <v>240</v>
      </c>
      <c r="T1380" s="21">
        <v>1</v>
      </c>
      <c r="U1380" s="62" t="s">
        <v>139</v>
      </c>
      <c r="V1380" s="49" t="s">
        <v>136</v>
      </c>
    </row>
    <row r="1381" spans="1:22" x14ac:dyDescent="0.2">
      <c r="A1381" s="21" t="str">
        <f t="shared" si="63"/>
        <v>Catalogo principalOPEN-CSP ACADEMICObbbb2f8c-df19-462c-bdfb-5edc6bd3d514</v>
      </c>
      <c r="B1381" s="21" t="str">
        <f t="shared" si="64"/>
        <v>bbbb2f8c-df19-462c-bdfb-5edc6bd3d514OPEN-CSP ACADEMICO</v>
      </c>
      <c r="D1381" s="21" t="s">
        <v>134</v>
      </c>
      <c r="E1381" t="s">
        <v>2893</v>
      </c>
      <c r="F1381" s="21" t="s">
        <v>779</v>
      </c>
      <c r="G1381" s="21" t="s">
        <v>134</v>
      </c>
      <c r="H1381" s="49" t="s">
        <v>136</v>
      </c>
      <c r="I1381" s="21" t="s">
        <v>74</v>
      </c>
      <c r="J1381" t="s">
        <v>2894</v>
      </c>
      <c r="K1381" s="53" t="s">
        <v>29</v>
      </c>
      <c r="L1381" s="52" t="s">
        <v>92</v>
      </c>
      <c r="M1381" s="48" t="s">
        <v>73</v>
      </c>
      <c r="N1381" s="89" t="s">
        <v>74</v>
      </c>
      <c r="O1381" s="90" t="s">
        <v>74</v>
      </c>
      <c r="P1381" s="89" t="s">
        <v>74</v>
      </c>
      <c r="Q1381" s="47" t="str">
        <f t="shared" si="65"/>
        <v>bbbb2f8c-df19-462c-bdfb-5edc6bd3d514</v>
      </c>
      <c r="R1381" s="64" t="s">
        <v>848</v>
      </c>
      <c r="S1381" s="87">
        <v>137.5</v>
      </c>
      <c r="T1381" s="21">
        <v>1</v>
      </c>
      <c r="U1381" s="62" t="s">
        <v>139</v>
      </c>
      <c r="V1381" s="49" t="s">
        <v>136</v>
      </c>
    </row>
    <row r="1382" spans="1:22" x14ac:dyDescent="0.2">
      <c r="A1382" s="21" t="str">
        <f t="shared" si="63"/>
        <v>Catalogo principalOPEN-CSP ACADEMICOaeee05af-a7de-4880-9e8a-919401c7e6aa</v>
      </c>
      <c r="B1382" s="21" t="str">
        <f t="shared" si="64"/>
        <v>aeee05af-a7de-4880-9e8a-919401c7e6aaOPEN-CSP ACADEMICO</v>
      </c>
      <c r="D1382" s="21" t="s">
        <v>134</v>
      </c>
      <c r="E1382" t="s">
        <v>2895</v>
      </c>
      <c r="F1382" s="21" t="s">
        <v>779</v>
      </c>
      <c r="G1382" s="21" t="s">
        <v>134</v>
      </c>
      <c r="H1382" s="49" t="s">
        <v>136</v>
      </c>
      <c r="I1382" s="21" t="s">
        <v>74</v>
      </c>
      <c r="J1382" t="s">
        <v>2896</v>
      </c>
      <c r="K1382" s="53" t="s">
        <v>29</v>
      </c>
      <c r="L1382" s="52" t="s">
        <v>92</v>
      </c>
      <c r="M1382" s="48" t="s">
        <v>73</v>
      </c>
      <c r="N1382" s="89" t="s">
        <v>74</v>
      </c>
      <c r="O1382" s="90" t="s">
        <v>74</v>
      </c>
      <c r="P1382" s="89" t="s">
        <v>74</v>
      </c>
      <c r="Q1382" s="47" t="str">
        <f t="shared" si="65"/>
        <v>aeee05af-a7de-4880-9e8a-919401c7e6aa</v>
      </c>
      <c r="R1382" s="64" t="s">
        <v>848</v>
      </c>
      <c r="S1382" s="87">
        <v>100</v>
      </c>
      <c r="T1382" s="21">
        <v>1</v>
      </c>
      <c r="U1382" s="62" t="s">
        <v>139</v>
      </c>
      <c r="V1382" s="49" t="s">
        <v>136</v>
      </c>
    </row>
    <row r="1383" spans="1:22" x14ac:dyDescent="0.2">
      <c r="A1383" s="21" t="str">
        <f t="shared" si="63"/>
        <v>Catalogo principalOPEN-CSP ACADEMICO316578a0-959b-4c5a-8e4b-e1f0a7c490bd</v>
      </c>
      <c r="B1383" s="21" t="str">
        <f t="shared" si="64"/>
        <v>316578a0-959b-4c5a-8e4b-e1f0a7c490bdOPEN-CSP ACADEMICO</v>
      </c>
      <c r="D1383" s="21" t="s">
        <v>134</v>
      </c>
      <c r="E1383" t="s">
        <v>2897</v>
      </c>
      <c r="F1383" s="21" t="s">
        <v>779</v>
      </c>
      <c r="G1383" s="21" t="s">
        <v>134</v>
      </c>
      <c r="H1383" s="49" t="s">
        <v>136</v>
      </c>
      <c r="I1383" s="21" t="s">
        <v>74</v>
      </c>
      <c r="J1383" t="s">
        <v>2898</v>
      </c>
      <c r="K1383" s="53" t="s">
        <v>29</v>
      </c>
      <c r="L1383" s="52" t="s">
        <v>92</v>
      </c>
      <c r="M1383" s="48" t="s">
        <v>73</v>
      </c>
      <c r="N1383" s="89" t="s">
        <v>74</v>
      </c>
      <c r="O1383" s="90" t="s">
        <v>74</v>
      </c>
      <c r="P1383" s="89" t="s">
        <v>74</v>
      </c>
      <c r="Q1383" s="47" t="str">
        <f t="shared" si="65"/>
        <v>316578a0-959b-4c5a-8e4b-e1f0a7c490bd</v>
      </c>
      <c r="R1383" s="64" t="s">
        <v>848</v>
      </c>
      <c r="S1383" s="87">
        <v>825</v>
      </c>
      <c r="T1383" s="21">
        <v>1</v>
      </c>
      <c r="U1383" s="62" t="s">
        <v>139</v>
      </c>
      <c r="V1383" s="49" t="s">
        <v>136</v>
      </c>
    </row>
    <row r="1384" spans="1:22" x14ac:dyDescent="0.2">
      <c r="A1384" s="21" t="str">
        <f t="shared" si="63"/>
        <v>Catalogo principalOPEN-CSP ACADEMICOf7d33505-b6ae-40ba-a711-bafed8fb722b</v>
      </c>
      <c r="B1384" s="21" t="str">
        <f t="shared" si="64"/>
        <v>f7d33505-b6ae-40ba-a711-bafed8fb722bOPEN-CSP ACADEMICO</v>
      </c>
      <c r="D1384" s="21" t="s">
        <v>134</v>
      </c>
      <c r="E1384" t="s">
        <v>2899</v>
      </c>
      <c r="F1384" s="21" t="s">
        <v>779</v>
      </c>
      <c r="G1384" s="21" t="s">
        <v>134</v>
      </c>
      <c r="H1384" s="49" t="s">
        <v>136</v>
      </c>
      <c r="I1384" s="21" t="s">
        <v>74</v>
      </c>
      <c r="J1384" t="s">
        <v>2900</v>
      </c>
      <c r="K1384" s="53" t="s">
        <v>29</v>
      </c>
      <c r="L1384" s="52" t="s">
        <v>92</v>
      </c>
      <c r="M1384" s="48" t="s">
        <v>73</v>
      </c>
      <c r="N1384" s="89" t="s">
        <v>74</v>
      </c>
      <c r="O1384" s="90" t="s">
        <v>74</v>
      </c>
      <c r="P1384" s="89" t="s">
        <v>74</v>
      </c>
      <c r="Q1384" s="47" t="str">
        <f t="shared" si="65"/>
        <v>f7d33505-b6ae-40ba-a711-bafed8fb722b</v>
      </c>
      <c r="R1384" s="64" t="s">
        <v>848</v>
      </c>
      <c r="S1384" s="87">
        <v>600</v>
      </c>
      <c r="T1384" s="21">
        <v>1</v>
      </c>
      <c r="U1384" s="62" t="s">
        <v>139</v>
      </c>
      <c r="V1384" s="49" t="s">
        <v>136</v>
      </c>
    </row>
    <row r="1385" spans="1:22" x14ac:dyDescent="0.2">
      <c r="A1385" s="21" t="str">
        <f t="shared" si="63"/>
        <v>Catalogo principalOPEN-CSP ACADEMICO23910d1e-bcd9-4125-82a2-ebbe75f21622</v>
      </c>
      <c r="B1385" s="21" t="str">
        <f t="shared" si="64"/>
        <v>23910d1e-bcd9-4125-82a2-ebbe75f21622OPEN-CSP ACADEMICO</v>
      </c>
      <c r="D1385" s="21" t="s">
        <v>134</v>
      </c>
      <c r="E1385" t="s">
        <v>2901</v>
      </c>
      <c r="F1385" s="21" t="s">
        <v>779</v>
      </c>
      <c r="G1385" s="21" t="s">
        <v>134</v>
      </c>
      <c r="H1385" s="49" t="s">
        <v>136</v>
      </c>
      <c r="I1385" s="21" t="s">
        <v>74</v>
      </c>
      <c r="J1385" t="s">
        <v>2902</v>
      </c>
      <c r="K1385" s="53" t="s">
        <v>29</v>
      </c>
      <c r="L1385" s="52" t="s">
        <v>92</v>
      </c>
      <c r="M1385" s="48" t="s">
        <v>73</v>
      </c>
      <c r="N1385" s="89" t="s">
        <v>74</v>
      </c>
      <c r="O1385" s="90" t="s">
        <v>74</v>
      </c>
      <c r="P1385" s="89" t="s">
        <v>74</v>
      </c>
      <c r="Q1385" s="47" t="str">
        <f t="shared" si="65"/>
        <v>23910d1e-bcd9-4125-82a2-ebbe75f21622</v>
      </c>
      <c r="R1385" s="64" t="s">
        <v>848</v>
      </c>
      <c r="S1385" s="87">
        <v>687.5</v>
      </c>
      <c r="T1385" s="21">
        <v>1</v>
      </c>
      <c r="U1385" s="62" t="s">
        <v>139</v>
      </c>
      <c r="V1385" s="49" t="s">
        <v>136</v>
      </c>
    </row>
    <row r="1386" spans="1:22" x14ac:dyDescent="0.2">
      <c r="A1386" s="21" t="str">
        <f t="shared" si="63"/>
        <v>Catalogo principalOPEN-CSP ACADEMICOe28ec581-d18a-4c1f-bd3e-75f24082a5b2</v>
      </c>
      <c r="B1386" s="21" t="str">
        <f t="shared" si="64"/>
        <v>e28ec581-d18a-4c1f-bd3e-75f24082a5b2OPEN-CSP ACADEMICO</v>
      </c>
      <c r="D1386" s="21" t="s">
        <v>134</v>
      </c>
      <c r="E1386" t="s">
        <v>2903</v>
      </c>
      <c r="F1386" s="21" t="s">
        <v>779</v>
      </c>
      <c r="G1386" s="21" t="s">
        <v>134</v>
      </c>
      <c r="H1386" s="49" t="s">
        <v>136</v>
      </c>
      <c r="I1386" s="21" t="s">
        <v>74</v>
      </c>
      <c r="J1386" t="s">
        <v>2904</v>
      </c>
      <c r="K1386" s="53" t="s">
        <v>29</v>
      </c>
      <c r="L1386" s="52" t="s">
        <v>92</v>
      </c>
      <c r="M1386" s="48" t="s">
        <v>73</v>
      </c>
      <c r="N1386" s="89" t="s">
        <v>74</v>
      </c>
      <c r="O1386" s="90" t="s">
        <v>74</v>
      </c>
      <c r="P1386" s="89" t="s">
        <v>74</v>
      </c>
      <c r="Q1386" s="47" t="str">
        <f t="shared" si="65"/>
        <v>e28ec581-d18a-4c1f-bd3e-75f24082a5b2</v>
      </c>
      <c r="R1386" s="64" t="s">
        <v>848</v>
      </c>
      <c r="S1386" s="87">
        <v>500</v>
      </c>
      <c r="T1386" s="21">
        <v>1</v>
      </c>
      <c r="U1386" s="62" t="s">
        <v>139</v>
      </c>
      <c r="V1386" s="49" t="s">
        <v>136</v>
      </c>
    </row>
    <row r="1387" spans="1:22" x14ac:dyDescent="0.2">
      <c r="A1387" s="21" t="str">
        <f t="shared" si="63"/>
        <v>Catalogo principalOPEN-CSP ACADEMICOf4cb7b65-10f3-4131-a9ed-625928db1f66</v>
      </c>
      <c r="B1387" s="21" t="str">
        <f t="shared" si="64"/>
        <v>f4cb7b65-10f3-4131-a9ed-625928db1f66OPEN-CSP ACADEMICO</v>
      </c>
      <c r="D1387" s="21" t="s">
        <v>134</v>
      </c>
      <c r="E1387" t="s">
        <v>2905</v>
      </c>
      <c r="F1387" s="21" t="s">
        <v>779</v>
      </c>
      <c r="G1387" s="21" t="s">
        <v>134</v>
      </c>
      <c r="H1387" s="49" t="s">
        <v>136</v>
      </c>
      <c r="I1387" s="21" t="s">
        <v>74</v>
      </c>
      <c r="J1387" t="s">
        <v>2906</v>
      </c>
      <c r="K1387" s="53" t="s">
        <v>29</v>
      </c>
      <c r="L1387" s="52" t="s">
        <v>92</v>
      </c>
      <c r="M1387" s="48" t="s">
        <v>73</v>
      </c>
      <c r="N1387" s="89" t="s">
        <v>74</v>
      </c>
      <c r="O1387" s="90" t="s">
        <v>74</v>
      </c>
      <c r="P1387" s="89" t="s">
        <v>74</v>
      </c>
      <c r="Q1387" s="47" t="str">
        <f t="shared" si="65"/>
        <v>f4cb7b65-10f3-4131-a9ed-625928db1f66</v>
      </c>
      <c r="R1387" s="64" t="s">
        <v>848</v>
      </c>
      <c r="S1387" s="87">
        <v>412.5</v>
      </c>
      <c r="T1387" s="21">
        <v>1</v>
      </c>
      <c r="U1387" s="62" t="s">
        <v>139</v>
      </c>
      <c r="V1387" s="49" t="s">
        <v>136</v>
      </c>
    </row>
    <row r="1388" spans="1:22" x14ac:dyDescent="0.2">
      <c r="A1388" s="21" t="str">
        <f t="shared" si="63"/>
        <v>Catalogo principalOPEN-CSP ACADEMICO6e43db5b-5f2c-4617-b735-0a78e84b7a3e</v>
      </c>
      <c r="B1388" s="21" t="str">
        <f t="shared" si="64"/>
        <v>6e43db5b-5f2c-4617-b735-0a78e84b7a3eOPEN-CSP ACADEMICO</v>
      </c>
      <c r="D1388" s="21" t="s">
        <v>134</v>
      </c>
      <c r="E1388" t="s">
        <v>2907</v>
      </c>
      <c r="F1388" s="21" t="s">
        <v>779</v>
      </c>
      <c r="G1388" s="21" t="s">
        <v>134</v>
      </c>
      <c r="H1388" s="49" t="s">
        <v>136</v>
      </c>
      <c r="I1388" s="21" t="s">
        <v>74</v>
      </c>
      <c r="J1388" t="s">
        <v>2908</v>
      </c>
      <c r="K1388" s="53" t="s">
        <v>29</v>
      </c>
      <c r="L1388" s="52" t="s">
        <v>92</v>
      </c>
      <c r="M1388" s="48" t="s">
        <v>73</v>
      </c>
      <c r="N1388" s="89" t="s">
        <v>74</v>
      </c>
      <c r="O1388" s="90" t="s">
        <v>74</v>
      </c>
      <c r="P1388" s="89" t="s">
        <v>74</v>
      </c>
      <c r="Q1388" s="47" t="str">
        <f t="shared" si="65"/>
        <v>6e43db5b-5f2c-4617-b735-0a78e84b7a3e</v>
      </c>
      <c r="R1388" s="64" t="s">
        <v>848</v>
      </c>
      <c r="S1388" s="87">
        <v>300</v>
      </c>
      <c r="T1388" s="21">
        <v>1</v>
      </c>
      <c r="U1388" s="62" t="s">
        <v>139</v>
      </c>
      <c r="V1388" s="49" t="s">
        <v>136</v>
      </c>
    </row>
    <row r="1389" spans="1:22" x14ac:dyDescent="0.2">
      <c r="A1389" s="21" t="str">
        <f t="shared" si="63"/>
        <v>Catalogo principalOPEN-CSP ACADEMICO7e0ebe81-fee6-4f09-b901-eb407ef10497</v>
      </c>
      <c r="B1389" s="21" t="str">
        <f t="shared" si="64"/>
        <v>7e0ebe81-fee6-4f09-b901-eb407ef10497OPEN-CSP ACADEMICO</v>
      </c>
      <c r="D1389" s="21" t="s">
        <v>134</v>
      </c>
      <c r="E1389" t="s">
        <v>2909</v>
      </c>
      <c r="F1389" s="21" t="s">
        <v>779</v>
      </c>
      <c r="G1389" s="21" t="s">
        <v>134</v>
      </c>
      <c r="H1389" s="49" t="s">
        <v>136</v>
      </c>
      <c r="I1389" s="21" t="s">
        <v>74</v>
      </c>
      <c r="J1389" t="s">
        <v>2910</v>
      </c>
      <c r="K1389" s="53" t="s">
        <v>29</v>
      </c>
      <c r="L1389" s="52" t="s">
        <v>92</v>
      </c>
      <c r="M1389" s="48" t="s">
        <v>73</v>
      </c>
      <c r="N1389" s="89" t="s">
        <v>74</v>
      </c>
      <c r="O1389" s="90" t="s">
        <v>74</v>
      </c>
      <c r="P1389" s="89" t="s">
        <v>74</v>
      </c>
      <c r="Q1389" s="47" t="str">
        <f t="shared" si="65"/>
        <v>7e0ebe81-fee6-4f09-b901-eb407ef10497</v>
      </c>
      <c r="R1389" s="64" t="s">
        <v>848</v>
      </c>
      <c r="S1389" s="87">
        <v>275</v>
      </c>
      <c r="T1389" s="21">
        <v>1</v>
      </c>
      <c r="U1389" s="62" t="s">
        <v>139</v>
      </c>
      <c r="V1389" s="49" t="s">
        <v>136</v>
      </c>
    </row>
    <row r="1390" spans="1:22" x14ac:dyDescent="0.2">
      <c r="A1390" s="21" t="str">
        <f t="shared" si="63"/>
        <v>Catalogo principalOPEN-CSP ACADEMICOc99cc6f6-3fd9-4215-8aa8-bb0b3fd088a0</v>
      </c>
      <c r="B1390" s="21" t="str">
        <f t="shared" si="64"/>
        <v>c99cc6f6-3fd9-4215-8aa8-bb0b3fd088a0OPEN-CSP ACADEMICO</v>
      </c>
      <c r="D1390" s="21" t="s">
        <v>134</v>
      </c>
      <c r="E1390" t="s">
        <v>2911</v>
      </c>
      <c r="F1390" s="21" t="s">
        <v>779</v>
      </c>
      <c r="G1390" s="21" t="s">
        <v>134</v>
      </c>
      <c r="H1390" s="49" t="s">
        <v>136</v>
      </c>
      <c r="I1390" s="21" t="s">
        <v>74</v>
      </c>
      <c r="J1390" t="s">
        <v>2912</v>
      </c>
      <c r="K1390" s="53" t="s">
        <v>29</v>
      </c>
      <c r="L1390" s="52" t="s">
        <v>92</v>
      </c>
      <c r="M1390" s="48" t="s">
        <v>73</v>
      </c>
      <c r="N1390" s="89" t="s">
        <v>74</v>
      </c>
      <c r="O1390" s="90" t="s">
        <v>74</v>
      </c>
      <c r="P1390" s="89" t="s">
        <v>74</v>
      </c>
      <c r="Q1390" s="47" t="str">
        <f t="shared" si="65"/>
        <v>c99cc6f6-3fd9-4215-8aa8-bb0b3fd088a0</v>
      </c>
      <c r="R1390" s="64" t="s">
        <v>848</v>
      </c>
      <c r="S1390" s="87">
        <v>200</v>
      </c>
      <c r="T1390" s="21">
        <v>1</v>
      </c>
      <c r="U1390" s="62" t="s">
        <v>139</v>
      </c>
      <c r="V1390" s="49" t="s">
        <v>136</v>
      </c>
    </row>
    <row r="1391" spans="1:22" x14ac:dyDescent="0.2">
      <c r="A1391" s="21" t="str">
        <f t="shared" si="63"/>
        <v>Catalogo principalOPEN-CSP ACADEMICO3b319394-6c41-42a9-b3e1-b75bfe8c5da2</v>
      </c>
      <c r="B1391" s="21" t="str">
        <f t="shared" si="64"/>
        <v>3b319394-6c41-42a9-b3e1-b75bfe8c5da2OPEN-CSP ACADEMICO</v>
      </c>
      <c r="D1391" s="21" t="s">
        <v>134</v>
      </c>
      <c r="E1391" t="s">
        <v>2913</v>
      </c>
      <c r="F1391" s="21" t="s">
        <v>779</v>
      </c>
      <c r="G1391" s="21" t="s">
        <v>134</v>
      </c>
      <c r="H1391" s="49" t="s">
        <v>136</v>
      </c>
      <c r="I1391" s="21" t="s">
        <v>74</v>
      </c>
      <c r="J1391" t="s">
        <v>2914</v>
      </c>
      <c r="K1391" s="53" t="s">
        <v>29</v>
      </c>
      <c r="L1391" s="52" t="s">
        <v>92</v>
      </c>
      <c r="M1391" s="48" t="s">
        <v>73</v>
      </c>
      <c r="N1391" s="89" t="s">
        <v>74</v>
      </c>
      <c r="O1391" s="90" t="s">
        <v>74</v>
      </c>
      <c r="P1391" s="89" t="s">
        <v>74</v>
      </c>
      <c r="Q1391" s="47" t="str">
        <f t="shared" si="65"/>
        <v>3b319394-6c41-42a9-b3e1-b75bfe8c5da2</v>
      </c>
      <c r="R1391" s="64" t="s">
        <v>848</v>
      </c>
      <c r="S1391" s="87">
        <v>412.5</v>
      </c>
      <c r="T1391" s="21">
        <v>1</v>
      </c>
      <c r="U1391" s="62" t="s">
        <v>139</v>
      </c>
      <c r="V1391" s="49" t="s">
        <v>136</v>
      </c>
    </row>
    <row r="1392" spans="1:22" x14ac:dyDescent="0.2">
      <c r="A1392" s="21" t="str">
        <f t="shared" si="63"/>
        <v>Catalogo principalOPEN-CSP ACADEMICO643161bc-f76d-4908-9153-7eeab54c7447</v>
      </c>
      <c r="B1392" s="21" t="str">
        <f t="shared" si="64"/>
        <v>643161bc-f76d-4908-9153-7eeab54c7447OPEN-CSP ACADEMICO</v>
      </c>
      <c r="D1392" s="21" t="s">
        <v>134</v>
      </c>
      <c r="E1392" t="s">
        <v>2915</v>
      </c>
      <c r="F1392" s="21" t="s">
        <v>779</v>
      </c>
      <c r="G1392" s="21" t="s">
        <v>134</v>
      </c>
      <c r="H1392" s="49" t="s">
        <v>136</v>
      </c>
      <c r="I1392" s="21" t="s">
        <v>74</v>
      </c>
      <c r="J1392" t="s">
        <v>2916</v>
      </c>
      <c r="K1392" s="53" t="s">
        <v>29</v>
      </c>
      <c r="L1392" s="52" t="s">
        <v>92</v>
      </c>
      <c r="M1392" s="48" t="s">
        <v>73</v>
      </c>
      <c r="N1392" s="89" t="s">
        <v>74</v>
      </c>
      <c r="O1392" s="90" t="s">
        <v>74</v>
      </c>
      <c r="P1392" s="89" t="s">
        <v>74</v>
      </c>
      <c r="Q1392" s="47" t="str">
        <f t="shared" si="65"/>
        <v>643161bc-f76d-4908-9153-7eeab54c7447</v>
      </c>
      <c r="R1392" s="64" t="s">
        <v>848</v>
      </c>
      <c r="S1392" s="87">
        <v>300</v>
      </c>
      <c r="T1392" s="21">
        <v>1</v>
      </c>
      <c r="U1392" s="62" t="s">
        <v>139</v>
      </c>
      <c r="V1392" s="49" t="s">
        <v>136</v>
      </c>
    </row>
    <row r="1393" spans="1:22" x14ac:dyDescent="0.2">
      <c r="A1393" s="21" t="str">
        <f t="shared" si="63"/>
        <v>Catalogo principalOPEN-CSP ACADEMICO51795973-17c6-41d5-8af3-d3a3d3773230</v>
      </c>
      <c r="B1393" s="21" t="str">
        <f t="shared" si="64"/>
        <v>51795973-17c6-41d5-8af3-d3a3d3773230OPEN-CSP ACADEMICO</v>
      </c>
      <c r="D1393" s="21" t="s">
        <v>134</v>
      </c>
      <c r="E1393" t="s">
        <v>2917</v>
      </c>
      <c r="F1393" s="21" t="s">
        <v>779</v>
      </c>
      <c r="G1393" s="21" t="s">
        <v>134</v>
      </c>
      <c r="H1393" s="49" t="s">
        <v>136</v>
      </c>
      <c r="I1393" s="21" t="s">
        <v>74</v>
      </c>
      <c r="J1393" t="s">
        <v>2918</v>
      </c>
      <c r="K1393" s="53" t="s">
        <v>29</v>
      </c>
      <c r="L1393" s="52" t="s">
        <v>92</v>
      </c>
      <c r="M1393" s="48" t="s">
        <v>73</v>
      </c>
      <c r="N1393" s="89" t="s">
        <v>74</v>
      </c>
      <c r="O1393" s="90" t="s">
        <v>74</v>
      </c>
      <c r="P1393" s="89" t="s">
        <v>74</v>
      </c>
      <c r="Q1393" s="47" t="str">
        <f t="shared" si="65"/>
        <v>51795973-17c6-41d5-8af3-d3a3d3773230</v>
      </c>
      <c r="R1393" s="64" t="s">
        <v>848</v>
      </c>
      <c r="S1393" s="87">
        <v>825</v>
      </c>
      <c r="T1393" s="21">
        <v>1</v>
      </c>
      <c r="U1393" s="62" t="s">
        <v>139</v>
      </c>
      <c r="V1393" s="49" t="s">
        <v>136</v>
      </c>
    </row>
    <row r="1394" spans="1:22" x14ac:dyDescent="0.2">
      <c r="A1394" s="21" t="str">
        <f t="shared" si="63"/>
        <v>Catalogo principalOPEN-CSP ACADEMICO00b75335-3cce-4b08-acd6-2b795f922137</v>
      </c>
      <c r="B1394" s="21" t="str">
        <f t="shared" si="64"/>
        <v>00b75335-3cce-4b08-acd6-2b795f922137OPEN-CSP ACADEMICO</v>
      </c>
      <c r="D1394" s="21" t="s">
        <v>134</v>
      </c>
      <c r="E1394" t="s">
        <v>2919</v>
      </c>
      <c r="F1394" s="21" t="s">
        <v>779</v>
      </c>
      <c r="G1394" s="21" t="s">
        <v>134</v>
      </c>
      <c r="H1394" s="49" t="s">
        <v>136</v>
      </c>
      <c r="I1394" s="21" t="s">
        <v>74</v>
      </c>
      <c r="J1394" t="s">
        <v>2920</v>
      </c>
      <c r="K1394" s="53" t="s">
        <v>29</v>
      </c>
      <c r="L1394" s="52" t="s">
        <v>92</v>
      </c>
      <c r="M1394" s="48" t="s">
        <v>73</v>
      </c>
      <c r="N1394" s="89" t="s">
        <v>74</v>
      </c>
      <c r="O1394" s="90" t="s">
        <v>74</v>
      </c>
      <c r="P1394" s="89" t="s">
        <v>74</v>
      </c>
      <c r="Q1394" s="47" t="str">
        <f t="shared" si="65"/>
        <v>00b75335-3cce-4b08-acd6-2b795f922137</v>
      </c>
      <c r="R1394" s="64" t="s">
        <v>848</v>
      </c>
      <c r="S1394" s="87">
        <v>600</v>
      </c>
      <c r="T1394" s="21">
        <v>1</v>
      </c>
      <c r="U1394" s="62" t="s">
        <v>139</v>
      </c>
      <c r="V1394" s="49" t="s">
        <v>136</v>
      </c>
    </row>
    <row r="1395" spans="1:22" x14ac:dyDescent="0.2">
      <c r="A1395" s="21" t="str">
        <f t="shared" si="63"/>
        <v>Catalogo principalOPEN-CSP ACADEMICO1ec83327-72dd-481c-acc4-87ab518d5a00</v>
      </c>
      <c r="B1395" s="21" t="str">
        <f t="shared" si="64"/>
        <v>1ec83327-72dd-481c-acc4-87ab518d5a00OPEN-CSP ACADEMICO</v>
      </c>
      <c r="D1395" s="21" t="s">
        <v>134</v>
      </c>
      <c r="E1395" t="s">
        <v>2921</v>
      </c>
      <c r="F1395" s="21" t="s">
        <v>779</v>
      </c>
      <c r="G1395" s="21" t="s">
        <v>134</v>
      </c>
      <c r="H1395" s="49" t="s">
        <v>136</v>
      </c>
      <c r="I1395" s="21" t="s">
        <v>74</v>
      </c>
      <c r="J1395" t="s">
        <v>2922</v>
      </c>
      <c r="K1395" s="53" t="s">
        <v>29</v>
      </c>
      <c r="L1395" s="52" t="s">
        <v>92</v>
      </c>
      <c r="M1395" s="48" t="s">
        <v>73</v>
      </c>
      <c r="N1395" s="89" t="s">
        <v>74</v>
      </c>
      <c r="O1395" s="90" t="s">
        <v>74</v>
      </c>
      <c r="P1395" s="89" t="s">
        <v>74</v>
      </c>
      <c r="Q1395" s="47" t="str">
        <f t="shared" si="65"/>
        <v>1ec83327-72dd-481c-acc4-87ab518d5a00</v>
      </c>
      <c r="R1395" s="64" t="s">
        <v>848</v>
      </c>
      <c r="S1395" s="87">
        <v>27.5</v>
      </c>
      <c r="T1395" s="21">
        <v>1</v>
      </c>
      <c r="U1395" s="62" t="s">
        <v>139</v>
      </c>
      <c r="V1395" s="49" t="s">
        <v>136</v>
      </c>
    </row>
    <row r="1396" spans="1:22" x14ac:dyDescent="0.2">
      <c r="A1396" s="21" t="str">
        <f t="shared" si="63"/>
        <v>Catalogo principalOPEN-CSP ACADEMICO25b1159c-51af-41d9-b036-4c21d5d720bb</v>
      </c>
      <c r="B1396" s="21" t="str">
        <f t="shared" si="64"/>
        <v>25b1159c-51af-41d9-b036-4c21d5d720bbOPEN-CSP ACADEMICO</v>
      </c>
      <c r="D1396" s="21" t="s">
        <v>134</v>
      </c>
      <c r="E1396" t="s">
        <v>2923</v>
      </c>
      <c r="F1396" s="21" t="s">
        <v>779</v>
      </c>
      <c r="G1396" s="21" t="s">
        <v>134</v>
      </c>
      <c r="H1396" s="49" t="s">
        <v>136</v>
      </c>
      <c r="I1396" s="21" t="s">
        <v>74</v>
      </c>
      <c r="J1396" t="s">
        <v>2924</v>
      </c>
      <c r="K1396" s="53" t="s">
        <v>29</v>
      </c>
      <c r="L1396" s="52" t="s">
        <v>92</v>
      </c>
      <c r="M1396" s="48" t="s">
        <v>73</v>
      </c>
      <c r="N1396" s="89" t="s">
        <v>74</v>
      </c>
      <c r="O1396" s="90" t="s">
        <v>74</v>
      </c>
      <c r="P1396" s="89" t="s">
        <v>74</v>
      </c>
      <c r="Q1396" s="47" t="str">
        <f t="shared" si="65"/>
        <v>25b1159c-51af-41d9-b036-4c21d5d720bb</v>
      </c>
      <c r="R1396" s="64" t="s">
        <v>848</v>
      </c>
      <c r="S1396" s="87">
        <v>16.5</v>
      </c>
      <c r="T1396" s="21">
        <v>1</v>
      </c>
      <c r="U1396" s="62" t="s">
        <v>139</v>
      </c>
      <c r="V1396" s="49" t="s">
        <v>136</v>
      </c>
    </row>
    <row r="1397" spans="1:22" x14ac:dyDescent="0.2">
      <c r="A1397" s="21" t="str">
        <f t="shared" si="63"/>
        <v>Catalogo principalOPEN-CSP ACADEMICOeca4378b-b97e-4f23-ae73-ef01a63293ed</v>
      </c>
      <c r="B1397" s="21" t="str">
        <f t="shared" si="64"/>
        <v>eca4378b-b97e-4f23-ae73-ef01a63293edOPEN-CSP ACADEMICO</v>
      </c>
      <c r="D1397" s="21" t="s">
        <v>134</v>
      </c>
      <c r="E1397" t="s">
        <v>2925</v>
      </c>
      <c r="F1397" s="21" t="s">
        <v>779</v>
      </c>
      <c r="G1397" s="21" t="s">
        <v>134</v>
      </c>
      <c r="H1397" s="49" t="s">
        <v>136</v>
      </c>
      <c r="I1397" s="21" t="s">
        <v>74</v>
      </c>
      <c r="J1397" t="s">
        <v>2926</v>
      </c>
      <c r="K1397" s="53" t="s">
        <v>29</v>
      </c>
      <c r="L1397" s="52" t="s">
        <v>92</v>
      </c>
      <c r="M1397" s="48" t="s">
        <v>73</v>
      </c>
      <c r="N1397" s="89" t="s">
        <v>74</v>
      </c>
      <c r="O1397" s="90" t="s">
        <v>74</v>
      </c>
      <c r="P1397" s="89" t="s">
        <v>74</v>
      </c>
      <c r="Q1397" s="47" t="str">
        <f t="shared" si="65"/>
        <v>eca4378b-b97e-4f23-ae73-ef01a63293ed</v>
      </c>
      <c r="R1397" s="64" t="s">
        <v>848</v>
      </c>
      <c r="S1397" s="87">
        <v>20</v>
      </c>
      <c r="T1397" s="21">
        <v>1</v>
      </c>
      <c r="U1397" s="62" t="s">
        <v>139</v>
      </c>
      <c r="V1397" s="49" t="s">
        <v>136</v>
      </c>
    </row>
    <row r="1398" spans="1:22" x14ac:dyDescent="0.2">
      <c r="A1398" s="21" t="str">
        <f t="shared" si="63"/>
        <v>Catalogo principalOPEN-CSP ACADEMICO1f3a4274-16bb-44a4-8246-b2cadf7122c1</v>
      </c>
      <c r="B1398" s="21" t="str">
        <f t="shared" si="64"/>
        <v>1f3a4274-16bb-44a4-8246-b2cadf7122c1OPEN-CSP ACADEMICO</v>
      </c>
      <c r="D1398" s="21" t="s">
        <v>134</v>
      </c>
      <c r="E1398" t="s">
        <v>2927</v>
      </c>
      <c r="F1398" s="21" t="s">
        <v>779</v>
      </c>
      <c r="G1398" s="21" t="s">
        <v>134</v>
      </c>
      <c r="H1398" s="49" t="s">
        <v>136</v>
      </c>
      <c r="I1398" s="21" t="s">
        <v>74</v>
      </c>
      <c r="J1398" t="s">
        <v>2928</v>
      </c>
      <c r="K1398" s="53" t="s">
        <v>29</v>
      </c>
      <c r="L1398" s="52" t="s">
        <v>92</v>
      </c>
      <c r="M1398" s="48" t="s">
        <v>73</v>
      </c>
      <c r="N1398" s="89" t="s">
        <v>74</v>
      </c>
      <c r="O1398" s="90" t="s">
        <v>74</v>
      </c>
      <c r="P1398" s="89" t="s">
        <v>74</v>
      </c>
      <c r="Q1398" s="47" t="str">
        <f t="shared" si="65"/>
        <v>1f3a4274-16bb-44a4-8246-b2cadf7122c1</v>
      </c>
      <c r="R1398" s="64" t="s">
        <v>848</v>
      </c>
      <c r="S1398" s="87">
        <v>12</v>
      </c>
      <c r="T1398" s="21">
        <v>1</v>
      </c>
      <c r="U1398" s="62" t="s">
        <v>139</v>
      </c>
      <c r="V1398" s="49" t="s">
        <v>136</v>
      </c>
    </row>
    <row r="1399" spans="1:22" x14ac:dyDescent="0.2">
      <c r="A1399" s="21" t="str">
        <f t="shared" si="63"/>
        <v>Catalogo principalOPEN-CSP ACADEMICOe67fe55c-1e6c-47d7-b8b8-9c7d85c778ff</v>
      </c>
      <c r="B1399" s="21" t="str">
        <f t="shared" si="64"/>
        <v>e67fe55c-1e6c-47d7-b8b8-9c7d85c778ffOPEN-CSP ACADEMICO</v>
      </c>
      <c r="D1399" s="21" t="s">
        <v>134</v>
      </c>
      <c r="E1399" t="s">
        <v>2929</v>
      </c>
      <c r="F1399" s="21" t="s">
        <v>779</v>
      </c>
      <c r="G1399" s="21" t="s">
        <v>134</v>
      </c>
      <c r="H1399" s="49" t="s">
        <v>136</v>
      </c>
      <c r="I1399" s="21" t="s">
        <v>74</v>
      </c>
      <c r="J1399" t="s">
        <v>2930</v>
      </c>
      <c r="K1399" s="53" t="s">
        <v>29</v>
      </c>
      <c r="L1399" s="52" t="s">
        <v>92</v>
      </c>
      <c r="M1399" s="48" t="s">
        <v>73</v>
      </c>
      <c r="N1399" s="89" t="s">
        <v>74</v>
      </c>
      <c r="O1399" s="90" t="s">
        <v>74</v>
      </c>
      <c r="P1399" s="89" t="s">
        <v>74</v>
      </c>
      <c r="Q1399" s="47" t="str">
        <f t="shared" si="65"/>
        <v>e67fe55c-1e6c-47d7-b8b8-9c7d85c778ff</v>
      </c>
      <c r="R1399" s="64" t="s">
        <v>848</v>
      </c>
      <c r="S1399" s="87">
        <v>41.3</v>
      </c>
      <c r="T1399" s="21">
        <v>1</v>
      </c>
      <c r="U1399" s="62" t="s">
        <v>139</v>
      </c>
      <c r="V1399" s="49" t="s">
        <v>136</v>
      </c>
    </row>
    <row r="1400" spans="1:22" x14ac:dyDescent="0.2">
      <c r="A1400" s="21" t="str">
        <f t="shared" si="63"/>
        <v>Catalogo principalOPEN-CSP ACADEMICO6b1fd750-3ebd-45eb-8dcf-98238de9abd5</v>
      </c>
      <c r="B1400" s="21" t="str">
        <f t="shared" si="64"/>
        <v>6b1fd750-3ebd-45eb-8dcf-98238de9abd5OPEN-CSP ACADEMICO</v>
      </c>
      <c r="D1400" s="21" t="s">
        <v>134</v>
      </c>
      <c r="E1400" t="s">
        <v>2931</v>
      </c>
      <c r="F1400" s="21" t="s">
        <v>779</v>
      </c>
      <c r="G1400" s="21" t="s">
        <v>134</v>
      </c>
      <c r="H1400" s="49" t="s">
        <v>136</v>
      </c>
      <c r="I1400" s="21" t="s">
        <v>74</v>
      </c>
      <c r="J1400" t="s">
        <v>2932</v>
      </c>
      <c r="K1400" s="53" t="s">
        <v>29</v>
      </c>
      <c r="L1400" s="52" t="s">
        <v>92</v>
      </c>
      <c r="M1400" s="48" t="s">
        <v>73</v>
      </c>
      <c r="N1400" s="89" t="s">
        <v>74</v>
      </c>
      <c r="O1400" s="90" t="s">
        <v>74</v>
      </c>
      <c r="P1400" s="89" t="s">
        <v>74</v>
      </c>
      <c r="Q1400" s="47" t="str">
        <f t="shared" si="65"/>
        <v>6b1fd750-3ebd-45eb-8dcf-98238de9abd5</v>
      </c>
      <c r="R1400" s="64" t="s">
        <v>848</v>
      </c>
      <c r="S1400" s="87">
        <v>24.8</v>
      </c>
      <c r="T1400" s="21">
        <v>1</v>
      </c>
      <c r="U1400" s="62" t="s">
        <v>139</v>
      </c>
      <c r="V1400" s="49" t="s">
        <v>136</v>
      </c>
    </row>
    <row r="1401" spans="1:22" x14ac:dyDescent="0.2">
      <c r="A1401" s="21" t="str">
        <f t="shared" si="63"/>
        <v>Catalogo principalOPEN-CSP ACADEMICO16fa20c0-cecd-422d-9cb6-dad535d7ee9f</v>
      </c>
      <c r="B1401" s="21" t="str">
        <f t="shared" si="64"/>
        <v>16fa20c0-cecd-422d-9cb6-dad535d7ee9fOPEN-CSP ACADEMICO</v>
      </c>
      <c r="D1401" s="21" t="s">
        <v>134</v>
      </c>
      <c r="E1401" t="s">
        <v>2933</v>
      </c>
      <c r="F1401" s="21" t="s">
        <v>779</v>
      </c>
      <c r="G1401" s="21" t="s">
        <v>134</v>
      </c>
      <c r="H1401" s="49" t="s">
        <v>136</v>
      </c>
      <c r="I1401" s="21" t="s">
        <v>74</v>
      </c>
      <c r="J1401" t="s">
        <v>2934</v>
      </c>
      <c r="K1401" s="53" t="s">
        <v>29</v>
      </c>
      <c r="L1401" s="52" t="s">
        <v>92</v>
      </c>
      <c r="M1401" s="48" t="s">
        <v>73</v>
      </c>
      <c r="N1401" s="89" t="s">
        <v>74</v>
      </c>
      <c r="O1401" s="90" t="s">
        <v>74</v>
      </c>
      <c r="P1401" s="89" t="s">
        <v>74</v>
      </c>
      <c r="Q1401" s="47" t="str">
        <f t="shared" si="65"/>
        <v>16fa20c0-cecd-422d-9cb6-dad535d7ee9f</v>
      </c>
      <c r="R1401" s="64" t="s">
        <v>848</v>
      </c>
      <c r="S1401" s="87">
        <v>30</v>
      </c>
      <c r="T1401" s="21">
        <v>1</v>
      </c>
      <c r="U1401" s="62" t="s">
        <v>139</v>
      </c>
      <c r="V1401" s="49" t="s">
        <v>136</v>
      </c>
    </row>
    <row r="1402" spans="1:22" x14ac:dyDescent="0.2">
      <c r="A1402" s="21" t="str">
        <f t="shared" si="63"/>
        <v>Catalogo principalOPEN-CSP ACADEMICO4c950dd5-d871-4c9d-9e7f-8113e74fd677</v>
      </c>
      <c r="B1402" s="21" t="str">
        <f t="shared" si="64"/>
        <v>4c950dd5-d871-4c9d-9e7f-8113e74fd677OPEN-CSP ACADEMICO</v>
      </c>
      <c r="D1402" s="21" t="s">
        <v>134</v>
      </c>
      <c r="E1402" t="s">
        <v>2935</v>
      </c>
      <c r="F1402" s="21" t="s">
        <v>779</v>
      </c>
      <c r="G1402" s="21" t="s">
        <v>134</v>
      </c>
      <c r="H1402" s="49" t="s">
        <v>136</v>
      </c>
      <c r="I1402" s="21" t="s">
        <v>74</v>
      </c>
      <c r="J1402" t="s">
        <v>2936</v>
      </c>
      <c r="K1402" s="53" t="s">
        <v>29</v>
      </c>
      <c r="L1402" s="52" t="s">
        <v>92</v>
      </c>
      <c r="M1402" s="48" t="s">
        <v>73</v>
      </c>
      <c r="N1402" s="89" t="s">
        <v>74</v>
      </c>
      <c r="O1402" s="90" t="s">
        <v>74</v>
      </c>
      <c r="P1402" s="89" t="s">
        <v>74</v>
      </c>
      <c r="Q1402" s="47" t="str">
        <f t="shared" si="65"/>
        <v>4c950dd5-d871-4c9d-9e7f-8113e74fd677</v>
      </c>
      <c r="R1402" s="64" t="s">
        <v>848</v>
      </c>
      <c r="S1402" s="87">
        <v>18</v>
      </c>
      <c r="T1402" s="21">
        <v>1</v>
      </c>
      <c r="U1402" s="62" t="s">
        <v>139</v>
      </c>
      <c r="V1402" s="49" t="s">
        <v>136</v>
      </c>
    </row>
    <row r="1403" spans="1:22" x14ac:dyDescent="0.2">
      <c r="A1403" s="21" t="str">
        <f t="shared" si="63"/>
        <v>Catalogo principalOPEN-CSP ACADEMICO32147dad-57ec-422c-898a-c8a826ea1454</v>
      </c>
      <c r="B1403" s="21" t="str">
        <f t="shared" si="64"/>
        <v>32147dad-57ec-422c-898a-c8a826ea1454OPEN-CSP ACADEMICO</v>
      </c>
      <c r="D1403" s="21" t="s">
        <v>134</v>
      </c>
      <c r="E1403" t="s">
        <v>2937</v>
      </c>
      <c r="F1403" s="21" t="s">
        <v>779</v>
      </c>
      <c r="G1403" s="21" t="s">
        <v>134</v>
      </c>
      <c r="H1403" s="49" t="s">
        <v>136</v>
      </c>
      <c r="I1403" s="21" t="s">
        <v>74</v>
      </c>
      <c r="J1403" t="s">
        <v>2938</v>
      </c>
      <c r="K1403" s="53" t="s">
        <v>29</v>
      </c>
      <c r="L1403" s="52" t="s">
        <v>92</v>
      </c>
      <c r="M1403" s="48" t="s">
        <v>73</v>
      </c>
      <c r="N1403" s="89" t="s">
        <v>74</v>
      </c>
      <c r="O1403" s="90" t="s">
        <v>74</v>
      </c>
      <c r="P1403" s="89" t="s">
        <v>74</v>
      </c>
      <c r="Q1403" s="47" t="str">
        <f t="shared" si="65"/>
        <v>32147dad-57ec-422c-898a-c8a826ea1454</v>
      </c>
      <c r="R1403" s="64" t="s">
        <v>848</v>
      </c>
      <c r="S1403" s="87">
        <v>2.8</v>
      </c>
      <c r="T1403" s="21">
        <v>1</v>
      </c>
      <c r="U1403" s="62" t="s">
        <v>139</v>
      </c>
      <c r="V1403" s="49" t="s">
        <v>136</v>
      </c>
    </row>
    <row r="1404" spans="1:22" x14ac:dyDescent="0.2">
      <c r="A1404" s="21" t="str">
        <f t="shared" si="63"/>
        <v>Catalogo principalOPEN-CSP ACADEMICOb761739f-daf3-4feb-96cc-98f93dd3e81e</v>
      </c>
      <c r="B1404" s="21" t="str">
        <f t="shared" si="64"/>
        <v>b761739f-daf3-4feb-96cc-98f93dd3e81eOPEN-CSP ACADEMICO</v>
      </c>
      <c r="D1404" s="21" t="s">
        <v>134</v>
      </c>
      <c r="E1404" t="s">
        <v>2939</v>
      </c>
      <c r="F1404" s="21" t="s">
        <v>779</v>
      </c>
      <c r="G1404" s="21" t="s">
        <v>134</v>
      </c>
      <c r="H1404" s="49" t="s">
        <v>136</v>
      </c>
      <c r="I1404" s="21" t="s">
        <v>74</v>
      </c>
      <c r="J1404" t="s">
        <v>2940</v>
      </c>
      <c r="K1404" s="53" t="s">
        <v>29</v>
      </c>
      <c r="L1404" s="52" t="s">
        <v>92</v>
      </c>
      <c r="M1404" s="48" t="s">
        <v>73</v>
      </c>
      <c r="N1404" s="89" t="s">
        <v>74</v>
      </c>
      <c r="O1404" s="90" t="s">
        <v>74</v>
      </c>
      <c r="P1404" s="89" t="s">
        <v>74</v>
      </c>
      <c r="Q1404" s="47" t="str">
        <f t="shared" si="65"/>
        <v>b761739f-daf3-4feb-96cc-98f93dd3e81e</v>
      </c>
      <c r="R1404" s="64" t="s">
        <v>848</v>
      </c>
      <c r="S1404" s="87">
        <v>2</v>
      </c>
      <c r="T1404" s="21">
        <v>1</v>
      </c>
      <c r="U1404" s="62" t="s">
        <v>139</v>
      </c>
      <c r="V1404" s="49" t="s">
        <v>136</v>
      </c>
    </row>
    <row r="1405" spans="1:22" x14ac:dyDescent="0.2">
      <c r="A1405" s="21" t="str">
        <f t="shared" si="63"/>
        <v>Catalogo principalOPEN-CSP ACADEMICO53cd62df-0727-45a0-863b-d67f5a0a4e07</v>
      </c>
      <c r="B1405" s="21" t="str">
        <f t="shared" si="64"/>
        <v>53cd62df-0727-45a0-863b-d67f5a0a4e07OPEN-CSP ACADEMICO</v>
      </c>
      <c r="D1405" s="21" t="s">
        <v>134</v>
      </c>
      <c r="E1405" t="s">
        <v>2941</v>
      </c>
      <c r="F1405" s="21" t="s">
        <v>779</v>
      </c>
      <c r="G1405" s="21" t="s">
        <v>134</v>
      </c>
      <c r="H1405" s="49" t="s">
        <v>136</v>
      </c>
      <c r="I1405" s="21" t="s">
        <v>74</v>
      </c>
      <c r="J1405" t="s">
        <v>2942</v>
      </c>
      <c r="K1405" s="53" t="s">
        <v>29</v>
      </c>
      <c r="L1405" s="52" t="s">
        <v>92</v>
      </c>
      <c r="M1405" s="48" t="s">
        <v>73</v>
      </c>
      <c r="N1405" s="89" t="s">
        <v>74</v>
      </c>
      <c r="O1405" s="90" t="s">
        <v>74</v>
      </c>
      <c r="P1405" s="89" t="s">
        <v>74</v>
      </c>
      <c r="Q1405" s="47" t="str">
        <f t="shared" si="65"/>
        <v>53cd62df-0727-45a0-863b-d67f5a0a4e07</v>
      </c>
      <c r="R1405" s="64" t="s">
        <v>848</v>
      </c>
      <c r="S1405" s="87">
        <v>0.55000000000000004</v>
      </c>
      <c r="T1405" s="21">
        <v>1</v>
      </c>
      <c r="U1405" s="62" t="s">
        <v>139</v>
      </c>
      <c r="V1405" s="49" t="s">
        <v>136</v>
      </c>
    </row>
    <row r="1406" spans="1:22" x14ac:dyDescent="0.2">
      <c r="A1406" s="21" t="str">
        <f t="shared" si="63"/>
        <v>Catalogo principalOPEN-CSP ACADEMICO455d3132-8cca-458c-883b-973ccac98b69</v>
      </c>
      <c r="B1406" s="21" t="str">
        <f t="shared" si="64"/>
        <v>455d3132-8cca-458c-883b-973ccac98b69OPEN-CSP ACADEMICO</v>
      </c>
      <c r="D1406" s="21" t="s">
        <v>134</v>
      </c>
      <c r="E1406" t="s">
        <v>2943</v>
      </c>
      <c r="F1406" s="21" t="s">
        <v>779</v>
      </c>
      <c r="G1406" s="21" t="s">
        <v>134</v>
      </c>
      <c r="H1406" s="49" t="s">
        <v>136</v>
      </c>
      <c r="I1406" s="21" t="s">
        <v>74</v>
      </c>
      <c r="J1406" t="s">
        <v>2944</v>
      </c>
      <c r="K1406" s="53" t="s">
        <v>29</v>
      </c>
      <c r="L1406" s="52" t="s">
        <v>92</v>
      </c>
      <c r="M1406" s="48" t="s">
        <v>73</v>
      </c>
      <c r="N1406" s="89" t="s">
        <v>74</v>
      </c>
      <c r="O1406" s="90" t="s">
        <v>74</v>
      </c>
      <c r="P1406" s="89" t="s">
        <v>74</v>
      </c>
      <c r="Q1406" s="47" t="str">
        <f t="shared" si="65"/>
        <v>455d3132-8cca-458c-883b-973ccac98b69</v>
      </c>
      <c r="R1406" s="64" t="s">
        <v>848</v>
      </c>
      <c r="S1406" s="87">
        <v>0.4</v>
      </c>
      <c r="T1406" s="21">
        <v>1</v>
      </c>
      <c r="U1406" s="62" t="s">
        <v>139</v>
      </c>
      <c r="V1406" s="49" t="s">
        <v>136</v>
      </c>
    </row>
    <row r="1407" spans="1:22" x14ac:dyDescent="0.2">
      <c r="A1407" s="21" t="str">
        <f t="shared" ref="A1407:A1470" si="66">D1407&amp;F1407&amp;E1407</f>
        <v>Catalogo principalOPEN-CSP ACADEMICOf2871ea5-b26e-4a13-8d3a-6a1dda820c72</v>
      </c>
      <c r="B1407" s="21" t="str">
        <f t="shared" ref="B1407:B1470" si="67">E1407&amp;F1407</f>
        <v>f2871ea5-b26e-4a13-8d3a-6a1dda820c72OPEN-CSP ACADEMICO</v>
      </c>
      <c r="D1407" s="21" t="s">
        <v>134</v>
      </c>
      <c r="E1407" t="s">
        <v>2945</v>
      </c>
      <c r="F1407" s="21" t="s">
        <v>779</v>
      </c>
      <c r="G1407" s="21" t="s">
        <v>134</v>
      </c>
      <c r="H1407" s="49" t="s">
        <v>136</v>
      </c>
      <c r="I1407" s="21" t="s">
        <v>74</v>
      </c>
      <c r="J1407" t="s">
        <v>2946</v>
      </c>
      <c r="K1407" s="53" t="s">
        <v>29</v>
      </c>
      <c r="L1407" s="52" t="s">
        <v>92</v>
      </c>
      <c r="M1407" s="48" t="s">
        <v>73</v>
      </c>
      <c r="N1407" s="89" t="s">
        <v>74</v>
      </c>
      <c r="O1407" s="90" t="s">
        <v>74</v>
      </c>
      <c r="P1407" s="89" t="s">
        <v>74</v>
      </c>
      <c r="Q1407" s="47" t="str">
        <f t="shared" si="65"/>
        <v>f2871ea5-b26e-4a13-8d3a-6a1dda820c72</v>
      </c>
      <c r="R1407" s="64" t="s">
        <v>848</v>
      </c>
      <c r="S1407" s="87">
        <v>742.5</v>
      </c>
      <c r="T1407" s="21">
        <v>1</v>
      </c>
      <c r="U1407" s="62" t="s">
        <v>139</v>
      </c>
      <c r="V1407" s="49" t="s">
        <v>136</v>
      </c>
    </row>
    <row r="1408" spans="1:22" x14ac:dyDescent="0.2">
      <c r="A1408" s="21" t="str">
        <f t="shared" si="66"/>
        <v>Catalogo principalOPEN-CSP ACADEMICO76642878-563b-4b30-9c9a-f7049b853743</v>
      </c>
      <c r="B1408" s="21" t="str">
        <f t="shared" si="67"/>
        <v>76642878-563b-4b30-9c9a-f7049b853743OPEN-CSP ACADEMICO</v>
      </c>
      <c r="D1408" s="21" t="s">
        <v>134</v>
      </c>
      <c r="E1408" t="s">
        <v>2947</v>
      </c>
      <c r="F1408" s="21" t="s">
        <v>779</v>
      </c>
      <c r="G1408" s="21" t="s">
        <v>134</v>
      </c>
      <c r="H1408" s="49" t="s">
        <v>136</v>
      </c>
      <c r="I1408" s="21" t="s">
        <v>74</v>
      </c>
      <c r="J1408" t="s">
        <v>2948</v>
      </c>
      <c r="K1408" s="53" t="s">
        <v>29</v>
      </c>
      <c r="L1408" s="52" t="s">
        <v>92</v>
      </c>
      <c r="M1408" s="48" t="s">
        <v>73</v>
      </c>
      <c r="N1408" s="89" t="s">
        <v>74</v>
      </c>
      <c r="O1408" s="90" t="s">
        <v>74</v>
      </c>
      <c r="P1408" s="89" t="s">
        <v>74</v>
      </c>
      <c r="Q1408" s="47" t="str">
        <f t="shared" si="65"/>
        <v>76642878-563b-4b30-9c9a-f7049b853743</v>
      </c>
      <c r="R1408" s="64" t="s">
        <v>848</v>
      </c>
      <c r="S1408" s="87">
        <v>2227.5</v>
      </c>
      <c r="T1408" s="21">
        <v>1</v>
      </c>
      <c r="U1408" s="62" t="s">
        <v>139</v>
      </c>
      <c r="V1408" s="49" t="s">
        <v>136</v>
      </c>
    </row>
    <row r="1409" spans="1:22" x14ac:dyDescent="0.2">
      <c r="A1409" s="21" t="str">
        <f t="shared" si="66"/>
        <v>Catalogo principalOPEN-CSP ACADEMICOc7bcf2b6-7558-4013-ac24-5f4db30df525</v>
      </c>
      <c r="B1409" s="21" t="str">
        <f t="shared" si="67"/>
        <v>c7bcf2b6-7558-4013-ac24-5f4db30df525OPEN-CSP ACADEMICO</v>
      </c>
      <c r="D1409" s="21" t="s">
        <v>134</v>
      </c>
      <c r="E1409" t="s">
        <v>2949</v>
      </c>
      <c r="F1409" s="21" t="s">
        <v>779</v>
      </c>
      <c r="G1409" s="21" t="s">
        <v>134</v>
      </c>
      <c r="H1409" s="49" t="s">
        <v>136</v>
      </c>
      <c r="I1409" s="21" t="s">
        <v>74</v>
      </c>
      <c r="J1409" t="s">
        <v>2950</v>
      </c>
      <c r="K1409" s="53" t="s">
        <v>29</v>
      </c>
      <c r="L1409" s="52" t="s">
        <v>92</v>
      </c>
      <c r="M1409" s="48" t="s">
        <v>73</v>
      </c>
      <c r="N1409" s="89" t="s">
        <v>74</v>
      </c>
      <c r="O1409" s="90" t="s">
        <v>74</v>
      </c>
      <c r="P1409" s="89" t="s">
        <v>74</v>
      </c>
      <c r="Q1409" s="47" t="str">
        <f t="shared" si="65"/>
        <v>c7bcf2b6-7558-4013-ac24-5f4db30df525</v>
      </c>
      <c r="R1409" s="64" t="s">
        <v>848</v>
      </c>
      <c r="S1409" s="87">
        <v>4345</v>
      </c>
      <c r="T1409" s="21">
        <v>1</v>
      </c>
      <c r="U1409" s="62" t="s">
        <v>139</v>
      </c>
      <c r="V1409" s="49" t="s">
        <v>136</v>
      </c>
    </row>
    <row r="1410" spans="1:22" x14ac:dyDescent="0.2">
      <c r="A1410" s="21" t="str">
        <f t="shared" si="66"/>
        <v>Catalogo principalOPEN-CSP ACADEMICO435f5608-fdf6-4413-a0f1-26b7d2c01cbd</v>
      </c>
      <c r="B1410" s="21" t="str">
        <f t="shared" si="67"/>
        <v>435f5608-fdf6-4413-a0f1-26b7d2c01cbdOPEN-CSP ACADEMICO</v>
      </c>
      <c r="D1410" s="21" t="s">
        <v>134</v>
      </c>
      <c r="E1410" t="s">
        <v>2951</v>
      </c>
      <c r="F1410" s="21" t="s">
        <v>779</v>
      </c>
      <c r="G1410" s="21" t="s">
        <v>134</v>
      </c>
      <c r="H1410" s="49" t="s">
        <v>136</v>
      </c>
      <c r="I1410" s="21" t="s">
        <v>74</v>
      </c>
      <c r="J1410" t="s">
        <v>2952</v>
      </c>
      <c r="K1410" s="53" t="s">
        <v>29</v>
      </c>
      <c r="L1410" s="52" t="s">
        <v>92</v>
      </c>
      <c r="M1410" s="48" t="s">
        <v>73</v>
      </c>
      <c r="N1410" s="89" t="s">
        <v>74</v>
      </c>
      <c r="O1410" s="90" t="s">
        <v>74</v>
      </c>
      <c r="P1410" s="89" t="s">
        <v>74</v>
      </c>
      <c r="Q1410" s="47" t="str">
        <f t="shared" si="65"/>
        <v>435f5608-fdf6-4413-a0f1-26b7d2c01cbd</v>
      </c>
      <c r="R1410" s="64" t="s">
        <v>848</v>
      </c>
      <c r="S1410" s="87">
        <v>6600</v>
      </c>
      <c r="T1410" s="21">
        <v>1</v>
      </c>
      <c r="U1410" s="62" t="s">
        <v>139</v>
      </c>
      <c r="V1410" s="49" t="s">
        <v>136</v>
      </c>
    </row>
    <row r="1411" spans="1:22" x14ac:dyDescent="0.2">
      <c r="A1411" s="21" t="str">
        <f t="shared" si="66"/>
        <v>Catalogo principalOPEN-CSP ACADEMICO015f6e33-cb92-4e8a-b3e7-946c20dd2e8a</v>
      </c>
      <c r="B1411" s="21" t="str">
        <f t="shared" si="67"/>
        <v>015f6e33-cb92-4e8a-b3e7-946c20dd2e8aOPEN-CSP ACADEMICO</v>
      </c>
      <c r="D1411" s="21" t="s">
        <v>134</v>
      </c>
      <c r="E1411" t="s">
        <v>2953</v>
      </c>
      <c r="F1411" s="21" t="s">
        <v>779</v>
      </c>
      <c r="G1411" s="21" t="s">
        <v>134</v>
      </c>
      <c r="H1411" s="49" t="s">
        <v>136</v>
      </c>
      <c r="I1411" s="21" t="s">
        <v>74</v>
      </c>
      <c r="J1411" t="s">
        <v>2954</v>
      </c>
      <c r="K1411" s="53" t="s">
        <v>29</v>
      </c>
      <c r="L1411" s="52" t="s">
        <v>92</v>
      </c>
      <c r="M1411" s="48" t="s">
        <v>73</v>
      </c>
      <c r="N1411" s="89" t="s">
        <v>74</v>
      </c>
      <c r="O1411" s="90" t="s">
        <v>74</v>
      </c>
      <c r="P1411" s="89" t="s">
        <v>74</v>
      </c>
      <c r="Q1411" s="47" t="str">
        <f t="shared" ref="Q1411:Q1474" si="68">+E1411</f>
        <v>015f6e33-cb92-4e8a-b3e7-946c20dd2e8a</v>
      </c>
      <c r="R1411" s="64" t="s">
        <v>848</v>
      </c>
      <c r="S1411" s="87">
        <v>0.55000000000000004</v>
      </c>
      <c r="T1411" s="21">
        <v>1</v>
      </c>
      <c r="U1411" s="62" t="s">
        <v>139</v>
      </c>
      <c r="V1411" s="49" t="s">
        <v>136</v>
      </c>
    </row>
    <row r="1412" spans="1:22" x14ac:dyDescent="0.2">
      <c r="A1412" s="21" t="str">
        <f t="shared" si="66"/>
        <v>Catalogo principalOPEN-CSP ACADEMICO6365af7b-d7fa-4f7b-8755-946daf8573fd</v>
      </c>
      <c r="B1412" s="21" t="str">
        <f t="shared" si="67"/>
        <v>6365af7b-d7fa-4f7b-8755-946daf8573fdOPEN-CSP ACADEMICO</v>
      </c>
      <c r="D1412" s="21" t="s">
        <v>134</v>
      </c>
      <c r="E1412" t="s">
        <v>2955</v>
      </c>
      <c r="F1412" s="21" t="s">
        <v>779</v>
      </c>
      <c r="G1412" s="21" t="s">
        <v>134</v>
      </c>
      <c r="H1412" s="49" t="s">
        <v>136</v>
      </c>
      <c r="I1412" s="21" t="s">
        <v>74</v>
      </c>
      <c r="J1412" t="s">
        <v>2956</v>
      </c>
      <c r="K1412" s="53" t="s">
        <v>29</v>
      </c>
      <c r="L1412" s="52" t="s">
        <v>92</v>
      </c>
      <c r="M1412" s="48" t="s">
        <v>73</v>
      </c>
      <c r="N1412" s="89" t="s">
        <v>74</v>
      </c>
      <c r="O1412" s="90" t="s">
        <v>74</v>
      </c>
      <c r="P1412" s="89" t="s">
        <v>74</v>
      </c>
      <c r="Q1412" s="47" t="str">
        <f t="shared" si="68"/>
        <v>6365af7b-d7fa-4f7b-8755-946daf8573fd</v>
      </c>
      <c r="R1412" s="64" t="s">
        <v>848</v>
      </c>
      <c r="S1412" s="87">
        <v>0.4</v>
      </c>
      <c r="T1412" s="21">
        <v>1</v>
      </c>
      <c r="U1412" s="62" t="s">
        <v>139</v>
      </c>
      <c r="V1412" s="49" t="s">
        <v>136</v>
      </c>
    </row>
    <row r="1413" spans="1:22" x14ac:dyDescent="0.2">
      <c r="A1413" s="21" t="str">
        <f t="shared" si="66"/>
        <v>Catalogo principalOPEN-CSP ACADEMICOa6d9afb1-9782-4db7-a2c7-ef0642b7c096</v>
      </c>
      <c r="B1413" s="21" t="str">
        <f t="shared" si="67"/>
        <v>a6d9afb1-9782-4db7-a2c7-ef0642b7c096OPEN-CSP ACADEMICO</v>
      </c>
      <c r="D1413" s="21" t="s">
        <v>134</v>
      </c>
      <c r="E1413" t="s">
        <v>2957</v>
      </c>
      <c r="F1413" s="21" t="s">
        <v>779</v>
      </c>
      <c r="G1413" s="21" t="s">
        <v>134</v>
      </c>
      <c r="H1413" s="49" t="s">
        <v>136</v>
      </c>
      <c r="I1413" s="21" t="s">
        <v>74</v>
      </c>
      <c r="J1413" t="s">
        <v>2958</v>
      </c>
      <c r="K1413" s="53" t="s">
        <v>29</v>
      </c>
      <c r="L1413" s="52" t="s">
        <v>92</v>
      </c>
      <c r="M1413" s="48" t="s">
        <v>73</v>
      </c>
      <c r="N1413" s="89" t="s">
        <v>74</v>
      </c>
      <c r="O1413" s="90" t="s">
        <v>74</v>
      </c>
      <c r="P1413" s="89" t="s">
        <v>74</v>
      </c>
      <c r="Q1413" s="47" t="str">
        <f t="shared" si="68"/>
        <v>a6d9afb1-9782-4db7-a2c7-ef0642b7c096</v>
      </c>
      <c r="R1413" s="64" t="s">
        <v>848</v>
      </c>
      <c r="S1413" s="87">
        <v>2.8</v>
      </c>
      <c r="T1413" s="21">
        <v>1</v>
      </c>
      <c r="U1413" s="62" t="s">
        <v>139</v>
      </c>
      <c r="V1413" s="49" t="s">
        <v>136</v>
      </c>
    </row>
    <row r="1414" spans="1:22" x14ac:dyDescent="0.2">
      <c r="A1414" s="21" t="str">
        <f t="shared" si="66"/>
        <v>Catalogo principalOPEN-CSP ACADEMICOf934020a-7e3c-4703-8ecb-a193011bb38e</v>
      </c>
      <c r="B1414" s="21" t="str">
        <f t="shared" si="67"/>
        <v>f934020a-7e3c-4703-8ecb-a193011bb38eOPEN-CSP ACADEMICO</v>
      </c>
      <c r="D1414" s="21" t="s">
        <v>134</v>
      </c>
      <c r="E1414" t="s">
        <v>2959</v>
      </c>
      <c r="F1414" s="21" t="s">
        <v>779</v>
      </c>
      <c r="G1414" s="21" t="s">
        <v>134</v>
      </c>
      <c r="H1414" s="49" t="s">
        <v>136</v>
      </c>
      <c r="I1414" s="21" t="s">
        <v>74</v>
      </c>
      <c r="J1414" t="s">
        <v>2960</v>
      </c>
      <c r="K1414" s="53" t="s">
        <v>29</v>
      </c>
      <c r="L1414" s="52" t="s">
        <v>92</v>
      </c>
      <c r="M1414" s="48" t="s">
        <v>73</v>
      </c>
      <c r="N1414" s="89" t="s">
        <v>74</v>
      </c>
      <c r="O1414" s="90" t="s">
        <v>74</v>
      </c>
      <c r="P1414" s="89" t="s">
        <v>74</v>
      </c>
      <c r="Q1414" s="47" t="str">
        <f t="shared" si="68"/>
        <v>f934020a-7e3c-4703-8ecb-a193011bb38e</v>
      </c>
      <c r="R1414" s="64" t="s">
        <v>848</v>
      </c>
      <c r="S1414" s="87">
        <v>2</v>
      </c>
      <c r="T1414" s="21">
        <v>1</v>
      </c>
      <c r="U1414" s="62" t="s">
        <v>139</v>
      </c>
      <c r="V1414" s="49" t="s">
        <v>136</v>
      </c>
    </row>
    <row r="1415" spans="1:22" x14ac:dyDescent="0.2">
      <c r="A1415" s="21" t="str">
        <f t="shared" si="66"/>
        <v>Catalogo principalOPEN-CSP ACADEMICOb8bf0a36-80d1-4fbf-8cf7-1176221651aa</v>
      </c>
      <c r="B1415" s="21" t="str">
        <f t="shared" si="67"/>
        <v>b8bf0a36-80d1-4fbf-8cf7-1176221651aaOPEN-CSP ACADEMICO</v>
      </c>
      <c r="D1415" s="21" t="s">
        <v>134</v>
      </c>
      <c r="E1415" t="s">
        <v>2961</v>
      </c>
      <c r="F1415" s="21" t="s">
        <v>779</v>
      </c>
      <c r="G1415" s="21" t="s">
        <v>134</v>
      </c>
      <c r="H1415" s="49" t="s">
        <v>136</v>
      </c>
      <c r="I1415" s="21" t="s">
        <v>74</v>
      </c>
      <c r="J1415" t="s">
        <v>2962</v>
      </c>
      <c r="K1415" s="53" t="s">
        <v>29</v>
      </c>
      <c r="L1415" s="52" t="s">
        <v>92</v>
      </c>
      <c r="M1415" s="48" t="s">
        <v>73</v>
      </c>
      <c r="N1415" s="89" t="s">
        <v>74</v>
      </c>
      <c r="O1415" s="90" t="s">
        <v>74</v>
      </c>
      <c r="P1415" s="89" t="s">
        <v>74</v>
      </c>
      <c r="Q1415" s="47" t="str">
        <f t="shared" si="68"/>
        <v>b8bf0a36-80d1-4fbf-8cf7-1176221651aa</v>
      </c>
      <c r="R1415" s="64" t="s">
        <v>848</v>
      </c>
      <c r="S1415" s="87">
        <v>233.8</v>
      </c>
      <c r="T1415" s="21">
        <v>1</v>
      </c>
      <c r="U1415" s="62" t="s">
        <v>139</v>
      </c>
      <c r="V1415" s="49" t="s">
        <v>136</v>
      </c>
    </row>
    <row r="1416" spans="1:22" x14ac:dyDescent="0.2">
      <c r="A1416" s="21" t="str">
        <f t="shared" si="66"/>
        <v>Catalogo principalOPEN-CSP ACADEMICO347756ec-46d1-43e6-baab-39a6b185239d</v>
      </c>
      <c r="B1416" s="21" t="str">
        <f t="shared" si="67"/>
        <v>347756ec-46d1-43e6-baab-39a6b185239dOPEN-CSP ACADEMICO</v>
      </c>
      <c r="D1416" s="21" t="s">
        <v>134</v>
      </c>
      <c r="E1416" t="s">
        <v>2963</v>
      </c>
      <c r="F1416" s="21" t="s">
        <v>779</v>
      </c>
      <c r="G1416" s="21" t="s">
        <v>134</v>
      </c>
      <c r="H1416" s="49" t="s">
        <v>136</v>
      </c>
      <c r="I1416" s="21" t="s">
        <v>74</v>
      </c>
      <c r="J1416" t="s">
        <v>2964</v>
      </c>
      <c r="K1416" s="53" t="s">
        <v>29</v>
      </c>
      <c r="L1416" s="52" t="s">
        <v>92</v>
      </c>
      <c r="M1416" s="48" t="s">
        <v>73</v>
      </c>
      <c r="N1416" s="89" t="s">
        <v>74</v>
      </c>
      <c r="O1416" s="90" t="s">
        <v>74</v>
      </c>
      <c r="P1416" s="89" t="s">
        <v>74</v>
      </c>
      <c r="Q1416" s="47" t="str">
        <f t="shared" si="68"/>
        <v>347756ec-46d1-43e6-baab-39a6b185239d</v>
      </c>
      <c r="R1416" s="64" t="s">
        <v>848</v>
      </c>
      <c r="S1416" s="87">
        <v>742.5</v>
      </c>
      <c r="T1416" s="21">
        <v>1</v>
      </c>
      <c r="U1416" s="62" t="s">
        <v>139</v>
      </c>
      <c r="V1416" s="49" t="s">
        <v>136</v>
      </c>
    </row>
    <row r="1417" spans="1:22" x14ac:dyDescent="0.2">
      <c r="A1417" s="21" t="str">
        <f t="shared" si="66"/>
        <v>Catalogo principalOPEN-CSP ACADEMICOad535433-e845-4d9d-ac9e-859bf6c7667f</v>
      </c>
      <c r="B1417" s="21" t="str">
        <f t="shared" si="67"/>
        <v>ad535433-e845-4d9d-ac9e-859bf6c7667fOPEN-CSP ACADEMICO</v>
      </c>
      <c r="D1417" s="21" t="s">
        <v>134</v>
      </c>
      <c r="E1417" t="s">
        <v>2965</v>
      </c>
      <c r="F1417" s="21" t="s">
        <v>779</v>
      </c>
      <c r="G1417" s="21" t="s">
        <v>134</v>
      </c>
      <c r="H1417" s="49" t="s">
        <v>136</v>
      </c>
      <c r="I1417" s="21" t="s">
        <v>74</v>
      </c>
      <c r="J1417" t="s">
        <v>2966</v>
      </c>
      <c r="K1417" s="53" t="s">
        <v>29</v>
      </c>
      <c r="L1417" s="52" t="s">
        <v>92</v>
      </c>
      <c r="M1417" s="48" t="s">
        <v>73</v>
      </c>
      <c r="N1417" s="89" t="s">
        <v>74</v>
      </c>
      <c r="O1417" s="90" t="s">
        <v>74</v>
      </c>
      <c r="P1417" s="89" t="s">
        <v>74</v>
      </c>
      <c r="Q1417" s="47" t="str">
        <f t="shared" si="68"/>
        <v>ad535433-e845-4d9d-ac9e-859bf6c7667f</v>
      </c>
      <c r="R1417" s="64" t="s">
        <v>848</v>
      </c>
      <c r="S1417" s="87">
        <v>2227.5</v>
      </c>
      <c r="T1417" s="21">
        <v>1</v>
      </c>
      <c r="U1417" s="62" t="s">
        <v>139</v>
      </c>
      <c r="V1417" s="49" t="s">
        <v>136</v>
      </c>
    </row>
    <row r="1418" spans="1:22" x14ac:dyDescent="0.2">
      <c r="A1418" s="21" t="str">
        <f t="shared" si="66"/>
        <v>Catalogo principalOPEN-CSP ACADEMICO01c354cc-970f-4a64-9da1-582042a12896</v>
      </c>
      <c r="B1418" s="21" t="str">
        <f t="shared" si="67"/>
        <v>01c354cc-970f-4a64-9da1-582042a12896OPEN-CSP ACADEMICO</v>
      </c>
      <c r="D1418" s="21" t="s">
        <v>134</v>
      </c>
      <c r="E1418" t="s">
        <v>2967</v>
      </c>
      <c r="F1418" s="21" t="s">
        <v>779</v>
      </c>
      <c r="G1418" s="21" t="s">
        <v>134</v>
      </c>
      <c r="H1418" s="49" t="s">
        <v>136</v>
      </c>
      <c r="I1418" s="21" t="s">
        <v>74</v>
      </c>
      <c r="J1418" t="s">
        <v>2968</v>
      </c>
      <c r="K1418" s="53" t="s">
        <v>29</v>
      </c>
      <c r="L1418" s="52" t="s">
        <v>92</v>
      </c>
      <c r="M1418" s="48" t="s">
        <v>73</v>
      </c>
      <c r="N1418" s="89" t="s">
        <v>74</v>
      </c>
      <c r="O1418" s="90" t="s">
        <v>74</v>
      </c>
      <c r="P1418" s="89" t="s">
        <v>74</v>
      </c>
      <c r="Q1418" s="47" t="str">
        <f t="shared" si="68"/>
        <v>01c354cc-970f-4a64-9da1-582042a12896</v>
      </c>
      <c r="R1418" s="64" t="s">
        <v>848</v>
      </c>
      <c r="S1418" s="87">
        <v>4345</v>
      </c>
      <c r="T1418" s="21">
        <v>1</v>
      </c>
      <c r="U1418" s="62" t="s">
        <v>139</v>
      </c>
      <c r="V1418" s="49" t="s">
        <v>136</v>
      </c>
    </row>
    <row r="1419" spans="1:22" x14ac:dyDescent="0.2">
      <c r="A1419" s="21" t="str">
        <f t="shared" si="66"/>
        <v>Catalogo principalOPEN-CSP ACADEMICObb3ce8c3-b9b4-4170-a929-4c5b0b138dc0</v>
      </c>
      <c r="B1419" s="21" t="str">
        <f t="shared" si="67"/>
        <v>bb3ce8c3-b9b4-4170-a929-4c5b0b138dc0OPEN-CSP ACADEMICO</v>
      </c>
      <c r="D1419" s="21" t="s">
        <v>134</v>
      </c>
      <c r="E1419" t="s">
        <v>2969</v>
      </c>
      <c r="F1419" s="21" t="s">
        <v>779</v>
      </c>
      <c r="G1419" s="21" t="s">
        <v>134</v>
      </c>
      <c r="H1419" s="49" t="s">
        <v>136</v>
      </c>
      <c r="I1419" s="21" t="s">
        <v>74</v>
      </c>
      <c r="J1419" t="s">
        <v>2970</v>
      </c>
      <c r="K1419" s="53" t="s">
        <v>29</v>
      </c>
      <c r="L1419" s="52" t="s">
        <v>92</v>
      </c>
      <c r="M1419" s="48" t="s">
        <v>73</v>
      </c>
      <c r="N1419" s="89" t="s">
        <v>74</v>
      </c>
      <c r="O1419" s="90" t="s">
        <v>74</v>
      </c>
      <c r="P1419" s="89" t="s">
        <v>74</v>
      </c>
      <c r="Q1419" s="47" t="str">
        <f t="shared" si="68"/>
        <v>bb3ce8c3-b9b4-4170-a929-4c5b0b138dc0</v>
      </c>
      <c r="R1419" s="64" t="s">
        <v>848</v>
      </c>
      <c r="S1419" s="87">
        <v>6600</v>
      </c>
      <c r="T1419" s="21">
        <v>1</v>
      </c>
      <c r="U1419" s="62" t="s">
        <v>139</v>
      </c>
      <c r="V1419" s="49" t="s">
        <v>136</v>
      </c>
    </row>
    <row r="1420" spans="1:22" x14ac:dyDescent="0.2">
      <c r="A1420" s="21" t="str">
        <f t="shared" si="66"/>
        <v>Catalogo principalOPEN-CSP ACADEMICOdeb36286-e996-4b13-9c73-6394989e502c</v>
      </c>
      <c r="B1420" s="21" t="str">
        <f t="shared" si="67"/>
        <v>deb36286-e996-4b13-9c73-6394989e502cOPEN-CSP ACADEMICO</v>
      </c>
      <c r="D1420" s="21" t="s">
        <v>134</v>
      </c>
      <c r="E1420" t="s">
        <v>2971</v>
      </c>
      <c r="F1420" s="21" t="s">
        <v>779</v>
      </c>
      <c r="G1420" s="21" t="s">
        <v>134</v>
      </c>
      <c r="H1420" s="49" t="s">
        <v>136</v>
      </c>
      <c r="I1420" s="21" t="s">
        <v>74</v>
      </c>
      <c r="J1420" t="s">
        <v>2972</v>
      </c>
      <c r="K1420" s="53" t="s">
        <v>29</v>
      </c>
      <c r="L1420" s="52" t="s">
        <v>92</v>
      </c>
      <c r="M1420" s="48" t="s">
        <v>73</v>
      </c>
      <c r="N1420" s="89" t="s">
        <v>74</v>
      </c>
      <c r="O1420" s="90" t="s">
        <v>74</v>
      </c>
      <c r="P1420" s="89" t="s">
        <v>74</v>
      </c>
      <c r="Q1420" s="47" t="str">
        <f t="shared" si="68"/>
        <v>deb36286-e996-4b13-9c73-6394989e502c</v>
      </c>
      <c r="R1420" s="64" t="s">
        <v>848</v>
      </c>
      <c r="S1420" s="87">
        <v>11</v>
      </c>
      <c r="T1420" s="21">
        <v>1</v>
      </c>
      <c r="U1420" s="62" t="s">
        <v>139</v>
      </c>
      <c r="V1420" s="49" t="s">
        <v>136</v>
      </c>
    </row>
    <row r="1421" spans="1:22" x14ac:dyDescent="0.2">
      <c r="A1421" s="21" t="str">
        <f t="shared" si="66"/>
        <v>Catalogo principalOPEN-CSP ACADEMICO811466cf-81e6-4d7b-9ff8-652819453fb6</v>
      </c>
      <c r="B1421" s="21" t="str">
        <f t="shared" si="67"/>
        <v>811466cf-81e6-4d7b-9ff8-652819453fb6OPEN-CSP ACADEMICO</v>
      </c>
      <c r="D1421" s="21" t="s">
        <v>134</v>
      </c>
      <c r="E1421" t="s">
        <v>2973</v>
      </c>
      <c r="F1421" s="21" t="s">
        <v>779</v>
      </c>
      <c r="G1421" s="21" t="s">
        <v>134</v>
      </c>
      <c r="H1421" s="49" t="s">
        <v>136</v>
      </c>
      <c r="I1421" s="21" t="s">
        <v>74</v>
      </c>
      <c r="J1421" t="s">
        <v>2974</v>
      </c>
      <c r="K1421" s="53" t="s">
        <v>29</v>
      </c>
      <c r="L1421" s="52" t="s">
        <v>92</v>
      </c>
      <c r="M1421" s="48" t="s">
        <v>73</v>
      </c>
      <c r="N1421" s="89" t="s">
        <v>74</v>
      </c>
      <c r="O1421" s="90" t="s">
        <v>74</v>
      </c>
      <c r="P1421" s="89" t="s">
        <v>74</v>
      </c>
      <c r="Q1421" s="47" t="str">
        <f t="shared" si="68"/>
        <v>811466cf-81e6-4d7b-9ff8-652819453fb6</v>
      </c>
      <c r="R1421" s="64" t="s">
        <v>848</v>
      </c>
      <c r="S1421" s="87">
        <v>8</v>
      </c>
      <c r="T1421" s="21">
        <v>1</v>
      </c>
      <c r="U1421" s="62" t="s">
        <v>139</v>
      </c>
      <c r="V1421" s="49" t="s">
        <v>136</v>
      </c>
    </row>
    <row r="1422" spans="1:22" x14ac:dyDescent="0.2">
      <c r="A1422" s="21" t="str">
        <f t="shared" si="66"/>
        <v>Catalogo principalOPEN-CSP ACADEMICOc3e6d9c3-5eff-4a1d-9369-dda3f11a7713</v>
      </c>
      <c r="B1422" s="21" t="str">
        <f t="shared" si="67"/>
        <v>c3e6d9c3-5eff-4a1d-9369-dda3f11a7713OPEN-CSP ACADEMICO</v>
      </c>
      <c r="D1422" s="21" t="s">
        <v>134</v>
      </c>
      <c r="E1422" t="s">
        <v>2975</v>
      </c>
      <c r="F1422" s="21" t="s">
        <v>779</v>
      </c>
      <c r="G1422" s="21" t="s">
        <v>134</v>
      </c>
      <c r="H1422" s="49" t="s">
        <v>136</v>
      </c>
      <c r="I1422" s="21" t="s">
        <v>74</v>
      </c>
      <c r="J1422" t="s">
        <v>2976</v>
      </c>
      <c r="K1422" s="53" t="s">
        <v>29</v>
      </c>
      <c r="L1422" s="52" t="s">
        <v>92</v>
      </c>
      <c r="M1422" s="48" t="s">
        <v>73</v>
      </c>
      <c r="N1422" s="89" t="s">
        <v>74</v>
      </c>
      <c r="O1422" s="90" t="s">
        <v>74</v>
      </c>
      <c r="P1422" s="89" t="s">
        <v>74</v>
      </c>
      <c r="Q1422" s="47" t="str">
        <f t="shared" si="68"/>
        <v>c3e6d9c3-5eff-4a1d-9369-dda3f11a7713</v>
      </c>
      <c r="R1422" s="64" t="s">
        <v>848</v>
      </c>
      <c r="S1422" s="87">
        <v>35.799999999999997</v>
      </c>
      <c r="T1422" s="21">
        <v>1</v>
      </c>
      <c r="U1422" s="62" t="s">
        <v>139</v>
      </c>
      <c r="V1422" s="49" t="s">
        <v>136</v>
      </c>
    </row>
    <row r="1423" spans="1:22" x14ac:dyDescent="0.2">
      <c r="A1423" s="21" t="str">
        <f t="shared" si="66"/>
        <v>Catalogo principalOPEN-CSP ACADEMICOce6ebefa-cbed-4c61-9aa3-f88057bf1fe3</v>
      </c>
      <c r="B1423" s="21" t="str">
        <f t="shared" si="67"/>
        <v>ce6ebefa-cbed-4c61-9aa3-f88057bf1fe3OPEN-CSP ACADEMICO</v>
      </c>
      <c r="D1423" s="21" t="s">
        <v>134</v>
      </c>
      <c r="E1423" t="s">
        <v>2977</v>
      </c>
      <c r="F1423" s="21" t="s">
        <v>779</v>
      </c>
      <c r="G1423" s="21" t="s">
        <v>134</v>
      </c>
      <c r="H1423" s="49" t="s">
        <v>136</v>
      </c>
      <c r="I1423" s="21" t="s">
        <v>74</v>
      </c>
      <c r="J1423" t="s">
        <v>2978</v>
      </c>
      <c r="K1423" s="53" t="s">
        <v>29</v>
      </c>
      <c r="L1423" s="52" t="s">
        <v>92</v>
      </c>
      <c r="M1423" s="48" t="s">
        <v>73</v>
      </c>
      <c r="N1423" s="89" t="s">
        <v>74</v>
      </c>
      <c r="O1423" s="90" t="s">
        <v>74</v>
      </c>
      <c r="P1423" s="89" t="s">
        <v>74</v>
      </c>
      <c r="Q1423" s="47" t="str">
        <f t="shared" si="68"/>
        <v>ce6ebefa-cbed-4c61-9aa3-f88057bf1fe3</v>
      </c>
      <c r="R1423" s="64" t="s">
        <v>848</v>
      </c>
      <c r="S1423" s="87">
        <v>26</v>
      </c>
      <c r="T1423" s="21">
        <v>1</v>
      </c>
      <c r="U1423" s="62" t="s">
        <v>139</v>
      </c>
      <c r="V1423" s="49" t="s">
        <v>136</v>
      </c>
    </row>
    <row r="1424" spans="1:22" x14ac:dyDescent="0.2">
      <c r="A1424" s="21" t="str">
        <f t="shared" si="66"/>
        <v>Catalogo principalOPEN-CSP ACADEMICO6df75c54-9475-468e-b0b5-359519116126</v>
      </c>
      <c r="B1424" s="21" t="str">
        <f t="shared" si="67"/>
        <v>6df75c54-9475-468e-b0b5-359519116126OPEN-CSP ACADEMICO</v>
      </c>
      <c r="D1424" s="21" t="s">
        <v>134</v>
      </c>
      <c r="E1424" t="s">
        <v>2979</v>
      </c>
      <c r="F1424" s="21" t="s">
        <v>779</v>
      </c>
      <c r="G1424" s="21" t="s">
        <v>134</v>
      </c>
      <c r="H1424" s="49" t="s">
        <v>136</v>
      </c>
      <c r="I1424" s="21" t="s">
        <v>74</v>
      </c>
      <c r="J1424" t="s">
        <v>2980</v>
      </c>
      <c r="K1424" s="53" t="s">
        <v>29</v>
      </c>
      <c r="L1424" s="52" t="s">
        <v>92</v>
      </c>
      <c r="M1424" s="48" t="s">
        <v>73</v>
      </c>
      <c r="N1424" s="89" t="s">
        <v>74</v>
      </c>
      <c r="O1424" s="90" t="s">
        <v>74</v>
      </c>
      <c r="P1424" s="89" t="s">
        <v>74</v>
      </c>
      <c r="Q1424" s="47" t="str">
        <f t="shared" si="68"/>
        <v>6df75c54-9475-468e-b0b5-359519116126</v>
      </c>
      <c r="R1424" s="64" t="s">
        <v>848</v>
      </c>
      <c r="S1424" s="87">
        <v>11</v>
      </c>
      <c r="T1424" s="21">
        <v>1</v>
      </c>
      <c r="U1424" s="62" t="s">
        <v>139</v>
      </c>
      <c r="V1424" s="49" t="s">
        <v>136</v>
      </c>
    </row>
    <row r="1425" spans="1:22" x14ac:dyDescent="0.2">
      <c r="A1425" s="21" t="str">
        <f t="shared" si="66"/>
        <v>Catalogo principalOPEN-CSP ACADEMICO28f5de73-cbe3-4723-a40c-3269fb803132</v>
      </c>
      <c r="B1425" s="21" t="str">
        <f t="shared" si="67"/>
        <v>28f5de73-cbe3-4723-a40c-3269fb803132OPEN-CSP ACADEMICO</v>
      </c>
      <c r="D1425" s="21" t="s">
        <v>134</v>
      </c>
      <c r="E1425" t="s">
        <v>2981</v>
      </c>
      <c r="F1425" s="21" t="s">
        <v>779</v>
      </c>
      <c r="G1425" s="21" t="s">
        <v>134</v>
      </c>
      <c r="H1425" s="49" t="s">
        <v>136</v>
      </c>
      <c r="I1425" s="21" t="s">
        <v>74</v>
      </c>
      <c r="J1425" t="s">
        <v>2982</v>
      </c>
      <c r="K1425" s="53" t="s">
        <v>29</v>
      </c>
      <c r="L1425" s="52" t="s">
        <v>92</v>
      </c>
      <c r="M1425" s="48" t="s">
        <v>73</v>
      </c>
      <c r="N1425" s="89" t="s">
        <v>74</v>
      </c>
      <c r="O1425" s="90" t="s">
        <v>74</v>
      </c>
      <c r="P1425" s="89" t="s">
        <v>74</v>
      </c>
      <c r="Q1425" s="47" t="str">
        <f t="shared" si="68"/>
        <v>28f5de73-cbe3-4723-a40c-3269fb803132</v>
      </c>
      <c r="R1425" s="64" t="s">
        <v>848</v>
      </c>
      <c r="S1425" s="87">
        <v>6.6</v>
      </c>
      <c r="T1425" s="21">
        <v>1</v>
      </c>
      <c r="U1425" s="62" t="s">
        <v>139</v>
      </c>
      <c r="V1425" s="49" t="s">
        <v>136</v>
      </c>
    </row>
    <row r="1426" spans="1:22" x14ac:dyDescent="0.2">
      <c r="A1426" s="21" t="str">
        <f t="shared" si="66"/>
        <v>Catalogo principalOPEN-CSP ACADEMICOa8960b8b-3fe5-4349-8ffd-b119696c771f</v>
      </c>
      <c r="B1426" s="21" t="str">
        <f t="shared" si="67"/>
        <v>a8960b8b-3fe5-4349-8ffd-b119696c771fOPEN-CSP ACADEMICO</v>
      </c>
      <c r="D1426" s="21" t="s">
        <v>134</v>
      </c>
      <c r="E1426" t="s">
        <v>2983</v>
      </c>
      <c r="F1426" s="21" t="s">
        <v>779</v>
      </c>
      <c r="G1426" s="21" t="s">
        <v>134</v>
      </c>
      <c r="H1426" s="49" t="s">
        <v>136</v>
      </c>
      <c r="I1426" s="21" t="s">
        <v>74</v>
      </c>
      <c r="J1426" t="s">
        <v>2984</v>
      </c>
      <c r="K1426" s="53" t="s">
        <v>29</v>
      </c>
      <c r="L1426" s="52" t="s">
        <v>92</v>
      </c>
      <c r="M1426" s="48" t="s">
        <v>73</v>
      </c>
      <c r="N1426" s="89" t="s">
        <v>74</v>
      </c>
      <c r="O1426" s="90" t="s">
        <v>74</v>
      </c>
      <c r="P1426" s="89" t="s">
        <v>74</v>
      </c>
      <c r="Q1426" s="47" t="str">
        <f t="shared" si="68"/>
        <v>a8960b8b-3fe5-4349-8ffd-b119696c771f</v>
      </c>
      <c r="R1426" s="64" t="s">
        <v>848</v>
      </c>
      <c r="S1426" s="87">
        <v>8</v>
      </c>
      <c r="T1426" s="21">
        <v>1</v>
      </c>
      <c r="U1426" s="62" t="s">
        <v>139</v>
      </c>
      <c r="V1426" s="49" t="s">
        <v>136</v>
      </c>
    </row>
    <row r="1427" spans="1:22" x14ac:dyDescent="0.2">
      <c r="A1427" s="21" t="str">
        <f t="shared" si="66"/>
        <v>Catalogo principalOPEN-CSP ACADEMICO79d86b88-1fdd-43bd-a6cb-0ba268e44613</v>
      </c>
      <c r="B1427" s="21" t="str">
        <f t="shared" si="67"/>
        <v>79d86b88-1fdd-43bd-a6cb-0ba268e44613OPEN-CSP ACADEMICO</v>
      </c>
      <c r="D1427" s="21" t="s">
        <v>134</v>
      </c>
      <c r="E1427" t="s">
        <v>2985</v>
      </c>
      <c r="F1427" s="21" t="s">
        <v>779</v>
      </c>
      <c r="G1427" s="21" t="s">
        <v>134</v>
      </c>
      <c r="H1427" s="49" t="s">
        <v>136</v>
      </c>
      <c r="I1427" s="21" t="s">
        <v>74</v>
      </c>
      <c r="J1427" t="s">
        <v>2986</v>
      </c>
      <c r="K1427" s="53" t="s">
        <v>29</v>
      </c>
      <c r="L1427" s="52" t="s">
        <v>92</v>
      </c>
      <c r="M1427" s="48" t="s">
        <v>73</v>
      </c>
      <c r="N1427" s="89" t="s">
        <v>74</v>
      </c>
      <c r="O1427" s="90" t="s">
        <v>74</v>
      </c>
      <c r="P1427" s="89" t="s">
        <v>74</v>
      </c>
      <c r="Q1427" s="47" t="str">
        <f t="shared" si="68"/>
        <v>79d86b88-1fdd-43bd-a6cb-0ba268e44613</v>
      </c>
      <c r="R1427" s="64" t="s">
        <v>848</v>
      </c>
      <c r="S1427" s="87">
        <v>4.8</v>
      </c>
      <c r="T1427" s="21">
        <v>1</v>
      </c>
      <c r="U1427" s="62" t="s">
        <v>139</v>
      </c>
      <c r="V1427" s="49" t="s">
        <v>136</v>
      </c>
    </row>
    <row r="1428" spans="1:22" x14ac:dyDescent="0.2">
      <c r="A1428" s="21" t="str">
        <f t="shared" si="66"/>
        <v>Catalogo principalOPEN-CSP ACADEMICO512f56e6-9f94-4345-8a5b-fb74420c7857</v>
      </c>
      <c r="B1428" s="21" t="str">
        <f t="shared" si="67"/>
        <v>512f56e6-9f94-4345-8a5b-fb74420c7857OPEN-CSP ACADEMICO</v>
      </c>
      <c r="D1428" s="21" t="s">
        <v>134</v>
      </c>
      <c r="E1428" t="s">
        <v>2987</v>
      </c>
      <c r="F1428" s="21" t="s">
        <v>779</v>
      </c>
      <c r="G1428" s="21" t="s">
        <v>134</v>
      </c>
      <c r="H1428" s="49" t="s">
        <v>136</v>
      </c>
      <c r="I1428" s="21" t="s">
        <v>74</v>
      </c>
      <c r="J1428" t="s">
        <v>2988</v>
      </c>
      <c r="K1428" s="53" t="s">
        <v>29</v>
      </c>
      <c r="L1428" s="52" t="s">
        <v>92</v>
      </c>
      <c r="M1428" s="48" t="s">
        <v>73</v>
      </c>
      <c r="N1428" s="89" t="s">
        <v>74</v>
      </c>
      <c r="O1428" s="90" t="s">
        <v>74</v>
      </c>
      <c r="P1428" s="89" t="s">
        <v>74</v>
      </c>
      <c r="Q1428" s="47" t="str">
        <f t="shared" si="68"/>
        <v>512f56e6-9f94-4345-8a5b-fb74420c7857</v>
      </c>
      <c r="R1428" s="64" t="s">
        <v>848</v>
      </c>
      <c r="S1428" s="87">
        <v>52.3</v>
      </c>
      <c r="T1428" s="21">
        <v>1</v>
      </c>
      <c r="U1428" s="62" t="s">
        <v>139</v>
      </c>
      <c r="V1428" s="49" t="s">
        <v>136</v>
      </c>
    </row>
    <row r="1429" spans="1:22" x14ac:dyDescent="0.2">
      <c r="A1429" s="21" t="str">
        <f t="shared" si="66"/>
        <v>Catalogo principalOPEN-CSP ACADEMICOc0fadb1c-9940-4405-9c28-2ed7405cb01b</v>
      </c>
      <c r="B1429" s="21" t="str">
        <f t="shared" si="67"/>
        <v>c0fadb1c-9940-4405-9c28-2ed7405cb01bOPEN-CSP ACADEMICO</v>
      </c>
      <c r="D1429" s="21" t="s">
        <v>134</v>
      </c>
      <c r="E1429" t="s">
        <v>2989</v>
      </c>
      <c r="F1429" s="21" t="s">
        <v>779</v>
      </c>
      <c r="G1429" s="21" t="s">
        <v>134</v>
      </c>
      <c r="H1429" s="49" t="s">
        <v>136</v>
      </c>
      <c r="I1429" s="21" t="s">
        <v>74</v>
      </c>
      <c r="J1429" t="s">
        <v>2990</v>
      </c>
      <c r="K1429" s="53" t="s">
        <v>29</v>
      </c>
      <c r="L1429" s="52" t="s">
        <v>92</v>
      </c>
      <c r="M1429" s="48" t="s">
        <v>73</v>
      </c>
      <c r="N1429" s="89" t="s">
        <v>74</v>
      </c>
      <c r="O1429" s="90" t="s">
        <v>74</v>
      </c>
      <c r="P1429" s="89" t="s">
        <v>74</v>
      </c>
      <c r="Q1429" s="47" t="str">
        <f t="shared" si="68"/>
        <v>c0fadb1c-9940-4405-9c28-2ed7405cb01b</v>
      </c>
      <c r="R1429" s="64" t="s">
        <v>848</v>
      </c>
      <c r="S1429" s="87">
        <v>79.7</v>
      </c>
      <c r="T1429" s="21">
        <v>1</v>
      </c>
      <c r="U1429" s="62" t="s">
        <v>139</v>
      </c>
      <c r="V1429" s="49" t="s">
        <v>136</v>
      </c>
    </row>
    <row r="1430" spans="1:22" x14ac:dyDescent="0.2">
      <c r="A1430" s="21" t="str">
        <f t="shared" si="66"/>
        <v>Catalogo principalOPEN-CSP ACADEMICO9e5d1d49-4896-45ff-9759-14bb2bf05ad5</v>
      </c>
      <c r="B1430" s="21" t="str">
        <f t="shared" si="67"/>
        <v>9e5d1d49-4896-45ff-9759-14bb2bf05ad5OPEN-CSP ACADEMICO</v>
      </c>
      <c r="D1430" s="21" t="s">
        <v>134</v>
      </c>
      <c r="E1430" t="s">
        <v>2991</v>
      </c>
      <c r="F1430" s="21" t="s">
        <v>779</v>
      </c>
      <c r="G1430" s="21" t="s">
        <v>134</v>
      </c>
      <c r="H1430" s="49" t="s">
        <v>136</v>
      </c>
      <c r="I1430" s="21" t="s">
        <v>74</v>
      </c>
      <c r="J1430" t="s">
        <v>2992</v>
      </c>
      <c r="K1430" s="53" t="s">
        <v>29</v>
      </c>
      <c r="L1430" s="52" t="s">
        <v>92</v>
      </c>
      <c r="M1430" s="48" t="s">
        <v>73</v>
      </c>
      <c r="N1430" s="89" t="s">
        <v>74</v>
      </c>
      <c r="O1430" s="90" t="s">
        <v>74</v>
      </c>
      <c r="P1430" s="89" t="s">
        <v>74</v>
      </c>
      <c r="Q1430" s="47" t="str">
        <f t="shared" si="68"/>
        <v>9e5d1d49-4896-45ff-9759-14bb2bf05ad5</v>
      </c>
      <c r="R1430" s="64" t="s">
        <v>848</v>
      </c>
      <c r="S1430" s="87">
        <v>31.4</v>
      </c>
      <c r="T1430" s="21">
        <v>1</v>
      </c>
      <c r="U1430" s="62" t="s">
        <v>139</v>
      </c>
      <c r="V1430" s="49" t="s">
        <v>136</v>
      </c>
    </row>
    <row r="1431" spans="1:22" x14ac:dyDescent="0.2">
      <c r="A1431" s="21" t="str">
        <f t="shared" si="66"/>
        <v>Catalogo principalOPEN-CSP ACADEMICO82fd9a89-80aa-4870-a145-ea50564b1a2c</v>
      </c>
      <c r="B1431" s="21" t="str">
        <f t="shared" si="67"/>
        <v>82fd9a89-80aa-4870-a145-ea50564b1a2cOPEN-CSP ACADEMICO</v>
      </c>
      <c r="D1431" s="21" t="s">
        <v>134</v>
      </c>
      <c r="E1431" t="s">
        <v>2993</v>
      </c>
      <c r="F1431" s="21" t="s">
        <v>779</v>
      </c>
      <c r="G1431" s="21" t="s">
        <v>134</v>
      </c>
      <c r="H1431" s="49" t="s">
        <v>136</v>
      </c>
      <c r="I1431" s="21" t="s">
        <v>74</v>
      </c>
      <c r="J1431" t="s">
        <v>2994</v>
      </c>
      <c r="K1431" s="53" t="s">
        <v>29</v>
      </c>
      <c r="L1431" s="52" t="s">
        <v>92</v>
      </c>
      <c r="M1431" s="48" t="s">
        <v>73</v>
      </c>
      <c r="N1431" s="89" t="s">
        <v>74</v>
      </c>
      <c r="O1431" s="90" t="s">
        <v>74</v>
      </c>
      <c r="P1431" s="89" t="s">
        <v>74</v>
      </c>
      <c r="Q1431" s="47" t="str">
        <f t="shared" si="68"/>
        <v>82fd9a89-80aa-4870-a145-ea50564b1a2c</v>
      </c>
      <c r="R1431" s="64" t="s">
        <v>848</v>
      </c>
      <c r="S1431" s="87">
        <v>38</v>
      </c>
      <c r="T1431" s="21">
        <v>1</v>
      </c>
      <c r="U1431" s="62" t="s">
        <v>139</v>
      </c>
      <c r="V1431" s="49" t="s">
        <v>136</v>
      </c>
    </row>
    <row r="1432" spans="1:22" x14ac:dyDescent="0.2">
      <c r="A1432" s="21" t="str">
        <f t="shared" si="66"/>
        <v>Catalogo principalOPEN-CSP ACADEMICOf776b4da-d4e3-4f0c-b1d2-d78ebd410a03</v>
      </c>
      <c r="B1432" s="21" t="str">
        <f t="shared" si="67"/>
        <v>f776b4da-d4e3-4f0c-b1d2-d78ebd410a03OPEN-CSP ACADEMICO</v>
      </c>
      <c r="D1432" s="21" t="s">
        <v>134</v>
      </c>
      <c r="E1432" t="s">
        <v>2995</v>
      </c>
      <c r="F1432" s="21" t="s">
        <v>779</v>
      </c>
      <c r="G1432" s="21" t="s">
        <v>134</v>
      </c>
      <c r="H1432" s="49" t="s">
        <v>136</v>
      </c>
      <c r="I1432" s="21" t="s">
        <v>74</v>
      </c>
      <c r="J1432" t="s">
        <v>2996</v>
      </c>
      <c r="K1432" s="53" t="s">
        <v>29</v>
      </c>
      <c r="L1432" s="52" t="s">
        <v>92</v>
      </c>
      <c r="M1432" s="48" t="s">
        <v>73</v>
      </c>
      <c r="N1432" s="89" t="s">
        <v>74</v>
      </c>
      <c r="O1432" s="90" t="s">
        <v>74</v>
      </c>
      <c r="P1432" s="89" t="s">
        <v>74</v>
      </c>
      <c r="Q1432" s="47" t="str">
        <f t="shared" si="68"/>
        <v>f776b4da-d4e3-4f0c-b1d2-d78ebd410a03</v>
      </c>
      <c r="R1432" s="64" t="s">
        <v>848</v>
      </c>
      <c r="S1432" s="87">
        <v>38</v>
      </c>
      <c r="T1432" s="21">
        <v>1</v>
      </c>
      <c r="U1432" s="62" t="s">
        <v>139</v>
      </c>
      <c r="V1432" s="49" t="s">
        <v>136</v>
      </c>
    </row>
    <row r="1433" spans="1:22" x14ac:dyDescent="0.2">
      <c r="A1433" s="21" t="str">
        <f t="shared" si="66"/>
        <v>Catalogo principalOPEN-CSP ACADEMICO6cd61c10-b4db-43cc-b7a0-85e90b861c07</v>
      </c>
      <c r="B1433" s="21" t="str">
        <f t="shared" si="67"/>
        <v>6cd61c10-b4db-43cc-b7a0-85e90b861c07OPEN-CSP ACADEMICO</v>
      </c>
      <c r="D1433" s="21" t="s">
        <v>134</v>
      </c>
      <c r="E1433" t="s">
        <v>2997</v>
      </c>
      <c r="F1433" s="21" t="s">
        <v>779</v>
      </c>
      <c r="G1433" s="21" t="s">
        <v>134</v>
      </c>
      <c r="H1433" s="49" t="s">
        <v>136</v>
      </c>
      <c r="I1433" s="21" t="s">
        <v>74</v>
      </c>
      <c r="J1433" t="s">
        <v>2998</v>
      </c>
      <c r="K1433" s="53" t="s">
        <v>29</v>
      </c>
      <c r="L1433" s="52" t="s">
        <v>92</v>
      </c>
      <c r="M1433" s="48" t="s">
        <v>73</v>
      </c>
      <c r="N1433" s="89" t="s">
        <v>74</v>
      </c>
      <c r="O1433" s="90" t="s">
        <v>74</v>
      </c>
      <c r="P1433" s="89" t="s">
        <v>74</v>
      </c>
      <c r="Q1433" s="47" t="str">
        <f t="shared" si="68"/>
        <v>6cd61c10-b4db-43cc-b7a0-85e90b861c07</v>
      </c>
      <c r="R1433" s="64" t="s">
        <v>848</v>
      </c>
      <c r="S1433" s="87">
        <v>22.8</v>
      </c>
      <c r="T1433" s="21">
        <v>1</v>
      </c>
      <c r="U1433" s="62" t="s">
        <v>139</v>
      </c>
      <c r="V1433" s="49" t="s">
        <v>136</v>
      </c>
    </row>
    <row r="1434" spans="1:22" x14ac:dyDescent="0.2">
      <c r="A1434" s="21" t="str">
        <f t="shared" si="66"/>
        <v>Catalogo principalOPEN-CSP ACADEMICO43be9290-a2ef-4943-9c62-4de8cfe367bf</v>
      </c>
      <c r="B1434" s="21" t="str">
        <f t="shared" si="67"/>
        <v>43be9290-a2ef-4943-9c62-4de8cfe367bfOPEN-CSP ACADEMICO</v>
      </c>
      <c r="D1434" s="21" t="s">
        <v>134</v>
      </c>
      <c r="E1434" t="s">
        <v>2999</v>
      </c>
      <c r="F1434" s="21" t="s">
        <v>779</v>
      </c>
      <c r="G1434" s="21" t="s">
        <v>134</v>
      </c>
      <c r="H1434" s="49" t="s">
        <v>136</v>
      </c>
      <c r="I1434" s="21" t="s">
        <v>74</v>
      </c>
      <c r="J1434" t="s">
        <v>3000</v>
      </c>
      <c r="K1434" s="53" t="s">
        <v>29</v>
      </c>
      <c r="L1434" s="52" t="s">
        <v>92</v>
      </c>
      <c r="M1434" s="48" t="s">
        <v>73</v>
      </c>
      <c r="N1434" s="89" t="s">
        <v>74</v>
      </c>
      <c r="O1434" s="90" t="s">
        <v>74</v>
      </c>
      <c r="P1434" s="89" t="s">
        <v>74</v>
      </c>
      <c r="Q1434" s="47" t="str">
        <f t="shared" si="68"/>
        <v>43be9290-a2ef-4943-9c62-4de8cfe367bf</v>
      </c>
      <c r="R1434" s="64" t="s">
        <v>848</v>
      </c>
      <c r="S1434" s="87">
        <v>27.5</v>
      </c>
      <c r="T1434" s="21">
        <v>1</v>
      </c>
      <c r="U1434" s="62" t="s">
        <v>139</v>
      </c>
      <c r="V1434" s="49" t="s">
        <v>136</v>
      </c>
    </row>
    <row r="1435" spans="1:22" x14ac:dyDescent="0.2">
      <c r="A1435" s="21" t="str">
        <f t="shared" si="66"/>
        <v>Catalogo principalOPEN-CSP ACADEMICO7a2e775e-6a7b-40f3-a21b-1b3c2e2493f4</v>
      </c>
      <c r="B1435" s="21" t="str">
        <f t="shared" si="67"/>
        <v>7a2e775e-6a7b-40f3-a21b-1b3c2e2493f4OPEN-CSP ACADEMICO</v>
      </c>
      <c r="D1435" s="21" t="s">
        <v>134</v>
      </c>
      <c r="E1435" t="s">
        <v>3001</v>
      </c>
      <c r="F1435" s="21" t="s">
        <v>779</v>
      </c>
      <c r="G1435" s="21" t="s">
        <v>134</v>
      </c>
      <c r="H1435" s="49" t="s">
        <v>136</v>
      </c>
      <c r="I1435" s="21" t="s">
        <v>74</v>
      </c>
      <c r="J1435" t="s">
        <v>3002</v>
      </c>
      <c r="K1435" s="53" t="s">
        <v>29</v>
      </c>
      <c r="L1435" s="52" t="s">
        <v>92</v>
      </c>
      <c r="M1435" s="48" t="s">
        <v>73</v>
      </c>
      <c r="N1435" s="89" t="s">
        <v>74</v>
      </c>
      <c r="O1435" s="90" t="s">
        <v>74</v>
      </c>
      <c r="P1435" s="89" t="s">
        <v>74</v>
      </c>
      <c r="Q1435" s="47" t="str">
        <f t="shared" si="68"/>
        <v>7a2e775e-6a7b-40f3-a21b-1b3c2e2493f4</v>
      </c>
      <c r="R1435" s="64" t="s">
        <v>848</v>
      </c>
      <c r="S1435" s="87">
        <v>20</v>
      </c>
      <c r="T1435" s="21">
        <v>1</v>
      </c>
      <c r="U1435" s="62" t="s">
        <v>139</v>
      </c>
      <c r="V1435" s="49" t="s">
        <v>136</v>
      </c>
    </row>
    <row r="1436" spans="1:22" x14ac:dyDescent="0.2">
      <c r="A1436" s="21" t="str">
        <f t="shared" si="66"/>
        <v>Catalogo principalOPEN-CSP ACADEMICO76e6cf04-8975-40eb-8ed6-37f5db93e9a4</v>
      </c>
      <c r="B1436" s="21" t="str">
        <f t="shared" si="67"/>
        <v>76e6cf04-8975-40eb-8ed6-37f5db93e9a4OPEN-CSP ACADEMICO</v>
      </c>
      <c r="D1436" s="21" t="s">
        <v>134</v>
      </c>
      <c r="E1436" t="s">
        <v>3003</v>
      </c>
      <c r="F1436" s="21" t="s">
        <v>779</v>
      </c>
      <c r="G1436" s="21" t="s">
        <v>134</v>
      </c>
      <c r="H1436" s="49" t="s">
        <v>136</v>
      </c>
      <c r="I1436" s="21" t="s">
        <v>74</v>
      </c>
      <c r="J1436" t="s">
        <v>3004</v>
      </c>
      <c r="K1436" s="53" t="s">
        <v>29</v>
      </c>
      <c r="L1436" s="52" t="s">
        <v>92</v>
      </c>
      <c r="M1436" s="48" t="s">
        <v>73</v>
      </c>
      <c r="N1436" s="89" t="s">
        <v>74</v>
      </c>
      <c r="O1436" s="90" t="s">
        <v>74</v>
      </c>
      <c r="P1436" s="89" t="s">
        <v>74</v>
      </c>
      <c r="Q1436" s="47" t="str">
        <f t="shared" si="68"/>
        <v>76e6cf04-8975-40eb-8ed6-37f5db93e9a4</v>
      </c>
      <c r="R1436" s="64" t="s">
        <v>848</v>
      </c>
      <c r="S1436" s="87">
        <v>11</v>
      </c>
      <c r="T1436" s="21">
        <v>1</v>
      </c>
      <c r="U1436" s="62" t="s">
        <v>139</v>
      </c>
      <c r="V1436" s="49" t="s">
        <v>136</v>
      </c>
    </row>
    <row r="1437" spans="1:22" x14ac:dyDescent="0.2">
      <c r="A1437" s="21" t="str">
        <f t="shared" si="66"/>
        <v>Catalogo principalOPEN-CSP ACADEMICOc16ea121-f022-4aa8-aec6-323a4022d5bb</v>
      </c>
      <c r="B1437" s="21" t="str">
        <f t="shared" si="67"/>
        <v>c16ea121-f022-4aa8-aec6-323a4022d5bbOPEN-CSP ACADEMICO</v>
      </c>
      <c r="D1437" s="21" t="s">
        <v>134</v>
      </c>
      <c r="E1437" t="s">
        <v>3005</v>
      </c>
      <c r="F1437" s="21" t="s">
        <v>779</v>
      </c>
      <c r="G1437" s="21" t="s">
        <v>134</v>
      </c>
      <c r="H1437" s="49" t="s">
        <v>136</v>
      </c>
      <c r="I1437" s="21" t="s">
        <v>74</v>
      </c>
      <c r="J1437" t="s">
        <v>3006</v>
      </c>
      <c r="K1437" s="53" t="s">
        <v>29</v>
      </c>
      <c r="L1437" s="52" t="s">
        <v>92</v>
      </c>
      <c r="M1437" s="48" t="s">
        <v>73</v>
      </c>
      <c r="N1437" s="89" t="s">
        <v>74</v>
      </c>
      <c r="O1437" s="90" t="s">
        <v>74</v>
      </c>
      <c r="P1437" s="89" t="s">
        <v>74</v>
      </c>
      <c r="Q1437" s="47" t="str">
        <f t="shared" si="68"/>
        <v>c16ea121-f022-4aa8-aec6-323a4022d5bb</v>
      </c>
      <c r="R1437" s="64" t="s">
        <v>848</v>
      </c>
      <c r="S1437" s="87">
        <v>6.6</v>
      </c>
      <c r="T1437" s="21">
        <v>1</v>
      </c>
      <c r="U1437" s="62" t="s">
        <v>139</v>
      </c>
      <c r="V1437" s="49" t="s">
        <v>136</v>
      </c>
    </row>
    <row r="1438" spans="1:22" x14ac:dyDescent="0.2">
      <c r="A1438" s="21" t="str">
        <f t="shared" si="66"/>
        <v>Catalogo principalOPEN-CSP ACADEMICOe51963b6-7926-455b-8fb0-c651251d7199</v>
      </c>
      <c r="B1438" s="21" t="str">
        <f t="shared" si="67"/>
        <v>e51963b6-7926-455b-8fb0-c651251d7199OPEN-CSP ACADEMICO</v>
      </c>
      <c r="D1438" s="21" t="s">
        <v>134</v>
      </c>
      <c r="E1438" t="s">
        <v>3007</v>
      </c>
      <c r="F1438" s="21" t="s">
        <v>779</v>
      </c>
      <c r="G1438" s="21" t="s">
        <v>134</v>
      </c>
      <c r="H1438" s="49" t="s">
        <v>136</v>
      </c>
      <c r="I1438" s="21" t="s">
        <v>74</v>
      </c>
      <c r="J1438" t="s">
        <v>3008</v>
      </c>
      <c r="K1438" s="53" t="s">
        <v>29</v>
      </c>
      <c r="L1438" s="52" t="s">
        <v>92</v>
      </c>
      <c r="M1438" s="48" t="s">
        <v>73</v>
      </c>
      <c r="N1438" s="89" t="s">
        <v>74</v>
      </c>
      <c r="O1438" s="90" t="s">
        <v>74</v>
      </c>
      <c r="P1438" s="89" t="s">
        <v>74</v>
      </c>
      <c r="Q1438" s="47" t="str">
        <f t="shared" si="68"/>
        <v>e51963b6-7926-455b-8fb0-c651251d7199</v>
      </c>
      <c r="R1438" s="64" t="s">
        <v>848</v>
      </c>
      <c r="S1438" s="87">
        <v>8</v>
      </c>
      <c r="T1438" s="21">
        <v>1</v>
      </c>
      <c r="U1438" s="62" t="s">
        <v>139</v>
      </c>
      <c r="V1438" s="49" t="s">
        <v>136</v>
      </c>
    </row>
    <row r="1439" spans="1:22" x14ac:dyDescent="0.2">
      <c r="A1439" s="21" t="str">
        <f t="shared" si="66"/>
        <v>Catalogo principalOPEN-CSP ACADEMICOcf0c24ae-afc2-498c-a3ea-a6af9c1d4298</v>
      </c>
      <c r="B1439" s="21" t="str">
        <f t="shared" si="67"/>
        <v>cf0c24ae-afc2-498c-a3ea-a6af9c1d4298OPEN-CSP ACADEMICO</v>
      </c>
      <c r="D1439" s="21" t="s">
        <v>134</v>
      </c>
      <c r="E1439" t="s">
        <v>3009</v>
      </c>
      <c r="F1439" s="21" t="s">
        <v>779</v>
      </c>
      <c r="G1439" s="21" t="s">
        <v>134</v>
      </c>
      <c r="H1439" s="49" t="s">
        <v>136</v>
      </c>
      <c r="I1439" s="21" t="s">
        <v>74</v>
      </c>
      <c r="J1439" t="s">
        <v>3010</v>
      </c>
      <c r="K1439" s="53" t="s">
        <v>29</v>
      </c>
      <c r="L1439" s="52" t="s">
        <v>92</v>
      </c>
      <c r="M1439" s="48" t="s">
        <v>73</v>
      </c>
      <c r="N1439" s="89" t="s">
        <v>74</v>
      </c>
      <c r="O1439" s="90" t="s">
        <v>74</v>
      </c>
      <c r="P1439" s="89" t="s">
        <v>74</v>
      </c>
      <c r="Q1439" s="47" t="str">
        <f t="shared" si="68"/>
        <v>cf0c24ae-afc2-498c-a3ea-a6af9c1d4298</v>
      </c>
      <c r="R1439" s="64" t="s">
        <v>848</v>
      </c>
      <c r="S1439" s="87">
        <v>4.8</v>
      </c>
      <c r="T1439" s="21">
        <v>1</v>
      </c>
      <c r="U1439" s="62" t="s">
        <v>139</v>
      </c>
      <c r="V1439" s="49" t="s">
        <v>136</v>
      </c>
    </row>
    <row r="1440" spans="1:22" x14ac:dyDescent="0.2">
      <c r="A1440" s="21" t="str">
        <f t="shared" si="66"/>
        <v>Catalogo principalOPEN-CSP ACADEMICO45cf3a0b-260f-45d9-ae91-b82217e03612</v>
      </c>
      <c r="B1440" s="21" t="str">
        <f t="shared" si="67"/>
        <v>45cf3a0b-260f-45d9-ae91-b82217e03612OPEN-CSP ACADEMICO</v>
      </c>
      <c r="D1440" s="21" t="s">
        <v>134</v>
      </c>
      <c r="E1440" t="s">
        <v>3011</v>
      </c>
      <c r="F1440" s="21" t="s">
        <v>779</v>
      </c>
      <c r="G1440" s="21" t="s">
        <v>134</v>
      </c>
      <c r="H1440" s="49" t="s">
        <v>136</v>
      </c>
      <c r="I1440" s="21" t="s">
        <v>74</v>
      </c>
      <c r="J1440" t="s">
        <v>3012</v>
      </c>
      <c r="K1440" s="53" t="s">
        <v>29</v>
      </c>
      <c r="L1440" s="52" t="s">
        <v>92</v>
      </c>
      <c r="M1440" s="48" t="s">
        <v>73</v>
      </c>
      <c r="N1440" s="89" t="s">
        <v>74</v>
      </c>
      <c r="O1440" s="90" t="s">
        <v>74</v>
      </c>
      <c r="P1440" s="89" t="s">
        <v>74</v>
      </c>
      <c r="Q1440" s="47" t="str">
        <f t="shared" si="68"/>
        <v>45cf3a0b-260f-45d9-ae91-b82217e03612</v>
      </c>
      <c r="R1440" s="64" t="s">
        <v>848</v>
      </c>
      <c r="S1440" s="87">
        <v>35.799999999999997</v>
      </c>
      <c r="T1440" s="21">
        <v>1</v>
      </c>
      <c r="U1440" s="62" t="s">
        <v>139</v>
      </c>
      <c r="V1440" s="49" t="s">
        <v>136</v>
      </c>
    </row>
    <row r="1441" spans="1:22" x14ac:dyDescent="0.2">
      <c r="A1441" s="21" t="str">
        <f t="shared" si="66"/>
        <v>Catalogo principalOPEN-CSP ACADEMICOcc879452-32bf-4ac0-b8c1-cd16e72b02c7</v>
      </c>
      <c r="B1441" s="21" t="str">
        <f t="shared" si="67"/>
        <v>cc879452-32bf-4ac0-b8c1-cd16e72b02c7OPEN-CSP ACADEMICO</v>
      </c>
      <c r="D1441" s="21" t="s">
        <v>134</v>
      </c>
      <c r="E1441" t="s">
        <v>3013</v>
      </c>
      <c r="F1441" s="21" t="s">
        <v>779</v>
      </c>
      <c r="G1441" s="21" t="s">
        <v>134</v>
      </c>
      <c r="H1441" s="49" t="s">
        <v>136</v>
      </c>
      <c r="I1441" s="21" t="s">
        <v>74</v>
      </c>
      <c r="J1441" t="s">
        <v>3014</v>
      </c>
      <c r="K1441" s="53" t="s">
        <v>29</v>
      </c>
      <c r="L1441" s="52" t="s">
        <v>92</v>
      </c>
      <c r="M1441" s="48" t="s">
        <v>73</v>
      </c>
      <c r="N1441" s="89" t="s">
        <v>74</v>
      </c>
      <c r="O1441" s="90" t="s">
        <v>74</v>
      </c>
      <c r="P1441" s="89" t="s">
        <v>74</v>
      </c>
      <c r="Q1441" s="47" t="str">
        <f t="shared" si="68"/>
        <v>cc879452-32bf-4ac0-b8c1-cd16e72b02c7</v>
      </c>
      <c r="R1441" s="64" t="s">
        <v>848</v>
      </c>
      <c r="S1441" s="87">
        <v>21.5</v>
      </c>
      <c r="T1441" s="21">
        <v>1</v>
      </c>
      <c r="U1441" s="62" t="s">
        <v>139</v>
      </c>
      <c r="V1441" s="49" t="s">
        <v>136</v>
      </c>
    </row>
    <row r="1442" spans="1:22" x14ac:dyDescent="0.2">
      <c r="A1442" s="21" t="str">
        <f t="shared" si="66"/>
        <v>Catalogo principalOPEN-CSP ACADEMICO8bc28c55-52ea-474a-b732-968a1d6056c8</v>
      </c>
      <c r="B1442" s="21" t="str">
        <f t="shared" si="67"/>
        <v>8bc28c55-52ea-474a-b732-968a1d6056c8OPEN-CSP ACADEMICO</v>
      </c>
      <c r="D1442" s="21" t="s">
        <v>134</v>
      </c>
      <c r="E1442" t="s">
        <v>3015</v>
      </c>
      <c r="F1442" s="21" t="s">
        <v>779</v>
      </c>
      <c r="G1442" s="21" t="s">
        <v>134</v>
      </c>
      <c r="H1442" s="49" t="s">
        <v>136</v>
      </c>
      <c r="I1442" s="21" t="s">
        <v>74</v>
      </c>
      <c r="J1442" t="s">
        <v>3016</v>
      </c>
      <c r="K1442" s="53" t="s">
        <v>29</v>
      </c>
      <c r="L1442" s="52" t="s">
        <v>92</v>
      </c>
      <c r="M1442" s="48" t="s">
        <v>73</v>
      </c>
      <c r="N1442" s="89" t="s">
        <v>74</v>
      </c>
      <c r="O1442" s="90" t="s">
        <v>74</v>
      </c>
      <c r="P1442" s="89" t="s">
        <v>74</v>
      </c>
      <c r="Q1442" s="47" t="str">
        <f t="shared" si="68"/>
        <v>8bc28c55-52ea-474a-b732-968a1d6056c8</v>
      </c>
      <c r="R1442" s="64" t="s">
        <v>848</v>
      </c>
      <c r="S1442" s="87">
        <v>26</v>
      </c>
      <c r="T1442" s="21">
        <v>1</v>
      </c>
      <c r="U1442" s="62" t="s">
        <v>139</v>
      </c>
      <c r="V1442" s="49" t="s">
        <v>136</v>
      </c>
    </row>
    <row r="1443" spans="1:22" x14ac:dyDescent="0.2">
      <c r="A1443" s="21" t="str">
        <f t="shared" si="66"/>
        <v>Catalogo principalOPEN-CSP ACADEMICO226c3fe7-fc69-49d1-9651-200bd6a4766a</v>
      </c>
      <c r="B1443" s="21" t="str">
        <f t="shared" si="67"/>
        <v>226c3fe7-fc69-49d1-9651-200bd6a4766aOPEN-CSP ACADEMICO</v>
      </c>
      <c r="D1443" s="21" t="s">
        <v>134</v>
      </c>
      <c r="E1443" t="s">
        <v>3017</v>
      </c>
      <c r="F1443" s="21" t="s">
        <v>779</v>
      </c>
      <c r="G1443" s="21" t="s">
        <v>134</v>
      </c>
      <c r="H1443" s="49" t="s">
        <v>136</v>
      </c>
      <c r="I1443" s="21" t="s">
        <v>74</v>
      </c>
      <c r="J1443" t="s">
        <v>3018</v>
      </c>
      <c r="K1443" s="53" t="s">
        <v>29</v>
      </c>
      <c r="L1443" s="52" t="s">
        <v>92</v>
      </c>
      <c r="M1443" s="48" t="s">
        <v>73</v>
      </c>
      <c r="N1443" s="89" t="s">
        <v>74</v>
      </c>
      <c r="O1443" s="90" t="s">
        <v>74</v>
      </c>
      <c r="P1443" s="89" t="s">
        <v>74</v>
      </c>
      <c r="Q1443" s="47" t="str">
        <f t="shared" si="68"/>
        <v>226c3fe7-fc69-49d1-9651-200bd6a4766a</v>
      </c>
      <c r="R1443" s="64" t="s">
        <v>848</v>
      </c>
      <c r="S1443" s="87">
        <v>15.6</v>
      </c>
      <c r="T1443" s="21">
        <v>1</v>
      </c>
      <c r="U1443" s="62" t="s">
        <v>139</v>
      </c>
      <c r="V1443" s="49" t="s">
        <v>136</v>
      </c>
    </row>
    <row r="1444" spans="1:22" x14ac:dyDescent="0.2">
      <c r="A1444" s="21" t="str">
        <f t="shared" si="66"/>
        <v>Catalogo principalOPEN-CSP ACADEMICO30765aac-4582-4089-bffa-d8f43183f91f</v>
      </c>
      <c r="B1444" s="21" t="str">
        <f t="shared" si="67"/>
        <v>30765aac-4582-4089-bffa-d8f43183f91fOPEN-CSP ACADEMICO</v>
      </c>
      <c r="D1444" s="21" t="s">
        <v>134</v>
      </c>
      <c r="E1444" t="s">
        <v>3019</v>
      </c>
      <c r="F1444" s="21" t="s">
        <v>779</v>
      </c>
      <c r="G1444" s="21" t="s">
        <v>134</v>
      </c>
      <c r="H1444" s="49" t="s">
        <v>136</v>
      </c>
      <c r="I1444" s="21" t="s">
        <v>74</v>
      </c>
      <c r="J1444" t="s">
        <v>3020</v>
      </c>
      <c r="K1444" s="53" t="s">
        <v>29</v>
      </c>
      <c r="L1444" s="52" t="s">
        <v>92</v>
      </c>
      <c r="M1444" s="48" t="s">
        <v>73</v>
      </c>
      <c r="N1444" s="89" t="s">
        <v>74</v>
      </c>
      <c r="O1444" s="90" t="s">
        <v>74</v>
      </c>
      <c r="P1444" s="89" t="s">
        <v>74</v>
      </c>
      <c r="Q1444" s="47" t="str">
        <f t="shared" si="68"/>
        <v>30765aac-4582-4089-bffa-d8f43183f91f</v>
      </c>
      <c r="R1444" s="64" t="s">
        <v>848</v>
      </c>
      <c r="S1444" s="87">
        <v>16.5</v>
      </c>
      <c r="T1444" s="21">
        <v>1</v>
      </c>
      <c r="U1444" s="62" t="s">
        <v>139</v>
      </c>
      <c r="V1444" s="49" t="s">
        <v>136</v>
      </c>
    </row>
    <row r="1445" spans="1:22" x14ac:dyDescent="0.2">
      <c r="A1445" s="21" t="str">
        <f t="shared" si="66"/>
        <v>Catalogo principalOPEN-CSP ACADEMICOe38dd548-3fe8-49aa-8f64-1aa742c50464</v>
      </c>
      <c r="B1445" s="21" t="str">
        <f t="shared" si="67"/>
        <v>e38dd548-3fe8-49aa-8f64-1aa742c50464OPEN-CSP ACADEMICO</v>
      </c>
      <c r="D1445" s="21" t="s">
        <v>134</v>
      </c>
      <c r="E1445" t="s">
        <v>3021</v>
      </c>
      <c r="F1445" s="21" t="s">
        <v>779</v>
      </c>
      <c r="G1445" s="21" t="s">
        <v>134</v>
      </c>
      <c r="H1445" s="49" t="s">
        <v>136</v>
      </c>
      <c r="I1445" s="21" t="s">
        <v>74</v>
      </c>
      <c r="J1445" t="s">
        <v>3022</v>
      </c>
      <c r="K1445" s="53" t="s">
        <v>29</v>
      </c>
      <c r="L1445" s="52" t="s">
        <v>92</v>
      </c>
      <c r="M1445" s="48" t="s">
        <v>73</v>
      </c>
      <c r="N1445" s="89" t="s">
        <v>74</v>
      </c>
      <c r="O1445" s="90" t="s">
        <v>74</v>
      </c>
      <c r="P1445" s="89" t="s">
        <v>74</v>
      </c>
      <c r="Q1445" s="47" t="str">
        <f t="shared" si="68"/>
        <v>e38dd548-3fe8-49aa-8f64-1aa742c50464</v>
      </c>
      <c r="R1445" s="64" t="s">
        <v>848</v>
      </c>
      <c r="S1445" s="87">
        <v>8.3000000000000007</v>
      </c>
      <c r="T1445" s="21">
        <v>1</v>
      </c>
      <c r="U1445" s="62" t="s">
        <v>139</v>
      </c>
      <c r="V1445" s="49" t="s">
        <v>136</v>
      </c>
    </row>
    <row r="1446" spans="1:22" x14ac:dyDescent="0.2">
      <c r="A1446" s="21" t="str">
        <f t="shared" si="66"/>
        <v>Catalogo principalOPEN-CSP ACADEMICOb6345364-6e7c-4ea9-a9f1-0abeadbf804d</v>
      </c>
      <c r="B1446" s="21" t="str">
        <f t="shared" si="67"/>
        <v>b6345364-6e7c-4ea9-a9f1-0abeadbf804dOPEN-CSP ACADEMICO</v>
      </c>
      <c r="D1446" s="21" t="s">
        <v>134</v>
      </c>
      <c r="E1446" t="s">
        <v>3023</v>
      </c>
      <c r="F1446" s="21" t="s">
        <v>779</v>
      </c>
      <c r="G1446" s="21" t="s">
        <v>134</v>
      </c>
      <c r="H1446" s="49" t="s">
        <v>136</v>
      </c>
      <c r="I1446" s="21" t="s">
        <v>74</v>
      </c>
      <c r="J1446" t="s">
        <v>3024</v>
      </c>
      <c r="K1446" s="53" t="s">
        <v>29</v>
      </c>
      <c r="L1446" s="52" t="s">
        <v>92</v>
      </c>
      <c r="M1446" s="48" t="s">
        <v>73</v>
      </c>
      <c r="N1446" s="89" t="s">
        <v>74</v>
      </c>
      <c r="O1446" s="90" t="s">
        <v>74</v>
      </c>
      <c r="P1446" s="89" t="s">
        <v>74</v>
      </c>
      <c r="Q1446" s="47" t="str">
        <f t="shared" si="68"/>
        <v>b6345364-6e7c-4ea9-a9f1-0abeadbf804d</v>
      </c>
      <c r="R1446" s="64" t="s">
        <v>848</v>
      </c>
      <c r="S1446" s="87">
        <v>9.9</v>
      </c>
      <c r="T1446" s="21">
        <v>1</v>
      </c>
      <c r="U1446" s="62" t="s">
        <v>139</v>
      </c>
      <c r="V1446" s="49" t="s">
        <v>136</v>
      </c>
    </row>
    <row r="1447" spans="1:22" x14ac:dyDescent="0.2">
      <c r="A1447" s="21" t="str">
        <f t="shared" si="66"/>
        <v>Catalogo principalOPEN-CSP ACADEMICO779dfffe-1a99-49b3-b2c0-2aee50492e59</v>
      </c>
      <c r="B1447" s="21" t="str">
        <f t="shared" si="67"/>
        <v>779dfffe-1a99-49b3-b2c0-2aee50492e59OPEN-CSP ACADEMICO</v>
      </c>
      <c r="D1447" s="21" t="s">
        <v>134</v>
      </c>
      <c r="E1447" t="s">
        <v>3025</v>
      </c>
      <c r="F1447" s="21" t="s">
        <v>779</v>
      </c>
      <c r="G1447" s="21" t="s">
        <v>134</v>
      </c>
      <c r="H1447" s="49" t="s">
        <v>136</v>
      </c>
      <c r="I1447" s="21" t="s">
        <v>74</v>
      </c>
      <c r="J1447" t="s">
        <v>3026</v>
      </c>
      <c r="K1447" s="53" t="s">
        <v>29</v>
      </c>
      <c r="L1447" s="52" t="s">
        <v>92</v>
      </c>
      <c r="M1447" s="48" t="s">
        <v>73</v>
      </c>
      <c r="N1447" s="89" t="s">
        <v>74</v>
      </c>
      <c r="O1447" s="90" t="s">
        <v>74</v>
      </c>
      <c r="P1447" s="89" t="s">
        <v>74</v>
      </c>
      <c r="Q1447" s="47" t="str">
        <f t="shared" si="68"/>
        <v>779dfffe-1a99-49b3-b2c0-2aee50492e59</v>
      </c>
      <c r="R1447" s="64" t="s">
        <v>848</v>
      </c>
      <c r="S1447" s="87">
        <v>12</v>
      </c>
      <c r="T1447" s="21">
        <v>1</v>
      </c>
      <c r="U1447" s="62" t="s">
        <v>139</v>
      </c>
      <c r="V1447" s="49" t="s">
        <v>136</v>
      </c>
    </row>
    <row r="1448" spans="1:22" x14ac:dyDescent="0.2">
      <c r="A1448" s="21" t="str">
        <f t="shared" si="66"/>
        <v>Catalogo principalOPEN-CSP ACADEMICO24e78956-210c-439f-9038-c411c0ac2586</v>
      </c>
      <c r="B1448" s="21" t="str">
        <f t="shared" si="67"/>
        <v>24e78956-210c-439f-9038-c411c0ac2586OPEN-CSP ACADEMICO</v>
      </c>
      <c r="D1448" s="21" t="s">
        <v>134</v>
      </c>
      <c r="E1448" t="s">
        <v>3027</v>
      </c>
      <c r="F1448" s="21" t="s">
        <v>779</v>
      </c>
      <c r="G1448" s="21" t="s">
        <v>134</v>
      </c>
      <c r="H1448" s="49" t="s">
        <v>136</v>
      </c>
      <c r="I1448" s="21" t="s">
        <v>74</v>
      </c>
      <c r="J1448" t="s">
        <v>3028</v>
      </c>
      <c r="K1448" s="53" t="s">
        <v>29</v>
      </c>
      <c r="L1448" s="52" t="s">
        <v>92</v>
      </c>
      <c r="M1448" s="48" t="s">
        <v>73</v>
      </c>
      <c r="N1448" s="89" t="s">
        <v>74</v>
      </c>
      <c r="O1448" s="90" t="s">
        <v>74</v>
      </c>
      <c r="P1448" s="89" t="s">
        <v>74</v>
      </c>
      <c r="Q1448" s="47" t="str">
        <f t="shared" si="68"/>
        <v>24e78956-210c-439f-9038-c411c0ac2586</v>
      </c>
      <c r="R1448" s="64" t="s">
        <v>848</v>
      </c>
      <c r="S1448" s="87">
        <v>6</v>
      </c>
      <c r="T1448" s="21">
        <v>1</v>
      </c>
      <c r="U1448" s="62" t="s">
        <v>139</v>
      </c>
      <c r="V1448" s="49" t="s">
        <v>136</v>
      </c>
    </row>
    <row r="1449" spans="1:22" x14ac:dyDescent="0.2">
      <c r="A1449" s="21" t="str">
        <f t="shared" si="66"/>
        <v>Catalogo principalOPEN-CSP ACADEMICOe66651f2-77d5-47bc-a253-80800f7072a9</v>
      </c>
      <c r="B1449" s="21" t="str">
        <f t="shared" si="67"/>
        <v>e66651f2-77d5-47bc-a253-80800f7072a9OPEN-CSP ACADEMICO</v>
      </c>
      <c r="D1449" s="21" t="s">
        <v>134</v>
      </c>
      <c r="E1449" t="s">
        <v>3029</v>
      </c>
      <c r="F1449" s="21" t="s">
        <v>779</v>
      </c>
      <c r="G1449" s="21" t="s">
        <v>134</v>
      </c>
      <c r="H1449" s="49" t="s">
        <v>136</v>
      </c>
      <c r="I1449" s="21" t="s">
        <v>74</v>
      </c>
      <c r="J1449" t="s">
        <v>3030</v>
      </c>
      <c r="K1449" s="53" t="s">
        <v>29</v>
      </c>
      <c r="L1449" s="52" t="s">
        <v>92</v>
      </c>
      <c r="M1449" s="48" t="s">
        <v>73</v>
      </c>
      <c r="N1449" s="89" t="s">
        <v>74</v>
      </c>
      <c r="O1449" s="90" t="s">
        <v>74</v>
      </c>
      <c r="P1449" s="89" t="s">
        <v>74</v>
      </c>
      <c r="Q1449" s="47" t="str">
        <f t="shared" si="68"/>
        <v>e66651f2-77d5-47bc-a253-80800f7072a9</v>
      </c>
      <c r="R1449" s="64" t="s">
        <v>848</v>
      </c>
      <c r="S1449" s="87">
        <v>7.2</v>
      </c>
      <c r="T1449" s="21">
        <v>1</v>
      </c>
      <c r="U1449" s="62" t="s">
        <v>139</v>
      </c>
      <c r="V1449" s="49" t="s">
        <v>136</v>
      </c>
    </row>
    <row r="1450" spans="1:22" x14ac:dyDescent="0.2">
      <c r="A1450" s="21" t="str">
        <f t="shared" si="66"/>
        <v>Catalogo principalOPEN-CSP ACADEMICOb63c9f45-fcce-41dc-ab62-519c2262efb7</v>
      </c>
      <c r="B1450" s="21" t="str">
        <f t="shared" si="67"/>
        <v>b63c9f45-fcce-41dc-ab62-519c2262efb7OPEN-CSP ACADEMICO</v>
      </c>
      <c r="D1450" s="21" t="s">
        <v>134</v>
      </c>
      <c r="E1450" t="s">
        <v>3031</v>
      </c>
      <c r="F1450" s="21" t="s">
        <v>779</v>
      </c>
      <c r="G1450" s="21" t="s">
        <v>134</v>
      </c>
      <c r="H1450" s="49" t="s">
        <v>136</v>
      </c>
      <c r="I1450" s="21" t="s">
        <v>74</v>
      </c>
      <c r="J1450" t="s">
        <v>3032</v>
      </c>
      <c r="K1450" s="53" t="s">
        <v>29</v>
      </c>
      <c r="L1450" s="52" t="s">
        <v>92</v>
      </c>
      <c r="M1450" s="48" t="s">
        <v>73</v>
      </c>
      <c r="N1450" s="89" t="s">
        <v>74</v>
      </c>
      <c r="O1450" s="90" t="s">
        <v>74</v>
      </c>
      <c r="P1450" s="89" t="s">
        <v>74</v>
      </c>
      <c r="Q1450" s="47" t="str">
        <f t="shared" si="68"/>
        <v>b63c9f45-fcce-41dc-ab62-519c2262efb7</v>
      </c>
      <c r="R1450" s="64" t="s">
        <v>848</v>
      </c>
      <c r="S1450" s="87">
        <v>99</v>
      </c>
      <c r="T1450" s="21">
        <v>1</v>
      </c>
      <c r="U1450" s="62" t="s">
        <v>139</v>
      </c>
      <c r="V1450" s="49" t="s">
        <v>136</v>
      </c>
    </row>
    <row r="1451" spans="1:22" x14ac:dyDescent="0.2">
      <c r="A1451" s="21" t="str">
        <f t="shared" si="66"/>
        <v>Catalogo principalOPEN-CSP ACADEMICO6ec90401-d0e3-4b6f-9452-a2cf673a80cc</v>
      </c>
      <c r="B1451" s="21" t="str">
        <f t="shared" si="67"/>
        <v>6ec90401-d0e3-4b6f-9452-a2cf673a80ccOPEN-CSP ACADEMICO</v>
      </c>
      <c r="D1451" s="21" t="s">
        <v>134</v>
      </c>
      <c r="E1451" t="s">
        <v>3033</v>
      </c>
      <c r="F1451" s="21" t="s">
        <v>779</v>
      </c>
      <c r="G1451" s="21" t="s">
        <v>134</v>
      </c>
      <c r="H1451" s="49" t="s">
        <v>136</v>
      </c>
      <c r="I1451" s="21" t="s">
        <v>74</v>
      </c>
      <c r="J1451" t="s">
        <v>3034</v>
      </c>
      <c r="K1451" s="53" t="s">
        <v>29</v>
      </c>
      <c r="L1451" s="52" t="s">
        <v>92</v>
      </c>
      <c r="M1451" s="48" t="s">
        <v>73</v>
      </c>
      <c r="N1451" s="89" t="s">
        <v>74</v>
      </c>
      <c r="O1451" s="90" t="s">
        <v>74</v>
      </c>
      <c r="P1451" s="89" t="s">
        <v>74</v>
      </c>
      <c r="Q1451" s="47" t="str">
        <f t="shared" si="68"/>
        <v>6ec90401-d0e3-4b6f-9452-a2cf673a80cc</v>
      </c>
      <c r="R1451" s="64" t="s">
        <v>848</v>
      </c>
      <c r="S1451" s="87">
        <v>59.4</v>
      </c>
      <c r="T1451" s="21">
        <v>1</v>
      </c>
      <c r="U1451" s="62" t="s">
        <v>139</v>
      </c>
      <c r="V1451" s="49" t="s">
        <v>136</v>
      </c>
    </row>
    <row r="1452" spans="1:22" x14ac:dyDescent="0.2">
      <c r="A1452" s="21" t="str">
        <f t="shared" si="66"/>
        <v>Catalogo principalOPEN-CSP ACADEMICO23f296d4-8ac5-470a-8dab-87afc211661b</v>
      </c>
      <c r="B1452" s="21" t="str">
        <f t="shared" si="67"/>
        <v>23f296d4-8ac5-470a-8dab-87afc211661bOPEN-CSP ACADEMICO</v>
      </c>
      <c r="D1452" s="21" t="s">
        <v>134</v>
      </c>
      <c r="E1452" t="s">
        <v>3035</v>
      </c>
      <c r="F1452" s="21" t="s">
        <v>779</v>
      </c>
      <c r="G1452" s="21" t="s">
        <v>134</v>
      </c>
      <c r="H1452" s="49" t="s">
        <v>136</v>
      </c>
      <c r="I1452" s="21" t="s">
        <v>74</v>
      </c>
      <c r="J1452" t="s">
        <v>3036</v>
      </c>
      <c r="K1452" s="53" t="s">
        <v>29</v>
      </c>
      <c r="L1452" s="52" t="s">
        <v>92</v>
      </c>
      <c r="M1452" s="48" t="s">
        <v>73</v>
      </c>
      <c r="N1452" s="89" t="s">
        <v>74</v>
      </c>
      <c r="O1452" s="90" t="s">
        <v>74</v>
      </c>
      <c r="P1452" s="89" t="s">
        <v>74</v>
      </c>
      <c r="Q1452" s="47" t="str">
        <f t="shared" si="68"/>
        <v>23f296d4-8ac5-470a-8dab-87afc211661b</v>
      </c>
      <c r="R1452" s="64" t="s">
        <v>848</v>
      </c>
      <c r="S1452" s="87">
        <v>4.4000000000000004</v>
      </c>
      <c r="T1452" s="21">
        <v>1</v>
      </c>
      <c r="U1452" s="62" t="s">
        <v>139</v>
      </c>
      <c r="V1452" s="49" t="s">
        <v>136</v>
      </c>
    </row>
    <row r="1453" spans="1:22" x14ac:dyDescent="0.2">
      <c r="A1453" s="21" t="str">
        <f t="shared" si="66"/>
        <v>Catalogo principalOPEN-CSP ACADEMICO0e3e1cdd-ec8a-4a37-95d4-7a4c29096dca</v>
      </c>
      <c r="B1453" s="21" t="str">
        <f t="shared" si="67"/>
        <v>0e3e1cdd-ec8a-4a37-95d4-7a4c29096dcaOPEN-CSP ACADEMICO</v>
      </c>
      <c r="D1453" s="21" t="s">
        <v>134</v>
      </c>
      <c r="E1453" t="s">
        <v>3037</v>
      </c>
      <c r="F1453" s="21" t="s">
        <v>779</v>
      </c>
      <c r="G1453" s="21" t="s">
        <v>134</v>
      </c>
      <c r="H1453" s="49" t="s">
        <v>136</v>
      </c>
      <c r="I1453" s="21" t="s">
        <v>74</v>
      </c>
      <c r="J1453" t="s">
        <v>3038</v>
      </c>
      <c r="K1453" s="53" t="s">
        <v>29</v>
      </c>
      <c r="L1453" s="52" t="s">
        <v>92</v>
      </c>
      <c r="M1453" s="48" t="s">
        <v>73</v>
      </c>
      <c r="N1453" s="89" t="s">
        <v>74</v>
      </c>
      <c r="O1453" s="90" t="s">
        <v>74</v>
      </c>
      <c r="P1453" s="89" t="s">
        <v>74</v>
      </c>
      <c r="Q1453" s="47" t="str">
        <f t="shared" si="68"/>
        <v>0e3e1cdd-ec8a-4a37-95d4-7a4c29096dca</v>
      </c>
      <c r="R1453" s="64" t="s">
        <v>848</v>
      </c>
      <c r="S1453" s="87">
        <v>2.6</v>
      </c>
      <c r="T1453" s="21">
        <v>1</v>
      </c>
      <c r="U1453" s="62" t="s">
        <v>139</v>
      </c>
      <c r="V1453" s="49" t="s">
        <v>136</v>
      </c>
    </row>
    <row r="1454" spans="1:22" x14ac:dyDescent="0.2">
      <c r="A1454" s="21" t="str">
        <f t="shared" si="66"/>
        <v>Catalogo principalOPEN-CSP ACADEMICO346d6b11-83f6-4a2e-bf2d-7cbfc1b64d85</v>
      </c>
      <c r="B1454" s="21" t="str">
        <f t="shared" si="67"/>
        <v>346d6b11-83f6-4a2e-bf2d-7cbfc1b64d85OPEN-CSP ACADEMICO</v>
      </c>
      <c r="D1454" s="21" t="s">
        <v>134</v>
      </c>
      <c r="E1454" t="s">
        <v>3039</v>
      </c>
      <c r="F1454" s="21" t="s">
        <v>779</v>
      </c>
      <c r="G1454" s="21" t="s">
        <v>134</v>
      </c>
      <c r="H1454" s="49" t="s">
        <v>136</v>
      </c>
      <c r="I1454" s="21" t="s">
        <v>74</v>
      </c>
      <c r="J1454" t="s">
        <v>3040</v>
      </c>
      <c r="K1454" s="53" t="s">
        <v>29</v>
      </c>
      <c r="L1454" s="52" t="s">
        <v>92</v>
      </c>
      <c r="M1454" s="48" t="s">
        <v>73</v>
      </c>
      <c r="N1454" s="89" t="s">
        <v>74</v>
      </c>
      <c r="O1454" s="90" t="s">
        <v>74</v>
      </c>
      <c r="P1454" s="89" t="s">
        <v>74</v>
      </c>
      <c r="Q1454" s="47" t="str">
        <f t="shared" si="68"/>
        <v>346d6b11-83f6-4a2e-bf2d-7cbfc1b64d85</v>
      </c>
      <c r="R1454" s="64" t="s">
        <v>848</v>
      </c>
      <c r="S1454" s="87">
        <v>3.2</v>
      </c>
      <c r="T1454" s="21">
        <v>1</v>
      </c>
      <c r="U1454" s="62" t="s">
        <v>139</v>
      </c>
      <c r="V1454" s="49" t="s">
        <v>136</v>
      </c>
    </row>
    <row r="1455" spans="1:22" x14ac:dyDescent="0.2">
      <c r="A1455" s="21" t="str">
        <f t="shared" si="66"/>
        <v>Catalogo principalOPEN-CSP ACADEMICO125d8c0d-2bf2-4caf-93bd-92542aa43d19</v>
      </c>
      <c r="B1455" s="21" t="str">
        <f t="shared" si="67"/>
        <v>125d8c0d-2bf2-4caf-93bd-92542aa43d19OPEN-CSP ACADEMICO</v>
      </c>
      <c r="D1455" s="21" t="s">
        <v>134</v>
      </c>
      <c r="E1455" t="s">
        <v>3041</v>
      </c>
      <c r="F1455" s="21" t="s">
        <v>779</v>
      </c>
      <c r="G1455" s="21" t="s">
        <v>134</v>
      </c>
      <c r="H1455" s="49" t="s">
        <v>136</v>
      </c>
      <c r="I1455" s="21" t="s">
        <v>74</v>
      </c>
      <c r="J1455" t="s">
        <v>3042</v>
      </c>
      <c r="K1455" s="53" t="s">
        <v>29</v>
      </c>
      <c r="L1455" s="52" t="s">
        <v>92</v>
      </c>
      <c r="M1455" s="48" t="s">
        <v>73</v>
      </c>
      <c r="N1455" s="89" t="s">
        <v>74</v>
      </c>
      <c r="O1455" s="90" t="s">
        <v>74</v>
      </c>
      <c r="P1455" s="89" t="s">
        <v>74</v>
      </c>
      <c r="Q1455" s="47" t="str">
        <f t="shared" si="68"/>
        <v>125d8c0d-2bf2-4caf-93bd-92542aa43d19</v>
      </c>
      <c r="R1455" s="64" t="s">
        <v>848</v>
      </c>
      <c r="S1455" s="87">
        <v>1.92</v>
      </c>
      <c r="T1455" s="21">
        <v>1</v>
      </c>
      <c r="U1455" s="62" t="s">
        <v>139</v>
      </c>
      <c r="V1455" s="49" t="s">
        <v>136</v>
      </c>
    </row>
    <row r="1456" spans="1:22" x14ac:dyDescent="0.2">
      <c r="A1456" s="21" t="str">
        <f t="shared" si="66"/>
        <v>Catalogo principalOPEN-CSP ACADEMICO093e3350-b541-4e57-922b-6d2e707c454b</v>
      </c>
      <c r="B1456" s="21" t="str">
        <f t="shared" si="67"/>
        <v>093e3350-b541-4e57-922b-6d2e707c454bOPEN-CSP ACADEMICO</v>
      </c>
      <c r="D1456" s="21" t="s">
        <v>134</v>
      </c>
      <c r="E1456" t="s">
        <v>3043</v>
      </c>
      <c r="F1456" s="21" t="s">
        <v>779</v>
      </c>
      <c r="G1456" s="21" t="s">
        <v>134</v>
      </c>
      <c r="H1456" s="49" t="s">
        <v>136</v>
      </c>
      <c r="I1456" s="21" t="s">
        <v>74</v>
      </c>
      <c r="J1456" t="s">
        <v>3044</v>
      </c>
      <c r="K1456" s="53" t="s">
        <v>29</v>
      </c>
      <c r="L1456" s="52" t="s">
        <v>92</v>
      </c>
      <c r="M1456" s="48" t="s">
        <v>73</v>
      </c>
      <c r="N1456" s="89" t="s">
        <v>74</v>
      </c>
      <c r="O1456" s="90" t="s">
        <v>74</v>
      </c>
      <c r="P1456" s="89" t="s">
        <v>74</v>
      </c>
      <c r="Q1456" s="47" t="str">
        <f t="shared" si="68"/>
        <v>093e3350-b541-4e57-922b-6d2e707c454b</v>
      </c>
      <c r="R1456" s="64" t="s">
        <v>848</v>
      </c>
      <c r="S1456" s="87">
        <v>28</v>
      </c>
      <c r="T1456" s="21">
        <v>1</v>
      </c>
      <c r="U1456" s="62" t="s">
        <v>139</v>
      </c>
      <c r="V1456" s="49" t="s">
        <v>136</v>
      </c>
    </row>
    <row r="1457" spans="1:22" x14ac:dyDescent="0.2">
      <c r="A1457" s="21" t="str">
        <f t="shared" si="66"/>
        <v>Catalogo principalOPEN-CSP ACADEMICOda270e3a-6a20-43a8-81d2-2ca319f89f8a</v>
      </c>
      <c r="B1457" s="21" t="str">
        <f t="shared" si="67"/>
        <v>da270e3a-6a20-43a8-81d2-2ca319f89f8aOPEN-CSP ACADEMICO</v>
      </c>
      <c r="D1457" s="21" t="s">
        <v>134</v>
      </c>
      <c r="E1457" t="s">
        <v>3045</v>
      </c>
      <c r="F1457" s="21" t="s">
        <v>779</v>
      </c>
      <c r="G1457" s="21" t="s">
        <v>134</v>
      </c>
      <c r="H1457" s="49" t="s">
        <v>136</v>
      </c>
      <c r="I1457" s="21" t="s">
        <v>74</v>
      </c>
      <c r="J1457" t="s">
        <v>3046</v>
      </c>
      <c r="K1457" s="53" t="s">
        <v>29</v>
      </c>
      <c r="L1457" s="52" t="s">
        <v>92</v>
      </c>
      <c r="M1457" s="48" t="s">
        <v>73</v>
      </c>
      <c r="N1457" s="89" t="s">
        <v>74</v>
      </c>
      <c r="O1457" s="90" t="s">
        <v>74</v>
      </c>
      <c r="P1457" s="89" t="s">
        <v>74</v>
      </c>
      <c r="Q1457" s="47" t="str">
        <f t="shared" si="68"/>
        <v>da270e3a-6a20-43a8-81d2-2ca319f89f8a</v>
      </c>
      <c r="R1457" s="64" t="s">
        <v>848</v>
      </c>
      <c r="S1457" s="87">
        <v>1.4</v>
      </c>
      <c r="T1457" s="21">
        <v>1</v>
      </c>
      <c r="U1457" s="62" t="s">
        <v>139</v>
      </c>
      <c r="V1457" s="49" t="s">
        <v>136</v>
      </c>
    </row>
    <row r="1458" spans="1:22" x14ac:dyDescent="0.2">
      <c r="A1458" s="21" t="str">
        <f t="shared" si="66"/>
        <v>Catalogo principalOPEN-CSP ACADEMICO5c5e5b36-beb4-4192-8bd4-27a8a644443c</v>
      </c>
      <c r="B1458" s="21" t="str">
        <f t="shared" si="67"/>
        <v>5c5e5b36-beb4-4192-8bd4-27a8a644443cOPEN-CSP ACADEMICO</v>
      </c>
      <c r="D1458" s="21" t="s">
        <v>134</v>
      </c>
      <c r="E1458" t="s">
        <v>3047</v>
      </c>
      <c r="F1458" s="21" t="s">
        <v>779</v>
      </c>
      <c r="G1458" s="21" t="s">
        <v>134</v>
      </c>
      <c r="H1458" s="49" t="s">
        <v>136</v>
      </c>
      <c r="I1458" s="21" t="s">
        <v>74</v>
      </c>
      <c r="J1458" t="s">
        <v>3048</v>
      </c>
      <c r="K1458" s="53" t="s">
        <v>29</v>
      </c>
      <c r="L1458" s="52" t="s">
        <v>92</v>
      </c>
      <c r="M1458" s="48" t="s">
        <v>73</v>
      </c>
      <c r="N1458" s="89" t="s">
        <v>74</v>
      </c>
      <c r="O1458" s="90" t="s">
        <v>74</v>
      </c>
      <c r="P1458" s="89" t="s">
        <v>74</v>
      </c>
      <c r="Q1458" s="47" t="str">
        <f t="shared" si="68"/>
        <v>5c5e5b36-beb4-4192-8bd4-27a8a644443c</v>
      </c>
      <c r="R1458" s="64" t="s">
        <v>848</v>
      </c>
      <c r="S1458" s="87">
        <v>350</v>
      </c>
      <c r="T1458" s="21">
        <v>1</v>
      </c>
      <c r="U1458" s="62" t="s">
        <v>139</v>
      </c>
      <c r="V1458" s="49" t="s">
        <v>136</v>
      </c>
    </row>
    <row r="1459" spans="1:22" x14ac:dyDescent="0.2">
      <c r="A1459" s="21" t="str">
        <f t="shared" si="66"/>
        <v>Catalogo principalOPEN-CSP ACADEMICO4c3cb91a-d6b2-4560-a013-831d73308589</v>
      </c>
      <c r="B1459" s="21" t="str">
        <f t="shared" si="67"/>
        <v>4c3cb91a-d6b2-4560-a013-831d73308589OPEN-CSP ACADEMICO</v>
      </c>
      <c r="D1459" s="21" t="s">
        <v>134</v>
      </c>
      <c r="E1459" t="s">
        <v>3049</v>
      </c>
      <c r="F1459" s="21" t="s">
        <v>779</v>
      </c>
      <c r="G1459" s="21" t="s">
        <v>134</v>
      </c>
      <c r="H1459" s="49" t="s">
        <v>136</v>
      </c>
      <c r="I1459" s="21" t="s">
        <v>74</v>
      </c>
      <c r="J1459" t="s">
        <v>3050</v>
      </c>
      <c r="K1459" s="53" t="s">
        <v>29</v>
      </c>
      <c r="L1459" s="52" t="s">
        <v>92</v>
      </c>
      <c r="M1459" s="48" t="s">
        <v>73</v>
      </c>
      <c r="N1459" s="89" t="s">
        <v>74</v>
      </c>
      <c r="O1459" s="90" t="s">
        <v>74</v>
      </c>
      <c r="P1459" s="89" t="s">
        <v>74</v>
      </c>
      <c r="Q1459" s="47" t="str">
        <f t="shared" si="68"/>
        <v>4c3cb91a-d6b2-4560-a013-831d73308589</v>
      </c>
      <c r="R1459" s="64" t="s">
        <v>848</v>
      </c>
      <c r="S1459" s="87">
        <v>100</v>
      </c>
      <c r="T1459" s="21">
        <v>1</v>
      </c>
      <c r="U1459" s="62" t="s">
        <v>139</v>
      </c>
      <c r="V1459" s="49" t="s">
        <v>136</v>
      </c>
    </row>
    <row r="1460" spans="1:22" x14ac:dyDescent="0.2">
      <c r="A1460" s="21" t="str">
        <f t="shared" si="66"/>
        <v>Catalogo principalOPEN-CSP ACADEMICO48fdfbfd-2eac-4918-a5c9-d953b6fdb46e</v>
      </c>
      <c r="B1460" s="21" t="str">
        <f t="shared" si="67"/>
        <v>48fdfbfd-2eac-4918-a5c9-d953b6fdb46eOPEN-CSP ACADEMICO</v>
      </c>
      <c r="D1460" s="21" t="s">
        <v>134</v>
      </c>
      <c r="E1460" t="s">
        <v>3051</v>
      </c>
      <c r="F1460" s="21" t="s">
        <v>779</v>
      </c>
      <c r="G1460" s="21" t="s">
        <v>134</v>
      </c>
      <c r="H1460" s="49" t="s">
        <v>136</v>
      </c>
      <c r="I1460" s="21" t="s">
        <v>74</v>
      </c>
      <c r="J1460" t="s">
        <v>3052</v>
      </c>
      <c r="K1460" s="53" t="s">
        <v>29</v>
      </c>
      <c r="L1460" s="52" t="s">
        <v>92</v>
      </c>
      <c r="M1460" s="48" t="s">
        <v>73</v>
      </c>
      <c r="N1460" s="89" t="s">
        <v>74</v>
      </c>
      <c r="O1460" s="90" t="s">
        <v>74</v>
      </c>
      <c r="P1460" s="89" t="s">
        <v>74</v>
      </c>
      <c r="Q1460" s="47" t="str">
        <f t="shared" si="68"/>
        <v>48fdfbfd-2eac-4918-a5c9-d953b6fdb46e</v>
      </c>
      <c r="R1460" s="64" t="s">
        <v>848</v>
      </c>
      <c r="S1460" s="87">
        <v>20</v>
      </c>
      <c r="T1460" s="21">
        <v>1</v>
      </c>
      <c r="U1460" s="62" t="s">
        <v>139</v>
      </c>
      <c r="V1460" s="49" t="s">
        <v>136</v>
      </c>
    </row>
    <row r="1461" spans="1:22" x14ac:dyDescent="0.2">
      <c r="A1461" s="21" t="str">
        <f t="shared" si="66"/>
        <v>Catalogo principalOPEN-CSP ACADEMICO8ed01462-bbca-4eeb-861d-8f70a014430e</v>
      </c>
      <c r="B1461" s="21" t="str">
        <f t="shared" si="67"/>
        <v>8ed01462-bbca-4eeb-861d-8f70a014430eOPEN-CSP ACADEMICO</v>
      </c>
      <c r="D1461" s="21" t="s">
        <v>134</v>
      </c>
      <c r="E1461" t="s">
        <v>3053</v>
      </c>
      <c r="F1461" s="21" t="s">
        <v>779</v>
      </c>
      <c r="G1461" s="21" t="s">
        <v>134</v>
      </c>
      <c r="H1461" s="49" t="s">
        <v>136</v>
      </c>
      <c r="I1461" s="21" t="s">
        <v>74</v>
      </c>
      <c r="J1461" t="s">
        <v>3054</v>
      </c>
      <c r="K1461" s="53" t="s">
        <v>29</v>
      </c>
      <c r="L1461" s="52" t="s">
        <v>92</v>
      </c>
      <c r="M1461" s="48" t="s">
        <v>73</v>
      </c>
      <c r="N1461" s="89" t="s">
        <v>74</v>
      </c>
      <c r="O1461" s="90" t="s">
        <v>74</v>
      </c>
      <c r="P1461" s="89" t="s">
        <v>74</v>
      </c>
      <c r="Q1461" s="47" t="str">
        <f t="shared" si="68"/>
        <v>8ed01462-bbca-4eeb-861d-8f70a014430e</v>
      </c>
      <c r="R1461" s="64" t="s">
        <v>848</v>
      </c>
      <c r="S1461" s="87">
        <v>40</v>
      </c>
      <c r="T1461" s="21">
        <v>1</v>
      </c>
      <c r="U1461" s="62" t="s">
        <v>139</v>
      </c>
      <c r="V1461" s="49" t="s">
        <v>136</v>
      </c>
    </row>
    <row r="1462" spans="1:22" x14ac:dyDescent="0.2">
      <c r="A1462" s="21" t="str">
        <f t="shared" si="66"/>
        <v>Catalogo principalOPEN-CSP ACADEMICO6328d88f-c4d3-4bae-8f39-2abe1c91a57b</v>
      </c>
      <c r="B1462" s="21" t="str">
        <f t="shared" si="67"/>
        <v>6328d88f-c4d3-4bae-8f39-2abe1c91a57bOPEN-CSP ACADEMICO</v>
      </c>
      <c r="D1462" s="21" t="s">
        <v>134</v>
      </c>
      <c r="E1462" t="s">
        <v>3055</v>
      </c>
      <c r="F1462" s="21" t="s">
        <v>779</v>
      </c>
      <c r="G1462" s="21" t="s">
        <v>134</v>
      </c>
      <c r="H1462" s="49" t="s">
        <v>136</v>
      </c>
      <c r="I1462" s="21" t="s">
        <v>74</v>
      </c>
      <c r="J1462" t="s">
        <v>3056</v>
      </c>
      <c r="K1462" s="53" t="s">
        <v>29</v>
      </c>
      <c r="L1462" s="52" t="s">
        <v>92</v>
      </c>
      <c r="M1462" s="48" t="s">
        <v>73</v>
      </c>
      <c r="N1462" s="89" t="s">
        <v>74</v>
      </c>
      <c r="O1462" s="90" t="s">
        <v>74</v>
      </c>
      <c r="P1462" s="89" t="s">
        <v>74</v>
      </c>
      <c r="Q1462" s="47" t="str">
        <f t="shared" si="68"/>
        <v>6328d88f-c4d3-4bae-8f39-2abe1c91a57b</v>
      </c>
      <c r="R1462" s="64" t="s">
        <v>848</v>
      </c>
      <c r="S1462" s="87">
        <v>605</v>
      </c>
      <c r="T1462" s="21">
        <v>1</v>
      </c>
      <c r="U1462" s="62" t="s">
        <v>139</v>
      </c>
      <c r="V1462" s="49" t="s">
        <v>136</v>
      </c>
    </row>
    <row r="1463" spans="1:22" x14ac:dyDescent="0.2">
      <c r="A1463" s="21" t="str">
        <f t="shared" si="66"/>
        <v>Catalogo principalOPEN-CSP ACADEMICOc4ffb9fe-f5cc-413f-a8bb-8568d2590f04</v>
      </c>
      <c r="B1463" s="21" t="str">
        <f t="shared" si="67"/>
        <v>c4ffb9fe-f5cc-413f-a8bb-8568d2590f04OPEN-CSP ACADEMICO</v>
      </c>
      <c r="D1463" s="21" t="s">
        <v>134</v>
      </c>
      <c r="E1463" t="s">
        <v>3057</v>
      </c>
      <c r="F1463" s="21" t="s">
        <v>779</v>
      </c>
      <c r="G1463" s="21" t="s">
        <v>3058</v>
      </c>
      <c r="H1463" s="49" t="s">
        <v>136</v>
      </c>
      <c r="I1463" s="21" t="s">
        <v>74</v>
      </c>
      <c r="J1463" t="s">
        <v>3059</v>
      </c>
      <c r="K1463" s="53" t="s">
        <v>29</v>
      </c>
      <c r="L1463" s="52" t="s">
        <v>92</v>
      </c>
      <c r="M1463" s="48" t="s">
        <v>73</v>
      </c>
      <c r="N1463" s="89" t="s">
        <v>74</v>
      </c>
      <c r="O1463" s="90" t="s">
        <v>74</v>
      </c>
      <c r="P1463" s="89" t="s">
        <v>74</v>
      </c>
      <c r="Q1463" s="47" t="str">
        <f t="shared" si="68"/>
        <v>c4ffb9fe-f5cc-413f-a8bb-8568d2590f04</v>
      </c>
      <c r="R1463" s="64" t="s">
        <v>848</v>
      </c>
      <c r="S1463" s="87">
        <v>170</v>
      </c>
      <c r="T1463" s="21"/>
      <c r="U1463" s="62" t="s">
        <v>139</v>
      </c>
      <c r="V1463" s="49" t="s">
        <v>136</v>
      </c>
    </row>
    <row r="1464" spans="1:22" x14ac:dyDescent="0.2">
      <c r="A1464" s="21" t="str">
        <f t="shared" si="66"/>
        <v>Catalogo principalOPEN-CSP ACADEMICO14c02bb6-b226-4951-8c9a-f12bbfb0aaf3</v>
      </c>
      <c r="B1464" s="21" t="str">
        <f t="shared" si="67"/>
        <v>14c02bb6-b226-4951-8c9a-f12bbfb0aaf3OPEN-CSP ACADEMICO</v>
      </c>
      <c r="D1464" s="21" t="s">
        <v>134</v>
      </c>
      <c r="E1464" t="s">
        <v>3060</v>
      </c>
      <c r="F1464" s="21" t="s">
        <v>779</v>
      </c>
      <c r="G1464" s="21" t="s">
        <v>3058</v>
      </c>
      <c r="H1464" s="49" t="s">
        <v>136</v>
      </c>
      <c r="I1464" s="21" t="s">
        <v>74</v>
      </c>
      <c r="J1464" t="s">
        <v>3061</v>
      </c>
      <c r="K1464" s="53" t="s">
        <v>29</v>
      </c>
      <c r="L1464" s="52" t="s">
        <v>92</v>
      </c>
      <c r="M1464" s="48" t="s">
        <v>73</v>
      </c>
      <c r="N1464" s="89" t="s">
        <v>74</v>
      </c>
      <c r="O1464" s="90" t="s">
        <v>74</v>
      </c>
      <c r="P1464" s="89" t="s">
        <v>74</v>
      </c>
      <c r="Q1464" s="47" t="str">
        <f t="shared" si="68"/>
        <v>14c02bb6-b226-4951-8c9a-f12bbfb0aaf3</v>
      </c>
      <c r="R1464" s="64" t="s">
        <v>848</v>
      </c>
      <c r="S1464" s="87">
        <v>275</v>
      </c>
      <c r="T1464" s="21"/>
      <c r="U1464" s="62" t="s">
        <v>139</v>
      </c>
      <c r="V1464" s="49" t="s">
        <v>136</v>
      </c>
    </row>
    <row r="1465" spans="1:22" x14ac:dyDescent="0.2">
      <c r="A1465" s="21" t="str">
        <f t="shared" si="66"/>
        <v>Catalogo principalOPEN-CSP ACADEMICO3dad9f29-0543-42e4-9bff-21c8010f3a41</v>
      </c>
      <c r="B1465" s="21" t="str">
        <f t="shared" si="67"/>
        <v>3dad9f29-0543-42e4-9bff-21c8010f3a41OPEN-CSP ACADEMICO</v>
      </c>
      <c r="D1465" s="21" t="s">
        <v>134</v>
      </c>
      <c r="E1465" t="s">
        <v>3062</v>
      </c>
      <c r="F1465" s="21" t="s">
        <v>779</v>
      </c>
      <c r="G1465" s="21" t="s">
        <v>3058</v>
      </c>
      <c r="H1465" s="49" t="s">
        <v>136</v>
      </c>
      <c r="I1465" s="21" t="s">
        <v>74</v>
      </c>
      <c r="J1465" t="s">
        <v>3063</v>
      </c>
      <c r="K1465" s="53" t="s">
        <v>29</v>
      </c>
      <c r="L1465" s="52" t="s">
        <v>92</v>
      </c>
      <c r="M1465" s="48" t="s">
        <v>73</v>
      </c>
      <c r="N1465" s="89" t="s">
        <v>74</v>
      </c>
      <c r="O1465" s="90" t="s">
        <v>74</v>
      </c>
      <c r="P1465" s="89" t="s">
        <v>74</v>
      </c>
      <c r="Q1465" s="47" t="str">
        <f t="shared" si="68"/>
        <v>3dad9f29-0543-42e4-9bff-21c8010f3a41</v>
      </c>
      <c r="R1465" s="64" t="s">
        <v>848</v>
      </c>
      <c r="S1465" s="87">
        <v>16.5</v>
      </c>
      <c r="T1465" s="21"/>
      <c r="U1465" s="62" t="s">
        <v>139</v>
      </c>
      <c r="V1465" s="49" t="s">
        <v>136</v>
      </c>
    </row>
    <row r="1466" spans="1:22" x14ac:dyDescent="0.2">
      <c r="A1466" s="21" t="str">
        <f t="shared" si="66"/>
        <v>Catalogo principalOPEN-CSP ACADEMICOe21a7987-2d79-4ace-89eb-4d1f69d226fe</v>
      </c>
      <c r="B1466" s="21" t="str">
        <f t="shared" si="67"/>
        <v>e21a7987-2d79-4ace-89eb-4d1f69d226feOPEN-CSP ACADEMICO</v>
      </c>
      <c r="D1466" s="21" t="s">
        <v>134</v>
      </c>
      <c r="E1466" t="s">
        <v>3064</v>
      </c>
      <c r="F1466" s="21" t="s">
        <v>779</v>
      </c>
      <c r="G1466" s="21" t="s">
        <v>3058</v>
      </c>
      <c r="H1466" s="49" t="s">
        <v>136</v>
      </c>
      <c r="I1466" s="21" t="s">
        <v>74</v>
      </c>
      <c r="J1466" t="s">
        <v>3065</v>
      </c>
      <c r="K1466" s="53" t="s">
        <v>29</v>
      </c>
      <c r="L1466" s="52" t="s">
        <v>92</v>
      </c>
      <c r="M1466" s="48" t="s">
        <v>73</v>
      </c>
      <c r="N1466" s="89" t="s">
        <v>74</v>
      </c>
      <c r="O1466" s="90" t="s">
        <v>74</v>
      </c>
      <c r="P1466" s="89" t="s">
        <v>74</v>
      </c>
      <c r="Q1466" s="47" t="str">
        <f t="shared" si="68"/>
        <v>e21a7987-2d79-4ace-89eb-4d1f69d226fe</v>
      </c>
      <c r="R1466" s="64" t="s">
        <v>848</v>
      </c>
      <c r="S1466" s="87">
        <v>16.5</v>
      </c>
      <c r="T1466" s="21"/>
      <c r="U1466" s="62" t="s">
        <v>139</v>
      </c>
      <c r="V1466" s="49" t="s">
        <v>136</v>
      </c>
    </row>
    <row r="1467" spans="1:22" x14ac:dyDescent="0.2">
      <c r="A1467" s="21" t="str">
        <f t="shared" si="66"/>
        <v>Catalogo principalOPEN-CSP ACADEMICO707902b1-54b5-4dd3-910c-0ca4376cba8a</v>
      </c>
      <c r="B1467" s="21" t="str">
        <f t="shared" si="67"/>
        <v>707902b1-54b5-4dd3-910c-0ca4376cba8aOPEN-CSP ACADEMICO</v>
      </c>
      <c r="D1467" s="21" t="s">
        <v>134</v>
      </c>
      <c r="E1467" t="s">
        <v>3066</v>
      </c>
      <c r="F1467" s="21" t="s">
        <v>779</v>
      </c>
      <c r="G1467" s="21" t="s">
        <v>3058</v>
      </c>
      <c r="H1467" s="49" t="s">
        <v>136</v>
      </c>
      <c r="I1467" s="21" t="s">
        <v>74</v>
      </c>
      <c r="J1467" t="s">
        <v>3067</v>
      </c>
      <c r="K1467" s="53" t="s">
        <v>29</v>
      </c>
      <c r="L1467" s="52" t="s">
        <v>92</v>
      </c>
      <c r="M1467" s="48" t="s">
        <v>73</v>
      </c>
      <c r="N1467" s="89" t="s">
        <v>74</v>
      </c>
      <c r="O1467" s="90" t="s">
        <v>74</v>
      </c>
      <c r="P1467" s="89" t="s">
        <v>74</v>
      </c>
      <c r="Q1467" s="47" t="str">
        <f t="shared" si="68"/>
        <v>707902b1-54b5-4dd3-910c-0ca4376cba8a</v>
      </c>
      <c r="R1467" s="64" t="s">
        <v>848</v>
      </c>
      <c r="S1467" s="87">
        <v>12</v>
      </c>
      <c r="T1467" s="21"/>
      <c r="U1467" s="62" t="s">
        <v>139</v>
      </c>
      <c r="V1467" s="49" t="s">
        <v>136</v>
      </c>
    </row>
    <row r="1468" spans="1:22" x14ac:dyDescent="0.2">
      <c r="A1468" s="21" t="str">
        <f t="shared" si="66"/>
        <v>Catalogo principalOPEN-CSP ACADEMICOa3b23d24-a1bc-4b9a-be03-3c71297d3738</v>
      </c>
      <c r="B1468" s="21" t="str">
        <f t="shared" si="67"/>
        <v>a3b23d24-a1bc-4b9a-be03-3c71297d3738OPEN-CSP ACADEMICO</v>
      </c>
      <c r="D1468" s="21" t="s">
        <v>134</v>
      </c>
      <c r="E1468" t="s">
        <v>3068</v>
      </c>
      <c r="F1468" s="21" t="s">
        <v>779</v>
      </c>
      <c r="G1468" s="21" t="s">
        <v>3058</v>
      </c>
      <c r="H1468" s="49" t="s">
        <v>136</v>
      </c>
      <c r="I1468" s="21" t="s">
        <v>74</v>
      </c>
      <c r="J1468" t="s">
        <v>3069</v>
      </c>
      <c r="K1468" s="53" t="s">
        <v>29</v>
      </c>
      <c r="L1468" s="52" t="s">
        <v>92</v>
      </c>
      <c r="M1468" s="48" t="s">
        <v>73</v>
      </c>
      <c r="N1468" s="89" t="s">
        <v>74</v>
      </c>
      <c r="O1468" s="90" t="s">
        <v>74</v>
      </c>
      <c r="P1468" s="89" t="s">
        <v>74</v>
      </c>
      <c r="Q1468" s="47" t="str">
        <f t="shared" si="68"/>
        <v>a3b23d24-a1bc-4b9a-be03-3c71297d3738</v>
      </c>
      <c r="R1468" s="64" t="s">
        <v>848</v>
      </c>
      <c r="S1468" s="87">
        <v>12</v>
      </c>
      <c r="T1468" s="21"/>
      <c r="U1468" s="62" t="s">
        <v>139</v>
      </c>
      <c r="V1468" s="49" t="s">
        <v>136</v>
      </c>
    </row>
    <row r="1469" spans="1:22" x14ac:dyDescent="0.2">
      <c r="A1469" s="21" t="str">
        <f t="shared" si="66"/>
        <v>Catalogo principalOPEN-CSP ACADEMICO36f7ab3f-3165-472f-97f9-e7fd1649d92a</v>
      </c>
      <c r="B1469" s="21" t="str">
        <f t="shared" si="67"/>
        <v>36f7ab3f-3165-472f-97f9-e7fd1649d92aOPEN-CSP ACADEMICO</v>
      </c>
      <c r="D1469" s="21" t="s">
        <v>134</v>
      </c>
      <c r="E1469" t="s">
        <v>3070</v>
      </c>
      <c r="F1469" s="21" t="s">
        <v>779</v>
      </c>
      <c r="G1469" s="21" t="s">
        <v>3058</v>
      </c>
      <c r="H1469" s="49" t="s">
        <v>136</v>
      </c>
      <c r="I1469" s="21" t="s">
        <v>74</v>
      </c>
      <c r="J1469" t="s">
        <v>3071</v>
      </c>
      <c r="K1469" s="53" t="s">
        <v>29</v>
      </c>
      <c r="L1469" s="52" t="s">
        <v>92</v>
      </c>
      <c r="M1469" s="48" t="s">
        <v>73</v>
      </c>
      <c r="N1469" s="89" t="s">
        <v>74</v>
      </c>
      <c r="O1469" s="90" t="s">
        <v>74</v>
      </c>
      <c r="P1469" s="89" t="s">
        <v>74</v>
      </c>
      <c r="Q1469" s="47" t="str">
        <f t="shared" si="68"/>
        <v>36f7ab3f-3165-472f-97f9-e7fd1649d92a</v>
      </c>
      <c r="R1469" s="64" t="s">
        <v>848</v>
      </c>
      <c r="S1469" s="87">
        <v>66</v>
      </c>
      <c r="T1469" s="21"/>
      <c r="U1469" s="62" t="s">
        <v>139</v>
      </c>
      <c r="V1469" s="49" t="s">
        <v>136</v>
      </c>
    </row>
    <row r="1470" spans="1:22" x14ac:dyDescent="0.2">
      <c r="A1470" s="21" t="str">
        <f t="shared" si="66"/>
        <v>Catalogo principalOPEN-CSP ACADEMICOab2f1304-51e9-4066-b274-ac0cd33d24c2</v>
      </c>
      <c r="B1470" s="21" t="str">
        <f t="shared" si="67"/>
        <v>ab2f1304-51e9-4066-b274-ac0cd33d24c2OPEN-CSP ACADEMICO</v>
      </c>
      <c r="D1470" s="21" t="s">
        <v>134</v>
      </c>
      <c r="E1470" t="s">
        <v>3072</v>
      </c>
      <c r="F1470" s="21" t="s">
        <v>779</v>
      </c>
      <c r="G1470" s="21" t="s">
        <v>3058</v>
      </c>
      <c r="H1470" s="49" t="s">
        <v>136</v>
      </c>
      <c r="I1470" s="21" t="s">
        <v>74</v>
      </c>
      <c r="J1470" t="s">
        <v>3073</v>
      </c>
      <c r="K1470" s="53" t="s">
        <v>29</v>
      </c>
      <c r="L1470" s="52" t="s">
        <v>92</v>
      </c>
      <c r="M1470" s="48" t="s">
        <v>73</v>
      </c>
      <c r="N1470" s="89" t="s">
        <v>74</v>
      </c>
      <c r="O1470" s="90" t="s">
        <v>74</v>
      </c>
      <c r="P1470" s="89" t="s">
        <v>74</v>
      </c>
      <c r="Q1470" s="47" t="str">
        <f t="shared" si="68"/>
        <v>ab2f1304-51e9-4066-b274-ac0cd33d24c2</v>
      </c>
      <c r="R1470" s="64" t="s">
        <v>848</v>
      </c>
      <c r="S1470" s="87">
        <v>66</v>
      </c>
      <c r="T1470" s="21"/>
      <c r="U1470" s="62" t="s">
        <v>139</v>
      </c>
      <c r="V1470" s="49" t="s">
        <v>136</v>
      </c>
    </row>
    <row r="1471" spans="1:22" x14ac:dyDescent="0.2">
      <c r="A1471" s="21" t="str">
        <f t="shared" ref="A1471:A1534" si="69">D1471&amp;F1471&amp;E1471</f>
        <v>Catalogo principalOPEN-CSP ACADEMICO33076cdc-516d-48df-a23c-5954f7d924e7</v>
      </c>
      <c r="B1471" s="21" t="str">
        <f t="shared" ref="B1471:B1534" si="70">E1471&amp;F1471</f>
        <v>33076cdc-516d-48df-a23c-5954f7d924e7OPEN-CSP ACADEMICO</v>
      </c>
      <c r="D1471" s="21" t="s">
        <v>134</v>
      </c>
      <c r="E1471" t="s">
        <v>3074</v>
      </c>
      <c r="F1471" s="21" t="s">
        <v>779</v>
      </c>
      <c r="G1471" s="21" t="s">
        <v>3058</v>
      </c>
      <c r="H1471" s="49" t="s">
        <v>136</v>
      </c>
      <c r="I1471" s="21" t="s">
        <v>74</v>
      </c>
      <c r="J1471" t="s">
        <v>3075</v>
      </c>
      <c r="K1471" s="53" t="s">
        <v>29</v>
      </c>
      <c r="L1471" s="52" t="s">
        <v>92</v>
      </c>
      <c r="M1471" s="48" t="s">
        <v>73</v>
      </c>
      <c r="N1471" s="89" t="s">
        <v>74</v>
      </c>
      <c r="O1471" s="90" t="s">
        <v>74</v>
      </c>
      <c r="P1471" s="89" t="s">
        <v>74</v>
      </c>
      <c r="Q1471" s="47" t="str">
        <f t="shared" si="68"/>
        <v>33076cdc-516d-48df-a23c-5954f7d924e7</v>
      </c>
      <c r="R1471" s="64" t="s">
        <v>848</v>
      </c>
      <c r="S1471" s="87">
        <v>48</v>
      </c>
      <c r="T1471" s="21"/>
      <c r="U1471" s="62" t="s">
        <v>139</v>
      </c>
      <c r="V1471" s="49" t="s">
        <v>136</v>
      </c>
    </row>
    <row r="1472" spans="1:22" x14ac:dyDescent="0.2">
      <c r="A1472" s="21" t="str">
        <f t="shared" si="69"/>
        <v>Catalogo principalOPEN-CSP ACADEMICO69907188-cc89-4dd8-807e-8f0695c7c594</v>
      </c>
      <c r="B1472" s="21" t="str">
        <f t="shared" si="70"/>
        <v>69907188-cc89-4dd8-807e-8f0695c7c594OPEN-CSP ACADEMICO</v>
      </c>
      <c r="D1472" s="21" t="s">
        <v>134</v>
      </c>
      <c r="E1472" t="s">
        <v>3076</v>
      </c>
      <c r="F1472" s="21" t="s">
        <v>779</v>
      </c>
      <c r="G1472" s="21" t="s">
        <v>3058</v>
      </c>
      <c r="H1472" s="49" t="s">
        <v>136</v>
      </c>
      <c r="I1472" s="21" t="s">
        <v>74</v>
      </c>
      <c r="J1472" t="s">
        <v>3077</v>
      </c>
      <c r="K1472" s="53" t="s">
        <v>29</v>
      </c>
      <c r="L1472" s="52" t="s">
        <v>92</v>
      </c>
      <c r="M1472" s="48" t="s">
        <v>73</v>
      </c>
      <c r="N1472" s="89" t="s">
        <v>74</v>
      </c>
      <c r="O1472" s="90" t="s">
        <v>74</v>
      </c>
      <c r="P1472" s="89" t="s">
        <v>74</v>
      </c>
      <c r="Q1472" s="47" t="str">
        <f t="shared" si="68"/>
        <v>69907188-cc89-4dd8-807e-8f0695c7c594</v>
      </c>
      <c r="R1472" s="64" t="s">
        <v>848</v>
      </c>
      <c r="S1472" s="87">
        <v>48</v>
      </c>
      <c r="T1472" s="21"/>
      <c r="U1472" s="62" t="s">
        <v>139</v>
      </c>
      <c r="V1472" s="49" t="s">
        <v>136</v>
      </c>
    </row>
    <row r="1473" spans="1:22" x14ac:dyDescent="0.2">
      <c r="A1473" s="21" t="str">
        <f t="shared" si="69"/>
        <v>Catalogo principalOPEN-CSP ACADEMICOfc15a221-ef98-4862-aae1-cbd07fdbac44</v>
      </c>
      <c r="B1473" s="21" t="str">
        <f t="shared" si="70"/>
        <v>fc15a221-ef98-4862-aae1-cbd07fdbac44OPEN-CSP ACADEMICO</v>
      </c>
      <c r="D1473" s="21" t="s">
        <v>134</v>
      </c>
      <c r="E1473" t="s">
        <v>3078</v>
      </c>
      <c r="F1473" s="21" t="s">
        <v>779</v>
      </c>
      <c r="G1473" s="21" t="s">
        <v>3058</v>
      </c>
      <c r="H1473" s="49" t="s">
        <v>136</v>
      </c>
      <c r="I1473" s="21" t="s">
        <v>74</v>
      </c>
      <c r="J1473" t="s">
        <v>3079</v>
      </c>
      <c r="K1473" s="53" t="s">
        <v>29</v>
      </c>
      <c r="L1473" s="52" t="s">
        <v>92</v>
      </c>
      <c r="M1473" s="48" t="s">
        <v>73</v>
      </c>
      <c r="N1473" s="89" t="s">
        <v>74</v>
      </c>
      <c r="O1473" s="90" t="s">
        <v>74</v>
      </c>
      <c r="P1473" s="89" t="s">
        <v>74</v>
      </c>
      <c r="Q1473" s="47" t="str">
        <f t="shared" si="68"/>
        <v>fc15a221-ef98-4862-aae1-cbd07fdbac44</v>
      </c>
      <c r="R1473" s="64" t="s">
        <v>848</v>
      </c>
      <c r="S1473" s="87">
        <v>320</v>
      </c>
      <c r="T1473" s="21"/>
      <c r="U1473" s="62" t="s">
        <v>139</v>
      </c>
      <c r="V1473" s="49" t="s">
        <v>136</v>
      </c>
    </row>
    <row r="1474" spans="1:22" x14ac:dyDescent="0.2">
      <c r="A1474" s="21" t="str">
        <f t="shared" si="69"/>
        <v>Catalogo principalOPEN-CSP ACADEMICO0e0eb210-86e7-4038-9905-4fd5bf71c4bd</v>
      </c>
      <c r="B1474" s="21" t="str">
        <f t="shared" si="70"/>
        <v>0e0eb210-86e7-4038-9905-4fd5bf71c4bdOPEN-CSP ACADEMICO</v>
      </c>
      <c r="D1474" s="21" t="s">
        <v>134</v>
      </c>
      <c r="E1474" t="s">
        <v>3080</v>
      </c>
      <c r="F1474" s="21" t="s">
        <v>779</v>
      </c>
      <c r="G1474" s="21" t="s">
        <v>3058</v>
      </c>
      <c r="H1474" s="49" t="s">
        <v>136</v>
      </c>
      <c r="I1474" s="21" t="s">
        <v>74</v>
      </c>
      <c r="J1474" t="s">
        <v>3081</v>
      </c>
      <c r="K1474" s="53" t="s">
        <v>29</v>
      </c>
      <c r="L1474" s="52" t="s">
        <v>92</v>
      </c>
      <c r="M1474" s="48" t="s">
        <v>73</v>
      </c>
      <c r="N1474" s="89" t="s">
        <v>74</v>
      </c>
      <c r="O1474" s="90" t="s">
        <v>74</v>
      </c>
      <c r="P1474" s="89" t="s">
        <v>74</v>
      </c>
      <c r="Q1474" s="47" t="str">
        <f t="shared" si="68"/>
        <v>0e0eb210-86e7-4038-9905-4fd5bf71c4bd</v>
      </c>
      <c r="R1474" s="64" t="s">
        <v>848</v>
      </c>
      <c r="S1474" s="87">
        <v>200</v>
      </c>
      <c r="T1474" s="21"/>
      <c r="U1474" s="62" t="s">
        <v>139</v>
      </c>
      <c r="V1474" s="49" t="s">
        <v>136</v>
      </c>
    </row>
    <row r="1475" spans="1:22" x14ac:dyDescent="0.2">
      <c r="A1475" s="21" t="str">
        <f t="shared" si="69"/>
        <v>Catalogo principalOPEN-CSP ACADEMICOd606281d-739b-435f-8569-bdb47c1f5ce6</v>
      </c>
      <c r="B1475" s="21" t="str">
        <f t="shared" si="70"/>
        <v>d606281d-739b-435f-8569-bdb47c1f5ce6OPEN-CSP ACADEMICO</v>
      </c>
      <c r="D1475" s="21" t="s">
        <v>134</v>
      </c>
      <c r="E1475" t="s">
        <v>3082</v>
      </c>
      <c r="F1475" s="21" t="s">
        <v>779</v>
      </c>
      <c r="G1475" s="21" t="s">
        <v>3058</v>
      </c>
      <c r="H1475" s="49" t="s">
        <v>136</v>
      </c>
      <c r="I1475" s="21" t="s">
        <v>74</v>
      </c>
      <c r="J1475" t="s">
        <v>3083</v>
      </c>
      <c r="K1475" s="53" t="s">
        <v>29</v>
      </c>
      <c r="L1475" s="52" t="s">
        <v>92</v>
      </c>
      <c r="M1475" s="48" t="s">
        <v>73</v>
      </c>
      <c r="N1475" s="89" t="s">
        <v>74</v>
      </c>
      <c r="O1475" s="90" t="s">
        <v>74</v>
      </c>
      <c r="P1475" s="89" t="s">
        <v>74</v>
      </c>
      <c r="Q1475" s="47" t="str">
        <f t="shared" ref="Q1475:Q1538" si="71">+E1475</f>
        <v>d606281d-739b-435f-8569-bdb47c1f5ce6</v>
      </c>
      <c r="R1475" s="64" t="s">
        <v>848</v>
      </c>
      <c r="S1475" s="87">
        <v>200</v>
      </c>
      <c r="T1475" s="21"/>
      <c r="U1475" s="62" t="s">
        <v>139</v>
      </c>
      <c r="V1475" s="49" t="s">
        <v>136</v>
      </c>
    </row>
    <row r="1476" spans="1:22" x14ac:dyDescent="0.2">
      <c r="A1476" s="21" t="str">
        <f t="shared" si="69"/>
        <v>Catalogo principalOPEN-CSP ACADEMICOb3ef7432-5581-4b45-95bf-3a51b0d7f296</v>
      </c>
      <c r="B1476" s="21" t="str">
        <f t="shared" si="70"/>
        <v>b3ef7432-5581-4b45-95bf-3a51b0d7f296OPEN-CSP ACADEMICO</v>
      </c>
      <c r="D1476" s="21" t="s">
        <v>134</v>
      </c>
      <c r="E1476" t="s">
        <v>3084</v>
      </c>
      <c r="F1476" s="21" t="s">
        <v>779</v>
      </c>
      <c r="G1476" s="21" t="s">
        <v>3058</v>
      </c>
      <c r="H1476" s="49" t="s">
        <v>136</v>
      </c>
      <c r="I1476" s="21" t="s">
        <v>74</v>
      </c>
      <c r="J1476" t="s">
        <v>3085</v>
      </c>
      <c r="K1476" s="53" t="s">
        <v>29</v>
      </c>
      <c r="L1476" s="52" t="s">
        <v>92</v>
      </c>
      <c r="M1476" s="48" t="s">
        <v>73</v>
      </c>
      <c r="N1476" s="89" t="s">
        <v>74</v>
      </c>
      <c r="O1476" s="90" t="s">
        <v>74</v>
      </c>
      <c r="P1476" s="89" t="s">
        <v>74</v>
      </c>
      <c r="Q1476" s="47" t="str">
        <f t="shared" si="71"/>
        <v>b3ef7432-5581-4b45-95bf-3a51b0d7f296</v>
      </c>
      <c r="R1476" s="64" t="s">
        <v>848</v>
      </c>
      <c r="S1476" s="87">
        <v>0</v>
      </c>
      <c r="T1476" s="21"/>
      <c r="U1476" s="62" t="s">
        <v>139</v>
      </c>
      <c r="V1476" s="49" t="s">
        <v>136</v>
      </c>
    </row>
    <row r="1477" spans="1:22" x14ac:dyDescent="0.2">
      <c r="A1477" s="21" t="str">
        <f t="shared" si="69"/>
        <v>Catalogo principalOPEN-CSP ACADEMICO77abd8d3-fc66-424b-8626-8d216d4ea52b</v>
      </c>
      <c r="B1477" s="21" t="str">
        <f t="shared" si="70"/>
        <v>77abd8d3-fc66-424b-8626-8d216d4ea52bOPEN-CSP ACADEMICO</v>
      </c>
      <c r="D1477" s="21" t="s">
        <v>134</v>
      </c>
      <c r="E1477" t="s">
        <v>3086</v>
      </c>
      <c r="F1477" s="21" t="s">
        <v>779</v>
      </c>
      <c r="G1477" s="21" t="s">
        <v>3058</v>
      </c>
      <c r="H1477" s="49" t="s">
        <v>136</v>
      </c>
      <c r="I1477" s="21" t="s">
        <v>74</v>
      </c>
      <c r="J1477" t="s">
        <v>3087</v>
      </c>
      <c r="K1477" s="53" t="s">
        <v>29</v>
      </c>
      <c r="L1477" s="52" t="s">
        <v>92</v>
      </c>
      <c r="M1477" s="48" t="s">
        <v>73</v>
      </c>
      <c r="N1477" s="89" t="s">
        <v>74</v>
      </c>
      <c r="O1477" s="90" t="s">
        <v>74</v>
      </c>
      <c r="P1477" s="89" t="s">
        <v>74</v>
      </c>
      <c r="Q1477" s="47" t="str">
        <f t="shared" si="71"/>
        <v>77abd8d3-fc66-424b-8626-8d216d4ea52b</v>
      </c>
      <c r="R1477" s="64" t="s">
        <v>848</v>
      </c>
      <c r="S1477" s="87">
        <v>0</v>
      </c>
      <c r="T1477" s="21"/>
      <c r="U1477" s="62" t="s">
        <v>139</v>
      </c>
      <c r="V1477" s="49" t="s">
        <v>136</v>
      </c>
    </row>
    <row r="1478" spans="1:22" x14ac:dyDescent="0.2">
      <c r="A1478" s="21" t="str">
        <f t="shared" si="69"/>
        <v>Catalogo principalOPEN-CSP ACADEMICO4a8f9036-791e-4ce4-a788-6c5af859fd82</v>
      </c>
      <c r="B1478" s="21" t="str">
        <f t="shared" si="70"/>
        <v>4a8f9036-791e-4ce4-a788-6c5af859fd82OPEN-CSP ACADEMICO</v>
      </c>
      <c r="D1478" s="21" t="s">
        <v>134</v>
      </c>
      <c r="E1478" t="s">
        <v>3088</v>
      </c>
      <c r="F1478" s="21" t="s">
        <v>779</v>
      </c>
      <c r="G1478" s="21" t="s">
        <v>3058</v>
      </c>
      <c r="H1478" s="49" t="s">
        <v>136</v>
      </c>
      <c r="I1478" s="21" t="s">
        <v>74</v>
      </c>
      <c r="J1478" t="s">
        <v>3089</v>
      </c>
      <c r="K1478" s="53" t="s">
        <v>29</v>
      </c>
      <c r="L1478" s="52" t="s">
        <v>92</v>
      </c>
      <c r="M1478" s="48" t="s">
        <v>73</v>
      </c>
      <c r="N1478" s="89" t="s">
        <v>74</v>
      </c>
      <c r="O1478" s="90" t="s">
        <v>74</v>
      </c>
      <c r="P1478" s="89" t="s">
        <v>74</v>
      </c>
      <c r="Q1478" s="47" t="str">
        <f t="shared" si="71"/>
        <v>4a8f9036-791e-4ce4-a788-6c5af859fd82</v>
      </c>
      <c r="R1478" s="64" t="s">
        <v>848</v>
      </c>
      <c r="S1478" s="87">
        <v>1</v>
      </c>
      <c r="T1478" s="21"/>
      <c r="U1478" s="62" t="s">
        <v>139</v>
      </c>
      <c r="V1478" s="49" t="s">
        <v>136</v>
      </c>
    </row>
    <row r="1479" spans="1:22" x14ac:dyDescent="0.2">
      <c r="A1479" s="21" t="str">
        <f t="shared" si="69"/>
        <v>Catalogo principalOPEN-CSP ACADEMICO64c933a0-f4f1-44aa-827e-de5e9d65de55</v>
      </c>
      <c r="B1479" s="21" t="str">
        <f t="shared" si="70"/>
        <v>64c933a0-f4f1-44aa-827e-de5e9d65de55OPEN-CSP ACADEMICO</v>
      </c>
      <c r="D1479" s="21" t="s">
        <v>134</v>
      </c>
      <c r="E1479" t="s">
        <v>3090</v>
      </c>
      <c r="F1479" s="21" t="s">
        <v>779</v>
      </c>
      <c r="G1479" s="21" t="s">
        <v>3058</v>
      </c>
      <c r="H1479" s="49" t="s">
        <v>136</v>
      </c>
      <c r="I1479" s="21" t="s">
        <v>74</v>
      </c>
      <c r="J1479" t="s">
        <v>3091</v>
      </c>
      <c r="K1479" s="53" t="s">
        <v>29</v>
      </c>
      <c r="L1479" s="52" t="s">
        <v>92</v>
      </c>
      <c r="M1479" s="48" t="s">
        <v>73</v>
      </c>
      <c r="N1479" s="89" t="s">
        <v>74</v>
      </c>
      <c r="O1479" s="90" t="s">
        <v>74</v>
      </c>
      <c r="P1479" s="89" t="s">
        <v>74</v>
      </c>
      <c r="Q1479" s="47" t="str">
        <f t="shared" si="71"/>
        <v>64c933a0-f4f1-44aa-827e-de5e9d65de55</v>
      </c>
      <c r="R1479" s="64" t="s">
        <v>848</v>
      </c>
      <c r="S1479" s="87">
        <v>0.75</v>
      </c>
      <c r="T1479" s="21"/>
      <c r="U1479" s="62" t="s">
        <v>139</v>
      </c>
      <c r="V1479" s="49" t="s">
        <v>136</v>
      </c>
    </row>
    <row r="1480" spans="1:22" x14ac:dyDescent="0.2">
      <c r="A1480" s="21" t="str">
        <f t="shared" si="69"/>
        <v>Catalogo principalOPEN-CSP ACADEMICO397eca6f-6a37-4c46-bdcd-bd65fa6ac743</v>
      </c>
      <c r="B1480" s="21" t="str">
        <f t="shared" si="70"/>
        <v>397eca6f-6a37-4c46-bdcd-bd65fa6ac743OPEN-CSP ACADEMICO</v>
      </c>
      <c r="D1480" s="21" t="s">
        <v>134</v>
      </c>
      <c r="E1480" t="s">
        <v>3092</v>
      </c>
      <c r="F1480" s="21" t="s">
        <v>779</v>
      </c>
      <c r="G1480" s="21" t="s">
        <v>3058</v>
      </c>
      <c r="H1480" s="49" t="s">
        <v>136</v>
      </c>
      <c r="I1480" s="21" t="s">
        <v>74</v>
      </c>
      <c r="J1480" t="s">
        <v>3093</v>
      </c>
      <c r="K1480" s="53" t="s">
        <v>29</v>
      </c>
      <c r="L1480" s="52" t="s">
        <v>92</v>
      </c>
      <c r="M1480" s="48" t="s">
        <v>73</v>
      </c>
      <c r="N1480" s="89" t="s">
        <v>74</v>
      </c>
      <c r="O1480" s="90" t="s">
        <v>74</v>
      </c>
      <c r="P1480" s="89" t="s">
        <v>74</v>
      </c>
      <c r="Q1480" s="47" t="str">
        <f t="shared" si="71"/>
        <v>397eca6f-6a37-4c46-bdcd-bd65fa6ac743</v>
      </c>
      <c r="R1480" s="64" t="s">
        <v>848</v>
      </c>
      <c r="S1480" s="87">
        <v>50</v>
      </c>
      <c r="T1480" s="21"/>
      <c r="U1480" s="62" t="s">
        <v>139</v>
      </c>
      <c r="V1480" s="49" t="s">
        <v>136</v>
      </c>
    </row>
    <row r="1481" spans="1:22" x14ac:dyDescent="0.2">
      <c r="A1481" s="21" t="str">
        <f t="shared" si="69"/>
        <v>Catalogo principalOPEN-CSP ACADEMICO336922b1-9c4c-4d28-8ec7-7fca9864a8be</v>
      </c>
      <c r="B1481" s="21" t="str">
        <f t="shared" si="70"/>
        <v>336922b1-9c4c-4d28-8ec7-7fca9864a8beOPEN-CSP ACADEMICO</v>
      </c>
      <c r="D1481" s="21" t="s">
        <v>134</v>
      </c>
      <c r="E1481" t="s">
        <v>3094</v>
      </c>
      <c r="F1481" s="21" t="s">
        <v>779</v>
      </c>
      <c r="G1481" s="21" t="s">
        <v>3058</v>
      </c>
      <c r="H1481" s="49" t="s">
        <v>136</v>
      </c>
      <c r="I1481" s="21" t="s">
        <v>74</v>
      </c>
      <c r="J1481" t="s">
        <v>3095</v>
      </c>
      <c r="K1481" s="53" t="s">
        <v>29</v>
      </c>
      <c r="L1481" s="52" t="s">
        <v>92</v>
      </c>
      <c r="M1481" s="48" t="s">
        <v>73</v>
      </c>
      <c r="N1481" s="89" t="s">
        <v>74</v>
      </c>
      <c r="O1481" s="90" t="s">
        <v>74</v>
      </c>
      <c r="P1481" s="89" t="s">
        <v>74</v>
      </c>
      <c r="Q1481" s="47" t="str">
        <f t="shared" si="71"/>
        <v>336922b1-9c4c-4d28-8ec7-7fca9864a8be</v>
      </c>
      <c r="R1481" s="64" t="s">
        <v>848</v>
      </c>
      <c r="S1481" s="87">
        <v>50</v>
      </c>
      <c r="T1481" s="21"/>
      <c r="U1481" s="62" t="s">
        <v>139</v>
      </c>
      <c r="V1481" s="49" t="s">
        <v>136</v>
      </c>
    </row>
    <row r="1482" spans="1:22" x14ac:dyDescent="0.2">
      <c r="A1482" s="21" t="str">
        <f t="shared" si="69"/>
        <v>Catalogo principalOPEN-CSP ACADEMICOe23c9019-8bec-4604-8a12-0233503e3b37</v>
      </c>
      <c r="B1482" s="21" t="str">
        <f t="shared" si="70"/>
        <v>e23c9019-8bec-4604-8a12-0233503e3b37OPEN-CSP ACADEMICO</v>
      </c>
      <c r="D1482" s="21" t="s">
        <v>134</v>
      </c>
      <c r="E1482" t="s">
        <v>3096</v>
      </c>
      <c r="F1482" s="21" t="s">
        <v>779</v>
      </c>
      <c r="G1482" s="21" t="s">
        <v>134</v>
      </c>
      <c r="H1482" s="49" t="s">
        <v>136</v>
      </c>
      <c r="I1482" s="21" t="s">
        <v>74</v>
      </c>
      <c r="J1482" t="s">
        <v>3097</v>
      </c>
      <c r="K1482" s="53" t="s">
        <v>29</v>
      </c>
      <c r="L1482" s="52" t="s">
        <v>92</v>
      </c>
      <c r="M1482" s="48" t="s">
        <v>73</v>
      </c>
      <c r="N1482" s="89" t="s">
        <v>74</v>
      </c>
      <c r="O1482" s="90" t="s">
        <v>74</v>
      </c>
      <c r="P1482" s="89" t="s">
        <v>74</v>
      </c>
      <c r="Q1482" s="47" t="str">
        <f t="shared" si="71"/>
        <v>e23c9019-8bec-4604-8a12-0233503e3b37</v>
      </c>
      <c r="R1482" s="64" t="s">
        <v>848</v>
      </c>
      <c r="S1482" s="87">
        <v>0</v>
      </c>
      <c r="T1482" s="21">
        <v>1</v>
      </c>
      <c r="U1482" s="62" t="s">
        <v>139</v>
      </c>
      <c r="V1482" s="49" t="s">
        <v>136</v>
      </c>
    </row>
    <row r="1483" spans="1:22" x14ac:dyDescent="0.2">
      <c r="A1483" s="21" t="str">
        <f t="shared" si="69"/>
        <v>Catalogo principalOPEN-CSP ACADEMICO0428d817-bbde-4568-b7c6-04e3cff36246</v>
      </c>
      <c r="B1483" s="21" t="str">
        <f t="shared" si="70"/>
        <v>0428d817-bbde-4568-b7c6-04e3cff36246OPEN-CSP ACADEMICO</v>
      </c>
      <c r="D1483" s="21" t="s">
        <v>134</v>
      </c>
      <c r="E1483" t="s">
        <v>3098</v>
      </c>
      <c r="F1483" s="21" t="s">
        <v>779</v>
      </c>
      <c r="G1483" s="21" t="s">
        <v>134</v>
      </c>
      <c r="H1483" s="49" t="s">
        <v>136</v>
      </c>
      <c r="I1483" s="21" t="s">
        <v>74</v>
      </c>
      <c r="J1483" t="s">
        <v>3099</v>
      </c>
      <c r="K1483" s="53" t="s">
        <v>29</v>
      </c>
      <c r="L1483" s="52" t="s">
        <v>92</v>
      </c>
      <c r="M1483" s="48" t="s">
        <v>73</v>
      </c>
      <c r="N1483" s="89" t="s">
        <v>74</v>
      </c>
      <c r="O1483" s="90" t="s">
        <v>74</v>
      </c>
      <c r="P1483" s="89" t="s">
        <v>74</v>
      </c>
      <c r="Q1483" s="47" t="str">
        <f t="shared" si="71"/>
        <v>0428d817-bbde-4568-b7c6-04e3cff36246</v>
      </c>
      <c r="R1483" s="64" t="s">
        <v>848</v>
      </c>
      <c r="S1483" s="87">
        <v>1.76</v>
      </c>
      <c r="T1483" s="21">
        <v>1</v>
      </c>
      <c r="U1483" s="62" t="s">
        <v>139</v>
      </c>
      <c r="V1483" s="49" t="s">
        <v>136</v>
      </c>
    </row>
    <row r="1484" spans="1:22" x14ac:dyDescent="0.2">
      <c r="A1484" s="21" t="str">
        <f t="shared" si="69"/>
        <v>Catalogo principalOPEN-CSP ACADEMICO5bb4000e-15e2-4910-8ff9-276f95027038</v>
      </c>
      <c r="B1484" s="21" t="str">
        <f t="shared" si="70"/>
        <v>5bb4000e-15e2-4910-8ff9-276f95027038OPEN-CSP ACADEMICO</v>
      </c>
      <c r="D1484" s="21" t="s">
        <v>134</v>
      </c>
      <c r="E1484" t="s">
        <v>3100</v>
      </c>
      <c r="F1484" s="21" t="s">
        <v>779</v>
      </c>
      <c r="G1484" s="21" t="s">
        <v>134</v>
      </c>
      <c r="H1484" s="49" t="s">
        <v>136</v>
      </c>
      <c r="I1484" s="21" t="s">
        <v>74</v>
      </c>
      <c r="J1484" t="s">
        <v>3101</v>
      </c>
      <c r="K1484" s="53" t="s">
        <v>29</v>
      </c>
      <c r="L1484" s="52" t="s">
        <v>92</v>
      </c>
      <c r="M1484" s="48" t="s">
        <v>73</v>
      </c>
      <c r="N1484" s="89" t="s">
        <v>74</v>
      </c>
      <c r="O1484" s="90" t="s">
        <v>74</v>
      </c>
      <c r="P1484" s="89" t="s">
        <v>74</v>
      </c>
      <c r="Q1484" s="47" t="str">
        <f t="shared" si="71"/>
        <v>5bb4000e-15e2-4910-8ff9-276f95027038</v>
      </c>
      <c r="R1484" s="64" t="s">
        <v>848</v>
      </c>
      <c r="S1484" s="87">
        <v>1.76</v>
      </c>
      <c r="T1484" s="21">
        <v>1</v>
      </c>
      <c r="U1484" s="62" t="s">
        <v>139</v>
      </c>
      <c r="V1484" s="49" t="s">
        <v>136</v>
      </c>
    </row>
    <row r="1485" spans="1:22" x14ac:dyDescent="0.2">
      <c r="A1485" s="21" t="str">
        <f t="shared" si="69"/>
        <v>Catalogo principalOPEN-CSP ACADEMICObac4634f-7b41-40f1-968f-22fa6596ddd5</v>
      </c>
      <c r="B1485" s="21" t="str">
        <f t="shared" si="70"/>
        <v>bac4634f-7b41-40f1-968f-22fa6596ddd5OPEN-CSP ACADEMICO</v>
      </c>
      <c r="D1485" s="21" t="s">
        <v>134</v>
      </c>
      <c r="E1485" t="s">
        <v>3102</v>
      </c>
      <c r="F1485" s="21" t="s">
        <v>779</v>
      </c>
      <c r="G1485" s="21" t="s">
        <v>134</v>
      </c>
      <c r="H1485" s="49" t="s">
        <v>136</v>
      </c>
      <c r="I1485" s="21" t="s">
        <v>74</v>
      </c>
      <c r="J1485" t="s">
        <v>3103</v>
      </c>
      <c r="K1485" s="53" t="s">
        <v>29</v>
      </c>
      <c r="L1485" s="52" t="s">
        <v>92</v>
      </c>
      <c r="M1485" s="48" t="s">
        <v>73</v>
      </c>
      <c r="N1485" s="89" t="s">
        <v>74</v>
      </c>
      <c r="O1485" s="90" t="s">
        <v>74</v>
      </c>
      <c r="P1485" s="89" t="s">
        <v>74</v>
      </c>
      <c r="Q1485" s="47" t="str">
        <f t="shared" si="71"/>
        <v>bac4634f-7b41-40f1-968f-22fa6596ddd5</v>
      </c>
      <c r="R1485" s="64" t="s">
        <v>848</v>
      </c>
      <c r="S1485" s="87">
        <v>0</v>
      </c>
      <c r="T1485" s="21">
        <v>1</v>
      </c>
      <c r="U1485" s="62" t="s">
        <v>139</v>
      </c>
      <c r="V1485" s="49" t="s">
        <v>136</v>
      </c>
    </row>
    <row r="1486" spans="1:22" x14ac:dyDescent="0.2">
      <c r="A1486" s="21" t="str">
        <f t="shared" si="69"/>
        <v>Catalogo principalOPEN-CSP ACADEMICOe4392c9b-a8ec-40d9-aca5-083365b7a56f</v>
      </c>
      <c r="B1486" s="21" t="str">
        <f t="shared" si="70"/>
        <v>e4392c9b-a8ec-40d9-aca5-083365b7a56fOPEN-CSP ACADEMICO</v>
      </c>
      <c r="D1486" s="21" t="s">
        <v>134</v>
      </c>
      <c r="E1486" t="s">
        <v>3104</v>
      </c>
      <c r="F1486" s="21" t="s">
        <v>779</v>
      </c>
      <c r="G1486" s="21" t="s">
        <v>134</v>
      </c>
      <c r="H1486" s="49" t="s">
        <v>136</v>
      </c>
      <c r="I1486" s="21" t="s">
        <v>74</v>
      </c>
      <c r="J1486" t="s">
        <v>3105</v>
      </c>
      <c r="K1486" s="53" t="s">
        <v>29</v>
      </c>
      <c r="L1486" s="52" t="s">
        <v>92</v>
      </c>
      <c r="M1486" s="48" t="s">
        <v>73</v>
      </c>
      <c r="N1486" s="89" t="s">
        <v>74</v>
      </c>
      <c r="O1486" s="90" t="s">
        <v>74</v>
      </c>
      <c r="P1486" s="89" t="s">
        <v>74</v>
      </c>
      <c r="Q1486" s="47" t="str">
        <f t="shared" si="71"/>
        <v>e4392c9b-a8ec-40d9-aca5-083365b7a56f</v>
      </c>
      <c r="R1486" s="64" t="s">
        <v>848</v>
      </c>
      <c r="S1486" s="87">
        <v>3</v>
      </c>
      <c r="T1486" s="21">
        <v>1</v>
      </c>
      <c r="U1486" s="62" t="s">
        <v>139</v>
      </c>
      <c r="V1486" s="49" t="s">
        <v>136</v>
      </c>
    </row>
    <row r="1487" spans="1:22" x14ac:dyDescent="0.2">
      <c r="A1487" s="21" t="str">
        <f t="shared" si="69"/>
        <v>Catalogo principalOPEN-CSP ACADEMICO2a563bb7-8418-4da1-9008-a8764b0765bf</v>
      </c>
      <c r="B1487" s="21" t="str">
        <f t="shared" si="70"/>
        <v>2a563bb7-8418-4da1-9008-a8764b0765bfOPEN-CSP ACADEMICO</v>
      </c>
      <c r="D1487" s="21" t="s">
        <v>134</v>
      </c>
      <c r="E1487" t="s">
        <v>3106</v>
      </c>
      <c r="F1487" s="21" t="s">
        <v>779</v>
      </c>
      <c r="G1487" s="21" t="s">
        <v>134</v>
      </c>
      <c r="H1487" s="49" t="s">
        <v>136</v>
      </c>
      <c r="I1487" s="21" t="s">
        <v>74</v>
      </c>
      <c r="J1487" t="s">
        <v>3107</v>
      </c>
      <c r="K1487" s="53" t="s">
        <v>29</v>
      </c>
      <c r="L1487" s="52" t="s">
        <v>92</v>
      </c>
      <c r="M1487" s="48" t="s">
        <v>73</v>
      </c>
      <c r="N1487" s="89" t="s">
        <v>74</v>
      </c>
      <c r="O1487" s="90" t="s">
        <v>74</v>
      </c>
      <c r="P1487" s="89" t="s">
        <v>74</v>
      </c>
      <c r="Q1487" s="47" t="str">
        <f t="shared" si="71"/>
        <v>2a563bb7-8418-4da1-9008-a8764b0765bf</v>
      </c>
      <c r="R1487" s="64" t="s">
        <v>848</v>
      </c>
      <c r="S1487" s="87">
        <v>3</v>
      </c>
      <c r="T1487" s="21">
        <v>1</v>
      </c>
      <c r="U1487" s="62" t="s">
        <v>139</v>
      </c>
      <c r="V1487" s="49" t="s">
        <v>136</v>
      </c>
    </row>
    <row r="1488" spans="1:22" x14ac:dyDescent="0.2">
      <c r="A1488" s="21" t="str">
        <f t="shared" si="69"/>
        <v>Catalogo principalOPEN-CSP ACADEMICOb49d90ee-f039-496f-aae7-db91a654e6d7</v>
      </c>
      <c r="B1488" s="21" t="str">
        <f t="shared" si="70"/>
        <v>b49d90ee-f039-496f-aae7-db91a654e6d7OPEN-CSP ACADEMICO</v>
      </c>
      <c r="D1488" s="21" t="s">
        <v>134</v>
      </c>
      <c r="E1488" t="s">
        <v>3108</v>
      </c>
      <c r="F1488" s="21" t="s">
        <v>779</v>
      </c>
      <c r="G1488" s="21" t="s">
        <v>134</v>
      </c>
      <c r="H1488" s="49" t="s">
        <v>136</v>
      </c>
      <c r="I1488" s="21" t="s">
        <v>74</v>
      </c>
      <c r="J1488" t="s">
        <v>3109</v>
      </c>
      <c r="K1488" s="53" t="s">
        <v>29</v>
      </c>
      <c r="L1488" s="52" t="s">
        <v>92</v>
      </c>
      <c r="M1488" s="48" t="s">
        <v>73</v>
      </c>
      <c r="N1488" s="89" t="s">
        <v>74</v>
      </c>
      <c r="O1488" s="90" t="s">
        <v>74</v>
      </c>
      <c r="P1488" s="89" t="s">
        <v>74</v>
      </c>
      <c r="Q1488" s="47" t="str">
        <f t="shared" si="71"/>
        <v>b49d90ee-f039-496f-aae7-db91a654e6d7</v>
      </c>
      <c r="R1488" s="64" t="s">
        <v>848</v>
      </c>
      <c r="S1488" s="87">
        <v>0</v>
      </c>
      <c r="T1488" s="21">
        <v>1</v>
      </c>
      <c r="U1488" s="62" t="s">
        <v>139</v>
      </c>
      <c r="V1488" s="49" t="s">
        <v>136</v>
      </c>
    </row>
    <row r="1489" spans="1:22" x14ac:dyDescent="0.2">
      <c r="A1489" s="21" t="str">
        <f t="shared" si="69"/>
        <v>Catalogo principalOPEN-CSP ACADEMICOdcaed43c-2699-4fde-9b72-8d68e2b9bbae</v>
      </c>
      <c r="B1489" s="21" t="str">
        <f t="shared" si="70"/>
        <v>dcaed43c-2699-4fde-9b72-8d68e2b9bbaeOPEN-CSP ACADEMICO</v>
      </c>
      <c r="D1489" s="21" t="s">
        <v>134</v>
      </c>
      <c r="E1489" t="s">
        <v>3110</v>
      </c>
      <c r="F1489" s="21" t="s">
        <v>779</v>
      </c>
      <c r="G1489" s="21" t="s">
        <v>134</v>
      </c>
      <c r="H1489" s="49" t="s">
        <v>136</v>
      </c>
      <c r="I1489" s="21" t="s">
        <v>74</v>
      </c>
      <c r="J1489" t="s">
        <v>3111</v>
      </c>
      <c r="K1489" s="53" t="s">
        <v>29</v>
      </c>
      <c r="L1489" s="52" t="s">
        <v>92</v>
      </c>
      <c r="M1489" s="48" t="s">
        <v>73</v>
      </c>
      <c r="N1489" s="89" t="s">
        <v>74</v>
      </c>
      <c r="O1489" s="90" t="s">
        <v>74</v>
      </c>
      <c r="P1489" s="89" t="s">
        <v>74</v>
      </c>
      <c r="Q1489" s="47" t="str">
        <f t="shared" si="71"/>
        <v>dcaed43c-2699-4fde-9b72-8d68e2b9bbae</v>
      </c>
      <c r="R1489" s="64" t="s">
        <v>848</v>
      </c>
      <c r="S1489" s="87">
        <v>55</v>
      </c>
      <c r="T1489" s="21">
        <v>1</v>
      </c>
      <c r="U1489" s="62" t="s">
        <v>139</v>
      </c>
      <c r="V1489" s="49" t="s">
        <v>136</v>
      </c>
    </row>
    <row r="1490" spans="1:22" x14ac:dyDescent="0.2">
      <c r="A1490" s="21" t="str">
        <f t="shared" si="69"/>
        <v>Catalogo principalOPEN-CSP ACADEMICOed2b2876-acd0-4658-9f0c-a466762d2b43</v>
      </c>
      <c r="B1490" s="21" t="str">
        <f t="shared" si="70"/>
        <v>ed2b2876-acd0-4658-9f0c-a466762d2b43OPEN-CSP ACADEMICO</v>
      </c>
      <c r="D1490" s="21" t="s">
        <v>134</v>
      </c>
      <c r="E1490" t="s">
        <v>3112</v>
      </c>
      <c r="F1490" s="21" t="s">
        <v>779</v>
      </c>
      <c r="G1490" s="21" t="s">
        <v>134</v>
      </c>
      <c r="H1490" s="49" t="s">
        <v>136</v>
      </c>
      <c r="I1490" s="21" t="s">
        <v>74</v>
      </c>
      <c r="J1490" t="s">
        <v>3113</v>
      </c>
      <c r="K1490" s="53" t="s">
        <v>29</v>
      </c>
      <c r="L1490" s="52" t="s">
        <v>92</v>
      </c>
      <c r="M1490" s="48" t="s">
        <v>73</v>
      </c>
      <c r="N1490" s="89" t="s">
        <v>74</v>
      </c>
      <c r="O1490" s="90" t="s">
        <v>74</v>
      </c>
      <c r="P1490" s="89" t="s">
        <v>74</v>
      </c>
      <c r="Q1490" s="47" t="str">
        <f t="shared" si="71"/>
        <v>ed2b2876-acd0-4658-9f0c-a466762d2b43</v>
      </c>
      <c r="R1490" s="64" t="s">
        <v>848</v>
      </c>
      <c r="S1490" s="87">
        <v>15</v>
      </c>
      <c r="T1490" s="21">
        <v>1</v>
      </c>
      <c r="U1490" s="62" t="s">
        <v>139</v>
      </c>
      <c r="V1490" s="49" t="s">
        <v>136</v>
      </c>
    </row>
    <row r="1491" spans="1:22" x14ac:dyDescent="0.2">
      <c r="A1491" s="21" t="str">
        <f t="shared" si="69"/>
        <v>Catalogo principalOPEN-CSP ACADEMICO78c16119-ba39-4932-9d8b-6a2beceb7249</v>
      </c>
      <c r="B1491" s="21" t="str">
        <f t="shared" si="70"/>
        <v>78c16119-ba39-4932-9d8b-6a2beceb7249OPEN-CSP ACADEMICO</v>
      </c>
      <c r="D1491" s="21" t="s">
        <v>134</v>
      </c>
      <c r="E1491" t="s">
        <v>3114</v>
      </c>
      <c r="F1491" s="21" t="s">
        <v>779</v>
      </c>
      <c r="G1491" s="21" t="s">
        <v>134</v>
      </c>
      <c r="H1491" s="49" t="s">
        <v>136</v>
      </c>
      <c r="I1491" s="21" t="s">
        <v>74</v>
      </c>
      <c r="J1491" t="s">
        <v>3115</v>
      </c>
      <c r="K1491" s="53" t="s">
        <v>29</v>
      </c>
      <c r="L1491" s="52" t="s">
        <v>92</v>
      </c>
      <c r="M1491" s="48" t="s">
        <v>73</v>
      </c>
      <c r="N1491" s="89" t="s">
        <v>74</v>
      </c>
      <c r="O1491" s="90" t="s">
        <v>74</v>
      </c>
      <c r="P1491" s="89" t="s">
        <v>74</v>
      </c>
      <c r="Q1491" s="47" t="str">
        <f t="shared" si="71"/>
        <v>78c16119-ba39-4932-9d8b-6a2beceb7249</v>
      </c>
      <c r="R1491" s="64" t="s">
        <v>848</v>
      </c>
      <c r="S1491" s="87">
        <v>15</v>
      </c>
      <c r="T1491" s="21">
        <v>1</v>
      </c>
      <c r="U1491" s="62" t="s">
        <v>139</v>
      </c>
      <c r="V1491" s="49" t="s">
        <v>136</v>
      </c>
    </row>
    <row r="1492" spans="1:22" x14ac:dyDescent="0.2">
      <c r="A1492" s="21" t="str">
        <f t="shared" si="69"/>
        <v>Catalogo principalOPEN-CSP ACADEMICO9c584cf1-8326-4ff4-8a23-0a833ddbcab0</v>
      </c>
      <c r="B1492" s="21" t="str">
        <f t="shared" si="70"/>
        <v>9c584cf1-8326-4ff4-8a23-0a833ddbcab0OPEN-CSP ACADEMICO</v>
      </c>
      <c r="D1492" s="21" t="s">
        <v>134</v>
      </c>
      <c r="E1492" t="s">
        <v>3116</v>
      </c>
      <c r="F1492" s="21" t="s">
        <v>779</v>
      </c>
      <c r="G1492" s="21" t="s">
        <v>134</v>
      </c>
      <c r="H1492" s="49" t="s">
        <v>136</v>
      </c>
      <c r="I1492" s="21" t="s">
        <v>74</v>
      </c>
      <c r="J1492" t="s">
        <v>3117</v>
      </c>
      <c r="K1492" s="53" t="s">
        <v>29</v>
      </c>
      <c r="L1492" s="52" t="s">
        <v>92</v>
      </c>
      <c r="M1492" s="48" t="s">
        <v>73</v>
      </c>
      <c r="N1492" s="89" t="s">
        <v>74</v>
      </c>
      <c r="O1492" s="90" t="s">
        <v>74</v>
      </c>
      <c r="P1492" s="89" t="s">
        <v>74</v>
      </c>
      <c r="Q1492" s="47" t="str">
        <f t="shared" si="71"/>
        <v>9c584cf1-8326-4ff4-8a23-0a833ddbcab0</v>
      </c>
      <c r="R1492" s="64" t="s">
        <v>848</v>
      </c>
      <c r="S1492" s="87">
        <v>5.75</v>
      </c>
      <c r="T1492" s="21">
        <v>1</v>
      </c>
      <c r="U1492" s="62" t="s">
        <v>139</v>
      </c>
      <c r="V1492" s="49" t="s">
        <v>136</v>
      </c>
    </row>
    <row r="1493" spans="1:22" x14ac:dyDescent="0.2">
      <c r="A1493" s="21" t="str">
        <f t="shared" si="69"/>
        <v>Catalogo principalOPEN-CSP ACADEMICOdd3b57a3-5183-4ff8-9e3c-321f4298b58d</v>
      </c>
      <c r="B1493" s="21" t="str">
        <f t="shared" si="70"/>
        <v>dd3b57a3-5183-4ff8-9e3c-321f4298b58dOPEN-CSP ACADEMICO</v>
      </c>
      <c r="D1493" s="21" t="s">
        <v>134</v>
      </c>
      <c r="E1493" t="s">
        <v>3118</v>
      </c>
      <c r="F1493" s="21" t="s">
        <v>779</v>
      </c>
      <c r="G1493" s="21" t="s">
        <v>134</v>
      </c>
      <c r="H1493" s="49" t="s">
        <v>136</v>
      </c>
      <c r="I1493" s="21" t="s">
        <v>74</v>
      </c>
      <c r="J1493" t="s">
        <v>3119</v>
      </c>
      <c r="K1493" s="53" t="s">
        <v>29</v>
      </c>
      <c r="L1493" s="52" t="s">
        <v>92</v>
      </c>
      <c r="M1493" s="48" t="s">
        <v>73</v>
      </c>
      <c r="N1493" s="89" t="s">
        <v>74</v>
      </c>
      <c r="O1493" s="90" t="s">
        <v>74</v>
      </c>
      <c r="P1493" s="89" t="s">
        <v>74</v>
      </c>
      <c r="Q1493" s="47" t="str">
        <f t="shared" si="71"/>
        <v>dd3b57a3-5183-4ff8-9e3c-321f4298b58d</v>
      </c>
      <c r="R1493" s="64" t="s">
        <v>848</v>
      </c>
      <c r="S1493" s="87">
        <v>4.25</v>
      </c>
      <c r="T1493" s="21">
        <v>1</v>
      </c>
      <c r="U1493" s="62" t="s">
        <v>139</v>
      </c>
      <c r="V1493" s="49" t="s">
        <v>136</v>
      </c>
    </row>
    <row r="1494" spans="1:22" x14ac:dyDescent="0.2">
      <c r="A1494" s="21" t="str">
        <f t="shared" si="69"/>
        <v>Catalogo principalOPEN-CSP ACADEMICO10d1f071-0c98-4254-8ca3-5bf13d771e3d</v>
      </c>
      <c r="B1494" s="21" t="str">
        <f t="shared" si="70"/>
        <v>10d1f071-0c98-4254-8ca3-5bf13d771e3dOPEN-CSP ACADEMICO</v>
      </c>
      <c r="D1494" s="21" t="s">
        <v>134</v>
      </c>
      <c r="E1494" t="s">
        <v>3120</v>
      </c>
      <c r="F1494" s="21" t="s">
        <v>779</v>
      </c>
      <c r="G1494" s="21" t="s">
        <v>134</v>
      </c>
      <c r="H1494" s="49" t="s">
        <v>136</v>
      </c>
      <c r="I1494" s="21" t="s">
        <v>74</v>
      </c>
      <c r="J1494" t="s">
        <v>3121</v>
      </c>
      <c r="K1494" s="53" t="s">
        <v>29</v>
      </c>
      <c r="L1494" s="52" t="s">
        <v>92</v>
      </c>
      <c r="M1494" s="48" t="s">
        <v>73</v>
      </c>
      <c r="N1494" s="89" t="s">
        <v>74</v>
      </c>
      <c r="O1494" s="90" t="s">
        <v>74</v>
      </c>
      <c r="P1494" s="89" t="s">
        <v>74</v>
      </c>
      <c r="Q1494" s="47" t="str">
        <f t="shared" si="71"/>
        <v>10d1f071-0c98-4254-8ca3-5bf13d771e3d</v>
      </c>
      <c r="R1494" s="64" t="s">
        <v>848</v>
      </c>
      <c r="S1494" s="87">
        <v>0</v>
      </c>
      <c r="T1494" s="21">
        <v>1</v>
      </c>
      <c r="U1494" s="62" t="s">
        <v>139</v>
      </c>
      <c r="V1494" s="49" t="s">
        <v>136</v>
      </c>
    </row>
    <row r="1495" spans="1:22" x14ac:dyDescent="0.2">
      <c r="A1495" s="21" t="str">
        <f t="shared" si="69"/>
        <v>Catalogo principalOPEN-CSP ACADEMICO9f8f1756-f56f-421e-901a-e80e857cadb8</v>
      </c>
      <c r="B1495" s="21" t="str">
        <f t="shared" si="70"/>
        <v>9f8f1756-f56f-421e-901a-e80e857cadb8OPEN-CSP ACADEMICO</v>
      </c>
      <c r="D1495" s="21" t="s">
        <v>134</v>
      </c>
      <c r="E1495" t="s">
        <v>3122</v>
      </c>
      <c r="F1495" s="21" t="s">
        <v>779</v>
      </c>
      <c r="G1495" s="21" t="s">
        <v>134</v>
      </c>
      <c r="H1495" s="49" t="s">
        <v>136</v>
      </c>
      <c r="I1495" s="21" t="s">
        <v>74</v>
      </c>
      <c r="J1495" t="s">
        <v>3123</v>
      </c>
      <c r="K1495" s="53" t="s">
        <v>29</v>
      </c>
      <c r="L1495" s="52" t="s">
        <v>92</v>
      </c>
      <c r="M1495" s="48" t="s">
        <v>73</v>
      </c>
      <c r="N1495" s="89" t="s">
        <v>74</v>
      </c>
      <c r="O1495" s="90" t="s">
        <v>74</v>
      </c>
      <c r="P1495" s="89" t="s">
        <v>74</v>
      </c>
      <c r="Q1495" s="47" t="str">
        <f t="shared" si="71"/>
        <v>9f8f1756-f56f-421e-901a-e80e857cadb8</v>
      </c>
      <c r="R1495" s="64" t="s">
        <v>848</v>
      </c>
      <c r="S1495" s="87">
        <v>2.8</v>
      </c>
      <c r="T1495" s="21">
        <v>1</v>
      </c>
      <c r="U1495" s="62" t="s">
        <v>139</v>
      </c>
      <c r="V1495" s="49" t="s">
        <v>136</v>
      </c>
    </row>
    <row r="1496" spans="1:22" x14ac:dyDescent="0.2">
      <c r="A1496" s="21" t="str">
        <f t="shared" si="69"/>
        <v>Catalogo principalOPEN-CSP ACADEMICOf0f9f37a-539f-4f44-aef6-e37070149499</v>
      </c>
      <c r="B1496" s="21" t="str">
        <f t="shared" si="70"/>
        <v>f0f9f37a-539f-4f44-aef6-e37070149499OPEN-CSP ACADEMICO</v>
      </c>
      <c r="D1496" s="21" t="s">
        <v>134</v>
      </c>
      <c r="E1496" t="s">
        <v>3124</v>
      </c>
      <c r="F1496" s="21" t="s">
        <v>779</v>
      </c>
      <c r="G1496" s="21" t="s">
        <v>134</v>
      </c>
      <c r="H1496" s="49" t="s">
        <v>136</v>
      </c>
      <c r="I1496" s="21" t="s">
        <v>74</v>
      </c>
      <c r="J1496" t="s">
        <v>3125</v>
      </c>
      <c r="K1496" s="53" t="s">
        <v>29</v>
      </c>
      <c r="L1496" s="52" t="s">
        <v>92</v>
      </c>
      <c r="M1496" s="48" t="s">
        <v>73</v>
      </c>
      <c r="N1496" s="89" t="s">
        <v>74</v>
      </c>
      <c r="O1496" s="90" t="s">
        <v>74</v>
      </c>
      <c r="P1496" s="89" t="s">
        <v>74</v>
      </c>
      <c r="Q1496" s="47" t="str">
        <f t="shared" si="71"/>
        <v>f0f9f37a-539f-4f44-aef6-e37070149499</v>
      </c>
      <c r="R1496" s="64" t="s">
        <v>848</v>
      </c>
      <c r="S1496" s="87">
        <v>2.2999999999999998</v>
      </c>
      <c r="T1496" s="21">
        <v>1</v>
      </c>
      <c r="U1496" s="62" t="s">
        <v>139</v>
      </c>
      <c r="V1496" s="49" t="s">
        <v>136</v>
      </c>
    </row>
    <row r="1497" spans="1:22" x14ac:dyDescent="0.2">
      <c r="A1497" s="21" t="str">
        <f t="shared" si="69"/>
        <v>Catalogo principalOPEN-CSP ACADEMICO2a8fd82d-e805-4af8-a156-3befc8316892</v>
      </c>
      <c r="B1497" s="21" t="str">
        <f t="shared" si="70"/>
        <v>2a8fd82d-e805-4af8-a156-3befc8316892OPEN-CSP ACADEMICO</v>
      </c>
      <c r="D1497" s="21" t="s">
        <v>134</v>
      </c>
      <c r="E1497" t="s">
        <v>3126</v>
      </c>
      <c r="F1497" s="21" t="s">
        <v>779</v>
      </c>
      <c r="G1497" s="21" t="s">
        <v>134</v>
      </c>
      <c r="H1497" s="49" t="s">
        <v>136</v>
      </c>
      <c r="I1497" s="21" t="s">
        <v>74</v>
      </c>
      <c r="J1497" t="s">
        <v>3127</v>
      </c>
      <c r="K1497" s="53" t="s">
        <v>29</v>
      </c>
      <c r="L1497" s="52" t="s">
        <v>92</v>
      </c>
      <c r="M1497" s="48" t="s">
        <v>73</v>
      </c>
      <c r="N1497" s="89" t="s">
        <v>74</v>
      </c>
      <c r="O1497" s="90" t="s">
        <v>74</v>
      </c>
      <c r="P1497" s="89" t="s">
        <v>74</v>
      </c>
      <c r="Q1497" s="47" t="str">
        <f t="shared" si="71"/>
        <v>2a8fd82d-e805-4af8-a156-3befc8316892</v>
      </c>
      <c r="R1497" s="64" t="s">
        <v>848</v>
      </c>
      <c r="S1497" s="87">
        <v>10.75</v>
      </c>
      <c r="T1497" s="21">
        <v>1</v>
      </c>
      <c r="U1497" s="62" t="s">
        <v>139</v>
      </c>
      <c r="V1497" s="49" t="s">
        <v>136</v>
      </c>
    </row>
    <row r="1498" spans="1:22" x14ac:dyDescent="0.2">
      <c r="A1498" s="21" t="str">
        <f t="shared" si="69"/>
        <v>Catalogo principalOPEN-CSP ACADEMICOe315e15c-cae6-430b-bc3f-e43acb481abc</v>
      </c>
      <c r="B1498" s="21" t="str">
        <f t="shared" si="70"/>
        <v>e315e15c-cae6-430b-bc3f-e43acb481abcOPEN-CSP ACADEMICO</v>
      </c>
      <c r="D1498" s="21" t="s">
        <v>134</v>
      </c>
      <c r="E1498" t="s">
        <v>3128</v>
      </c>
      <c r="F1498" s="21" t="s">
        <v>779</v>
      </c>
      <c r="G1498" s="21" t="s">
        <v>134</v>
      </c>
      <c r="H1498" s="49" t="s">
        <v>136</v>
      </c>
      <c r="I1498" s="21" t="s">
        <v>74</v>
      </c>
      <c r="J1498" t="s">
        <v>3129</v>
      </c>
      <c r="K1498" s="53" t="s">
        <v>29</v>
      </c>
      <c r="L1498" s="52" t="s">
        <v>92</v>
      </c>
      <c r="M1498" s="48" t="s">
        <v>73</v>
      </c>
      <c r="N1498" s="89" t="s">
        <v>74</v>
      </c>
      <c r="O1498" s="90" t="s">
        <v>74</v>
      </c>
      <c r="P1498" s="89" t="s">
        <v>74</v>
      </c>
      <c r="Q1498" s="47" t="str">
        <f t="shared" si="71"/>
        <v>e315e15c-cae6-430b-bc3f-e43acb481abc</v>
      </c>
      <c r="R1498" s="64" t="s">
        <v>848</v>
      </c>
      <c r="S1498" s="87">
        <v>8</v>
      </c>
      <c r="T1498" s="21">
        <v>1</v>
      </c>
      <c r="U1498" s="62" t="s">
        <v>139</v>
      </c>
      <c r="V1498" s="49" t="s">
        <v>136</v>
      </c>
    </row>
    <row r="1499" spans="1:22" x14ac:dyDescent="0.2">
      <c r="A1499" s="21" t="str">
        <f t="shared" si="69"/>
        <v>Catalogo principalOPEN-CSP ACADEMICO02e65727-4a55-440a-ae7d-f3ccc6ae0eb7</v>
      </c>
      <c r="B1499" s="21" t="str">
        <f t="shared" si="70"/>
        <v>02e65727-4a55-440a-ae7d-f3ccc6ae0eb7OPEN-CSP ACADEMICO</v>
      </c>
      <c r="D1499" s="21" t="s">
        <v>134</v>
      </c>
      <c r="E1499" t="s">
        <v>3130</v>
      </c>
      <c r="F1499" s="21" t="s">
        <v>779</v>
      </c>
      <c r="G1499" s="21" t="s">
        <v>134</v>
      </c>
      <c r="H1499" s="49" t="s">
        <v>136</v>
      </c>
      <c r="I1499" s="21" t="s">
        <v>74</v>
      </c>
      <c r="J1499" t="s">
        <v>3131</v>
      </c>
      <c r="K1499" s="53" t="s">
        <v>29</v>
      </c>
      <c r="L1499" s="52" t="s">
        <v>92</v>
      </c>
      <c r="M1499" s="48" t="s">
        <v>73</v>
      </c>
      <c r="N1499" s="89" t="s">
        <v>74</v>
      </c>
      <c r="O1499" s="90" t="s">
        <v>74</v>
      </c>
      <c r="P1499" s="89" t="s">
        <v>74</v>
      </c>
      <c r="Q1499" s="47" t="str">
        <f t="shared" si="71"/>
        <v>02e65727-4a55-440a-ae7d-f3ccc6ae0eb7</v>
      </c>
      <c r="R1499" s="64" t="s">
        <v>848</v>
      </c>
      <c r="S1499" s="87">
        <v>0</v>
      </c>
      <c r="T1499" s="21">
        <v>1</v>
      </c>
      <c r="U1499" s="62" t="s">
        <v>139</v>
      </c>
      <c r="V1499" s="49" t="s">
        <v>136</v>
      </c>
    </row>
    <row r="1500" spans="1:22" x14ac:dyDescent="0.2">
      <c r="A1500" s="21" t="str">
        <f t="shared" si="69"/>
        <v>Catalogo principalOPEN-CSP ACADEMICO75882cce-8629-4026-846a-a981682cb3de</v>
      </c>
      <c r="B1500" s="21" t="str">
        <f t="shared" si="70"/>
        <v>75882cce-8629-4026-846a-a981682cb3deOPEN-CSP ACADEMICO</v>
      </c>
      <c r="D1500" s="21" t="s">
        <v>134</v>
      </c>
      <c r="E1500" t="s">
        <v>3132</v>
      </c>
      <c r="F1500" s="21" t="s">
        <v>779</v>
      </c>
      <c r="G1500" s="21" t="s">
        <v>134</v>
      </c>
      <c r="H1500" s="49" t="s">
        <v>136</v>
      </c>
      <c r="I1500" s="21" t="s">
        <v>74</v>
      </c>
      <c r="J1500" t="s">
        <v>3133</v>
      </c>
      <c r="K1500" s="53" t="s">
        <v>29</v>
      </c>
      <c r="L1500" s="52" t="s">
        <v>92</v>
      </c>
      <c r="M1500" s="48" t="s">
        <v>73</v>
      </c>
      <c r="N1500" s="89" t="s">
        <v>74</v>
      </c>
      <c r="O1500" s="90" t="s">
        <v>74</v>
      </c>
      <c r="P1500" s="89" t="s">
        <v>74</v>
      </c>
      <c r="Q1500" s="47" t="str">
        <f t="shared" si="71"/>
        <v>75882cce-8629-4026-846a-a981682cb3de</v>
      </c>
      <c r="R1500" s="64" t="s">
        <v>848</v>
      </c>
      <c r="S1500" s="87">
        <v>3.3</v>
      </c>
      <c r="T1500" s="21">
        <v>1</v>
      </c>
      <c r="U1500" s="62" t="s">
        <v>139</v>
      </c>
      <c r="V1500" s="49" t="s">
        <v>136</v>
      </c>
    </row>
    <row r="1501" spans="1:22" x14ac:dyDescent="0.2">
      <c r="A1501" s="21" t="str">
        <f t="shared" si="69"/>
        <v>Catalogo principalOPEN-CSP ACADEMICOd6d9fb41-4766-46f9-8dae-4176f78edad5</v>
      </c>
      <c r="B1501" s="21" t="str">
        <f t="shared" si="70"/>
        <v>d6d9fb41-4766-46f9-8dae-4176f78edad5OPEN-CSP ACADEMICO</v>
      </c>
      <c r="D1501" s="21" t="s">
        <v>134</v>
      </c>
      <c r="E1501" t="s">
        <v>3134</v>
      </c>
      <c r="F1501" s="21" t="s">
        <v>779</v>
      </c>
      <c r="G1501" s="21" t="s">
        <v>134</v>
      </c>
      <c r="H1501" s="49" t="s">
        <v>136</v>
      </c>
      <c r="I1501" s="21" t="s">
        <v>74</v>
      </c>
      <c r="J1501" t="s">
        <v>3135</v>
      </c>
      <c r="K1501" s="53" t="s">
        <v>29</v>
      </c>
      <c r="L1501" s="52" t="s">
        <v>92</v>
      </c>
      <c r="M1501" s="48" t="s">
        <v>73</v>
      </c>
      <c r="N1501" s="89" t="s">
        <v>74</v>
      </c>
      <c r="O1501" s="90" t="s">
        <v>74</v>
      </c>
      <c r="P1501" s="89" t="s">
        <v>74</v>
      </c>
      <c r="Q1501" s="47" t="str">
        <f t="shared" si="71"/>
        <v>d6d9fb41-4766-46f9-8dae-4176f78edad5</v>
      </c>
      <c r="R1501" s="64" t="s">
        <v>848</v>
      </c>
      <c r="S1501" s="87">
        <v>0</v>
      </c>
      <c r="T1501" s="21">
        <v>1</v>
      </c>
      <c r="U1501" s="62" t="s">
        <v>139</v>
      </c>
      <c r="V1501" s="49" t="s">
        <v>136</v>
      </c>
    </row>
    <row r="1502" spans="1:22" x14ac:dyDescent="0.2">
      <c r="A1502" s="21" t="str">
        <f t="shared" si="69"/>
        <v>Catalogo principalOPEN-CSP ACADEMICO4688b9b7-2fcf-47bd-a519-3ff492e5a05b</v>
      </c>
      <c r="B1502" s="21" t="str">
        <f t="shared" si="70"/>
        <v>4688b9b7-2fcf-47bd-a519-3ff492e5a05bOPEN-CSP ACADEMICO</v>
      </c>
      <c r="D1502" s="21" t="s">
        <v>134</v>
      </c>
      <c r="E1502" t="s">
        <v>3136</v>
      </c>
      <c r="F1502" s="21" t="s">
        <v>779</v>
      </c>
      <c r="G1502" s="21" t="s">
        <v>134</v>
      </c>
      <c r="H1502" s="49" t="s">
        <v>136</v>
      </c>
      <c r="I1502" s="21" t="s">
        <v>74</v>
      </c>
      <c r="J1502" t="s">
        <v>3137</v>
      </c>
      <c r="K1502" s="53" t="s">
        <v>29</v>
      </c>
      <c r="L1502" s="52" t="s">
        <v>92</v>
      </c>
      <c r="M1502" s="48" t="s">
        <v>73</v>
      </c>
      <c r="N1502" s="89" t="s">
        <v>74</v>
      </c>
      <c r="O1502" s="90" t="s">
        <v>74</v>
      </c>
      <c r="P1502" s="89" t="s">
        <v>74</v>
      </c>
      <c r="Q1502" s="47" t="str">
        <f t="shared" si="71"/>
        <v>4688b9b7-2fcf-47bd-a519-3ff492e5a05b</v>
      </c>
      <c r="R1502" s="64" t="s">
        <v>848</v>
      </c>
      <c r="S1502" s="87">
        <v>2.8</v>
      </c>
      <c r="T1502" s="21">
        <v>1</v>
      </c>
      <c r="U1502" s="62" t="s">
        <v>139</v>
      </c>
      <c r="V1502" s="49" t="s">
        <v>136</v>
      </c>
    </row>
    <row r="1503" spans="1:22" x14ac:dyDescent="0.2">
      <c r="A1503" s="21" t="str">
        <f t="shared" si="69"/>
        <v>Catalogo principalOPEN-CSP ACADEMICO061391db-34bc-4aca-bf89-bb7c28aca20b</v>
      </c>
      <c r="B1503" s="21" t="str">
        <f t="shared" si="70"/>
        <v>061391db-34bc-4aca-bf89-bb7c28aca20bOPEN-CSP ACADEMICO</v>
      </c>
      <c r="D1503" s="21" t="s">
        <v>134</v>
      </c>
      <c r="E1503" t="s">
        <v>3138</v>
      </c>
      <c r="F1503" s="21" t="s">
        <v>779</v>
      </c>
      <c r="G1503" s="21" t="s">
        <v>134</v>
      </c>
      <c r="H1503" s="49" t="s">
        <v>136</v>
      </c>
      <c r="I1503" s="21" t="s">
        <v>74</v>
      </c>
      <c r="J1503" t="s">
        <v>3139</v>
      </c>
      <c r="K1503" s="53" t="s">
        <v>29</v>
      </c>
      <c r="L1503" s="52" t="s">
        <v>92</v>
      </c>
      <c r="M1503" s="48" t="s">
        <v>73</v>
      </c>
      <c r="N1503" s="89" t="s">
        <v>74</v>
      </c>
      <c r="O1503" s="90" t="s">
        <v>74</v>
      </c>
      <c r="P1503" s="89" t="s">
        <v>74</v>
      </c>
      <c r="Q1503" s="47" t="str">
        <f t="shared" si="71"/>
        <v>061391db-34bc-4aca-bf89-bb7c28aca20b</v>
      </c>
      <c r="R1503" s="64" t="s">
        <v>848</v>
      </c>
      <c r="S1503" s="87">
        <v>1.5</v>
      </c>
      <c r="T1503" s="21">
        <v>1</v>
      </c>
      <c r="U1503" s="62" t="s">
        <v>139</v>
      </c>
      <c r="V1503" s="49" t="s">
        <v>136</v>
      </c>
    </row>
    <row r="1504" spans="1:22" x14ac:dyDescent="0.2">
      <c r="A1504" s="21" t="str">
        <f t="shared" si="69"/>
        <v>Catalogo principalOPEN-CSP ACADEMICO468e089f-8e8d-41f8-a688-8a91d875269a</v>
      </c>
      <c r="B1504" s="21" t="str">
        <f t="shared" si="70"/>
        <v>468e089f-8e8d-41f8-a688-8a91d875269aOPEN-CSP ACADEMICO</v>
      </c>
      <c r="D1504" s="21" t="s">
        <v>134</v>
      </c>
      <c r="E1504" t="s">
        <v>3140</v>
      </c>
      <c r="F1504" s="21" t="s">
        <v>779</v>
      </c>
      <c r="G1504" s="21" t="s">
        <v>134</v>
      </c>
      <c r="H1504" s="49" t="s">
        <v>136</v>
      </c>
      <c r="I1504" s="21" t="s">
        <v>74</v>
      </c>
      <c r="J1504" t="s">
        <v>3141</v>
      </c>
      <c r="K1504" s="53" t="s">
        <v>29</v>
      </c>
      <c r="L1504" s="52" t="s">
        <v>92</v>
      </c>
      <c r="M1504" s="48" t="s">
        <v>73</v>
      </c>
      <c r="N1504" s="89" t="s">
        <v>74</v>
      </c>
      <c r="O1504" s="90" t="s">
        <v>74</v>
      </c>
      <c r="P1504" s="89" t="s">
        <v>74</v>
      </c>
      <c r="Q1504" s="47" t="str">
        <f t="shared" si="71"/>
        <v>468e089f-8e8d-41f8-a688-8a91d875269a</v>
      </c>
      <c r="R1504" s="64" t="s">
        <v>848</v>
      </c>
      <c r="S1504" s="87">
        <v>1.1299999999999999</v>
      </c>
      <c r="T1504" s="21">
        <v>1</v>
      </c>
      <c r="U1504" s="62" t="s">
        <v>139</v>
      </c>
      <c r="V1504" s="49" t="s">
        <v>136</v>
      </c>
    </row>
    <row r="1505" spans="1:22" x14ac:dyDescent="0.2">
      <c r="A1505" s="21" t="str">
        <f t="shared" si="69"/>
        <v>Catalogo principalOPEN-CSP ACADEMICO492b8a14-381c-4536-bf63-bd5785c14734</v>
      </c>
      <c r="B1505" s="21" t="str">
        <f t="shared" si="70"/>
        <v>492b8a14-381c-4536-bf63-bd5785c14734OPEN-CSP ACADEMICO</v>
      </c>
      <c r="D1505" s="21" t="s">
        <v>134</v>
      </c>
      <c r="E1505" t="s">
        <v>3142</v>
      </c>
      <c r="F1505" s="21" t="s">
        <v>779</v>
      </c>
      <c r="G1505" s="21" t="s">
        <v>134</v>
      </c>
      <c r="H1505" s="49" t="s">
        <v>136</v>
      </c>
      <c r="I1505" s="21" t="s">
        <v>74</v>
      </c>
      <c r="J1505" t="s">
        <v>3143</v>
      </c>
      <c r="K1505" s="53" t="s">
        <v>29</v>
      </c>
      <c r="L1505" s="52" t="s">
        <v>92</v>
      </c>
      <c r="M1505" s="48" t="s">
        <v>73</v>
      </c>
      <c r="N1505" s="89" t="s">
        <v>74</v>
      </c>
      <c r="O1505" s="90" t="s">
        <v>74</v>
      </c>
      <c r="P1505" s="89" t="s">
        <v>74</v>
      </c>
      <c r="Q1505" s="47" t="str">
        <f t="shared" si="71"/>
        <v>492b8a14-381c-4536-bf63-bd5785c14734</v>
      </c>
      <c r="R1505" s="64" t="s">
        <v>848</v>
      </c>
      <c r="S1505" s="87">
        <v>24</v>
      </c>
      <c r="T1505" s="21">
        <v>1</v>
      </c>
      <c r="U1505" s="62" t="s">
        <v>139</v>
      </c>
      <c r="V1505" s="49" t="s">
        <v>136</v>
      </c>
    </row>
    <row r="1506" spans="1:22" x14ac:dyDescent="0.2">
      <c r="A1506" s="21" t="str">
        <f t="shared" si="69"/>
        <v>Catalogo principalOPEN-CSP ACADEMICO64ed3fb4-9f46-4e8a-b287-7a3662245c37</v>
      </c>
      <c r="B1506" s="21" t="str">
        <f t="shared" si="70"/>
        <v>64ed3fb4-9f46-4e8a-b287-7a3662245c37OPEN-CSP ACADEMICO</v>
      </c>
      <c r="D1506" s="21" t="s">
        <v>134</v>
      </c>
      <c r="E1506" t="s">
        <v>3144</v>
      </c>
      <c r="F1506" s="21" t="s">
        <v>779</v>
      </c>
      <c r="G1506" s="21" t="s">
        <v>134</v>
      </c>
      <c r="H1506" s="49" t="s">
        <v>136</v>
      </c>
      <c r="I1506" s="21" t="s">
        <v>74</v>
      </c>
      <c r="J1506" t="s">
        <v>3145</v>
      </c>
      <c r="K1506" s="53" t="s">
        <v>29</v>
      </c>
      <c r="L1506" s="52" t="s">
        <v>92</v>
      </c>
      <c r="M1506" s="48" t="s">
        <v>73</v>
      </c>
      <c r="N1506" s="89" t="s">
        <v>74</v>
      </c>
      <c r="O1506" s="90" t="s">
        <v>74</v>
      </c>
      <c r="P1506" s="89" t="s">
        <v>74</v>
      </c>
      <c r="Q1506" s="47" t="str">
        <f t="shared" si="71"/>
        <v>64ed3fb4-9f46-4e8a-b287-7a3662245c37</v>
      </c>
      <c r="R1506" s="64" t="s">
        <v>848</v>
      </c>
      <c r="S1506" s="87">
        <v>24</v>
      </c>
      <c r="T1506" s="21">
        <v>1</v>
      </c>
      <c r="U1506" s="62" t="s">
        <v>139</v>
      </c>
      <c r="V1506" s="49" t="s">
        <v>136</v>
      </c>
    </row>
    <row r="1507" spans="1:22" x14ac:dyDescent="0.2">
      <c r="A1507" s="21" t="str">
        <f t="shared" si="69"/>
        <v>Catalogo principalOPEN-CSP ACADEMICO80fc6c74-cc94-478d-97b0-8455593a5987</v>
      </c>
      <c r="B1507" s="21" t="str">
        <f t="shared" si="70"/>
        <v>80fc6c74-cc94-478d-97b0-8455593a5987OPEN-CSP ACADEMICO</v>
      </c>
      <c r="D1507" s="21" t="s">
        <v>134</v>
      </c>
      <c r="E1507" t="s">
        <v>3146</v>
      </c>
      <c r="F1507" s="21" t="s">
        <v>779</v>
      </c>
      <c r="G1507" s="21" t="s">
        <v>134</v>
      </c>
      <c r="H1507" s="49" t="s">
        <v>136</v>
      </c>
      <c r="I1507" s="21" t="s">
        <v>74</v>
      </c>
      <c r="J1507" t="s">
        <v>3147</v>
      </c>
      <c r="K1507" s="53" t="s">
        <v>29</v>
      </c>
      <c r="L1507" s="52" t="s">
        <v>92</v>
      </c>
      <c r="M1507" s="48" t="s">
        <v>73</v>
      </c>
      <c r="N1507" s="89" t="s">
        <v>74</v>
      </c>
      <c r="O1507" s="90" t="s">
        <v>74</v>
      </c>
      <c r="P1507" s="89" t="s">
        <v>74</v>
      </c>
      <c r="Q1507" s="47" t="str">
        <f t="shared" si="71"/>
        <v>80fc6c74-cc94-478d-97b0-8455593a5987</v>
      </c>
      <c r="R1507" s="64" t="s">
        <v>848</v>
      </c>
      <c r="S1507" s="87">
        <v>6</v>
      </c>
      <c r="T1507" s="21">
        <v>1</v>
      </c>
      <c r="U1507" s="62" t="s">
        <v>139</v>
      </c>
      <c r="V1507" s="49" t="s">
        <v>136</v>
      </c>
    </row>
    <row r="1508" spans="1:22" x14ac:dyDescent="0.2">
      <c r="A1508" s="21" t="str">
        <f t="shared" si="69"/>
        <v>Catalogo principalOPEN-CSP ACADEMICO353d7f89-2e6f-4deb-9145-80f281a782ab</v>
      </c>
      <c r="B1508" s="21" t="str">
        <f t="shared" si="70"/>
        <v>353d7f89-2e6f-4deb-9145-80f281a782abOPEN-CSP ACADEMICO</v>
      </c>
      <c r="D1508" s="21" t="s">
        <v>134</v>
      </c>
      <c r="E1508" t="s">
        <v>3148</v>
      </c>
      <c r="F1508" s="21" t="s">
        <v>779</v>
      </c>
      <c r="G1508" s="21" t="s">
        <v>134</v>
      </c>
      <c r="H1508" s="49" t="s">
        <v>136</v>
      </c>
      <c r="I1508" s="21" t="s">
        <v>74</v>
      </c>
      <c r="J1508" t="s">
        <v>3149</v>
      </c>
      <c r="K1508" s="53" t="s">
        <v>29</v>
      </c>
      <c r="L1508" s="52" t="s">
        <v>92</v>
      </c>
      <c r="M1508" s="48" t="s">
        <v>73</v>
      </c>
      <c r="N1508" s="89" t="s">
        <v>74</v>
      </c>
      <c r="O1508" s="90" t="s">
        <v>74</v>
      </c>
      <c r="P1508" s="89" t="s">
        <v>74</v>
      </c>
      <c r="Q1508" s="47" t="str">
        <f t="shared" si="71"/>
        <v>353d7f89-2e6f-4deb-9145-80f281a782ab</v>
      </c>
      <c r="R1508" s="64" t="s">
        <v>848</v>
      </c>
      <c r="S1508" s="87">
        <v>6</v>
      </c>
      <c r="T1508" s="21">
        <v>1</v>
      </c>
      <c r="U1508" s="62" t="s">
        <v>139</v>
      </c>
      <c r="V1508" s="49" t="s">
        <v>136</v>
      </c>
    </row>
    <row r="1509" spans="1:22" x14ac:dyDescent="0.2">
      <c r="A1509" s="21" t="str">
        <f t="shared" si="69"/>
        <v>Catalogo principalOPEN-CSP ACADEMICO5e8853ed-611c-4f9c-af21-540ba351a636</v>
      </c>
      <c r="B1509" s="21" t="str">
        <f t="shared" si="70"/>
        <v>5e8853ed-611c-4f9c-af21-540ba351a636OPEN-CSP ACADEMICO</v>
      </c>
      <c r="D1509" s="21" t="s">
        <v>134</v>
      </c>
      <c r="E1509" t="s">
        <v>3150</v>
      </c>
      <c r="F1509" s="21" t="s">
        <v>779</v>
      </c>
      <c r="G1509" s="21" t="s">
        <v>134</v>
      </c>
      <c r="H1509" s="49" t="s">
        <v>136</v>
      </c>
      <c r="I1509" s="21" t="s">
        <v>74</v>
      </c>
      <c r="J1509" t="s">
        <v>3151</v>
      </c>
      <c r="K1509" s="53" t="s">
        <v>29</v>
      </c>
      <c r="L1509" s="52" t="s">
        <v>92</v>
      </c>
      <c r="M1509" s="48" t="s">
        <v>73</v>
      </c>
      <c r="N1509" s="89" t="s">
        <v>74</v>
      </c>
      <c r="O1509" s="90" t="s">
        <v>74</v>
      </c>
      <c r="P1509" s="89" t="s">
        <v>74</v>
      </c>
      <c r="Q1509" s="47" t="str">
        <f t="shared" si="71"/>
        <v>5e8853ed-611c-4f9c-af21-540ba351a636</v>
      </c>
      <c r="R1509" s="64" t="s">
        <v>848</v>
      </c>
      <c r="S1509" s="87">
        <v>12</v>
      </c>
      <c r="T1509" s="21">
        <v>1</v>
      </c>
      <c r="U1509" s="62" t="s">
        <v>139</v>
      </c>
      <c r="V1509" s="49" t="s">
        <v>136</v>
      </c>
    </row>
    <row r="1510" spans="1:22" x14ac:dyDescent="0.2">
      <c r="A1510" s="21" t="str">
        <f t="shared" si="69"/>
        <v>Catalogo principalOPEN-CSP ACADEMICOda2034e1-c147-4aae-afab-9c15acf16ea5</v>
      </c>
      <c r="B1510" s="21" t="str">
        <f t="shared" si="70"/>
        <v>da2034e1-c147-4aae-afab-9c15acf16ea5OPEN-CSP ACADEMICO</v>
      </c>
      <c r="D1510" s="21" t="s">
        <v>134</v>
      </c>
      <c r="E1510" t="s">
        <v>3152</v>
      </c>
      <c r="F1510" s="21" t="s">
        <v>779</v>
      </c>
      <c r="G1510" s="21" t="s">
        <v>134</v>
      </c>
      <c r="H1510" s="49" t="s">
        <v>136</v>
      </c>
      <c r="I1510" s="21" t="s">
        <v>74</v>
      </c>
      <c r="J1510" t="s">
        <v>3153</v>
      </c>
      <c r="K1510" s="53" t="s">
        <v>29</v>
      </c>
      <c r="L1510" s="52" t="s">
        <v>92</v>
      </c>
      <c r="M1510" s="48" t="s">
        <v>73</v>
      </c>
      <c r="N1510" s="89" t="s">
        <v>74</v>
      </c>
      <c r="O1510" s="90" t="s">
        <v>74</v>
      </c>
      <c r="P1510" s="89" t="s">
        <v>74</v>
      </c>
      <c r="Q1510" s="47" t="str">
        <f t="shared" si="71"/>
        <v>da2034e1-c147-4aae-afab-9c15acf16ea5</v>
      </c>
      <c r="R1510" s="64" t="s">
        <v>848</v>
      </c>
      <c r="S1510" s="87">
        <v>12</v>
      </c>
      <c r="T1510" s="21">
        <v>1</v>
      </c>
      <c r="U1510" s="62" t="s">
        <v>139</v>
      </c>
      <c r="V1510" s="49" t="s">
        <v>136</v>
      </c>
    </row>
    <row r="1511" spans="1:22" x14ac:dyDescent="0.2">
      <c r="A1511" s="21" t="str">
        <f t="shared" si="69"/>
        <v>Catalogo principalOPEN-CSP ACADEMICO373b99e9-51cd-437b-be03-1988a02f025a</v>
      </c>
      <c r="B1511" s="21" t="str">
        <f t="shared" si="70"/>
        <v>373b99e9-51cd-437b-be03-1988a02f025aOPEN-CSP ACADEMICO</v>
      </c>
      <c r="D1511" s="21" t="s">
        <v>134</v>
      </c>
      <c r="E1511" t="s">
        <v>3154</v>
      </c>
      <c r="F1511" s="21" t="s">
        <v>779</v>
      </c>
      <c r="G1511" s="21" t="s">
        <v>134</v>
      </c>
      <c r="H1511" s="49" t="s">
        <v>136</v>
      </c>
      <c r="I1511" s="21" t="s">
        <v>74</v>
      </c>
      <c r="J1511" t="s">
        <v>3155</v>
      </c>
      <c r="K1511" s="53" t="s">
        <v>29</v>
      </c>
      <c r="L1511" s="52" t="s">
        <v>92</v>
      </c>
      <c r="M1511" s="48" t="s">
        <v>73</v>
      </c>
      <c r="N1511" s="89" t="s">
        <v>74</v>
      </c>
      <c r="O1511" s="90" t="s">
        <v>74</v>
      </c>
      <c r="P1511" s="89" t="s">
        <v>74</v>
      </c>
      <c r="Q1511" s="47" t="str">
        <f t="shared" si="71"/>
        <v>373b99e9-51cd-437b-be03-1988a02f025a</v>
      </c>
      <c r="R1511" s="64" t="s">
        <v>848</v>
      </c>
      <c r="S1511" s="87">
        <v>0</v>
      </c>
      <c r="T1511" s="21">
        <v>1</v>
      </c>
      <c r="U1511" s="62" t="s">
        <v>139</v>
      </c>
      <c r="V1511" s="49" t="s">
        <v>136</v>
      </c>
    </row>
    <row r="1512" spans="1:22" x14ac:dyDescent="0.2">
      <c r="A1512" s="21" t="str">
        <f t="shared" si="69"/>
        <v>Catalogo principalOPEN-CSP ACADEMICOf5907f82-b2b8-4637-a827-8460f82e5f67</v>
      </c>
      <c r="B1512" s="21" t="str">
        <f t="shared" si="70"/>
        <v>f5907f82-b2b8-4637-a827-8460f82e5f67OPEN-CSP ACADEMICO</v>
      </c>
      <c r="D1512" s="21" t="s">
        <v>134</v>
      </c>
      <c r="E1512" t="s">
        <v>3156</v>
      </c>
      <c r="F1512" s="21" t="s">
        <v>779</v>
      </c>
      <c r="G1512" s="21" t="s">
        <v>134</v>
      </c>
      <c r="H1512" s="49" t="s">
        <v>136</v>
      </c>
      <c r="I1512" s="21" t="s">
        <v>74</v>
      </c>
      <c r="J1512" t="s">
        <v>3157</v>
      </c>
      <c r="K1512" s="53" t="s">
        <v>29</v>
      </c>
      <c r="L1512" s="52" t="s">
        <v>92</v>
      </c>
      <c r="M1512" s="48" t="s">
        <v>73</v>
      </c>
      <c r="N1512" s="89" t="s">
        <v>74</v>
      </c>
      <c r="O1512" s="90" t="s">
        <v>74</v>
      </c>
      <c r="P1512" s="89" t="s">
        <v>74</v>
      </c>
      <c r="Q1512" s="47" t="str">
        <f t="shared" si="71"/>
        <v>f5907f82-b2b8-4637-a827-8460f82e5f67</v>
      </c>
      <c r="R1512" s="64" t="s">
        <v>848</v>
      </c>
      <c r="S1512" s="87">
        <v>0</v>
      </c>
      <c r="T1512" s="21">
        <v>1</v>
      </c>
      <c r="U1512" s="62" t="s">
        <v>139</v>
      </c>
      <c r="V1512" s="49" t="s">
        <v>136</v>
      </c>
    </row>
    <row r="1513" spans="1:22" x14ac:dyDescent="0.2">
      <c r="A1513" s="21" t="str">
        <f t="shared" si="69"/>
        <v>Catalogo principalOPEN-CSP ACADEMICO331e4150-94df-4517-8d5c-9346deea7665</v>
      </c>
      <c r="B1513" s="21" t="str">
        <f t="shared" si="70"/>
        <v>331e4150-94df-4517-8d5c-9346deea7665OPEN-CSP ACADEMICO</v>
      </c>
      <c r="D1513" s="21" t="s">
        <v>134</v>
      </c>
      <c r="E1513" t="s">
        <v>3158</v>
      </c>
      <c r="F1513" s="21" t="s">
        <v>779</v>
      </c>
      <c r="G1513" s="21" t="s">
        <v>134</v>
      </c>
      <c r="H1513" s="49" t="s">
        <v>136</v>
      </c>
      <c r="I1513" s="21" t="s">
        <v>74</v>
      </c>
      <c r="J1513" t="s">
        <v>3159</v>
      </c>
      <c r="K1513" s="53" t="s">
        <v>29</v>
      </c>
      <c r="L1513" s="52" t="s">
        <v>92</v>
      </c>
      <c r="M1513" s="48" t="s">
        <v>73</v>
      </c>
      <c r="N1513" s="89" t="s">
        <v>74</v>
      </c>
      <c r="O1513" s="90" t="s">
        <v>74</v>
      </c>
      <c r="P1513" s="89" t="s">
        <v>74</v>
      </c>
      <c r="Q1513" s="47" t="str">
        <f t="shared" si="71"/>
        <v>331e4150-94df-4517-8d5c-9346deea7665</v>
      </c>
      <c r="R1513" s="64" t="s">
        <v>848</v>
      </c>
      <c r="S1513" s="87">
        <v>3</v>
      </c>
      <c r="T1513" s="21">
        <v>1</v>
      </c>
      <c r="U1513" s="62" t="s">
        <v>139</v>
      </c>
      <c r="V1513" s="49" t="s">
        <v>136</v>
      </c>
    </row>
    <row r="1514" spans="1:22" x14ac:dyDescent="0.2">
      <c r="A1514" s="21" t="str">
        <f t="shared" si="69"/>
        <v>Catalogo principalOPEN-CSP ACADEMICO40d1eb22-daeb-4e72-80e9-566375a83b55</v>
      </c>
      <c r="B1514" s="21" t="str">
        <f t="shared" si="70"/>
        <v>40d1eb22-daeb-4e72-80e9-566375a83b55OPEN-CSP ACADEMICO</v>
      </c>
      <c r="D1514" s="21" t="s">
        <v>134</v>
      </c>
      <c r="E1514" t="s">
        <v>3160</v>
      </c>
      <c r="F1514" s="21" t="s">
        <v>779</v>
      </c>
      <c r="G1514" s="21" t="s">
        <v>134</v>
      </c>
      <c r="H1514" s="49" t="s">
        <v>136</v>
      </c>
      <c r="I1514" s="21" t="s">
        <v>74</v>
      </c>
      <c r="J1514" t="s">
        <v>3161</v>
      </c>
      <c r="K1514" s="53" t="s">
        <v>29</v>
      </c>
      <c r="L1514" s="52" t="s">
        <v>92</v>
      </c>
      <c r="M1514" s="48" t="s">
        <v>73</v>
      </c>
      <c r="N1514" s="89" t="s">
        <v>74</v>
      </c>
      <c r="O1514" s="90" t="s">
        <v>74</v>
      </c>
      <c r="P1514" s="89" t="s">
        <v>74</v>
      </c>
      <c r="Q1514" s="47" t="str">
        <f t="shared" si="71"/>
        <v>40d1eb22-daeb-4e72-80e9-566375a83b55</v>
      </c>
      <c r="R1514" s="64" t="s">
        <v>848</v>
      </c>
      <c r="S1514" s="87">
        <v>2.25</v>
      </c>
      <c r="T1514" s="21">
        <v>1</v>
      </c>
      <c r="U1514" s="62" t="s">
        <v>139</v>
      </c>
      <c r="V1514" s="49" t="s">
        <v>136</v>
      </c>
    </row>
    <row r="1515" spans="1:22" x14ac:dyDescent="0.2">
      <c r="A1515" s="21" t="str">
        <f t="shared" si="69"/>
        <v>Catalogo principalOPEN-CSP ACADEMICOd5caf83f-045d-4b7d-987c-dd79d5397cb3</v>
      </c>
      <c r="B1515" s="21" t="str">
        <f t="shared" si="70"/>
        <v>d5caf83f-045d-4b7d-987c-dd79d5397cb3OPEN-CSP ACADEMICO</v>
      </c>
      <c r="D1515" s="21" t="s">
        <v>134</v>
      </c>
      <c r="E1515" t="s">
        <v>3162</v>
      </c>
      <c r="F1515" s="21" t="s">
        <v>779</v>
      </c>
      <c r="G1515" s="21" t="s">
        <v>134</v>
      </c>
      <c r="H1515" s="49" t="s">
        <v>136</v>
      </c>
      <c r="I1515" s="21" t="s">
        <v>74</v>
      </c>
      <c r="J1515" t="s">
        <v>3163</v>
      </c>
      <c r="K1515" s="53" t="s">
        <v>29</v>
      </c>
      <c r="L1515" s="52" t="s">
        <v>92</v>
      </c>
      <c r="M1515" s="48" t="s">
        <v>73</v>
      </c>
      <c r="N1515" s="89" t="s">
        <v>74</v>
      </c>
      <c r="O1515" s="90" t="s">
        <v>74</v>
      </c>
      <c r="P1515" s="89" t="s">
        <v>74</v>
      </c>
      <c r="Q1515" s="47" t="str">
        <f t="shared" si="71"/>
        <v>d5caf83f-045d-4b7d-987c-dd79d5397cb3</v>
      </c>
      <c r="R1515" s="64" t="s">
        <v>848</v>
      </c>
      <c r="S1515" s="87">
        <v>0.7</v>
      </c>
      <c r="T1515" s="21">
        <v>1</v>
      </c>
      <c r="U1515" s="62" t="s">
        <v>139</v>
      </c>
      <c r="V1515" s="49" t="s">
        <v>136</v>
      </c>
    </row>
    <row r="1516" spans="1:22" x14ac:dyDescent="0.2">
      <c r="A1516" s="21" t="str">
        <f t="shared" si="69"/>
        <v>Catalogo principalOPEN-CSP ACADEMICO392f9987-0583-4225-8338-f3c015404c4c</v>
      </c>
      <c r="B1516" s="21" t="str">
        <f t="shared" si="70"/>
        <v>392f9987-0583-4225-8338-f3c015404c4cOPEN-CSP ACADEMICO</v>
      </c>
      <c r="D1516" s="21" t="s">
        <v>134</v>
      </c>
      <c r="E1516" t="s">
        <v>3164</v>
      </c>
      <c r="F1516" s="21" t="s">
        <v>779</v>
      </c>
      <c r="G1516" s="21" t="s">
        <v>134</v>
      </c>
      <c r="H1516" s="49" t="s">
        <v>136</v>
      </c>
      <c r="I1516" s="21" t="s">
        <v>74</v>
      </c>
      <c r="J1516" t="s">
        <v>3165</v>
      </c>
      <c r="K1516" s="53" t="s">
        <v>29</v>
      </c>
      <c r="L1516" s="52" t="s">
        <v>92</v>
      </c>
      <c r="M1516" s="48" t="s">
        <v>73</v>
      </c>
      <c r="N1516" s="89" t="s">
        <v>74</v>
      </c>
      <c r="O1516" s="90" t="s">
        <v>74</v>
      </c>
      <c r="P1516" s="89" t="s">
        <v>74</v>
      </c>
      <c r="Q1516" s="47" t="str">
        <f t="shared" si="71"/>
        <v>392f9987-0583-4225-8338-f3c015404c4c</v>
      </c>
      <c r="R1516" s="64" t="s">
        <v>848</v>
      </c>
      <c r="S1516" s="87">
        <v>0.7</v>
      </c>
      <c r="T1516" s="21">
        <v>1</v>
      </c>
      <c r="U1516" s="62" t="s">
        <v>139</v>
      </c>
      <c r="V1516" s="49" t="s">
        <v>136</v>
      </c>
    </row>
    <row r="1517" spans="1:22" x14ac:dyDescent="0.2">
      <c r="A1517" s="21" t="str">
        <f t="shared" si="69"/>
        <v>Catalogo principalOPEN-CSP ACADEMICO249eaae1-50df-42d0-8d69-ca66d53248b6</v>
      </c>
      <c r="B1517" s="21" t="str">
        <f t="shared" si="70"/>
        <v>249eaae1-50df-42d0-8d69-ca66d53248b6OPEN-CSP ACADEMICO</v>
      </c>
      <c r="D1517" s="21" t="s">
        <v>134</v>
      </c>
      <c r="E1517" t="s">
        <v>3166</v>
      </c>
      <c r="F1517" s="21" t="s">
        <v>779</v>
      </c>
      <c r="G1517" s="21" t="s">
        <v>134</v>
      </c>
      <c r="H1517" s="49" t="s">
        <v>136</v>
      </c>
      <c r="I1517" s="21" t="s">
        <v>74</v>
      </c>
      <c r="J1517" t="s">
        <v>3167</v>
      </c>
      <c r="K1517" s="53" t="s">
        <v>29</v>
      </c>
      <c r="L1517" s="52" t="s">
        <v>92</v>
      </c>
      <c r="M1517" s="48" t="s">
        <v>73</v>
      </c>
      <c r="N1517" s="89" t="s">
        <v>74</v>
      </c>
      <c r="O1517" s="90" t="s">
        <v>74</v>
      </c>
      <c r="P1517" s="89" t="s">
        <v>74</v>
      </c>
      <c r="Q1517" s="47" t="str">
        <f t="shared" si="71"/>
        <v>249eaae1-50df-42d0-8d69-ca66d53248b6</v>
      </c>
      <c r="R1517" s="64" t="s">
        <v>848</v>
      </c>
      <c r="S1517" s="87">
        <v>0.68</v>
      </c>
      <c r="T1517" s="21">
        <v>1</v>
      </c>
      <c r="U1517" s="62" t="s">
        <v>139</v>
      </c>
      <c r="V1517" s="49" t="s">
        <v>136</v>
      </c>
    </row>
    <row r="1518" spans="1:22" x14ac:dyDescent="0.2">
      <c r="A1518" s="21" t="str">
        <f t="shared" si="69"/>
        <v>Catalogo principalOPEN-CSP ACADEMICOeb93319f-34eb-45fd-92bf-6c4bdf63120d</v>
      </c>
      <c r="B1518" s="21" t="str">
        <f t="shared" si="70"/>
        <v>eb93319f-34eb-45fd-92bf-6c4bdf63120dOPEN-CSP ACADEMICO</v>
      </c>
      <c r="D1518" s="21" t="s">
        <v>134</v>
      </c>
      <c r="E1518" t="s">
        <v>3168</v>
      </c>
      <c r="F1518" s="21" t="s">
        <v>779</v>
      </c>
      <c r="G1518" s="21" t="s">
        <v>134</v>
      </c>
      <c r="H1518" s="49" t="s">
        <v>136</v>
      </c>
      <c r="I1518" s="21" t="s">
        <v>74</v>
      </c>
      <c r="J1518" t="s">
        <v>3169</v>
      </c>
      <c r="K1518" s="53" t="s">
        <v>29</v>
      </c>
      <c r="L1518" s="52" t="s">
        <v>92</v>
      </c>
      <c r="M1518" s="48" t="s">
        <v>73</v>
      </c>
      <c r="N1518" s="89" t="s">
        <v>74</v>
      </c>
      <c r="O1518" s="90" t="s">
        <v>74</v>
      </c>
      <c r="P1518" s="89" t="s">
        <v>74</v>
      </c>
      <c r="Q1518" s="47" t="str">
        <f t="shared" si="71"/>
        <v>eb93319f-34eb-45fd-92bf-6c4bdf63120d</v>
      </c>
      <c r="R1518" s="64" t="s">
        <v>848</v>
      </c>
      <c r="S1518" s="87">
        <v>0.68</v>
      </c>
      <c r="T1518" s="21">
        <v>1</v>
      </c>
      <c r="U1518" s="62" t="s">
        <v>139</v>
      </c>
      <c r="V1518" s="49" t="s">
        <v>136</v>
      </c>
    </row>
    <row r="1519" spans="1:22" x14ac:dyDescent="0.2">
      <c r="A1519" s="21" t="str">
        <f t="shared" si="69"/>
        <v>Catalogo principalOPEN-CSP ACADEMICO786817ae-58ed-4668-994c-c30fa07e18f5</v>
      </c>
      <c r="B1519" s="21" t="str">
        <f t="shared" si="70"/>
        <v>786817ae-58ed-4668-994c-c30fa07e18f5OPEN-CSP ACADEMICO</v>
      </c>
      <c r="D1519" s="21" t="s">
        <v>134</v>
      </c>
      <c r="E1519" t="s">
        <v>3170</v>
      </c>
      <c r="F1519" s="21" t="s">
        <v>779</v>
      </c>
      <c r="G1519" s="21" t="s">
        <v>134</v>
      </c>
      <c r="H1519" s="49" t="s">
        <v>136</v>
      </c>
      <c r="I1519" s="21" t="s">
        <v>74</v>
      </c>
      <c r="J1519" t="s">
        <v>3171</v>
      </c>
      <c r="K1519" s="53" t="s">
        <v>29</v>
      </c>
      <c r="L1519" s="52" t="s">
        <v>92</v>
      </c>
      <c r="M1519" s="48" t="s">
        <v>73</v>
      </c>
      <c r="N1519" s="89" t="s">
        <v>74</v>
      </c>
      <c r="O1519" s="90" t="s">
        <v>74</v>
      </c>
      <c r="P1519" s="89" t="s">
        <v>74</v>
      </c>
      <c r="Q1519" s="47" t="str">
        <f t="shared" si="71"/>
        <v>786817ae-58ed-4668-994c-c30fa07e18f5</v>
      </c>
      <c r="R1519" s="64" t="s">
        <v>848</v>
      </c>
      <c r="S1519" s="87">
        <v>0</v>
      </c>
      <c r="T1519" s="21">
        <v>1</v>
      </c>
      <c r="U1519" s="62" t="s">
        <v>139</v>
      </c>
      <c r="V1519" s="49" t="s">
        <v>136</v>
      </c>
    </row>
    <row r="1520" spans="1:22" x14ac:dyDescent="0.2">
      <c r="A1520" s="21" t="str">
        <f t="shared" si="69"/>
        <v>Catalogo principalOPEN-CSP ACADEMICO2eb59242-162a-40ac-bb17-5b658bf8a9c1</v>
      </c>
      <c r="B1520" s="21" t="str">
        <f t="shared" si="70"/>
        <v>2eb59242-162a-40ac-bb17-5b658bf8a9c1OPEN-CSP ACADEMICO</v>
      </c>
      <c r="D1520" s="21" t="s">
        <v>134</v>
      </c>
      <c r="E1520" t="s">
        <v>3172</v>
      </c>
      <c r="F1520" s="21" t="s">
        <v>779</v>
      </c>
      <c r="G1520" s="21" t="s">
        <v>134</v>
      </c>
      <c r="H1520" s="49" t="s">
        <v>136</v>
      </c>
      <c r="I1520" s="21" t="s">
        <v>74</v>
      </c>
      <c r="J1520" t="s">
        <v>3173</v>
      </c>
      <c r="K1520" s="53" t="s">
        <v>29</v>
      </c>
      <c r="L1520" s="52" t="s">
        <v>92</v>
      </c>
      <c r="M1520" s="48" t="s">
        <v>73</v>
      </c>
      <c r="N1520" s="89" t="s">
        <v>74</v>
      </c>
      <c r="O1520" s="90" t="s">
        <v>74</v>
      </c>
      <c r="P1520" s="89" t="s">
        <v>74</v>
      </c>
      <c r="Q1520" s="47" t="str">
        <f t="shared" si="71"/>
        <v>2eb59242-162a-40ac-bb17-5b658bf8a9c1</v>
      </c>
      <c r="R1520" s="64" t="s">
        <v>848</v>
      </c>
      <c r="S1520" s="87">
        <v>1.5</v>
      </c>
      <c r="T1520" s="21">
        <v>1</v>
      </c>
      <c r="U1520" s="62" t="s">
        <v>139</v>
      </c>
      <c r="V1520" s="49" t="s">
        <v>136</v>
      </c>
    </row>
    <row r="1521" spans="1:22" x14ac:dyDescent="0.2">
      <c r="A1521" s="21" t="str">
        <f t="shared" si="69"/>
        <v>Catalogo principalOPEN-CSP ACADEMICO262a0187-2979-4c1e-909c-4c3094238264</v>
      </c>
      <c r="B1521" s="21" t="str">
        <f t="shared" si="70"/>
        <v>262a0187-2979-4c1e-909c-4c3094238264OPEN-CSP ACADEMICO</v>
      </c>
      <c r="D1521" s="21" t="s">
        <v>134</v>
      </c>
      <c r="E1521" t="s">
        <v>3174</v>
      </c>
      <c r="F1521" s="21" t="s">
        <v>779</v>
      </c>
      <c r="G1521" s="21" t="s">
        <v>134</v>
      </c>
      <c r="H1521" s="49" t="s">
        <v>136</v>
      </c>
      <c r="I1521" s="21" t="s">
        <v>74</v>
      </c>
      <c r="J1521" t="s">
        <v>3175</v>
      </c>
      <c r="K1521" s="53" t="s">
        <v>29</v>
      </c>
      <c r="L1521" s="52" t="s">
        <v>92</v>
      </c>
      <c r="M1521" s="48" t="s">
        <v>73</v>
      </c>
      <c r="N1521" s="89" t="s">
        <v>74</v>
      </c>
      <c r="O1521" s="90" t="s">
        <v>74</v>
      </c>
      <c r="P1521" s="89" t="s">
        <v>74</v>
      </c>
      <c r="Q1521" s="47" t="str">
        <f t="shared" si="71"/>
        <v>262a0187-2979-4c1e-909c-4c3094238264</v>
      </c>
      <c r="R1521" s="64" t="s">
        <v>848</v>
      </c>
      <c r="S1521" s="87">
        <v>1.1200000000000001</v>
      </c>
      <c r="T1521" s="21">
        <v>1</v>
      </c>
      <c r="U1521" s="62" t="s">
        <v>139</v>
      </c>
      <c r="V1521" s="49" t="s">
        <v>136</v>
      </c>
    </row>
    <row r="1522" spans="1:22" x14ac:dyDescent="0.2">
      <c r="A1522" s="21" t="str">
        <f t="shared" si="69"/>
        <v>Catalogo principalOPEN-CSP ACADEMICOcbb7a0ff-cbc5-425f-8051-a1b1f981a924</v>
      </c>
      <c r="B1522" s="21" t="str">
        <f t="shared" si="70"/>
        <v>cbb7a0ff-cbc5-425f-8051-a1b1f981a924OPEN-CSP ACADEMICO</v>
      </c>
      <c r="D1522" s="21" t="s">
        <v>134</v>
      </c>
      <c r="E1522" t="s">
        <v>3176</v>
      </c>
      <c r="F1522" s="21" t="s">
        <v>779</v>
      </c>
      <c r="G1522" s="21" t="s">
        <v>134</v>
      </c>
      <c r="H1522" s="49" t="s">
        <v>136</v>
      </c>
      <c r="I1522" s="21" t="s">
        <v>74</v>
      </c>
      <c r="J1522" t="s">
        <v>3177</v>
      </c>
      <c r="K1522" s="53" t="s">
        <v>29</v>
      </c>
      <c r="L1522" s="52" t="s">
        <v>92</v>
      </c>
      <c r="M1522" s="48" t="s">
        <v>73</v>
      </c>
      <c r="N1522" s="89" t="s">
        <v>74</v>
      </c>
      <c r="O1522" s="90" t="s">
        <v>74</v>
      </c>
      <c r="P1522" s="89" t="s">
        <v>74</v>
      </c>
      <c r="Q1522" s="47" t="str">
        <f t="shared" si="71"/>
        <v>cbb7a0ff-cbc5-425f-8051-a1b1f981a924</v>
      </c>
      <c r="R1522" s="64" t="s">
        <v>848</v>
      </c>
      <c r="S1522" s="87">
        <v>0.5</v>
      </c>
      <c r="T1522" s="21">
        <v>1</v>
      </c>
      <c r="U1522" s="62" t="s">
        <v>139</v>
      </c>
      <c r="V1522" s="49" t="s">
        <v>136</v>
      </c>
    </row>
    <row r="1523" spans="1:22" x14ac:dyDescent="0.2">
      <c r="A1523" s="21" t="str">
        <f t="shared" si="69"/>
        <v>Catalogo principalOPEN-CSP ACADEMICO46f7b110-8370-4f99-a713-94a970160a65</v>
      </c>
      <c r="B1523" s="21" t="str">
        <f t="shared" si="70"/>
        <v>46f7b110-8370-4f99-a713-94a970160a65OPEN-CSP ACADEMICO</v>
      </c>
      <c r="D1523" s="21" t="s">
        <v>134</v>
      </c>
      <c r="E1523" t="s">
        <v>3178</v>
      </c>
      <c r="F1523" s="21" t="s">
        <v>779</v>
      </c>
      <c r="G1523" s="21" t="s">
        <v>134</v>
      </c>
      <c r="H1523" s="49" t="s">
        <v>136</v>
      </c>
      <c r="I1523" s="21" t="s">
        <v>74</v>
      </c>
      <c r="J1523" t="s">
        <v>3179</v>
      </c>
      <c r="K1523" s="53" t="s">
        <v>29</v>
      </c>
      <c r="L1523" s="52" t="s">
        <v>92</v>
      </c>
      <c r="M1523" s="48" t="s">
        <v>73</v>
      </c>
      <c r="N1523" s="89" t="s">
        <v>74</v>
      </c>
      <c r="O1523" s="90" t="s">
        <v>74</v>
      </c>
      <c r="P1523" s="89" t="s">
        <v>74</v>
      </c>
      <c r="Q1523" s="47" t="str">
        <f t="shared" si="71"/>
        <v>46f7b110-8370-4f99-a713-94a970160a65</v>
      </c>
      <c r="R1523" s="64" t="s">
        <v>848</v>
      </c>
      <c r="S1523" s="87">
        <v>0.38</v>
      </c>
      <c r="T1523" s="21">
        <v>1</v>
      </c>
      <c r="U1523" s="62" t="s">
        <v>139</v>
      </c>
      <c r="V1523" s="49" t="s">
        <v>136</v>
      </c>
    </row>
    <row r="1524" spans="1:22" x14ac:dyDescent="0.2">
      <c r="A1524" s="21" t="str">
        <f t="shared" si="69"/>
        <v>Catalogo principalOPEN-CSP ACADEMICOae0515cb-3fdf-4148-903f-146223f9d1fe</v>
      </c>
      <c r="B1524" s="21" t="str">
        <f t="shared" si="70"/>
        <v>ae0515cb-3fdf-4148-903f-146223f9d1feOPEN-CSP ACADEMICO</v>
      </c>
      <c r="D1524" s="21" t="s">
        <v>134</v>
      </c>
      <c r="E1524" t="s">
        <v>3180</v>
      </c>
      <c r="F1524" s="21" t="s">
        <v>779</v>
      </c>
      <c r="G1524" s="21" t="s">
        <v>134</v>
      </c>
      <c r="H1524" s="49" t="s">
        <v>136</v>
      </c>
      <c r="I1524" s="21" t="s">
        <v>74</v>
      </c>
      <c r="J1524" t="s">
        <v>3181</v>
      </c>
      <c r="K1524" s="53" t="s">
        <v>29</v>
      </c>
      <c r="L1524" s="52" t="s">
        <v>92</v>
      </c>
      <c r="M1524" s="48" t="s">
        <v>73</v>
      </c>
      <c r="N1524" s="89" t="s">
        <v>74</v>
      </c>
      <c r="O1524" s="90" t="s">
        <v>74</v>
      </c>
      <c r="P1524" s="89" t="s">
        <v>74</v>
      </c>
      <c r="Q1524" s="47" t="str">
        <f t="shared" si="71"/>
        <v>ae0515cb-3fdf-4148-903f-146223f9d1fe</v>
      </c>
      <c r="R1524" s="64" t="s">
        <v>848</v>
      </c>
      <c r="S1524" s="87">
        <v>25</v>
      </c>
      <c r="T1524" s="21">
        <v>1</v>
      </c>
      <c r="U1524" s="62" t="s">
        <v>139</v>
      </c>
      <c r="V1524" s="49" t="s">
        <v>136</v>
      </c>
    </row>
    <row r="1525" spans="1:22" x14ac:dyDescent="0.2">
      <c r="A1525" s="21" t="str">
        <f t="shared" si="69"/>
        <v>Catalogo principalOPEN-CSP ACADEMICO0a590a70-13fa-4cf4-996e-7c7da8055491</v>
      </c>
      <c r="B1525" s="21" t="str">
        <f t="shared" si="70"/>
        <v>0a590a70-13fa-4cf4-996e-7c7da8055491OPEN-CSP ACADEMICO</v>
      </c>
      <c r="D1525" s="21" t="s">
        <v>134</v>
      </c>
      <c r="E1525" t="s">
        <v>3182</v>
      </c>
      <c r="F1525" s="21" t="s">
        <v>779</v>
      </c>
      <c r="G1525" s="21" t="s">
        <v>134</v>
      </c>
      <c r="H1525" s="49" t="s">
        <v>136</v>
      </c>
      <c r="I1525" s="21" t="s">
        <v>74</v>
      </c>
      <c r="J1525" t="s">
        <v>3183</v>
      </c>
      <c r="K1525" s="53" t="s">
        <v>29</v>
      </c>
      <c r="L1525" s="52" t="s">
        <v>92</v>
      </c>
      <c r="M1525" s="48" t="s">
        <v>73</v>
      </c>
      <c r="N1525" s="89" t="s">
        <v>74</v>
      </c>
      <c r="O1525" s="90" t="s">
        <v>74</v>
      </c>
      <c r="P1525" s="89" t="s">
        <v>74</v>
      </c>
      <c r="Q1525" s="47" t="str">
        <f t="shared" si="71"/>
        <v>0a590a70-13fa-4cf4-996e-7c7da8055491</v>
      </c>
      <c r="R1525" s="64" t="s">
        <v>848</v>
      </c>
      <c r="S1525" s="87">
        <v>15</v>
      </c>
      <c r="T1525" s="21">
        <v>1</v>
      </c>
      <c r="U1525" s="62" t="s">
        <v>139</v>
      </c>
      <c r="V1525" s="49" t="s">
        <v>136</v>
      </c>
    </row>
    <row r="1526" spans="1:22" x14ac:dyDescent="0.2">
      <c r="A1526" s="21" t="str">
        <f t="shared" si="69"/>
        <v>Catalogo principalOPEN-CSP ACADEMICOee10cbd2-7a12-45de-be11-0c2c7c6eeeb1</v>
      </c>
      <c r="B1526" s="21" t="str">
        <f t="shared" si="70"/>
        <v>ee10cbd2-7a12-45de-be11-0c2c7c6eeeb1OPEN-CSP ACADEMICO</v>
      </c>
      <c r="D1526" s="21" t="s">
        <v>134</v>
      </c>
      <c r="E1526" t="s">
        <v>3184</v>
      </c>
      <c r="F1526" s="21" t="s">
        <v>779</v>
      </c>
      <c r="G1526" s="21" t="s">
        <v>134</v>
      </c>
      <c r="H1526" s="49" t="s">
        <v>136</v>
      </c>
      <c r="I1526" s="21" t="s">
        <v>74</v>
      </c>
      <c r="J1526" t="s">
        <v>3185</v>
      </c>
      <c r="K1526" s="53" t="s">
        <v>29</v>
      </c>
      <c r="L1526" s="52" t="s">
        <v>92</v>
      </c>
      <c r="M1526" s="48" t="s">
        <v>73</v>
      </c>
      <c r="N1526" s="89" t="s">
        <v>74</v>
      </c>
      <c r="O1526" s="90" t="s">
        <v>74</v>
      </c>
      <c r="P1526" s="89" t="s">
        <v>74</v>
      </c>
      <c r="Q1526" s="47" t="str">
        <f t="shared" si="71"/>
        <v>ee10cbd2-7a12-45de-be11-0c2c7c6eeeb1</v>
      </c>
      <c r="R1526" s="64" t="s">
        <v>848</v>
      </c>
      <c r="S1526" s="87">
        <v>0.43</v>
      </c>
      <c r="T1526" s="21">
        <v>1</v>
      </c>
      <c r="U1526" s="62" t="s">
        <v>139</v>
      </c>
      <c r="V1526" s="49" t="s">
        <v>136</v>
      </c>
    </row>
    <row r="1527" spans="1:22" x14ac:dyDescent="0.2">
      <c r="A1527" s="21" t="str">
        <f t="shared" si="69"/>
        <v>Catalogo principalOPEN-CSP ACADEMICO512e27aa-19d1-4c38-b2cb-5813375c8201</v>
      </c>
      <c r="B1527" s="21" t="str">
        <f t="shared" si="70"/>
        <v>512e27aa-19d1-4c38-b2cb-5813375c8201OPEN-CSP ACADEMICO</v>
      </c>
      <c r="D1527" s="21" t="s">
        <v>134</v>
      </c>
      <c r="E1527" t="s">
        <v>3186</v>
      </c>
      <c r="F1527" s="21" t="s">
        <v>779</v>
      </c>
      <c r="G1527" s="21" t="s">
        <v>134</v>
      </c>
      <c r="H1527" s="49" t="s">
        <v>136</v>
      </c>
      <c r="I1527" s="21" t="s">
        <v>74</v>
      </c>
      <c r="J1527" t="s">
        <v>3187</v>
      </c>
      <c r="K1527" s="53" t="s">
        <v>29</v>
      </c>
      <c r="L1527" s="52" t="s">
        <v>92</v>
      </c>
      <c r="M1527" s="48" t="s">
        <v>73</v>
      </c>
      <c r="N1527" s="89" t="s">
        <v>74</v>
      </c>
      <c r="O1527" s="90" t="s">
        <v>74</v>
      </c>
      <c r="P1527" s="89" t="s">
        <v>74</v>
      </c>
      <c r="Q1527" s="47" t="str">
        <f t="shared" si="71"/>
        <v>512e27aa-19d1-4c38-b2cb-5813375c8201</v>
      </c>
      <c r="R1527" s="64" t="s">
        <v>848</v>
      </c>
      <c r="S1527" s="87">
        <v>0</v>
      </c>
      <c r="T1527" s="21">
        <v>1</v>
      </c>
      <c r="U1527" s="62" t="s">
        <v>139</v>
      </c>
      <c r="V1527" s="49" t="s">
        <v>136</v>
      </c>
    </row>
    <row r="1528" spans="1:22" x14ac:dyDescent="0.2">
      <c r="A1528" s="21" t="str">
        <f t="shared" si="69"/>
        <v>Catalogo principalOPEN-CSP ACADEMICOc60e9cc5-7339-479e-8003-285f6bd195c7</v>
      </c>
      <c r="B1528" s="21" t="str">
        <f t="shared" si="70"/>
        <v>c60e9cc5-7339-479e-8003-285f6bd195c7OPEN-CSP ACADEMICO</v>
      </c>
      <c r="D1528" s="21" t="s">
        <v>134</v>
      </c>
      <c r="E1528" t="s">
        <v>3188</v>
      </c>
      <c r="F1528" s="21" t="s">
        <v>779</v>
      </c>
      <c r="G1528" s="21" t="s">
        <v>134</v>
      </c>
      <c r="H1528" s="49" t="s">
        <v>136</v>
      </c>
      <c r="I1528" s="21" t="s">
        <v>74</v>
      </c>
      <c r="J1528" t="s">
        <v>3189</v>
      </c>
      <c r="K1528" s="53" t="s">
        <v>29</v>
      </c>
      <c r="L1528" s="52" t="s">
        <v>92</v>
      </c>
      <c r="M1528" s="48" t="s">
        <v>73</v>
      </c>
      <c r="N1528" s="89" t="s">
        <v>74</v>
      </c>
      <c r="O1528" s="90" t="s">
        <v>74</v>
      </c>
      <c r="P1528" s="89" t="s">
        <v>74</v>
      </c>
      <c r="Q1528" s="47" t="str">
        <f t="shared" si="71"/>
        <v>c60e9cc5-7339-479e-8003-285f6bd195c7</v>
      </c>
      <c r="R1528" s="64" t="s">
        <v>848</v>
      </c>
      <c r="S1528" s="87">
        <v>0</v>
      </c>
      <c r="T1528" s="21">
        <v>1</v>
      </c>
      <c r="U1528" s="62" t="s">
        <v>139</v>
      </c>
      <c r="V1528" s="49" t="s">
        <v>136</v>
      </c>
    </row>
    <row r="1529" spans="1:22" x14ac:dyDescent="0.2">
      <c r="A1529" s="21" t="str">
        <f t="shared" si="69"/>
        <v>Catalogo principalOPEN-CSP ACADEMICO7eb5101b-b893-4d63-92ca-72df3c71fafc</v>
      </c>
      <c r="B1529" s="21" t="str">
        <f t="shared" si="70"/>
        <v>7eb5101b-b893-4d63-92ca-72df3c71fafcOPEN-CSP ACADEMICO</v>
      </c>
      <c r="D1529" s="21" t="s">
        <v>134</v>
      </c>
      <c r="E1529" t="s">
        <v>3190</v>
      </c>
      <c r="F1529" s="21" t="s">
        <v>779</v>
      </c>
      <c r="G1529" s="21" t="s">
        <v>134</v>
      </c>
      <c r="H1529" s="49" t="s">
        <v>136</v>
      </c>
      <c r="I1529" s="21" t="s">
        <v>74</v>
      </c>
      <c r="J1529" t="s">
        <v>3191</v>
      </c>
      <c r="K1529" s="53" t="s">
        <v>29</v>
      </c>
      <c r="L1529" s="52" t="s">
        <v>92</v>
      </c>
      <c r="M1529" s="48" t="s">
        <v>73</v>
      </c>
      <c r="N1529" s="89" t="s">
        <v>74</v>
      </c>
      <c r="O1529" s="90" t="s">
        <v>74</v>
      </c>
      <c r="P1529" s="89" t="s">
        <v>74</v>
      </c>
      <c r="Q1529" s="47" t="str">
        <f t="shared" si="71"/>
        <v>7eb5101b-b893-4d63-92ca-72df3c71fafc</v>
      </c>
      <c r="R1529" s="64" t="s">
        <v>848</v>
      </c>
      <c r="S1529" s="87">
        <v>3.25</v>
      </c>
      <c r="T1529" s="21">
        <v>1</v>
      </c>
      <c r="U1529" s="62" t="s">
        <v>139</v>
      </c>
      <c r="V1529" s="49" t="s">
        <v>136</v>
      </c>
    </row>
    <row r="1530" spans="1:22" x14ac:dyDescent="0.2">
      <c r="A1530" s="21" t="str">
        <f t="shared" si="69"/>
        <v>Catalogo principalOPEN-CSP ACADEMICO1b6263c0-b8fd-4706-98db-89d2ace5c1bf</v>
      </c>
      <c r="B1530" s="21" t="str">
        <f t="shared" si="70"/>
        <v>1b6263c0-b8fd-4706-98db-89d2ace5c1bfOPEN-CSP ACADEMICO</v>
      </c>
      <c r="D1530" s="21" t="s">
        <v>134</v>
      </c>
      <c r="E1530" t="s">
        <v>3192</v>
      </c>
      <c r="F1530" s="21" t="s">
        <v>779</v>
      </c>
      <c r="G1530" s="21" t="s">
        <v>134</v>
      </c>
      <c r="H1530" s="49" t="s">
        <v>136</v>
      </c>
      <c r="I1530" s="21" t="s">
        <v>74</v>
      </c>
      <c r="J1530" t="s">
        <v>3193</v>
      </c>
      <c r="K1530" s="53" t="s">
        <v>29</v>
      </c>
      <c r="L1530" s="52" t="s">
        <v>92</v>
      </c>
      <c r="M1530" s="48" t="s">
        <v>73</v>
      </c>
      <c r="N1530" s="89" t="s">
        <v>74</v>
      </c>
      <c r="O1530" s="90" t="s">
        <v>74</v>
      </c>
      <c r="P1530" s="89" t="s">
        <v>74</v>
      </c>
      <c r="Q1530" s="47" t="str">
        <f t="shared" si="71"/>
        <v>1b6263c0-b8fd-4706-98db-89d2ace5c1bf</v>
      </c>
      <c r="R1530" s="64" t="s">
        <v>848</v>
      </c>
      <c r="S1530" s="87">
        <v>2.5</v>
      </c>
      <c r="T1530" s="21">
        <v>1</v>
      </c>
      <c r="U1530" s="62" t="s">
        <v>139</v>
      </c>
      <c r="V1530" s="49" t="s">
        <v>136</v>
      </c>
    </row>
    <row r="1531" spans="1:22" x14ac:dyDescent="0.2">
      <c r="A1531" s="21" t="str">
        <f t="shared" si="69"/>
        <v>Catalogo principalOPEN-CSP ACADEMICO4ac3982a-b9a0-43bb-9639-4585284702be</v>
      </c>
      <c r="B1531" s="21" t="str">
        <f t="shared" si="70"/>
        <v>4ac3982a-b9a0-43bb-9639-4585284702beOPEN-CSP ACADEMICO</v>
      </c>
      <c r="D1531" s="21" t="s">
        <v>134</v>
      </c>
      <c r="E1531" t="s">
        <v>3194</v>
      </c>
      <c r="F1531" s="21" t="s">
        <v>779</v>
      </c>
      <c r="G1531" s="21" t="s">
        <v>134</v>
      </c>
      <c r="H1531" s="49" t="s">
        <v>136</v>
      </c>
      <c r="I1531" s="21" t="s">
        <v>74</v>
      </c>
      <c r="J1531" t="s">
        <v>3195</v>
      </c>
      <c r="K1531" s="53" t="s">
        <v>29</v>
      </c>
      <c r="L1531" s="52" t="s">
        <v>92</v>
      </c>
      <c r="M1531" s="48" t="s">
        <v>73</v>
      </c>
      <c r="N1531" s="89" t="s">
        <v>74</v>
      </c>
      <c r="O1531" s="90" t="s">
        <v>74</v>
      </c>
      <c r="P1531" s="89" t="s">
        <v>74</v>
      </c>
      <c r="Q1531" s="47" t="str">
        <f t="shared" si="71"/>
        <v>4ac3982a-b9a0-43bb-9639-4585284702be</v>
      </c>
      <c r="R1531" s="64" t="s">
        <v>848</v>
      </c>
      <c r="S1531" s="87">
        <v>0</v>
      </c>
      <c r="T1531" s="21">
        <v>1</v>
      </c>
      <c r="U1531" s="62" t="s">
        <v>139</v>
      </c>
      <c r="V1531" s="49" t="s">
        <v>136</v>
      </c>
    </row>
    <row r="1532" spans="1:22" x14ac:dyDescent="0.2">
      <c r="A1532" s="21" t="str">
        <f t="shared" si="69"/>
        <v>Catalogo principalOPEN-CSP ACADEMICO8c484fd0-1f3f-44fb-b6d2-26ca107273f6</v>
      </c>
      <c r="B1532" s="21" t="str">
        <f t="shared" si="70"/>
        <v>8c484fd0-1f3f-44fb-b6d2-26ca107273f6OPEN-CSP ACADEMICO</v>
      </c>
      <c r="D1532" s="21" t="s">
        <v>134</v>
      </c>
      <c r="E1532" t="s">
        <v>3196</v>
      </c>
      <c r="F1532" s="21" t="s">
        <v>779</v>
      </c>
      <c r="G1532" s="21" t="s">
        <v>134</v>
      </c>
      <c r="H1532" s="49" t="s">
        <v>136</v>
      </c>
      <c r="I1532" s="21" t="s">
        <v>74</v>
      </c>
      <c r="J1532" t="s">
        <v>3197</v>
      </c>
      <c r="K1532" s="53" t="s">
        <v>29</v>
      </c>
      <c r="L1532" s="52" t="s">
        <v>92</v>
      </c>
      <c r="M1532" s="48" t="s">
        <v>73</v>
      </c>
      <c r="N1532" s="89" t="s">
        <v>74</v>
      </c>
      <c r="O1532" s="90" t="s">
        <v>74</v>
      </c>
      <c r="P1532" s="89" t="s">
        <v>74</v>
      </c>
      <c r="Q1532" s="47" t="str">
        <f t="shared" si="71"/>
        <v>8c484fd0-1f3f-44fb-b6d2-26ca107273f6</v>
      </c>
      <c r="R1532" s="64" t="s">
        <v>848</v>
      </c>
      <c r="S1532" s="87">
        <v>8</v>
      </c>
      <c r="T1532" s="21">
        <v>1</v>
      </c>
      <c r="U1532" s="62" t="s">
        <v>139</v>
      </c>
      <c r="V1532" s="49" t="s">
        <v>136</v>
      </c>
    </row>
    <row r="1533" spans="1:22" x14ac:dyDescent="0.2">
      <c r="A1533" s="21" t="str">
        <f t="shared" si="69"/>
        <v>Catalogo principalOPEN-CSP ACADEMICO3891169e-2323-45f7-95c2-4497cda23d1c</v>
      </c>
      <c r="B1533" s="21" t="str">
        <f t="shared" si="70"/>
        <v>3891169e-2323-45f7-95c2-4497cda23d1cOPEN-CSP ACADEMICO</v>
      </c>
      <c r="D1533" s="21" t="s">
        <v>134</v>
      </c>
      <c r="E1533" t="s">
        <v>3198</v>
      </c>
      <c r="F1533" s="21" t="s">
        <v>779</v>
      </c>
      <c r="G1533" s="21" t="s">
        <v>134</v>
      </c>
      <c r="H1533" s="49" t="s">
        <v>136</v>
      </c>
      <c r="I1533" s="21" t="s">
        <v>74</v>
      </c>
      <c r="J1533" t="s">
        <v>3199</v>
      </c>
      <c r="K1533" s="53" t="s">
        <v>29</v>
      </c>
      <c r="L1533" s="52" t="s">
        <v>92</v>
      </c>
      <c r="M1533" s="48" t="s">
        <v>73</v>
      </c>
      <c r="N1533" s="89" t="s">
        <v>74</v>
      </c>
      <c r="O1533" s="90" t="s">
        <v>74</v>
      </c>
      <c r="P1533" s="89" t="s">
        <v>74</v>
      </c>
      <c r="Q1533" s="47" t="str">
        <f t="shared" si="71"/>
        <v>3891169e-2323-45f7-95c2-4497cda23d1c</v>
      </c>
      <c r="R1533" s="64" t="s">
        <v>848</v>
      </c>
      <c r="S1533" s="87">
        <v>6</v>
      </c>
      <c r="T1533" s="21">
        <v>1</v>
      </c>
      <c r="U1533" s="62" t="s">
        <v>139</v>
      </c>
      <c r="V1533" s="49" t="s">
        <v>136</v>
      </c>
    </row>
    <row r="1534" spans="1:22" x14ac:dyDescent="0.2">
      <c r="A1534" s="21" t="str">
        <f t="shared" si="69"/>
        <v>Catalogo principalOPEN-CSP ACADEMICOafa66641-7d3c-4e28-88ac-56c9c0d9f676</v>
      </c>
      <c r="B1534" s="21" t="str">
        <f t="shared" si="70"/>
        <v>afa66641-7d3c-4e28-88ac-56c9c0d9f676OPEN-CSP ACADEMICO</v>
      </c>
      <c r="D1534" s="21" t="s">
        <v>134</v>
      </c>
      <c r="E1534" t="s">
        <v>3200</v>
      </c>
      <c r="F1534" s="21" t="s">
        <v>779</v>
      </c>
      <c r="G1534" s="21" t="s">
        <v>134</v>
      </c>
      <c r="H1534" s="49" t="s">
        <v>136</v>
      </c>
      <c r="I1534" s="21" t="s">
        <v>74</v>
      </c>
      <c r="J1534" t="s">
        <v>3201</v>
      </c>
      <c r="K1534" s="53" t="s">
        <v>29</v>
      </c>
      <c r="L1534" s="52" t="s">
        <v>92</v>
      </c>
      <c r="M1534" s="48" t="s">
        <v>73</v>
      </c>
      <c r="N1534" s="89" t="s">
        <v>74</v>
      </c>
      <c r="O1534" s="90" t="s">
        <v>74</v>
      </c>
      <c r="P1534" s="89" t="s">
        <v>74</v>
      </c>
      <c r="Q1534" s="47" t="str">
        <f t="shared" si="71"/>
        <v>afa66641-7d3c-4e28-88ac-56c9c0d9f676</v>
      </c>
      <c r="R1534" s="64" t="s">
        <v>848</v>
      </c>
      <c r="S1534" s="87">
        <v>0</v>
      </c>
      <c r="T1534" s="21">
        <v>1</v>
      </c>
      <c r="U1534" s="62" t="s">
        <v>139</v>
      </c>
      <c r="V1534" s="49" t="s">
        <v>136</v>
      </c>
    </row>
    <row r="1535" spans="1:22" x14ac:dyDescent="0.2">
      <c r="A1535" s="21" t="str">
        <f t="shared" ref="A1535:A1598" si="72">D1535&amp;F1535&amp;E1535</f>
        <v>Catalogo principalOPEN-CSP ACADEMICOa9d8546b-4e19-4d08-b8e2-6814f2c2d8b1</v>
      </c>
      <c r="B1535" s="21" t="str">
        <f t="shared" ref="B1535:B1598" si="73">E1535&amp;F1535</f>
        <v>a9d8546b-4e19-4d08-b8e2-6814f2c2d8b1OPEN-CSP ACADEMICO</v>
      </c>
      <c r="D1535" s="21" t="s">
        <v>134</v>
      </c>
      <c r="E1535" t="s">
        <v>3202</v>
      </c>
      <c r="F1535" s="21" t="s">
        <v>779</v>
      </c>
      <c r="G1535" s="21" t="s">
        <v>134</v>
      </c>
      <c r="H1535" s="49" t="s">
        <v>136</v>
      </c>
      <c r="I1535" s="21" t="s">
        <v>74</v>
      </c>
      <c r="J1535" t="s">
        <v>3203</v>
      </c>
      <c r="K1535" s="53" t="s">
        <v>29</v>
      </c>
      <c r="L1535" s="52" t="s">
        <v>92</v>
      </c>
      <c r="M1535" s="48" t="s">
        <v>73</v>
      </c>
      <c r="N1535" s="89" t="s">
        <v>74</v>
      </c>
      <c r="O1535" s="90" t="s">
        <v>74</v>
      </c>
      <c r="P1535" s="89" t="s">
        <v>74</v>
      </c>
      <c r="Q1535" s="47" t="str">
        <f t="shared" si="71"/>
        <v>a9d8546b-4e19-4d08-b8e2-6814f2c2d8b1</v>
      </c>
      <c r="R1535" s="64" t="s">
        <v>848</v>
      </c>
      <c r="S1535" s="87">
        <v>1.4</v>
      </c>
      <c r="T1535" s="21">
        <v>1</v>
      </c>
      <c r="U1535" s="62" t="s">
        <v>139</v>
      </c>
      <c r="V1535" s="49" t="s">
        <v>136</v>
      </c>
    </row>
    <row r="1536" spans="1:22" x14ac:dyDescent="0.2">
      <c r="A1536" s="21" t="str">
        <f t="shared" si="72"/>
        <v>Catalogo principalOPEN-CSP ACADEMICO8723dbc7-4782-464f-95d8-7ffe5be9c752</v>
      </c>
      <c r="B1536" s="21" t="str">
        <f t="shared" si="73"/>
        <v>8723dbc7-4782-464f-95d8-7ffe5be9c752OPEN-CSP ACADEMICO</v>
      </c>
      <c r="D1536" s="21" t="s">
        <v>134</v>
      </c>
      <c r="E1536" t="s">
        <v>3204</v>
      </c>
      <c r="F1536" s="21" t="s">
        <v>779</v>
      </c>
      <c r="G1536" s="21" t="s">
        <v>134</v>
      </c>
      <c r="H1536" s="49" t="s">
        <v>136</v>
      </c>
      <c r="I1536" s="21" t="s">
        <v>74</v>
      </c>
      <c r="J1536" t="s">
        <v>3205</v>
      </c>
      <c r="K1536" s="53" t="s">
        <v>29</v>
      </c>
      <c r="L1536" s="52" t="s">
        <v>92</v>
      </c>
      <c r="M1536" s="48" t="s">
        <v>73</v>
      </c>
      <c r="N1536" s="89" t="s">
        <v>74</v>
      </c>
      <c r="O1536" s="90" t="s">
        <v>74</v>
      </c>
      <c r="P1536" s="89" t="s">
        <v>74</v>
      </c>
      <c r="Q1536" s="47" t="str">
        <f t="shared" si="71"/>
        <v>8723dbc7-4782-464f-95d8-7ffe5be9c752</v>
      </c>
      <c r="R1536" s="64" t="s">
        <v>848</v>
      </c>
      <c r="S1536" s="87">
        <v>0.7</v>
      </c>
      <c r="T1536" s="21">
        <v>1</v>
      </c>
      <c r="U1536" s="62" t="s">
        <v>139</v>
      </c>
      <c r="V1536" s="49" t="s">
        <v>136</v>
      </c>
    </row>
    <row r="1537" spans="1:22" x14ac:dyDescent="0.2">
      <c r="A1537" s="21" t="str">
        <f t="shared" si="72"/>
        <v>Catalogo principalOPEN-CSP ACADEMICOf1b34991-6b4b-4e77-9126-a42d75eb72c6</v>
      </c>
      <c r="B1537" s="21" t="str">
        <f t="shared" si="73"/>
        <v>f1b34991-6b4b-4e77-9126-a42d75eb72c6OPEN-CSP ACADEMICO</v>
      </c>
      <c r="D1537" s="21" t="s">
        <v>134</v>
      </c>
      <c r="E1537" t="s">
        <v>3206</v>
      </c>
      <c r="F1537" s="21" t="s">
        <v>779</v>
      </c>
      <c r="G1537" s="21" t="s">
        <v>134</v>
      </c>
      <c r="H1537" s="49" t="s">
        <v>136</v>
      </c>
      <c r="I1537" s="21" t="s">
        <v>74</v>
      </c>
      <c r="J1537" t="s">
        <v>3207</v>
      </c>
      <c r="K1537" s="53" t="s">
        <v>29</v>
      </c>
      <c r="L1537" s="52" t="s">
        <v>92</v>
      </c>
      <c r="M1537" s="48" t="s">
        <v>73</v>
      </c>
      <c r="N1537" s="89" t="s">
        <v>74</v>
      </c>
      <c r="O1537" s="90" t="s">
        <v>74</v>
      </c>
      <c r="P1537" s="89" t="s">
        <v>74</v>
      </c>
      <c r="Q1537" s="47" t="str">
        <f t="shared" si="71"/>
        <v>f1b34991-6b4b-4e77-9126-a42d75eb72c6</v>
      </c>
      <c r="R1537" s="64" t="s">
        <v>848</v>
      </c>
      <c r="S1537" s="87">
        <v>0</v>
      </c>
      <c r="T1537" s="21">
        <v>1</v>
      </c>
      <c r="U1537" s="62" t="s">
        <v>139</v>
      </c>
      <c r="V1537" s="49" t="s">
        <v>136</v>
      </c>
    </row>
    <row r="1538" spans="1:22" x14ac:dyDescent="0.2">
      <c r="A1538" s="21" t="str">
        <f t="shared" si="72"/>
        <v>Catalogo principalOPEN-CSP ACADEMICOf8aa0b4e-0799-4149-8dbc-b6105b5b4209</v>
      </c>
      <c r="B1538" s="21" t="str">
        <f t="shared" si="73"/>
        <v>f8aa0b4e-0799-4149-8dbc-b6105b5b4209OPEN-CSP ACADEMICO</v>
      </c>
      <c r="D1538" s="21" t="s">
        <v>134</v>
      </c>
      <c r="E1538" t="s">
        <v>3208</v>
      </c>
      <c r="F1538" s="21" t="s">
        <v>779</v>
      </c>
      <c r="G1538" s="21" t="s">
        <v>134</v>
      </c>
      <c r="H1538" s="49" t="s">
        <v>136</v>
      </c>
      <c r="I1538" s="21" t="s">
        <v>74</v>
      </c>
      <c r="J1538" t="s">
        <v>3209</v>
      </c>
      <c r="K1538" s="53" t="s">
        <v>29</v>
      </c>
      <c r="L1538" s="52" t="s">
        <v>92</v>
      </c>
      <c r="M1538" s="48" t="s">
        <v>73</v>
      </c>
      <c r="N1538" s="89" t="s">
        <v>74</v>
      </c>
      <c r="O1538" s="90" t="s">
        <v>74</v>
      </c>
      <c r="P1538" s="89" t="s">
        <v>74</v>
      </c>
      <c r="Q1538" s="47" t="str">
        <f t="shared" si="71"/>
        <v>f8aa0b4e-0799-4149-8dbc-b6105b5b4209</v>
      </c>
      <c r="R1538" s="64" t="s">
        <v>848</v>
      </c>
      <c r="S1538" s="87">
        <v>2.2000000000000002</v>
      </c>
      <c r="T1538" s="21">
        <v>1</v>
      </c>
      <c r="U1538" s="62" t="s">
        <v>139</v>
      </c>
      <c r="V1538" s="49" t="s">
        <v>136</v>
      </c>
    </row>
    <row r="1539" spans="1:22" x14ac:dyDescent="0.2">
      <c r="A1539" s="21" t="str">
        <f t="shared" si="72"/>
        <v>Catalogo principalOPEN-CSP ACADEMICO5fd2b092-f47a-44c2-a79f-b3208bba335b</v>
      </c>
      <c r="B1539" s="21" t="str">
        <f t="shared" si="73"/>
        <v>5fd2b092-f47a-44c2-a79f-b3208bba335bOPEN-CSP ACADEMICO</v>
      </c>
      <c r="D1539" s="21" t="s">
        <v>134</v>
      </c>
      <c r="E1539" t="s">
        <v>3210</v>
      </c>
      <c r="F1539" s="21" t="s">
        <v>779</v>
      </c>
      <c r="G1539" s="21" t="s">
        <v>134</v>
      </c>
      <c r="H1539" s="49" t="s">
        <v>136</v>
      </c>
      <c r="I1539" s="21" t="s">
        <v>74</v>
      </c>
      <c r="J1539" t="s">
        <v>3211</v>
      </c>
      <c r="K1539" s="53" t="s">
        <v>29</v>
      </c>
      <c r="L1539" s="52" t="s">
        <v>92</v>
      </c>
      <c r="M1539" s="48" t="s">
        <v>73</v>
      </c>
      <c r="N1539" s="89" t="s">
        <v>74</v>
      </c>
      <c r="O1539" s="90" t="s">
        <v>74</v>
      </c>
      <c r="P1539" s="89" t="s">
        <v>74</v>
      </c>
      <c r="Q1539" s="47" t="str">
        <f t="shared" ref="Q1539:Q1602" si="74">+E1539</f>
        <v>5fd2b092-f47a-44c2-a79f-b3208bba335b</v>
      </c>
      <c r="R1539" s="64" t="s">
        <v>848</v>
      </c>
      <c r="S1539" s="87">
        <v>1.5</v>
      </c>
      <c r="T1539" s="21">
        <v>1</v>
      </c>
      <c r="U1539" s="62" t="s">
        <v>139</v>
      </c>
      <c r="V1539" s="49" t="s">
        <v>136</v>
      </c>
    </row>
    <row r="1540" spans="1:22" x14ac:dyDescent="0.2">
      <c r="A1540" s="21" t="str">
        <f t="shared" si="72"/>
        <v>Catalogo principalOPEN-CSP ACADEMICO9c460dc3-4470-4ea6-afbd-27769b2ebef4</v>
      </c>
      <c r="B1540" s="21" t="str">
        <f t="shared" si="73"/>
        <v>9c460dc3-4470-4ea6-afbd-27769b2ebef4OPEN-CSP ACADEMICO</v>
      </c>
      <c r="D1540" s="21" t="s">
        <v>134</v>
      </c>
      <c r="E1540" t="s">
        <v>3212</v>
      </c>
      <c r="F1540" s="21" t="s">
        <v>779</v>
      </c>
      <c r="G1540" s="21" t="s">
        <v>134</v>
      </c>
      <c r="H1540" s="49" t="s">
        <v>136</v>
      </c>
      <c r="I1540" s="21" t="s">
        <v>74</v>
      </c>
      <c r="J1540" t="s">
        <v>3213</v>
      </c>
      <c r="K1540" s="53" t="s">
        <v>29</v>
      </c>
      <c r="L1540" s="52" t="s">
        <v>92</v>
      </c>
      <c r="M1540" s="48" t="s">
        <v>73</v>
      </c>
      <c r="N1540" s="89" t="s">
        <v>74</v>
      </c>
      <c r="O1540" s="90" t="s">
        <v>74</v>
      </c>
      <c r="P1540" s="89" t="s">
        <v>74</v>
      </c>
      <c r="Q1540" s="47" t="str">
        <f t="shared" si="74"/>
        <v>9c460dc3-4470-4ea6-afbd-27769b2ebef4</v>
      </c>
      <c r="R1540" s="64" t="s">
        <v>848</v>
      </c>
      <c r="S1540" s="87">
        <v>0.2</v>
      </c>
      <c r="T1540" s="21">
        <v>1</v>
      </c>
      <c r="U1540" s="62" t="s">
        <v>139</v>
      </c>
      <c r="V1540" s="49" t="s">
        <v>136</v>
      </c>
    </row>
    <row r="1541" spans="1:22" x14ac:dyDescent="0.2">
      <c r="A1541" s="21" t="str">
        <f t="shared" si="72"/>
        <v>Catalogo principalOPEN-CSP ACADEMICO35eb491f-5484-496e-978b-f349eed3c699</v>
      </c>
      <c r="B1541" s="21" t="str">
        <f t="shared" si="73"/>
        <v>35eb491f-5484-496e-978b-f349eed3c699OPEN-CSP ACADEMICO</v>
      </c>
      <c r="D1541" s="21" t="s">
        <v>134</v>
      </c>
      <c r="E1541" t="s">
        <v>3214</v>
      </c>
      <c r="F1541" s="21" t="s">
        <v>779</v>
      </c>
      <c r="G1541" s="21" t="s">
        <v>134</v>
      </c>
      <c r="H1541" s="49" t="s">
        <v>136</v>
      </c>
      <c r="I1541" s="21" t="s">
        <v>74</v>
      </c>
      <c r="J1541" t="s">
        <v>3215</v>
      </c>
      <c r="K1541" s="53" t="s">
        <v>29</v>
      </c>
      <c r="L1541" s="52" t="s">
        <v>92</v>
      </c>
      <c r="M1541" s="48" t="s">
        <v>73</v>
      </c>
      <c r="N1541" s="89" t="s">
        <v>74</v>
      </c>
      <c r="O1541" s="90" t="s">
        <v>74</v>
      </c>
      <c r="P1541" s="89" t="s">
        <v>74</v>
      </c>
      <c r="Q1541" s="47" t="str">
        <f t="shared" si="74"/>
        <v>35eb491f-5484-496e-978b-f349eed3c699</v>
      </c>
      <c r="R1541" s="64" t="s">
        <v>848</v>
      </c>
      <c r="S1541" s="87">
        <v>2.25</v>
      </c>
      <c r="T1541" s="21">
        <v>1</v>
      </c>
      <c r="U1541" s="62" t="s">
        <v>139</v>
      </c>
      <c r="V1541" s="49" t="s">
        <v>136</v>
      </c>
    </row>
    <row r="1542" spans="1:22" x14ac:dyDescent="0.2">
      <c r="A1542" s="21" t="str">
        <f t="shared" si="72"/>
        <v>Catalogo principalOPEN-CSP ACADEMICO5699c6f3-cc7a-4212-9042-8f85ce30f4e0</v>
      </c>
      <c r="B1542" s="21" t="str">
        <f t="shared" si="73"/>
        <v>5699c6f3-cc7a-4212-9042-8f85ce30f4e0OPEN-CSP ACADEMICO</v>
      </c>
      <c r="D1542" s="21" t="s">
        <v>134</v>
      </c>
      <c r="E1542" t="s">
        <v>3216</v>
      </c>
      <c r="F1542" s="21" t="s">
        <v>779</v>
      </c>
      <c r="G1542" s="21" t="s">
        <v>134</v>
      </c>
      <c r="H1542" s="49" t="s">
        <v>136</v>
      </c>
      <c r="I1542" s="21" t="s">
        <v>74</v>
      </c>
      <c r="J1542" t="s">
        <v>3217</v>
      </c>
      <c r="K1542" s="53" t="s">
        <v>29</v>
      </c>
      <c r="L1542" s="52" t="s">
        <v>92</v>
      </c>
      <c r="M1542" s="48" t="s">
        <v>73</v>
      </c>
      <c r="N1542" s="89" t="s">
        <v>74</v>
      </c>
      <c r="O1542" s="90" t="s">
        <v>74</v>
      </c>
      <c r="P1542" s="89" t="s">
        <v>74</v>
      </c>
      <c r="Q1542" s="47" t="str">
        <f t="shared" si="74"/>
        <v>5699c6f3-cc7a-4212-9042-8f85ce30f4e0</v>
      </c>
      <c r="R1542" s="64" t="s">
        <v>848</v>
      </c>
      <c r="S1542" s="87">
        <v>1.75</v>
      </c>
      <c r="T1542" s="21">
        <v>1</v>
      </c>
      <c r="U1542" s="62" t="s">
        <v>139</v>
      </c>
      <c r="V1542" s="49" t="s">
        <v>136</v>
      </c>
    </row>
    <row r="1543" spans="1:22" x14ac:dyDescent="0.2">
      <c r="A1543" s="21" t="str">
        <f t="shared" si="72"/>
        <v>Catalogo principalOPEN-CSP ACADEMICO5c25bdb6-b261-4dc2-a60f-a062be73d031</v>
      </c>
      <c r="B1543" s="21" t="str">
        <f t="shared" si="73"/>
        <v>5c25bdb6-b261-4dc2-a60f-a062be73d031OPEN-CSP ACADEMICO</v>
      </c>
      <c r="D1543" s="21" t="s">
        <v>134</v>
      </c>
      <c r="E1543" t="s">
        <v>3218</v>
      </c>
      <c r="F1543" s="21" t="s">
        <v>779</v>
      </c>
      <c r="G1543" s="21" t="s">
        <v>134</v>
      </c>
      <c r="H1543" s="49" t="s">
        <v>136</v>
      </c>
      <c r="I1543" s="21" t="s">
        <v>74</v>
      </c>
      <c r="J1543" t="s">
        <v>3219</v>
      </c>
      <c r="K1543" s="53" t="s">
        <v>29</v>
      </c>
      <c r="L1543" s="52" t="s">
        <v>92</v>
      </c>
      <c r="M1543" s="48" t="s">
        <v>73</v>
      </c>
      <c r="N1543" s="89" t="s">
        <v>74</v>
      </c>
      <c r="O1543" s="90" t="s">
        <v>74</v>
      </c>
      <c r="P1543" s="89" t="s">
        <v>74</v>
      </c>
      <c r="Q1543" s="47" t="str">
        <f t="shared" si="74"/>
        <v>5c25bdb6-b261-4dc2-a60f-a062be73d031</v>
      </c>
      <c r="R1543" s="64" t="s">
        <v>848</v>
      </c>
      <c r="S1543" s="87">
        <v>0</v>
      </c>
      <c r="T1543" s="21">
        <v>1</v>
      </c>
      <c r="U1543" s="62" t="s">
        <v>139</v>
      </c>
      <c r="V1543" s="49" t="s">
        <v>136</v>
      </c>
    </row>
    <row r="1544" spans="1:22" x14ac:dyDescent="0.2">
      <c r="A1544" s="21" t="str">
        <f t="shared" si="72"/>
        <v>Catalogo principalOPEN-CSP ACADEMICOba78b3f1-4142-41df-a7d9-b8450370f711</v>
      </c>
      <c r="B1544" s="21" t="str">
        <f t="shared" si="73"/>
        <v>ba78b3f1-4142-41df-a7d9-b8450370f711OPEN-CSP ACADEMICO</v>
      </c>
      <c r="D1544" s="21" t="s">
        <v>134</v>
      </c>
      <c r="E1544" t="s">
        <v>3220</v>
      </c>
      <c r="F1544" s="21" t="s">
        <v>779</v>
      </c>
      <c r="G1544" s="21" t="s">
        <v>134</v>
      </c>
      <c r="H1544" s="49" t="s">
        <v>136</v>
      </c>
      <c r="I1544" s="21" t="s">
        <v>74</v>
      </c>
      <c r="J1544" t="s">
        <v>3221</v>
      </c>
      <c r="K1544" s="53" t="s">
        <v>29</v>
      </c>
      <c r="L1544" s="52" t="s">
        <v>92</v>
      </c>
      <c r="M1544" s="48" t="s">
        <v>73</v>
      </c>
      <c r="N1544" s="89" t="s">
        <v>74</v>
      </c>
      <c r="O1544" s="90" t="s">
        <v>74</v>
      </c>
      <c r="P1544" s="89" t="s">
        <v>74</v>
      </c>
      <c r="Q1544" s="47" t="str">
        <f t="shared" si="74"/>
        <v>ba78b3f1-4142-41df-a7d9-b8450370f711</v>
      </c>
      <c r="R1544" s="64" t="s">
        <v>848</v>
      </c>
      <c r="S1544" s="87">
        <v>5.5</v>
      </c>
      <c r="T1544" s="21">
        <v>1</v>
      </c>
      <c r="U1544" s="62" t="s">
        <v>139</v>
      </c>
      <c r="V1544" s="49" t="s">
        <v>136</v>
      </c>
    </row>
    <row r="1545" spans="1:22" x14ac:dyDescent="0.2">
      <c r="A1545" s="21" t="str">
        <f t="shared" si="72"/>
        <v>Catalogo principalOPEN-CSP ACADEMICOe1f379e8-cf22-4a7d-97fd-dcf9d62fc132</v>
      </c>
      <c r="B1545" s="21" t="str">
        <f t="shared" si="73"/>
        <v>e1f379e8-cf22-4a7d-97fd-dcf9d62fc132OPEN-CSP ACADEMICO</v>
      </c>
      <c r="D1545" s="21" t="s">
        <v>134</v>
      </c>
      <c r="E1545" t="s">
        <v>3222</v>
      </c>
      <c r="F1545" s="21" t="s">
        <v>779</v>
      </c>
      <c r="G1545" s="21" t="s">
        <v>134</v>
      </c>
      <c r="H1545" s="49" t="s">
        <v>136</v>
      </c>
      <c r="I1545" s="21" t="s">
        <v>74</v>
      </c>
      <c r="J1545" t="s">
        <v>3223</v>
      </c>
      <c r="K1545" s="53" t="s">
        <v>29</v>
      </c>
      <c r="L1545" s="52" t="s">
        <v>92</v>
      </c>
      <c r="M1545" s="48" t="s">
        <v>73</v>
      </c>
      <c r="N1545" s="89" t="s">
        <v>74</v>
      </c>
      <c r="O1545" s="90" t="s">
        <v>74</v>
      </c>
      <c r="P1545" s="89" t="s">
        <v>74</v>
      </c>
      <c r="Q1545" s="47" t="str">
        <f t="shared" si="74"/>
        <v>e1f379e8-cf22-4a7d-97fd-dcf9d62fc132</v>
      </c>
      <c r="R1545" s="64" t="s">
        <v>848</v>
      </c>
      <c r="S1545" s="87">
        <v>4</v>
      </c>
      <c r="T1545" s="21">
        <v>1</v>
      </c>
      <c r="U1545" s="62" t="s">
        <v>139</v>
      </c>
      <c r="V1545" s="49" t="s">
        <v>136</v>
      </c>
    </row>
    <row r="1546" spans="1:22" x14ac:dyDescent="0.2">
      <c r="A1546" s="21" t="str">
        <f t="shared" si="72"/>
        <v>Catalogo principalOPEN-CSP ACADEMICObb94a81e-661e-430c-8a7e-41fe0df940ae</v>
      </c>
      <c r="B1546" s="21" t="str">
        <f t="shared" si="73"/>
        <v>bb94a81e-661e-430c-8a7e-41fe0df940aeOPEN-CSP ACADEMICO</v>
      </c>
      <c r="D1546" s="21" t="s">
        <v>134</v>
      </c>
      <c r="E1546" t="s">
        <v>3224</v>
      </c>
      <c r="F1546" s="21" t="s">
        <v>779</v>
      </c>
      <c r="G1546" s="21" t="s">
        <v>134</v>
      </c>
      <c r="H1546" s="49" t="s">
        <v>136</v>
      </c>
      <c r="I1546" s="21" t="s">
        <v>74</v>
      </c>
      <c r="J1546" t="s">
        <v>3225</v>
      </c>
      <c r="K1546" s="53" t="s">
        <v>29</v>
      </c>
      <c r="L1546" s="52" t="s">
        <v>92</v>
      </c>
      <c r="M1546" s="48" t="s">
        <v>73</v>
      </c>
      <c r="N1546" s="89" t="s">
        <v>74</v>
      </c>
      <c r="O1546" s="90" t="s">
        <v>74</v>
      </c>
      <c r="P1546" s="89" t="s">
        <v>74</v>
      </c>
      <c r="Q1546" s="47" t="str">
        <f t="shared" si="74"/>
        <v>bb94a81e-661e-430c-8a7e-41fe0df940ae</v>
      </c>
      <c r="R1546" s="64" t="s">
        <v>848</v>
      </c>
      <c r="S1546" s="87">
        <v>22</v>
      </c>
      <c r="T1546" s="21">
        <v>1</v>
      </c>
      <c r="U1546" s="62" t="s">
        <v>139</v>
      </c>
      <c r="V1546" s="49" t="s">
        <v>136</v>
      </c>
    </row>
    <row r="1547" spans="1:22" x14ac:dyDescent="0.2">
      <c r="A1547" s="21" t="str">
        <f t="shared" si="72"/>
        <v>Catalogo principalOPEN-CSP ACADEMICOab638b5e-e058-4ce7-a174-5bbc76504512</v>
      </c>
      <c r="B1547" s="21" t="str">
        <f t="shared" si="73"/>
        <v>ab638b5e-e058-4ce7-a174-5bbc76504512OPEN-CSP ACADEMICO</v>
      </c>
      <c r="D1547" s="21" t="s">
        <v>134</v>
      </c>
      <c r="E1547" t="s">
        <v>3226</v>
      </c>
      <c r="F1547" s="21" t="s">
        <v>779</v>
      </c>
      <c r="G1547" s="21" t="s">
        <v>134</v>
      </c>
      <c r="H1547" s="49" t="s">
        <v>136</v>
      </c>
      <c r="I1547" s="21" t="s">
        <v>74</v>
      </c>
      <c r="J1547" t="s">
        <v>3227</v>
      </c>
      <c r="K1547" s="53" t="s">
        <v>29</v>
      </c>
      <c r="L1547" s="52" t="s">
        <v>92</v>
      </c>
      <c r="M1547" s="48" t="s">
        <v>73</v>
      </c>
      <c r="N1547" s="89" t="s">
        <v>74</v>
      </c>
      <c r="O1547" s="90" t="s">
        <v>74</v>
      </c>
      <c r="P1547" s="89" t="s">
        <v>74</v>
      </c>
      <c r="Q1547" s="47" t="str">
        <f t="shared" si="74"/>
        <v>ab638b5e-e058-4ce7-a174-5bbc76504512</v>
      </c>
      <c r="R1547" s="64" t="s">
        <v>848</v>
      </c>
      <c r="S1547" s="87">
        <v>16</v>
      </c>
      <c r="T1547" s="21">
        <v>1</v>
      </c>
      <c r="U1547" s="62" t="s">
        <v>139</v>
      </c>
      <c r="V1547" s="49" t="s">
        <v>136</v>
      </c>
    </row>
    <row r="1548" spans="1:22" x14ac:dyDescent="0.2">
      <c r="A1548" s="21" t="str">
        <f t="shared" si="72"/>
        <v>Catalogo principalOPEN-CSP ACADEMICObecdef92-fad2-4a26-9895-b2d12a586218</v>
      </c>
      <c r="B1548" s="21" t="str">
        <f t="shared" si="73"/>
        <v>becdef92-fad2-4a26-9895-b2d12a586218OPEN-CSP ACADEMICO</v>
      </c>
      <c r="D1548" s="21" t="s">
        <v>134</v>
      </c>
      <c r="E1548" t="s">
        <v>3228</v>
      </c>
      <c r="F1548" s="21" t="s">
        <v>779</v>
      </c>
      <c r="G1548" s="21" t="s">
        <v>134</v>
      </c>
      <c r="H1548" s="49" t="s">
        <v>136</v>
      </c>
      <c r="I1548" s="21" t="s">
        <v>74</v>
      </c>
      <c r="J1548" t="s">
        <v>3229</v>
      </c>
      <c r="K1548" s="53" t="s">
        <v>29</v>
      </c>
      <c r="L1548" s="52" t="s">
        <v>92</v>
      </c>
      <c r="M1548" s="48" t="s">
        <v>73</v>
      </c>
      <c r="N1548" s="89" t="s">
        <v>74</v>
      </c>
      <c r="O1548" s="90" t="s">
        <v>74</v>
      </c>
      <c r="P1548" s="89" t="s">
        <v>74</v>
      </c>
      <c r="Q1548" s="47" t="str">
        <f t="shared" si="74"/>
        <v>becdef92-fad2-4a26-9895-b2d12a586218</v>
      </c>
      <c r="R1548" s="64" t="s">
        <v>848</v>
      </c>
      <c r="S1548" s="87">
        <v>140</v>
      </c>
      <c r="T1548" s="21">
        <v>1</v>
      </c>
      <c r="U1548" s="62" t="s">
        <v>139</v>
      </c>
      <c r="V1548" s="49" t="s">
        <v>136</v>
      </c>
    </row>
    <row r="1549" spans="1:22" x14ac:dyDescent="0.2">
      <c r="A1549" s="21" t="str">
        <f t="shared" si="72"/>
        <v>Catalogo principalOPEN-CSP ACADEMICO14630cc6-93cd-41db-9412-ad528bd7b4d1</v>
      </c>
      <c r="B1549" s="21" t="str">
        <f t="shared" si="73"/>
        <v>14630cc6-93cd-41db-9412-ad528bd7b4d1OPEN-CSP ACADEMICO</v>
      </c>
      <c r="D1549" s="21" t="s">
        <v>134</v>
      </c>
      <c r="E1549" t="s">
        <v>3230</v>
      </c>
      <c r="F1549" s="21" t="s">
        <v>779</v>
      </c>
      <c r="G1549" s="21" t="s">
        <v>134</v>
      </c>
      <c r="H1549" s="49" t="s">
        <v>136</v>
      </c>
      <c r="I1549" s="21" t="s">
        <v>74</v>
      </c>
      <c r="J1549" t="s">
        <v>3231</v>
      </c>
      <c r="K1549" s="53" t="s">
        <v>29</v>
      </c>
      <c r="L1549" s="52" t="s">
        <v>92</v>
      </c>
      <c r="M1549" s="48" t="s">
        <v>73</v>
      </c>
      <c r="N1549" s="89" t="s">
        <v>74</v>
      </c>
      <c r="O1549" s="90" t="s">
        <v>74</v>
      </c>
      <c r="P1549" s="89" t="s">
        <v>74</v>
      </c>
      <c r="Q1549" s="47" t="str">
        <f t="shared" si="74"/>
        <v>14630cc6-93cd-41db-9412-ad528bd7b4d1</v>
      </c>
      <c r="R1549" s="64" t="s">
        <v>848</v>
      </c>
      <c r="S1549" s="87">
        <v>70</v>
      </c>
      <c r="T1549" s="21">
        <v>1</v>
      </c>
      <c r="U1549" s="62" t="s">
        <v>139</v>
      </c>
      <c r="V1549" s="49" t="s">
        <v>136</v>
      </c>
    </row>
    <row r="1550" spans="1:22" x14ac:dyDescent="0.2">
      <c r="A1550" s="21" t="str">
        <f t="shared" si="72"/>
        <v>Catalogo principalOPEN-CSP ACADEMICOdea59872-beae-4433-af84-5a95d89db997</v>
      </c>
      <c r="B1550" s="21" t="str">
        <f t="shared" si="73"/>
        <v>dea59872-beae-4433-af84-5a95d89db997OPEN-CSP ACADEMICO</v>
      </c>
      <c r="D1550" s="21" t="s">
        <v>134</v>
      </c>
      <c r="E1550" t="s">
        <v>3232</v>
      </c>
      <c r="F1550" s="21" t="s">
        <v>779</v>
      </c>
      <c r="G1550" s="21" t="s">
        <v>134</v>
      </c>
      <c r="H1550" s="49" t="s">
        <v>136</v>
      </c>
      <c r="I1550" s="21" t="s">
        <v>74</v>
      </c>
      <c r="J1550" t="s">
        <v>3233</v>
      </c>
      <c r="K1550" s="53" t="s">
        <v>29</v>
      </c>
      <c r="L1550" s="52" t="s">
        <v>92</v>
      </c>
      <c r="M1550" s="48" t="s">
        <v>73</v>
      </c>
      <c r="N1550" s="89" t="s">
        <v>74</v>
      </c>
      <c r="O1550" s="90" t="s">
        <v>74</v>
      </c>
      <c r="P1550" s="89" t="s">
        <v>74</v>
      </c>
      <c r="Q1550" s="47" t="str">
        <f t="shared" si="74"/>
        <v>dea59872-beae-4433-af84-5a95d89db997</v>
      </c>
      <c r="R1550" s="64" t="s">
        <v>848</v>
      </c>
      <c r="S1550" s="87">
        <v>49</v>
      </c>
      <c r="T1550" s="21">
        <v>1</v>
      </c>
      <c r="U1550" s="62" t="s">
        <v>139</v>
      </c>
      <c r="V1550" s="49" t="s">
        <v>136</v>
      </c>
    </row>
    <row r="1551" spans="1:22" x14ac:dyDescent="0.2">
      <c r="A1551" s="21" t="str">
        <f t="shared" si="72"/>
        <v>Catalogo principalOPEN-CSP ACADEMICO08dcbd7c-464b-4ca5-9c83-33ae62661fdf</v>
      </c>
      <c r="B1551" s="21" t="str">
        <f t="shared" si="73"/>
        <v>08dcbd7c-464b-4ca5-9c83-33ae62661fdfOPEN-CSP ACADEMICO</v>
      </c>
      <c r="D1551" s="21" t="s">
        <v>134</v>
      </c>
      <c r="E1551" t="s">
        <v>3234</v>
      </c>
      <c r="F1551" s="21" t="s">
        <v>779</v>
      </c>
      <c r="G1551" s="21" t="s">
        <v>134</v>
      </c>
      <c r="H1551" s="49" t="s">
        <v>136</v>
      </c>
      <c r="I1551" s="21" t="s">
        <v>74</v>
      </c>
      <c r="J1551" t="s">
        <v>3235</v>
      </c>
      <c r="K1551" s="53" t="s">
        <v>29</v>
      </c>
      <c r="L1551" s="52" t="s">
        <v>92</v>
      </c>
      <c r="M1551" s="48" t="s">
        <v>73</v>
      </c>
      <c r="N1551" s="89" t="s">
        <v>74</v>
      </c>
      <c r="O1551" s="90" t="s">
        <v>74</v>
      </c>
      <c r="P1551" s="89" t="s">
        <v>74</v>
      </c>
      <c r="Q1551" s="47" t="str">
        <f t="shared" si="74"/>
        <v>08dcbd7c-464b-4ca5-9c83-33ae62661fdf</v>
      </c>
      <c r="R1551" s="64" t="s">
        <v>848</v>
      </c>
      <c r="S1551" s="87">
        <v>70</v>
      </c>
      <c r="T1551" s="21">
        <v>1</v>
      </c>
      <c r="U1551" s="62" t="s">
        <v>139</v>
      </c>
      <c r="V1551" s="49" t="s">
        <v>136</v>
      </c>
    </row>
    <row r="1552" spans="1:22" x14ac:dyDescent="0.2">
      <c r="A1552" s="21" t="str">
        <f t="shared" si="72"/>
        <v>Catalogo principalOPEN-CSP ACADEMICO62f8b708-d323-4108-aaeb-3ef5fbd4b14a</v>
      </c>
      <c r="B1552" s="21" t="str">
        <f t="shared" si="73"/>
        <v>62f8b708-d323-4108-aaeb-3ef5fbd4b14aOPEN-CSP ACADEMICO</v>
      </c>
      <c r="D1552" s="21" t="s">
        <v>134</v>
      </c>
      <c r="E1552" t="s">
        <v>3236</v>
      </c>
      <c r="F1552" s="21" t="s">
        <v>779</v>
      </c>
      <c r="G1552" s="21" t="s">
        <v>134</v>
      </c>
      <c r="H1552" s="49" t="s">
        <v>136</v>
      </c>
      <c r="I1552" s="21" t="s">
        <v>74</v>
      </c>
      <c r="J1552" t="s">
        <v>3237</v>
      </c>
      <c r="K1552" s="53" t="s">
        <v>29</v>
      </c>
      <c r="L1552" s="52" t="s">
        <v>92</v>
      </c>
      <c r="M1552" s="48" t="s">
        <v>73</v>
      </c>
      <c r="N1552" s="89" t="s">
        <v>74</v>
      </c>
      <c r="O1552" s="90" t="s">
        <v>74</v>
      </c>
      <c r="P1552" s="89" t="s">
        <v>74</v>
      </c>
      <c r="Q1552" s="47" t="str">
        <f t="shared" si="74"/>
        <v>62f8b708-d323-4108-aaeb-3ef5fbd4b14a</v>
      </c>
      <c r="R1552" s="64" t="s">
        <v>848</v>
      </c>
      <c r="S1552" s="87">
        <v>55</v>
      </c>
      <c r="T1552" s="21">
        <v>1</v>
      </c>
      <c r="U1552" s="62" t="s">
        <v>139</v>
      </c>
      <c r="V1552" s="49" t="s">
        <v>136</v>
      </c>
    </row>
    <row r="1553" spans="1:22" x14ac:dyDescent="0.2">
      <c r="A1553" s="21" t="str">
        <f t="shared" si="72"/>
        <v>Catalogo principalOPEN-CSP ACADEMICO4904821b-aa19-41c1-9674-1d20fe980eb9</v>
      </c>
      <c r="B1553" s="21" t="str">
        <f t="shared" si="73"/>
        <v>4904821b-aa19-41c1-9674-1d20fe980eb9OPEN-CSP ACADEMICO</v>
      </c>
      <c r="D1553" s="21" t="s">
        <v>134</v>
      </c>
      <c r="E1553" t="s">
        <v>3238</v>
      </c>
      <c r="F1553" s="21" t="s">
        <v>779</v>
      </c>
      <c r="G1553" s="21" t="s">
        <v>134</v>
      </c>
      <c r="H1553" s="49" t="s">
        <v>136</v>
      </c>
      <c r="I1553" s="21" t="s">
        <v>74</v>
      </c>
      <c r="J1553" t="s">
        <v>3239</v>
      </c>
      <c r="K1553" s="53" t="s">
        <v>29</v>
      </c>
      <c r="L1553" s="52" t="s">
        <v>92</v>
      </c>
      <c r="M1553" s="48" t="s">
        <v>73</v>
      </c>
      <c r="N1553" s="89" t="s">
        <v>74</v>
      </c>
      <c r="O1553" s="90" t="s">
        <v>74</v>
      </c>
      <c r="P1553" s="89" t="s">
        <v>74</v>
      </c>
      <c r="Q1553" s="47" t="str">
        <f t="shared" si="74"/>
        <v>4904821b-aa19-41c1-9674-1d20fe980eb9</v>
      </c>
      <c r="R1553" s="64" t="s">
        <v>848</v>
      </c>
      <c r="S1553" s="87">
        <v>8.3000000000000007</v>
      </c>
      <c r="T1553" s="21">
        <v>1</v>
      </c>
      <c r="U1553" s="62" t="s">
        <v>139</v>
      </c>
      <c r="V1553" s="49" t="s">
        <v>136</v>
      </c>
    </row>
    <row r="1554" spans="1:22" x14ac:dyDescent="0.2">
      <c r="A1554" s="21" t="str">
        <f t="shared" si="72"/>
        <v>Catalogo principalOPEN-CSP ACADEMICOb5926275-371c-43b9-bac8-45a408a0f0dd</v>
      </c>
      <c r="B1554" s="21" t="str">
        <f t="shared" si="73"/>
        <v>b5926275-371c-43b9-bac8-45a408a0f0ddOPEN-CSP ACADEMICO</v>
      </c>
      <c r="D1554" s="21" t="s">
        <v>134</v>
      </c>
      <c r="E1554" t="s">
        <v>3240</v>
      </c>
      <c r="F1554" s="21" t="s">
        <v>779</v>
      </c>
      <c r="G1554" s="21" t="s">
        <v>134</v>
      </c>
      <c r="H1554" s="49" t="s">
        <v>136</v>
      </c>
      <c r="I1554" s="21" t="s">
        <v>74</v>
      </c>
      <c r="J1554" t="s">
        <v>3241</v>
      </c>
      <c r="K1554" s="53" t="s">
        <v>29</v>
      </c>
      <c r="L1554" s="52" t="s">
        <v>92</v>
      </c>
      <c r="M1554" s="48" t="s">
        <v>73</v>
      </c>
      <c r="N1554" s="89" t="s">
        <v>74</v>
      </c>
      <c r="O1554" s="90" t="s">
        <v>74</v>
      </c>
      <c r="P1554" s="89" t="s">
        <v>74</v>
      </c>
      <c r="Q1554" s="47" t="str">
        <f t="shared" si="74"/>
        <v>b5926275-371c-43b9-bac8-45a408a0f0dd</v>
      </c>
      <c r="R1554" s="64" t="s">
        <v>848</v>
      </c>
      <c r="S1554" s="87">
        <v>6</v>
      </c>
      <c r="T1554" s="21">
        <v>1</v>
      </c>
      <c r="U1554" s="62" t="s">
        <v>139</v>
      </c>
      <c r="V1554" s="49" t="s">
        <v>136</v>
      </c>
    </row>
    <row r="1555" spans="1:22" x14ac:dyDescent="0.2">
      <c r="A1555" s="21" t="str">
        <f t="shared" si="72"/>
        <v>Catalogo principalOPEN-CSP ACADEMICO4ebcded4-77ce-43c2-a282-644390ba79c7</v>
      </c>
      <c r="B1555" s="21" t="str">
        <f t="shared" si="73"/>
        <v>4ebcded4-77ce-43c2-a282-644390ba79c7OPEN-CSP ACADEMICO</v>
      </c>
      <c r="D1555" s="21" t="s">
        <v>134</v>
      </c>
      <c r="E1555" t="s">
        <v>3242</v>
      </c>
      <c r="F1555" s="21" t="s">
        <v>779</v>
      </c>
      <c r="G1555" s="21" t="s">
        <v>134</v>
      </c>
      <c r="H1555" s="49" t="s">
        <v>136</v>
      </c>
      <c r="I1555" s="21" t="s">
        <v>74</v>
      </c>
      <c r="J1555" t="s">
        <v>3243</v>
      </c>
      <c r="K1555" s="53" t="s">
        <v>29</v>
      </c>
      <c r="L1555" s="52" t="s">
        <v>92</v>
      </c>
      <c r="M1555" s="48" t="s">
        <v>73</v>
      </c>
      <c r="N1555" s="89" t="s">
        <v>74</v>
      </c>
      <c r="O1555" s="90" t="s">
        <v>74</v>
      </c>
      <c r="P1555" s="89" t="s">
        <v>74</v>
      </c>
      <c r="Q1555" s="47" t="str">
        <f t="shared" si="74"/>
        <v>4ebcded4-77ce-43c2-a282-644390ba79c7</v>
      </c>
      <c r="R1555" s="64" t="s">
        <v>848</v>
      </c>
      <c r="S1555" s="87">
        <v>1998</v>
      </c>
      <c r="T1555" s="21">
        <v>1</v>
      </c>
      <c r="U1555" s="62" t="s">
        <v>139</v>
      </c>
      <c r="V1555" s="49" t="s">
        <v>136</v>
      </c>
    </row>
    <row r="1556" spans="1:22" x14ac:dyDescent="0.2">
      <c r="A1556" s="21" t="str">
        <f t="shared" si="72"/>
        <v>Catalogo principalOPEN-CSP ACADEMICO3d42385f-10bd-4230-bee1-2189565224b8</v>
      </c>
      <c r="B1556" s="21" t="str">
        <f t="shared" si="73"/>
        <v>3d42385f-10bd-4230-bee1-2189565224b8OPEN-CSP ACADEMICO</v>
      </c>
      <c r="D1556" s="21" t="s">
        <v>134</v>
      </c>
      <c r="E1556" t="s">
        <v>3244</v>
      </c>
      <c r="F1556" s="21" t="s">
        <v>779</v>
      </c>
      <c r="G1556" s="21" t="s">
        <v>134</v>
      </c>
      <c r="H1556" s="49" t="s">
        <v>136</v>
      </c>
      <c r="I1556" s="21" t="s">
        <v>74</v>
      </c>
      <c r="J1556" t="s">
        <v>3245</v>
      </c>
      <c r="K1556" s="53" t="s">
        <v>29</v>
      </c>
      <c r="L1556" s="52" t="s">
        <v>92</v>
      </c>
      <c r="M1556" s="48" t="s">
        <v>73</v>
      </c>
      <c r="N1556" s="89" t="s">
        <v>74</v>
      </c>
      <c r="O1556" s="90" t="s">
        <v>74</v>
      </c>
      <c r="P1556" s="89" t="s">
        <v>74</v>
      </c>
      <c r="Q1556" s="47" t="str">
        <f t="shared" si="74"/>
        <v>3d42385f-10bd-4230-bee1-2189565224b8</v>
      </c>
      <c r="R1556" s="64" t="s">
        <v>848</v>
      </c>
      <c r="S1556" s="87">
        <v>1998</v>
      </c>
      <c r="T1556" s="21">
        <v>1</v>
      </c>
      <c r="U1556" s="62" t="s">
        <v>139</v>
      </c>
      <c r="V1556" s="49" t="s">
        <v>136</v>
      </c>
    </row>
    <row r="1557" spans="1:22" x14ac:dyDescent="0.2">
      <c r="A1557" s="21" t="str">
        <f t="shared" si="72"/>
        <v>Catalogo principalOPEN-CSP ACADEMICO457b704a-5f90-49e0-be43-1b2124b2dd02</v>
      </c>
      <c r="B1557" s="21" t="str">
        <f t="shared" si="73"/>
        <v>457b704a-5f90-49e0-be43-1b2124b2dd02OPEN-CSP ACADEMICO</v>
      </c>
      <c r="D1557" s="21" t="s">
        <v>134</v>
      </c>
      <c r="E1557" t="s">
        <v>3246</v>
      </c>
      <c r="F1557" s="21" t="s">
        <v>779</v>
      </c>
      <c r="G1557" s="21" t="s">
        <v>134</v>
      </c>
      <c r="H1557" s="49" t="s">
        <v>136</v>
      </c>
      <c r="I1557" s="21" t="s">
        <v>74</v>
      </c>
      <c r="J1557" t="s">
        <v>3247</v>
      </c>
      <c r="K1557" s="53" t="s">
        <v>29</v>
      </c>
      <c r="L1557" s="52" t="s">
        <v>92</v>
      </c>
      <c r="M1557" s="48" t="s">
        <v>73</v>
      </c>
      <c r="N1557" s="89" t="s">
        <v>74</v>
      </c>
      <c r="O1557" s="90" t="s">
        <v>74</v>
      </c>
      <c r="P1557" s="89" t="s">
        <v>74</v>
      </c>
      <c r="Q1557" s="47" t="str">
        <f t="shared" si="74"/>
        <v>457b704a-5f90-49e0-be43-1b2124b2dd02</v>
      </c>
      <c r="R1557" s="64" t="s">
        <v>848</v>
      </c>
      <c r="S1557" s="87">
        <v>3998</v>
      </c>
      <c r="T1557" s="21">
        <v>1</v>
      </c>
      <c r="U1557" s="62" t="s">
        <v>139</v>
      </c>
      <c r="V1557" s="49" t="s">
        <v>136</v>
      </c>
    </row>
    <row r="1558" spans="1:22" x14ac:dyDescent="0.2">
      <c r="A1558" s="21" t="str">
        <f t="shared" si="72"/>
        <v>Catalogo principalOPEN-CSP ACADEMICOcd7967ef-4c48-484c-a539-7dc876d61e88</v>
      </c>
      <c r="B1558" s="21" t="str">
        <f t="shared" si="73"/>
        <v>cd7967ef-4c48-484c-a539-7dc876d61e88OPEN-CSP ACADEMICO</v>
      </c>
      <c r="D1558" s="21" t="s">
        <v>134</v>
      </c>
      <c r="E1558" t="s">
        <v>3248</v>
      </c>
      <c r="F1558" s="21" t="s">
        <v>779</v>
      </c>
      <c r="G1558" s="21" t="s">
        <v>134</v>
      </c>
      <c r="H1558" s="49" t="s">
        <v>136</v>
      </c>
      <c r="I1558" s="21" t="s">
        <v>74</v>
      </c>
      <c r="J1558" t="s">
        <v>3249</v>
      </c>
      <c r="K1558" s="53" t="s">
        <v>29</v>
      </c>
      <c r="L1558" s="52" t="s">
        <v>92</v>
      </c>
      <c r="M1558" s="48" t="s">
        <v>73</v>
      </c>
      <c r="N1558" s="89" t="s">
        <v>74</v>
      </c>
      <c r="O1558" s="90" t="s">
        <v>74</v>
      </c>
      <c r="P1558" s="89" t="s">
        <v>74</v>
      </c>
      <c r="Q1558" s="47" t="str">
        <f t="shared" si="74"/>
        <v>cd7967ef-4c48-484c-a539-7dc876d61e88</v>
      </c>
      <c r="R1558" s="64" t="s">
        <v>848</v>
      </c>
      <c r="S1558" s="87">
        <v>3998</v>
      </c>
      <c r="T1558" s="21">
        <v>1</v>
      </c>
      <c r="U1558" s="62" t="s">
        <v>139</v>
      </c>
      <c r="V1558" s="49" t="s">
        <v>136</v>
      </c>
    </row>
    <row r="1559" spans="1:22" x14ac:dyDescent="0.2">
      <c r="A1559" s="21" t="str">
        <f t="shared" si="72"/>
        <v>Catalogo principalOPEN-CSP ACADEMICOcfe79d8a-1948-4b68-b867-e53b771aaea0</v>
      </c>
      <c r="B1559" s="21" t="str">
        <f t="shared" si="73"/>
        <v>cfe79d8a-1948-4b68-b867-e53b771aaea0OPEN-CSP ACADEMICO</v>
      </c>
      <c r="D1559" s="21" t="s">
        <v>134</v>
      </c>
      <c r="E1559" t="s">
        <v>3250</v>
      </c>
      <c r="F1559" s="21" t="s">
        <v>779</v>
      </c>
      <c r="G1559" s="21" t="s">
        <v>134</v>
      </c>
      <c r="H1559" s="49" t="s">
        <v>136</v>
      </c>
      <c r="I1559" s="21" t="s">
        <v>74</v>
      </c>
      <c r="J1559" t="s">
        <v>3251</v>
      </c>
      <c r="K1559" s="53" t="s">
        <v>29</v>
      </c>
      <c r="L1559" s="52" t="s">
        <v>92</v>
      </c>
      <c r="M1559" s="48" t="s">
        <v>73</v>
      </c>
      <c r="N1559" s="89" t="s">
        <v>74</v>
      </c>
      <c r="O1559" s="90" t="s">
        <v>74</v>
      </c>
      <c r="P1559" s="89" t="s">
        <v>74</v>
      </c>
      <c r="Q1559" s="47" t="str">
        <f t="shared" si="74"/>
        <v>cfe79d8a-1948-4b68-b867-e53b771aaea0</v>
      </c>
      <c r="R1559" s="64" t="s">
        <v>848</v>
      </c>
      <c r="S1559" s="87">
        <v>7998</v>
      </c>
      <c r="T1559" s="21">
        <v>1</v>
      </c>
      <c r="U1559" s="62" t="s">
        <v>139</v>
      </c>
      <c r="V1559" s="49" t="s">
        <v>136</v>
      </c>
    </row>
    <row r="1560" spans="1:22" x14ac:dyDescent="0.2">
      <c r="A1560" s="21" t="str">
        <f t="shared" si="72"/>
        <v>Catalogo principalOPEN-CSP ACADEMICOf17c5ab1-86b4-4d0d-9807-478c24576384</v>
      </c>
      <c r="B1560" s="21" t="str">
        <f t="shared" si="73"/>
        <v>f17c5ab1-86b4-4d0d-9807-478c24576384OPEN-CSP ACADEMICO</v>
      </c>
      <c r="D1560" s="21" t="s">
        <v>134</v>
      </c>
      <c r="E1560" t="s">
        <v>3252</v>
      </c>
      <c r="F1560" s="21" t="s">
        <v>779</v>
      </c>
      <c r="G1560" s="21" t="s">
        <v>134</v>
      </c>
      <c r="H1560" s="49" t="s">
        <v>136</v>
      </c>
      <c r="I1560" s="21" t="s">
        <v>74</v>
      </c>
      <c r="J1560" t="s">
        <v>3253</v>
      </c>
      <c r="K1560" s="53" t="s">
        <v>29</v>
      </c>
      <c r="L1560" s="52" t="s">
        <v>92</v>
      </c>
      <c r="M1560" s="48" t="s">
        <v>73</v>
      </c>
      <c r="N1560" s="89" t="s">
        <v>74</v>
      </c>
      <c r="O1560" s="90" t="s">
        <v>74</v>
      </c>
      <c r="P1560" s="89" t="s">
        <v>74</v>
      </c>
      <c r="Q1560" s="47" t="str">
        <f t="shared" si="74"/>
        <v>f17c5ab1-86b4-4d0d-9807-478c24576384</v>
      </c>
      <c r="R1560" s="64" t="s">
        <v>848</v>
      </c>
      <c r="S1560" s="87">
        <v>7998</v>
      </c>
      <c r="T1560" s="21">
        <v>1</v>
      </c>
      <c r="U1560" s="62" t="s">
        <v>139</v>
      </c>
      <c r="V1560" s="49" t="s">
        <v>136</v>
      </c>
    </row>
    <row r="1561" spans="1:22" x14ac:dyDescent="0.2">
      <c r="A1561" s="21" t="str">
        <f t="shared" si="72"/>
        <v>Catalogo principalOPEN-CSP ACADEMICO98fa9c4d-ef56-4480-86cb-b10d49effa73</v>
      </c>
      <c r="B1561" s="21" t="str">
        <f t="shared" si="73"/>
        <v>98fa9c4d-ef56-4480-86cb-b10d49effa73OPEN-CSP ACADEMICO</v>
      </c>
      <c r="D1561" s="21" t="s">
        <v>134</v>
      </c>
      <c r="E1561" t="s">
        <v>3254</v>
      </c>
      <c r="F1561" s="21" t="s">
        <v>779</v>
      </c>
      <c r="G1561" s="21" t="s">
        <v>134</v>
      </c>
      <c r="H1561" s="49" t="s">
        <v>136</v>
      </c>
      <c r="I1561" s="21" t="s">
        <v>74</v>
      </c>
      <c r="J1561" t="s">
        <v>3255</v>
      </c>
      <c r="K1561" s="53" t="s">
        <v>29</v>
      </c>
      <c r="L1561" s="52" t="s">
        <v>92</v>
      </c>
      <c r="M1561" s="48" t="s">
        <v>73</v>
      </c>
      <c r="N1561" s="89" t="s">
        <v>74</v>
      </c>
      <c r="O1561" s="90" t="s">
        <v>74</v>
      </c>
      <c r="P1561" s="89" t="s">
        <v>74</v>
      </c>
      <c r="Q1561" s="47" t="str">
        <f t="shared" si="74"/>
        <v>98fa9c4d-ef56-4480-86cb-b10d49effa73</v>
      </c>
      <c r="R1561" s="64" t="s">
        <v>848</v>
      </c>
      <c r="S1561" s="87">
        <v>2.25</v>
      </c>
      <c r="T1561" s="21">
        <v>1</v>
      </c>
      <c r="U1561" s="62" t="s">
        <v>139</v>
      </c>
      <c r="V1561" s="49" t="s">
        <v>136</v>
      </c>
    </row>
    <row r="1562" spans="1:22" x14ac:dyDescent="0.2">
      <c r="A1562" s="21" t="str">
        <f t="shared" si="72"/>
        <v>Catalogo principalOPEN-CSP ACADEMICO15a38d13-62c6-48a0-a752-aea1627cb00b</v>
      </c>
      <c r="B1562" s="21" t="str">
        <f t="shared" si="73"/>
        <v>15a38d13-62c6-48a0-a752-aea1627cb00bOPEN-CSP ACADEMICO</v>
      </c>
      <c r="D1562" s="21" t="s">
        <v>134</v>
      </c>
      <c r="E1562" t="s">
        <v>3256</v>
      </c>
      <c r="F1562" s="21" t="s">
        <v>779</v>
      </c>
      <c r="G1562" s="21" t="s">
        <v>134</v>
      </c>
      <c r="H1562" s="49" t="s">
        <v>136</v>
      </c>
      <c r="I1562" s="21" t="s">
        <v>74</v>
      </c>
      <c r="J1562" t="s">
        <v>3257</v>
      </c>
      <c r="K1562" s="53" t="s">
        <v>29</v>
      </c>
      <c r="L1562" s="52" t="s">
        <v>92</v>
      </c>
      <c r="M1562" s="48" t="s">
        <v>73</v>
      </c>
      <c r="N1562" s="89" t="s">
        <v>74</v>
      </c>
      <c r="O1562" s="90" t="s">
        <v>74</v>
      </c>
      <c r="P1562" s="89" t="s">
        <v>74</v>
      </c>
      <c r="Q1562" s="47" t="str">
        <f t="shared" si="74"/>
        <v>15a38d13-62c6-48a0-a752-aea1627cb00b</v>
      </c>
      <c r="R1562" s="64" t="s">
        <v>848</v>
      </c>
      <c r="S1562" s="87">
        <v>1.25</v>
      </c>
      <c r="T1562" s="21">
        <v>1</v>
      </c>
      <c r="U1562" s="62" t="s">
        <v>139</v>
      </c>
      <c r="V1562" s="49" t="s">
        <v>136</v>
      </c>
    </row>
    <row r="1563" spans="1:22" x14ac:dyDescent="0.2">
      <c r="A1563" s="21" t="str">
        <f t="shared" si="72"/>
        <v>Catalogo principalOPEN-CSP ACADEMICOf2769835-068a-44ba-b1d1-63752bf26a7b</v>
      </c>
      <c r="B1563" s="21" t="str">
        <f t="shared" si="73"/>
        <v>f2769835-068a-44ba-b1d1-63752bf26a7bOPEN-CSP ACADEMICO</v>
      </c>
      <c r="D1563" s="21" t="s">
        <v>134</v>
      </c>
      <c r="E1563" t="s">
        <v>3258</v>
      </c>
      <c r="F1563" s="21" t="s">
        <v>779</v>
      </c>
      <c r="G1563" s="21" t="s">
        <v>134</v>
      </c>
      <c r="H1563" s="49" t="s">
        <v>136</v>
      </c>
      <c r="I1563" s="21" t="s">
        <v>74</v>
      </c>
      <c r="J1563" t="s">
        <v>3259</v>
      </c>
      <c r="K1563" s="53" t="s">
        <v>29</v>
      </c>
      <c r="L1563" s="52" t="s">
        <v>92</v>
      </c>
      <c r="M1563" s="48" t="s">
        <v>73</v>
      </c>
      <c r="N1563" s="89" t="s">
        <v>74</v>
      </c>
      <c r="O1563" s="90" t="s">
        <v>74</v>
      </c>
      <c r="P1563" s="89" t="s">
        <v>74</v>
      </c>
      <c r="Q1563" s="47" t="str">
        <f t="shared" si="74"/>
        <v>f2769835-068a-44ba-b1d1-63752bf26a7b</v>
      </c>
      <c r="R1563" s="64" t="s">
        <v>848</v>
      </c>
      <c r="S1563" s="87">
        <v>550</v>
      </c>
      <c r="T1563" s="21">
        <v>1</v>
      </c>
      <c r="U1563" s="62" t="s">
        <v>139</v>
      </c>
      <c r="V1563" s="49" t="s">
        <v>136</v>
      </c>
    </row>
    <row r="1564" spans="1:22" x14ac:dyDescent="0.2">
      <c r="A1564" s="21" t="str">
        <f t="shared" si="72"/>
        <v>Catalogo principalOPEN-CSP ACADEMICO157ce909-2b07-4c98-9d99-5e13b46c1ffd</v>
      </c>
      <c r="B1564" s="21" t="str">
        <f t="shared" si="73"/>
        <v>157ce909-2b07-4c98-9d99-5e13b46c1ffdOPEN-CSP ACADEMICO</v>
      </c>
      <c r="D1564" s="21" t="s">
        <v>134</v>
      </c>
      <c r="E1564" t="s">
        <v>3260</v>
      </c>
      <c r="F1564" s="21" t="s">
        <v>779</v>
      </c>
      <c r="G1564" s="21" t="s">
        <v>134</v>
      </c>
      <c r="H1564" s="49" t="s">
        <v>136</v>
      </c>
      <c r="I1564" s="21" t="s">
        <v>74</v>
      </c>
      <c r="J1564" t="s">
        <v>3261</v>
      </c>
      <c r="K1564" s="53" t="s">
        <v>29</v>
      </c>
      <c r="L1564" s="52" t="s">
        <v>92</v>
      </c>
      <c r="M1564" s="48" t="s">
        <v>73</v>
      </c>
      <c r="N1564" s="89" t="s">
        <v>74</v>
      </c>
      <c r="O1564" s="90" t="s">
        <v>74</v>
      </c>
      <c r="P1564" s="89" t="s">
        <v>74</v>
      </c>
      <c r="Q1564" s="47" t="str">
        <f t="shared" si="74"/>
        <v>157ce909-2b07-4c98-9d99-5e13b46c1ffd</v>
      </c>
      <c r="R1564" s="64" t="s">
        <v>848</v>
      </c>
      <c r="S1564" s="87">
        <v>0</v>
      </c>
      <c r="T1564" s="21">
        <v>1</v>
      </c>
      <c r="U1564" s="62" t="s">
        <v>139</v>
      </c>
      <c r="V1564" s="49" t="s">
        <v>136</v>
      </c>
    </row>
    <row r="1565" spans="1:22" x14ac:dyDescent="0.2">
      <c r="A1565" s="21" t="str">
        <f t="shared" si="72"/>
        <v>Catalogo principalOPEN-CSP ACADEMICOc13042ec-74ee-438a-80e7-c9ff71406c9c</v>
      </c>
      <c r="B1565" s="21" t="str">
        <f t="shared" si="73"/>
        <v>c13042ec-74ee-438a-80e7-c9ff71406c9cOPEN-CSP ACADEMICO</v>
      </c>
      <c r="D1565" s="21" t="s">
        <v>134</v>
      </c>
      <c r="E1565" t="s">
        <v>3262</v>
      </c>
      <c r="F1565" s="21" t="s">
        <v>779</v>
      </c>
      <c r="G1565" s="21" t="s">
        <v>134</v>
      </c>
      <c r="H1565" s="49" t="s">
        <v>136</v>
      </c>
      <c r="I1565" s="21" t="s">
        <v>74</v>
      </c>
      <c r="J1565" t="s">
        <v>3263</v>
      </c>
      <c r="K1565" s="53" t="s">
        <v>29</v>
      </c>
      <c r="L1565" s="52" t="s">
        <v>92</v>
      </c>
      <c r="M1565" s="48" t="s">
        <v>73</v>
      </c>
      <c r="N1565" s="89" t="s">
        <v>74</v>
      </c>
      <c r="O1565" s="90" t="s">
        <v>74</v>
      </c>
      <c r="P1565" s="89" t="s">
        <v>74</v>
      </c>
      <c r="Q1565" s="47" t="str">
        <f t="shared" si="74"/>
        <v>c13042ec-74ee-438a-80e7-c9ff71406c9c</v>
      </c>
      <c r="R1565" s="64" t="s">
        <v>848</v>
      </c>
      <c r="S1565" s="87">
        <v>35</v>
      </c>
      <c r="T1565" s="21">
        <v>1</v>
      </c>
      <c r="U1565" s="62" t="s">
        <v>139</v>
      </c>
      <c r="V1565" s="49" t="s">
        <v>136</v>
      </c>
    </row>
    <row r="1566" spans="1:22" x14ac:dyDescent="0.2">
      <c r="A1566" s="21" t="str">
        <f t="shared" si="72"/>
        <v>Catalogo principalOPEN-CSP ACADEMICOc3b23a21-76e2-46e7-ae4f-60e1bdb96bea</v>
      </c>
      <c r="B1566" s="21" t="str">
        <f t="shared" si="73"/>
        <v>c3b23a21-76e2-46e7-ae4f-60e1bdb96beaOPEN-CSP ACADEMICO</v>
      </c>
      <c r="D1566" s="21" t="s">
        <v>134</v>
      </c>
      <c r="E1566" t="s">
        <v>3264</v>
      </c>
      <c r="F1566" s="21" t="s">
        <v>779</v>
      </c>
      <c r="G1566" s="21" t="s">
        <v>134</v>
      </c>
      <c r="H1566" s="49" t="s">
        <v>136</v>
      </c>
      <c r="I1566" s="21" t="s">
        <v>74</v>
      </c>
      <c r="J1566" t="s">
        <v>3265</v>
      </c>
      <c r="K1566" s="53" t="s">
        <v>29</v>
      </c>
      <c r="L1566" s="52" t="s">
        <v>92</v>
      </c>
      <c r="M1566" s="48" t="s">
        <v>73</v>
      </c>
      <c r="N1566" s="89" t="s">
        <v>74</v>
      </c>
      <c r="O1566" s="90" t="s">
        <v>74</v>
      </c>
      <c r="P1566" s="89" t="s">
        <v>74</v>
      </c>
      <c r="Q1566" s="47" t="str">
        <f t="shared" si="74"/>
        <v>c3b23a21-76e2-46e7-ae4f-60e1bdb96bea</v>
      </c>
      <c r="R1566" s="64" t="s">
        <v>848</v>
      </c>
      <c r="S1566" s="87">
        <v>5</v>
      </c>
      <c r="T1566" s="21">
        <v>1</v>
      </c>
      <c r="U1566" s="62" t="s">
        <v>139</v>
      </c>
      <c r="V1566" s="49" t="s">
        <v>136</v>
      </c>
    </row>
    <row r="1567" spans="1:22" x14ac:dyDescent="0.2">
      <c r="A1567" s="21" t="str">
        <f t="shared" si="72"/>
        <v>Catalogo principalOPEN-CSP ACADEMICO1835808d-06a2-42c5-9f09-82c2e7ed5c72</v>
      </c>
      <c r="B1567" s="21" t="str">
        <f t="shared" si="73"/>
        <v>1835808d-06a2-42c5-9f09-82c2e7ed5c72OPEN-CSP ACADEMICO</v>
      </c>
      <c r="D1567" s="21" t="s">
        <v>134</v>
      </c>
      <c r="E1567" t="s">
        <v>3266</v>
      </c>
      <c r="F1567" s="21" t="s">
        <v>779</v>
      </c>
      <c r="G1567" s="21" t="s">
        <v>134</v>
      </c>
      <c r="H1567" s="49" t="s">
        <v>136</v>
      </c>
      <c r="I1567" s="21" t="s">
        <v>74</v>
      </c>
      <c r="J1567" t="s">
        <v>3267</v>
      </c>
      <c r="K1567" s="53" t="s">
        <v>29</v>
      </c>
      <c r="L1567" s="52" t="s">
        <v>92</v>
      </c>
      <c r="M1567" s="48" t="s">
        <v>73</v>
      </c>
      <c r="N1567" s="89" t="s">
        <v>74</v>
      </c>
      <c r="O1567" s="90" t="s">
        <v>74</v>
      </c>
      <c r="P1567" s="89" t="s">
        <v>74</v>
      </c>
      <c r="Q1567" s="47" t="str">
        <f t="shared" si="74"/>
        <v>1835808d-06a2-42c5-9f09-82c2e7ed5c72</v>
      </c>
      <c r="R1567" s="64" t="s">
        <v>848</v>
      </c>
      <c r="S1567" s="87">
        <v>3.6</v>
      </c>
      <c r="T1567" s="21">
        <v>1</v>
      </c>
      <c r="U1567" s="62" t="s">
        <v>139</v>
      </c>
      <c r="V1567" s="49" t="s">
        <v>136</v>
      </c>
    </row>
    <row r="1568" spans="1:22" x14ac:dyDescent="0.2">
      <c r="A1568" s="21" t="str">
        <f t="shared" si="72"/>
        <v>Catalogo principalOPEN-CSP ACADEMICO30c8f784-8eb9-46e6-bf69-a8fae07022e4</v>
      </c>
      <c r="B1568" s="21" t="str">
        <f t="shared" si="73"/>
        <v>30c8f784-8eb9-46e6-bf69-a8fae07022e4OPEN-CSP ACADEMICO</v>
      </c>
      <c r="D1568" s="21" t="s">
        <v>134</v>
      </c>
      <c r="E1568" t="s">
        <v>3268</v>
      </c>
      <c r="F1568" s="21" t="s">
        <v>779</v>
      </c>
      <c r="G1568" s="21" t="s">
        <v>134</v>
      </c>
      <c r="H1568" s="49" t="s">
        <v>136</v>
      </c>
      <c r="I1568" s="21" t="s">
        <v>74</v>
      </c>
      <c r="J1568" t="s">
        <v>3269</v>
      </c>
      <c r="K1568" s="53" t="s">
        <v>29</v>
      </c>
      <c r="L1568" s="52" t="s">
        <v>92</v>
      </c>
      <c r="M1568" s="48" t="s">
        <v>73</v>
      </c>
      <c r="N1568" s="89" t="s">
        <v>74</v>
      </c>
      <c r="O1568" s="90" t="s">
        <v>74</v>
      </c>
      <c r="P1568" s="89" t="s">
        <v>74</v>
      </c>
      <c r="Q1568" s="47" t="str">
        <f t="shared" si="74"/>
        <v>30c8f784-8eb9-46e6-bf69-a8fae07022e4</v>
      </c>
      <c r="R1568" s="64" t="s">
        <v>848</v>
      </c>
      <c r="S1568" s="87">
        <v>0</v>
      </c>
      <c r="T1568" s="21">
        <v>1</v>
      </c>
      <c r="U1568" s="62" t="s">
        <v>139</v>
      </c>
      <c r="V1568" s="49" t="s">
        <v>136</v>
      </c>
    </row>
    <row r="1569" spans="1:22" x14ac:dyDescent="0.2">
      <c r="A1569" s="21" t="str">
        <f t="shared" si="72"/>
        <v>Catalogo principalOPEN-CSP ACADEMICOec0a7046-93d5-40e0-bc61-bcb0276c14e4</v>
      </c>
      <c r="B1569" s="21" t="str">
        <f t="shared" si="73"/>
        <v>ec0a7046-93d5-40e0-bc61-bcb0276c14e4OPEN-CSP ACADEMICO</v>
      </c>
      <c r="D1569" s="21" t="s">
        <v>134</v>
      </c>
      <c r="E1569" t="s">
        <v>3270</v>
      </c>
      <c r="F1569" s="21" t="s">
        <v>779</v>
      </c>
      <c r="G1569" s="21" t="s">
        <v>134</v>
      </c>
      <c r="H1569" s="49" t="s">
        <v>136</v>
      </c>
      <c r="I1569" s="21" t="s">
        <v>74</v>
      </c>
      <c r="J1569" t="s">
        <v>3271</v>
      </c>
      <c r="K1569" s="53" t="s">
        <v>29</v>
      </c>
      <c r="L1569" s="52" t="s">
        <v>92</v>
      </c>
      <c r="M1569" s="48" t="s">
        <v>73</v>
      </c>
      <c r="N1569" s="89" t="s">
        <v>74</v>
      </c>
      <c r="O1569" s="90" t="s">
        <v>74</v>
      </c>
      <c r="P1569" s="89" t="s">
        <v>74</v>
      </c>
      <c r="Q1569" s="47" t="str">
        <f t="shared" si="74"/>
        <v>ec0a7046-93d5-40e0-bc61-bcb0276c14e4</v>
      </c>
      <c r="R1569" s="64" t="s">
        <v>848</v>
      </c>
      <c r="S1569" s="87">
        <v>0</v>
      </c>
      <c r="T1569" s="21">
        <v>1</v>
      </c>
      <c r="U1569" s="62" t="s">
        <v>139</v>
      </c>
      <c r="V1569" s="49" t="s">
        <v>136</v>
      </c>
    </row>
    <row r="1570" spans="1:22" x14ac:dyDescent="0.2">
      <c r="A1570" s="21" t="str">
        <f t="shared" si="72"/>
        <v>Catalogo principalOPEN-CSP ACADEMICOa3a8a723-99a2-4129-bc40-046e6768f7a3</v>
      </c>
      <c r="B1570" s="21" t="str">
        <f t="shared" si="73"/>
        <v>a3a8a723-99a2-4129-bc40-046e6768f7a3OPEN-CSP ACADEMICO</v>
      </c>
      <c r="D1570" s="21" t="s">
        <v>134</v>
      </c>
      <c r="E1570" t="s">
        <v>3272</v>
      </c>
      <c r="F1570" s="21" t="s">
        <v>779</v>
      </c>
      <c r="G1570" s="21" t="s">
        <v>134</v>
      </c>
      <c r="H1570" s="49" t="s">
        <v>136</v>
      </c>
      <c r="I1570" s="21" t="s">
        <v>74</v>
      </c>
      <c r="J1570" t="s">
        <v>3273</v>
      </c>
      <c r="K1570" s="53" t="s">
        <v>29</v>
      </c>
      <c r="L1570" s="52" t="s">
        <v>92</v>
      </c>
      <c r="M1570" s="48" t="s">
        <v>73</v>
      </c>
      <c r="N1570" s="89" t="s">
        <v>74</v>
      </c>
      <c r="O1570" s="90" t="s">
        <v>74</v>
      </c>
      <c r="P1570" s="89" t="s">
        <v>74</v>
      </c>
      <c r="Q1570" s="47" t="str">
        <f t="shared" si="74"/>
        <v>a3a8a723-99a2-4129-bc40-046e6768f7a3</v>
      </c>
      <c r="R1570" s="64" t="s">
        <v>848</v>
      </c>
      <c r="S1570" s="87">
        <v>6</v>
      </c>
      <c r="T1570" s="21">
        <v>1</v>
      </c>
      <c r="U1570" s="62" t="s">
        <v>139</v>
      </c>
      <c r="V1570" s="49" t="s">
        <v>136</v>
      </c>
    </row>
    <row r="1571" spans="1:22" x14ac:dyDescent="0.2">
      <c r="A1571" s="21" t="str">
        <f t="shared" si="72"/>
        <v>Catalogo principalOPEN-CSP ACADEMICO7754c541-7881-4f61-a3fb-fd2cf6840143</v>
      </c>
      <c r="B1571" s="21" t="str">
        <f t="shared" si="73"/>
        <v>7754c541-7881-4f61-a3fb-fd2cf6840143OPEN-CSP ACADEMICO</v>
      </c>
      <c r="D1571" s="21" t="s">
        <v>134</v>
      </c>
      <c r="E1571" t="s">
        <v>3274</v>
      </c>
      <c r="F1571" s="21" t="s">
        <v>779</v>
      </c>
      <c r="G1571" s="21" t="s">
        <v>134</v>
      </c>
      <c r="H1571" s="49" t="s">
        <v>136</v>
      </c>
      <c r="I1571" s="21" t="s">
        <v>74</v>
      </c>
      <c r="J1571" t="s">
        <v>3275</v>
      </c>
      <c r="K1571" s="53" t="s">
        <v>29</v>
      </c>
      <c r="L1571" s="52" t="s">
        <v>92</v>
      </c>
      <c r="M1571" s="48" t="s">
        <v>73</v>
      </c>
      <c r="N1571" s="89" t="s">
        <v>74</v>
      </c>
      <c r="O1571" s="90" t="s">
        <v>74</v>
      </c>
      <c r="P1571" s="89" t="s">
        <v>74</v>
      </c>
      <c r="Q1571" s="47" t="str">
        <f t="shared" si="74"/>
        <v>7754c541-7881-4f61-a3fb-fd2cf6840143</v>
      </c>
      <c r="R1571" s="64" t="s">
        <v>848</v>
      </c>
      <c r="S1571" s="87">
        <v>4.5</v>
      </c>
      <c r="T1571" s="21">
        <v>1</v>
      </c>
      <c r="U1571" s="62" t="s">
        <v>139</v>
      </c>
      <c r="V1571" s="49" t="s">
        <v>136</v>
      </c>
    </row>
    <row r="1572" spans="1:22" x14ac:dyDescent="0.2">
      <c r="A1572" s="21" t="str">
        <f t="shared" si="72"/>
        <v>Catalogo principalOPEN-CSP ACADEMICOab1dfb9d-a3a3-465a-b460-1593c005803a</v>
      </c>
      <c r="B1572" s="21" t="str">
        <f t="shared" si="73"/>
        <v>ab1dfb9d-a3a3-465a-b460-1593c005803aOPEN-CSP ACADEMICO</v>
      </c>
      <c r="D1572" s="21" t="s">
        <v>134</v>
      </c>
      <c r="E1572" t="s">
        <v>3276</v>
      </c>
      <c r="F1572" s="21" t="s">
        <v>779</v>
      </c>
      <c r="G1572" s="21" t="s">
        <v>134</v>
      </c>
      <c r="H1572" s="49" t="s">
        <v>136</v>
      </c>
      <c r="I1572" s="21" t="s">
        <v>74</v>
      </c>
      <c r="J1572" t="s">
        <v>3277</v>
      </c>
      <c r="K1572" s="53" t="s">
        <v>29</v>
      </c>
      <c r="L1572" s="52" t="s">
        <v>92</v>
      </c>
      <c r="M1572" s="48" t="s">
        <v>73</v>
      </c>
      <c r="N1572" s="89" t="s">
        <v>74</v>
      </c>
      <c r="O1572" s="90" t="s">
        <v>74</v>
      </c>
      <c r="P1572" s="89" t="s">
        <v>74</v>
      </c>
      <c r="Q1572" s="47" t="str">
        <f t="shared" si="74"/>
        <v>ab1dfb9d-a3a3-465a-b460-1593c005803a</v>
      </c>
      <c r="R1572" s="64" t="s">
        <v>848</v>
      </c>
      <c r="S1572" s="87">
        <v>11</v>
      </c>
      <c r="T1572" s="21">
        <v>1</v>
      </c>
      <c r="U1572" s="62" t="s">
        <v>139</v>
      </c>
      <c r="V1572" s="49" t="s">
        <v>136</v>
      </c>
    </row>
    <row r="1573" spans="1:22" x14ac:dyDescent="0.2">
      <c r="A1573" s="21" t="str">
        <f t="shared" si="72"/>
        <v>Catalogo principalOPEN-CSP ACADEMICOf02bef2c-7ee2-41ec-af7f-1f409396c052</v>
      </c>
      <c r="B1573" s="21" t="str">
        <f t="shared" si="73"/>
        <v>f02bef2c-7ee2-41ec-af7f-1f409396c052OPEN-CSP ACADEMICO</v>
      </c>
      <c r="D1573" s="21" t="s">
        <v>134</v>
      </c>
      <c r="E1573" t="s">
        <v>3278</v>
      </c>
      <c r="F1573" s="21" t="s">
        <v>779</v>
      </c>
      <c r="G1573" s="21" t="s">
        <v>134</v>
      </c>
      <c r="H1573" s="49" t="s">
        <v>136</v>
      </c>
      <c r="I1573" s="21" t="s">
        <v>74</v>
      </c>
      <c r="J1573" t="s">
        <v>3279</v>
      </c>
      <c r="K1573" s="53" t="s">
        <v>29</v>
      </c>
      <c r="L1573" s="52" t="s">
        <v>92</v>
      </c>
      <c r="M1573" s="48" t="s">
        <v>73</v>
      </c>
      <c r="N1573" s="89" t="s">
        <v>74</v>
      </c>
      <c r="O1573" s="90" t="s">
        <v>74</v>
      </c>
      <c r="P1573" s="89" t="s">
        <v>74</v>
      </c>
      <c r="Q1573" s="47" t="str">
        <f t="shared" si="74"/>
        <v>f02bef2c-7ee2-41ec-af7f-1f409396c052</v>
      </c>
      <c r="R1573" s="64" t="s">
        <v>848</v>
      </c>
      <c r="S1573" s="87">
        <v>8.5</v>
      </c>
      <c r="T1573" s="21">
        <v>1</v>
      </c>
      <c r="U1573" s="62" t="s">
        <v>139</v>
      </c>
      <c r="V1573" s="49" t="s">
        <v>136</v>
      </c>
    </row>
    <row r="1574" spans="1:22" x14ac:dyDescent="0.2">
      <c r="A1574" s="21" t="str">
        <f t="shared" si="72"/>
        <v>Catalogo principalOPEN-CSP ACADEMICO8637b090-a710-44e8-96ec-230e0c7f1e19</v>
      </c>
      <c r="B1574" s="21" t="str">
        <f t="shared" si="73"/>
        <v>8637b090-a710-44e8-96ec-230e0c7f1e19OPEN-CSP ACADEMICO</v>
      </c>
      <c r="D1574" s="21" t="s">
        <v>134</v>
      </c>
      <c r="E1574" t="s">
        <v>3280</v>
      </c>
      <c r="F1574" s="21" t="s">
        <v>779</v>
      </c>
      <c r="G1574" s="21" t="s">
        <v>134</v>
      </c>
      <c r="H1574" s="49" t="s">
        <v>136</v>
      </c>
      <c r="I1574" s="21" t="s">
        <v>74</v>
      </c>
      <c r="J1574" t="s">
        <v>3281</v>
      </c>
      <c r="K1574" s="53" t="s">
        <v>29</v>
      </c>
      <c r="L1574" s="52" t="s">
        <v>92</v>
      </c>
      <c r="M1574" s="48" t="s">
        <v>73</v>
      </c>
      <c r="N1574" s="89" t="s">
        <v>74</v>
      </c>
      <c r="O1574" s="90" t="s">
        <v>74</v>
      </c>
      <c r="P1574" s="89" t="s">
        <v>74</v>
      </c>
      <c r="Q1574" s="47" t="str">
        <f t="shared" si="74"/>
        <v>8637b090-a710-44e8-96ec-230e0c7f1e19</v>
      </c>
      <c r="R1574" s="64" t="s">
        <v>848</v>
      </c>
      <c r="S1574" s="87">
        <v>1.5</v>
      </c>
      <c r="T1574" s="21">
        <v>1</v>
      </c>
      <c r="U1574" s="62" t="s">
        <v>139</v>
      </c>
      <c r="V1574" s="49" t="s">
        <v>136</v>
      </c>
    </row>
    <row r="1575" spans="1:22" x14ac:dyDescent="0.2">
      <c r="A1575" s="21" t="str">
        <f t="shared" si="72"/>
        <v>Catalogo principalOPEN-CSP ACADEMICO17853361-4de9-487f-b897-ac65b9e508a3</v>
      </c>
      <c r="B1575" s="21" t="str">
        <f t="shared" si="73"/>
        <v>17853361-4de9-487f-b897-ac65b9e508a3OPEN-CSP ACADEMICO</v>
      </c>
      <c r="D1575" s="21" t="s">
        <v>134</v>
      </c>
      <c r="E1575" t="s">
        <v>3282</v>
      </c>
      <c r="F1575" s="21" t="s">
        <v>779</v>
      </c>
      <c r="G1575" s="21" t="s">
        <v>134</v>
      </c>
      <c r="H1575" s="49" t="s">
        <v>136</v>
      </c>
      <c r="I1575" s="21" t="s">
        <v>74</v>
      </c>
      <c r="J1575" t="s">
        <v>3283</v>
      </c>
      <c r="K1575" s="53" t="s">
        <v>29</v>
      </c>
      <c r="L1575" s="52" t="s">
        <v>92</v>
      </c>
      <c r="M1575" s="48" t="s">
        <v>73</v>
      </c>
      <c r="N1575" s="89" t="s">
        <v>74</v>
      </c>
      <c r="O1575" s="90" t="s">
        <v>74</v>
      </c>
      <c r="P1575" s="89" t="s">
        <v>74</v>
      </c>
      <c r="Q1575" s="47" t="str">
        <f t="shared" si="74"/>
        <v>17853361-4de9-487f-b897-ac65b9e508a3</v>
      </c>
      <c r="R1575" s="64" t="s">
        <v>848</v>
      </c>
      <c r="S1575" s="87">
        <v>0.5</v>
      </c>
      <c r="T1575" s="21">
        <v>1</v>
      </c>
      <c r="U1575" s="62" t="s">
        <v>139</v>
      </c>
      <c r="V1575" s="49" t="s">
        <v>136</v>
      </c>
    </row>
    <row r="1576" spans="1:22" x14ac:dyDescent="0.2">
      <c r="A1576" s="21" t="str">
        <f t="shared" si="72"/>
        <v>Catalogo principalOPEN-CSP ACADEMICO06312e72-b89a-42ad-bd9a-b13c72b16526</v>
      </c>
      <c r="B1576" s="21" t="str">
        <f t="shared" si="73"/>
        <v>06312e72-b89a-42ad-bd9a-b13c72b16526OPEN-CSP ACADEMICO</v>
      </c>
      <c r="D1576" s="21" t="s">
        <v>134</v>
      </c>
      <c r="E1576" t="s">
        <v>3284</v>
      </c>
      <c r="F1576" s="21" t="s">
        <v>779</v>
      </c>
      <c r="G1576" s="21" t="s">
        <v>134</v>
      </c>
      <c r="H1576" s="49" t="s">
        <v>136</v>
      </c>
      <c r="I1576" s="21" t="s">
        <v>74</v>
      </c>
      <c r="J1576" t="s">
        <v>3285</v>
      </c>
      <c r="K1576" s="53" t="s">
        <v>29</v>
      </c>
      <c r="L1576" s="52" t="s">
        <v>92</v>
      </c>
      <c r="M1576" s="48" t="s">
        <v>73</v>
      </c>
      <c r="N1576" s="89" t="s">
        <v>74</v>
      </c>
      <c r="O1576" s="90" t="s">
        <v>74</v>
      </c>
      <c r="P1576" s="89" t="s">
        <v>74</v>
      </c>
      <c r="Q1576" s="47" t="str">
        <f t="shared" si="74"/>
        <v>06312e72-b89a-42ad-bd9a-b13c72b16526</v>
      </c>
      <c r="R1576" s="64" t="s">
        <v>848</v>
      </c>
      <c r="S1576" s="87">
        <v>1</v>
      </c>
      <c r="T1576" s="21">
        <v>1</v>
      </c>
      <c r="U1576" s="62" t="s">
        <v>139</v>
      </c>
      <c r="V1576" s="49" t="s">
        <v>136</v>
      </c>
    </row>
    <row r="1577" spans="1:22" x14ac:dyDescent="0.2">
      <c r="A1577" s="21" t="str">
        <f t="shared" si="72"/>
        <v>Catalogo principalOPEN-CSP ACADEMICO7c1c021e-87d7-454f-bed7-27590555409b</v>
      </c>
      <c r="B1577" s="21" t="str">
        <f t="shared" si="73"/>
        <v>7c1c021e-87d7-454f-bed7-27590555409bOPEN-CSP ACADEMICO</v>
      </c>
      <c r="D1577" s="21" t="s">
        <v>134</v>
      </c>
      <c r="E1577" t="s">
        <v>3286</v>
      </c>
      <c r="F1577" s="21" t="s">
        <v>779</v>
      </c>
      <c r="G1577" s="21" t="s">
        <v>134</v>
      </c>
      <c r="H1577" s="49" t="s">
        <v>136</v>
      </c>
      <c r="I1577" s="21" t="s">
        <v>74</v>
      </c>
      <c r="J1577" t="s">
        <v>3287</v>
      </c>
      <c r="K1577" s="53" t="s">
        <v>29</v>
      </c>
      <c r="L1577" s="52" t="s">
        <v>92</v>
      </c>
      <c r="M1577" s="48" t="s">
        <v>73</v>
      </c>
      <c r="N1577" s="89" t="s">
        <v>74</v>
      </c>
      <c r="O1577" s="90" t="s">
        <v>74</v>
      </c>
      <c r="P1577" s="89" t="s">
        <v>74</v>
      </c>
      <c r="Q1577" s="47" t="str">
        <f t="shared" si="74"/>
        <v>7c1c021e-87d7-454f-bed7-27590555409b</v>
      </c>
      <c r="R1577" s="64" t="s">
        <v>848</v>
      </c>
      <c r="S1577" s="87">
        <v>0.75</v>
      </c>
      <c r="T1577" s="21">
        <v>1</v>
      </c>
      <c r="U1577" s="62" t="s">
        <v>139</v>
      </c>
      <c r="V1577" s="49" t="s">
        <v>136</v>
      </c>
    </row>
    <row r="1578" spans="1:22" x14ac:dyDescent="0.2">
      <c r="A1578" s="21" t="str">
        <f t="shared" si="72"/>
        <v>Catalogo principalOPEN-CSP ACADEMICO0198ee56-db84-4f71-a798-f5a497ce20d6</v>
      </c>
      <c r="B1578" s="21" t="str">
        <f t="shared" si="73"/>
        <v>0198ee56-db84-4f71-a798-f5a497ce20d6OPEN-CSP ACADEMICO</v>
      </c>
      <c r="D1578" s="21" t="s">
        <v>134</v>
      </c>
      <c r="E1578" t="s">
        <v>3288</v>
      </c>
      <c r="F1578" s="21" t="s">
        <v>779</v>
      </c>
      <c r="G1578" s="21" t="s">
        <v>134</v>
      </c>
      <c r="H1578" s="49" t="s">
        <v>136</v>
      </c>
      <c r="I1578" s="21" t="s">
        <v>74</v>
      </c>
      <c r="J1578" t="s">
        <v>3289</v>
      </c>
      <c r="K1578" s="53" t="s">
        <v>29</v>
      </c>
      <c r="L1578" s="52" t="s">
        <v>92</v>
      </c>
      <c r="M1578" s="48" t="s">
        <v>73</v>
      </c>
      <c r="N1578" s="89" t="s">
        <v>74</v>
      </c>
      <c r="O1578" s="90" t="s">
        <v>74</v>
      </c>
      <c r="P1578" s="89" t="s">
        <v>74</v>
      </c>
      <c r="Q1578" s="47" t="str">
        <f t="shared" si="74"/>
        <v>0198ee56-db84-4f71-a798-f5a497ce20d6</v>
      </c>
      <c r="R1578" s="64" t="s">
        <v>848</v>
      </c>
      <c r="S1578" s="87">
        <v>2.2000000000000002</v>
      </c>
      <c r="T1578" s="21">
        <v>1</v>
      </c>
      <c r="U1578" s="62" t="s">
        <v>139</v>
      </c>
      <c r="V1578" s="49" t="s">
        <v>136</v>
      </c>
    </row>
    <row r="1579" spans="1:22" x14ac:dyDescent="0.2">
      <c r="A1579" s="21" t="str">
        <f t="shared" si="72"/>
        <v>Catalogo principalOPEN-CSP ACADEMICO37b24fc8-36d6-48ff-b7cd-19734aac6095</v>
      </c>
      <c r="B1579" s="21" t="str">
        <f t="shared" si="73"/>
        <v>37b24fc8-36d6-48ff-b7cd-19734aac6095OPEN-CSP ACADEMICO</v>
      </c>
      <c r="D1579" s="21" t="s">
        <v>134</v>
      </c>
      <c r="E1579" t="s">
        <v>3290</v>
      </c>
      <c r="F1579" s="21" t="s">
        <v>779</v>
      </c>
      <c r="G1579" s="21" t="s">
        <v>134</v>
      </c>
      <c r="H1579" s="49" t="s">
        <v>136</v>
      </c>
      <c r="I1579" s="21" t="s">
        <v>74</v>
      </c>
      <c r="J1579" t="s">
        <v>3291</v>
      </c>
      <c r="K1579" s="53" t="s">
        <v>29</v>
      </c>
      <c r="L1579" s="52" t="s">
        <v>92</v>
      </c>
      <c r="M1579" s="48" t="s">
        <v>73</v>
      </c>
      <c r="N1579" s="89" t="s">
        <v>74</v>
      </c>
      <c r="O1579" s="90" t="s">
        <v>74</v>
      </c>
      <c r="P1579" s="89" t="s">
        <v>74</v>
      </c>
      <c r="Q1579" s="47" t="str">
        <f t="shared" si="74"/>
        <v>37b24fc8-36d6-48ff-b7cd-19734aac6095</v>
      </c>
      <c r="R1579" s="64" t="s">
        <v>848</v>
      </c>
      <c r="S1579" s="87">
        <v>1.7</v>
      </c>
      <c r="T1579" s="21">
        <v>1</v>
      </c>
      <c r="U1579" s="62" t="s">
        <v>139</v>
      </c>
      <c r="V1579" s="49" t="s">
        <v>136</v>
      </c>
    </row>
    <row r="1580" spans="1:22" x14ac:dyDescent="0.2">
      <c r="A1580" s="21" t="str">
        <f t="shared" si="72"/>
        <v>Catalogo principalOPEN-CSP ACADEMICObec91cbf-3677-41e3-afb8-bf98db7b9bd4</v>
      </c>
      <c r="B1580" s="21" t="str">
        <f t="shared" si="73"/>
        <v>bec91cbf-3677-41e3-afb8-bf98db7b9bd4OPEN-CSP ACADEMICO</v>
      </c>
      <c r="D1580" s="21" t="s">
        <v>134</v>
      </c>
      <c r="E1580" t="s">
        <v>3292</v>
      </c>
      <c r="F1580" s="21" t="s">
        <v>779</v>
      </c>
      <c r="G1580" s="21" t="s">
        <v>134</v>
      </c>
      <c r="H1580" s="49" t="s">
        <v>136</v>
      </c>
      <c r="I1580" s="21" t="s">
        <v>74</v>
      </c>
      <c r="J1580" t="s">
        <v>3293</v>
      </c>
      <c r="K1580" s="53" t="s">
        <v>29</v>
      </c>
      <c r="L1580" s="52" t="s">
        <v>92</v>
      </c>
      <c r="M1580" s="48" t="s">
        <v>73</v>
      </c>
      <c r="N1580" s="89" t="s">
        <v>74</v>
      </c>
      <c r="O1580" s="90" t="s">
        <v>74</v>
      </c>
      <c r="P1580" s="89" t="s">
        <v>74</v>
      </c>
      <c r="Q1580" s="47" t="str">
        <f t="shared" si="74"/>
        <v>bec91cbf-3677-41e3-afb8-bf98db7b9bd4</v>
      </c>
      <c r="R1580" s="64" t="s">
        <v>848</v>
      </c>
      <c r="S1580" s="87">
        <v>2.2000000000000002</v>
      </c>
      <c r="T1580" s="21">
        <v>1</v>
      </c>
      <c r="U1580" s="62" t="s">
        <v>139</v>
      </c>
      <c r="V1580" s="49" t="s">
        <v>136</v>
      </c>
    </row>
    <row r="1581" spans="1:22" x14ac:dyDescent="0.2">
      <c r="A1581" s="21" t="str">
        <f t="shared" si="72"/>
        <v>Catalogo principalOPEN-CSP ACADEMICO10a0470d-fbd4-4a4c-9075-89af0c24414d</v>
      </c>
      <c r="B1581" s="21" t="str">
        <f t="shared" si="73"/>
        <v>10a0470d-fbd4-4a4c-9075-89af0c24414dOPEN-CSP ACADEMICO</v>
      </c>
      <c r="D1581" s="21" t="s">
        <v>134</v>
      </c>
      <c r="E1581" t="s">
        <v>3294</v>
      </c>
      <c r="F1581" s="21" t="s">
        <v>779</v>
      </c>
      <c r="G1581" s="21" t="s">
        <v>134</v>
      </c>
      <c r="H1581" s="49" t="s">
        <v>136</v>
      </c>
      <c r="I1581" s="21" t="s">
        <v>74</v>
      </c>
      <c r="J1581" t="s">
        <v>3295</v>
      </c>
      <c r="K1581" s="53" t="s">
        <v>29</v>
      </c>
      <c r="L1581" s="52" t="s">
        <v>92</v>
      </c>
      <c r="M1581" s="48" t="s">
        <v>73</v>
      </c>
      <c r="N1581" s="89" t="s">
        <v>74</v>
      </c>
      <c r="O1581" s="90" t="s">
        <v>74</v>
      </c>
      <c r="P1581" s="89" t="s">
        <v>74</v>
      </c>
      <c r="Q1581" s="47" t="str">
        <f t="shared" si="74"/>
        <v>10a0470d-fbd4-4a4c-9075-89af0c24414d</v>
      </c>
      <c r="R1581" s="64" t="s">
        <v>848</v>
      </c>
      <c r="S1581" s="87">
        <v>1.6</v>
      </c>
      <c r="T1581" s="21">
        <v>1</v>
      </c>
      <c r="U1581" s="62" t="s">
        <v>139</v>
      </c>
      <c r="V1581" s="49" t="s">
        <v>136</v>
      </c>
    </row>
    <row r="1582" spans="1:22" x14ac:dyDescent="0.2">
      <c r="A1582" s="21" t="str">
        <f t="shared" si="72"/>
        <v>Catalogo principalOPEN-CSP ACADEMICO8cdbe291-86ee-47ca-8199-dfc107f8a282</v>
      </c>
      <c r="B1582" s="21" t="str">
        <f t="shared" si="73"/>
        <v>8cdbe291-86ee-47ca-8199-dfc107f8a282OPEN-CSP ACADEMICO</v>
      </c>
      <c r="D1582" s="21" t="s">
        <v>134</v>
      </c>
      <c r="E1582" t="s">
        <v>3296</v>
      </c>
      <c r="F1582" s="21" t="s">
        <v>779</v>
      </c>
      <c r="G1582" s="21" t="s">
        <v>134</v>
      </c>
      <c r="H1582" s="49" t="s">
        <v>136</v>
      </c>
      <c r="I1582" s="21" t="s">
        <v>74</v>
      </c>
      <c r="J1582" t="s">
        <v>3297</v>
      </c>
      <c r="K1582" s="53" t="s">
        <v>29</v>
      </c>
      <c r="L1582" s="52" t="s">
        <v>92</v>
      </c>
      <c r="M1582" s="48" t="s">
        <v>73</v>
      </c>
      <c r="N1582" s="89" t="s">
        <v>74</v>
      </c>
      <c r="O1582" s="90" t="s">
        <v>74</v>
      </c>
      <c r="P1582" s="89" t="s">
        <v>74</v>
      </c>
      <c r="Q1582" s="47" t="str">
        <f t="shared" si="74"/>
        <v>8cdbe291-86ee-47ca-8199-dfc107f8a282</v>
      </c>
      <c r="R1582" s="64" t="s">
        <v>848</v>
      </c>
      <c r="S1582" s="87">
        <v>0</v>
      </c>
      <c r="T1582" s="21">
        <v>1</v>
      </c>
      <c r="U1582" s="62" t="s">
        <v>139</v>
      </c>
      <c r="V1582" s="49" t="s">
        <v>136</v>
      </c>
    </row>
    <row r="1583" spans="1:22" x14ac:dyDescent="0.2">
      <c r="A1583" s="21" t="str">
        <f t="shared" si="72"/>
        <v>Catalogo principalOPEN-CSP ACADEMICOeaf7db4c-b6af-403d-a865-ea289b4fa306</v>
      </c>
      <c r="B1583" s="21" t="str">
        <f t="shared" si="73"/>
        <v>eaf7db4c-b6af-403d-a865-ea289b4fa306OPEN-CSP ACADEMICO</v>
      </c>
      <c r="D1583" s="21" t="s">
        <v>134</v>
      </c>
      <c r="E1583" t="s">
        <v>3298</v>
      </c>
      <c r="F1583" s="21" t="s">
        <v>779</v>
      </c>
      <c r="G1583" s="21" t="s">
        <v>134</v>
      </c>
      <c r="H1583" s="49" t="s">
        <v>136</v>
      </c>
      <c r="I1583" s="21" t="s">
        <v>74</v>
      </c>
      <c r="J1583" t="s">
        <v>3299</v>
      </c>
      <c r="K1583" s="53" t="s">
        <v>29</v>
      </c>
      <c r="L1583" s="52" t="s">
        <v>92</v>
      </c>
      <c r="M1583" s="48" t="s">
        <v>73</v>
      </c>
      <c r="N1583" s="89" t="s">
        <v>74</v>
      </c>
      <c r="O1583" s="90" t="s">
        <v>74</v>
      </c>
      <c r="P1583" s="89" t="s">
        <v>74</v>
      </c>
      <c r="Q1583" s="47" t="str">
        <f t="shared" si="74"/>
        <v>eaf7db4c-b6af-403d-a865-ea289b4fa306</v>
      </c>
      <c r="R1583" s="64" t="s">
        <v>848</v>
      </c>
      <c r="S1583" s="87">
        <v>6.3</v>
      </c>
      <c r="T1583" s="21">
        <v>1</v>
      </c>
      <c r="U1583" s="62" t="s">
        <v>139</v>
      </c>
      <c r="V1583" s="49" t="s">
        <v>136</v>
      </c>
    </row>
    <row r="1584" spans="1:22" x14ac:dyDescent="0.2">
      <c r="A1584" s="21" t="str">
        <f t="shared" si="72"/>
        <v>Catalogo principalOPEN-CSP ACADEMICO4cf9ea2f-7e2e-43fc-8513-190127fc3573</v>
      </c>
      <c r="B1584" s="21" t="str">
        <f t="shared" si="73"/>
        <v>4cf9ea2f-7e2e-43fc-8513-190127fc3573OPEN-CSP ACADEMICO</v>
      </c>
      <c r="D1584" s="21" t="s">
        <v>134</v>
      </c>
      <c r="E1584" t="s">
        <v>3300</v>
      </c>
      <c r="F1584" s="21" t="s">
        <v>779</v>
      </c>
      <c r="G1584" s="21" t="s">
        <v>134</v>
      </c>
      <c r="H1584" s="49" t="s">
        <v>136</v>
      </c>
      <c r="I1584" s="21" t="s">
        <v>74</v>
      </c>
      <c r="J1584" t="s">
        <v>3301</v>
      </c>
      <c r="K1584" s="53" t="s">
        <v>29</v>
      </c>
      <c r="L1584" s="52" t="s">
        <v>92</v>
      </c>
      <c r="M1584" s="48" t="s">
        <v>73</v>
      </c>
      <c r="N1584" s="89" t="s">
        <v>74</v>
      </c>
      <c r="O1584" s="90" t="s">
        <v>74</v>
      </c>
      <c r="P1584" s="89" t="s">
        <v>74</v>
      </c>
      <c r="Q1584" s="47" t="str">
        <f t="shared" si="74"/>
        <v>4cf9ea2f-7e2e-43fc-8513-190127fc3573</v>
      </c>
      <c r="R1584" s="64" t="s">
        <v>848</v>
      </c>
      <c r="S1584" s="87">
        <v>0</v>
      </c>
      <c r="T1584" s="21">
        <v>1</v>
      </c>
      <c r="U1584" s="62" t="s">
        <v>139</v>
      </c>
      <c r="V1584" s="49" t="s">
        <v>136</v>
      </c>
    </row>
    <row r="1585" spans="1:22" x14ac:dyDescent="0.2">
      <c r="A1585" s="21" t="str">
        <f t="shared" si="72"/>
        <v>Catalogo principalOPEN-CSP ACADEMICO989e13aa-09c2-4e61-8b9f-0d52bb7ca53d</v>
      </c>
      <c r="B1585" s="21" t="str">
        <f t="shared" si="73"/>
        <v>989e13aa-09c2-4e61-8b9f-0d52bb7ca53dOPEN-CSP ACADEMICO</v>
      </c>
      <c r="D1585" s="21" t="s">
        <v>134</v>
      </c>
      <c r="E1585" t="s">
        <v>3302</v>
      </c>
      <c r="F1585" s="21" t="s">
        <v>779</v>
      </c>
      <c r="G1585" s="21" t="s">
        <v>134</v>
      </c>
      <c r="H1585" s="49" t="s">
        <v>136</v>
      </c>
      <c r="I1585" s="21" t="s">
        <v>74</v>
      </c>
      <c r="J1585" t="s">
        <v>3303</v>
      </c>
      <c r="K1585" s="53" t="s">
        <v>29</v>
      </c>
      <c r="L1585" s="52" t="s">
        <v>92</v>
      </c>
      <c r="M1585" s="48" t="s">
        <v>73</v>
      </c>
      <c r="N1585" s="89" t="s">
        <v>74</v>
      </c>
      <c r="O1585" s="90" t="s">
        <v>74</v>
      </c>
      <c r="P1585" s="89" t="s">
        <v>74</v>
      </c>
      <c r="Q1585" s="47" t="str">
        <f t="shared" si="74"/>
        <v>989e13aa-09c2-4e61-8b9f-0d52bb7ca53d</v>
      </c>
      <c r="R1585" s="64" t="s">
        <v>848</v>
      </c>
      <c r="S1585" s="87">
        <v>5.7</v>
      </c>
      <c r="T1585" s="21">
        <v>1</v>
      </c>
      <c r="U1585" s="62" t="s">
        <v>139</v>
      </c>
      <c r="V1585" s="49" t="s">
        <v>136</v>
      </c>
    </row>
    <row r="1586" spans="1:22" x14ac:dyDescent="0.2">
      <c r="A1586" s="21" t="str">
        <f t="shared" si="72"/>
        <v>Catalogo principalOPEN-CSP ACADEMICOee10cbd2-7a12-45de-be11-0c2c7c6eeeb1</v>
      </c>
      <c r="B1586" s="21" t="str">
        <f t="shared" si="73"/>
        <v>ee10cbd2-7a12-45de-be11-0c2c7c6eeeb1OPEN-CSP ACADEMICO</v>
      </c>
      <c r="D1586" s="21" t="s">
        <v>134</v>
      </c>
      <c r="E1586" t="s">
        <v>3184</v>
      </c>
      <c r="F1586" s="21" t="s">
        <v>779</v>
      </c>
      <c r="G1586" s="21" t="s">
        <v>134</v>
      </c>
      <c r="H1586" s="49" t="s">
        <v>136</v>
      </c>
      <c r="I1586" s="21" t="s">
        <v>74</v>
      </c>
      <c r="J1586" t="s">
        <v>3185</v>
      </c>
      <c r="K1586" s="53" t="s">
        <v>29</v>
      </c>
      <c r="L1586" s="52" t="s">
        <v>92</v>
      </c>
      <c r="M1586" s="48" t="s">
        <v>73</v>
      </c>
      <c r="N1586" s="89" t="s">
        <v>74</v>
      </c>
      <c r="O1586" s="90" t="s">
        <v>74</v>
      </c>
      <c r="P1586" s="89" t="s">
        <v>74</v>
      </c>
      <c r="Q1586" s="47" t="str">
        <f t="shared" si="74"/>
        <v>ee10cbd2-7a12-45de-be11-0c2c7c6eeeb1</v>
      </c>
      <c r="R1586" s="64" t="s">
        <v>848</v>
      </c>
      <c r="S1586" s="87">
        <v>0.43</v>
      </c>
      <c r="T1586" s="21">
        <v>1</v>
      </c>
      <c r="U1586" s="62" t="s">
        <v>139</v>
      </c>
      <c r="V1586" s="49" t="s">
        <v>136</v>
      </c>
    </row>
    <row r="1587" spans="1:22" x14ac:dyDescent="0.2">
      <c r="A1587" s="21" t="str">
        <f t="shared" si="72"/>
        <v>Catalogo principalOPEN-CSP GOBIERNO350158a2-f253-4ea3-988e-eef9d1b828cf</v>
      </c>
      <c r="B1587" s="21" t="str">
        <f t="shared" si="73"/>
        <v>350158a2-f253-4ea3-988e-eef9d1b828cfOPEN-CSP GOBIERNO</v>
      </c>
      <c r="D1587" s="21" t="s">
        <v>134</v>
      </c>
      <c r="E1587" t="s">
        <v>3304</v>
      </c>
      <c r="F1587" s="21" t="s">
        <v>18</v>
      </c>
      <c r="G1587" s="21" t="s">
        <v>134</v>
      </c>
      <c r="H1587" s="49" t="s">
        <v>136</v>
      </c>
      <c r="I1587" s="21" t="s">
        <v>74</v>
      </c>
      <c r="J1587" t="s">
        <v>3305</v>
      </c>
      <c r="K1587" s="53" t="s">
        <v>29</v>
      </c>
      <c r="L1587" s="52" t="s">
        <v>92</v>
      </c>
      <c r="M1587" s="48" t="s">
        <v>73</v>
      </c>
      <c r="N1587" s="89" t="s">
        <v>74</v>
      </c>
      <c r="O1587" s="90" t="s">
        <v>74</v>
      </c>
      <c r="P1587" s="89" t="s">
        <v>74</v>
      </c>
      <c r="Q1587" s="47" t="str">
        <f t="shared" si="74"/>
        <v>350158a2-f253-4ea3-988e-eef9d1b828cf</v>
      </c>
      <c r="R1587" s="64" t="s">
        <v>848</v>
      </c>
      <c r="S1587" s="87">
        <v>5.2</v>
      </c>
      <c r="T1587" s="21">
        <v>1</v>
      </c>
      <c r="U1587" s="62" t="s">
        <v>139</v>
      </c>
      <c r="V1587" s="49" t="s">
        <v>136</v>
      </c>
    </row>
    <row r="1588" spans="1:22" x14ac:dyDescent="0.2">
      <c r="A1588" s="21" t="str">
        <f t="shared" si="72"/>
        <v>Catalogo principalOPEN-CSP GOBIERNOe2dcab13-1365-417a-b624-4901e2b252f5</v>
      </c>
      <c r="B1588" s="21" t="str">
        <f t="shared" si="73"/>
        <v>e2dcab13-1365-417a-b624-4901e2b252f5OPEN-CSP GOBIERNO</v>
      </c>
      <c r="D1588" s="21" t="s">
        <v>134</v>
      </c>
      <c r="E1588" t="s">
        <v>3306</v>
      </c>
      <c r="F1588" s="21" t="s">
        <v>18</v>
      </c>
      <c r="G1588" s="21" t="s">
        <v>134</v>
      </c>
      <c r="H1588" s="49" t="s">
        <v>136</v>
      </c>
      <c r="I1588" s="21" t="s">
        <v>74</v>
      </c>
      <c r="J1588" t="s">
        <v>3307</v>
      </c>
      <c r="K1588" s="53" t="s">
        <v>29</v>
      </c>
      <c r="L1588" s="52" t="s">
        <v>92</v>
      </c>
      <c r="M1588" s="48" t="s">
        <v>73</v>
      </c>
      <c r="N1588" s="89" t="s">
        <v>74</v>
      </c>
      <c r="O1588" s="90" t="s">
        <v>74</v>
      </c>
      <c r="P1588" s="89" t="s">
        <v>74</v>
      </c>
      <c r="Q1588" s="47" t="str">
        <f t="shared" si="74"/>
        <v>e2dcab13-1365-417a-b624-4901e2b252f5</v>
      </c>
      <c r="R1588" s="64" t="s">
        <v>848</v>
      </c>
      <c r="S1588" s="87">
        <v>5.2</v>
      </c>
      <c r="T1588" s="21">
        <v>1</v>
      </c>
      <c r="U1588" s="62" t="s">
        <v>139</v>
      </c>
      <c r="V1588" s="49" t="s">
        <v>136</v>
      </c>
    </row>
    <row r="1589" spans="1:22" x14ac:dyDescent="0.2">
      <c r="A1589" s="21" t="str">
        <f t="shared" si="72"/>
        <v>Catalogo principalOPEN-CSP ACADEMICO1a7a1bcc-c7bf-4c6b-b55d-d79a6e3bb3ee</v>
      </c>
      <c r="B1589" s="21" t="str">
        <f t="shared" si="73"/>
        <v>1a7a1bcc-c7bf-4c6b-b55d-d79a6e3bb3eeOPEN-CSP ACADEMICO</v>
      </c>
      <c r="D1589" s="21" t="s">
        <v>134</v>
      </c>
      <c r="E1589" t="s">
        <v>3308</v>
      </c>
      <c r="F1589" s="21" t="s">
        <v>779</v>
      </c>
      <c r="G1589" s="21" t="s">
        <v>134</v>
      </c>
      <c r="H1589" s="49" t="s">
        <v>136</v>
      </c>
      <c r="I1589" s="21" t="s">
        <v>74</v>
      </c>
      <c r="J1589" t="s">
        <v>3309</v>
      </c>
      <c r="K1589" s="53" t="s">
        <v>29</v>
      </c>
      <c r="L1589" s="52" t="s">
        <v>92</v>
      </c>
      <c r="M1589" s="48" t="s">
        <v>73</v>
      </c>
      <c r="N1589" s="89" t="s">
        <v>74</v>
      </c>
      <c r="O1589" s="90" t="s">
        <v>74</v>
      </c>
      <c r="P1589" s="89" t="s">
        <v>74</v>
      </c>
      <c r="Q1589" s="47" t="str">
        <f t="shared" si="74"/>
        <v>1a7a1bcc-c7bf-4c6b-b55d-d79a6e3bb3ee</v>
      </c>
      <c r="R1589" s="64" t="s">
        <v>848</v>
      </c>
      <c r="S1589" s="87">
        <v>2.5</v>
      </c>
      <c r="T1589" s="21">
        <v>1</v>
      </c>
      <c r="U1589" s="62" t="s">
        <v>139</v>
      </c>
      <c r="V1589" s="49" t="s">
        <v>136</v>
      </c>
    </row>
    <row r="1590" spans="1:22" x14ac:dyDescent="0.2">
      <c r="A1590" s="21" t="str">
        <f t="shared" si="72"/>
        <v>Catalogo principalOPEN-CSP GOBIERNO6EM-00009</v>
      </c>
      <c r="B1590" s="21" t="str">
        <f t="shared" si="73"/>
        <v>6EM-00009OPEN-CSP GOBIERNO</v>
      </c>
      <c r="D1590" s="21" t="s">
        <v>134</v>
      </c>
      <c r="E1590" t="s">
        <v>3310</v>
      </c>
      <c r="F1590" s="21" t="s">
        <v>18</v>
      </c>
      <c r="G1590" s="21" t="s">
        <v>134</v>
      </c>
      <c r="H1590" s="49" t="s">
        <v>136</v>
      </c>
      <c r="I1590" s="21" t="s">
        <v>74</v>
      </c>
      <c r="J1590" t="s">
        <v>3311</v>
      </c>
      <c r="K1590" s="53" t="s">
        <v>29</v>
      </c>
      <c r="L1590" s="52" t="s">
        <v>92</v>
      </c>
      <c r="M1590" s="48" t="s">
        <v>73</v>
      </c>
      <c r="N1590" s="89" t="s">
        <v>74</v>
      </c>
      <c r="O1590" s="90" t="s">
        <v>74</v>
      </c>
      <c r="P1590" s="89" t="s">
        <v>74</v>
      </c>
      <c r="Q1590" s="47" t="str">
        <f t="shared" si="74"/>
        <v>6EM-00009</v>
      </c>
      <c r="R1590" s="64" t="s">
        <v>75</v>
      </c>
      <c r="S1590" s="87">
        <v>108</v>
      </c>
      <c r="T1590" s="21">
        <v>1</v>
      </c>
      <c r="U1590" s="62" t="s">
        <v>139</v>
      </c>
      <c r="V1590" s="49" t="s">
        <v>136</v>
      </c>
    </row>
    <row r="1591" spans="1:22" x14ac:dyDescent="0.2">
      <c r="A1591" s="21" t="str">
        <f t="shared" si="72"/>
        <v>Catalogo principalOPEN-CSP GOBIERNOGN9-00006</v>
      </c>
      <c r="B1591" s="21" t="str">
        <f t="shared" si="73"/>
        <v>GN9-00006OPEN-CSP GOBIERNO</v>
      </c>
      <c r="D1591" s="21" t="s">
        <v>134</v>
      </c>
      <c r="E1591" t="s">
        <v>3312</v>
      </c>
      <c r="F1591" s="21" t="s">
        <v>18</v>
      </c>
      <c r="G1591" s="21" t="s">
        <v>134</v>
      </c>
      <c r="H1591" s="49" t="s">
        <v>136</v>
      </c>
      <c r="I1591" s="21" t="s">
        <v>74</v>
      </c>
      <c r="J1591" t="s">
        <v>3313</v>
      </c>
      <c r="K1591" s="53" t="s">
        <v>29</v>
      </c>
      <c r="L1591" s="52" t="s">
        <v>92</v>
      </c>
      <c r="M1591" s="48" t="s">
        <v>73</v>
      </c>
      <c r="N1591" s="89" t="s">
        <v>74</v>
      </c>
      <c r="O1591" s="90" t="s">
        <v>74</v>
      </c>
      <c r="P1591" s="89" t="s">
        <v>74</v>
      </c>
      <c r="Q1591" s="47" t="str">
        <f t="shared" si="74"/>
        <v>GN9-00006</v>
      </c>
      <c r="R1591" s="64" t="s">
        <v>75</v>
      </c>
      <c r="S1591" s="87">
        <v>72</v>
      </c>
      <c r="T1591" s="21">
        <v>1</v>
      </c>
      <c r="U1591" s="62" t="s">
        <v>139</v>
      </c>
      <c r="V1591" s="49" t="s">
        <v>136</v>
      </c>
    </row>
    <row r="1592" spans="1:22" x14ac:dyDescent="0.2">
      <c r="A1592" s="21" t="str">
        <f t="shared" si="72"/>
        <v>Catalogo principalOPEN-CSP GOBIERNOHHP-00006</v>
      </c>
      <c r="B1592" s="21" t="str">
        <f t="shared" si="73"/>
        <v>HHP-00006OPEN-CSP GOBIERNO</v>
      </c>
      <c r="D1592" s="21" t="s">
        <v>134</v>
      </c>
      <c r="E1592" t="s">
        <v>3314</v>
      </c>
      <c r="F1592" s="21" t="s">
        <v>18</v>
      </c>
      <c r="G1592" s="21" t="s">
        <v>134</v>
      </c>
      <c r="H1592" s="49" t="s">
        <v>136</v>
      </c>
      <c r="I1592" s="21" t="s">
        <v>74</v>
      </c>
      <c r="J1592" t="s">
        <v>3315</v>
      </c>
      <c r="K1592" s="53" t="s">
        <v>29</v>
      </c>
      <c r="L1592" s="52" t="s">
        <v>92</v>
      </c>
      <c r="M1592" s="48" t="s">
        <v>73</v>
      </c>
      <c r="N1592" s="89" t="s">
        <v>74</v>
      </c>
      <c r="O1592" s="90" t="s">
        <v>74</v>
      </c>
      <c r="P1592" s="89" t="s">
        <v>74</v>
      </c>
      <c r="Q1592" s="47" t="str">
        <f t="shared" si="74"/>
        <v>HHP-00006</v>
      </c>
      <c r="R1592" s="64" t="s">
        <v>75</v>
      </c>
      <c r="S1592" s="87">
        <v>66</v>
      </c>
      <c r="T1592" s="21">
        <v>1</v>
      </c>
      <c r="U1592" s="62" t="s">
        <v>139</v>
      </c>
      <c r="V1592" s="49" t="s">
        <v>136</v>
      </c>
    </row>
    <row r="1593" spans="1:22" x14ac:dyDescent="0.2">
      <c r="A1593" s="21" t="str">
        <f t="shared" si="72"/>
        <v>Catalogo principalOPEN-CSP GOBIERNOHHS-00006</v>
      </c>
      <c r="B1593" s="21" t="str">
        <f t="shared" si="73"/>
        <v>HHS-00006OPEN-CSP GOBIERNO</v>
      </c>
      <c r="D1593" s="21" t="s">
        <v>134</v>
      </c>
      <c r="E1593" t="s">
        <v>3316</v>
      </c>
      <c r="F1593" s="21" t="s">
        <v>18</v>
      </c>
      <c r="G1593" s="21" t="s">
        <v>3317</v>
      </c>
      <c r="H1593" s="49" t="s">
        <v>136</v>
      </c>
      <c r="I1593" s="21" t="s">
        <v>74</v>
      </c>
      <c r="J1593" t="s">
        <v>3318</v>
      </c>
      <c r="K1593" s="53" t="s">
        <v>74</v>
      </c>
      <c r="L1593" s="52" t="s">
        <v>74</v>
      </c>
      <c r="M1593" s="48" t="s">
        <v>73</v>
      </c>
      <c r="N1593" s="89" t="s">
        <v>74</v>
      </c>
      <c r="O1593" s="90" t="s">
        <v>74</v>
      </c>
      <c r="P1593" s="89" t="s">
        <v>74</v>
      </c>
      <c r="Q1593" s="47" t="str">
        <f t="shared" si="74"/>
        <v>HHS-00006</v>
      </c>
      <c r="R1593" s="64" t="s">
        <v>75</v>
      </c>
      <c r="S1593" s="87">
        <v>27.7</v>
      </c>
      <c r="T1593" s="21" t="s">
        <v>139</v>
      </c>
      <c r="U1593" s="62" t="s">
        <v>139</v>
      </c>
      <c r="V1593" s="49" t="s">
        <v>136</v>
      </c>
    </row>
    <row r="1594" spans="1:22" x14ac:dyDescent="0.2">
      <c r="A1594" s="21" t="str">
        <f t="shared" si="72"/>
        <v>Catalogo principalOPEN-CSP GOBIERNO16c9f982-a827-4003-a88e-e75df1927f27</v>
      </c>
      <c r="B1594" s="21" t="str">
        <f t="shared" si="73"/>
        <v>16c9f982-a827-4003-a88e-e75df1927f27OPEN-CSP GOBIERNO</v>
      </c>
      <c r="D1594" s="21" t="s">
        <v>134</v>
      </c>
      <c r="E1594" t="s">
        <v>3319</v>
      </c>
      <c r="F1594" s="21" t="s">
        <v>18</v>
      </c>
      <c r="G1594" s="21" t="s">
        <v>134</v>
      </c>
      <c r="H1594" s="49" t="s">
        <v>136</v>
      </c>
      <c r="I1594" s="21" t="s">
        <v>74</v>
      </c>
      <c r="J1594" t="s">
        <v>3320</v>
      </c>
      <c r="K1594" s="53" t="s">
        <v>29</v>
      </c>
      <c r="L1594" s="52" t="s">
        <v>92</v>
      </c>
      <c r="M1594" s="48" t="s">
        <v>73</v>
      </c>
      <c r="N1594" s="89" t="s">
        <v>74</v>
      </c>
      <c r="O1594" s="90" t="s">
        <v>74</v>
      </c>
      <c r="P1594" s="89" t="s">
        <v>74</v>
      </c>
      <c r="Q1594" s="47" t="str">
        <f t="shared" si="74"/>
        <v>16c9f982-a827-4003-a88e-e75df1927f27</v>
      </c>
      <c r="R1594" s="64" t="s">
        <v>848</v>
      </c>
      <c r="S1594" s="87">
        <v>6</v>
      </c>
      <c r="T1594" s="21">
        <v>1</v>
      </c>
      <c r="U1594" s="62" t="s">
        <v>139</v>
      </c>
      <c r="V1594" s="49" t="s">
        <v>136</v>
      </c>
    </row>
    <row r="1595" spans="1:22" x14ac:dyDescent="0.2">
      <c r="A1595" s="21" t="str">
        <f t="shared" si="72"/>
        <v>Catalogo principalOPEN-CSP GOBIERNOe59159fc-6f67-4599-b3cb-17ff4020f643</v>
      </c>
      <c r="B1595" s="21" t="str">
        <f t="shared" si="73"/>
        <v>e59159fc-6f67-4599-b3cb-17ff4020f643OPEN-CSP GOBIERNO</v>
      </c>
      <c r="D1595" s="21" t="s">
        <v>134</v>
      </c>
      <c r="E1595" t="s">
        <v>3321</v>
      </c>
      <c r="F1595" s="21" t="s">
        <v>18</v>
      </c>
      <c r="G1595" s="21" t="s">
        <v>134</v>
      </c>
      <c r="H1595" s="49" t="s">
        <v>136</v>
      </c>
      <c r="I1595" s="21" t="s">
        <v>74</v>
      </c>
      <c r="J1595" t="s">
        <v>3322</v>
      </c>
      <c r="K1595" s="53" t="s">
        <v>29</v>
      </c>
      <c r="L1595" s="52" t="s">
        <v>92</v>
      </c>
      <c r="M1595" s="48" t="s">
        <v>73</v>
      </c>
      <c r="N1595" s="89" t="s">
        <v>74</v>
      </c>
      <c r="O1595" s="90" t="s">
        <v>74</v>
      </c>
      <c r="P1595" s="89" t="s">
        <v>74</v>
      </c>
      <c r="Q1595" s="47" t="str">
        <f t="shared" si="74"/>
        <v>e59159fc-6f67-4599-b3cb-17ff4020f643</v>
      </c>
      <c r="R1595" s="64" t="s">
        <v>848</v>
      </c>
      <c r="S1595" s="87">
        <v>9</v>
      </c>
      <c r="T1595" s="21">
        <v>1</v>
      </c>
      <c r="U1595" s="62" t="s">
        <v>139</v>
      </c>
      <c r="V1595" s="49" t="s">
        <v>136</v>
      </c>
    </row>
    <row r="1596" spans="1:22" x14ac:dyDescent="0.2">
      <c r="A1596" s="21" t="str">
        <f t="shared" si="72"/>
        <v>Catalogo principalOPEN-CSP GOBIERNOa19a625a-6780-4f8f-9a86-85979b7f82d0</v>
      </c>
      <c r="B1596" s="21" t="str">
        <f t="shared" si="73"/>
        <v>a19a625a-6780-4f8f-9a86-85979b7f82d0OPEN-CSP GOBIERNO</v>
      </c>
      <c r="D1596" s="21" t="s">
        <v>134</v>
      </c>
      <c r="E1596" t="s">
        <v>3323</v>
      </c>
      <c r="F1596" s="21" t="s">
        <v>18</v>
      </c>
      <c r="G1596" s="21" t="s">
        <v>134</v>
      </c>
      <c r="H1596" s="49" t="s">
        <v>136</v>
      </c>
      <c r="I1596" s="21" t="s">
        <v>74</v>
      </c>
      <c r="J1596" t="s">
        <v>3324</v>
      </c>
      <c r="K1596" s="53" t="s">
        <v>29</v>
      </c>
      <c r="L1596" s="52" t="s">
        <v>92</v>
      </c>
      <c r="M1596" s="48" t="s">
        <v>73</v>
      </c>
      <c r="N1596" s="89" t="s">
        <v>74</v>
      </c>
      <c r="O1596" s="90" t="s">
        <v>74</v>
      </c>
      <c r="P1596" s="89" t="s">
        <v>74</v>
      </c>
      <c r="Q1596" s="47" t="str">
        <f t="shared" si="74"/>
        <v>a19a625a-6780-4f8f-9a86-85979b7f82d0</v>
      </c>
      <c r="R1596" s="64" t="s">
        <v>848</v>
      </c>
      <c r="S1596" s="87">
        <v>5.5</v>
      </c>
      <c r="T1596" s="21">
        <v>1</v>
      </c>
      <c r="U1596" s="62" t="s">
        <v>139</v>
      </c>
      <c r="V1596" s="49" t="s">
        <v>136</v>
      </c>
    </row>
    <row r="1597" spans="1:22" x14ac:dyDescent="0.2">
      <c r="A1597" s="21" t="str">
        <f t="shared" si="72"/>
        <v>Catalogo principalOPEN-CSP ACADEMICO3VU-00071</v>
      </c>
      <c r="B1597" s="21" t="str">
        <f t="shared" si="73"/>
        <v>3VU-00071OPEN-CSP ACADEMICO</v>
      </c>
      <c r="D1597" s="21" t="s">
        <v>134</v>
      </c>
      <c r="E1597" t="s">
        <v>3325</v>
      </c>
      <c r="F1597" s="21" t="s">
        <v>779</v>
      </c>
      <c r="G1597" s="21" t="s">
        <v>134</v>
      </c>
      <c r="H1597" s="49" t="s">
        <v>136</v>
      </c>
      <c r="I1597" s="21" t="s">
        <v>74</v>
      </c>
      <c r="J1597" t="s">
        <v>3326</v>
      </c>
      <c r="K1597" s="53" t="s">
        <v>29</v>
      </c>
      <c r="L1597" s="52" t="s">
        <v>92</v>
      </c>
      <c r="M1597" s="48" t="s">
        <v>73</v>
      </c>
      <c r="N1597" s="89" t="s">
        <v>74</v>
      </c>
      <c r="O1597" s="90" t="s">
        <v>74</v>
      </c>
      <c r="P1597" s="89" t="s">
        <v>74</v>
      </c>
      <c r="Q1597" s="47" t="str">
        <f t="shared" si="74"/>
        <v>3VU-00071</v>
      </c>
      <c r="R1597" s="64" t="s">
        <v>138</v>
      </c>
      <c r="S1597" s="87">
        <v>400.3</v>
      </c>
      <c r="T1597" s="21">
        <v>1</v>
      </c>
      <c r="U1597" s="62" t="s">
        <v>139</v>
      </c>
      <c r="V1597" s="49" t="s">
        <v>136</v>
      </c>
    </row>
    <row r="1598" spans="1:22" x14ac:dyDescent="0.2">
      <c r="A1598" s="21" t="str">
        <f t="shared" si="72"/>
        <v>Catalogo principalOPEN-CSP ACADEMICO3VU-00073</v>
      </c>
      <c r="B1598" s="21" t="str">
        <f t="shared" si="73"/>
        <v>3VU-00073OPEN-CSP ACADEMICO</v>
      </c>
      <c r="D1598" s="21" t="s">
        <v>134</v>
      </c>
      <c r="E1598" t="s">
        <v>3327</v>
      </c>
      <c r="F1598" s="21" t="s">
        <v>779</v>
      </c>
      <c r="G1598" s="21" t="s">
        <v>134</v>
      </c>
      <c r="H1598" s="49" t="s">
        <v>136</v>
      </c>
      <c r="I1598" s="21" t="s">
        <v>74</v>
      </c>
      <c r="J1598" t="s">
        <v>3328</v>
      </c>
      <c r="K1598" s="53" t="s">
        <v>29</v>
      </c>
      <c r="L1598" s="52" t="s">
        <v>92</v>
      </c>
      <c r="M1598" s="48" t="s">
        <v>73</v>
      </c>
      <c r="N1598" s="89" t="s">
        <v>74</v>
      </c>
      <c r="O1598" s="90" t="s">
        <v>74</v>
      </c>
      <c r="P1598" s="89" t="s">
        <v>74</v>
      </c>
      <c r="Q1598" s="47" t="str">
        <f t="shared" si="74"/>
        <v>3VU-00073</v>
      </c>
      <c r="R1598" s="64" t="s">
        <v>138</v>
      </c>
      <c r="S1598" s="87">
        <v>400.3</v>
      </c>
      <c r="T1598" s="21">
        <v>1</v>
      </c>
      <c r="U1598" s="62" t="s">
        <v>139</v>
      </c>
      <c r="V1598" s="49" t="s">
        <v>136</v>
      </c>
    </row>
    <row r="1599" spans="1:22" x14ac:dyDescent="0.2">
      <c r="A1599" s="21" t="str">
        <f t="shared" ref="A1599:A1662" si="75">D1599&amp;F1599&amp;E1599</f>
        <v>Catalogo principalOPEN-CSP ACADEMICO9EA-00058</v>
      </c>
      <c r="B1599" s="21" t="str">
        <f t="shared" ref="B1599:B1662" si="76">E1599&amp;F1599</f>
        <v>9EA-00058OPEN-CSP ACADEMICO</v>
      </c>
      <c r="D1599" s="21" t="s">
        <v>134</v>
      </c>
      <c r="E1599" t="s">
        <v>3329</v>
      </c>
      <c r="F1599" s="21" t="s">
        <v>779</v>
      </c>
      <c r="G1599" s="21" t="s">
        <v>134</v>
      </c>
      <c r="H1599" s="49" t="s">
        <v>136</v>
      </c>
      <c r="I1599" s="21" t="s">
        <v>74</v>
      </c>
      <c r="J1599" t="s">
        <v>3330</v>
      </c>
      <c r="K1599" s="53" t="s">
        <v>29</v>
      </c>
      <c r="L1599" s="52" t="s">
        <v>92</v>
      </c>
      <c r="M1599" s="48" t="s">
        <v>73</v>
      </c>
      <c r="N1599" s="89" t="s">
        <v>74</v>
      </c>
      <c r="O1599" s="90" t="s">
        <v>74</v>
      </c>
      <c r="P1599" s="89" t="s">
        <v>74</v>
      </c>
      <c r="Q1599" s="47" t="str">
        <f t="shared" si="74"/>
        <v>9EA-00058</v>
      </c>
      <c r="R1599" s="64" t="s">
        <v>138</v>
      </c>
      <c r="S1599" s="87">
        <v>319.02</v>
      </c>
      <c r="T1599" s="21">
        <v>1</v>
      </c>
      <c r="U1599" s="62" t="s">
        <v>139</v>
      </c>
      <c r="V1599" s="49" t="s">
        <v>136</v>
      </c>
    </row>
    <row r="1600" spans="1:22" x14ac:dyDescent="0.2">
      <c r="A1600" s="21" t="str">
        <f t="shared" si="75"/>
        <v>Catalogo principalOPEN-CSP ACADEMICO9EA-00060</v>
      </c>
      <c r="B1600" s="21" t="str">
        <f t="shared" si="76"/>
        <v>9EA-00060OPEN-CSP ACADEMICO</v>
      </c>
      <c r="D1600" s="21" t="s">
        <v>134</v>
      </c>
      <c r="E1600" t="s">
        <v>3331</v>
      </c>
      <c r="F1600" s="21" t="s">
        <v>779</v>
      </c>
      <c r="G1600" s="21" t="s">
        <v>134</v>
      </c>
      <c r="H1600" s="49" t="s">
        <v>136</v>
      </c>
      <c r="I1600" s="21" t="s">
        <v>74</v>
      </c>
      <c r="J1600" t="s">
        <v>3332</v>
      </c>
      <c r="K1600" s="53" t="s">
        <v>29</v>
      </c>
      <c r="L1600" s="52" t="s">
        <v>92</v>
      </c>
      <c r="M1600" s="48" t="s">
        <v>73</v>
      </c>
      <c r="N1600" s="89" t="s">
        <v>74</v>
      </c>
      <c r="O1600" s="90" t="s">
        <v>74</v>
      </c>
      <c r="P1600" s="89" t="s">
        <v>74</v>
      </c>
      <c r="Q1600" s="47" t="str">
        <f t="shared" si="74"/>
        <v>9EA-00060</v>
      </c>
      <c r="R1600" s="64" t="s">
        <v>138</v>
      </c>
      <c r="S1600" s="87">
        <v>106.39</v>
      </c>
      <c r="T1600" s="21">
        <v>1</v>
      </c>
      <c r="U1600" s="62" t="s">
        <v>139</v>
      </c>
      <c r="V1600" s="49" t="s">
        <v>136</v>
      </c>
    </row>
    <row r="1601" spans="1:22" x14ac:dyDescent="0.2">
      <c r="A1601" s="21" t="str">
        <f t="shared" si="75"/>
        <v>Catalogo principalOPEN-CSP ACADEMICO9EA-01023</v>
      </c>
      <c r="B1601" s="21" t="str">
        <f t="shared" si="76"/>
        <v>9EA-01023OPEN-CSP ACADEMICO</v>
      </c>
      <c r="D1601" s="21" t="s">
        <v>134</v>
      </c>
      <c r="E1601" t="s">
        <v>3333</v>
      </c>
      <c r="F1601" s="21" t="s">
        <v>779</v>
      </c>
      <c r="G1601" s="21" t="s">
        <v>134</v>
      </c>
      <c r="H1601" s="49" t="s">
        <v>136</v>
      </c>
      <c r="I1601" s="21" t="s">
        <v>74</v>
      </c>
      <c r="J1601" t="s">
        <v>3334</v>
      </c>
      <c r="K1601" s="53" t="s">
        <v>29</v>
      </c>
      <c r="L1601" s="52" t="s">
        <v>92</v>
      </c>
      <c r="M1601" s="48" t="s">
        <v>73</v>
      </c>
      <c r="N1601" s="89" t="s">
        <v>74</v>
      </c>
      <c r="O1601" s="90" t="s">
        <v>74</v>
      </c>
      <c r="P1601" s="89" t="s">
        <v>74</v>
      </c>
      <c r="Q1601" s="47" t="str">
        <f t="shared" si="74"/>
        <v>9EA-01023</v>
      </c>
      <c r="R1601" s="64" t="s">
        <v>138</v>
      </c>
      <c r="S1601" s="87">
        <v>1700.56</v>
      </c>
      <c r="T1601" s="21">
        <v>1</v>
      </c>
      <c r="U1601" s="62" t="s">
        <v>139</v>
      </c>
      <c r="V1601" s="49" t="s">
        <v>136</v>
      </c>
    </row>
    <row r="1602" spans="1:22" x14ac:dyDescent="0.2">
      <c r="A1602" s="21" t="str">
        <f t="shared" si="75"/>
        <v>Catalogo principalOPEN-CSP ACADEMICO9EA-01025</v>
      </c>
      <c r="B1602" s="21" t="str">
        <f t="shared" si="76"/>
        <v>9EA-01025OPEN-CSP ACADEMICO</v>
      </c>
      <c r="D1602" s="21" t="s">
        <v>134</v>
      </c>
      <c r="E1602" t="s">
        <v>3335</v>
      </c>
      <c r="F1602" s="21" t="s">
        <v>779</v>
      </c>
      <c r="G1602" s="21" t="s">
        <v>134</v>
      </c>
      <c r="H1602" s="49" t="s">
        <v>136</v>
      </c>
      <c r="I1602" s="21" t="s">
        <v>74</v>
      </c>
      <c r="J1602" t="s">
        <v>3336</v>
      </c>
      <c r="K1602" s="53" t="s">
        <v>29</v>
      </c>
      <c r="L1602" s="52" t="s">
        <v>92</v>
      </c>
      <c r="M1602" s="48" t="s">
        <v>73</v>
      </c>
      <c r="N1602" s="89" t="s">
        <v>74</v>
      </c>
      <c r="O1602" s="90" t="s">
        <v>74</v>
      </c>
      <c r="P1602" s="89" t="s">
        <v>74</v>
      </c>
      <c r="Q1602" s="47" t="str">
        <f t="shared" si="74"/>
        <v>9EA-01025</v>
      </c>
      <c r="R1602" s="64" t="s">
        <v>138</v>
      </c>
      <c r="S1602" s="87">
        <v>212.63</v>
      </c>
      <c r="T1602" s="21">
        <v>1</v>
      </c>
      <c r="U1602" s="62" t="s">
        <v>139</v>
      </c>
      <c r="V1602" s="49" t="s">
        <v>136</v>
      </c>
    </row>
    <row r="1603" spans="1:22" x14ac:dyDescent="0.2">
      <c r="A1603" s="21" t="str">
        <f t="shared" si="75"/>
        <v>Catalogo principalOPEN-CSP ACADEMICO9EM-00054</v>
      </c>
      <c r="B1603" s="21" t="str">
        <f t="shared" si="76"/>
        <v>9EM-00054OPEN-CSP ACADEMICO</v>
      </c>
      <c r="D1603" s="21" t="s">
        <v>134</v>
      </c>
      <c r="E1603" t="s">
        <v>3337</v>
      </c>
      <c r="F1603" s="21" t="s">
        <v>779</v>
      </c>
      <c r="G1603" s="21" t="s">
        <v>134</v>
      </c>
      <c r="H1603" s="49" t="s">
        <v>136</v>
      </c>
      <c r="I1603" s="21" t="s">
        <v>74</v>
      </c>
      <c r="J1603" t="s">
        <v>3338</v>
      </c>
      <c r="K1603" s="53" t="s">
        <v>29</v>
      </c>
      <c r="L1603" s="52" t="s">
        <v>92</v>
      </c>
      <c r="M1603" s="48" t="s">
        <v>73</v>
      </c>
      <c r="N1603" s="89" t="s">
        <v>74</v>
      </c>
      <c r="O1603" s="90" t="s">
        <v>74</v>
      </c>
      <c r="P1603" s="89" t="s">
        <v>74</v>
      </c>
      <c r="Q1603" s="47" t="str">
        <f t="shared" ref="Q1603:Q1666" si="77">+E1603</f>
        <v>9EM-00054</v>
      </c>
      <c r="R1603" s="64" t="s">
        <v>138</v>
      </c>
      <c r="S1603" s="87">
        <v>50.86</v>
      </c>
      <c r="T1603" s="21">
        <v>1</v>
      </c>
      <c r="U1603" s="62" t="s">
        <v>139</v>
      </c>
      <c r="V1603" s="49" t="s">
        <v>136</v>
      </c>
    </row>
    <row r="1604" spans="1:22" x14ac:dyDescent="0.2">
      <c r="A1604" s="21" t="str">
        <f t="shared" si="75"/>
        <v>Catalogo principalOPEN-CSP ACADEMICO9EM-00056</v>
      </c>
      <c r="B1604" s="21" t="str">
        <f t="shared" si="76"/>
        <v>9EM-00056OPEN-CSP ACADEMICO</v>
      </c>
      <c r="D1604" s="21" t="s">
        <v>134</v>
      </c>
      <c r="E1604" t="s">
        <v>3339</v>
      </c>
      <c r="F1604" s="21" t="s">
        <v>779</v>
      </c>
      <c r="G1604" s="21" t="s">
        <v>134</v>
      </c>
      <c r="H1604" s="49" t="s">
        <v>136</v>
      </c>
      <c r="I1604" s="21" t="s">
        <v>74</v>
      </c>
      <c r="J1604" t="s">
        <v>3340</v>
      </c>
      <c r="K1604" s="53" t="s">
        <v>29</v>
      </c>
      <c r="L1604" s="52" t="s">
        <v>92</v>
      </c>
      <c r="M1604" s="48" t="s">
        <v>73</v>
      </c>
      <c r="N1604" s="89" t="s">
        <v>74</v>
      </c>
      <c r="O1604" s="90" t="s">
        <v>74</v>
      </c>
      <c r="P1604" s="89" t="s">
        <v>74</v>
      </c>
      <c r="Q1604" s="47" t="str">
        <f t="shared" si="77"/>
        <v>9EM-00056</v>
      </c>
      <c r="R1604" s="64" t="s">
        <v>138</v>
      </c>
      <c r="S1604" s="87">
        <v>16.850000000000001</v>
      </c>
      <c r="T1604" s="21">
        <v>1</v>
      </c>
      <c r="U1604" s="62" t="s">
        <v>139</v>
      </c>
      <c r="V1604" s="49" t="s">
        <v>136</v>
      </c>
    </row>
    <row r="1605" spans="1:22" x14ac:dyDescent="0.2">
      <c r="A1605" s="21" t="str">
        <f t="shared" si="75"/>
        <v>Catalogo principalOPEN-CSP ACADEMICO9EM-00631</v>
      </c>
      <c r="B1605" s="21" t="str">
        <f t="shared" si="76"/>
        <v>9EM-00631OPEN-CSP ACADEMICO</v>
      </c>
      <c r="D1605" s="21" t="s">
        <v>134</v>
      </c>
      <c r="E1605" t="s">
        <v>3341</v>
      </c>
      <c r="F1605" s="21" t="s">
        <v>779</v>
      </c>
      <c r="G1605" s="21" t="s">
        <v>134</v>
      </c>
      <c r="H1605" s="49" t="s">
        <v>136</v>
      </c>
      <c r="I1605" s="21" t="s">
        <v>74</v>
      </c>
      <c r="J1605" t="s">
        <v>3342</v>
      </c>
      <c r="K1605" s="53" t="s">
        <v>29</v>
      </c>
      <c r="L1605" s="52" t="s">
        <v>92</v>
      </c>
      <c r="M1605" s="48" t="s">
        <v>73</v>
      </c>
      <c r="N1605" s="89" t="s">
        <v>74</v>
      </c>
      <c r="O1605" s="90" t="s">
        <v>74</v>
      </c>
      <c r="P1605" s="89" t="s">
        <v>74</v>
      </c>
      <c r="Q1605" s="47" t="str">
        <f t="shared" si="77"/>
        <v>9EM-00631</v>
      </c>
      <c r="R1605" s="64" t="s">
        <v>138</v>
      </c>
      <c r="S1605" s="87">
        <v>268.48</v>
      </c>
      <c r="T1605" s="21">
        <v>1</v>
      </c>
      <c r="U1605" s="62" t="s">
        <v>139</v>
      </c>
      <c r="V1605" s="49" t="s">
        <v>136</v>
      </c>
    </row>
    <row r="1606" spans="1:22" x14ac:dyDescent="0.2">
      <c r="A1606" s="21" t="str">
        <f t="shared" si="75"/>
        <v>Catalogo principalOPEN-CSP ACADEMICO9EM-00633</v>
      </c>
      <c r="B1606" s="21" t="str">
        <f t="shared" si="76"/>
        <v>9EM-00633OPEN-CSP ACADEMICO</v>
      </c>
      <c r="D1606" s="21" t="s">
        <v>134</v>
      </c>
      <c r="E1606" t="s">
        <v>3343</v>
      </c>
      <c r="F1606" s="21" t="s">
        <v>779</v>
      </c>
      <c r="G1606" s="21" t="s">
        <v>134</v>
      </c>
      <c r="H1606" s="49" t="s">
        <v>136</v>
      </c>
      <c r="I1606" s="21" t="s">
        <v>74</v>
      </c>
      <c r="J1606" t="s">
        <v>3344</v>
      </c>
      <c r="K1606" s="53" t="s">
        <v>29</v>
      </c>
      <c r="L1606" s="52" t="s">
        <v>92</v>
      </c>
      <c r="M1606" s="48" t="s">
        <v>73</v>
      </c>
      <c r="N1606" s="89" t="s">
        <v>74</v>
      </c>
      <c r="O1606" s="90" t="s">
        <v>74</v>
      </c>
      <c r="P1606" s="89" t="s">
        <v>74</v>
      </c>
      <c r="Q1606" s="47" t="str">
        <f t="shared" si="77"/>
        <v>9EM-00633</v>
      </c>
      <c r="R1606" s="64" t="s">
        <v>138</v>
      </c>
      <c r="S1606" s="87">
        <v>34.01</v>
      </c>
      <c r="T1606" s="21">
        <v>1</v>
      </c>
      <c r="U1606" s="62" t="s">
        <v>139</v>
      </c>
      <c r="V1606" s="49" t="s">
        <v>136</v>
      </c>
    </row>
    <row r="1607" spans="1:22" x14ac:dyDescent="0.2">
      <c r="A1607" s="21" t="str">
        <f t="shared" si="75"/>
        <v>Catalogo principalOPEN-CSP ACADEMICO2567ee5c-23ab-4488-9e7b-08b54521a6f4</v>
      </c>
      <c r="B1607" s="21" t="str">
        <f t="shared" si="76"/>
        <v>2567ee5c-23ab-4488-9e7b-08b54521a6f4OPEN-CSP ACADEMICO</v>
      </c>
      <c r="D1607" s="21" t="s">
        <v>134</v>
      </c>
      <c r="E1607" t="s">
        <v>3345</v>
      </c>
      <c r="F1607" s="21" t="s">
        <v>779</v>
      </c>
      <c r="G1607" s="21" t="s">
        <v>134</v>
      </c>
      <c r="H1607" s="49" t="s">
        <v>136</v>
      </c>
      <c r="I1607" s="21" t="s">
        <v>74</v>
      </c>
      <c r="J1607" t="s">
        <v>3346</v>
      </c>
      <c r="K1607" s="53" t="s">
        <v>29</v>
      </c>
      <c r="L1607" s="52" t="s">
        <v>92</v>
      </c>
      <c r="M1607" s="48" t="s">
        <v>73</v>
      </c>
      <c r="N1607" s="89" t="s">
        <v>74</v>
      </c>
      <c r="O1607" s="90" t="s">
        <v>74</v>
      </c>
      <c r="P1607" s="89" t="s">
        <v>74</v>
      </c>
      <c r="Q1607" s="47" t="str">
        <f t="shared" si="77"/>
        <v>2567ee5c-23ab-4488-9e7b-08b54521a6f4</v>
      </c>
      <c r="R1607" s="64" t="s">
        <v>848</v>
      </c>
      <c r="S1607" s="87">
        <v>22</v>
      </c>
      <c r="T1607" s="21">
        <v>1</v>
      </c>
      <c r="U1607" s="62" t="s">
        <v>139</v>
      </c>
      <c r="V1607" s="49" t="s">
        <v>136</v>
      </c>
    </row>
    <row r="1608" spans="1:22" x14ac:dyDescent="0.2">
      <c r="A1608" s="21" t="str">
        <f t="shared" si="75"/>
        <v>Catalogo principalOPEN-CSP ACADEMICO91f39f68-ccc4-4c88-8cde-c4cfb54899b0</v>
      </c>
      <c r="B1608" s="21" t="str">
        <f t="shared" si="76"/>
        <v>91f39f68-ccc4-4c88-8cde-c4cfb54899b0OPEN-CSP ACADEMICO</v>
      </c>
      <c r="D1608" s="21" t="s">
        <v>134</v>
      </c>
      <c r="E1608" t="s">
        <v>3347</v>
      </c>
      <c r="F1608" s="21" t="s">
        <v>779</v>
      </c>
      <c r="G1608" s="21" t="s">
        <v>134</v>
      </c>
      <c r="H1608" s="49" t="s">
        <v>136</v>
      </c>
      <c r="I1608" s="21" t="s">
        <v>74</v>
      </c>
      <c r="J1608" t="s">
        <v>3348</v>
      </c>
      <c r="K1608" s="53" t="s">
        <v>29</v>
      </c>
      <c r="L1608" s="52" t="s">
        <v>92</v>
      </c>
      <c r="M1608" s="48" t="s">
        <v>73</v>
      </c>
      <c r="N1608" s="89" t="s">
        <v>74</v>
      </c>
      <c r="O1608" s="90" t="s">
        <v>74</v>
      </c>
      <c r="P1608" s="89" t="s">
        <v>74</v>
      </c>
      <c r="Q1608" s="47" t="str">
        <f t="shared" si="77"/>
        <v>91f39f68-ccc4-4c88-8cde-c4cfb54899b0</v>
      </c>
      <c r="R1608" s="64" t="s">
        <v>848</v>
      </c>
      <c r="S1608" s="87">
        <v>16</v>
      </c>
      <c r="T1608" s="21">
        <v>1</v>
      </c>
      <c r="U1608" s="62" t="s">
        <v>139</v>
      </c>
      <c r="V1608" s="49" t="s">
        <v>136</v>
      </c>
    </row>
    <row r="1609" spans="1:22" x14ac:dyDescent="0.2">
      <c r="A1609" s="21" t="str">
        <f t="shared" si="75"/>
        <v>Catalogo principalOPEN-CSP ACADEMICO9d9aa164-1ac8-4d6c-9f1e-cb6173673f95</v>
      </c>
      <c r="B1609" s="21" t="str">
        <f t="shared" si="76"/>
        <v>9d9aa164-1ac8-4d6c-9f1e-cb6173673f95OPEN-CSP ACADEMICO</v>
      </c>
      <c r="D1609" s="21" t="s">
        <v>134</v>
      </c>
      <c r="E1609" t="s">
        <v>3349</v>
      </c>
      <c r="F1609" s="21" t="s">
        <v>779</v>
      </c>
      <c r="G1609" s="21" t="s">
        <v>134</v>
      </c>
      <c r="H1609" s="49" t="s">
        <v>136</v>
      </c>
      <c r="I1609" s="21" t="s">
        <v>74</v>
      </c>
      <c r="J1609" t="s">
        <v>3350</v>
      </c>
      <c r="K1609" s="53" t="s">
        <v>29</v>
      </c>
      <c r="L1609" s="52" t="s">
        <v>92</v>
      </c>
      <c r="M1609" s="48" t="s">
        <v>73</v>
      </c>
      <c r="N1609" s="89" t="s">
        <v>74</v>
      </c>
      <c r="O1609" s="90" t="s">
        <v>74</v>
      </c>
      <c r="P1609" s="89" t="s">
        <v>74</v>
      </c>
      <c r="Q1609" s="47" t="str">
        <f t="shared" si="77"/>
        <v>9d9aa164-1ac8-4d6c-9f1e-cb6173673f95</v>
      </c>
      <c r="R1609" s="64" t="s">
        <v>848</v>
      </c>
      <c r="S1609" s="87">
        <v>2100</v>
      </c>
      <c r="T1609" s="21">
        <v>1</v>
      </c>
      <c r="U1609" s="62" t="s">
        <v>139</v>
      </c>
      <c r="V1609" s="49" t="s">
        <v>136</v>
      </c>
    </row>
    <row r="1610" spans="1:22" x14ac:dyDescent="0.2">
      <c r="A1610" s="21" t="str">
        <f t="shared" si="75"/>
        <v>Catalogo principalOPEN-CSP ACADEMICO9097d4af-cbd2-4e04-a8f7-c99dc2967a90</v>
      </c>
      <c r="B1610" s="21" t="str">
        <f t="shared" si="76"/>
        <v>9097d4af-cbd2-4e04-a8f7-c99dc2967a90OPEN-CSP ACADEMICO</v>
      </c>
      <c r="D1610" s="21" t="s">
        <v>134</v>
      </c>
      <c r="E1610" t="s">
        <v>3351</v>
      </c>
      <c r="F1610" s="21" t="s">
        <v>779</v>
      </c>
      <c r="G1610" s="21" t="s">
        <v>134</v>
      </c>
      <c r="H1610" s="49" t="s">
        <v>136</v>
      </c>
      <c r="I1610" s="21" t="s">
        <v>74</v>
      </c>
      <c r="J1610" t="s">
        <v>3352</v>
      </c>
      <c r="K1610" s="53" t="s">
        <v>29</v>
      </c>
      <c r="L1610" s="52" t="s">
        <v>92</v>
      </c>
      <c r="M1610" s="48" t="s">
        <v>73</v>
      </c>
      <c r="N1610" s="89" t="s">
        <v>74</v>
      </c>
      <c r="O1610" s="90" t="s">
        <v>74</v>
      </c>
      <c r="P1610" s="89" t="s">
        <v>74</v>
      </c>
      <c r="Q1610" s="47" t="str">
        <f t="shared" si="77"/>
        <v>9097d4af-cbd2-4e04-a8f7-c99dc2967a90</v>
      </c>
      <c r="R1610" s="64" t="s">
        <v>848</v>
      </c>
      <c r="S1610" s="87">
        <v>137.5</v>
      </c>
      <c r="T1610" s="21">
        <v>1</v>
      </c>
      <c r="U1610" s="62" t="s">
        <v>139</v>
      </c>
      <c r="V1610" s="49" t="s">
        <v>136</v>
      </c>
    </row>
    <row r="1611" spans="1:22" x14ac:dyDescent="0.2">
      <c r="A1611" s="21" t="str">
        <f t="shared" si="75"/>
        <v>Catalogo principalOPEN-CSP ACADEMICO8bfbe09a-5257-4996-a42d-e5bd3877acf2</v>
      </c>
      <c r="B1611" s="21" t="str">
        <f t="shared" si="76"/>
        <v>8bfbe09a-5257-4996-a42d-e5bd3877acf2OPEN-CSP ACADEMICO</v>
      </c>
      <c r="D1611" s="21" t="s">
        <v>134</v>
      </c>
      <c r="E1611" t="s">
        <v>3353</v>
      </c>
      <c r="F1611" s="21" t="s">
        <v>779</v>
      </c>
      <c r="G1611" s="21" t="s">
        <v>134</v>
      </c>
      <c r="H1611" s="49" t="s">
        <v>136</v>
      </c>
      <c r="I1611" s="21" t="s">
        <v>74</v>
      </c>
      <c r="J1611" t="s">
        <v>3354</v>
      </c>
      <c r="K1611" s="53" t="s">
        <v>29</v>
      </c>
      <c r="L1611" s="52" t="s">
        <v>92</v>
      </c>
      <c r="M1611" s="48" t="s">
        <v>73</v>
      </c>
      <c r="N1611" s="89" t="s">
        <v>74</v>
      </c>
      <c r="O1611" s="90" t="s">
        <v>74</v>
      </c>
      <c r="P1611" s="89" t="s">
        <v>74</v>
      </c>
      <c r="Q1611" s="47" t="str">
        <f t="shared" si="77"/>
        <v>8bfbe09a-5257-4996-a42d-e5bd3877acf2</v>
      </c>
      <c r="R1611" s="64" t="s">
        <v>848</v>
      </c>
      <c r="S1611" s="87">
        <v>100</v>
      </c>
      <c r="T1611" s="21">
        <v>1</v>
      </c>
      <c r="U1611" s="62" t="s">
        <v>139</v>
      </c>
      <c r="V1611" s="49" t="s">
        <v>136</v>
      </c>
    </row>
    <row r="1612" spans="1:22" x14ac:dyDescent="0.2">
      <c r="A1612" s="21" t="str">
        <f t="shared" si="75"/>
        <v>Catalogo principalOPEN-CSP ACADEMICOf420fd9d-5bca-4b4f-bb1c-85d6766552ae</v>
      </c>
      <c r="B1612" s="21" t="str">
        <f t="shared" si="76"/>
        <v>f420fd9d-5bca-4b4f-bb1c-85d6766552aeOPEN-CSP ACADEMICO</v>
      </c>
      <c r="D1612" s="21" t="s">
        <v>134</v>
      </c>
      <c r="E1612" t="s">
        <v>3355</v>
      </c>
      <c r="F1612" s="21" t="s">
        <v>779</v>
      </c>
      <c r="G1612" s="21" t="s">
        <v>134</v>
      </c>
      <c r="H1612" s="49" t="s">
        <v>136</v>
      </c>
      <c r="I1612" s="21" t="s">
        <v>74</v>
      </c>
      <c r="J1612" t="s">
        <v>3356</v>
      </c>
      <c r="K1612" s="53" t="s">
        <v>29</v>
      </c>
      <c r="L1612" s="52" t="s">
        <v>92</v>
      </c>
      <c r="M1612" s="48" t="s">
        <v>73</v>
      </c>
      <c r="N1612" s="89" t="s">
        <v>74</v>
      </c>
      <c r="O1612" s="90" t="s">
        <v>74</v>
      </c>
      <c r="P1612" s="89" t="s">
        <v>74</v>
      </c>
      <c r="Q1612" s="47" t="str">
        <f t="shared" si="77"/>
        <v>f420fd9d-5bca-4b4f-bb1c-85d6766552ae</v>
      </c>
      <c r="R1612" s="64" t="s">
        <v>848</v>
      </c>
      <c r="S1612" s="87">
        <v>825</v>
      </c>
      <c r="T1612" s="21">
        <v>1</v>
      </c>
      <c r="U1612" s="62" t="s">
        <v>139</v>
      </c>
      <c r="V1612" s="49" t="s">
        <v>136</v>
      </c>
    </row>
    <row r="1613" spans="1:22" x14ac:dyDescent="0.2">
      <c r="A1613" s="21" t="str">
        <f t="shared" si="75"/>
        <v>Catalogo principalOPEN-CSP ACADEMICO3626a879-c1b2-451d-8c14-12470812bbfe</v>
      </c>
      <c r="B1613" s="21" t="str">
        <f t="shared" si="76"/>
        <v>3626a879-c1b2-451d-8c14-12470812bbfeOPEN-CSP ACADEMICO</v>
      </c>
      <c r="D1613" s="21" t="s">
        <v>134</v>
      </c>
      <c r="E1613" t="s">
        <v>3357</v>
      </c>
      <c r="F1613" s="21" t="s">
        <v>779</v>
      </c>
      <c r="G1613" s="21" t="s">
        <v>134</v>
      </c>
      <c r="H1613" s="49" t="s">
        <v>136</v>
      </c>
      <c r="I1613" s="21" t="s">
        <v>74</v>
      </c>
      <c r="J1613" t="s">
        <v>3358</v>
      </c>
      <c r="K1613" s="53" t="s">
        <v>29</v>
      </c>
      <c r="L1613" s="52" t="s">
        <v>92</v>
      </c>
      <c r="M1613" s="48" t="s">
        <v>73</v>
      </c>
      <c r="N1613" s="89" t="s">
        <v>74</v>
      </c>
      <c r="O1613" s="90" t="s">
        <v>74</v>
      </c>
      <c r="P1613" s="89" t="s">
        <v>74</v>
      </c>
      <c r="Q1613" s="47" t="str">
        <f t="shared" si="77"/>
        <v>3626a879-c1b2-451d-8c14-12470812bbfe</v>
      </c>
      <c r="R1613" s="64" t="s">
        <v>848</v>
      </c>
      <c r="S1613" s="87">
        <v>600</v>
      </c>
      <c r="T1613" s="21">
        <v>1</v>
      </c>
      <c r="U1613" s="62" t="s">
        <v>139</v>
      </c>
      <c r="V1613" s="49" t="s">
        <v>136</v>
      </c>
    </row>
    <row r="1614" spans="1:22" x14ac:dyDescent="0.2">
      <c r="A1614" s="21" t="str">
        <f t="shared" si="75"/>
        <v>Catalogo principalOPEN-CSP ACADEMICO865d13d6-cc8a-4a59-ae93-667cf226199e</v>
      </c>
      <c r="B1614" s="21" t="str">
        <f t="shared" si="76"/>
        <v>865d13d6-cc8a-4a59-ae93-667cf226199eOPEN-CSP ACADEMICO</v>
      </c>
      <c r="D1614" s="21" t="s">
        <v>134</v>
      </c>
      <c r="E1614" t="s">
        <v>3359</v>
      </c>
      <c r="F1614" s="21" t="s">
        <v>779</v>
      </c>
      <c r="G1614" s="21" t="s">
        <v>134</v>
      </c>
      <c r="H1614" s="49" t="s">
        <v>136</v>
      </c>
      <c r="I1614" s="21" t="s">
        <v>74</v>
      </c>
      <c r="J1614" t="s">
        <v>3360</v>
      </c>
      <c r="K1614" s="53" t="s">
        <v>29</v>
      </c>
      <c r="L1614" s="52" t="s">
        <v>92</v>
      </c>
      <c r="M1614" s="48" t="s">
        <v>73</v>
      </c>
      <c r="N1614" s="89" t="s">
        <v>74</v>
      </c>
      <c r="O1614" s="90" t="s">
        <v>74</v>
      </c>
      <c r="P1614" s="89" t="s">
        <v>74</v>
      </c>
      <c r="Q1614" s="47" t="str">
        <f t="shared" si="77"/>
        <v>865d13d6-cc8a-4a59-ae93-667cf226199e</v>
      </c>
      <c r="R1614" s="64" t="s">
        <v>848</v>
      </c>
      <c r="S1614" s="87">
        <v>72</v>
      </c>
      <c r="T1614" s="21">
        <v>1</v>
      </c>
      <c r="U1614" s="62" t="s">
        <v>139</v>
      </c>
      <c r="V1614" s="49" t="s">
        <v>136</v>
      </c>
    </row>
    <row r="1615" spans="1:22" x14ac:dyDescent="0.2">
      <c r="A1615" s="21" t="str">
        <f t="shared" si="75"/>
        <v>Catalogo principalOPEN-CSP ACADEMICO24289c55-50e7-43b8-904d-2f2c65aba63d</v>
      </c>
      <c r="B1615" s="21" t="str">
        <f t="shared" si="76"/>
        <v>24289c55-50e7-43b8-904d-2f2c65aba63dOPEN-CSP ACADEMICO</v>
      </c>
      <c r="D1615" s="21" t="s">
        <v>134</v>
      </c>
      <c r="E1615" t="s">
        <v>3361</v>
      </c>
      <c r="F1615" s="21" t="s">
        <v>779</v>
      </c>
      <c r="G1615" s="21" t="s">
        <v>134</v>
      </c>
      <c r="H1615" s="49" t="s">
        <v>136</v>
      </c>
      <c r="I1615" s="21" t="s">
        <v>74</v>
      </c>
      <c r="J1615" t="s">
        <v>3362</v>
      </c>
      <c r="K1615" s="53" t="s">
        <v>29</v>
      </c>
      <c r="L1615" s="52" t="s">
        <v>92</v>
      </c>
      <c r="M1615" s="48" t="s">
        <v>73</v>
      </c>
      <c r="N1615" s="89" t="s">
        <v>74</v>
      </c>
      <c r="O1615" s="90" t="s">
        <v>74</v>
      </c>
      <c r="P1615" s="89" t="s">
        <v>74</v>
      </c>
      <c r="Q1615" s="47" t="str">
        <f t="shared" si="77"/>
        <v>24289c55-50e7-43b8-904d-2f2c65aba63d</v>
      </c>
      <c r="R1615" s="64" t="s">
        <v>848</v>
      </c>
      <c r="S1615" s="87">
        <v>43.2</v>
      </c>
      <c r="T1615" s="21">
        <v>1</v>
      </c>
      <c r="U1615" s="62" t="s">
        <v>139</v>
      </c>
      <c r="V1615" s="49" t="s">
        <v>136</v>
      </c>
    </row>
    <row r="1616" spans="1:22" x14ac:dyDescent="0.2">
      <c r="A1616" s="21" t="str">
        <f t="shared" si="75"/>
        <v>Catalogo principalOPEN-CSP ACADEMICO5d7c0030-c2e9-4a8c-bed3-5a6dbf1e4449</v>
      </c>
      <c r="B1616" s="21" t="str">
        <f t="shared" si="76"/>
        <v>5d7c0030-c2e9-4a8c-bed3-5a6dbf1e4449OPEN-CSP ACADEMICO</v>
      </c>
      <c r="D1616" s="21" t="s">
        <v>134</v>
      </c>
      <c r="E1616" t="s">
        <v>3363</v>
      </c>
      <c r="F1616" s="21" t="s">
        <v>779</v>
      </c>
      <c r="G1616" s="21" t="s">
        <v>134</v>
      </c>
      <c r="H1616" s="49" t="s">
        <v>136</v>
      </c>
      <c r="I1616" s="21" t="s">
        <v>74</v>
      </c>
      <c r="J1616" t="s">
        <v>3364</v>
      </c>
      <c r="K1616" s="53" t="s">
        <v>29</v>
      </c>
      <c r="L1616" s="52" t="s">
        <v>92</v>
      </c>
      <c r="M1616" s="48" t="s">
        <v>73</v>
      </c>
      <c r="N1616" s="89" t="s">
        <v>74</v>
      </c>
      <c r="O1616" s="90" t="s">
        <v>74</v>
      </c>
      <c r="P1616" s="89" t="s">
        <v>74</v>
      </c>
      <c r="Q1616" s="47" t="str">
        <f t="shared" si="77"/>
        <v>5d7c0030-c2e9-4a8c-bed3-5a6dbf1e4449</v>
      </c>
      <c r="R1616" s="64" t="s">
        <v>848</v>
      </c>
      <c r="S1616" s="87">
        <v>1.7</v>
      </c>
      <c r="T1616" s="21">
        <v>1</v>
      </c>
      <c r="U1616" s="62" t="s">
        <v>139</v>
      </c>
      <c r="V1616" s="49" t="s">
        <v>136</v>
      </c>
    </row>
    <row r="1617" spans="1:22" x14ac:dyDescent="0.2">
      <c r="A1617" s="21" t="str">
        <f t="shared" si="75"/>
        <v>Catalogo principalOPEN-CSP ACADEMICO6c6e2e9c-2156-4f7c-9c78-f94393b750fe</v>
      </c>
      <c r="B1617" s="21" t="str">
        <f t="shared" si="76"/>
        <v>6c6e2e9c-2156-4f7c-9c78-f94393b750feOPEN-CSP ACADEMICO</v>
      </c>
      <c r="D1617" s="21" t="s">
        <v>134</v>
      </c>
      <c r="E1617" t="s">
        <v>3365</v>
      </c>
      <c r="F1617" s="21" t="s">
        <v>779</v>
      </c>
      <c r="G1617" s="21" t="s">
        <v>134</v>
      </c>
      <c r="H1617" s="49" t="s">
        <v>136</v>
      </c>
      <c r="I1617" s="21" t="s">
        <v>74</v>
      </c>
      <c r="J1617" t="s">
        <v>3366</v>
      </c>
      <c r="K1617" s="53" t="s">
        <v>29</v>
      </c>
      <c r="L1617" s="52" t="s">
        <v>92</v>
      </c>
      <c r="M1617" s="48" t="s">
        <v>73</v>
      </c>
      <c r="N1617" s="89" t="s">
        <v>74</v>
      </c>
      <c r="O1617" s="90" t="s">
        <v>74</v>
      </c>
      <c r="P1617" s="89" t="s">
        <v>74</v>
      </c>
      <c r="Q1617" s="47" t="str">
        <f t="shared" si="77"/>
        <v>6c6e2e9c-2156-4f7c-9c78-f94393b750fe</v>
      </c>
      <c r="R1617" s="64" t="s">
        <v>848</v>
      </c>
      <c r="S1617" s="87">
        <v>1.4</v>
      </c>
      <c r="T1617" s="21">
        <v>1</v>
      </c>
      <c r="U1617" s="62" t="s">
        <v>139</v>
      </c>
      <c r="V1617" s="49" t="s">
        <v>136</v>
      </c>
    </row>
    <row r="1618" spans="1:22" x14ac:dyDescent="0.2">
      <c r="A1618" s="21" t="str">
        <f t="shared" si="75"/>
        <v>Catalogo principalOPEN-CSP ACADEMICO0514821c-f7d8-41fc-8c94-59e59d3d6034</v>
      </c>
      <c r="B1618" s="21" t="str">
        <f t="shared" si="76"/>
        <v>0514821c-f7d8-41fc-8c94-59e59d3d6034OPEN-CSP ACADEMICO</v>
      </c>
      <c r="D1618" s="21" t="s">
        <v>134</v>
      </c>
      <c r="E1618" t="s">
        <v>3367</v>
      </c>
      <c r="F1618" s="21" t="s">
        <v>779</v>
      </c>
      <c r="G1618" s="21" t="s">
        <v>134</v>
      </c>
      <c r="H1618" s="49" t="s">
        <v>136</v>
      </c>
      <c r="I1618" s="21" t="s">
        <v>74</v>
      </c>
      <c r="J1618" t="s">
        <v>3368</v>
      </c>
      <c r="K1618" s="53" t="s">
        <v>29</v>
      </c>
      <c r="L1618" s="52" t="s">
        <v>92</v>
      </c>
      <c r="M1618" s="48" t="s">
        <v>73</v>
      </c>
      <c r="N1618" s="89" t="s">
        <v>74</v>
      </c>
      <c r="O1618" s="90" t="s">
        <v>74</v>
      </c>
      <c r="P1618" s="89" t="s">
        <v>74</v>
      </c>
      <c r="Q1618" s="47" t="str">
        <f t="shared" si="77"/>
        <v>0514821c-f7d8-41fc-8c94-59e59d3d6034</v>
      </c>
      <c r="R1618" s="64" t="s">
        <v>848</v>
      </c>
      <c r="S1618" s="87">
        <v>2</v>
      </c>
      <c r="T1618" s="21">
        <v>1</v>
      </c>
      <c r="U1618" s="62" t="s">
        <v>139</v>
      </c>
      <c r="V1618" s="49" t="s">
        <v>136</v>
      </c>
    </row>
    <row r="1619" spans="1:22" x14ac:dyDescent="0.2">
      <c r="A1619" s="21" t="str">
        <f t="shared" si="75"/>
        <v>Catalogo principalOPEN-CSP ACADEMICOa91941ff-79a2-4476-a064-c5a6922e0bbd</v>
      </c>
      <c r="B1619" s="21" t="str">
        <f t="shared" si="76"/>
        <v>a91941ff-79a2-4476-a064-c5a6922e0bbdOPEN-CSP ACADEMICO</v>
      </c>
      <c r="D1619" s="21" t="s">
        <v>134</v>
      </c>
      <c r="E1619" t="s">
        <v>3369</v>
      </c>
      <c r="F1619" s="21" t="s">
        <v>779</v>
      </c>
      <c r="G1619" s="21" t="s">
        <v>134</v>
      </c>
      <c r="H1619" s="49" t="s">
        <v>136</v>
      </c>
      <c r="I1619" s="21" t="s">
        <v>74</v>
      </c>
      <c r="J1619" t="s">
        <v>3370</v>
      </c>
      <c r="K1619" s="53" t="s">
        <v>29</v>
      </c>
      <c r="L1619" s="52" t="s">
        <v>92</v>
      </c>
      <c r="M1619" s="48" t="s">
        <v>73</v>
      </c>
      <c r="N1619" s="89" t="s">
        <v>74</v>
      </c>
      <c r="O1619" s="90" t="s">
        <v>74</v>
      </c>
      <c r="P1619" s="89" t="s">
        <v>74</v>
      </c>
      <c r="Q1619" s="47" t="str">
        <f t="shared" si="77"/>
        <v>a91941ff-79a2-4476-a064-c5a6922e0bbd</v>
      </c>
      <c r="R1619" s="64" t="s">
        <v>848</v>
      </c>
      <c r="S1619" s="87">
        <v>1.6</v>
      </c>
      <c r="T1619" s="21">
        <v>1</v>
      </c>
      <c r="U1619" s="62" t="s">
        <v>139</v>
      </c>
      <c r="V1619" s="49" t="s">
        <v>136</v>
      </c>
    </row>
    <row r="1620" spans="1:22" x14ac:dyDescent="0.2">
      <c r="A1620" s="21" t="str">
        <f t="shared" si="75"/>
        <v>Catalogo principalOPEN-CSP ACADEMICO2ed867d7-fd08-474f-8353-502b500d1c9b</v>
      </c>
      <c r="B1620" s="21" t="str">
        <f t="shared" si="76"/>
        <v>2ed867d7-fd08-474f-8353-502b500d1c9bOPEN-CSP ACADEMICO</v>
      </c>
      <c r="D1620" s="21" t="s">
        <v>134</v>
      </c>
      <c r="E1620" t="s">
        <v>3371</v>
      </c>
      <c r="F1620" s="21" t="s">
        <v>779</v>
      </c>
      <c r="G1620" s="21" t="s">
        <v>134</v>
      </c>
      <c r="H1620" s="49" t="s">
        <v>136</v>
      </c>
      <c r="I1620" s="21" t="s">
        <v>74</v>
      </c>
      <c r="J1620" t="s">
        <v>3372</v>
      </c>
      <c r="K1620" s="53" t="s">
        <v>29</v>
      </c>
      <c r="L1620" s="52" t="s">
        <v>92</v>
      </c>
      <c r="M1620" s="48" t="s">
        <v>73</v>
      </c>
      <c r="N1620" s="89" t="s">
        <v>74</v>
      </c>
      <c r="O1620" s="90" t="s">
        <v>74</v>
      </c>
      <c r="P1620" s="89" t="s">
        <v>74</v>
      </c>
      <c r="Q1620" s="47" t="str">
        <f t="shared" si="77"/>
        <v>2ed867d7-fd08-474f-8353-502b500d1c9b</v>
      </c>
      <c r="R1620" s="64" t="s">
        <v>848</v>
      </c>
      <c r="S1620" s="87">
        <v>1.7</v>
      </c>
      <c r="T1620" s="21">
        <v>1</v>
      </c>
      <c r="U1620" s="62" t="s">
        <v>139</v>
      </c>
      <c r="V1620" s="49" t="s">
        <v>136</v>
      </c>
    </row>
    <row r="1621" spans="1:22" x14ac:dyDescent="0.2">
      <c r="A1621" s="21" t="str">
        <f t="shared" si="75"/>
        <v>Catalogo principalOPEN-CSP ACADEMICO2ba72571-c0f0-4373-b999-d08cc1bb5edd</v>
      </c>
      <c r="B1621" s="21" t="str">
        <f t="shared" si="76"/>
        <v>2ba72571-c0f0-4373-b999-d08cc1bb5eddOPEN-CSP ACADEMICO</v>
      </c>
      <c r="D1621" s="21" t="s">
        <v>134</v>
      </c>
      <c r="E1621" t="s">
        <v>3373</v>
      </c>
      <c r="F1621" s="21" t="s">
        <v>779</v>
      </c>
      <c r="G1621" s="21" t="s">
        <v>134</v>
      </c>
      <c r="H1621" s="49" t="s">
        <v>136</v>
      </c>
      <c r="I1621" s="21" t="s">
        <v>74</v>
      </c>
      <c r="J1621" t="s">
        <v>3374</v>
      </c>
      <c r="K1621" s="53" t="s">
        <v>29</v>
      </c>
      <c r="L1621" s="52" t="s">
        <v>92</v>
      </c>
      <c r="M1621" s="48" t="s">
        <v>73</v>
      </c>
      <c r="N1621" s="89" t="s">
        <v>74</v>
      </c>
      <c r="O1621" s="90" t="s">
        <v>74</v>
      </c>
      <c r="P1621" s="89" t="s">
        <v>74</v>
      </c>
      <c r="Q1621" s="47" t="str">
        <f t="shared" si="77"/>
        <v>2ba72571-c0f0-4373-b999-d08cc1bb5edd</v>
      </c>
      <c r="R1621" s="64" t="s">
        <v>848</v>
      </c>
      <c r="S1621" s="87">
        <v>1.4</v>
      </c>
      <c r="T1621" s="21">
        <v>1</v>
      </c>
      <c r="U1621" s="62" t="s">
        <v>139</v>
      </c>
      <c r="V1621" s="49" t="s">
        <v>136</v>
      </c>
    </row>
    <row r="1622" spans="1:22" x14ac:dyDescent="0.2">
      <c r="A1622" s="21" t="str">
        <f t="shared" si="75"/>
        <v>Catalogo principalOPEN-CSP ACADEMICOe127fe33-1c13-43cd-9b34-b47a816b5dc7</v>
      </c>
      <c r="B1622" s="21" t="str">
        <f t="shared" si="76"/>
        <v>e127fe33-1c13-43cd-9b34-b47a816b5dc7OPEN-CSP ACADEMICO</v>
      </c>
      <c r="D1622" s="21" t="s">
        <v>134</v>
      </c>
      <c r="E1622" t="s">
        <v>3375</v>
      </c>
      <c r="F1622" s="21" t="s">
        <v>779</v>
      </c>
      <c r="G1622" s="21" t="s">
        <v>134</v>
      </c>
      <c r="H1622" s="49" t="s">
        <v>136</v>
      </c>
      <c r="I1622" s="21" t="s">
        <v>74</v>
      </c>
      <c r="J1622" t="s">
        <v>3376</v>
      </c>
      <c r="K1622" s="53" t="s">
        <v>29</v>
      </c>
      <c r="L1622" s="52" t="s">
        <v>92</v>
      </c>
      <c r="M1622" s="48" t="s">
        <v>73</v>
      </c>
      <c r="N1622" s="89" t="s">
        <v>74</v>
      </c>
      <c r="O1622" s="90" t="s">
        <v>74</v>
      </c>
      <c r="P1622" s="89" t="s">
        <v>74</v>
      </c>
      <c r="Q1622" s="47" t="str">
        <f t="shared" si="77"/>
        <v>e127fe33-1c13-43cd-9b34-b47a816b5dc7</v>
      </c>
      <c r="R1622" s="64" t="s">
        <v>848</v>
      </c>
      <c r="S1622" s="87">
        <v>22</v>
      </c>
      <c r="T1622" s="21">
        <v>1</v>
      </c>
      <c r="U1622" s="62" t="s">
        <v>139</v>
      </c>
      <c r="V1622" s="49" t="s">
        <v>136</v>
      </c>
    </row>
    <row r="1623" spans="1:22" x14ac:dyDescent="0.2">
      <c r="A1623" s="21" t="str">
        <f t="shared" si="75"/>
        <v>Catalogo principalOPEN-CSP ACADEMICOb5e34602-473b-4e11-9ce2-ee0728d3880e</v>
      </c>
      <c r="B1623" s="21" t="str">
        <f t="shared" si="76"/>
        <v>b5e34602-473b-4e11-9ce2-ee0728d3880eOPEN-CSP ACADEMICO</v>
      </c>
      <c r="D1623" s="21" t="s">
        <v>134</v>
      </c>
      <c r="E1623" t="s">
        <v>3377</v>
      </c>
      <c r="F1623" s="21" t="s">
        <v>779</v>
      </c>
      <c r="G1623" s="21" t="s">
        <v>134</v>
      </c>
      <c r="H1623" s="49" t="s">
        <v>136</v>
      </c>
      <c r="I1623" s="21" t="s">
        <v>74</v>
      </c>
      <c r="J1623" t="s">
        <v>3378</v>
      </c>
      <c r="K1623" s="53" t="s">
        <v>29</v>
      </c>
      <c r="L1623" s="52" t="s">
        <v>92</v>
      </c>
      <c r="M1623" s="48" t="s">
        <v>73</v>
      </c>
      <c r="N1623" s="89" t="s">
        <v>74</v>
      </c>
      <c r="O1623" s="90" t="s">
        <v>74</v>
      </c>
      <c r="P1623" s="89" t="s">
        <v>74</v>
      </c>
      <c r="Q1623" s="47" t="str">
        <f t="shared" si="77"/>
        <v>b5e34602-473b-4e11-9ce2-ee0728d3880e</v>
      </c>
      <c r="R1623" s="64" t="s">
        <v>848</v>
      </c>
      <c r="S1623" s="87">
        <v>16</v>
      </c>
      <c r="T1623" s="21">
        <v>1</v>
      </c>
      <c r="U1623" s="62" t="s">
        <v>139</v>
      </c>
      <c r="V1623" s="49" t="s">
        <v>136</v>
      </c>
    </row>
    <row r="1624" spans="1:22" x14ac:dyDescent="0.2">
      <c r="A1624" s="21" t="str">
        <f t="shared" si="75"/>
        <v>Catalogo principalOPEN-CSP GOBIERNO808e03a8-e655-4471-8384-a2d021f1ea0c</v>
      </c>
      <c r="B1624" s="21" t="str">
        <f t="shared" si="76"/>
        <v>808e03a8-e655-4471-8384-a2d021f1ea0cOPEN-CSP GOBIERNO</v>
      </c>
      <c r="D1624" s="21" t="s">
        <v>134</v>
      </c>
      <c r="E1624" t="s">
        <v>3379</v>
      </c>
      <c r="F1624" s="21" t="s">
        <v>18</v>
      </c>
      <c r="G1624" s="21" t="s">
        <v>134</v>
      </c>
      <c r="H1624" s="49" t="s">
        <v>136</v>
      </c>
      <c r="I1624" s="21" t="s">
        <v>74</v>
      </c>
      <c r="J1624" t="s">
        <v>3380</v>
      </c>
      <c r="K1624" s="53" t="s">
        <v>29</v>
      </c>
      <c r="L1624" s="52" t="s">
        <v>92</v>
      </c>
      <c r="M1624" s="48" t="s">
        <v>73</v>
      </c>
      <c r="N1624" s="89" t="s">
        <v>74</v>
      </c>
      <c r="O1624" s="90" t="s">
        <v>74</v>
      </c>
      <c r="P1624" s="89" t="s">
        <v>74</v>
      </c>
      <c r="Q1624" s="47" t="str">
        <f t="shared" si="77"/>
        <v>808e03a8-e655-4471-8384-a2d021f1ea0c</v>
      </c>
      <c r="R1624" s="64" t="s">
        <v>848</v>
      </c>
      <c r="S1624" s="87">
        <v>40</v>
      </c>
      <c r="T1624" s="21">
        <v>1</v>
      </c>
      <c r="U1624" s="62" t="s">
        <v>139</v>
      </c>
      <c r="V1624" s="49" t="s">
        <v>136</v>
      </c>
    </row>
    <row r="1625" spans="1:22" x14ac:dyDescent="0.2">
      <c r="A1625" s="21" t="str">
        <f t="shared" si="75"/>
        <v>Catalogo principalOPEN-CSP GOBIERNOc3135f36-2fc3-4548-8c78-85efde24d69e</v>
      </c>
      <c r="B1625" s="21" t="str">
        <f t="shared" si="76"/>
        <v>c3135f36-2fc3-4548-8c78-85efde24d69eOPEN-CSP GOBIERNO</v>
      </c>
      <c r="D1625" s="21" t="s">
        <v>134</v>
      </c>
      <c r="E1625" t="s">
        <v>3381</v>
      </c>
      <c r="F1625" s="21" t="s">
        <v>18</v>
      </c>
      <c r="G1625" s="21" t="s">
        <v>134</v>
      </c>
      <c r="H1625" s="49" t="s">
        <v>136</v>
      </c>
      <c r="I1625" s="21" t="s">
        <v>74</v>
      </c>
      <c r="J1625" t="s">
        <v>3382</v>
      </c>
      <c r="K1625" s="53" t="s">
        <v>29</v>
      </c>
      <c r="L1625" s="52" t="s">
        <v>92</v>
      </c>
      <c r="M1625" s="48" t="s">
        <v>73</v>
      </c>
      <c r="N1625" s="89" t="s">
        <v>74</v>
      </c>
      <c r="O1625" s="90" t="s">
        <v>74</v>
      </c>
      <c r="P1625" s="89" t="s">
        <v>74</v>
      </c>
      <c r="Q1625" s="47" t="str">
        <f t="shared" si="77"/>
        <v>c3135f36-2fc3-4548-8c78-85efde24d69e</v>
      </c>
      <c r="R1625" s="64" t="s">
        <v>848</v>
      </c>
      <c r="S1625" s="87">
        <v>250</v>
      </c>
      <c r="T1625" s="21">
        <v>1</v>
      </c>
      <c r="U1625" s="62" t="s">
        <v>139</v>
      </c>
      <c r="V1625" s="49" t="s">
        <v>136</v>
      </c>
    </row>
    <row r="1626" spans="1:22" x14ac:dyDescent="0.2">
      <c r="A1626" s="21" t="str">
        <f t="shared" si="75"/>
        <v>Catalogo principalOPEN-CSP GOBIERNO72f7ac4e-8c8e-4d9a-8e16-d04156cd8c97</v>
      </c>
      <c r="B1626" s="21" t="str">
        <f t="shared" si="76"/>
        <v>72f7ac4e-8c8e-4d9a-8e16-d04156cd8c97OPEN-CSP GOBIERNO</v>
      </c>
      <c r="D1626" s="21" t="s">
        <v>134</v>
      </c>
      <c r="E1626" t="s">
        <v>3383</v>
      </c>
      <c r="F1626" s="21" t="s">
        <v>18</v>
      </c>
      <c r="G1626" s="21" t="s">
        <v>134</v>
      </c>
      <c r="H1626" s="49" t="s">
        <v>136</v>
      </c>
      <c r="I1626" s="21" t="s">
        <v>74</v>
      </c>
      <c r="J1626" t="s">
        <v>3384</v>
      </c>
      <c r="K1626" s="53" t="s">
        <v>29</v>
      </c>
      <c r="L1626" s="52" t="s">
        <v>92</v>
      </c>
      <c r="M1626" s="48" t="s">
        <v>73</v>
      </c>
      <c r="N1626" s="89" t="s">
        <v>74</v>
      </c>
      <c r="O1626" s="90" t="s">
        <v>74</v>
      </c>
      <c r="P1626" s="89" t="s">
        <v>74</v>
      </c>
      <c r="Q1626" s="47" t="str">
        <f t="shared" si="77"/>
        <v>72f7ac4e-8c8e-4d9a-8e16-d04156cd8c97</v>
      </c>
      <c r="R1626" s="91" t="s">
        <v>848</v>
      </c>
      <c r="S1626" s="93">
        <v>1500</v>
      </c>
      <c r="T1626" s="21">
        <v>1</v>
      </c>
      <c r="U1626" s="62" t="s">
        <v>139</v>
      </c>
      <c r="V1626" s="49" t="s">
        <v>136</v>
      </c>
    </row>
    <row r="1627" spans="1:22" x14ac:dyDescent="0.2">
      <c r="A1627" s="21" t="str">
        <f t="shared" si="75"/>
        <v>Catalogo principalOPEN-CSP GOBIERNO9f9f2c7b-c961-402b-9421-8e3c9207eeb3</v>
      </c>
      <c r="B1627" s="21" t="str">
        <f t="shared" si="76"/>
        <v>9f9f2c7b-c961-402b-9421-8e3c9207eeb3OPEN-CSP GOBIERNO</v>
      </c>
      <c r="D1627" s="21" t="s">
        <v>134</v>
      </c>
      <c r="E1627" t="s">
        <v>3385</v>
      </c>
      <c r="F1627" s="21" t="s">
        <v>18</v>
      </c>
      <c r="G1627" s="21" t="s">
        <v>134</v>
      </c>
      <c r="H1627" s="49" t="s">
        <v>136</v>
      </c>
      <c r="I1627" s="21" t="s">
        <v>74</v>
      </c>
      <c r="J1627" t="s">
        <v>3386</v>
      </c>
      <c r="K1627" s="53" t="s">
        <v>29</v>
      </c>
      <c r="L1627" s="52" t="s">
        <v>92</v>
      </c>
      <c r="M1627" s="48" t="s">
        <v>73</v>
      </c>
      <c r="N1627" s="89" t="s">
        <v>74</v>
      </c>
      <c r="O1627" s="90" t="s">
        <v>74</v>
      </c>
      <c r="P1627" s="89" t="s">
        <v>74</v>
      </c>
      <c r="Q1627" s="47" t="str">
        <f t="shared" si="77"/>
        <v>9f9f2c7b-c961-402b-9421-8e3c9207eeb3</v>
      </c>
      <c r="R1627" s="91" t="s">
        <v>848</v>
      </c>
      <c r="S1627" s="93">
        <v>20</v>
      </c>
      <c r="T1627" s="21">
        <v>1</v>
      </c>
      <c r="U1627" s="62" t="s">
        <v>139</v>
      </c>
      <c r="V1627" s="49" t="s">
        <v>136</v>
      </c>
    </row>
    <row r="1628" spans="1:22" x14ac:dyDescent="0.2">
      <c r="A1628" s="21" t="str">
        <f t="shared" si="75"/>
        <v>Catalogo principalOPEN-CSP GOBIERNOcc69a07c-8c51-457f-bb2a-f21a62d6bede</v>
      </c>
      <c r="B1628" s="21" t="str">
        <f t="shared" si="76"/>
        <v>cc69a07c-8c51-457f-bb2a-f21a62d6bedeOPEN-CSP GOBIERNO</v>
      </c>
      <c r="D1628" s="21" t="s">
        <v>134</v>
      </c>
      <c r="E1628" t="s">
        <v>3387</v>
      </c>
      <c r="F1628" s="21" t="s">
        <v>18</v>
      </c>
      <c r="G1628" s="21" t="s">
        <v>134</v>
      </c>
      <c r="H1628" s="49" t="s">
        <v>136</v>
      </c>
      <c r="I1628" s="21" t="s">
        <v>74</v>
      </c>
      <c r="J1628" t="s">
        <v>3388</v>
      </c>
      <c r="K1628" s="53" t="s">
        <v>29</v>
      </c>
      <c r="L1628" s="52" t="s">
        <v>92</v>
      </c>
      <c r="M1628" s="48" t="s">
        <v>73</v>
      </c>
      <c r="N1628" s="89" t="s">
        <v>74</v>
      </c>
      <c r="O1628" s="90" t="s">
        <v>74</v>
      </c>
      <c r="P1628" s="89" t="s">
        <v>74</v>
      </c>
      <c r="Q1628" s="47" t="str">
        <f t="shared" si="77"/>
        <v>cc69a07c-8c51-457f-bb2a-f21a62d6bede</v>
      </c>
      <c r="R1628" s="91" t="s">
        <v>848</v>
      </c>
      <c r="S1628" s="93">
        <v>12</v>
      </c>
      <c r="T1628" s="21">
        <v>1</v>
      </c>
      <c r="U1628" s="62" t="s">
        <v>139</v>
      </c>
      <c r="V1628" s="49" t="s">
        <v>136</v>
      </c>
    </row>
    <row r="1629" spans="1:22" x14ac:dyDescent="0.2">
      <c r="A1629" s="21" t="str">
        <f t="shared" si="75"/>
        <v>Catalogo principalOPEN-CSP GOBIERNO39d77d0f-eb8f-4ebc-b618-692e1cc59c8f</v>
      </c>
      <c r="B1629" s="21" t="str">
        <f t="shared" si="76"/>
        <v>39d77d0f-eb8f-4ebc-b618-692e1cc59c8fOPEN-CSP GOBIERNO</v>
      </c>
      <c r="D1629" s="21" t="s">
        <v>134</v>
      </c>
      <c r="E1629" t="s">
        <v>3389</v>
      </c>
      <c r="F1629" s="21" t="s">
        <v>18</v>
      </c>
      <c r="G1629" s="21" t="s">
        <v>134</v>
      </c>
      <c r="H1629" s="49" t="s">
        <v>136</v>
      </c>
      <c r="I1629" s="21" t="s">
        <v>74</v>
      </c>
      <c r="J1629" t="s">
        <v>3390</v>
      </c>
      <c r="K1629" s="53" t="s">
        <v>29</v>
      </c>
      <c r="L1629" s="52" t="s">
        <v>92</v>
      </c>
      <c r="M1629" s="48" t="s">
        <v>73</v>
      </c>
      <c r="N1629" s="89" t="s">
        <v>74</v>
      </c>
      <c r="O1629" s="90" t="s">
        <v>74</v>
      </c>
      <c r="P1629" s="89" t="s">
        <v>74</v>
      </c>
      <c r="Q1629" s="47" t="str">
        <f t="shared" si="77"/>
        <v>39d77d0f-eb8f-4ebc-b618-692e1cc59c8f</v>
      </c>
      <c r="R1629" s="91" t="s">
        <v>848</v>
      </c>
      <c r="S1629" s="93">
        <v>12</v>
      </c>
      <c r="T1629" s="21">
        <v>1</v>
      </c>
      <c r="U1629" s="62" t="s">
        <v>139</v>
      </c>
      <c r="V1629" s="49" t="s">
        <v>136</v>
      </c>
    </row>
    <row r="1630" spans="1:22" x14ac:dyDescent="0.2">
      <c r="A1630" s="21" t="str">
        <f t="shared" si="75"/>
        <v>Catalogo principalOPEN-CSP GOBIERNOb8c46a9e-5585-4c81-bfd8-5e7480b27680</v>
      </c>
      <c r="B1630" s="21" t="str">
        <f t="shared" si="76"/>
        <v>b8c46a9e-5585-4c81-bfd8-5e7480b27680OPEN-CSP GOBIERNO</v>
      </c>
      <c r="D1630" s="21" t="s">
        <v>134</v>
      </c>
      <c r="E1630" t="s">
        <v>3391</v>
      </c>
      <c r="F1630" s="21" t="s">
        <v>18</v>
      </c>
      <c r="G1630" s="21" t="s">
        <v>134</v>
      </c>
      <c r="H1630" s="49" t="s">
        <v>136</v>
      </c>
      <c r="I1630" s="21" t="s">
        <v>74</v>
      </c>
      <c r="J1630" t="s">
        <v>3392</v>
      </c>
      <c r="K1630" s="53" t="s">
        <v>29</v>
      </c>
      <c r="L1630" s="52" t="s">
        <v>92</v>
      </c>
      <c r="M1630" s="48" t="s">
        <v>73</v>
      </c>
      <c r="N1630" s="89" t="s">
        <v>74</v>
      </c>
      <c r="O1630" s="90" t="s">
        <v>74</v>
      </c>
      <c r="P1630" s="89" t="s">
        <v>74</v>
      </c>
      <c r="Q1630" s="47" t="str">
        <f t="shared" si="77"/>
        <v>b8c46a9e-5585-4c81-bfd8-5e7480b27680</v>
      </c>
      <c r="R1630" s="91" t="s">
        <v>848</v>
      </c>
      <c r="S1630" s="93">
        <v>6</v>
      </c>
      <c r="T1630" s="21">
        <v>1</v>
      </c>
      <c r="U1630" s="62" t="s">
        <v>139</v>
      </c>
      <c r="V1630" s="49" t="s">
        <v>136</v>
      </c>
    </row>
    <row r="1631" spans="1:22" x14ac:dyDescent="0.2">
      <c r="A1631" s="21" t="str">
        <f t="shared" si="75"/>
        <v>Catalogo principalOPEN-CSP GOBIERNO98b687f9-7590-48e9-835a-596d9b666cfb</v>
      </c>
      <c r="B1631" s="21" t="str">
        <f t="shared" si="76"/>
        <v>98b687f9-7590-48e9-835a-596d9b666cfbOPEN-CSP GOBIERNO</v>
      </c>
      <c r="D1631" s="21" t="s">
        <v>134</v>
      </c>
      <c r="E1631" t="s">
        <v>3393</v>
      </c>
      <c r="F1631" s="21" t="s">
        <v>18</v>
      </c>
      <c r="G1631" s="21" t="s">
        <v>134</v>
      </c>
      <c r="H1631" s="49" t="s">
        <v>136</v>
      </c>
      <c r="I1631" s="21" t="s">
        <v>74</v>
      </c>
      <c r="J1631" t="s">
        <v>3394</v>
      </c>
      <c r="K1631" s="53" t="s">
        <v>29</v>
      </c>
      <c r="L1631" s="52" t="s">
        <v>92</v>
      </c>
      <c r="M1631" s="48" t="s">
        <v>73</v>
      </c>
      <c r="N1631" s="89" t="s">
        <v>74</v>
      </c>
      <c r="O1631" s="90" t="s">
        <v>74</v>
      </c>
      <c r="P1631" s="89" t="s">
        <v>74</v>
      </c>
      <c r="Q1631" s="47" t="str">
        <f t="shared" si="77"/>
        <v>98b687f9-7590-48e9-835a-596d9b666cfb</v>
      </c>
      <c r="R1631" s="91" t="s">
        <v>848</v>
      </c>
      <c r="S1631" s="93">
        <v>7</v>
      </c>
      <c r="T1631" s="21">
        <v>1</v>
      </c>
      <c r="U1631" s="62" t="s">
        <v>139</v>
      </c>
      <c r="V1631" s="49" t="s">
        <v>136</v>
      </c>
    </row>
    <row r="1632" spans="1:22" x14ac:dyDescent="0.2">
      <c r="A1632" s="21" t="str">
        <f t="shared" si="75"/>
        <v>Catalogo principalOPEN-CSP GOBIERNO853e72bc-69f0-4e06-a7a8-22e477c41bf6</v>
      </c>
      <c r="B1632" s="21" t="str">
        <f t="shared" si="76"/>
        <v>853e72bc-69f0-4e06-a7a8-22e477c41bf6OPEN-CSP GOBIERNO</v>
      </c>
      <c r="D1632" s="21" t="s">
        <v>134</v>
      </c>
      <c r="E1632" t="s">
        <v>3395</v>
      </c>
      <c r="F1632" s="21" t="s">
        <v>18</v>
      </c>
      <c r="G1632" s="21" t="s">
        <v>134</v>
      </c>
      <c r="H1632" s="49" t="s">
        <v>136</v>
      </c>
      <c r="I1632" s="21" t="s">
        <v>74</v>
      </c>
      <c r="J1632" t="s">
        <v>3396</v>
      </c>
      <c r="K1632" s="53" t="s">
        <v>29</v>
      </c>
      <c r="L1632" s="52" t="s">
        <v>92</v>
      </c>
      <c r="M1632" s="48" t="s">
        <v>73</v>
      </c>
      <c r="N1632" s="89" t="s">
        <v>74</v>
      </c>
      <c r="O1632" s="90" t="s">
        <v>74</v>
      </c>
      <c r="P1632" s="89" t="s">
        <v>74</v>
      </c>
      <c r="Q1632" s="47" t="str">
        <f t="shared" si="77"/>
        <v>853e72bc-69f0-4e06-a7a8-22e477c41bf6</v>
      </c>
      <c r="R1632" s="91" t="s">
        <v>848</v>
      </c>
      <c r="S1632" s="93">
        <v>6</v>
      </c>
      <c r="T1632" s="21">
        <v>1</v>
      </c>
      <c r="U1632" s="62" t="s">
        <v>139</v>
      </c>
      <c r="V1632" s="49" t="s">
        <v>136</v>
      </c>
    </row>
    <row r="1633" spans="1:22" x14ac:dyDescent="0.2">
      <c r="A1633" s="21" t="str">
        <f t="shared" si="75"/>
        <v>Catalogo principalOPEN-CSP GOBIERNO17b4a1d6-2c65-478e-a046-51cf40d25d76</v>
      </c>
      <c r="B1633" s="21" t="str">
        <f t="shared" si="76"/>
        <v>17b4a1d6-2c65-478e-a046-51cf40d25d76OPEN-CSP GOBIERNO</v>
      </c>
      <c r="D1633" s="21" t="s">
        <v>134</v>
      </c>
      <c r="E1633" t="s">
        <v>3397</v>
      </c>
      <c r="F1633" s="21" t="s">
        <v>18</v>
      </c>
      <c r="G1633" s="21" t="s">
        <v>134</v>
      </c>
      <c r="H1633" s="49" t="s">
        <v>136</v>
      </c>
      <c r="I1633" s="21" t="s">
        <v>74</v>
      </c>
      <c r="J1633" t="s">
        <v>3398</v>
      </c>
      <c r="K1633" s="53" t="s">
        <v>29</v>
      </c>
      <c r="L1633" s="52" t="s">
        <v>92</v>
      </c>
      <c r="M1633" s="48" t="s">
        <v>73</v>
      </c>
      <c r="N1633" s="89" t="s">
        <v>74</v>
      </c>
      <c r="O1633" s="90" t="s">
        <v>74</v>
      </c>
      <c r="P1633" s="89" t="s">
        <v>74</v>
      </c>
      <c r="Q1633" s="47" t="str">
        <f t="shared" si="77"/>
        <v>17b4a1d6-2c65-478e-a046-51cf40d25d76</v>
      </c>
      <c r="R1633" s="91" t="s">
        <v>848</v>
      </c>
      <c r="S1633" s="93">
        <v>4</v>
      </c>
      <c r="T1633" s="21">
        <v>1</v>
      </c>
      <c r="U1633" s="62" t="s">
        <v>139</v>
      </c>
      <c r="V1633" s="49" t="s">
        <v>136</v>
      </c>
    </row>
    <row r="1634" spans="1:22" x14ac:dyDescent="0.2">
      <c r="A1634" s="21" t="str">
        <f t="shared" si="75"/>
        <v>Catalogo principalOPEN-CSP GOBIERNOc01a89e5-d246-42d6-b21a-f4a1e9b04f56</v>
      </c>
      <c r="B1634" s="21" t="str">
        <f t="shared" si="76"/>
        <v>c01a89e5-d246-42d6-b21a-f4a1e9b04f56OPEN-CSP GOBIERNO</v>
      </c>
      <c r="D1634" s="21" t="s">
        <v>134</v>
      </c>
      <c r="E1634" t="s">
        <v>3399</v>
      </c>
      <c r="F1634" s="21" t="s">
        <v>18</v>
      </c>
      <c r="G1634" s="21" t="s">
        <v>134</v>
      </c>
      <c r="H1634" s="49" t="s">
        <v>136</v>
      </c>
      <c r="I1634" s="21" t="s">
        <v>74</v>
      </c>
      <c r="J1634" t="s">
        <v>3400</v>
      </c>
      <c r="K1634" s="53" t="s">
        <v>29</v>
      </c>
      <c r="L1634" s="52" t="s">
        <v>92</v>
      </c>
      <c r="M1634" s="48" t="s">
        <v>73</v>
      </c>
      <c r="N1634" s="89" t="s">
        <v>74</v>
      </c>
      <c r="O1634" s="90" t="s">
        <v>74</v>
      </c>
      <c r="P1634" s="89" t="s">
        <v>74</v>
      </c>
      <c r="Q1634" s="47" t="str">
        <f t="shared" si="77"/>
        <v>c01a89e5-d246-42d6-b21a-f4a1e9b04f56</v>
      </c>
      <c r="R1634" s="91" t="s">
        <v>848</v>
      </c>
      <c r="S1634" s="93">
        <v>12</v>
      </c>
      <c r="T1634" s="21">
        <v>1</v>
      </c>
      <c r="U1634" s="62" t="s">
        <v>139</v>
      </c>
      <c r="V1634" s="49" t="s">
        <v>136</v>
      </c>
    </row>
    <row r="1635" spans="1:22" x14ac:dyDescent="0.2">
      <c r="A1635" s="21" t="str">
        <f t="shared" si="75"/>
        <v>Catalogo principalOPEN-CSP GOBIERNOa6d4244b-a98b-4640-b691-a32b4d81b6a1</v>
      </c>
      <c r="B1635" s="21" t="str">
        <f t="shared" si="76"/>
        <v>a6d4244b-a98b-4640-b691-a32b4d81b6a1OPEN-CSP GOBIERNO</v>
      </c>
      <c r="D1635" s="21" t="s">
        <v>134</v>
      </c>
      <c r="E1635" t="s">
        <v>3401</v>
      </c>
      <c r="F1635" s="21" t="s">
        <v>18</v>
      </c>
      <c r="G1635" s="21" t="s">
        <v>134</v>
      </c>
      <c r="H1635" s="49" t="s">
        <v>136</v>
      </c>
      <c r="I1635" s="21" t="s">
        <v>74</v>
      </c>
      <c r="J1635" t="s">
        <v>3402</v>
      </c>
      <c r="K1635" s="53" t="s">
        <v>29</v>
      </c>
      <c r="L1635" s="52" t="s">
        <v>92</v>
      </c>
      <c r="M1635" s="48" t="s">
        <v>73</v>
      </c>
      <c r="N1635" s="89" t="s">
        <v>74</v>
      </c>
      <c r="O1635" s="90" t="s">
        <v>74</v>
      </c>
      <c r="P1635" s="89" t="s">
        <v>74</v>
      </c>
      <c r="Q1635" s="47" t="str">
        <f t="shared" si="77"/>
        <v>a6d4244b-a98b-4640-b691-a32b4d81b6a1</v>
      </c>
      <c r="R1635" s="91" t="s">
        <v>848</v>
      </c>
      <c r="S1635" s="93">
        <v>40</v>
      </c>
      <c r="T1635" s="21">
        <v>1</v>
      </c>
      <c r="U1635" s="62" t="s">
        <v>139</v>
      </c>
      <c r="V1635" s="49" t="s">
        <v>136</v>
      </c>
    </row>
    <row r="1636" spans="1:22" x14ac:dyDescent="0.2">
      <c r="A1636" s="21" t="str">
        <f t="shared" si="75"/>
        <v>Catalogo principalOVS_ES ACADEMICOH5T-00001</v>
      </c>
      <c r="B1636" s="21" t="str">
        <f t="shared" si="76"/>
        <v>H5T-00001OVS_ES ACADEMICO</v>
      </c>
      <c r="D1636" s="21" t="s">
        <v>134</v>
      </c>
      <c r="E1636" t="s">
        <v>3403</v>
      </c>
      <c r="F1636" s="21" t="s">
        <v>806</v>
      </c>
      <c r="G1636" s="21" t="s">
        <v>134</v>
      </c>
      <c r="H1636" s="49" t="s">
        <v>136</v>
      </c>
      <c r="I1636" s="21" t="s">
        <v>74</v>
      </c>
      <c r="J1636" t="s">
        <v>3404</v>
      </c>
      <c r="K1636" s="53" t="s">
        <v>29</v>
      </c>
      <c r="L1636" s="52" t="s">
        <v>92</v>
      </c>
      <c r="M1636" s="48" t="s">
        <v>73</v>
      </c>
      <c r="N1636" s="89" t="s">
        <v>74</v>
      </c>
      <c r="O1636" s="90" t="s">
        <v>74</v>
      </c>
      <c r="P1636" s="89" t="s">
        <v>74</v>
      </c>
      <c r="Q1636" s="47" t="str">
        <f t="shared" si="77"/>
        <v>H5T-00001</v>
      </c>
      <c r="R1636" s="91" t="s">
        <v>75</v>
      </c>
      <c r="S1636" s="93">
        <v>1583</v>
      </c>
      <c r="T1636" s="21">
        <v>1</v>
      </c>
      <c r="U1636" s="62" t="s">
        <v>139</v>
      </c>
      <c r="V1636" s="49" t="s">
        <v>136</v>
      </c>
    </row>
    <row r="1637" spans="1:22" x14ac:dyDescent="0.2">
      <c r="A1637" s="21" t="str">
        <f t="shared" si="75"/>
        <v>Catalogo principalOVS_ES ACADEMICOH5T-00002</v>
      </c>
      <c r="B1637" s="21" t="str">
        <f t="shared" si="76"/>
        <v>H5T-00002OVS_ES ACADEMICO</v>
      </c>
      <c r="D1637" s="21" t="s">
        <v>134</v>
      </c>
      <c r="E1637" t="s">
        <v>3405</v>
      </c>
      <c r="F1637" s="21" t="s">
        <v>806</v>
      </c>
      <c r="G1637" s="21" t="s">
        <v>134</v>
      </c>
      <c r="H1637" s="49" t="s">
        <v>136</v>
      </c>
      <c r="I1637" s="21" t="s">
        <v>74</v>
      </c>
      <c r="J1637" t="s">
        <v>3406</v>
      </c>
      <c r="K1637" s="53" t="s">
        <v>29</v>
      </c>
      <c r="L1637" s="52" t="s">
        <v>92</v>
      </c>
      <c r="M1637" s="48" t="s">
        <v>73</v>
      </c>
      <c r="N1637" s="89" t="s">
        <v>74</v>
      </c>
      <c r="O1637" s="90" t="s">
        <v>74</v>
      </c>
      <c r="P1637" s="89" t="s">
        <v>74</v>
      </c>
      <c r="Q1637" s="47" t="str">
        <f t="shared" si="77"/>
        <v>H5T-00002</v>
      </c>
      <c r="R1637" s="91" t="s">
        <v>75</v>
      </c>
      <c r="S1637" s="93">
        <v>1583</v>
      </c>
      <c r="T1637" s="21">
        <v>1</v>
      </c>
      <c r="U1637" s="62" t="s">
        <v>139</v>
      </c>
      <c r="V1637" s="49" t="s">
        <v>136</v>
      </c>
    </row>
    <row r="1638" spans="1:22" x14ac:dyDescent="0.2">
      <c r="A1638" s="21" t="str">
        <f t="shared" si="75"/>
        <v>Catalogo principalOVS_ES ACADEMICOH5T-00012</v>
      </c>
      <c r="B1638" s="21" t="str">
        <f t="shared" si="76"/>
        <v>H5T-00012OVS_ES ACADEMICO</v>
      </c>
      <c r="D1638" s="21" t="s">
        <v>134</v>
      </c>
      <c r="E1638" t="s">
        <v>3407</v>
      </c>
      <c r="F1638" s="21" t="s">
        <v>806</v>
      </c>
      <c r="G1638" s="21" t="s">
        <v>134</v>
      </c>
      <c r="H1638" s="49" t="s">
        <v>136</v>
      </c>
      <c r="I1638" s="21" t="s">
        <v>74</v>
      </c>
      <c r="J1638" t="s">
        <v>3408</v>
      </c>
      <c r="K1638" s="53" t="s">
        <v>29</v>
      </c>
      <c r="L1638" s="52" t="s">
        <v>92</v>
      </c>
      <c r="M1638" s="48" t="s">
        <v>73</v>
      </c>
      <c r="N1638" s="89" t="s">
        <v>74</v>
      </c>
      <c r="O1638" s="90" t="s">
        <v>74</v>
      </c>
      <c r="P1638" s="89" t="s">
        <v>74</v>
      </c>
      <c r="Q1638" s="47" t="str">
        <f t="shared" si="77"/>
        <v>H5T-00012</v>
      </c>
      <c r="R1638" s="91" t="s">
        <v>75</v>
      </c>
      <c r="S1638" s="93">
        <v>3098</v>
      </c>
      <c r="T1638" s="21">
        <v>1</v>
      </c>
      <c r="U1638" s="62" t="s">
        <v>139</v>
      </c>
      <c r="V1638" s="49" t="s">
        <v>136</v>
      </c>
    </row>
    <row r="1639" spans="1:22" x14ac:dyDescent="0.2">
      <c r="A1639" s="21" t="str">
        <f t="shared" si="75"/>
        <v>Catalogo principalOVS_ES ACADEMICOH5T-00013</v>
      </c>
      <c r="B1639" s="21" t="str">
        <f t="shared" si="76"/>
        <v>H5T-00013OVS_ES ACADEMICO</v>
      </c>
      <c r="D1639" s="21" t="s">
        <v>134</v>
      </c>
      <c r="E1639" t="s">
        <v>3409</v>
      </c>
      <c r="F1639" s="21" t="s">
        <v>806</v>
      </c>
      <c r="G1639" s="21" t="s">
        <v>134</v>
      </c>
      <c r="H1639" s="49" t="s">
        <v>136</v>
      </c>
      <c r="I1639" s="21" t="s">
        <v>74</v>
      </c>
      <c r="J1639" t="s">
        <v>3410</v>
      </c>
      <c r="K1639" s="53" t="s">
        <v>29</v>
      </c>
      <c r="L1639" s="52" t="s">
        <v>92</v>
      </c>
      <c r="M1639" s="48" t="s">
        <v>73</v>
      </c>
      <c r="N1639" s="89" t="s">
        <v>74</v>
      </c>
      <c r="O1639" s="90" t="s">
        <v>74</v>
      </c>
      <c r="P1639" s="89" t="s">
        <v>74</v>
      </c>
      <c r="Q1639" s="47" t="str">
        <f t="shared" si="77"/>
        <v>H5T-00013</v>
      </c>
      <c r="R1639" s="91" t="s">
        <v>75</v>
      </c>
      <c r="S1639" s="93">
        <v>3098</v>
      </c>
      <c r="T1639" s="21">
        <v>1</v>
      </c>
      <c r="U1639" s="62" t="s">
        <v>139</v>
      </c>
      <c r="V1639" s="49" t="s">
        <v>136</v>
      </c>
    </row>
    <row r="1640" spans="1:22" x14ac:dyDescent="0.2">
      <c r="A1640" s="21" t="str">
        <f t="shared" si="75"/>
        <v>Catalogo principalOVS_ES ACADEMICOH5T-00015</v>
      </c>
      <c r="B1640" s="21" t="str">
        <f t="shared" si="76"/>
        <v>H5T-00015OVS_ES ACADEMICO</v>
      </c>
      <c r="D1640" s="21" t="s">
        <v>134</v>
      </c>
      <c r="E1640" t="s">
        <v>3411</v>
      </c>
      <c r="F1640" s="21" t="s">
        <v>806</v>
      </c>
      <c r="G1640" s="21" t="s">
        <v>134</v>
      </c>
      <c r="H1640" s="49" t="s">
        <v>136</v>
      </c>
      <c r="I1640" s="21" t="s">
        <v>74</v>
      </c>
      <c r="J1640" t="s">
        <v>3412</v>
      </c>
      <c r="K1640" s="53" t="s">
        <v>29</v>
      </c>
      <c r="L1640" s="52" t="s">
        <v>92</v>
      </c>
      <c r="M1640" s="48" t="s">
        <v>73</v>
      </c>
      <c r="N1640" s="89" t="s">
        <v>74</v>
      </c>
      <c r="O1640" s="90" t="s">
        <v>74</v>
      </c>
      <c r="P1640" s="89" t="s">
        <v>74</v>
      </c>
      <c r="Q1640" s="47" t="str">
        <f t="shared" si="77"/>
        <v>H5T-00015</v>
      </c>
      <c r="R1640" s="91" t="s">
        <v>75</v>
      </c>
      <c r="S1640" s="93">
        <v>4274</v>
      </c>
      <c r="T1640" s="21">
        <v>1</v>
      </c>
      <c r="U1640" s="62" t="s">
        <v>139</v>
      </c>
      <c r="V1640" s="49" t="s">
        <v>136</v>
      </c>
    </row>
    <row r="1641" spans="1:22" x14ac:dyDescent="0.2">
      <c r="A1641" s="21" t="str">
        <f t="shared" si="75"/>
        <v>Catalogo principalOVS_ES ACADEMICOH5T-00016</v>
      </c>
      <c r="B1641" s="21" t="str">
        <f t="shared" si="76"/>
        <v>H5T-00016OVS_ES ACADEMICO</v>
      </c>
      <c r="D1641" s="21" t="s">
        <v>134</v>
      </c>
      <c r="E1641" t="s">
        <v>3413</v>
      </c>
      <c r="F1641" s="21" t="s">
        <v>806</v>
      </c>
      <c r="G1641" s="21" t="s">
        <v>134</v>
      </c>
      <c r="H1641" s="49" t="s">
        <v>136</v>
      </c>
      <c r="I1641" s="21" t="s">
        <v>74</v>
      </c>
      <c r="J1641" t="s">
        <v>3414</v>
      </c>
      <c r="K1641" s="53" t="s">
        <v>29</v>
      </c>
      <c r="L1641" s="52" t="s">
        <v>92</v>
      </c>
      <c r="M1641" s="48" t="s">
        <v>73</v>
      </c>
      <c r="N1641" s="89" t="s">
        <v>74</v>
      </c>
      <c r="O1641" s="90" t="s">
        <v>74</v>
      </c>
      <c r="P1641" s="89" t="s">
        <v>74</v>
      </c>
      <c r="Q1641" s="47" t="str">
        <f t="shared" si="77"/>
        <v>H5T-00016</v>
      </c>
      <c r="R1641" s="91" t="s">
        <v>75</v>
      </c>
      <c r="S1641" s="93">
        <v>4274</v>
      </c>
      <c r="T1641" s="21">
        <v>1</v>
      </c>
      <c r="U1641" s="62" t="s">
        <v>139</v>
      </c>
      <c r="V1641" s="49" t="s">
        <v>136</v>
      </c>
    </row>
    <row r="1642" spans="1:22" x14ac:dyDescent="0.2">
      <c r="A1642" s="21" t="str">
        <f t="shared" si="75"/>
        <v>Catalogo principalOVS_ES ACADEMICOH5T-00018</v>
      </c>
      <c r="B1642" s="21" t="str">
        <f t="shared" si="76"/>
        <v>H5T-00018OVS_ES ACADEMICO</v>
      </c>
      <c r="D1642" s="21" t="s">
        <v>134</v>
      </c>
      <c r="E1642" t="s">
        <v>3415</v>
      </c>
      <c r="F1642" s="21" t="s">
        <v>806</v>
      </c>
      <c r="G1642" s="21" t="s">
        <v>134</v>
      </c>
      <c r="H1642" s="49" t="s">
        <v>136</v>
      </c>
      <c r="I1642" s="21" t="s">
        <v>74</v>
      </c>
      <c r="J1642" t="s">
        <v>3416</v>
      </c>
      <c r="K1642" s="53" t="s">
        <v>29</v>
      </c>
      <c r="L1642" s="52" t="s">
        <v>92</v>
      </c>
      <c r="M1642" s="48" t="s">
        <v>73</v>
      </c>
      <c r="N1642" s="89" t="s">
        <v>74</v>
      </c>
      <c r="O1642" s="90" t="s">
        <v>74</v>
      </c>
      <c r="P1642" s="89" t="s">
        <v>74</v>
      </c>
      <c r="Q1642" s="47" t="str">
        <f t="shared" si="77"/>
        <v>H5T-00018</v>
      </c>
      <c r="R1642" s="91" t="s">
        <v>75</v>
      </c>
      <c r="S1642" s="93">
        <v>3098</v>
      </c>
      <c r="T1642" s="21">
        <v>1</v>
      </c>
      <c r="U1642" s="62" t="s">
        <v>139</v>
      </c>
      <c r="V1642" s="49" t="s">
        <v>136</v>
      </c>
    </row>
    <row r="1643" spans="1:22" x14ac:dyDescent="0.2">
      <c r="A1643" s="21" t="str">
        <f t="shared" si="75"/>
        <v>Catalogo principalOVS_ES ACADEMICOH5T-00019</v>
      </c>
      <c r="B1643" s="21" t="str">
        <f t="shared" si="76"/>
        <v>H5T-00019OVS_ES ACADEMICO</v>
      </c>
      <c r="D1643" s="21" t="s">
        <v>134</v>
      </c>
      <c r="E1643" t="s">
        <v>3417</v>
      </c>
      <c r="F1643" s="21" t="s">
        <v>806</v>
      </c>
      <c r="G1643" s="21" t="s">
        <v>134</v>
      </c>
      <c r="H1643" s="49" t="s">
        <v>136</v>
      </c>
      <c r="I1643" s="21" t="s">
        <v>74</v>
      </c>
      <c r="J1643" t="s">
        <v>3418</v>
      </c>
      <c r="K1643" s="53" t="s">
        <v>29</v>
      </c>
      <c r="L1643" s="52" t="s">
        <v>92</v>
      </c>
      <c r="M1643" s="48" t="s">
        <v>73</v>
      </c>
      <c r="N1643" s="89" t="s">
        <v>74</v>
      </c>
      <c r="O1643" s="90" t="s">
        <v>74</v>
      </c>
      <c r="P1643" s="89" t="s">
        <v>74</v>
      </c>
      <c r="Q1643" s="47" t="str">
        <f t="shared" si="77"/>
        <v>H5T-00019</v>
      </c>
      <c r="R1643" s="91" t="s">
        <v>75</v>
      </c>
      <c r="S1643" s="93">
        <v>3098</v>
      </c>
      <c r="T1643" s="21">
        <v>1</v>
      </c>
      <c r="U1643" s="62" t="s">
        <v>139</v>
      </c>
      <c r="V1643" s="49" t="s">
        <v>136</v>
      </c>
    </row>
    <row r="1644" spans="1:22" x14ac:dyDescent="0.2">
      <c r="A1644" s="21" t="str">
        <f t="shared" si="75"/>
        <v>Catalogo principalOPEN-CSP GOBIERNO4UN-00011</v>
      </c>
      <c r="B1644" s="21" t="str">
        <f t="shared" si="76"/>
        <v>4UN-00011OPEN-CSP GOBIERNO</v>
      </c>
      <c r="D1644" s="21" t="s">
        <v>134</v>
      </c>
      <c r="E1644" t="s">
        <v>3419</v>
      </c>
      <c r="F1644" s="21" t="s">
        <v>18</v>
      </c>
      <c r="G1644" s="21" t="s">
        <v>134</v>
      </c>
      <c r="H1644" s="49" t="s">
        <v>136</v>
      </c>
      <c r="I1644" s="21" t="s">
        <v>74</v>
      </c>
      <c r="J1644" t="s">
        <v>3420</v>
      </c>
      <c r="K1644" s="53" t="s">
        <v>29</v>
      </c>
      <c r="L1644" s="52" t="s">
        <v>92</v>
      </c>
      <c r="M1644" s="48" t="s">
        <v>73</v>
      </c>
      <c r="N1644" s="89" t="s">
        <v>74</v>
      </c>
      <c r="O1644" s="90" t="s">
        <v>74</v>
      </c>
      <c r="P1644" s="89" t="s">
        <v>74</v>
      </c>
      <c r="Q1644" s="47" t="str">
        <f t="shared" si="77"/>
        <v>4UN-00011</v>
      </c>
      <c r="R1644" s="91" t="s">
        <v>138</v>
      </c>
      <c r="S1644" s="93">
        <v>100.49</v>
      </c>
      <c r="T1644" s="21">
        <v>1</v>
      </c>
      <c r="U1644" s="62" t="s">
        <v>139</v>
      </c>
      <c r="V1644" s="49" t="s">
        <v>136</v>
      </c>
    </row>
    <row r="1645" spans="1:22" x14ac:dyDescent="0.2">
      <c r="A1645" s="21" t="str">
        <f t="shared" si="75"/>
        <v>Catalogo principalOPEN-CSP GOBIERNO9ST-00159</v>
      </c>
      <c r="B1645" s="21" t="str">
        <f t="shared" si="76"/>
        <v>9ST-00159OPEN-CSP GOBIERNO</v>
      </c>
      <c r="D1645" s="21" t="s">
        <v>134</v>
      </c>
      <c r="E1645" t="s">
        <v>3421</v>
      </c>
      <c r="F1645" s="21" t="s">
        <v>18</v>
      </c>
      <c r="G1645" s="21" t="s">
        <v>134</v>
      </c>
      <c r="H1645" s="49" t="s">
        <v>136</v>
      </c>
      <c r="I1645" s="21" t="s">
        <v>74</v>
      </c>
      <c r="J1645" t="s">
        <v>3422</v>
      </c>
      <c r="K1645" s="53" t="s">
        <v>29</v>
      </c>
      <c r="L1645" s="52" t="s">
        <v>92</v>
      </c>
      <c r="M1645" s="48" t="s">
        <v>73</v>
      </c>
      <c r="N1645" s="89" t="s">
        <v>74</v>
      </c>
      <c r="O1645" s="90" t="s">
        <v>74</v>
      </c>
      <c r="P1645" s="89" t="s">
        <v>74</v>
      </c>
      <c r="Q1645" s="47" t="str">
        <f t="shared" si="77"/>
        <v>9ST-00159</v>
      </c>
      <c r="R1645" s="91" t="s">
        <v>138</v>
      </c>
      <c r="S1645" s="93">
        <v>5136.46</v>
      </c>
      <c r="T1645" s="21">
        <v>1</v>
      </c>
      <c r="U1645" s="62" t="s">
        <v>139</v>
      </c>
      <c r="V1645" s="49" t="s">
        <v>136</v>
      </c>
    </row>
    <row r="1646" spans="1:22" x14ac:dyDescent="0.2">
      <c r="A1646" s="21" t="str">
        <f t="shared" si="75"/>
        <v>Catalogo principalOPEN-CSP GOBIERNO9ST-00160</v>
      </c>
      <c r="B1646" s="21" t="str">
        <f t="shared" si="76"/>
        <v>9ST-00160OPEN-CSP GOBIERNO</v>
      </c>
      <c r="D1646" s="21" t="s">
        <v>134</v>
      </c>
      <c r="E1646" t="s">
        <v>3423</v>
      </c>
      <c r="F1646" s="21" t="s">
        <v>18</v>
      </c>
      <c r="G1646" s="21" t="s">
        <v>134</v>
      </c>
      <c r="H1646" s="49" t="s">
        <v>136</v>
      </c>
      <c r="I1646" s="21" t="s">
        <v>74</v>
      </c>
      <c r="J1646" t="s">
        <v>3424</v>
      </c>
      <c r="K1646" s="53" t="s">
        <v>29</v>
      </c>
      <c r="L1646" s="52" t="s">
        <v>92</v>
      </c>
      <c r="M1646" s="48" t="s">
        <v>73</v>
      </c>
      <c r="N1646" s="89" t="s">
        <v>74</v>
      </c>
      <c r="O1646" s="90" t="s">
        <v>74</v>
      </c>
      <c r="P1646" s="89" t="s">
        <v>74</v>
      </c>
      <c r="Q1646" s="47" t="str">
        <f t="shared" si="77"/>
        <v>9ST-00160</v>
      </c>
      <c r="R1646" s="91" t="s">
        <v>138</v>
      </c>
      <c r="S1646" s="93">
        <v>1712.2</v>
      </c>
      <c r="T1646" s="21">
        <v>1</v>
      </c>
      <c r="U1646" s="62" t="s">
        <v>139</v>
      </c>
      <c r="V1646" s="49" t="s">
        <v>136</v>
      </c>
    </row>
    <row r="1647" spans="1:22" x14ac:dyDescent="0.2">
      <c r="A1647" s="21" t="str">
        <f t="shared" si="75"/>
        <v>Catalogo principalOPEN-CSP GOBIERNO9ST-00161</v>
      </c>
      <c r="B1647" s="21" t="str">
        <f t="shared" si="76"/>
        <v>9ST-00161OPEN-CSP GOBIERNO</v>
      </c>
      <c r="D1647" s="21" t="s">
        <v>134</v>
      </c>
      <c r="E1647" t="s">
        <v>3425</v>
      </c>
      <c r="F1647" s="21" t="s">
        <v>18</v>
      </c>
      <c r="G1647" s="21" t="s">
        <v>134</v>
      </c>
      <c r="H1647" s="49" t="s">
        <v>136</v>
      </c>
      <c r="I1647" s="21" t="s">
        <v>74</v>
      </c>
      <c r="J1647" t="s">
        <v>3426</v>
      </c>
      <c r="K1647" s="53" t="s">
        <v>29</v>
      </c>
      <c r="L1647" s="52" t="s">
        <v>92</v>
      </c>
      <c r="M1647" s="48" t="s">
        <v>73</v>
      </c>
      <c r="N1647" s="89" t="s">
        <v>74</v>
      </c>
      <c r="O1647" s="90" t="s">
        <v>74</v>
      </c>
      <c r="P1647" s="89" t="s">
        <v>74</v>
      </c>
      <c r="Q1647" s="47" t="str">
        <f t="shared" si="77"/>
        <v>9ST-00161</v>
      </c>
      <c r="R1647" s="91" t="s">
        <v>138</v>
      </c>
      <c r="S1647" s="93">
        <v>3424.27</v>
      </c>
      <c r="T1647" s="21">
        <v>1</v>
      </c>
      <c r="U1647" s="62" t="s">
        <v>139</v>
      </c>
      <c r="V1647" s="49" t="s">
        <v>136</v>
      </c>
    </row>
    <row r="1648" spans="1:22" x14ac:dyDescent="0.2">
      <c r="A1648" s="21" t="str">
        <f t="shared" si="75"/>
        <v>Catalogo principalOPEN-CSP GOBIERNOGMK-00004</v>
      </c>
      <c r="B1648" s="21" t="str">
        <f t="shared" si="76"/>
        <v>GMK-00004OPEN-CSP GOBIERNO</v>
      </c>
      <c r="D1648" s="21" t="s">
        <v>134</v>
      </c>
      <c r="E1648" t="s">
        <v>3427</v>
      </c>
      <c r="F1648" s="21" t="s">
        <v>18</v>
      </c>
      <c r="G1648" s="21" t="s">
        <v>134</v>
      </c>
      <c r="H1648" s="49" t="s">
        <v>136</v>
      </c>
      <c r="I1648" s="21" t="s">
        <v>74</v>
      </c>
      <c r="J1648" t="s">
        <v>3428</v>
      </c>
      <c r="K1648" s="53" t="s">
        <v>29</v>
      </c>
      <c r="L1648" s="52" t="s">
        <v>92</v>
      </c>
      <c r="M1648" s="48" t="s">
        <v>73</v>
      </c>
      <c r="N1648" s="89" t="s">
        <v>74</v>
      </c>
      <c r="O1648" s="90" t="s">
        <v>74</v>
      </c>
      <c r="P1648" s="89" t="s">
        <v>74</v>
      </c>
      <c r="Q1648" s="47" t="str">
        <f t="shared" si="77"/>
        <v>GMK-00004</v>
      </c>
      <c r="R1648" s="91" t="s">
        <v>75</v>
      </c>
      <c r="S1648" s="93">
        <v>6000</v>
      </c>
      <c r="T1648" s="21">
        <v>1</v>
      </c>
      <c r="U1648" s="62" t="s">
        <v>139</v>
      </c>
      <c r="V1648" s="49" t="s">
        <v>136</v>
      </c>
    </row>
    <row r="1649" spans="1:22" x14ac:dyDescent="0.2">
      <c r="A1649" s="21" t="str">
        <f t="shared" si="75"/>
        <v>Catalogo principalOPEN-CSP GOBIERNOGMP-00004</v>
      </c>
      <c r="B1649" s="21" t="str">
        <f t="shared" si="76"/>
        <v>GMP-00004OPEN-CSP GOBIERNO</v>
      </c>
      <c r="D1649" s="21" t="s">
        <v>134</v>
      </c>
      <c r="E1649" t="s">
        <v>3429</v>
      </c>
      <c r="F1649" s="21" t="s">
        <v>18</v>
      </c>
      <c r="G1649" s="21" t="s">
        <v>134</v>
      </c>
      <c r="H1649" s="49" t="s">
        <v>136</v>
      </c>
      <c r="I1649" s="21" t="s">
        <v>74</v>
      </c>
      <c r="J1649" t="s">
        <v>3430</v>
      </c>
      <c r="K1649" s="53" t="s">
        <v>29</v>
      </c>
      <c r="L1649" s="52" t="s">
        <v>92</v>
      </c>
      <c r="M1649" s="48" t="s">
        <v>73</v>
      </c>
      <c r="N1649" s="89" t="s">
        <v>74</v>
      </c>
      <c r="O1649" s="90" t="s">
        <v>74</v>
      </c>
      <c r="P1649" s="89" t="s">
        <v>74</v>
      </c>
      <c r="Q1649" s="47" t="str">
        <f t="shared" si="77"/>
        <v>GMP-00004</v>
      </c>
      <c r="R1649" s="91" t="s">
        <v>75</v>
      </c>
      <c r="S1649" s="93">
        <v>600</v>
      </c>
      <c r="T1649" s="21">
        <v>1</v>
      </c>
      <c r="U1649" s="62" t="s">
        <v>139</v>
      </c>
      <c r="V1649" s="49" t="s">
        <v>136</v>
      </c>
    </row>
    <row r="1650" spans="1:22" x14ac:dyDescent="0.2">
      <c r="A1650" s="21" t="str">
        <f t="shared" si="75"/>
        <v>Catalogo principalOPEN-CSP GOBIERNOR2W-00008</v>
      </c>
      <c r="B1650" s="21" t="str">
        <f t="shared" si="76"/>
        <v>R2W-00008OPEN-CSP GOBIERNO</v>
      </c>
      <c r="D1650" s="21" t="s">
        <v>134</v>
      </c>
      <c r="E1650" t="s">
        <v>3431</v>
      </c>
      <c r="F1650" s="21" t="s">
        <v>18</v>
      </c>
      <c r="G1650" s="21" t="s">
        <v>134</v>
      </c>
      <c r="H1650" s="49" t="s">
        <v>136</v>
      </c>
      <c r="I1650" s="21" t="s">
        <v>74</v>
      </c>
      <c r="J1650" t="s">
        <v>3432</v>
      </c>
      <c r="K1650" s="53" t="s">
        <v>29</v>
      </c>
      <c r="L1650" s="52" t="s">
        <v>92</v>
      </c>
      <c r="M1650" s="48" t="s">
        <v>73</v>
      </c>
      <c r="N1650" s="89" t="s">
        <v>74</v>
      </c>
      <c r="O1650" s="90" t="s">
        <v>74</v>
      </c>
      <c r="P1650" s="89" t="s">
        <v>74</v>
      </c>
      <c r="Q1650" s="47" t="str">
        <f t="shared" si="77"/>
        <v>R2W-00008</v>
      </c>
      <c r="R1650" s="91" t="s">
        <v>138</v>
      </c>
      <c r="S1650" s="93">
        <v>7004.61</v>
      </c>
      <c r="T1650" s="21">
        <v>1</v>
      </c>
      <c r="U1650" s="62" t="s">
        <v>139</v>
      </c>
      <c r="V1650" s="49" t="s">
        <v>136</v>
      </c>
    </row>
    <row r="1651" spans="1:22" x14ac:dyDescent="0.2">
      <c r="A1651" s="21" t="str">
        <f t="shared" si="75"/>
        <v>Catalogo principalOPEN-CSP GOBIERNOefb0c254-e9c6-4e9b-be12-eb2b7849953f</v>
      </c>
      <c r="B1651" s="21" t="str">
        <f t="shared" si="76"/>
        <v>efb0c254-e9c6-4e9b-be12-eb2b7849953fOPEN-CSP GOBIERNO</v>
      </c>
      <c r="D1651" s="21" t="s">
        <v>134</v>
      </c>
      <c r="E1651" t="s">
        <v>3433</v>
      </c>
      <c r="F1651" s="21" t="s">
        <v>18</v>
      </c>
      <c r="G1651" s="21" t="s">
        <v>134</v>
      </c>
      <c r="H1651" s="49" t="s">
        <v>136</v>
      </c>
      <c r="I1651" s="21" t="s">
        <v>74</v>
      </c>
      <c r="J1651" t="s">
        <v>3434</v>
      </c>
      <c r="K1651" s="53" t="s">
        <v>29</v>
      </c>
      <c r="L1651" s="52" t="s">
        <v>92</v>
      </c>
      <c r="M1651" s="48" t="s">
        <v>73</v>
      </c>
      <c r="N1651" s="89" t="s">
        <v>74</v>
      </c>
      <c r="O1651" s="90" t="s">
        <v>74</v>
      </c>
      <c r="P1651" s="89" t="s">
        <v>74</v>
      </c>
      <c r="Q1651" s="47" t="str">
        <f t="shared" si="77"/>
        <v>efb0c254-e9c6-4e9b-be12-eb2b7849953f</v>
      </c>
      <c r="R1651" s="91" t="s">
        <v>848</v>
      </c>
      <c r="S1651" s="93">
        <v>12</v>
      </c>
      <c r="T1651" s="21">
        <v>1</v>
      </c>
      <c r="U1651" s="62" t="s">
        <v>139</v>
      </c>
      <c r="V1651" s="49" t="s">
        <v>136</v>
      </c>
    </row>
    <row r="1652" spans="1:22" x14ac:dyDescent="0.2">
      <c r="A1652" s="21" t="str">
        <f t="shared" si="75"/>
        <v>Catalogo principalOPEN-CSP GOBIERNOce497fb2-0764-4761-b07a-081b85a390c9</v>
      </c>
      <c r="B1652" s="21" t="str">
        <f t="shared" si="76"/>
        <v>ce497fb2-0764-4761-b07a-081b85a390c9OPEN-CSP GOBIERNO</v>
      </c>
      <c r="D1652" s="21" t="s">
        <v>134</v>
      </c>
      <c r="E1652" t="s">
        <v>3435</v>
      </c>
      <c r="F1652" s="21" t="s">
        <v>18</v>
      </c>
      <c r="G1652" s="21" t="s">
        <v>134</v>
      </c>
      <c r="H1652" s="49" t="s">
        <v>136</v>
      </c>
      <c r="I1652" s="21" t="s">
        <v>74</v>
      </c>
      <c r="J1652" t="s">
        <v>3436</v>
      </c>
      <c r="K1652" s="53" t="s">
        <v>29</v>
      </c>
      <c r="L1652" s="52" t="s">
        <v>92</v>
      </c>
      <c r="M1652" s="48" t="s">
        <v>73</v>
      </c>
      <c r="N1652" s="89" t="s">
        <v>74</v>
      </c>
      <c r="O1652" s="90" t="s">
        <v>74</v>
      </c>
      <c r="P1652" s="89" t="s">
        <v>74</v>
      </c>
      <c r="Q1652" s="47" t="str">
        <f t="shared" si="77"/>
        <v>ce497fb2-0764-4761-b07a-081b85a390c9</v>
      </c>
      <c r="R1652" s="91" t="s">
        <v>848</v>
      </c>
      <c r="S1652" s="93">
        <v>16</v>
      </c>
      <c r="T1652" s="21">
        <v>1</v>
      </c>
      <c r="U1652" s="62" t="s">
        <v>139</v>
      </c>
      <c r="V1652" s="49" t="s">
        <v>136</v>
      </c>
    </row>
    <row r="1653" spans="1:22" x14ac:dyDescent="0.2">
      <c r="A1653" s="21" t="str">
        <f t="shared" si="75"/>
        <v>Catalogo principalOPEN-CSP GOBIERNO8742366a-c26a-4bf0-86e8-6e2c72d9b919</v>
      </c>
      <c r="B1653" s="21" t="str">
        <f t="shared" si="76"/>
        <v>8742366a-c26a-4bf0-86e8-6e2c72d9b919OPEN-CSP GOBIERNO</v>
      </c>
      <c r="D1653" s="21" t="s">
        <v>134</v>
      </c>
      <c r="E1653" t="s">
        <v>3437</v>
      </c>
      <c r="F1653" s="21" t="s">
        <v>18</v>
      </c>
      <c r="G1653" s="21" t="s">
        <v>134</v>
      </c>
      <c r="H1653" s="49" t="s">
        <v>136</v>
      </c>
      <c r="I1653" s="21" t="s">
        <v>74</v>
      </c>
      <c r="J1653" t="s">
        <v>3438</v>
      </c>
      <c r="K1653" s="53" t="s">
        <v>29</v>
      </c>
      <c r="L1653" s="52" t="s">
        <v>92</v>
      </c>
      <c r="M1653" s="48" t="s">
        <v>73</v>
      </c>
      <c r="N1653" s="89" t="s">
        <v>74</v>
      </c>
      <c r="O1653" s="90" t="s">
        <v>74</v>
      </c>
      <c r="P1653" s="89" t="s">
        <v>74</v>
      </c>
      <c r="Q1653" s="47" t="str">
        <f t="shared" si="77"/>
        <v>8742366a-c26a-4bf0-86e8-6e2c72d9b919</v>
      </c>
      <c r="R1653" s="91" t="s">
        <v>848</v>
      </c>
      <c r="S1653" s="93">
        <v>28</v>
      </c>
      <c r="T1653" s="21">
        <v>1</v>
      </c>
      <c r="U1653" s="62" t="s">
        <v>139</v>
      </c>
      <c r="V1653" s="49" t="s">
        <v>136</v>
      </c>
    </row>
    <row r="1654" spans="1:22" x14ac:dyDescent="0.2">
      <c r="A1654" s="21" t="str">
        <f t="shared" si="75"/>
        <v>Catalogo principalOPEN-CSP GOBIERNO80031106-370e-4090-af6c-48d8394c3357</v>
      </c>
      <c r="B1654" s="21" t="str">
        <f t="shared" si="76"/>
        <v>80031106-370e-4090-af6c-48d8394c3357OPEN-CSP GOBIERNO</v>
      </c>
      <c r="D1654" s="21" t="s">
        <v>134</v>
      </c>
      <c r="E1654" t="s">
        <v>3439</v>
      </c>
      <c r="F1654" s="21" t="s">
        <v>18</v>
      </c>
      <c r="G1654" s="21" t="s">
        <v>134</v>
      </c>
      <c r="H1654" s="49" t="s">
        <v>136</v>
      </c>
      <c r="I1654" s="21" t="s">
        <v>74</v>
      </c>
      <c r="J1654" t="s">
        <v>3440</v>
      </c>
      <c r="K1654" s="53" t="s">
        <v>29</v>
      </c>
      <c r="L1654" s="52" t="s">
        <v>92</v>
      </c>
      <c r="M1654" s="48" t="s">
        <v>73</v>
      </c>
      <c r="N1654" s="89" t="s">
        <v>74</v>
      </c>
      <c r="O1654" s="90" t="s">
        <v>74</v>
      </c>
      <c r="P1654" s="89" t="s">
        <v>74</v>
      </c>
      <c r="Q1654" s="47" t="str">
        <f t="shared" si="77"/>
        <v>80031106-370e-4090-af6c-48d8394c3357</v>
      </c>
      <c r="R1654" s="91" t="s">
        <v>848</v>
      </c>
      <c r="S1654" s="93">
        <v>40</v>
      </c>
      <c r="T1654" s="21">
        <v>1</v>
      </c>
      <c r="U1654" s="62" t="s">
        <v>139</v>
      </c>
      <c r="V1654" s="49" t="s">
        <v>136</v>
      </c>
    </row>
    <row r="1655" spans="1:22" x14ac:dyDescent="0.2">
      <c r="A1655" s="21" t="str">
        <f t="shared" si="75"/>
        <v>Catalogo principalOPEN-CSP GOBIERNO5d628802-49ce-4c84-954f-1a2170de1ac7</v>
      </c>
      <c r="B1655" s="21" t="str">
        <f t="shared" si="76"/>
        <v>5d628802-49ce-4c84-954f-1a2170de1ac7OPEN-CSP GOBIERNO</v>
      </c>
      <c r="D1655" s="21" t="s">
        <v>134</v>
      </c>
      <c r="E1655" t="s">
        <v>3441</v>
      </c>
      <c r="F1655" s="21" t="s">
        <v>18</v>
      </c>
      <c r="G1655" s="21" t="s">
        <v>134</v>
      </c>
      <c r="H1655" s="49" t="s">
        <v>136</v>
      </c>
      <c r="I1655" s="21" t="s">
        <v>74</v>
      </c>
      <c r="J1655" t="s">
        <v>3442</v>
      </c>
      <c r="K1655" s="53" t="s">
        <v>29</v>
      </c>
      <c r="L1655" s="52" t="s">
        <v>92</v>
      </c>
      <c r="M1655" s="48" t="s">
        <v>73</v>
      </c>
      <c r="N1655" s="89" t="s">
        <v>74</v>
      </c>
      <c r="O1655" s="90" t="s">
        <v>74</v>
      </c>
      <c r="P1655" s="89" t="s">
        <v>74</v>
      </c>
      <c r="Q1655" s="47" t="str">
        <f t="shared" si="77"/>
        <v>5d628802-49ce-4c84-954f-1a2170de1ac7</v>
      </c>
      <c r="R1655" s="91" t="s">
        <v>848</v>
      </c>
      <c r="S1655" s="93">
        <v>3.2</v>
      </c>
      <c r="T1655" s="21">
        <v>1</v>
      </c>
      <c r="U1655" s="62" t="s">
        <v>139</v>
      </c>
      <c r="V1655" s="49" t="s">
        <v>136</v>
      </c>
    </row>
    <row r="1656" spans="1:22" x14ac:dyDescent="0.2">
      <c r="A1656" s="21" t="str">
        <f t="shared" si="75"/>
        <v>Catalogo principalOPEN-CSP GOBIERNO9c67d4f2-fbdb-48a0-8c6c-15d9a1eef7ee</v>
      </c>
      <c r="B1656" s="21" t="str">
        <f t="shared" si="76"/>
        <v>9c67d4f2-fbdb-48a0-8c6c-15d9a1eef7eeOPEN-CSP GOBIERNO</v>
      </c>
      <c r="D1656" s="21" t="s">
        <v>134</v>
      </c>
      <c r="E1656" t="s">
        <v>3443</v>
      </c>
      <c r="F1656" s="21" t="s">
        <v>18</v>
      </c>
      <c r="G1656" s="21" t="s">
        <v>134</v>
      </c>
      <c r="H1656" s="49" t="s">
        <v>136</v>
      </c>
      <c r="I1656" s="21" t="s">
        <v>74</v>
      </c>
      <c r="J1656" t="s">
        <v>3444</v>
      </c>
      <c r="K1656" s="53" t="s">
        <v>29</v>
      </c>
      <c r="L1656" s="52" t="s">
        <v>92</v>
      </c>
      <c r="M1656" s="48" t="s">
        <v>73</v>
      </c>
      <c r="N1656" s="89" t="s">
        <v>74</v>
      </c>
      <c r="O1656" s="90" t="s">
        <v>74</v>
      </c>
      <c r="P1656" s="89" t="s">
        <v>74</v>
      </c>
      <c r="Q1656" s="47" t="str">
        <f t="shared" si="77"/>
        <v>9c67d4f2-fbdb-48a0-8c6c-15d9a1eef7ee</v>
      </c>
      <c r="R1656" s="91" t="s">
        <v>848</v>
      </c>
      <c r="S1656" s="93">
        <v>1000</v>
      </c>
      <c r="T1656" s="21">
        <v>1</v>
      </c>
      <c r="U1656" s="62" t="s">
        <v>139</v>
      </c>
      <c r="V1656" s="49" t="s">
        <v>136</v>
      </c>
    </row>
    <row r="1657" spans="1:22" x14ac:dyDescent="0.2">
      <c r="A1657" s="21" t="str">
        <f t="shared" si="75"/>
        <v>Catalogo principalOPEN-CSP GOBIERNOf4d6d6cc-b7e6-4e05-bb60-de52ab3d95d1</v>
      </c>
      <c r="B1657" s="21" t="str">
        <f t="shared" si="76"/>
        <v>f4d6d6cc-b7e6-4e05-bb60-de52ab3d95d1OPEN-CSP GOBIERNO</v>
      </c>
      <c r="D1657" s="21" t="s">
        <v>134</v>
      </c>
      <c r="E1657" t="s">
        <v>3445</v>
      </c>
      <c r="F1657" s="21" t="s">
        <v>18</v>
      </c>
      <c r="G1657" s="21" t="s">
        <v>134</v>
      </c>
      <c r="H1657" s="49" t="s">
        <v>136</v>
      </c>
      <c r="I1657" s="21" t="s">
        <v>74</v>
      </c>
      <c r="J1657" t="s">
        <v>3446</v>
      </c>
      <c r="K1657" s="53" t="s">
        <v>29</v>
      </c>
      <c r="L1657" s="52" t="s">
        <v>92</v>
      </c>
      <c r="M1657" s="48" t="s">
        <v>73</v>
      </c>
      <c r="N1657" s="89" t="s">
        <v>74</v>
      </c>
      <c r="O1657" s="90" t="s">
        <v>74</v>
      </c>
      <c r="P1657" s="89" t="s">
        <v>74</v>
      </c>
      <c r="Q1657" s="47" t="str">
        <f t="shared" si="77"/>
        <v>f4d6d6cc-b7e6-4e05-bb60-de52ab3d95d1</v>
      </c>
      <c r="R1657" s="91" t="s">
        <v>848</v>
      </c>
      <c r="S1657" s="93">
        <v>150</v>
      </c>
      <c r="T1657" s="21">
        <v>1</v>
      </c>
      <c r="U1657" s="62" t="s">
        <v>139</v>
      </c>
      <c r="V1657" s="49" t="s">
        <v>136</v>
      </c>
    </row>
    <row r="1658" spans="1:22" x14ac:dyDescent="0.2">
      <c r="A1658" s="21" t="str">
        <f t="shared" si="75"/>
        <v>Catalogo principalOPEN-CSP GOBIERNO6910823a-9494-4441-9fee-4539117611e2</v>
      </c>
      <c r="B1658" s="21" t="str">
        <f t="shared" si="76"/>
        <v>6910823a-9494-4441-9fee-4539117611e2OPEN-CSP GOBIERNO</v>
      </c>
      <c r="D1658" s="21" t="s">
        <v>134</v>
      </c>
      <c r="E1658" t="s">
        <v>3447</v>
      </c>
      <c r="F1658" s="21" t="s">
        <v>18</v>
      </c>
      <c r="G1658" s="21" t="s">
        <v>134</v>
      </c>
      <c r="H1658" s="49" t="s">
        <v>136</v>
      </c>
      <c r="I1658" s="21" t="s">
        <v>74</v>
      </c>
      <c r="J1658" t="s">
        <v>3448</v>
      </c>
      <c r="K1658" s="53" t="s">
        <v>29</v>
      </c>
      <c r="L1658" s="52" t="s">
        <v>92</v>
      </c>
      <c r="M1658" s="48" t="s">
        <v>73</v>
      </c>
      <c r="N1658" s="89" t="s">
        <v>74</v>
      </c>
      <c r="O1658" s="90" t="s">
        <v>74</v>
      </c>
      <c r="P1658" s="89" t="s">
        <v>74</v>
      </c>
      <c r="Q1658" s="47" t="str">
        <f t="shared" si="77"/>
        <v>6910823a-9494-4441-9fee-4539117611e2</v>
      </c>
      <c r="R1658" s="91" t="s">
        <v>848</v>
      </c>
      <c r="S1658" s="93">
        <v>100</v>
      </c>
      <c r="T1658" s="21">
        <v>1</v>
      </c>
      <c r="U1658" s="62" t="s">
        <v>139</v>
      </c>
      <c r="V1658" s="49" t="s">
        <v>136</v>
      </c>
    </row>
    <row r="1659" spans="1:22" x14ac:dyDescent="0.2">
      <c r="A1659" s="21" t="str">
        <f t="shared" si="75"/>
        <v>Catalogo principalOPEN-CSP GOBIERNOb8ece6e3-dadd-4d4c-8c9f-e885a63003ed</v>
      </c>
      <c r="B1659" s="21" t="str">
        <f t="shared" si="76"/>
        <v>b8ece6e3-dadd-4d4c-8c9f-e885a63003edOPEN-CSP GOBIERNO</v>
      </c>
      <c r="D1659" s="21" t="s">
        <v>134</v>
      </c>
      <c r="E1659" t="s">
        <v>3449</v>
      </c>
      <c r="F1659" s="21" t="s">
        <v>18</v>
      </c>
      <c r="G1659" s="21" t="s">
        <v>134</v>
      </c>
      <c r="H1659" s="49" t="s">
        <v>136</v>
      </c>
      <c r="I1659" s="21" t="s">
        <v>74</v>
      </c>
      <c r="J1659" t="s">
        <v>3450</v>
      </c>
      <c r="K1659" s="53" t="s">
        <v>29</v>
      </c>
      <c r="L1659" s="52" t="s">
        <v>92</v>
      </c>
      <c r="M1659" s="48" t="s">
        <v>73</v>
      </c>
      <c r="N1659" s="89" t="s">
        <v>74</v>
      </c>
      <c r="O1659" s="90" t="s">
        <v>74</v>
      </c>
      <c r="P1659" s="89" t="s">
        <v>74</v>
      </c>
      <c r="Q1659" s="47" t="str">
        <f t="shared" si="77"/>
        <v>b8ece6e3-dadd-4d4c-8c9f-e885a63003ed</v>
      </c>
      <c r="R1659" s="91" t="s">
        <v>848</v>
      </c>
      <c r="S1659" s="93">
        <v>1000</v>
      </c>
      <c r="T1659" s="21">
        <v>1</v>
      </c>
      <c r="U1659" s="62" t="s">
        <v>139</v>
      </c>
      <c r="V1659" s="49" t="s">
        <v>136</v>
      </c>
    </row>
    <row r="1660" spans="1:22" x14ac:dyDescent="0.2">
      <c r="A1660" s="21" t="str">
        <f t="shared" si="75"/>
        <v>Catalogo principalOPEN-CSP GOBIERNO626d21d7-1141-4567-bcb2-26afebbed4e3</v>
      </c>
      <c r="B1660" s="21" t="str">
        <f t="shared" si="76"/>
        <v>626d21d7-1141-4567-bcb2-26afebbed4e3OPEN-CSP GOBIERNO</v>
      </c>
      <c r="D1660" s="21" t="s">
        <v>134</v>
      </c>
      <c r="E1660" t="s">
        <v>3451</v>
      </c>
      <c r="F1660" s="21" t="s">
        <v>18</v>
      </c>
      <c r="G1660" s="21" t="s">
        <v>134</v>
      </c>
      <c r="H1660" s="49" t="s">
        <v>136</v>
      </c>
      <c r="I1660" s="21" t="s">
        <v>74</v>
      </c>
      <c r="J1660" t="s">
        <v>3452</v>
      </c>
      <c r="K1660" s="53" t="s">
        <v>29</v>
      </c>
      <c r="L1660" s="52" t="s">
        <v>92</v>
      </c>
      <c r="M1660" s="48" t="s">
        <v>73</v>
      </c>
      <c r="N1660" s="89" t="s">
        <v>74</v>
      </c>
      <c r="O1660" s="90" t="s">
        <v>74</v>
      </c>
      <c r="P1660" s="89" t="s">
        <v>74</v>
      </c>
      <c r="Q1660" s="47" t="str">
        <f t="shared" si="77"/>
        <v>626d21d7-1141-4567-bcb2-26afebbed4e3</v>
      </c>
      <c r="R1660" s="91" t="s">
        <v>848</v>
      </c>
      <c r="S1660" s="93">
        <v>150</v>
      </c>
      <c r="T1660" s="21">
        <v>1</v>
      </c>
      <c r="U1660" s="62" t="s">
        <v>139</v>
      </c>
      <c r="V1660" s="49" t="s">
        <v>136</v>
      </c>
    </row>
    <row r="1661" spans="1:22" x14ac:dyDescent="0.2">
      <c r="A1661" s="21" t="str">
        <f t="shared" si="75"/>
        <v>Catalogo principalOPEN-CSP GOBIERNOd11d5bea-daed-40dd-952d-ef0372aa8e3f</v>
      </c>
      <c r="B1661" s="21" t="str">
        <f t="shared" si="76"/>
        <v>d11d5bea-daed-40dd-952d-ef0372aa8e3fOPEN-CSP GOBIERNO</v>
      </c>
      <c r="D1661" s="21" t="s">
        <v>134</v>
      </c>
      <c r="E1661" t="s">
        <v>3453</v>
      </c>
      <c r="F1661" s="21" t="s">
        <v>18</v>
      </c>
      <c r="G1661" s="21" t="s">
        <v>134</v>
      </c>
      <c r="H1661" s="49" t="s">
        <v>136</v>
      </c>
      <c r="I1661" s="21" t="s">
        <v>74</v>
      </c>
      <c r="J1661" t="s">
        <v>3454</v>
      </c>
      <c r="K1661" s="53" t="s">
        <v>29</v>
      </c>
      <c r="L1661" s="52" t="s">
        <v>92</v>
      </c>
      <c r="M1661" s="48" t="s">
        <v>73</v>
      </c>
      <c r="N1661" s="89" t="s">
        <v>74</v>
      </c>
      <c r="O1661" s="90" t="s">
        <v>74</v>
      </c>
      <c r="P1661" s="89" t="s">
        <v>74</v>
      </c>
      <c r="Q1661" s="47" t="str">
        <f t="shared" si="77"/>
        <v>d11d5bea-daed-40dd-952d-ef0372aa8e3f</v>
      </c>
      <c r="R1661" s="91" t="s">
        <v>848</v>
      </c>
      <c r="S1661" s="93">
        <v>100</v>
      </c>
      <c r="T1661" s="21">
        <v>1</v>
      </c>
      <c r="U1661" s="62" t="s">
        <v>139</v>
      </c>
      <c r="V1661" s="49" t="s">
        <v>136</v>
      </c>
    </row>
    <row r="1662" spans="1:22" x14ac:dyDescent="0.2">
      <c r="A1662" s="21" t="str">
        <f t="shared" si="75"/>
        <v>Catalogo principalOPEN-CSP GOBIERNO28acf312-45ee-4dd6-b545-10561dcb2359</v>
      </c>
      <c r="B1662" s="21" t="str">
        <f t="shared" si="76"/>
        <v>28acf312-45ee-4dd6-b545-10561dcb2359OPEN-CSP GOBIERNO</v>
      </c>
      <c r="D1662" s="21" t="s">
        <v>134</v>
      </c>
      <c r="E1662" t="s">
        <v>3455</v>
      </c>
      <c r="F1662" s="21" t="s">
        <v>18</v>
      </c>
      <c r="G1662" s="21" t="s">
        <v>134</v>
      </c>
      <c r="H1662" s="49" t="s">
        <v>136</v>
      </c>
      <c r="I1662" s="21" t="s">
        <v>74</v>
      </c>
      <c r="J1662" t="s">
        <v>3456</v>
      </c>
      <c r="K1662" s="53" t="s">
        <v>29</v>
      </c>
      <c r="L1662" s="52" t="s">
        <v>92</v>
      </c>
      <c r="M1662" s="48" t="s">
        <v>73</v>
      </c>
      <c r="N1662" s="89" t="s">
        <v>74</v>
      </c>
      <c r="O1662" s="90" t="s">
        <v>74</v>
      </c>
      <c r="P1662" s="89" t="s">
        <v>74</v>
      </c>
      <c r="Q1662" s="47" t="str">
        <f t="shared" si="77"/>
        <v>28acf312-45ee-4dd6-b545-10561dcb2359</v>
      </c>
      <c r="R1662" s="91" t="s">
        <v>848</v>
      </c>
      <c r="S1662" s="93">
        <v>1000</v>
      </c>
      <c r="T1662" s="21">
        <v>1</v>
      </c>
      <c r="U1662" s="62" t="s">
        <v>139</v>
      </c>
      <c r="V1662" s="49" t="s">
        <v>136</v>
      </c>
    </row>
    <row r="1663" spans="1:22" x14ac:dyDescent="0.2">
      <c r="A1663" s="21" t="str">
        <f t="shared" ref="A1663:A1716" si="78">D1663&amp;F1663&amp;E1663</f>
        <v>Catalogo principalOPEN-CSP GOBIERNOebd89328-123c-4afc-9431-d2f04a394ef6</v>
      </c>
      <c r="B1663" s="21" t="str">
        <f t="shared" ref="B1663:B1716" si="79">E1663&amp;F1663</f>
        <v>ebd89328-123c-4afc-9431-d2f04a394ef6OPEN-CSP GOBIERNO</v>
      </c>
      <c r="D1663" s="21" t="s">
        <v>134</v>
      </c>
      <c r="E1663" t="s">
        <v>3457</v>
      </c>
      <c r="F1663" s="21" t="s">
        <v>18</v>
      </c>
      <c r="G1663" s="21" t="s">
        <v>134</v>
      </c>
      <c r="H1663" s="49" t="s">
        <v>136</v>
      </c>
      <c r="I1663" s="21" t="s">
        <v>74</v>
      </c>
      <c r="J1663" t="s">
        <v>3458</v>
      </c>
      <c r="K1663" s="53" t="s">
        <v>29</v>
      </c>
      <c r="L1663" s="52" t="s">
        <v>92</v>
      </c>
      <c r="M1663" s="48" t="s">
        <v>73</v>
      </c>
      <c r="N1663" s="89" t="s">
        <v>74</v>
      </c>
      <c r="O1663" s="90" t="s">
        <v>74</v>
      </c>
      <c r="P1663" s="89" t="s">
        <v>74</v>
      </c>
      <c r="Q1663" s="47" t="str">
        <f t="shared" si="77"/>
        <v>ebd89328-123c-4afc-9431-d2f04a394ef6</v>
      </c>
      <c r="R1663" s="91" t="s">
        <v>848</v>
      </c>
      <c r="S1663" s="93">
        <v>150</v>
      </c>
      <c r="T1663" s="21">
        <v>1</v>
      </c>
      <c r="U1663" s="62" t="s">
        <v>139</v>
      </c>
      <c r="V1663" s="49" t="s">
        <v>136</v>
      </c>
    </row>
    <row r="1664" spans="1:22" x14ac:dyDescent="0.2">
      <c r="A1664" s="21" t="str">
        <f t="shared" si="78"/>
        <v>Catalogo principalOPEN-CSP GOBIERNO3baaa0cd-51d7-41d2-8ec1-b69d42464b3a</v>
      </c>
      <c r="B1664" s="21" t="str">
        <f t="shared" si="79"/>
        <v>3baaa0cd-51d7-41d2-8ec1-b69d42464b3aOPEN-CSP GOBIERNO</v>
      </c>
      <c r="D1664" s="21" t="s">
        <v>134</v>
      </c>
      <c r="E1664" t="s">
        <v>3459</v>
      </c>
      <c r="F1664" s="21" t="s">
        <v>18</v>
      </c>
      <c r="G1664" s="21" t="s">
        <v>134</v>
      </c>
      <c r="H1664" s="49" t="s">
        <v>136</v>
      </c>
      <c r="I1664" s="21" t="s">
        <v>74</v>
      </c>
      <c r="J1664" t="s">
        <v>3460</v>
      </c>
      <c r="K1664" s="53" t="s">
        <v>29</v>
      </c>
      <c r="L1664" s="52" t="s">
        <v>92</v>
      </c>
      <c r="M1664" s="48" t="s">
        <v>73</v>
      </c>
      <c r="N1664" s="89" t="s">
        <v>74</v>
      </c>
      <c r="O1664" s="90" t="s">
        <v>74</v>
      </c>
      <c r="P1664" s="89" t="s">
        <v>74</v>
      </c>
      <c r="Q1664" s="47" t="str">
        <f t="shared" si="77"/>
        <v>3baaa0cd-51d7-41d2-8ec1-b69d42464b3a</v>
      </c>
      <c r="R1664" s="91" t="s">
        <v>848</v>
      </c>
      <c r="S1664" s="93">
        <v>100</v>
      </c>
      <c r="T1664" s="21">
        <v>1</v>
      </c>
      <c r="U1664" s="62" t="s">
        <v>139</v>
      </c>
      <c r="V1664" s="49" t="s">
        <v>136</v>
      </c>
    </row>
    <row r="1665" spans="1:22" x14ac:dyDescent="0.2">
      <c r="A1665" s="21" t="str">
        <f t="shared" si="78"/>
        <v>Catalogo principalOPEN-CSP GOBIERNO71429144-d618-4da6-8b9b-80d41938b5e9</v>
      </c>
      <c r="B1665" s="21" t="str">
        <f t="shared" si="79"/>
        <v>71429144-d618-4da6-8b9b-80d41938b5e9OPEN-CSP GOBIERNO</v>
      </c>
      <c r="D1665" s="21" t="s">
        <v>134</v>
      </c>
      <c r="E1665" t="s">
        <v>3461</v>
      </c>
      <c r="F1665" s="21" t="s">
        <v>18</v>
      </c>
      <c r="G1665" s="21" t="s">
        <v>134</v>
      </c>
      <c r="H1665" s="49" t="s">
        <v>136</v>
      </c>
      <c r="I1665" s="21" t="s">
        <v>74</v>
      </c>
      <c r="J1665" t="s">
        <v>3462</v>
      </c>
      <c r="K1665" s="53" t="s">
        <v>29</v>
      </c>
      <c r="L1665" s="52" t="s">
        <v>92</v>
      </c>
      <c r="M1665" s="48" t="s">
        <v>73</v>
      </c>
      <c r="N1665" s="89" t="s">
        <v>74</v>
      </c>
      <c r="O1665" s="90" t="s">
        <v>74</v>
      </c>
      <c r="P1665" s="89" t="s">
        <v>74</v>
      </c>
      <c r="Q1665" s="47" t="str">
        <f t="shared" si="77"/>
        <v>71429144-d618-4da6-8b9b-80d41938b5e9</v>
      </c>
      <c r="R1665" s="91" t="s">
        <v>848</v>
      </c>
      <c r="S1665" s="93">
        <v>135</v>
      </c>
      <c r="T1665" s="21">
        <v>1</v>
      </c>
      <c r="U1665" s="62" t="s">
        <v>139</v>
      </c>
      <c r="V1665" s="49" t="s">
        <v>136</v>
      </c>
    </row>
    <row r="1666" spans="1:22" x14ac:dyDescent="0.2">
      <c r="A1666" s="21" t="str">
        <f t="shared" si="78"/>
        <v>Catalogo principalOPEN-CSP GOBIERNO0aa62437-b86a-48bd-ae51-85c8dcec5e6d</v>
      </c>
      <c r="B1666" s="21" t="str">
        <f t="shared" si="79"/>
        <v>0aa62437-b86a-48bd-ae51-85c8dcec5e6dOPEN-CSP GOBIERNO</v>
      </c>
      <c r="D1666" s="21" t="s">
        <v>134</v>
      </c>
      <c r="E1666" t="s">
        <v>3463</v>
      </c>
      <c r="F1666" s="21" t="s">
        <v>18</v>
      </c>
      <c r="G1666" s="21" t="s">
        <v>134</v>
      </c>
      <c r="H1666" s="49" t="s">
        <v>136</v>
      </c>
      <c r="I1666" s="21" t="s">
        <v>74</v>
      </c>
      <c r="J1666" t="s">
        <v>3464</v>
      </c>
      <c r="K1666" s="53" t="s">
        <v>29</v>
      </c>
      <c r="L1666" s="52" t="s">
        <v>92</v>
      </c>
      <c r="M1666" s="48" t="s">
        <v>73</v>
      </c>
      <c r="N1666" s="89" t="s">
        <v>74</v>
      </c>
      <c r="O1666" s="90" t="s">
        <v>74</v>
      </c>
      <c r="P1666" s="89" t="s">
        <v>74</v>
      </c>
      <c r="Q1666" s="47" t="str">
        <f t="shared" si="77"/>
        <v>0aa62437-b86a-48bd-ae51-85c8dcec5e6d</v>
      </c>
      <c r="R1666" s="91" t="s">
        <v>848</v>
      </c>
      <c r="S1666" s="93">
        <v>10</v>
      </c>
      <c r="T1666" s="21">
        <v>1</v>
      </c>
      <c r="U1666" s="62" t="s">
        <v>139</v>
      </c>
      <c r="V1666" s="49" t="s">
        <v>136</v>
      </c>
    </row>
    <row r="1667" spans="1:22" x14ac:dyDescent="0.2">
      <c r="A1667" s="21" t="str">
        <f t="shared" si="78"/>
        <v>Catalogo principalOPEN-CSP GOBIERNO7671c37b-a812-4061-ac9d-51689d9fd2da</v>
      </c>
      <c r="B1667" s="21" t="str">
        <f t="shared" si="79"/>
        <v>7671c37b-a812-4061-ac9d-51689d9fd2daOPEN-CSP GOBIERNO</v>
      </c>
      <c r="D1667" s="21" t="s">
        <v>134</v>
      </c>
      <c r="E1667" t="s">
        <v>3465</v>
      </c>
      <c r="F1667" s="21" t="s">
        <v>18</v>
      </c>
      <c r="G1667" s="21" t="s">
        <v>134</v>
      </c>
      <c r="H1667" s="49" t="s">
        <v>136</v>
      </c>
      <c r="I1667" s="21" t="s">
        <v>74</v>
      </c>
      <c r="J1667" t="s">
        <v>3466</v>
      </c>
      <c r="K1667" s="53" t="s">
        <v>29</v>
      </c>
      <c r="L1667" s="52" t="s">
        <v>92</v>
      </c>
      <c r="M1667" s="48" t="s">
        <v>73</v>
      </c>
      <c r="N1667" s="89" t="s">
        <v>74</v>
      </c>
      <c r="O1667" s="90" t="s">
        <v>74</v>
      </c>
      <c r="P1667" s="89" t="s">
        <v>74</v>
      </c>
      <c r="Q1667" s="47" t="str">
        <f t="shared" ref="Q1667:Q1716" si="80">+E1667</f>
        <v>7671c37b-a812-4061-ac9d-51689d9fd2da</v>
      </c>
      <c r="R1667" s="91" t="s">
        <v>848</v>
      </c>
      <c r="S1667" s="93">
        <v>32</v>
      </c>
      <c r="T1667" s="21">
        <v>1</v>
      </c>
      <c r="U1667" s="62" t="s">
        <v>139</v>
      </c>
      <c r="V1667" s="49" t="s">
        <v>136</v>
      </c>
    </row>
    <row r="1668" spans="1:22" x14ac:dyDescent="0.2">
      <c r="A1668" s="21" t="str">
        <f t="shared" si="78"/>
        <v>Catalogo principalOPEN-CSP GOBIERNOdb5e0b1c-9cc3-459c-9d08-c61993959fd3</v>
      </c>
      <c r="B1668" s="21" t="str">
        <f t="shared" si="79"/>
        <v>db5e0b1c-9cc3-459c-9d08-c61993959fd3OPEN-CSP GOBIERNO</v>
      </c>
      <c r="D1668" s="21" t="s">
        <v>134</v>
      </c>
      <c r="E1668" t="s">
        <v>3467</v>
      </c>
      <c r="F1668" s="21" t="s">
        <v>18</v>
      </c>
      <c r="G1668" s="21" t="s">
        <v>134</v>
      </c>
      <c r="H1668" s="49" t="s">
        <v>136</v>
      </c>
      <c r="I1668" s="21" t="s">
        <v>74</v>
      </c>
      <c r="J1668" t="s">
        <v>3468</v>
      </c>
      <c r="K1668" s="53" t="s">
        <v>29</v>
      </c>
      <c r="L1668" s="52" t="s">
        <v>92</v>
      </c>
      <c r="M1668" s="48" t="s">
        <v>73</v>
      </c>
      <c r="N1668" s="89" t="s">
        <v>74</v>
      </c>
      <c r="O1668" s="90" t="s">
        <v>74</v>
      </c>
      <c r="P1668" s="89" t="s">
        <v>74</v>
      </c>
      <c r="Q1668" s="47" t="str">
        <f t="shared" si="80"/>
        <v>db5e0b1c-9cc3-459c-9d08-c61993959fd3</v>
      </c>
      <c r="R1668" s="91" t="s">
        <v>848</v>
      </c>
      <c r="S1668" s="93">
        <v>57</v>
      </c>
      <c r="T1668" s="21">
        <v>1</v>
      </c>
      <c r="U1668" s="62" t="s">
        <v>139</v>
      </c>
      <c r="V1668" s="49" t="s">
        <v>136</v>
      </c>
    </row>
    <row r="1669" spans="1:22" x14ac:dyDescent="0.2">
      <c r="A1669" s="21" t="str">
        <f t="shared" si="78"/>
        <v>Catalogo principalOPEN-CSP GOBIERNO8aedc5a1-02be-4c9f-8894-989a69aa9aad</v>
      </c>
      <c r="B1669" s="21" t="str">
        <f t="shared" si="79"/>
        <v>8aedc5a1-02be-4c9f-8894-989a69aa9aadOPEN-CSP GOBIERNO</v>
      </c>
      <c r="D1669" s="21" t="s">
        <v>134</v>
      </c>
      <c r="E1669" t="s">
        <v>3469</v>
      </c>
      <c r="F1669" s="21" t="s">
        <v>18</v>
      </c>
      <c r="G1669" s="21" t="s">
        <v>134</v>
      </c>
      <c r="H1669" s="49" t="s">
        <v>136</v>
      </c>
      <c r="I1669" s="21" t="s">
        <v>74</v>
      </c>
      <c r="J1669" t="s">
        <v>3470</v>
      </c>
      <c r="K1669" s="53" t="s">
        <v>29</v>
      </c>
      <c r="L1669" s="52" t="s">
        <v>92</v>
      </c>
      <c r="M1669" s="48" t="s">
        <v>73</v>
      </c>
      <c r="N1669" s="89" t="s">
        <v>74</v>
      </c>
      <c r="O1669" s="90" t="s">
        <v>74</v>
      </c>
      <c r="P1669" s="89" t="s">
        <v>74</v>
      </c>
      <c r="Q1669" s="47" t="str">
        <f t="shared" si="80"/>
        <v>8aedc5a1-02be-4c9f-8894-989a69aa9aad</v>
      </c>
      <c r="R1669" s="91" t="s">
        <v>848</v>
      </c>
      <c r="S1669" s="93">
        <v>12</v>
      </c>
      <c r="T1669" s="21">
        <v>1</v>
      </c>
      <c r="U1669" s="62" t="s">
        <v>139</v>
      </c>
      <c r="V1669" s="49" t="s">
        <v>136</v>
      </c>
    </row>
    <row r="1670" spans="1:22" x14ac:dyDescent="0.2">
      <c r="A1670" s="21" t="str">
        <f t="shared" si="78"/>
        <v>Catalogo principalOPEN-CSP GOBIERNO02c07b64-2cd3-4667-b014-561192fc5d1a</v>
      </c>
      <c r="B1670" s="21" t="str">
        <f t="shared" si="79"/>
        <v>02c07b64-2cd3-4667-b014-561192fc5d1aOPEN-CSP GOBIERNO</v>
      </c>
      <c r="D1670" s="21" t="s">
        <v>134</v>
      </c>
      <c r="E1670" t="s">
        <v>3471</v>
      </c>
      <c r="F1670" s="21" t="s">
        <v>18</v>
      </c>
      <c r="G1670" s="21" t="s">
        <v>134</v>
      </c>
      <c r="H1670" s="49" t="s">
        <v>136</v>
      </c>
      <c r="I1670" s="21" t="s">
        <v>74</v>
      </c>
      <c r="J1670" t="s">
        <v>3472</v>
      </c>
      <c r="K1670" s="53" t="s">
        <v>29</v>
      </c>
      <c r="L1670" s="52" t="s">
        <v>92</v>
      </c>
      <c r="M1670" s="48" t="s">
        <v>73</v>
      </c>
      <c r="N1670" s="89" t="s">
        <v>74</v>
      </c>
      <c r="O1670" s="90" t="s">
        <v>74</v>
      </c>
      <c r="P1670" s="89" t="s">
        <v>74</v>
      </c>
      <c r="Q1670" s="47" t="str">
        <f t="shared" si="80"/>
        <v>02c07b64-2cd3-4667-b014-561192fc5d1a</v>
      </c>
      <c r="R1670" s="91" t="s">
        <v>848</v>
      </c>
      <c r="S1670" s="93">
        <v>35</v>
      </c>
      <c r="T1670" s="21">
        <v>1</v>
      </c>
      <c r="U1670" s="62" t="s">
        <v>139</v>
      </c>
      <c r="V1670" s="49" t="s">
        <v>136</v>
      </c>
    </row>
    <row r="1671" spans="1:22" x14ac:dyDescent="0.2">
      <c r="A1671" s="21" t="str">
        <f t="shared" si="78"/>
        <v>Catalogo principalOPEN-CSP GOBIERNOd536d35a-dd81-4e5a-8f58-9bdd2d22a16b</v>
      </c>
      <c r="B1671" s="21" t="str">
        <f t="shared" si="79"/>
        <v>d536d35a-dd81-4e5a-8f58-9bdd2d22a16bOPEN-CSP GOBIERNO</v>
      </c>
      <c r="D1671" s="21" t="s">
        <v>134</v>
      </c>
      <c r="E1671" t="s">
        <v>3473</v>
      </c>
      <c r="F1671" s="21" t="s">
        <v>18</v>
      </c>
      <c r="G1671" s="21" t="s">
        <v>134</v>
      </c>
      <c r="H1671" s="49" t="s">
        <v>136</v>
      </c>
      <c r="I1671" s="21" t="s">
        <v>74</v>
      </c>
      <c r="J1671" t="s">
        <v>3474</v>
      </c>
      <c r="K1671" s="53" t="s">
        <v>29</v>
      </c>
      <c r="L1671" s="52" t="s">
        <v>92</v>
      </c>
      <c r="M1671" s="48" t="s">
        <v>73</v>
      </c>
      <c r="N1671" s="89" t="s">
        <v>74</v>
      </c>
      <c r="O1671" s="90" t="s">
        <v>74</v>
      </c>
      <c r="P1671" s="89" t="s">
        <v>74</v>
      </c>
      <c r="Q1671" s="47" t="str">
        <f t="shared" si="80"/>
        <v>d536d35a-dd81-4e5a-8f58-9bdd2d22a16b</v>
      </c>
      <c r="R1671" s="91" t="s">
        <v>848</v>
      </c>
      <c r="S1671" s="93">
        <v>150</v>
      </c>
      <c r="T1671" s="21">
        <v>1</v>
      </c>
      <c r="U1671" s="62" t="s">
        <v>139</v>
      </c>
      <c r="V1671" s="49" t="s">
        <v>136</v>
      </c>
    </row>
    <row r="1672" spans="1:22" x14ac:dyDescent="0.2">
      <c r="A1672" s="21" t="str">
        <f t="shared" si="78"/>
        <v>Catalogo principalOPEN-CSP ACADEMICOc7b9ab7e-8f80-4b4b-8aed-dcad61f28995</v>
      </c>
      <c r="B1672" s="21" t="str">
        <f t="shared" si="79"/>
        <v>c7b9ab7e-8f80-4b4b-8aed-dcad61f28995OPEN-CSP ACADEMICO</v>
      </c>
      <c r="D1672" s="21" t="s">
        <v>134</v>
      </c>
      <c r="E1672" t="s">
        <v>3475</v>
      </c>
      <c r="F1672" s="21" t="s">
        <v>779</v>
      </c>
      <c r="G1672" s="21" t="s">
        <v>134</v>
      </c>
      <c r="H1672" s="49" t="s">
        <v>136</v>
      </c>
      <c r="I1672" s="21" t="s">
        <v>74</v>
      </c>
      <c r="J1672" t="s">
        <v>3476</v>
      </c>
      <c r="K1672" s="53" t="s">
        <v>29</v>
      </c>
      <c r="L1672" s="52" t="s">
        <v>92</v>
      </c>
      <c r="M1672" s="48" t="s">
        <v>73</v>
      </c>
      <c r="N1672" s="89" t="s">
        <v>74</v>
      </c>
      <c r="O1672" s="90" t="s">
        <v>74</v>
      </c>
      <c r="P1672" s="89" t="s">
        <v>74</v>
      </c>
      <c r="Q1672" s="47" t="str">
        <f t="shared" si="80"/>
        <v>c7b9ab7e-8f80-4b4b-8aed-dcad61f28995</v>
      </c>
      <c r="R1672" s="91" t="s">
        <v>848</v>
      </c>
      <c r="S1672" s="93">
        <v>5.2</v>
      </c>
      <c r="T1672" s="21">
        <v>1</v>
      </c>
      <c r="U1672" s="62" t="s">
        <v>139</v>
      </c>
      <c r="V1672" s="49" t="s">
        <v>136</v>
      </c>
    </row>
    <row r="1673" spans="1:22" x14ac:dyDescent="0.2">
      <c r="A1673" s="21" t="str">
        <f t="shared" si="78"/>
        <v>Catalogo principalOPEN-CSP ACADEMICO13219baa-468f-4eeb-bfaa-243216dbddca</v>
      </c>
      <c r="B1673" s="21" t="str">
        <f t="shared" si="79"/>
        <v>13219baa-468f-4eeb-bfaa-243216dbddcaOPEN-CSP ACADEMICO</v>
      </c>
      <c r="D1673" s="21" t="s">
        <v>134</v>
      </c>
      <c r="E1673" t="s">
        <v>3477</v>
      </c>
      <c r="F1673" s="21" t="s">
        <v>779</v>
      </c>
      <c r="G1673" s="21" t="s">
        <v>134</v>
      </c>
      <c r="H1673" s="49" t="s">
        <v>136</v>
      </c>
      <c r="I1673" s="21" t="s">
        <v>74</v>
      </c>
      <c r="J1673" t="s">
        <v>3478</v>
      </c>
      <c r="K1673" s="53" t="s">
        <v>29</v>
      </c>
      <c r="L1673" s="52" t="s">
        <v>92</v>
      </c>
      <c r="M1673" s="48" t="s">
        <v>73</v>
      </c>
      <c r="N1673" s="89" t="s">
        <v>74</v>
      </c>
      <c r="O1673" s="90" t="s">
        <v>74</v>
      </c>
      <c r="P1673" s="89" t="s">
        <v>74</v>
      </c>
      <c r="Q1673" s="47" t="str">
        <f t="shared" si="80"/>
        <v>13219baa-468f-4eeb-bfaa-243216dbddca</v>
      </c>
      <c r="R1673" s="91" t="s">
        <v>848</v>
      </c>
      <c r="S1673" s="93">
        <v>2.4</v>
      </c>
      <c r="T1673" s="21">
        <v>1</v>
      </c>
      <c r="U1673" s="62" t="s">
        <v>139</v>
      </c>
      <c r="V1673" s="49" t="s">
        <v>136</v>
      </c>
    </row>
    <row r="1674" spans="1:22" x14ac:dyDescent="0.2">
      <c r="A1674" s="21" t="str">
        <f t="shared" si="78"/>
        <v>Catalogo principalOPEN-CSP ACADEMICO31a690b0-3945-4adf-98ab-644e0a879b3f</v>
      </c>
      <c r="B1674" s="21" t="str">
        <f t="shared" si="79"/>
        <v>31a690b0-3945-4adf-98ab-644e0a879b3fOPEN-CSP ACADEMICO</v>
      </c>
      <c r="D1674" s="21" t="s">
        <v>134</v>
      </c>
      <c r="E1674" t="s">
        <v>3479</v>
      </c>
      <c r="F1674" s="21" t="s">
        <v>779</v>
      </c>
      <c r="G1674" s="21" t="s">
        <v>134</v>
      </c>
      <c r="H1674" s="49" t="s">
        <v>136</v>
      </c>
      <c r="I1674" s="21" t="s">
        <v>74</v>
      </c>
      <c r="J1674" t="s">
        <v>3480</v>
      </c>
      <c r="K1674" s="53" t="s">
        <v>29</v>
      </c>
      <c r="L1674" s="52" t="s">
        <v>92</v>
      </c>
      <c r="M1674" s="48" t="s">
        <v>73</v>
      </c>
      <c r="N1674" s="89" t="s">
        <v>74</v>
      </c>
      <c r="O1674" s="90" t="s">
        <v>74</v>
      </c>
      <c r="P1674" s="89" t="s">
        <v>74</v>
      </c>
      <c r="Q1674" s="47" t="str">
        <f t="shared" si="80"/>
        <v>31a690b0-3945-4adf-98ab-644e0a879b3f</v>
      </c>
      <c r="R1674" s="91" t="s">
        <v>848</v>
      </c>
      <c r="S1674" s="93">
        <v>1.8</v>
      </c>
      <c r="T1674" s="21">
        <v>1</v>
      </c>
      <c r="U1674" s="62" t="s">
        <v>139</v>
      </c>
      <c r="V1674" s="49" t="s">
        <v>136</v>
      </c>
    </row>
    <row r="1675" spans="1:22" x14ac:dyDescent="0.2">
      <c r="A1675" s="21" t="str">
        <f t="shared" si="78"/>
        <v>Catalogo principalOPEN-CSP ACADEMICObeeafb06-d78c-45f4-9446-3fa6ebbc7803</v>
      </c>
      <c r="B1675" s="21" t="str">
        <f t="shared" si="79"/>
        <v>beeafb06-d78c-45f4-9446-3fa6ebbc7803OPEN-CSP ACADEMICO</v>
      </c>
      <c r="D1675" s="21" t="s">
        <v>134</v>
      </c>
      <c r="E1675" t="s">
        <v>3481</v>
      </c>
      <c r="F1675" s="21" t="s">
        <v>779</v>
      </c>
      <c r="G1675" s="21" t="s">
        <v>134</v>
      </c>
      <c r="H1675" s="49" t="s">
        <v>136</v>
      </c>
      <c r="I1675" s="21" t="s">
        <v>74</v>
      </c>
      <c r="J1675" t="s">
        <v>3482</v>
      </c>
      <c r="K1675" s="53" t="s">
        <v>29</v>
      </c>
      <c r="L1675" s="52" t="s">
        <v>92</v>
      </c>
      <c r="M1675" s="48" t="s">
        <v>73</v>
      </c>
      <c r="N1675" s="89" t="s">
        <v>74</v>
      </c>
      <c r="O1675" s="90" t="s">
        <v>74</v>
      </c>
      <c r="P1675" s="89" t="s">
        <v>74</v>
      </c>
      <c r="Q1675" s="47" t="str">
        <f t="shared" si="80"/>
        <v>beeafb06-d78c-45f4-9446-3fa6ebbc7803</v>
      </c>
      <c r="R1675" s="91" t="s">
        <v>848</v>
      </c>
      <c r="S1675" s="93">
        <v>82.5</v>
      </c>
      <c r="T1675" s="21">
        <v>1</v>
      </c>
      <c r="U1675" s="62" t="s">
        <v>139</v>
      </c>
      <c r="V1675" s="49" t="s">
        <v>136</v>
      </c>
    </row>
    <row r="1676" spans="1:22" x14ac:dyDescent="0.2">
      <c r="A1676" s="21" t="str">
        <f t="shared" si="78"/>
        <v>Catalogo principalOPEN-CSP ACADEMICO711e2441-673c-4322-947c-ce2eb8035605</v>
      </c>
      <c r="B1676" s="21" t="str">
        <f t="shared" si="79"/>
        <v>711e2441-673c-4322-947c-ce2eb8035605OPEN-CSP ACADEMICO</v>
      </c>
      <c r="D1676" s="21" t="s">
        <v>134</v>
      </c>
      <c r="E1676" t="s">
        <v>3483</v>
      </c>
      <c r="F1676" s="21" t="s">
        <v>779</v>
      </c>
      <c r="G1676" s="21" t="s">
        <v>134</v>
      </c>
      <c r="H1676" s="49" t="s">
        <v>136</v>
      </c>
      <c r="I1676" s="21" t="s">
        <v>74</v>
      </c>
      <c r="J1676" t="s">
        <v>3484</v>
      </c>
      <c r="K1676" s="53" t="s">
        <v>29</v>
      </c>
      <c r="L1676" s="52" t="s">
        <v>92</v>
      </c>
      <c r="M1676" s="48" t="s">
        <v>73</v>
      </c>
      <c r="N1676" s="89" t="s">
        <v>74</v>
      </c>
      <c r="O1676" s="90" t="s">
        <v>74</v>
      </c>
      <c r="P1676" s="89" t="s">
        <v>74</v>
      </c>
      <c r="Q1676" s="47" t="str">
        <f t="shared" si="80"/>
        <v>711e2441-673c-4322-947c-ce2eb8035605</v>
      </c>
      <c r="R1676" s="91" t="s">
        <v>848</v>
      </c>
      <c r="S1676" s="93">
        <v>55</v>
      </c>
      <c r="T1676" s="21">
        <v>1</v>
      </c>
      <c r="U1676" s="62" t="s">
        <v>139</v>
      </c>
      <c r="V1676" s="49" t="s">
        <v>136</v>
      </c>
    </row>
    <row r="1677" spans="1:22" x14ac:dyDescent="0.2">
      <c r="A1677" s="21" t="str">
        <f t="shared" si="78"/>
        <v>Catalogo principalOPEN-CSP ACADEMICO3a773ce4-8a93-4da7-a966-fdf8a41b4887</v>
      </c>
      <c r="B1677" s="21" t="str">
        <f t="shared" si="79"/>
        <v>3a773ce4-8a93-4da7-a966-fdf8a41b4887OPEN-CSP ACADEMICO</v>
      </c>
      <c r="D1677" s="21" t="s">
        <v>134</v>
      </c>
      <c r="E1677" t="s">
        <v>3485</v>
      </c>
      <c r="F1677" s="21" t="s">
        <v>779</v>
      </c>
      <c r="G1677" s="21" t="s">
        <v>134</v>
      </c>
      <c r="H1677" s="49" t="s">
        <v>136</v>
      </c>
      <c r="I1677" s="21" t="s">
        <v>74</v>
      </c>
      <c r="J1677" t="s">
        <v>3486</v>
      </c>
      <c r="K1677" s="53" t="s">
        <v>29</v>
      </c>
      <c r="L1677" s="52" t="s">
        <v>92</v>
      </c>
      <c r="M1677" s="48" t="s">
        <v>73</v>
      </c>
      <c r="N1677" s="89" t="s">
        <v>74</v>
      </c>
      <c r="O1677" s="90" t="s">
        <v>74</v>
      </c>
      <c r="P1677" s="89" t="s">
        <v>74</v>
      </c>
      <c r="Q1677" s="47" t="str">
        <f t="shared" si="80"/>
        <v>3a773ce4-8a93-4da7-a966-fdf8a41b4887</v>
      </c>
      <c r="R1677" s="91" t="s">
        <v>848</v>
      </c>
      <c r="S1677" s="93">
        <v>550</v>
      </c>
      <c r="T1677" s="21">
        <v>1</v>
      </c>
      <c r="U1677" s="62" t="s">
        <v>139</v>
      </c>
      <c r="V1677" s="49" t="s">
        <v>136</v>
      </c>
    </row>
    <row r="1678" spans="1:22" x14ac:dyDescent="0.2">
      <c r="A1678" s="21" t="str">
        <f t="shared" si="78"/>
        <v>Catalogo principalOPEN-CSP ACADEMICO5d4547df-6872-4bbd-93b7-e63b1cb07792</v>
      </c>
      <c r="B1678" s="21" t="str">
        <f t="shared" si="79"/>
        <v>5d4547df-6872-4bbd-93b7-e63b1cb07792OPEN-CSP ACADEMICO</v>
      </c>
      <c r="D1678" s="21" t="s">
        <v>134</v>
      </c>
      <c r="E1678" t="s">
        <v>3487</v>
      </c>
      <c r="F1678" s="21" t="s">
        <v>779</v>
      </c>
      <c r="G1678" s="21" t="s">
        <v>134</v>
      </c>
      <c r="H1678" s="49" t="s">
        <v>136</v>
      </c>
      <c r="I1678" s="21" t="s">
        <v>74</v>
      </c>
      <c r="J1678" t="s">
        <v>3488</v>
      </c>
      <c r="K1678" s="53" t="s">
        <v>29</v>
      </c>
      <c r="L1678" s="52" t="s">
        <v>92</v>
      </c>
      <c r="M1678" s="48" t="s">
        <v>73</v>
      </c>
      <c r="N1678" s="89" t="s">
        <v>74</v>
      </c>
      <c r="O1678" s="90" t="s">
        <v>74</v>
      </c>
      <c r="P1678" s="89" t="s">
        <v>74</v>
      </c>
      <c r="Q1678" s="47" t="str">
        <f t="shared" si="80"/>
        <v>5d4547df-6872-4bbd-93b7-e63b1cb07792</v>
      </c>
      <c r="R1678" s="91" t="s">
        <v>848</v>
      </c>
      <c r="S1678" s="93">
        <v>82.5</v>
      </c>
      <c r="T1678" s="21">
        <v>1</v>
      </c>
      <c r="U1678" s="62" t="s">
        <v>139</v>
      </c>
      <c r="V1678" s="49" t="s">
        <v>136</v>
      </c>
    </row>
    <row r="1679" spans="1:22" x14ac:dyDescent="0.2">
      <c r="A1679" s="21" t="str">
        <f t="shared" si="78"/>
        <v>Catalogo principalOPEN-CSP ACADEMICO2d912aad-bd09-4b66-87dc-ca75f2a5ef48</v>
      </c>
      <c r="B1679" s="21" t="str">
        <f t="shared" si="79"/>
        <v>2d912aad-bd09-4b66-87dc-ca75f2a5ef48OPEN-CSP ACADEMICO</v>
      </c>
      <c r="D1679" s="21" t="s">
        <v>134</v>
      </c>
      <c r="E1679" t="s">
        <v>3489</v>
      </c>
      <c r="F1679" s="21" t="s">
        <v>779</v>
      </c>
      <c r="G1679" s="21" t="s">
        <v>134</v>
      </c>
      <c r="H1679" s="49" t="s">
        <v>136</v>
      </c>
      <c r="I1679" s="21" t="s">
        <v>74</v>
      </c>
      <c r="J1679" t="s">
        <v>3490</v>
      </c>
      <c r="K1679" s="53" t="s">
        <v>29</v>
      </c>
      <c r="L1679" s="52" t="s">
        <v>92</v>
      </c>
      <c r="M1679" s="48" t="s">
        <v>73</v>
      </c>
      <c r="N1679" s="89" t="s">
        <v>74</v>
      </c>
      <c r="O1679" s="90" t="s">
        <v>74</v>
      </c>
      <c r="P1679" s="89" t="s">
        <v>74</v>
      </c>
      <c r="Q1679" s="47" t="str">
        <f t="shared" si="80"/>
        <v>2d912aad-bd09-4b66-87dc-ca75f2a5ef48</v>
      </c>
      <c r="R1679" s="91" t="s">
        <v>848</v>
      </c>
      <c r="S1679" s="93">
        <v>55</v>
      </c>
      <c r="T1679" s="21">
        <v>1</v>
      </c>
      <c r="U1679" s="62" t="s">
        <v>139</v>
      </c>
      <c r="V1679" s="49" t="s">
        <v>136</v>
      </c>
    </row>
    <row r="1680" spans="1:22" x14ac:dyDescent="0.2">
      <c r="A1680" s="21" t="str">
        <f t="shared" si="78"/>
        <v>Catalogo principalOPEN-CSP ACADEMICO1bc4f992-eda4-4a90-8628-ec35b5279e0e</v>
      </c>
      <c r="B1680" s="21" t="str">
        <f t="shared" si="79"/>
        <v>1bc4f992-eda4-4a90-8628-ec35b5279e0eOPEN-CSP ACADEMICO</v>
      </c>
      <c r="D1680" s="21" t="s">
        <v>134</v>
      </c>
      <c r="E1680" t="s">
        <v>3491</v>
      </c>
      <c r="F1680" s="21" t="s">
        <v>779</v>
      </c>
      <c r="G1680" s="21" t="s">
        <v>134</v>
      </c>
      <c r="H1680" s="49" t="s">
        <v>136</v>
      </c>
      <c r="I1680" s="21" t="s">
        <v>74</v>
      </c>
      <c r="J1680" t="s">
        <v>3492</v>
      </c>
      <c r="K1680" s="53" t="s">
        <v>29</v>
      </c>
      <c r="L1680" s="52" t="s">
        <v>92</v>
      </c>
      <c r="M1680" s="48" t="s">
        <v>73</v>
      </c>
      <c r="N1680" s="89" t="s">
        <v>74</v>
      </c>
      <c r="O1680" s="90" t="s">
        <v>74</v>
      </c>
      <c r="P1680" s="89" t="s">
        <v>74</v>
      </c>
      <c r="Q1680" s="47" t="str">
        <f t="shared" si="80"/>
        <v>1bc4f992-eda4-4a90-8628-ec35b5279e0e</v>
      </c>
      <c r="R1680" s="91" t="s">
        <v>848</v>
      </c>
      <c r="S1680" s="93">
        <v>550</v>
      </c>
      <c r="T1680" s="21">
        <v>1</v>
      </c>
      <c r="U1680" s="62" t="s">
        <v>139</v>
      </c>
      <c r="V1680" s="49" t="s">
        <v>136</v>
      </c>
    </row>
    <row r="1681" spans="1:22" x14ac:dyDescent="0.2">
      <c r="A1681" s="21" t="str">
        <f t="shared" si="78"/>
        <v>Catalogo principalOPEN-CSP ACADEMICO802036f3-f638-4959-b9cd-781910dba0d7</v>
      </c>
      <c r="B1681" s="21" t="str">
        <f t="shared" si="79"/>
        <v>802036f3-f638-4959-b9cd-781910dba0d7OPEN-CSP ACADEMICO</v>
      </c>
      <c r="D1681" s="21" t="s">
        <v>134</v>
      </c>
      <c r="E1681" t="s">
        <v>3493</v>
      </c>
      <c r="F1681" s="21" t="s">
        <v>779</v>
      </c>
      <c r="G1681" s="21" t="s">
        <v>134</v>
      </c>
      <c r="H1681" s="49" t="s">
        <v>136</v>
      </c>
      <c r="I1681" s="21" t="s">
        <v>74</v>
      </c>
      <c r="J1681" t="s">
        <v>3494</v>
      </c>
      <c r="K1681" s="53" t="s">
        <v>29</v>
      </c>
      <c r="L1681" s="52" t="s">
        <v>92</v>
      </c>
      <c r="M1681" s="48" t="s">
        <v>73</v>
      </c>
      <c r="N1681" s="89" t="s">
        <v>74</v>
      </c>
      <c r="O1681" s="90" t="s">
        <v>74</v>
      </c>
      <c r="P1681" s="89" t="s">
        <v>74</v>
      </c>
      <c r="Q1681" s="47" t="str">
        <f t="shared" si="80"/>
        <v>802036f3-f638-4959-b9cd-781910dba0d7</v>
      </c>
      <c r="R1681" s="91" t="s">
        <v>848</v>
      </c>
      <c r="S1681" s="93">
        <v>82.5</v>
      </c>
      <c r="T1681" s="21">
        <v>1</v>
      </c>
      <c r="U1681" s="62" t="s">
        <v>139</v>
      </c>
      <c r="V1681" s="49" t="s">
        <v>136</v>
      </c>
    </row>
    <row r="1682" spans="1:22" x14ac:dyDescent="0.2">
      <c r="A1682" s="21" t="str">
        <f t="shared" si="78"/>
        <v>Catalogo principalOPEN-CSP ACADEMICOa7c8ecde-9e3d-412d-8657-45ab025e8260</v>
      </c>
      <c r="B1682" s="21" t="str">
        <f t="shared" si="79"/>
        <v>a7c8ecde-9e3d-412d-8657-45ab025e8260OPEN-CSP ACADEMICO</v>
      </c>
      <c r="D1682" s="21" t="s">
        <v>134</v>
      </c>
      <c r="E1682" t="s">
        <v>3495</v>
      </c>
      <c r="F1682" s="21" t="s">
        <v>779</v>
      </c>
      <c r="G1682" s="21" t="s">
        <v>134</v>
      </c>
      <c r="H1682" s="49" t="s">
        <v>136</v>
      </c>
      <c r="I1682" s="21" t="s">
        <v>74</v>
      </c>
      <c r="J1682" t="s">
        <v>3496</v>
      </c>
      <c r="K1682" s="53" t="s">
        <v>29</v>
      </c>
      <c r="L1682" s="52" t="s">
        <v>92</v>
      </c>
      <c r="M1682" s="48" t="s">
        <v>73</v>
      </c>
      <c r="N1682" s="89" t="s">
        <v>74</v>
      </c>
      <c r="O1682" s="90" t="s">
        <v>74</v>
      </c>
      <c r="P1682" s="89" t="s">
        <v>74</v>
      </c>
      <c r="Q1682" s="47" t="str">
        <f t="shared" si="80"/>
        <v>a7c8ecde-9e3d-412d-8657-45ab025e8260</v>
      </c>
      <c r="R1682" s="91" t="s">
        <v>848</v>
      </c>
      <c r="S1682" s="93">
        <v>55</v>
      </c>
      <c r="T1682" s="21">
        <v>1</v>
      </c>
      <c r="U1682" s="62" t="s">
        <v>139</v>
      </c>
      <c r="V1682" s="49" t="s">
        <v>136</v>
      </c>
    </row>
    <row r="1683" spans="1:22" x14ac:dyDescent="0.2">
      <c r="A1683" s="21" t="str">
        <f t="shared" si="78"/>
        <v>Catalogo principalOPEN-CSP ACADEMICOc630aa52-f084-42fb-b8b6-667e2f7e8030</v>
      </c>
      <c r="B1683" s="21" t="str">
        <f t="shared" si="79"/>
        <v>c630aa52-f084-42fb-b8b6-667e2f7e8030OPEN-CSP ACADEMICO</v>
      </c>
      <c r="D1683" s="21" t="s">
        <v>134</v>
      </c>
      <c r="E1683" t="s">
        <v>3497</v>
      </c>
      <c r="F1683" s="21" t="s">
        <v>779</v>
      </c>
      <c r="G1683" s="21" t="s">
        <v>134</v>
      </c>
      <c r="H1683" s="49" t="s">
        <v>136</v>
      </c>
      <c r="I1683" s="21" t="s">
        <v>74</v>
      </c>
      <c r="J1683" t="s">
        <v>3498</v>
      </c>
      <c r="K1683" s="53" t="s">
        <v>29</v>
      </c>
      <c r="L1683" s="52" t="s">
        <v>92</v>
      </c>
      <c r="M1683" s="48" t="s">
        <v>73</v>
      </c>
      <c r="N1683" s="89" t="s">
        <v>74</v>
      </c>
      <c r="O1683" s="90" t="s">
        <v>74</v>
      </c>
      <c r="P1683" s="89" t="s">
        <v>74</v>
      </c>
      <c r="Q1683" s="47" t="str">
        <f t="shared" si="80"/>
        <v>c630aa52-f084-42fb-b8b6-667e2f7e8030</v>
      </c>
      <c r="R1683" s="91" t="s">
        <v>848</v>
      </c>
      <c r="S1683" s="93">
        <v>550</v>
      </c>
      <c r="T1683" s="21">
        <v>1</v>
      </c>
      <c r="U1683" s="62" t="s">
        <v>139</v>
      </c>
      <c r="V1683" s="49" t="s">
        <v>136</v>
      </c>
    </row>
    <row r="1684" spans="1:22" x14ac:dyDescent="0.2">
      <c r="A1684" s="21" t="str">
        <f t="shared" si="78"/>
        <v>Catalogo principalOPEN-CSP ACADEMICOec85264a-bee0-4390-90d1-5e6d2d5d0f75</v>
      </c>
      <c r="B1684" s="21" t="str">
        <f t="shared" si="79"/>
        <v>ec85264a-bee0-4390-90d1-5e6d2d5d0f75OPEN-CSP ACADEMICO</v>
      </c>
      <c r="D1684" s="21" t="s">
        <v>134</v>
      </c>
      <c r="E1684" t="s">
        <v>3499</v>
      </c>
      <c r="F1684" s="21" t="s">
        <v>779</v>
      </c>
      <c r="G1684" s="21" t="s">
        <v>134</v>
      </c>
      <c r="H1684" s="49" t="s">
        <v>136</v>
      </c>
      <c r="I1684" s="21" t="s">
        <v>74</v>
      </c>
      <c r="J1684" t="s">
        <v>3500</v>
      </c>
      <c r="K1684" s="53" t="s">
        <v>29</v>
      </c>
      <c r="L1684" s="52" t="s">
        <v>92</v>
      </c>
      <c r="M1684" s="48" t="s">
        <v>73</v>
      </c>
      <c r="N1684" s="89" t="s">
        <v>74</v>
      </c>
      <c r="O1684" s="90" t="s">
        <v>74</v>
      </c>
      <c r="P1684" s="89" t="s">
        <v>74</v>
      </c>
      <c r="Q1684" s="47" t="str">
        <f t="shared" si="80"/>
        <v>ec85264a-bee0-4390-90d1-5e6d2d5d0f75</v>
      </c>
      <c r="R1684" s="91" t="s">
        <v>848</v>
      </c>
      <c r="S1684" s="93">
        <v>74.3</v>
      </c>
      <c r="T1684" s="21">
        <v>1</v>
      </c>
      <c r="U1684" s="62" t="s">
        <v>139</v>
      </c>
      <c r="V1684" s="49" t="s">
        <v>136</v>
      </c>
    </row>
    <row r="1685" spans="1:22" x14ac:dyDescent="0.2">
      <c r="A1685" s="21" t="str">
        <f t="shared" si="78"/>
        <v>Catalogo principalOPEN-CSP ACADEMICOe0fbdbc4-beb2-4245-9a33-779747ac88a3</v>
      </c>
      <c r="B1685" s="21" t="str">
        <f t="shared" si="79"/>
        <v>e0fbdbc4-beb2-4245-9a33-779747ac88a3OPEN-CSP ACADEMICO</v>
      </c>
      <c r="D1685" s="21" t="s">
        <v>134</v>
      </c>
      <c r="E1685" t="s">
        <v>3501</v>
      </c>
      <c r="F1685" s="21" t="s">
        <v>779</v>
      </c>
      <c r="G1685" s="21" t="s">
        <v>134</v>
      </c>
      <c r="H1685" s="49" t="s">
        <v>136</v>
      </c>
      <c r="I1685" s="21" t="s">
        <v>74</v>
      </c>
      <c r="J1685" t="s">
        <v>3502</v>
      </c>
      <c r="K1685" s="53" t="s">
        <v>29</v>
      </c>
      <c r="L1685" s="52" t="s">
        <v>92</v>
      </c>
      <c r="M1685" s="48" t="s">
        <v>73</v>
      </c>
      <c r="N1685" s="89" t="s">
        <v>74</v>
      </c>
      <c r="O1685" s="90" t="s">
        <v>74</v>
      </c>
      <c r="P1685" s="89" t="s">
        <v>74</v>
      </c>
      <c r="Q1685" s="47" t="str">
        <f t="shared" si="80"/>
        <v>e0fbdbc4-beb2-4245-9a33-779747ac88a3</v>
      </c>
      <c r="R1685" s="91" t="s">
        <v>848</v>
      </c>
      <c r="S1685" s="93">
        <v>54</v>
      </c>
      <c r="T1685" s="21">
        <v>1</v>
      </c>
      <c r="U1685" s="62" t="s">
        <v>139</v>
      </c>
      <c r="V1685" s="49" t="s">
        <v>136</v>
      </c>
    </row>
    <row r="1686" spans="1:22" x14ac:dyDescent="0.2">
      <c r="A1686" s="21" t="str">
        <f t="shared" si="78"/>
        <v>Catalogo principalOPEN-CSP ACADEMICO890e50ba-5166-47dd-8e4a-c9c146f844df</v>
      </c>
      <c r="B1686" s="21" t="str">
        <f t="shared" si="79"/>
        <v>890e50ba-5166-47dd-8e4a-c9c146f844dfOPEN-CSP ACADEMICO</v>
      </c>
      <c r="D1686" s="21" t="s">
        <v>134</v>
      </c>
      <c r="E1686" t="s">
        <v>3503</v>
      </c>
      <c r="F1686" s="21" t="s">
        <v>779</v>
      </c>
      <c r="G1686" s="21" t="s">
        <v>134</v>
      </c>
      <c r="H1686" s="49" t="s">
        <v>136</v>
      </c>
      <c r="I1686" s="21" t="s">
        <v>74</v>
      </c>
      <c r="J1686" t="s">
        <v>3504</v>
      </c>
      <c r="K1686" s="53" t="s">
        <v>29</v>
      </c>
      <c r="L1686" s="52" t="s">
        <v>92</v>
      </c>
      <c r="M1686" s="48" t="s">
        <v>73</v>
      </c>
      <c r="N1686" s="89" t="s">
        <v>74</v>
      </c>
      <c r="O1686" s="90" t="s">
        <v>74</v>
      </c>
      <c r="P1686" s="89" t="s">
        <v>74</v>
      </c>
      <c r="Q1686" s="47" t="str">
        <f t="shared" si="80"/>
        <v>890e50ba-5166-47dd-8e4a-c9c146f844df</v>
      </c>
      <c r="R1686" s="91" t="s">
        <v>848</v>
      </c>
      <c r="S1686" s="93">
        <v>302.5</v>
      </c>
      <c r="T1686" s="21">
        <v>1</v>
      </c>
      <c r="U1686" s="62" t="s">
        <v>139</v>
      </c>
      <c r="V1686" s="49" t="s">
        <v>136</v>
      </c>
    </row>
    <row r="1687" spans="1:22" x14ac:dyDescent="0.2">
      <c r="A1687" s="21" t="str">
        <f t="shared" si="78"/>
        <v>Catalogo principalOPEN-CSP ACADEMICO778a4dce-0014-4d53-8647-314ef2b091d2</v>
      </c>
      <c r="B1687" s="21" t="str">
        <f t="shared" si="79"/>
        <v>778a4dce-0014-4d53-8647-314ef2b091d2OPEN-CSP ACADEMICO</v>
      </c>
      <c r="D1687" s="21" t="s">
        <v>134</v>
      </c>
      <c r="E1687" t="s">
        <v>3505</v>
      </c>
      <c r="F1687" s="21" t="s">
        <v>779</v>
      </c>
      <c r="G1687" s="21" t="s">
        <v>134</v>
      </c>
      <c r="H1687" s="49" t="s">
        <v>136</v>
      </c>
      <c r="I1687" s="21" t="s">
        <v>74</v>
      </c>
      <c r="J1687" t="s">
        <v>3506</v>
      </c>
      <c r="K1687" s="53" t="s">
        <v>29</v>
      </c>
      <c r="L1687" s="52" t="s">
        <v>92</v>
      </c>
      <c r="M1687" s="48" t="s">
        <v>73</v>
      </c>
      <c r="N1687" s="89" t="s">
        <v>74</v>
      </c>
      <c r="O1687" s="90" t="s">
        <v>74</v>
      </c>
      <c r="P1687" s="89" t="s">
        <v>74</v>
      </c>
      <c r="Q1687" s="47" t="str">
        <f t="shared" si="80"/>
        <v>778a4dce-0014-4d53-8647-314ef2b091d2</v>
      </c>
      <c r="R1687" s="91" t="s">
        <v>848</v>
      </c>
      <c r="S1687" s="93">
        <v>25.08</v>
      </c>
      <c r="T1687" s="21">
        <v>1</v>
      </c>
      <c r="U1687" s="62" t="s">
        <v>139</v>
      </c>
      <c r="V1687" s="49" t="s">
        <v>136</v>
      </c>
    </row>
    <row r="1688" spans="1:22" x14ac:dyDescent="0.2">
      <c r="A1688" s="21" t="str">
        <f t="shared" si="78"/>
        <v>Catalogo principalOPEN-CSP ACADEMICO0e9552f2-3ef7-4ed1-bac0-2cce1308b21b</v>
      </c>
      <c r="B1688" s="21" t="str">
        <f t="shared" si="79"/>
        <v>0e9552f2-3ef7-4ed1-bac0-2cce1308b21bOPEN-CSP ACADEMICO</v>
      </c>
      <c r="D1688" s="21" t="s">
        <v>134</v>
      </c>
      <c r="E1688" t="s">
        <v>3507</v>
      </c>
      <c r="F1688" s="21" t="s">
        <v>779</v>
      </c>
      <c r="G1688" s="21" t="s">
        <v>134</v>
      </c>
      <c r="H1688" s="49" t="s">
        <v>136</v>
      </c>
      <c r="I1688" s="21" t="s">
        <v>74</v>
      </c>
      <c r="J1688" t="s">
        <v>3508</v>
      </c>
      <c r="K1688" s="53" t="s">
        <v>29</v>
      </c>
      <c r="L1688" s="52" t="s">
        <v>92</v>
      </c>
      <c r="M1688" s="48" t="s">
        <v>73</v>
      </c>
      <c r="N1688" s="89" t="s">
        <v>74</v>
      </c>
      <c r="O1688" s="90" t="s">
        <v>74</v>
      </c>
      <c r="P1688" s="89" t="s">
        <v>74</v>
      </c>
      <c r="Q1688" s="47" t="str">
        <f t="shared" si="80"/>
        <v>0e9552f2-3ef7-4ed1-bac0-2cce1308b21b</v>
      </c>
      <c r="R1688" s="91" t="s">
        <v>848</v>
      </c>
      <c r="S1688" s="93">
        <v>5.75</v>
      </c>
      <c r="T1688" s="21">
        <v>1</v>
      </c>
      <c r="U1688" s="62" t="s">
        <v>139</v>
      </c>
      <c r="V1688" s="49" t="s">
        <v>136</v>
      </c>
    </row>
    <row r="1689" spans="1:22" x14ac:dyDescent="0.2">
      <c r="A1689" s="21" t="str">
        <f t="shared" si="78"/>
        <v>Catalogo principalOPEN-CSP ACADEMICO72da854c-7a82-4462-9aff-8cc32763fa21</v>
      </c>
      <c r="B1689" s="21" t="str">
        <f t="shared" si="79"/>
        <v>72da854c-7a82-4462-9aff-8cc32763fa21OPEN-CSP ACADEMICO</v>
      </c>
      <c r="D1689" s="21" t="s">
        <v>134</v>
      </c>
      <c r="E1689" t="s">
        <v>3509</v>
      </c>
      <c r="F1689" s="21" t="s">
        <v>779</v>
      </c>
      <c r="G1689" s="21" t="s">
        <v>134</v>
      </c>
      <c r="H1689" s="49" t="s">
        <v>136</v>
      </c>
      <c r="I1689" s="21" t="s">
        <v>74</v>
      </c>
      <c r="J1689" t="s">
        <v>3510</v>
      </c>
      <c r="K1689" s="53" t="s">
        <v>29</v>
      </c>
      <c r="L1689" s="52" t="s">
        <v>92</v>
      </c>
      <c r="M1689" s="48" t="s">
        <v>73</v>
      </c>
      <c r="N1689" s="89" t="s">
        <v>74</v>
      </c>
      <c r="O1689" s="90" t="s">
        <v>74</v>
      </c>
      <c r="P1689" s="89" t="s">
        <v>74</v>
      </c>
      <c r="Q1689" s="47" t="str">
        <f t="shared" si="80"/>
        <v>72da854c-7a82-4462-9aff-8cc32763fa21</v>
      </c>
      <c r="R1689" s="91" t="s">
        <v>848</v>
      </c>
      <c r="S1689" s="93">
        <v>4.25</v>
      </c>
      <c r="T1689" s="21">
        <v>1</v>
      </c>
      <c r="U1689" s="62" t="s">
        <v>139</v>
      </c>
      <c r="V1689" s="49" t="s">
        <v>136</v>
      </c>
    </row>
    <row r="1690" spans="1:22" x14ac:dyDescent="0.2">
      <c r="A1690" s="21" t="str">
        <f t="shared" si="78"/>
        <v>Catalogo principalOPEN-CSP ACADEMICO7e16efcb-382c-43aa-96b6-0547f5014c4b</v>
      </c>
      <c r="B1690" s="21" t="str">
        <f t="shared" si="79"/>
        <v>7e16efcb-382c-43aa-96b6-0547f5014c4bOPEN-CSP ACADEMICO</v>
      </c>
      <c r="D1690" s="21" t="s">
        <v>134</v>
      </c>
      <c r="E1690" t="s">
        <v>3511</v>
      </c>
      <c r="F1690" s="21" t="s">
        <v>779</v>
      </c>
      <c r="G1690" s="21" t="s">
        <v>134</v>
      </c>
      <c r="H1690" s="49" t="s">
        <v>136</v>
      </c>
      <c r="I1690" s="21" t="s">
        <v>74</v>
      </c>
      <c r="J1690" t="s">
        <v>3512</v>
      </c>
      <c r="K1690" s="53" t="s">
        <v>29</v>
      </c>
      <c r="L1690" s="52" t="s">
        <v>92</v>
      </c>
      <c r="M1690" s="48" t="s">
        <v>73</v>
      </c>
      <c r="N1690" s="89" t="s">
        <v>74</v>
      </c>
      <c r="O1690" s="90" t="s">
        <v>74</v>
      </c>
      <c r="P1690" s="89" t="s">
        <v>74</v>
      </c>
      <c r="Q1690" s="47" t="str">
        <f t="shared" si="80"/>
        <v>7e16efcb-382c-43aa-96b6-0547f5014c4b</v>
      </c>
      <c r="R1690" s="91" t="s">
        <v>848</v>
      </c>
      <c r="S1690" s="93">
        <v>10.75</v>
      </c>
      <c r="T1690" s="21">
        <v>1</v>
      </c>
      <c r="U1690" s="62" t="s">
        <v>139</v>
      </c>
      <c r="V1690" s="49" t="s">
        <v>136</v>
      </c>
    </row>
    <row r="1691" spans="1:22" x14ac:dyDescent="0.2">
      <c r="A1691" s="21" t="str">
        <f t="shared" si="78"/>
        <v>Catalogo principalOPEN-CSP ACADEMICO8f69e39d-0739-4a4f-897f-6f5da951ae03</v>
      </c>
      <c r="B1691" s="21" t="str">
        <f t="shared" si="79"/>
        <v>8f69e39d-0739-4a4f-897f-6f5da951ae03OPEN-CSP ACADEMICO</v>
      </c>
      <c r="D1691" s="21" t="s">
        <v>134</v>
      </c>
      <c r="E1691" t="s">
        <v>3513</v>
      </c>
      <c r="F1691" s="21" t="s">
        <v>779</v>
      </c>
      <c r="G1691" s="21" t="s">
        <v>134</v>
      </c>
      <c r="H1691" s="49" t="s">
        <v>136</v>
      </c>
      <c r="I1691" s="21" t="s">
        <v>74</v>
      </c>
      <c r="J1691" t="s">
        <v>3514</v>
      </c>
      <c r="K1691" s="53" t="s">
        <v>29</v>
      </c>
      <c r="L1691" s="52" t="s">
        <v>92</v>
      </c>
      <c r="M1691" s="48" t="s">
        <v>73</v>
      </c>
      <c r="N1691" s="89" t="s">
        <v>74</v>
      </c>
      <c r="O1691" s="90" t="s">
        <v>74</v>
      </c>
      <c r="P1691" s="89" t="s">
        <v>74</v>
      </c>
      <c r="Q1691" s="47" t="str">
        <f t="shared" si="80"/>
        <v>8f69e39d-0739-4a4f-897f-6f5da951ae03</v>
      </c>
      <c r="R1691" s="91" t="s">
        <v>848</v>
      </c>
      <c r="S1691" s="93">
        <v>8</v>
      </c>
      <c r="T1691" s="21">
        <v>1</v>
      </c>
      <c r="U1691" s="62" t="s">
        <v>139</v>
      </c>
      <c r="V1691" s="49" t="s">
        <v>136</v>
      </c>
    </row>
    <row r="1692" spans="1:22" x14ac:dyDescent="0.2">
      <c r="A1692" s="21" t="str">
        <f t="shared" si="78"/>
        <v>Catalogo principalOPEN-CSP ACADEMICOa5676fc6-38bb-4f91-9618-81a0c9465a6f</v>
      </c>
      <c r="B1692" s="21" t="str">
        <f t="shared" si="79"/>
        <v>a5676fc6-38bb-4f91-9618-81a0c9465a6fOPEN-CSP ACADEMICO</v>
      </c>
      <c r="D1692" s="21" t="s">
        <v>134</v>
      </c>
      <c r="E1692" t="s">
        <v>3515</v>
      </c>
      <c r="F1692" s="21" t="s">
        <v>779</v>
      </c>
      <c r="G1692" s="21" t="s">
        <v>134</v>
      </c>
      <c r="H1692" s="49" t="s">
        <v>136</v>
      </c>
      <c r="I1692" s="21" t="s">
        <v>74</v>
      </c>
      <c r="J1692" t="s">
        <v>3516</v>
      </c>
      <c r="K1692" s="53" t="s">
        <v>29</v>
      </c>
      <c r="L1692" s="52" t="s">
        <v>92</v>
      </c>
      <c r="M1692" s="48" t="s">
        <v>73</v>
      </c>
      <c r="N1692" s="89" t="s">
        <v>74</v>
      </c>
      <c r="O1692" s="90" t="s">
        <v>74</v>
      </c>
      <c r="P1692" s="89" t="s">
        <v>74</v>
      </c>
      <c r="Q1692" s="47" t="str">
        <f t="shared" si="80"/>
        <v>a5676fc6-38bb-4f91-9618-81a0c9465a6f</v>
      </c>
      <c r="R1692" s="91" t="s">
        <v>848</v>
      </c>
      <c r="S1692" s="93">
        <v>8</v>
      </c>
      <c r="T1692" s="21">
        <v>1</v>
      </c>
      <c r="U1692" s="62" t="s">
        <v>139</v>
      </c>
      <c r="V1692" s="49" t="s">
        <v>136</v>
      </c>
    </row>
    <row r="1693" spans="1:22" x14ac:dyDescent="0.2">
      <c r="A1693" s="21" t="str">
        <f t="shared" si="78"/>
        <v>Catalogo principalOPEN-CSP ACADEMICO0126406e-ff5b-448e-affb-6d253c4c720c</v>
      </c>
      <c r="B1693" s="21" t="str">
        <f t="shared" si="79"/>
        <v>0126406e-ff5b-448e-affb-6d253c4c720cOPEN-CSP ACADEMICO</v>
      </c>
      <c r="D1693" s="21" t="s">
        <v>134</v>
      </c>
      <c r="E1693" t="s">
        <v>3517</v>
      </c>
      <c r="F1693" s="21" t="s">
        <v>779</v>
      </c>
      <c r="G1693" s="21" t="s">
        <v>134</v>
      </c>
      <c r="H1693" s="49" t="s">
        <v>136</v>
      </c>
      <c r="I1693" s="21" t="s">
        <v>74</v>
      </c>
      <c r="J1693" t="s">
        <v>3518</v>
      </c>
      <c r="K1693" s="53" t="s">
        <v>29</v>
      </c>
      <c r="L1693" s="52" t="s">
        <v>92</v>
      </c>
      <c r="M1693" s="48" t="s">
        <v>73</v>
      </c>
      <c r="N1693" s="89" t="s">
        <v>74</v>
      </c>
      <c r="O1693" s="90" t="s">
        <v>74</v>
      </c>
      <c r="P1693" s="89" t="s">
        <v>74</v>
      </c>
      <c r="Q1693" s="47" t="str">
        <f t="shared" si="80"/>
        <v>0126406e-ff5b-448e-affb-6d253c4c720c</v>
      </c>
      <c r="R1693" s="91" t="s">
        <v>848</v>
      </c>
      <c r="S1693" s="93">
        <v>6</v>
      </c>
      <c r="T1693" s="21">
        <v>1</v>
      </c>
      <c r="U1693" s="62" t="s">
        <v>139</v>
      </c>
      <c r="V1693" s="49" t="s">
        <v>136</v>
      </c>
    </row>
    <row r="1694" spans="1:22" x14ac:dyDescent="0.2">
      <c r="A1694" s="21" t="str">
        <f t="shared" si="78"/>
        <v>Catalogo principalOPEN-CSP ACADEMICO2de2d245-c87f-4d5b-8a2b-cdb430ed42ba</v>
      </c>
      <c r="B1694" s="21" t="str">
        <f t="shared" si="79"/>
        <v>2de2d245-c87f-4d5b-8a2b-cdb430ed42baOPEN-CSP ACADEMICO</v>
      </c>
      <c r="D1694" s="21" t="s">
        <v>134</v>
      </c>
      <c r="E1694" t="s">
        <v>3519</v>
      </c>
      <c r="F1694" s="21" t="s">
        <v>779</v>
      </c>
      <c r="G1694" s="21" t="s">
        <v>134</v>
      </c>
      <c r="H1694" s="49" t="s">
        <v>136</v>
      </c>
      <c r="I1694" s="21" t="s">
        <v>74</v>
      </c>
      <c r="J1694" t="s">
        <v>3520</v>
      </c>
      <c r="K1694" s="53" t="s">
        <v>29</v>
      </c>
      <c r="L1694" s="52" t="s">
        <v>92</v>
      </c>
      <c r="M1694" s="48" t="s">
        <v>73</v>
      </c>
      <c r="N1694" s="89" t="s">
        <v>74</v>
      </c>
      <c r="O1694" s="90" t="s">
        <v>74</v>
      </c>
      <c r="P1694" s="89" t="s">
        <v>74</v>
      </c>
      <c r="Q1694" s="47" t="str">
        <f t="shared" si="80"/>
        <v>2de2d245-c87f-4d5b-8a2b-cdb430ed42ba</v>
      </c>
      <c r="R1694" s="91" t="s">
        <v>848</v>
      </c>
      <c r="S1694" s="93">
        <v>82.5</v>
      </c>
      <c r="T1694" s="21">
        <v>1</v>
      </c>
      <c r="U1694" s="62" t="s">
        <v>139</v>
      </c>
      <c r="V1694" s="49" t="s">
        <v>136</v>
      </c>
    </row>
    <row r="1695" spans="1:22" x14ac:dyDescent="0.2">
      <c r="A1695" s="21" t="str">
        <f t="shared" si="78"/>
        <v>Catalogo principalOPEN-CSP ACADEMICO9f2ada2f-6106-44c5-954f-40c429677b07</v>
      </c>
      <c r="B1695" s="21" t="str">
        <f t="shared" si="79"/>
        <v>9f2ada2f-6106-44c5-954f-40c429677b07OPEN-CSP ACADEMICO</v>
      </c>
      <c r="D1695" s="21" t="s">
        <v>134</v>
      </c>
      <c r="E1695" t="s">
        <v>3521</v>
      </c>
      <c r="F1695" s="21" t="s">
        <v>779</v>
      </c>
      <c r="G1695" s="21" t="s">
        <v>134</v>
      </c>
      <c r="H1695" s="49" t="s">
        <v>136</v>
      </c>
      <c r="I1695" s="21" t="s">
        <v>74</v>
      </c>
      <c r="J1695" t="s">
        <v>3522</v>
      </c>
      <c r="K1695" s="53" t="s">
        <v>29</v>
      </c>
      <c r="L1695" s="52" t="s">
        <v>92</v>
      </c>
      <c r="M1695" s="48" t="s">
        <v>73</v>
      </c>
      <c r="N1695" s="89" t="s">
        <v>74</v>
      </c>
      <c r="O1695" s="90" t="s">
        <v>74</v>
      </c>
      <c r="P1695" s="89" t="s">
        <v>74</v>
      </c>
      <c r="Q1695" s="47" t="str">
        <f t="shared" si="80"/>
        <v>9f2ada2f-6106-44c5-954f-40c429677b07</v>
      </c>
      <c r="R1695" s="91" t="s">
        <v>848</v>
      </c>
      <c r="S1695" s="93">
        <v>60</v>
      </c>
      <c r="T1695" s="21">
        <v>1</v>
      </c>
      <c r="U1695" s="62" t="s">
        <v>139</v>
      </c>
      <c r="V1695" s="49" t="s">
        <v>136</v>
      </c>
    </row>
    <row r="1696" spans="1:22" x14ac:dyDescent="0.2">
      <c r="A1696" s="21" t="str">
        <f t="shared" si="78"/>
        <v>Catalogo principalOVS_ES ACADEMICOGMM-00001</v>
      </c>
      <c r="B1696" s="21" t="str">
        <f t="shared" si="79"/>
        <v>GMM-00001OVS_ES ACADEMICO</v>
      </c>
      <c r="D1696" s="21" t="s">
        <v>134</v>
      </c>
      <c r="E1696" t="s">
        <v>3523</v>
      </c>
      <c r="F1696" s="21" t="s">
        <v>806</v>
      </c>
      <c r="G1696" s="21" t="s">
        <v>134</v>
      </c>
      <c r="H1696" s="49" t="s">
        <v>136</v>
      </c>
      <c r="I1696" s="21" t="s">
        <v>74</v>
      </c>
      <c r="J1696" t="s">
        <v>3524</v>
      </c>
      <c r="K1696" s="53" t="s">
        <v>29</v>
      </c>
      <c r="L1696" s="52" t="s">
        <v>92</v>
      </c>
      <c r="M1696" s="48" t="s">
        <v>73</v>
      </c>
      <c r="N1696" s="89" t="s">
        <v>74</v>
      </c>
      <c r="O1696" s="90" t="s">
        <v>74</v>
      </c>
      <c r="P1696" s="89" t="s">
        <v>74</v>
      </c>
      <c r="Q1696" s="47" t="str">
        <f t="shared" si="80"/>
        <v>GMM-00001</v>
      </c>
      <c r="R1696" s="91" t="s">
        <v>848</v>
      </c>
      <c r="S1696" s="93">
        <v>220</v>
      </c>
      <c r="T1696" s="21">
        <v>1</v>
      </c>
      <c r="U1696" s="62" t="s">
        <v>139</v>
      </c>
      <c r="V1696" s="49" t="s">
        <v>136</v>
      </c>
    </row>
    <row r="1697" spans="1:22" x14ac:dyDescent="0.2">
      <c r="A1697" s="21" t="str">
        <f t="shared" si="78"/>
        <v>Catalogo principalOVS_ES ACADEMICOGMM-00002</v>
      </c>
      <c r="B1697" s="21" t="str">
        <f t="shared" si="79"/>
        <v>GMM-00002OVS_ES ACADEMICO</v>
      </c>
      <c r="D1697" s="21" t="s">
        <v>134</v>
      </c>
      <c r="E1697" t="s">
        <v>3525</v>
      </c>
      <c r="F1697" s="21" t="s">
        <v>806</v>
      </c>
      <c r="G1697" s="21" t="s">
        <v>134</v>
      </c>
      <c r="H1697" s="49" t="s">
        <v>136</v>
      </c>
      <c r="I1697" s="21" t="s">
        <v>74</v>
      </c>
      <c r="J1697" t="s">
        <v>3526</v>
      </c>
      <c r="K1697" s="53" t="s">
        <v>29</v>
      </c>
      <c r="L1697" s="52" t="s">
        <v>92</v>
      </c>
      <c r="M1697" s="48" t="s">
        <v>73</v>
      </c>
      <c r="N1697" s="89" t="s">
        <v>74</v>
      </c>
      <c r="O1697" s="90" t="s">
        <v>74</v>
      </c>
      <c r="P1697" s="89" t="s">
        <v>74</v>
      </c>
      <c r="Q1697" s="47" t="str">
        <f t="shared" si="80"/>
        <v>GMM-00002</v>
      </c>
      <c r="R1697" s="91" t="s">
        <v>848</v>
      </c>
      <c r="S1697" s="93">
        <v>220</v>
      </c>
      <c r="T1697" s="21">
        <v>1</v>
      </c>
      <c r="U1697" s="62" t="s">
        <v>139</v>
      </c>
      <c r="V1697" s="49" t="s">
        <v>136</v>
      </c>
    </row>
    <row r="1698" spans="1:22" x14ac:dyDescent="0.2">
      <c r="A1698" s="21" t="str">
        <f t="shared" si="78"/>
        <v>Catalogo principalOVS_ES ACADEMICOGMR-00001</v>
      </c>
      <c r="B1698" s="21" t="str">
        <f t="shared" si="79"/>
        <v>GMR-00001OVS_ES ACADEMICO</v>
      </c>
      <c r="D1698" s="21" t="s">
        <v>134</v>
      </c>
      <c r="E1698" t="s">
        <v>3527</v>
      </c>
      <c r="F1698" s="21" t="s">
        <v>806</v>
      </c>
      <c r="G1698" s="21" t="s">
        <v>134</v>
      </c>
      <c r="H1698" s="49" t="s">
        <v>136</v>
      </c>
      <c r="I1698" s="21" t="s">
        <v>74</v>
      </c>
      <c r="J1698" t="s">
        <v>3528</v>
      </c>
      <c r="K1698" s="53" t="s">
        <v>29</v>
      </c>
      <c r="L1698" s="52" t="s">
        <v>92</v>
      </c>
      <c r="M1698" s="48" t="s">
        <v>73</v>
      </c>
      <c r="N1698" s="89" t="s">
        <v>74</v>
      </c>
      <c r="O1698" s="90" t="s">
        <v>74</v>
      </c>
      <c r="P1698" s="89" t="s">
        <v>74</v>
      </c>
      <c r="Q1698" s="47" t="str">
        <f t="shared" si="80"/>
        <v>GMR-00001</v>
      </c>
      <c r="R1698" s="91" t="s">
        <v>848</v>
      </c>
      <c r="S1698" s="93">
        <v>22</v>
      </c>
      <c r="T1698" s="21">
        <v>1</v>
      </c>
      <c r="U1698" s="62" t="s">
        <v>139</v>
      </c>
      <c r="V1698" s="49" t="s">
        <v>136</v>
      </c>
    </row>
    <row r="1699" spans="1:22" x14ac:dyDescent="0.2">
      <c r="A1699" s="21" t="str">
        <f t="shared" si="78"/>
        <v>Catalogo principalOVS_ES ACADEMICOGMR-00002</v>
      </c>
      <c r="B1699" s="21" t="str">
        <f t="shared" si="79"/>
        <v>GMR-00002OVS_ES ACADEMICO</v>
      </c>
      <c r="D1699" s="21" t="s">
        <v>134</v>
      </c>
      <c r="E1699" t="s">
        <v>3529</v>
      </c>
      <c r="F1699" s="21" t="s">
        <v>806</v>
      </c>
      <c r="G1699" s="21" t="s">
        <v>134</v>
      </c>
      <c r="H1699" s="49" t="s">
        <v>136</v>
      </c>
      <c r="I1699" s="21" t="s">
        <v>74</v>
      </c>
      <c r="J1699" t="s">
        <v>3530</v>
      </c>
      <c r="K1699" s="53" t="s">
        <v>29</v>
      </c>
      <c r="L1699" s="52" t="s">
        <v>92</v>
      </c>
      <c r="M1699" s="48" t="s">
        <v>73</v>
      </c>
      <c r="N1699" s="89" t="s">
        <v>74</v>
      </c>
      <c r="O1699" s="90" t="s">
        <v>74</v>
      </c>
      <c r="P1699" s="89" t="s">
        <v>74</v>
      </c>
      <c r="Q1699" s="47" t="str">
        <f t="shared" si="80"/>
        <v>GMR-00002</v>
      </c>
      <c r="R1699" s="91" t="s">
        <v>848</v>
      </c>
      <c r="S1699" s="93">
        <v>22</v>
      </c>
      <c r="T1699" s="21">
        <v>1</v>
      </c>
      <c r="U1699" s="62" t="s">
        <v>139</v>
      </c>
      <c r="V1699" s="49" t="s">
        <v>136</v>
      </c>
    </row>
    <row r="1700" spans="1:22" x14ac:dyDescent="0.2">
      <c r="A1700" s="21" t="str">
        <f t="shared" si="78"/>
        <v>Catalogo principalOPEN-CSP ACADEMICOb5df9912-97fb-45a2-bb07-2c65060f05cb</v>
      </c>
      <c r="B1700" s="21" t="str">
        <f t="shared" si="79"/>
        <v>b5df9912-97fb-45a2-bb07-2c65060f05cbOPEN-CSP ACADEMICO</v>
      </c>
      <c r="D1700" s="21" t="s">
        <v>134</v>
      </c>
      <c r="E1700" t="s">
        <v>3531</v>
      </c>
      <c r="F1700" s="21" t="s">
        <v>779</v>
      </c>
      <c r="G1700" s="21" t="s">
        <v>134</v>
      </c>
      <c r="H1700" s="49" t="s">
        <v>136</v>
      </c>
      <c r="I1700" s="21" t="s">
        <v>74</v>
      </c>
      <c r="J1700" t="s">
        <v>3532</v>
      </c>
      <c r="K1700" s="53" t="s">
        <v>29</v>
      </c>
      <c r="L1700" s="52" t="s">
        <v>92</v>
      </c>
      <c r="M1700" s="48" t="s">
        <v>73</v>
      </c>
      <c r="N1700" s="89" t="s">
        <v>74</v>
      </c>
      <c r="O1700" s="90" t="s">
        <v>74</v>
      </c>
      <c r="P1700" s="89" t="s">
        <v>74</v>
      </c>
      <c r="Q1700" s="47" t="str">
        <f t="shared" si="80"/>
        <v>b5df9912-97fb-45a2-bb07-2c65060f05cb</v>
      </c>
      <c r="R1700" s="91" t="s">
        <v>848</v>
      </c>
      <c r="S1700" s="93">
        <v>22</v>
      </c>
      <c r="T1700" s="21">
        <v>1</v>
      </c>
      <c r="U1700" s="62" t="s">
        <v>139</v>
      </c>
      <c r="V1700" s="49" t="s">
        <v>136</v>
      </c>
    </row>
    <row r="1701" spans="1:22" x14ac:dyDescent="0.2">
      <c r="A1701" s="21" t="str">
        <f t="shared" si="78"/>
        <v>Catalogo principalOPEN-CSP ACADEMICOd08750bc-e88d-4abf-8cc2-0b4d30d5dd6d</v>
      </c>
      <c r="B1701" s="21" t="str">
        <f t="shared" si="79"/>
        <v>d08750bc-e88d-4abf-8cc2-0b4d30d5dd6dOPEN-CSP ACADEMICO</v>
      </c>
      <c r="D1701" s="21" t="s">
        <v>134</v>
      </c>
      <c r="E1701" t="s">
        <v>3533</v>
      </c>
      <c r="F1701" s="21" t="s">
        <v>779</v>
      </c>
      <c r="G1701" s="21" t="s">
        <v>134</v>
      </c>
      <c r="H1701" s="49" t="s">
        <v>136</v>
      </c>
      <c r="I1701" s="21" t="s">
        <v>74</v>
      </c>
      <c r="J1701" t="s">
        <v>3534</v>
      </c>
      <c r="K1701" s="53" t="s">
        <v>29</v>
      </c>
      <c r="L1701" s="52" t="s">
        <v>92</v>
      </c>
      <c r="M1701" s="48" t="s">
        <v>73</v>
      </c>
      <c r="N1701" s="89" t="s">
        <v>74</v>
      </c>
      <c r="O1701" s="90" t="s">
        <v>74</v>
      </c>
      <c r="P1701" s="89" t="s">
        <v>74</v>
      </c>
      <c r="Q1701" s="47" t="str">
        <f t="shared" si="80"/>
        <v>d08750bc-e88d-4abf-8cc2-0b4d30d5dd6d</v>
      </c>
      <c r="R1701" s="91" t="s">
        <v>848</v>
      </c>
      <c r="S1701" s="93">
        <v>18.899999999999999</v>
      </c>
      <c r="T1701" s="21">
        <v>1</v>
      </c>
      <c r="U1701" s="62" t="s">
        <v>139</v>
      </c>
      <c r="V1701" s="49" t="s">
        <v>136</v>
      </c>
    </row>
    <row r="1702" spans="1:22" x14ac:dyDescent="0.2">
      <c r="A1702" s="21" t="str">
        <f t="shared" si="78"/>
        <v>Catalogo principalOPEN-CSP ACADEMICO5b5b687b-9b29-48ec-8156-196a0d5758b1</v>
      </c>
      <c r="B1702" s="21" t="str">
        <f t="shared" si="79"/>
        <v>5b5b687b-9b29-48ec-8156-196a0d5758b1OPEN-CSP ACADEMICO</v>
      </c>
      <c r="D1702" s="21" t="s">
        <v>134</v>
      </c>
      <c r="E1702" t="s">
        <v>3535</v>
      </c>
      <c r="F1702" s="21" t="s">
        <v>779</v>
      </c>
      <c r="G1702" s="21" t="s">
        <v>134</v>
      </c>
      <c r="H1702" s="49" t="s">
        <v>136</v>
      </c>
      <c r="I1702" s="21" t="s">
        <v>74</v>
      </c>
      <c r="J1702" t="s">
        <v>3536</v>
      </c>
      <c r="K1702" s="53" t="s">
        <v>29</v>
      </c>
      <c r="L1702" s="52" t="s">
        <v>92</v>
      </c>
      <c r="M1702" s="48" t="s">
        <v>73</v>
      </c>
      <c r="N1702" s="89" t="s">
        <v>74</v>
      </c>
      <c r="O1702" s="90" t="s">
        <v>74</v>
      </c>
      <c r="P1702" s="89" t="s">
        <v>74</v>
      </c>
      <c r="Q1702" s="47" t="str">
        <f t="shared" si="80"/>
        <v>5b5b687b-9b29-48ec-8156-196a0d5758b1</v>
      </c>
      <c r="R1702" s="91" t="s">
        <v>848</v>
      </c>
      <c r="S1702" s="93">
        <v>15.7</v>
      </c>
      <c r="T1702" s="21">
        <v>1</v>
      </c>
      <c r="U1702" s="62" t="s">
        <v>139</v>
      </c>
      <c r="V1702" s="49" t="s">
        <v>136</v>
      </c>
    </row>
    <row r="1703" spans="1:22" x14ac:dyDescent="0.2">
      <c r="A1703" s="21" t="str">
        <f t="shared" si="78"/>
        <v>Catalogo principalOPEN-CSP ACADEMICO42a92457-c90c-466a-85a9-9321bfa037a0</v>
      </c>
      <c r="B1703" s="21" t="str">
        <f t="shared" si="79"/>
        <v>42a92457-c90c-466a-85a9-9321bfa037a0OPEN-CSP ACADEMICO</v>
      </c>
      <c r="D1703" s="21" t="s">
        <v>134</v>
      </c>
      <c r="E1703" t="s">
        <v>3537</v>
      </c>
      <c r="F1703" s="21" t="s">
        <v>779</v>
      </c>
      <c r="G1703" s="21" t="s">
        <v>134</v>
      </c>
      <c r="H1703" s="49" t="s">
        <v>136</v>
      </c>
      <c r="I1703" s="21" t="s">
        <v>74</v>
      </c>
      <c r="J1703" t="s">
        <v>3538</v>
      </c>
      <c r="K1703" s="53" t="s">
        <v>29</v>
      </c>
      <c r="L1703" s="52" t="s">
        <v>92</v>
      </c>
      <c r="M1703" s="48" t="s">
        <v>73</v>
      </c>
      <c r="N1703" s="89" t="s">
        <v>74</v>
      </c>
      <c r="O1703" s="90" t="s">
        <v>74</v>
      </c>
      <c r="P1703" s="89" t="s">
        <v>74</v>
      </c>
      <c r="Q1703" s="47" t="str">
        <f t="shared" si="80"/>
        <v>42a92457-c90c-466a-85a9-9321bfa037a0</v>
      </c>
      <c r="R1703" s="91" t="s">
        <v>848</v>
      </c>
      <c r="S1703" s="93">
        <v>0</v>
      </c>
      <c r="T1703" s="21">
        <v>1</v>
      </c>
      <c r="U1703" s="62" t="s">
        <v>139</v>
      </c>
      <c r="V1703" s="49" t="s">
        <v>136</v>
      </c>
    </row>
    <row r="1704" spans="1:22" x14ac:dyDescent="0.2">
      <c r="A1704" s="21" t="str">
        <f t="shared" si="78"/>
        <v>Catalogo principalOPEN-CSP ACADEMICO088d3f4b-70ee-4041-8b81-d60bcafef420</v>
      </c>
      <c r="B1704" s="21" t="str">
        <f t="shared" si="79"/>
        <v>088d3f4b-70ee-4041-8b81-d60bcafef420OPEN-CSP ACADEMICO</v>
      </c>
      <c r="D1704" s="21" t="s">
        <v>134</v>
      </c>
      <c r="E1704" t="s">
        <v>3539</v>
      </c>
      <c r="F1704" s="21" t="s">
        <v>779</v>
      </c>
      <c r="G1704" s="21" t="s">
        <v>134</v>
      </c>
      <c r="H1704" s="49" t="s">
        <v>136</v>
      </c>
      <c r="I1704" s="21" t="s">
        <v>74</v>
      </c>
      <c r="J1704" t="s">
        <v>3540</v>
      </c>
      <c r="K1704" s="53" t="s">
        <v>29</v>
      </c>
      <c r="L1704" s="52" t="s">
        <v>92</v>
      </c>
      <c r="M1704" s="48" t="s">
        <v>73</v>
      </c>
      <c r="N1704" s="89" t="s">
        <v>74</v>
      </c>
      <c r="O1704" s="90" t="s">
        <v>74</v>
      </c>
      <c r="P1704" s="89" t="s">
        <v>74</v>
      </c>
      <c r="Q1704" s="47" t="str">
        <f t="shared" si="80"/>
        <v>088d3f4b-70ee-4041-8b81-d60bcafef420</v>
      </c>
      <c r="R1704" s="91" t="s">
        <v>848</v>
      </c>
      <c r="S1704" s="93">
        <v>13.2</v>
      </c>
      <c r="T1704" s="21">
        <v>1</v>
      </c>
      <c r="U1704" s="62" t="s">
        <v>139</v>
      </c>
      <c r="V1704" s="49" t="s">
        <v>136</v>
      </c>
    </row>
    <row r="1705" spans="1:22" x14ac:dyDescent="0.2">
      <c r="A1705" s="21" t="str">
        <f t="shared" si="78"/>
        <v>Catalogo principalOPEN-CSP ACADEMICOa283854d-2568-4ceb-9f55-3617e5c32b57</v>
      </c>
      <c r="B1705" s="21" t="str">
        <f t="shared" si="79"/>
        <v>a283854d-2568-4ceb-9f55-3617e5c32b57OPEN-CSP ACADEMICO</v>
      </c>
      <c r="D1705" s="21" t="s">
        <v>134</v>
      </c>
      <c r="E1705" t="s">
        <v>3541</v>
      </c>
      <c r="F1705" s="21" t="s">
        <v>779</v>
      </c>
      <c r="G1705" s="21" t="s">
        <v>134</v>
      </c>
      <c r="H1705" s="49" t="s">
        <v>136</v>
      </c>
      <c r="I1705" s="21" t="s">
        <v>74</v>
      </c>
      <c r="J1705" t="s">
        <v>3542</v>
      </c>
      <c r="K1705" s="53" t="s">
        <v>29</v>
      </c>
      <c r="L1705" s="52" t="s">
        <v>92</v>
      </c>
      <c r="M1705" s="48" t="s">
        <v>73</v>
      </c>
      <c r="N1705" s="89" t="s">
        <v>74</v>
      </c>
      <c r="O1705" s="90" t="s">
        <v>74</v>
      </c>
      <c r="P1705" s="89" t="s">
        <v>74</v>
      </c>
      <c r="Q1705" s="47" t="str">
        <f t="shared" si="80"/>
        <v>a283854d-2568-4ceb-9f55-3617e5c32b57</v>
      </c>
      <c r="R1705" s="91" t="s">
        <v>848</v>
      </c>
      <c r="S1705" s="93">
        <v>16</v>
      </c>
      <c r="T1705" s="21">
        <v>1</v>
      </c>
      <c r="U1705" s="62" t="s">
        <v>139</v>
      </c>
      <c r="V1705" s="49" t="s">
        <v>136</v>
      </c>
    </row>
    <row r="1706" spans="1:22" x14ac:dyDescent="0.2">
      <c r="A1706" s="21" t="str">
        <f t="shared" si="78"/>
        <v>Catalogo principalOPEN-CSP ACADEMICO37f2c800-99d7-4426-b29a-d3ae4f314e08</v>
      </c>
      <c r="B1706" s="21" t="str">
        <f t="shared" si="79"/>
        <v>37f2c800-99d7-4426-b29a-d3ae4f314e08OPEN-CSP ACADEMICO</v>
      </c>
      <c r="D1706" s="21" t="s">
        <v>134</v>
      </c>
      <c r="E1706" t="s">
        <v>3543</v>
      </c>
      <c r="F1706" s="21" t="s">
        <v>779</v>
      </c>
      <c r="G1706" s="21" t="s">
        <v>134</v>
      </c>
      <c r="H1706" s="49" t="s">
        <v>136</v>
      </c>
      <c r="I1706" s="21" t="s">
        <v>74</v>
      </c>
      <c r="J1706" t="s">
        <v>3544</v>
      </c>
      <c r="K1706" s="53" t="s">
        <v>29</v>
      </c>
      <c r="L1706" s="52" t="s">
        <v>92</v>
      </c>
      <c r="M1706" s="48" t="s">
        <v>73</v>
      </c>
      <c r="N1706" s="89" t="s">
        <v>74</v>
      </c>
      <c r="O1706" s="90" t="s">
        <v>74</v>
      </c>
      <c r="P1706" s="89" t="s">
        <v>74</v>
      </c>
      <c r="Q1706" s="47" t="str">
        <f t="shared" si="80"/>
        <v>37f2c800-99d7-4426-b29a-d3ae4f314e08</v>
      </c>
      <c r="R1706" s="91" t="s">
        <v>848</v>
      </c>
      <c r="S1706" s="93">
        <v>13.7</v>
      </c>
      <c r="T1706" s="21">
        <v>1</v>
      </c>
      <c r="U1706" s="62" t="s">
        <v>139</v>
      </c>
      <c r="V1706" s="49" t="s">
        <v>136</v>
      </c>
    </row>
    <row r="1707" spans="1:22" x14ac:dyDescent="0.2">
      <c r="A1707" s="21" t="str">
        <f t="shared" si="78"/>
        <v>Catalogo principalOPEN-CSP ACADEMICO068d348e-1df6-4473-a582-6bcad2c0ef08</v>
      </c>
      <c r="B1707" s="21" t="str">
        <f t="shared" si="79"/>
        <v>068d348e-1df6-4473-a582-6bcad2c0ef08OPEN-CSP ACADEMICO</v>
      </c>
      <c r="D1707" s="21" t="s">
        <v>134</v>
      </c>
      <c r="E1707" t="s">
        <v>3545</v>
      </c>
      <c r="F1707" s="21" t="s">
        <v>779</v>
      </c>
      <c r="G1707" s="21" t="s">
        <v>134</v>
      </c>
      <c r="H1707" s="49" t="s">
        <v>136</v>
      </c>
      <c r="I1707" s="21" t="s">
        <v>74</v>
      </c>
      <c r="J1707" t="s">
        <v>3546</v>
      </c>
      <c r="K1707" s="53" t="s">
        <v>29</v>
      </c>
      <c r="L1707" s="52" t="s">
        <v>92</v>
      </c>
      <c r="M1707" s="48" t="s">
        <v>73</v>
      </c>
      <c r="N1707" s="89" t="s">
        <v>74</v>
      </c>
      <c r="O1707" s="90" t="s">
        <v>74</v>
      </c>
      <c r="P1707" s="89" t="s">
        <v>74</v>
      </c>
      <c r="Q1707" s="47" t="str">
        <f t="shared" si="80"/>
        <v>068d348e-1df6-4473-a582-6bcad2c0ef08</v>
      </c>
      <c r="R1707" s="91" t="s">
        <v>848</v>
      </c>
      <c r="S1707" s="93">
        <v>11.4</v>
      </c>
      <c r="T1707" s="21">
        <v>1</v>
      </c>
      <c r="U1707" s="62" t="s">
        <v>139</v>
      </c>
      <c r="V1707" s="49" t="s">
        <v>136</v>
      </c>
    </row>
    <row r="1708" spans="1:22" x14ac:dyDescent="0.2">
      <c r="A1708" s="21" t="str">
        <f t="shared" si="78"/>
        <v>Catalogo principalOPEN-CSP ACADEMICO924c03d0-a617-426a-9387-2802e26ecc6e</v>
      </c>
      <c r="B1708" s="21" t="str">
        <f t="shared" si="79"/>
        <v>924c03d0-a617-426a-9387-2802e26ecc6eOPEN-CSP ACADEMICO</v>
      </c>
      <c r="D1708" s="21" t="s">
        <v>134</v>
      </c>
      <c r="E1708" t="s">
        <v>3547</v>
      </c>
      <c r="F1708" s="21" t="s">
        <v>779</v>
      </c>
      <c r="G1708" s="21" t="s">
        <v>134</v>
      </c>
      <c r="H1708" s="49" t="s">
        <v>136</v>
      </c>
      <c r="I1708" s="21" t="s">
        <v>74</v>
      </c>
      <c r="J1708" t="s">
        <v>3548</v>
      </c>
      <c r="K1708" s="53" t="s">
        <v>29</v>
      </c>
      <c r="L1708" s="52" t="s">
        <v>92</v>
      </c>
      <c r="M1708" s="48" t="s">
        <v>73</v>
      </c>
      <c r="N1708" s="89" t="s">
        <v>74</v>
      </c>
      <c r="O1708" s="90" t="s">
        <v>74</v>
      </c>
      <c r="P1708" s="89" t="s">
        <v>74</v>
      </c>
      <c r="Q1708" s="47" t="str">
        <f t="shared" si="80"/>
        <v>924c03d0-a617-426a-9387-2802e26ecc6e</v>
      </c>
      <c r="R1708" s="91" t="s">
        <v>848</v>
      </c>
      <c r="S1708" s="93">
        <v>16</v>
      </c>
      <c r="T1708" s="21">
        <v>1</v>
      </c>
      <c r="U1708" s="62" t="s">
        <v>139</v>
      </c>
      <c r="V1708" s="49" t="s">
        <v>136</v>
      </c>
    </row>
    <row r="1709" spans="1:22" x14ac:dyDescent="0.2">
      <c r="A1709" s="21" t="str">
        <f t="shared" si="78"/>
        <v>Catalogo principalOPEN-CSP ACADEMICOeeca9dd2-abfd-4b54-af20-dca132253a4a</v>
      </c>
      <c r="B1709" s="21" t="str">
        <f t="shared" si="79"/>
        <v>eeca9dd2-abfd-4b54-af20-dca132253a4aOPEN-CSP ACADEMICO</v>
      </c>
      <c r="D1709" s="21" t="s">
        <v>134</v>
      </c>
      <c r="E1709" t="s">
        <v>3549</v>
      </c>
      <c r="F1709" s="21" t="s">
        <v>779</v>
      </c>
      <c r="G1709" s="21" t="s">
        <v>134</v>
      </c>
      <c r="H1709" s="49" t="s">
        <v>136</v>
      </c>
      <c r="I1709" s="21" t="s">
        <v>74</v>
      </c>
      <c r="J1709" t="s">
        <v>3550</v>
      </c>
      <c r="K1709" s="53" t="s">
        <v>29</v>
      </c>
      <c r="L1709" s="52" t="s">
        <v>92</v>
      </c>
      <c r="M1709" s="48" t="s">
        <v>73</v>
      </c>
      <c r="N1709" s="89" t="s">
        <v>74</v>
      </c>
      <c r="O1709" s="90" t="s">
        <v>74</v>
      </c>
      <c r="P1709" s="89" t="s">
        <v>74</v>
      </c>
      <c r="Q1709" s="47" t="str">
        <f t="shared" si="80"/>
        <v>eeca9dd2-abfd-4b54-af20-dca132253a4a</v>
      </c>
      <c r="R1709" s="91" t="s">
        <v>848</v>
      </c>
      <c r="S1709" s="93">
        <v>9.6</v>
      </c>
      <c r="T1709" s="21">
        <v>1</v>
      </c>
      <c r="U1709" s="62" t="s">
        <v>139</v>
      </c>
      <c r="V1709" s="49" t="s">
        <v>136</v>
      </c>
    </row>
    <row r="1710" spans="1:22" x14ac:dyDescent="0.2">
      <c r="A1710" s="21" t="str">
        <f t="shared" si="78"/>
        <v>Catalogo principalOPEN-CSP GOBIERNO6dc6cb1d-7bcb-4234-80cc-9c7a9cded044</v>
      </c>
      <c r="B1710" s="21" t="str">
        <f t="shared" si="79"/>
        <v>6dc6cb1d-7bcb-4234-80cc-9c7a9cded044OPEN-CSP GOBIERNO</v>
      </c>
      <c r="D1710" s="21" t="s">
        <v>134</v>
      </c>
      <c r="E1710" t="s">
        <v>3551</v>
      </c>
      <c r="F1710" s="21" t="s">
        <v>18</v>
      </c>
      <c r="G1710" s="21" t="s">
        <v>134</v>
      </c>
      <c r="H1710" s="49" t="s">
        <v>136</v>
      </c>
      <c r="I1710" s="21" t="s">
        <v>74</v>
      </c>
      <c r="J1710" t="s">
        <v>3552</v>
      </c>
      <c r="K1710" s="53" t="s">
        <v>29</v>
      </c>
      <c r="L1710" s="52" t="s">
        <v>92</v>
      </c>
      <c r="M1710" s="48" t="s">
        <v>73</v>
      </c>
      <c r="N1710" s="89" t="s">
        <v>74</v>
      </c>
      <c r="O1710" s="90" t="s">
        <v>74</v>
      </c>
      <c r="P1710" s="89" t="s">
        <v>74</v>
      </c>
      <c r="Q1710" s="47" t="str">
        <f t="shared" si="80"/>
        <v>6dc6cb1d-7bcb-4234-80cc-9c7a9cded044</v>
      </c>
      <c r="R1710" s="91" t="s">
        <v>848</v>
      </c>
      <c r="S1710" s="93">
        <v>8</v>
      </c>
      <c r="T1710" s="21">
        <v>1</v>
      </c>
      <c r="U1710" s="62" t="s">
        <v>139</v>
      </c>
      <c r="V1710" s="49" t="s">
        <v>136</v>
      </c>
    </row>
    <row r="1711" spans="1:22" x14ac:dyDescent="0.2">
      <c r="A1711" s="21" t="str">
        <f t="shared" si="78"/>
        <v>Catalogo principalOPEN-CSP GOBIERNOad396924-ee4e-4059-b779-efe43dfa24d2</v>
      </c>
      <c r="B1711" s="21" t="str">
        <f t="shared" si="79"/>
        <v>ad396924-ee4e-4059-b779-efe43dfa24d2OPEN-CSP GOBIERNO</v>
      </c>
      <c r="D1711" s="21" t="s">
        <v>134</v>
      </c>
      <c r="E1711" t="s">
        <v>3553</v>
      </c>
      <c r="F1711" s="21" t="s">
        <v>18</v>
      </c>
      <c r="G1711" s="21" t="s">
        <v>134</v>
      </c>
      <c r="H1711" s="49" t="s">
        <v>136</v>
      </c>
      <c r="I1711" s="21" t="s">
        <v>74</v>
      </c>
      <c r="J1711" t="s">
        <v>3554</v>
      </c>
      <c r="K1711" s="53" t="s">
        <v>29</v>
      </c>
      <c r="L1711" s="52" t="s">
        <v>92</v>
      </c>
      <c r="M1711" s="48" t="s">
        <v>73</v>
      </c>
      <c r="N1711" s="89" t="s">
        <v>74</v>
      </c>
      <c r="O1711" s="90" t="s">
        <v>74</v>
      </c>
      <c r="P1711" s="89" t="s">
        <v>74</v>
      </c>
      <c r="Q1711" s="47" t="str">
        <f t="shared" si="80"/>
        <v>ad396924-ee4e-4059-b779-efe43dfa24d2</v>
      </c>
      <c r="R1711" s="91" t="s">
        <v>848</v>
      </c>
      <c r="S1711" s="93">
        <v>13</v>
      </c>
      <c r="T1711" s="21">
        <v>1</v>
      </c>
      <c r="U1711" s="62" t="s">
        <v>139</v>
      </c>
      <c r="V1711" s="49" t="s">
        <v>136</v>
      </c>
    </row>
    <row r="1712" spans="1:22" x14ac:dyDescent="0.2">
      <c r="A1712" s="21" t="str">
        <f t="shared" si="78"/>
        <v>Catalogo principalOPEN-CSP GOBIERNOa8fba59e-1fc2-4658-8684-5f3d0c71c490</v>
      </c>
      <c r="B1712" s="21" t="str">
        <f t="shared" si="79"/>
        <v>a8fba59e-1fc2-4658-8684-5f3d0c71c490OPEN-CSP GOBIERNO</v>
      </c>
      <c r="D1712" s="21" t="s">
        <v>134</v>
      </c>
      <c r="E1712" t="s">
        <v>3555</v>
      </c>
      <c r="F1712" s="21" t="s">
        <v>18</v>
      </c>
      <c r="G1712" s="21" t="s">
        <v>134</v>
      </c>
      <c r="H1712" s="49" t="s">
        <v>136</v>
      </c>
      <c r="I1712" s="21" t="s">
        <v>74</v>
      </c>
      <c r="J1712" t="s">
        <v>3556</v>
      </c>
      <c r="K1712" s="53" t="s">
        <v>29</v>
      </c>
      <c r="L1712" s="52" t="s">
        <v>92</v>
      </c>
      <c r="M1712" s="48" t="s">
        <v>73</v>
      </c>
      <c r="N1712" s="89" t="s">
        <v>74</v>
      </c>
      <c r="O1712" s="90" t="s">
        <v>74</v>
      </c>
      <c r="P1712" s="89" t="s">
        <v>74</v>
      </c>
      <c r="Q1712" s="47" t="str">
        <f t="shared" si="80"/>
        <v>a8fba59e-1fc2-4658-8684-5f3d0c71c490</v>
      </c>
      <c r="R1712" s="91" t="s">
        <v>848</v>
      </c>
      <c r="S1712" s="93">
        <v>8</v>
      </c>
      <c r="T1712" s="21">
        <v>1</v>
      </c>
      <c r="U1712" s="62" t="s">
        <v>139</v>
      </c>
      <c r="V1712" s="49" t="s">
        <v>136</v>
      </c>
    </row>
    <row r="1713" spans="1:23" x14ac:dyDescent="0.2">
      <c r="A1713" s="21" t="str">
        <f t="shared" si="78"/>
        <v>Catalogo principalOPEN-CSP GOBIERNO5b2900bc-5067-4c17-99be-1560a8e8e6a1</v>
      </c>
      <c r="B1713" s="21" t="str">
        <f t="shared" si="79"/>
        <v>5b2900bc-5067-4c17-99be-1560a8e8e6a1OPEN-CSP GOBIERNO</v>
      </c>
      <c r="D1713" s="21" t="s">
        <v>134</v>
      </c>
      <c r="E1713" t="s">
        <v>3557</v>
      </c>
      <c r="F1713" s="21" t="s">
        <v>18</v>
      </c>
      <c r="G1713" s="21" t="s">
        <v>134</v>
      </c>
      <c r="H1713" s="49" t="s">
        <v>136</v>
      </c>
      <c r="I1713" s="21" t="s">
        <v>74</v>
      </c>
      <c r="J1713" t="s">
        <v>3558</v>
      </c>
      <c r="K1713" s="53" t="s">
        <v>29</v>
      </c>
      <c r="L1713" s="52" t="s">
        <v>92</v>
      </c>
      <c r="M1713" s="48" t="s">
        <v>73</v>
      </c>
      <c r="N1713" s="89" t="s">
        <v>74</v>
      </c>
      <c r="O1713" s="90" t="s">
        <v>74</v>
      </c>
      <c r="P1713" s="89" t="s">
        <v>74</v>
      </c>
      <c r="Q1713" s="47" t="str">
        <f t="shared" si="80"/>
        <v>5b2900bc-5067-4c17-99be-1560a8e8e6a1</v>
      </c>
      <c r="R1713" s="91" t="s">
        <v>848</v>
      </c>
      <c r="S1713" s="93">
        <v>40</v>
      </c>
      <c r="T1713" s="21">
        <v>1</v>
      </c>
      <c r="U1713" s="62" t="s">
        <v>139</v>
      </c>
      <c r="V1713" s="49" t="s">
        <v>136</v>
      </c>
    </row>
    <row r="1714" spans="1:23" x14ac:dyDescent="0.2">
      <c r="A1714" s="21" t="str">
        <f t="shared" si="78"/>
        <v>Catalogo principalOPEN-CSP GOBIERNOf3b0dc86-4b5f-4f5d-860d-c9fcc30d0964</v>
      </c>
      <c r="B1714" s="21" t="str">
        <f t="shared" si="79"/>
        <v>f3b0dc86-4b5f-4f5d-860d-c9fcc30d0964OPEN-CSP GOBIERNO</v>
      </c>
      <c r="D1714" s="21" t="s">
        <v>134</v>
      </c>
      <c r="E1714" t="s">
        <v>3559</v>
      </c>
      <c r="F1714" s="21" t="s">
        <v>18</v>
      </c>
      <c r="G1714" s="21" t="s">
        <v>134</v>
      </c>
      <c r="H1714" s="49" t="s">
        <v>136</v>
      </c>
      <c r="I1714" s="21" t="s">
        <v>74</v>
      </c>
      <c r="J1714" t="s">
        <v>3560</v>
      </c>
      <c r="K1714" s="53" t="s">
        <v>29</v>
      </c>
      <c r="L1714" s="52" t="s">
        <v>92</v>
      </c>
      <c r="M1714" s="48" t="s">
        <v>73</v>
      </c>
      <c r="N1714" s="89" t="s">
        <v>74</v>
      </c>
      <c r="O1714" s="90" t="s">
        <v>74</v>
      </c>
      <c r="P1714" s="89" t="s">
        <v>74</v>
      </c>
      <c r="Q1714" s="47" t="str">
        <f t="shared" si="80"/>
        <v>f3b0dc86-4b5f-4f5d-860d-c9fcc30d0964</v>
      </c>
      <c r="R1714" s="91" t="s">
        <v>848</v>
      </c>
      <c r="S1714" s="93">
        <v>0</v>
      </c>
      <c r="T1714" s="21">
        <v>1</v>
      </c>
      <c r="U1714" s="62" t="s">
        <v>139</v>
      </c>
      <c r="V1714" s="49" t="s">
        <v>136</v>
      </c>
    </row>
    <row r="1715" spans="1:23" x14ac:dyDescent="0.2">
      <c r="A1715" s="21" t="str">
        <f t="shared" si="78"/>
        <v>Catalogo principalOPEN-CSP GOBIERNO2c25322a-9384-48e8-b331-65c469276fb6</v>
      </c>
      <c r="B1715" s="21" t="str">
        <f t="shared" si="79"/>
        <v>2c25322a-9384-48e8-b331-65c469276fb6OPEN-CSP GOBIERNO</v>
      </c>
      <c r="D1715" s="21" t="s">
        <v>134</v>
      </c>
      <c r="E1715" t="s">
        <v>3561</v>
      </c>
      <c r="F1715" s="21" t="s">
        <v>18</v>
      </c>
      <c r="G1715" s="21" t="s">
        <v>134</v>
      </c>
      <c r="H1715" s="49" t="s">
        <v>136</v>
      </c>
      <c r="I1715" s="21" t="s">
        <v>74</v>
      </c>
      <c r="J1715" t="s">
        <v>3562</v>
      </c>
      <c r="K1715" s="53" t="s">
        <v>29</v>
      </c>
      <c r="L1715" s="52" t="s">
        <v>92</v>
      </c>
      <c r="M1715" s="48" t="s">
        <v>73</v>
      </c>
      <c r="N1715" s="89" t="s">
        <v>74</v>
      </c>
      <c r="O1715" s="90" t="s">
        <v>74</v>
      </c>
      <c r="P1715" s="89" t="s">
        <v>74</v>
      </c>
      <c r="Q1715" s="47" t="str">
        <f t="shared" si="80"/>
        <v>2c25322a-9384-48e8-b331-65c469276fb6</v>
      </c>
      <c r="R1715" s="91" t="s">
        <v>848</v>
      </c>
      <c r="S1715" s="93">
        <v>24</v>
      </c>
      <c r="T1715" s="21">
        <v>1</v>
      </c>
      <c r="U1715" s="62" t="s">
        <v>139</v>
      </c>
      <c r="V1715" s="49" t="s">
        <v>136</v>
      </c>
    </row>
    <row r="1716" spans="1:23" x14ac:dyDescent="0.2">
      <c r="A1716" s="21" t="str">
        <f t="shared" si="78"/>
        <v>Catalogo principalOPEN-CSP GOBIERNO5e1087b6-246b-4503-b88a-b60bdf0b3840</v>
      </c>
      <c r="B1716" s="21" t="str">
        <f t="shared" si="79"/>
        <v>5e1087b6-246b-4503-b88a-b60bdf0b3840OPEN-CSP GOBIERNO</v>
      </c>
      <c r="D1716" s="21" t="s">
        <v>134</v>
      </c>
      <c r="E1716" t="s">
        <v>3563</v>
      </c>
      <c r="F1716" s="21" t="s">
        <v>18</v>
      </c>
      <c r="G1716" s="21" t="s">
        <v>134</v>
      </c>
      <c r="H1716" s="49" t="s">
        <v>136</v>
      </c>
      <c r="I1716" s="21" t="s">
        <v>74</v>
      </c>
      <c r="J1716" t="s">
        <v>3564</v>
      </c>
      <c r="K1716" s="53" t="s">
        <v>29</v>
      </c>
      <c r="L1716" s="52" t="s">
        <v>92</v>
      </c>
      <c r="M1716" s="48" t="s">
        <v>73</v>
      </c>
      <c r="N1716" s="89" t="s">
        <v>74</v>
      </c>
      <c r="O1716" s="90" t="s">
        <v>74</v>
      </c>
      <c r="P1716" s="89" t="s">
        <v>74</v>
      </c>
      <c r="Q1716" s="47" t="str">
        <f t="shared" si="80"/>
        <v>5e1087b6-246b-4503-b88a-b60bdf0b3840</v>
      </c>
      <c r="R1716" s="91" t="s">
        <v>848</v>
      </c>
      <c r="S1716" s="93">
        <v>10</v>
      </c>
      <c r="T1716" s="21">
        <v>1</v>
      </c>
      <c r="U1716" s="62" t="s">
        <v>139</v>
      </c>
      <c r="V1716" s="49" t="s">
        <v>136</v>
      </c>
    </row>
    <row r="1717" spans="1:23" x14ac:dyDescent="0.2">
      <c r="A1717" s="21" t="str">
        <f t="shared" ref="A1717:A1721" si="81">D1717&amp;F1717&amp;E1717</f>
        <v>Controles EmpresarialesCanalIT-SW-01-01</v>
      </c>
      <c r="B1717" s="21" t="str">
        <f t="shared" ref="B1717:B1721" si="82">E1717&amp;F1717</f>
        <v>IT-SW-01-01Canal</v>
      </c>
      <c r="D1717" s="21" t="s">
        <v>3565</v>
      </c>
      <c r="E1717" t="s">
        <v>3566</v>
      </c>
      <c r="F1717" s="41" t="s">
        <v>3567</v>
      </c>
      <c r="G1717" s="21" t="str">
        <f t="shared" ref="G1717:G1721" si="83">D1717</f>
        <v>Controles Empresariales</v>
      </c>
      <c r="H1717" s="21" t="s">
        <v>94</v>
      </c>
      <c r="I1717" s="21" t="s">
        <v>74</v>
      </c>
      <c r="J1717" t="s">
        <v>3568</v>
      </c>
      <c r="K1717" t="s">
        <v>3569</v>
      </c>
      <c r="L1717" s="61" t="s">
        <v>92</v>
      </c>
      <c r="M1717" s="61" t="s">
        <v>3570</v>
      </c>
      <c r="N1717" s="41" t="s">
        <v>3571</v>
      </c>
      <c r="O1717" s="41" t="s">
        <v>3572</v>
      </c>
      <c r="P1717" s="41" t="s">
        <v>3573</v>
      </c>
      <c r="Q1717" s="47" t="str">
        <f t="shared" ref="Q1717:Q1780" si="84">E1717</f>
        <v>IT-SW-01-01</v>
      </c>
      <c r="R1717" s="91" t="s">
        <v>3574</v>
      </c>
      <c r="S1717" s="46">
        <v>650000</v>
      </c>
      <c r="T1717" s="61">
        <v>1</v>
      </c>
      <c r="U1717" s="62">
        <v>1</v>
      </c>
      <c r="V1717" s="49" t="str">
        <f t="shared" ref="V1717:V1721" si="85">H1717</f>
        <v>COP</v>
      </c>
      <c r="W1717" t="b">
        <f t="shared" ref="W1717:W1721" si="86">IF(U1717="NO",0,IF(U1717="SI",1))</f>
        <v>0</v>
      </c>
    </row>
    <row r="1718" spans="1:23" x14ac:dyDescent="0.2">
      <c r="A1718" s="21" t="str">
        <f t="shared" si="81"/>
        <v>Controles EmpresarialesCanalIT-SW-01-02</v>
      </c>
      <c r="B1718" s="21" t="str">
        <f t="shared" si="82"/>
        <v>IT-SW-01-02Canal</v>
      </c>
      <c r="D1718" s="21" t="s">
        <v>3565</v>
      </c>
      <c r="E1718" t="s">
        <v>3575</v>
      </c>
      <c r="F1718" s="41" t="s">
        <v>3567</v>
      </c>
      <c r="G1718" s="21" t="str">
        <f t="shared" si="83"/>
        <v>Controles Empresariales</v>
      </c>
      <c r="H1718" s="21" t="s">
        <v>94</v>
      </c>
      <c r="I1718" s="21" t="s">
        <v>74</v>
      </c>
      <c r="J1718" t="s">
        <v>3568</v>
      </c>
      <c r="K1718" t="s">
        <v>3569</v>
      </c>
      <c r="L1718" s="61" t="s">
        <v>92</v>
      </c>
      <c r="M1718" s="61" t="s">
        <v>3570</v>
      </c>
      <c r="N1718" s="41" t="s">
        <v>3571</v>
      </c>
      <c r="O1718" s="41" t="s">
        <v>3576</v>
      </c>
      <c r="P1718" s="41" t="s">
        <v>3573</v>
      </c>
      <c r="Q1718" s="47" t="str">
        <f t="shared" si="84"/>
        <v>IT-SW-01-02</v>
      </c>
      <c r="R1718" s="91" t="s">
        <v>3574</v>
      </c>
      <c r="S1718" s="46">
        <v>670000</v>
      </c>
      <c r="T1718" s="61">
        <v>1</v>
      </c>
      <c r="U1718" s="62">
        <v>1</v>
      </c>
      <c r="V1718" s="49" t="str">
        <f t="shared" si="85"/>
        <v>COP</v>
      </c>
      <c r="W1718" t="b">
        <f t="shared" si="86"/>
        <v>0</v>
      </c>
    </row>
    <row r="1719" spans="1:23" x14ac:dyDescent="0.2">
      <c r="A1719" s="21" t="str">
        <f t="shared" si="81"/>
        <v>Controles EmpresarialesCanalIT-SW-01-03</v>
      </c>
      <c r="B1719" s="21" t="str">
        <f t="shared" si="82"/>
        <v>IT-SW-01-03Canal</v>
      </c>
      <c r="D1719" s="21" t="s">
        <v>3565</v>
      </c>
      <c r="E1719" t="s">
        <v>3577</v>
      </c>
      <c r="F1719" s="41" t="s">
        <v>3567</v>
      </c>
      <c r="G1719" s="21" t="str">
        <f t="shared" si="83"/>
        <v>Controles Empresariales</v>
      </c>
      <c r="H1719" s="21" t="s">
        <v>94</v>
      </c>
      <c r="I1719" s="21" t="s">
        <v>74</v>
      </c>
      <c r="J1719" t="s">
        <v>3568</v>
      </c>
      <c r="K1719" t="s">
        <v>3569</v>
      </c>
      <c r="L1719" s="61" t="s">
        <v>92</v>
      </c>
      <c r="M1719" s="61" t="s">
        <v>3570</v>
      </c>
      <c r="N1719" s="41" t="s">
        <v>3578</v>
      </c>
      <c r="O1719" s="41" t="s">
        <v>3572</v>
      </c>
      <c r="P1719" s="41" t="s">
        <v>3573</v>
      </c>
      <c r="Q1719" s="47" t="str">
        <f t="shared" si="84"/>
        <v>IT-SW-01-03</v>
      </c>
      <c r="R1719" s="91" t="s">
        <v>3574</v>
      </c>
      <c r="S1719" s="46">
        <v>650000</v>
      </c>
      <c r="T1719" s="61">
        <v>1</v>
      </c>
      <c r="U1719" s="62">
        <v>1</v>
      </c>
      <c r="V1719" s="49" t="str">
        <f t="shared" si="85"/>
        <v>COP</v>
      </c>
      <c r="W1719" t="b">
        <f t="shared" si="86"/>
        <v>0</v>
      </c>
    </row>
    <row r="1720" spans="1:23" x14ac:dyDescent="0.2">
      <c r="A1720" s="21" t="str">
        <f t="shared" si="81"/>
        <v>Controles EmpresarialesCanalIT-SW-01-04</v>
      </c>
      <c r="B1720" s="21" t="str">
        <f t="shared" si="82"/>
        <v>IT-SW-01-04Canal</v>
      </c>
      <c r="D1720" s="21" t="s">
        <v>3565</v>
      </c>
      <c r="E1720" t="s">
        <v>3579</v>
      </c>
      <c r="F1720" s="41" t="s">
        <v>3567</v>
      </c>
      <c r="G1720" s="21" t="str">
        <f t="shared" si="83"/>
        <v>Controles Empresariales</v>
      </c>
      <c r="H1720" s="21" t="s">
        <v>94</v>
      </c>
      <c r="I1720" s="21" t="s">
        <v>74</v>
      </c>
      <c r="J1720" t="s">
        <v>3568</v>
      </c>
      <c r="K1720" t="s">
        <v>3569</v>
      </c>
      <c r="L1720" s="61" t="s">
        <v>92</v>
      </c>
      <c r="M1720" s="61" t="s">
        <v>3570</v>
      </c>
      <c r="N1720" s="41" t="s">
        <v>3578</v>
      </c>
      <c r="O1720" s="41" t="s">
        <v>3576</v>
      </c>
      <c r="P1720" s="41" t="s">
        <v>3573</v>
      </c>
      <c r="Q1720" s="47" t="str">
        <f t="shared" si="84"/>
        <v>IT-SW-01-04</v>
      </c>
      <c r="R1720" s="91" t="s">
        <v>3574</v>
      </c>
      <c r="S1720" s="46">
        <v>700000</v>
      </c>
      <c r="T1720" s="61">
        <v>1</v>
      </c>
      <c r="U1720" s="62">
        <v>1</v>
      </c>
      <c r="V1720" s="49" t="str">
        <f t="shared" si="85"/>
        <v>COP</v>
      </c>
      <c r="W1720" t="b">
        <f t="shared" si="86"/>
        <v>0</v>
      </c>
    </row>
    <row r="1721" spans="1:23" x14ac:dyDescent="0.2">
      <c r="A1721" s="21" t="str">
        <f t="shared" si="81"/>
        <v>Controles EmpresarialesCanalIT-SW-01-05</v>
      </c>
      <c r="B1721" s="21" t="str">
        <f t="shared" si="82"/>
        <v>IT-SW-01-05Canal</v>
      </c>
      <c r="D1721" s="21" t="s">
        <v>3565</v>
      </c>
      <c r="E1721" t="s">
        <v>3580</v>
      </c>
      <c r="F1721" s="41" t="s">
        <v>3567</v>
      </c>
      <c r="G1721" s="21" t="str">
        <f t="shared" si="83"/>
        <v>Controles Empresariales</v>
      </c>
      <c r="H1721" s="21" t="s">
        <v>94</v>
      </c>
      <c r="I1721" s="21" t="s">
        <v>74</v>
      </c>
      <c r="J1721" t="s">
        <v>3568</v>
      </c>
      <c r="K1721" t="s">
        <v>3569</v>
      </c>
      <c r="L1721" s="61" t="s">
        <v>92</v>
      </c>
      <c r="M1721" s="61" t="s">
        <v>3570</v>
      </c>
      <c r="N1721" s="41" t="s">
        <v>3581</v>
      </c>
      <c r="O1721" s="41" t="s">
        <v>3572</v>
      </c>
      <c r="P1721" s="41" t="s">
        <v>3573</v>
      </c>
      <c r="Q1721" s="47" t="str">
        <f t="shared" si="84"/>
        <v>IT-SW-01-05</v>
      </c>
      <c r="R1721" s="91" t="s">
        <v>3574</v>
      </c>
      <c r="S1721" s="46">
        <v>650000</v>
      </c>
      <c r="T1721" s="61">
        <v>1</v>
      </c>
      <c r="U1721" s="62">
        <v>1</v>
      </c>
      <c r="V1721" s="49" t="str">
        <f t="shared" si="85"/>
        <v>COP</v>
      </c>
      <c r="W1721" t="b">
        <f t="shared" si="86"/>
        <v>0</v>
      </c>
    </row>
    <row r="1722" spans="1:23" x14ac:dyDescent="0.2">
      <c r="A1722" s="21" t="str">
        <f t="shared" ref="A1722:A1785" si="87">D1722&amp;F1722&amp;E1722</f>
        <v>Controles EmpresarialesCanalIT-SW-01-06</v>
      </c>
      <c r="B1722" s="21" t="str">
        <f t="shared" ref="B1722:B1785" si="88">E1722&amp;F1722</f>
        <v>IT-SW-01-06Canal</v>
      </c>
      <c r="D1722" s="21" t="s">
        <v>3565</v>
      </c>
      <c r="E1722" t="s">
        <v>3582</v>
      </c>
      <c r="F1722" s="41" t="s">
        <v>3567</v>
      </c>
      <c r="G1722" s="21" t="str">
        <f t="shared" ref="G1722:G1785" si="89">D1722</f>
        <v>Controles Empresariales</v>
      </c>
      <c r="H1722" s="21" t="s">
        <v>94</v>
      </c>
      <c r="I1722" s="21" t="s">
        <v>74</v>
      </c>
      <c r="J1722" t="s">
        <v>3568</v>
      </c>
      <c r="K1722" t="s">
        <v>3569</v>
      </c>
      <c r="L1722" s="61" t="s">
        <v>92</v>
      </c>
      <c r="M1722" s="61" t="s">
        <v>3570</v>
      </c>
      <c r="N1722" s="41" t="s">
        <v>3581</v>
      </c>
      <c r="O1722" s="41" t="s">
        <v>3576</v>
      </c>
      <c r="P1722" s="41" t="s">
        <v>3573</v>
      </c>
      <c r="Q1722" s="47" t="str">
        <f t="shared" si="84"/>
        <v>IT-SW-01-06</v>
      </c>
      <c r="R1722" s="91" t="s">
        <v>3574</v>
      </c>
      <c r="S1722" s="46">
        <v>750000</v>
      </c>
      <c r="T1722" s="61">
        <v>1</v>
      </c>
      <c r="U1722" s="62">
        <v>1</v>
      </c>
      <c r="V1722" s="49" t="str">
        <f t="shared" ref="V1722:V1785" si="90">H1722</f>
        <v>COP</v>
      </c>
      <c r="W1722" t="b">
        <f t="shared" ref="W1722:W1785" si="91">IF(U1722="NO",0,IF(U1722="SI",1))</f>
        <v>0</v>
      </c>
    </row>
    <row r="1723" spans="1:23" x14ac:dyDescent="0.2">
      <c r="A1723" s="21" t="str">
        <f t="shared" si="87"/>
        <v>Controles EmpresarialesCanalIT-SW-02-01</v>
      </c>
      <c r="B1723" s="21" t="str">
        <f t="shared" si="88"/>
        <v>IT-SW-02-01Canal</v>
      </c>
      <c r="D1723" s="21" t="s">
        <v>3565</v>
      </c>
      <c r="E1723" t="s">
        <v>3583</v>
      </c>
      <c r="F1723" s="41" t="s">
        <v>3567</v>
      </c>
      <c r="G1723" s="21" t="str">
        <f t="shared" si="89"/>
        <v>Controles Empresariales</v>
      </c>
      <c r="H1723" s="21" t="s">
        <v>94</v>
      </c>
      <c r="I1723" s="21" t="s">
        <v>74</v>
      </c>
      <c r="J1723" t="s">
        <v>3584</v>
      </c>
      <c r="K1723" t="s">
        <v>3585</v>
      </c>
      <c r="L1723" s="61" t="s">
        <v>92</v>
      </c>
      <c r="M1723" s="61" t="s">
        <v>3570</v>
      </c>
      <c r="N1723" s="41" t="s">
        <v>3571</v>
      </c>
      <c r="O1723" s="41" t="s">
        <v>3572</v>
      </c>
      <c r="P1723" s="41" t="s">
        <v>3573</v>
      </c>
      <c r="Q1723" s="47" t="str">
        <f t="shared" si="84"/>
        <v>IT-SW-02-01</v>
      </c>
      <c r="R1723" s="91" t="s">
        <v>3574</v>
      </c>
      <c r="S1723" s="46">
        <v>650000</v>
      </c>
      <c r="T1723" s="61">
        <v>1</v>
      </c>
      <c r="U1723" s="62">
        <v>1</v>
      </c>
      <c r="V1723" s="49" t="str">
        <f t="shared" si="90"/>
        <v>COP</v>
      </c>
      <c r="W1723" t="b">
        <f t="shared" si="91"/>
        <v>0</v>
      </c>
    </row>
    <row r="1724" spans="1:23" x14ac:dyDescent="0.2">
      <c r="A1724" s="21" t="str">
        <f t="shared" si="87"/>
        <v>Controles EmpresarialesCanalIT-SW-02-02</v>
      </c>
      <c r="B1724" s="21" t="str">
        <f t="shared" si="88"/>
        <v>IT-SW-02-02Canal</v>
      </c>
      <c r="D1724" s="21" t="s">
        <v>3565</v>
      </c>
      <c r="E1724" t="s">
        <v>3586</v>
      </c>
      <c r="F1724" s="41" t="s">
        <v>3567</v>
      </c>
      <c r="G1724" s="21" t="str">
        <f t="shared" si="89"/>
        <v>Controles Empresariales</v>
      </c>
      <c r="H1724" s="21" t="s">
        <v>94</v>
      </c>
      <c r="I1724" s="21" t="s">
        <v>74</v>
      </c>
      <c r="J1724" t="s">
        <v>3584</v>
      </c>
      <c r="K1724" t="s">
        <v>3585</v>
      </c>
      <c r="L1724" s="61" t="s">
        <v>92</v>
      </c>
      <c r="M1724" s="61" t="s">
        <v>3570</v>
      </c>
      <c r="N1724" s="41" t="s">
        <v>3571</v>
      </c>
      <c r="O1724" s="41" t="s">
        <v>3576</v>
      </c>
      <c r="P1724" s="41" t="s">
        <v>3573</v>
      </c>
      <c r="Q1724" s="47" t="str">
        <f t="shared" si="84"/>
        <v>IT-SW-02-02</v>
      </c>
      <c r="R1724" s="91" t="s">
        <v>3574</v>
      </c>
      <c r="S1724" s="46">
        <v>670000</v>
      </c>
      <c r="T1724" s="61">
        <v>1</v>
      </c>
      <c r="U1724" s="62">
        <v>1</v>
      </c>
      <c r="V1724" s="49" t="str">
        <f t="shared" si="90"/>
        <v>COP</v>
      </c>
      <c r="W1724" t="b">
        <f t="shared" si="91"/>
        <v>0</v>
      </c>
    </row>
    <row r="1725" spans="1:23" x14ac:dyDescent="0.2">
      <c r="A1725" s="21" t="str">
        <f t="shared" si="87"/>
        <v>Controles EmpresarialesCanalIT-SW-02-03</v>
      </c>
      <c r="B1725" s="21" t="str">
        <f t="shared" si="88"/>
        <v>IT-SW-02-03Canal</v>
      </c>
      <c r="D1725" s="21" t="s">
        <v>3565</v>
      </c>
      <c r="E1725" t="s">
        <v>3587</v>
      </c>
      <c r="F1725" s="41" t="s">
        <v>3567</v>
      </c>
      <c r="G1725" s="21" t="str">
        <f t="shared" si="89"/>
        <v>Controles Empresariales</v>
      </c>
      <c r="H1725" s="21" t="s">
        <v>94</v>
      </c>
      <c r="I1725" s="21" t="s">
        <v>74</v>
      </c>
      <c r="J1725" t="s">
        <v>3584</v>
      </c>
      <c r="K1725" t="s">
        <v>3585</v>
      </c>
      <c r="L1725" s="61" t="s">
        <v>92</v>
      </c>
      <c r="M1725" s="61" t="s">
        <v>3570</v>
      </c>
      <c r="N1725" s="41" t="s">
        <v>3578</v>
      </c>
      <c r="O1725" s="41" t="s">
        <v>3572</v>
      </c>
      <c r="P1725" s="41" t="s">
        <v>3573</v>
      </c>
      <c r="Q1725" s="47" t="str">
        <f t="shared" si="84"/>
        <v>IT-SW-02-03</v>
      </c>
      <c r="R1725" s="91" t="s">
        <v>3574</v>
      </c>
      <c r="S1725" s="46">
        <v>650000</v>
      </c>
      <c r="T1725" s="61">
        <v>1</v>
      </c>
      <c r="U1725" s="62">
        <v>1</v>
      </c>
      <c r="V1725" s="49" t="str">
        <f t="shared" si="90"/>
        <v>COP</v>
      </c>
      <c r="W1725" t="b">
        <f t="shared" si="91"/>
        <v>0</v>
      </c>
    </row>
    <row r="1726" spans="1:23" x14ac:dyDescent="0.2">
      <c r="A1726" s="21" t="str">
        <f t="shared" si="87"/>
        <v>Controles EmpresarialesCanalIT-SW-02-04</v>
      </c>
      <c r="B1726" s="21" t="str">
        <f t="shared" si="88"/>
        <v>IT-SW-02-04Canal</v>
      </c>
      <c r="D1726" s="21" t="s">
        <v>3565</v>
      </c>
      <c r="E1726" t="s">
        <v>3588</v>
      </c>
      <c r="F1726" s="41" t="s">
        <v>3567</v>
      </c>
      <c r="G1726" s="21" t="str">
        <f t="shared" si="89"/>
        <v>Controles Empresariales</v>
      </c>
      <c r="H1726" s="21" t="s">
        <v>94</v>
      </c>
      <c r="I1726" s="21" t="s">
        <v>74</v>
      </c>
      <c r="J1726" t="s">
        <v>3584</v>
      </c>
      <c r="K1726" t="s">
        <v>3585</v>
      </c>
      <c r="L1726" s="61" t="s">
        <v>92</v>
      </c>
      <c r="M1726" s="61" t="s">
        <v>3570</v>
      </c>
      <c r="N1726" s="41" t="s">
        <v>3578</v>
      </c>
      <c r="O1726" s="41" t="s">
        <v>3576</v>
      </c>
      <c r="P1726" s="41" t="s">
        <v>3573</v>
      </c>
      <c r="Q1726" s="47" t="str">
        <f t="shared" si="84"/>
        <v>IT-SW-02-04</v>
      </c>
      <c r="R1726" s="91" t="s">
        <v>3574</v>
      </c>
      <c r="S1726" s="46">
        <v>700000</v>
      </c>
      <c r="T1726" s="61">
        <v>1</v>
      </c>
      <c r="U1726" s="62">
        <v>1</v>
      </c>
      <c r="V1726" s="49" t="str">
        <f t="shared" si="90"/>
        <v>COP</v>
      </c>
      <c r="W1726" t="b">
        <f t="shared" si="91"/>
        <v>0</v>
      </c>
    </row>
    <row r="1727" spans="1:23" x14ac:dyDescent="0.2">
      <c r="A1727" s="21" t="str">
        <f t="shared" si="87"/>
        <v>Controles EmpresarialesCanalIT-SW-02-05</v>
      </c>
      <c r="B1727" s="21" t="str">
        <f t="shared" si="88"/>
        <v>IT-SW-02-05Canal</v>
      </c>
      <c r="D1727" s="21" t="s">
        <v>3565</v>
      </c>
      <c r="E1727" t="s">
        <v>3589</v>
      </c>
      <c r="F1727" s="41" t="s">
        <v>3567</v>
      </c>
      <c r="G1727" s="21" t="str">
        <f t="shared" si="89"/>
        <v>Controles Empresariales</v>
      </c>
      <c r="H1727" s="21" t="s">
        <v>94</v>
      </c>
      <c r="I1727" s="21" t="s">
        <v>74</v>
      </c>
      <c r="J1727" t="s">
        <v>3584</v>
      </c>
      <c r="K1727" t="s">
        <v>3585</v>
      </c>
      <c r="L1727" s="61" t="s">
        <v>92</v>
      </c>
      <c r="M1727" s="61" t="s">
        <v>3570</v>
      </c>
      <c r="N1727" s="41" t="s">
        <v>3581</v>
      </c>
      <c r="O1727" s="41" t="s">
        <v>3572</v>
      </c>
      <c r="P1727" s="41" t="s">
        <v>3573</v>
      </c>
      <c r="Q1727" s="47" t="str">
        <f t="shared" si="84"/>
        <v>IT-SW-02-05</v>
      </c>
      <c r="R1727" s="91" t="s">
        <v>3574</v>
      </c>
      <c r="S1727" s="46">
        <v>650000</v>
      </c>
      <c r="T1727" s="61">
        <v>1</v>
      </c>
      <c r="U1727" s="62">
        <v>1</v>
      </c>
      <c r="V1727" s="49" t="str">
        <f t="shared" si="90"/>
        <v>COP</v>
      </c>
      <c r="W1727" t="b">
        <f t="shared" si="91"/>
        <v>0</v>
      </c>
    </row>
    <row r="1728" spans="1:23" x14ac:dyDescent="0.2">
      <c r="A1728" s="21" t="str">
        <f t="shared" si="87"/>
        <v>Controles EmpresarialesCanalIT-SW-02-06</v>
      </c>
      <c r="B1728" s="21" t="str">
        <f t="shared" si="88"/>
        <v>IT-SW-02-06Canal</v>
      </c>
      <c r="D1728" s="21" t="s">
        <v>3565</v>
      </c>
      <c r="E1728" t="s">
        <v>3590</v>
      </c>
      <c r="F1728" s="41" t="s">
        <v>3567</v>
      </c>
      <c r="G1728" s="21" t="str">
        <f t="shared" si="89"/>
        <v>Controles Empresariales</v>
      </c>
      <c r="H1728" s="21" t="s">
        <v>94</v>
      </c>
      <c r="I1728" s="21" t="s">
        <v>74</v>
      </c>
      <c r="J1728" t="s">
        <v>3584</v>
      </c>
      <c r="K1728" t="s">
        <v>3585</v>
      </c>
      <c r="L1728" s="61" t="s">
        <v>92</v>
      </c>
      <c r="M1728" s="61" t="s">
        <v>3570</v>
      </c>
      <c r="N1728" s="41" t="s">
        <v>3581</v>
      </c>
      <c r="O1728" s="41" t="s">
        <v>3576</v>
      </c>
      <c r="P1728" s="41" t="s">
        <v>3573</v>
      </c>
      <c r="Q1728" s="47" t="str">
        <f t="shared" si="84"/>
        <v>IT-SW-02-06</v>
      </c>
      <c r="R1728" s="91" t="s">
        <v>3574</v>
      </c>
      <c r="S1728" s="46">
        <v>750000</v>
      </c>
      <c r="T1728" s="61">
        <v>1</v>
      </c>
      <c r="U1728" s="62">
        <v>1</v>
      </c>
      <c r="V1728" s="49" t="str">
        <f t="shared" si="90"/>
        <v>COP</v>
      </c>
      <c r="W1728" t="b">
        <f t="shared" si="91"/>
        <v>0</v>
      </c>
    </row>
    <row r="1729" spans="1:23" x14ac:dyDescent="0.2">
      <c r="A1729" s="21" t="str">
        <f t="shared" si="87"/>
        <v>Controles EmpresarialesCanalIT-SW-03-01</v>
      </c>
      <c r="B1729" s="21" t="str">
        <f t="shared" si="88"/>
        <v>IT-SW-03-01Canal</v>
      </c>
      <c r="D1729" s="21" t="s">
        <v>3565</v>
      </c>
      <c r="E1729" t="s">
        <v>3591</v>
      </c>
      <c r="F1729" s="41" t="s">
        <v>3567</v>
      </c>
      <c r="G1729" s="21" t="str">
        <f t="shared" si="89"/>
        <v>Controles Empresariales</v>
      </c>
      <c r="H1729" s="21" t="s">
        <v>94</v>
      </c>
      <c r="I1729" s="21" t="s">
        <v>74</v>
      </c>
      <c r="J1729" t="s">
        <v>3592</v>
      </c>
      <c r="K1729" t="s">
        <v>3569</v>
      </c>
      <c r="L1729" s="61" t="s">
        <v>92</v>
      </c>
      <c r="M1729" s="61" t="s">
        <v>3570</v>
      </c>
      <c r="N1729" s="41" t="s">
        <v>3571</v>
      </c>
      <c r="O1729" s="41" t="s">
        <v>3572</v>
      </c>
      <c r="P1729" s="41" t="s">
        <v>3573</v>
      </c>
      <c r="Q1729" s="47" t="str">
        <f t="shared" si="84"/>
        <v>IT-SW-03-01</v>
      </c>
      <c r="R1729" s="91" t="s">
        <v>3574</v>
      </c>
      <c r="S1729" s="46">
        <v>727800</v>
      </c>
      <c r="T1729" s="61">
        <v>1</v>
      </c>
      <c r="U1729" s="62">
        <v>1</v>
      </c>
      <c r="V1729" s="49" t="str">
        <f t="shared" si="90"/>
        <v>COP</v>
      </c>
      <c r="W1729" t="b">
        <f t="shared" si="91"/>
        <v>0</v>
      </c>
    </row>
    <row r="1730" spans="1:23" x14ac:dyDescent="0.2">
      <c r="A1730" s="21" t="str">
        <f t="shared" si="87"/>
        <v>Controles EmpresarialesCanalIT-SW-03-02</v>
      </c>
      <c r="B1730" s="21" t="str">
        <f t="shared" si="88"/>
        <v>IT-SW-03-02Canal</v>
      </c>
      <c r="D1730" s="21" t="s">
        <v>3565</v>
      </c>
      <c r="E1730" t="s">
        <v>3593</v>
      </c>
      <c r="F1730" s="41" t="s">
        <v>3567</v>
      </c>
      <c r="G1730" s="21" t="str">
        <f t="shared" si="89"/>
        <v>Controles Empresariales</v>
      </c>
      <c r="H1730" s="21" t="s">
        <v>94</v>
      </c>
      <c r="I1730" s="21" t="s">
        <v>74</v>
      </c>
      <c r="J1730" t="s">
        <v>3592</v>
      </c>
      <c r="K1730" t="s">
        <v>3569</v>
      </c>
      <c r="L1730" s="61" t="s">
        <v>92</v>
      </c>
      <c r="M1730" s="61" t="s">
        <v>3570</v>
      </c>
      <c r="N1730" s="41" t="s">
        <v>3571</v>
      </c>
      <c r="O1730" s="41" t="s">
        <v>3576</v>
      </c>
      <c r="P1730" s="41" t="s">
        <v>3573</v>
      </c>
      <c r="Q1730" s="47" t="str">
        <f t="shared" si="84"/>
        <v>IT-SW-03-02</v>
      </c>
      <c r="R1730" s="91" t="s">
        <v>3574</v>
      </c>
      <c r="S1730" s="46">
        <v>737800</v>
      </c>
      <c r="T1730" s="61">
        <v>1</v>
      </c>
      <c r="U1730" s="62">
        <v>1</v>
      </c>
      <c r="V1730" s="49" t="str">
        <f t="shared" si="90"/>
        <v>COP</v>
      </c>
      <c r="W1730" t="b">
        <f t="shared" si="91"/>
        <v>0</v>
      </c>
    </row>
    <row r="1731" spans="1:23" x14ac:dyDescent="0.2">
      <c r="A1731" s="21" t="str">
        <f t="shared" si="87"/>
        <v>Controles EmpresarialesCanalIT-SW-03-03</v>
      </c>
      <c r="B1731" s="21" t="str">
        <f t="shared" si="88"/>
        <v>IT-SW-03-03Canal</v>
      </c>
      <c r="D1731" s="21" t="s">
        <v>3565</v>
      </c>
      <c r="E1731" t="s">
        <v>3594</v>
      </c>
      <c r="F1731" s="41" t="s">
        <v>3567</v>
      </c>
      <c r="G1731" s="21" t="str">
        <f t="shared" si="89"/>
        <v>Controles Empresariales</v>
      </c>
      <c r="H1731" s="21" t="s">
        <v>94</v>
      </c>
      <c r="I1731" s="21" t="s">
        <v>74</v>
      </c>
      <c r="J1731" t="s">
        <v>3592</v>
      </c>
      <c r="K1731" t="s">
        <v>3569</v>
      </c>
      <c r="L1731" s="61" t="s">
        <v>92</v>
      </c>
      <c r="M1731" s="61" t="s">
        <v>3570</v>
      </c>
      <c r="N1731" s="41" t="s">
        <v>3578</v>
      </c>
      <c r="O1731" s="41" t="s">
        <v>3572</v>
      </c>
      <c r="P1731" s="41" t="s">
        <v>3573</v>
      </c>
      <c r="Q1731" s="47" t="str">
        <f t="shared" si="84"/>
        <v>IT-SW-03-03</v>
      </c>
      <c r="R1731" s="91" t="s">
        <v>3574</v>
      </c>
      <c r="S1731" s="46">
        <v>727800</v>
      </c>
      <c r="T1731" s="61">
        <v>1</v>
      </c>
      <c r="U1731" s="62">
        <v>1</v>
      </c>
      <c r="V1731" s="49" t="str">
        <f t="shared" si="90"/>
        <v>COP</v>
      </c>
      <c r="W1731" t="b">
        <f t="shared" si="91"/>
        <v>0</v>
      </c>
    </row>
    <row r="1732" spans="1:23" x14ac:dyDescent="0.2">
      <c r="A1732" s="21" t="str">
        <f t="shared" si="87"/>
        <v>Controles EmpresarialesCanalIT-SW-03-04</v>
      </c>
      <c r="B1732" s="21" t="str">
        <f t="shared" si="88"/>
        <v>IT-SW-03-04Canal</v>
      </c>
      <c r="D1732" s="21" t="s">
        <v>3565</v>
      </c>
      <c r="E1732" t="s">
        <v>3595</v>
      </c>
      <c r="F1732" s="41" t="s">
        <v>3567</v>
      </c>
      <c r="G1732" s="21" t="str">
        <f t="shared" si="89"/>
        <v>Controles Empresariales</v>
      </c>
      <c r="H1732" s="21" t="s">
        <v>94</v>
      </c>
      <c r="I1732" s="21" t="s">
        <v>74</v>
      </c>
      <c r="J1732" t="s">
        <v>3592</v>
      </c>
      <c r="K1732" t="s">
        <v>3569</v>
      </c>
      <c r="L1732" s="61" t="s">
        <v>92</v>
      </c>
      <c r="M1732" s="61" t="s">
        <v>3570</v>
      </c>
      <c r="N1732" s="41" t="s">
        <v>3578</v>
      </c>
      <c r="O1732" s="41" t="s">
        <v>3576</v>
      </c>
      <c r="P1732" s="41" t="s">
        <v>3573</v>
      </c>
      <c r="Q1732" s="47" t="str">
        <f t="shared" si="84"/>
        <v>IT-SW-03-04</v>
      </c>
      <c r="R1732" s="91" t="s">
        <v>3574</v>
      </c>
      <c r="S1732" s="46">
        <v>767800</v>
      </c>
      <c r="T1732" s="61">
        <v>1</v>
      </c>
      <c r="U1732" s="62">
        <v>1</v>
      </c>
      <c r="V1732" s="49" t="str">
        <f t="shared" si="90"/>
        <v>COP</v>
      </c>
      <c r="W1732" t="b">
        <f t="shared" si="91"/>
        <v>0</v>
      </c>
    </row>
    <row r="1733" spans="1:23" x14ac:dyDescent="0.2">
      <c r="A1733" s="21" t="str">
        <f t="shared" si="87"/>
        <v>Controles EmpresarialesCanalIT-SW-03-05</v>
      </c>
      <c r="B1733" s="21" t="str">
        <f t="shared" si="88"/>
        <v>IT-SW-03-05Canal</v>
      </c>
      <c r="D1733" s="21" t="s">
        <v>3565</v>
      </c>
      <c r="E1733" t="s">
        <v>3596</v>
      </c>
      <c r="F1733" s="41" t="s">
        <v>3567</v>
      </c>
      <c r="G1733" s="21" t="str">
        <f t="shared" si="89"/>
        <v>Controles Empresariales</v>
      </c>
      <c r="H1733" s="21" t="s">
        <v>94</v>
      </c>
      <c r="I1733" s="21" t="s">
        <v>74</v>
      </c>
      <c r="J1733" t="s">
        <v>3592</v>
      </c>
      <c r="K1733" t="s">
        <v>3569</v>
      </c>
      <c r="L1733" s="61" t="s">
        <v>92</v>
      </c>
      <c r="M1733" s="61" t="s">
        <v>3570</v>
      </c>
      <c r="N1733" s="41" t="s">
        <v>3581</v>
      </c>
      <c r="O1733" s="41" t="s">
        <v>3572</v>
      </c>
      <c r="P1733" s="41" t="s">
        <v>3573</v>
      </c>
      <c r="Q1733" s="47" t="str">
        <f t="shared" si="84"/>
        <v>IT-SW-03-05</v>
      </c>
      <c r="R1733" s="91" t="s">
        <v>3574</v>
      </c>
      <c r="S1733" s="46">
        <v>727800</v>
      </c>
      <c r="T1733" s="61">
        <v>1</v>
      </c>
      <c r="U1733" s="62">
        <v>1</v>
      </c>
      <c r="V1733" s="49" t="str">
        <f t="shared" si="90"/>
        <v>COP</v>
      </c>
      <c r="W1733" t="b">
        <f t="shared" si="91"/>
        <v>0</v>
      </c>
    </row>
    <row r="1734" spans="1:23" x14ac:dyDescent="0.2">
      <c r="A1734" s="21" t="str">
        <f t="shared" si="87"/>
        <v>Controles EmpresarialesCanalIT-SW-03-06</v>
      </c>
      <c r="B1734" s="21" t="str">
        <f t="shared" si="88"/>
        <v>IT-SW-03-06Canal</v>
      </c>
      <c r="D1734" s="21" t="s">
        <v>3565</v>
      </c>
      <c r="E1734" t="s">
        <v>3597</v>
      </c>
      <c r="F1734" s="41" t="s">
        <v>3567</v>
      </c>
      <c r="G1734" s="21" t="str">
        <f t="shared" si="89"/>
        <v>Controles Empresariales</v>
      </c>
      <c r="H1734" s="21" t="s">
        <v>94</v>
      </c>
      <c r="I1734" s="21" t="s">
        <v>74</v>
      </c>
      <c r="J1734" t="s">
        <v>3592</v>
      </c>
      <c r="K1734" t="s">
        <v>3569</v>
      </c>
      <c r="L1734" s="61" t="s">
        <v>92</v>
      </c>
      <c r="M1734" s="61" t="s">
        <v>3570</v>
      </c>
      <c r="N1734" s="41" t="s">
        <v>3581</v>
      </c>
      <c r="O1734" s="41" t="s">
        <v>3576</v>
      </c>
      <c r="P1734" s="41" t="s">
        <v>3573</v>
      </c>
      <c r="Q1734" s="47" t="str">
        <f t="shared" si="84"/>
        <v>IT-SW-03-06</v>
      </c>
      <c r="R1734" s="91" t="s">
        <v>3574</v>
      </c>
      <c r="S1734" s="46">
        <v>862800</v>
      </c>
      <c r="T1734" s="61">
        <v>1</v>
      </c>
      <c r="U1734" s="62">
        <v>1</v>
      </c>
      <c r="V1734" s="49" t="str">
        <f t="shared" si="90"/>
        <v>COP</v>
      </c>
      <c r="W1734" t="b">
        <f t="shared" si="91"/>
        <v>0</v>
      </c>
    </row>
    <row r="1735" spans="1:23" x14ac:dyDescent="0.2">
      <c r="A1735" s="21" t="str">
        <f t="shared" si="87"/>
        <v>Controles EmpresarialesCanalIT-SW-04-01</v>
      </c>
      <c r="B1735" s="21" t="str">
        <f t="shared" si="88"/>
        <v>IT-SW-04-01Canal</v>
      </c>
      <c r="D1735" s="21" t="s">
        <v>3565</v>
      </c>
      <c r="E1735" t="s">
        <v>3598</v>
      </c>
      <c r="F1735" s="41" t="s">
        <v>3567</v>
      </c>
      <c r="G1735" s="21" t="str">
        <f t="shared" si="89"/>
        <v>Controles Empresariales</v>
      </c>
      <c r="H1735" s="21" t="s">
        <v>94</v>
      </c>
      <c r="I1735" s="21" t="s">
        <v>74</v>
      </c>
      <c r="J1735" t="s">
        <v>3599</v>
      </c>
      <c r="K1735" t="s">
        <v>3585</v>
      </c>
      <c r="L1735" s="61" t="s">
        <v>92</v>
      </c>
      <c r="M1735" s="61" t="s">
        <v>3570</v>
      </c>
      <c r="N1735" s="41" t="s">
        <v>3571</v>
      </c>
      <c r="O1735" s="41" t="s">
        <v>3572</v>
      </c>
      <c r="P1735" s="41" t="s">
        <v>3573</v>
      </c>
      <c r="Q1735" s="47" t="str">
        <f t="shared" si="84"/>
        <v>IT-SW-04-01</v>
      </c>
      <c r="R1735" s="91" t="s">
        <v>3574</v>
      </c>
      <c r="S1735" s="46">
        <v>727800</v>
      </c>
      <c r="T1735" s="61">
        <v>1</v>
      </c>
      <c r="U1735" s="62">
        <v>1</v>
      </c>
      <c r="V1735" s="49" t="str">
        <f t="shared" si="90"/>
        <v>COP</v>
      </c>
      <c r="W1735" t="b">
        <f t="shared" si="91"/>
        <v>0</v>
      </c>
    </row>
    <row r="1736" spans="1:23" x14ac:dyDescent="0.2">
      <c r="A1736" s="21" t="str">
        <f t="shared" si="87"/>
        <v>Controles EmpresarialesCanalIT-SW-04-02</v>
      </c>
      <c r="B1736" s="21" t="str">
        <f t="shared" si="88"/>
        <v>IT-SW-04-02Canal</v>
      </c>
      <c r="D1736" s="21" t="s">
        <v>3565</v>
      </c>
      <c r="E1736" t="s">
        <v>3600</v>
      </c>
      <c r="F1736" s="41" t="s">
        <v>3567</v>
      </c>
      <c r="G1736" s="21" t="str">
        <f t="shared" si="89"/>
        <v>Controles Empresariales</v>
      </c>
      <c r="H1736" s="21" t="s">
        <v>94</v>
      </c>
      <c r="I1736" s="21" t="s">
        <v>74</v>
      </c>
      <c r="J1736" t="s">
        <v>3599</v>
      </c>
      <c r="K1736" t="s">
        <v>3585</v>
      </c>
      <c r="L1736" s="61" t="s">
        <v>92</v>
      </c>
      <c r="M1736" s="61" t="s">
        <v>3570</v>
      </c>
      <c r="N1736" s="41" t="s">
        <v>3571</v>
      </c>
      <c r="O1736" s="41" t="s">
        <v>3576</v>
      </c>
      <c r="P1736" s="41" t="s">
        <v>3573</v>
      </c>
      <c r="Q1736" s="47" t="str">
        <f t="shared" si="84"/>
        <v>IT-SW-04-02</v>
      </c>
      <c r="R1736" s="91" t="s">
        <v>3574</v>
      </c>
      <c r="S1736" s="46">
        <v>737800</v>
      </c>
      <c r="T1736" s="61">
        <v>1</v>
      </c>
      <c r="U1736" s="62">
        <v>1</v>
      </c>
      <c r="V1736" s="49" t="str">
        <f t="shared" si="90"/>
        <v>COP</v>
      </c>
      <c r="W1736" t="b">
        <f t="shared" si="91"/>
        <v>0</v>
      </c>
    </row>
    <row r="1737" spans="1:23" x14ac:dyDescent="0.2">
      <c r="A1737" s="21" t="str">
        <f t="shared" si="87"/>
        <v>Controles EmpresarialesCanalIT-SW-04-03</v>
      </c>
      <c r="B1737" s="21" t="str">
        <f t="shared" si="88"/>
        <v>IT-SW-04-03Canal</v>
      </c>
      <c r="D1737" s="21" t="s">
        <v>3565</v>
      </c>
      <c r="E1737" t="s">
        <v>3601</v>
      </c>
      <c r="F1737" s="41" t="s">
        <v>3567</v>
      </c>
      <c r="G1737" s="21" t="str">
        <f t="shared" si="89"/>
        <v>Controles Empresariales</v>
      </c>
      <c r="H1737" s="21" t="s">
        <v>94</v>
      </c>
      <c r="I1737" s="21" t="s">
        <v>74</v>
      </c>
      <c r="J1737" t="s">
        <v>3599</v>
      </c>
      <c r="K1737" t="s">
        <v>3585</v>
      </c>
      <c r="L1737" s="61" t="s">
        <v>92</v>
      </c>
      <c r="M1737" s="61" t="s">
        <v>3570</v>
      </c>
      <c r="N1737" s="41" t="s">
        <v>3578</v>
      </c>
      <c r="O1737" s="41" t="s">
        <v>3572</v>
      </c>
      <c r="P1737" s="41" t="s">
        <v>3573</v>
      </c>
      <c r="Q1737" s="47" t="str">
        <f t="shared" si="84"/>
        <v>IT-SW-04-03</v>
      </c>
      <c r="R1737" s="91" t="s">
        <v>3574</v>
      </c>
      <c r="S1737" s="46">
        <v>727800</v>
      </c>
      <c r="T1737" s="61">
        <v>1</v>
      </c>
      <c r="U1737" s="62">
        <v>1</v>
      </c>
      <c r="V1737" s="49" t="str">
        <f t="shared" si="90"/>
        <v>COP</v>
      </c>
      <c r="W1737" t="b">
        <f t="shared" si="91"/>
        <v>0</v>
      </c>
    </row>
    <row r="1738" spans="1:23" x14ac:dyDescent="0.2">
      <c r="A1738" s="21" t="str">
        <f t="shared" si="87"/>
        <v>Controles EmpresarialesCanalIT-SW-04-04</v>
      </c>
      <c r="B1738" s="21" t="str">
        <f t="shared" si="88"/>
        <v>IT-SW-04-04Canal</v>
      </c>
      <c r="D1738" s="21" t="s">
        <v>3565</v>
      </c>
      <c r="E1738" t="s">
        <v>3602</v>
      </c>
      <c r="F1738" s="41" t="s">
        <v>3567</v>
      </c>
      <c r="G1738" s="21" t="str">
        <f t="shared" si="89"/>
        <v>Controles Empresariales</v>
      </c>
      <c r="H1738" s="21" t="s">
        <v>94</v>
      </c>
      <c r="I1738" s="21" t="s">
        <v>74</v>
      </c>
      <c r="J1738" t="s">
        <v>3599</v>
      </c>
      <c r="K1738" t="s">
        <v>3585</v>
      </c>
      <c r="L1738" s="61" t="s">
        <v>92</v>
      </c>
      <c r="M1738" s="61" t="s">
        <v>3570</v>
      </c>
      <c r="N1738" s="41" t="s">
        <v>3578</v>
      </c>
      <c r="O1738" s="41" t="s">
        <v>3576</v>
      </c>
      <c r="P1738" s="41" t="s">
        <v>3573</v>
      </c>
      <c r="Q1738" s="47" t="str">
        <f t="shared" si="84"/>
        <v>IT-SW-04-04</v>
      </c>
      <c r="R1738" s="91" t="s">
        <v>3574</v>
      </c>
      <c r="S1738" s="46">
        <v>767800</v>
      </c>
      <c r="T1738" s="61">
        <v>1</v>
      </c>
      <c r="U1738" s="62">
        <v>1</v>
      </c>
      <c r="V1738" s="49" t="str">
        <f t="shared" si="90"/>
        <v>COP</v>
      </c>
      <c r="W1738" t="b">
        <f t="shared" si="91"/>
        <v>0</v>
      </c>
    </row>
    <row r="1739" spans="1:23" x14ac:dyDescent="0.2">
      <c r="A1739" s="21" t="str">
        <f t="shared" si="87"/>
        <v>Controles EmpresarialesCanalIT-SW-04-05</v>
      </c>
      <c r="B1739" s="21" t="str">
        <f t="shared" si="88"/>
        <v>IT-SW-04-05Canal</v>
      </c>
      <c r="D1739" s="21" t="s">
        <v>3565</v>
      </c>
      <c r="E1739" t="s">
        <v>3603</v>
      </c>
      <c r="F1739" s="41" t="s">
        <v>3567</v>
      </c>
      <c r="G1739" s="21" t="str">
        <f t="shared" si="89"/>
        <v>Controles Empresariales</v>
      </c>
      <c r="H1739" s="21" t="s">
        <v>94</v>
      </c>
      <c r="I1739" s="21" t="s">
        <v>74</v>
      </c>
      <c r="J1739" t="s">
        <v>3599</v>
      </c>
      <c r="K1739" t="s">
        <v>3585</v>
      </c>
      <c r="L1739" s="61" t="s">
        <v>92</v>
      </c>
      <c r="M1739" s="61" t="s">
        <v>3570</v>
      </c>
      <c r="N1739" s="41" t="s">
        <v>3581</v>
      </c>
      <c r="O1739" s="41" t="s">
        <v>3572</v>
      </c>
      <c r="P1739" s="41" t="s">
        <v>3573</v>
      </c>
      <c r="Q1739" s="47" t="str">
        <f t="shared" si="84"/>
        <v>IT-SW-04-05</v>
      </c>
      <c r="R1739" s="91" t="s">
        <v>3574</v>
      </c>
      <c r="S1739" s="46">
        <v>727800</v>
      </c>
      <c r="T1739" s="61">
        <v>1</v>
      </c>
      <c r="U1739" s="62">
        <v>1</v>
      </c>
      <c r="V1739" s="49" t="str">
        <f t="shared" si="90"/>
        <v>COP</v>
      </c>
      <c r="W1739" t="b">
        <f t="shared" si="91"/>
        <v>0</v>
      </c>
    </row>
    <row r="1740" spans="1:23" x14ac:dyDescent="0.2">
      <c r="A1740" s="21" t="str">
        <f t="shared" si="87"/>
        <v>Controles EmpresarialesCanalIT-SW-04-06</v>
      </c>
      <c r="B1740" s="21" t="str">
        <f t="shared" si="88"/>
        <v>IT-SW-04-06Canal</v>
      </c>
      <c r="D1740" s="21" t="s">
        <v>3565</v>
      </c>
      <c r="E1740" t="s">
        <v>3604</v>
      </c>
      <c r="F1740" s="41" t="s">
        <v>3567</v>
      </c>
      <c r="G1740" s="21" t="str">
        <f t="shared" si="89"/>
        <v>Controles Empresariales</v>
      </c>
      <c r="H1740" s="21" t="s">
        <v>94</v>
      </c>
      <c r="I1740" s="21" t="s">
        <v>74</v>
      </c>
      <c r="J1740" t="s">
        <v>3599</v>
      </c>
      <c r="K1740" t="s">
        <v>3585</v>
      </c>
      <c r="L1740" s="61" t="s">
        <v>92</v>
      </c>
      <c r="M1740" s="61" t="s">
        <v>3570</v>
      </c>
      <c r="N1740" s="41" t="s">
        <v>3581</v>
      </c>
      <c r="O1740" s="41" t="s">
        <v>3576</v>
      </c>
      <c r="P1740" s="41" t="s">
        <v>3573</v>
      </c>
      <c r="Q1740" s="47" t="str">
        <f t="shared" si="84"/>
        <v>IT-SW-04-06</v>
      </c>
      <c r="R1740" s="91" t="s">
        <v>3574</v>
      </c>
      <c r="S1740" s="46">
        <v>862800</v>
      </c>
      <c r="T1740" s="61">
        <v>1</v>
      </c>
      <c r="U1740" s="62">
        <v>1</v>
      </c>
      <c r="V1740" s="49" t="str">
        <f t="shared" si="90"/>
        <v>COP</v>
      </c>
      <c r="W1740" t="b">
        <f t="shared" si="91"/>
        <v>0</v>
      </c>
    </row>
    <row r="1741" spans="1:23" x14ac:dyDescent="0.2">
      <c r="A1741" s="21" t="str">
        <f t="shared" si="87"/>
        <v>Controles EmpresarialesCanalIT-SW-05-01</v>
      </c>
      <c r="B1741" s="21" t="str">
        <f t="shared" si="88"/>
        <v>IT-SW-05-01Canal</v>
      </c>
      <c r="D1741" s="21" t="s">
        <v>3565</v>
      </c>
      <c r="E1741" t="s">
        <v>3605</v>
      </c>
      <c r="F1741" s="41" t="s">
        <v>3567</v>
      </c>
      <c r="G1741" s="21" t="str">
        <f t="shared" si="89"/>
        <v>Controles Empresariales</v>
      </c>
      <c r="H1741" s="21" t="s">
        <v>94</v>
      </c>
      <c r="I1741" s="21" t="s">
        <v>74</v>
      </c>
      <c r="J1741" t="s">
        <v>3606</v>
      </c>
      <c r="K1741" t="s">
        <v>3607</v>
      </c>
      <c r="L1741" s="61" t="s">
        <v>92</v>
      </c>
      <c r="M1741" s="61" t="s">
        <v>3570</v>
      </c>
      <c r="N1741" s="41" t="s">
        <v>3571</v>
      </c>
      <c r="O1741" s="41" t="s">
        <v>3572</v>
      </c>
      <c r="P1741" s="41" t="s">
        <v>3608</v>
      </c>
      <c r="Q1741" s="47" t="str">
        <f t="shared" si="84"/>
        <v>IT-SW-05-01</v>
      </c>
      <c r="R1741" s="91" t="s">
        <v>3574</v>
      </c>
      <c r="S1741" s="46">
        <v>181950</v>
      </c>
      <c r="T1741" s="61">
        <v>1</v>
      </c>
      <c r="U1741" s="62">
        <v>1</v>
      </c>
      <c r="V1741" s="49" t="str">
        <f t="shared" si="90"/>
        <v>COP</v>
      </c>
      <c r="W1741" t="b">
        <f t="shared" si="91"/>
        <v>0</v>
      </c>
    </row>
    <row r="1742" spans="1:23" x14ac:dyDescent="0.2">
      <c r="A1742" s="21" t="str">
        <f t="shared" si="87"/>
        <v>Controles EmpresarialesCanalIT-SW-05-02</v>
      </c>
      <c r="B1742" s="21" t="str">
        <f t="shared" si="88"/>
        <v>IT-SW-05-02Canal</v>
      </c>
      <c r="D1742" s="21" t="s">
        <v>3565</v>
      </c>
      <c r="E1742" t="s">
        <v>3609</v>
      </c>
      <c r="F1742" s="41" t="s">
        <v>3567</v>
      </c>
      <c r="G1742" s="21" t="str">
        <f t="shared" si="89"/>
        <v>Controles Empresariales</v>
      </c>
      <c r="H1742" s="21" t="s">
        <v>94</v>
      </c>
      <c r="I1742" s="21" t="s">
        <v>74</v>
      </c>
      <c r="J1742" t="s">
        <v>3606</v>
      </c>
      <c r="K1742" t="s">
        <v>3607</v>
      </c>
      <c r="L1742" s="61" t="s">
        <v>92</v>
      </c>
      <c r="M1742" s="61" t="s">
        <v>3570</v>
      </c>
      <c r="N1742" s="41" t="s">
        <v>3571</v>
      </c>
      <c r="O1742" s="41" t="s">
        <v>3576</v>
      </c>
      <c r="P1742" s="41" t="s">
        <v>3608</v>
      </c>
      <c r="Q1742" s="47" t="str">
        <f t="shared" si="84"/>
        <v>IT-SW-05-02</v>
      </c>
      <c r="R1742" s="91" t="s">
        <v>3574</v>
      </c>
      <c r="S1742" s="46">
        <v>186950</v>
      </c>
      <c r="T1742" s="61">
        <v>1</v>
      </c>
      <c r="U1742" s="62">
        <v>1</v>
      </c>
      <c r="V1742" s="49" t="str">
        <f t="shared" si="90"/>
        <v>COP</v>
      </c>
      <c r="W1742" t="b">
        <f t="shared" si="91"/>
        <v>0</v>
      </c>
    </row>
    <row r="1743" spans="1:23" x14ac:dyDescent="0.2">
      <c r="A1743" s="21" t="str">
        <f t="shared" si="87"/>
        <v>Controles EmpresarialesCanalIT-SW-05-03</v>
      </c>
      <c r="B1743" s="21" t="str">
        <f t="shared" si="88"/>
        <v>IT-SW-05-03Canal</v>
      </c>
      <c r="D1743" s="21" t="s">
        <v>3565</v>
      </c>
      <c r="E1743" t="s">
        <v>3610</v>
      </c>
      <c r="F1743" s="41" t="s">
        <v>3567</v>
      </c>
      <c r="G1743" s="21" t="str">
        <f t="shared" si="89"/>
        <v>Controles Empresariales</v>
      </c>
      <c r="H1743" s="21" t="s">
        <v>94</v>
      </c>
      <c r="I1743" s="21" t="s">
        <v>74</v>
      </c>
      <c r="J1743" t="s">
        <v>3606</v>
      </c>
      <c r="K1743" t="s">
        <v>3607</v>
      </c>
      <c r="L1743" s="61" t="s">
        <v>92</v>
      </c>
      <c r="M1743" s="61" t="s">
        <v>3570</v>
      </c>
      <c r="N1743" s="41" t="s">
        <v>3578</v>
      </c>
      <c r="O1743" s="41" t="s">
        <v>3572</v>
      </c>
      <c r="P1743" s="41" t="s">
        <v>3608</v>
      </c>
      <c r="Q1743" s="47" t="str">
        <f t="shared" si="84"/>
        <v>IT-SW-05-03</v>
      </c>
      <c r="R1743" s="91" t="s">
        <v>3574</v>
      </c>
      <c r="S1743" s="46">
        <v>181950</v>
      </c>
      <c r="T1743" s="61">
        <v>1</v>
      </c>
      <c r="U1743" s="62">
        <v>1</v>
      </c>
      <c r="V1743" s="49" t="str">
        <f t="shared" si="90"/>
        <v>COP</v>
      </c>
      <c r="W1743" t="b">
        <f t="shared" si="91"/>
        <v>0</v>
      </c>
    </row>
    <row r="1744" spans="1:23" x14ac:dyDescent="0.2">
      <c r="A1744" s="21" t="str">
        <f t="shared" si="87"/>
        <v>Controles EmpresarialesCanalIT-SW-05-04</v>
      </c>
      <c r="B1744" s="21" t="str">
        <f t="shared" si="88"/>
        <v>IT-SW-05-04Canal</v>
      </c>
      <c r="D1744" s="21" t="s">
        <v>3565</v>
      </c>
      <c r="E1744" t="s">
        <v>3611</v>
      </c>
      <c r="F1744" s="41" t="s">
        <v>3567</v>
      </c>
      <c r="G1744" s="21" t="str">
        <f t="shared" si="89"/>
        <v>Controles Empresariales</v>
      </c>
      <c r="H1744" s="21" t="s">
        <v>94</v>
      </c>
      <c r="I1744" s="21" t="s">
        <v>74</v>
      </c>
      <c r="J1744" t="s">
        <v>3606</v>
      </c>
      <c r="K1744" t="s">
        <v>3607</v>
      </c>
      <c r="L1744" s="61" t="s">
        <v>92</v>
      </c>
      <c r="M1744" s="61" t="s">
        <v>3570</v>
      </c>
      <c r="N1744" s="41" t="s">
        <v>3578</v>
      </c>
      <c r="O1744" s="41" t="s">
        <v>3576</v>
      </c>
      <c r="P1744" s="41" t="s">
        <v>3608</v>
      </c>
      <c r="Q1744" s="47" t="str">
        <f t="shared" si="84"/>
        <v>IT-SW-05-04</v>
      </c>
      <c r="R1744" s="91" t="s">
        <v>3574</v>
      </c>
      <c r="S1744" s="46">
        <v>194450</v>
      </c>
      <c r="T1744" s="61">
        <v>1</v>
      </c>
      <c r="U1744" s="62">
        <v>1</v>
      </c>
      <c r="V1744" s="49" t="str">
        <f t="shared" si="90"/>
        <v>COP</v>
      </c>
      <c r="W1744" t="b">
        <f t="shared" si="91"/>
        <v>0</v>
      </c>
    </row>
    <row r="1745" spans="1:23" x14ac:dyDescent="0.2">
      <c r="A1745" s="21" t="str">
        <f t="shared" si="87"/>
        <v>Controles EmpresarialesCanalIT-SW-05-05</v>
      </c>
      <c r="B1745" s="21" t="str">
        <f t="shared" si="88"/>
        <v>IT-SW-05-05Canal</v>
      </c>
      <c r="D1745" s="21" t="s">
        <v>3565</v>
      </c>
      <c r="E1745" t="s">
        <v>3612</v>
      </c>
      <c r="F1745" s="41" t="s">
        <v>3567</v>
      </c>
      <c r="G1745" s="21" t="str">
        <f t="shared" si="89"/>
        <v>Controles Empresariales</v>
      </c>
      <c r="H1745" s="21" t="s">
        <v>94</v>
      </c>
      <c r="I1745" s="21" t="s">
        <v>74</v>
      </c>
      <c r="J1745" t="s">
        <v>3606</v>
      </c>
      <c r="K1745" t="s">
        <v>3607</v>
      </c>
      <c r="L1745" s="61" t="s">
        <v>92</v>
      </c>
      <c r="M1745" s="61" t="s">
        <v>3570</v>
      </c>
      <c r="N1745" s="41" t="s">
        <v>3581</v>
      </c>
      <c r="O1745" s="41" t="s">
        <v>3572</v>
      </c>
      <c r="P1745" s="41" t="s">
        <v>3608</v>
      </c>
      <c r="Q1745" s="47" t="str">
        <f t="shared" si="84"/>
        <v>IT-SW-05-05</v>
      </c>
      <c r="R1745" s="91" t="s">
        <v>3574</v>
      </c>
      <c r="S1745" s="46">
        <v>181950</v>
      </c>
      <c r="T1745" s="61">
        <v>1</v>
      </c>
      <c r="U1745" s="62">
        <v>1</v>
      </c>
      <c r="V1745" s="49" t="str">
        <f t="shared" si="90"/>
        <v>COP</v>
      </c>
      <c r="W1745" t="b">
        <f t="shared" si="91"/>
        <v>0</v>
      </c>
    </row>
    <row r="1746" spans="1:23" x14ac:dyDescent="0.2">
      <c r="A1746" s="21" t="str">
        <f t="shared" si="87"/>
        <v>Controles EmpresarialesCanalIT-SW-05-06</v>
      </c>
      <c r="B1746" s="21" t="str">
        <f t="shared" si="88"/>
        <v>IT-SW-05-06Canal</v>
      </c>
      <c r="D1746" s="21" t="s">
        <v>3565</v>
      </c>
      <c r="E1746" t="s">
        <v>3613</v>
      </c>
      <c r="F1746" s="41" t="s">
        <v>3567</v>
      </c>
      <c r="G1746" s="21" t="str">
        <f t="shared" si="89"/>
        <v>Controles Empresariales</v>
      </c>
      <c r="H1746" s="21" t="s">
        <v>94</v>
      </c>
      <c r="I1746" s="21" t="s">
        <v>74</v>
      </c>
      <c r="J1746" t="s">
        <v>3606</v>
      </c>
      <c r="K1746" t="s">
        <v>3607</v>
      </c>
      <c r="L1746" s="61" t="s">
        <v>92</v>
      </c>
      <c r="M1746" s="61" t="s">
        <v>3570</v>
      </c>
      <c r="N1746" s="41" t="s">
        <v>3581</v>
      </c>
      <c r="O1746" s="41" t="s">
        <v>3576</v>
      </c>
      <c r="P1746" s="41" t="s">
        <v>3608</v>
      </c>
      <c r="Q1746" s="47" t="str">
        <f t="shared" si="84"/>
        <v>IT-SW-05-06</v>
      </c>
      <c r="R1746" s="91" t="s">
        <v>3574</v>
      </c>
      <c r="S1746" s="46">
        <v>206950</v>
      </c>
      <c r="T1746" s="61">
        <v>1</v>
      </c>
      <c r="U1746" s="62">
        <v>1</v>
      </c>
      <c r="V1746" s="49" t="str">
        <f t="shared" si="90"/>
        <v>COP</v>
      </c>
      <c r="W1746" t="b">
        <f t="shared" si="91"/>
        <v>0</v>
      </c>
    </row>
    <row r="1747" spans="1:23" x14ac:dyDescent="0.2">
      <c r="A1747" s="21" t="str">
        <f t="shared" si="87"/>
        <v>Controles EmpresarialesCanalIT-SW-06-01</v>
      </c>
      <c r="B1747" s="21" t="str">
        <f t="shared" si="88"/>
        <v>IT-SW-06-01Canal</v>
      </c>
      <c r="D1747" s="21" t="s">
        <v>3565</v>
      </c>
      <c r="E1747" t="s">
        <v>3614</v>
      </c>
      <c r="F1747" s="41" t="s">
        <v>3567</v>
      </c>
      <c r="G1747" s="21" t="str">
        <f t="shared" si="89"/>
        <v>Controles Empresariales</v>
      </c>
      <c r="H1747" s="21" t="s">
        <v>94</v>
      </c>
      <c r="I1747" s="21" t="s">
        <v>74</v>
      </c>
      <c r="J1747" t="s">
        <v>3615</v>
      </c>
      <c r="K1747" t="s">
        <v>3616</v>
      </c>
      <c r="L1747" s="61" t="s">
        <v>92</v>
      </c>
      <c r="M1747" s="61" t="s">
        <v>3570</v>
      </c>
      <c r="N1747" s="41" t="s">
        <v>3571</v>
      </c>
      <c r="O1747" s="41" t="s">
        <v>3576</v>
      </c>
      <c r="P1747" s="41" t="s">
        <v>3608</v>
      </c>
      <c r="Q1747" s="47" t="str">
        <f t="shared" si="84"/>
        <v>IT-SW-06-01</v>
      </c>
      <c r="R1747" s="91" t="s">
        <v>3574</v>
      </c>
      <c r="S1747" s="46">
        <v>17948571</v>
      </c>
      <c r="T1747" s="61">
        <v>1</v>
      </c>
      <c r="U1747" s="62">
        <v>1</v>
      </c>
      <c r="V1747" s="49" t="str">
        <f t="shared" si="90"/>
        <v>COP</v>
      </c>
      <c r="W1747" t="b">
        <f t="shared" si="91"/>
        <v>0</v>
      </c>
    </row>
    <row r="1748" spans="1:23" x14ac:dyDescent="0.2">
      <c r="A1748" s="21" t="str">
        <f t="shared" si="87"/>
        <v>Controles EmpresarialesCanalIT-SW-06-02</v>
      </c>
      <c r="B1748" s="21" t="str">
        <f t="shared" si="88"/>
        <v>IT-SW-06-02Canal</v>
      </c>
      <c r="D1748" s="21" t="s">
        <v>3565</v>
      </c>
      <c r="E1748" t="s">
        <v>3617</v>
      </c>
      <c r="F1748" s="41" t="s">
        <v>3567</v>
      </c>
      <c r="G1748" s="21" t="str">
        <f t="shared" si="89"/>
        <v>Controles Empresariales</v>
      </c>
      <c r="H1748" s="21" t="s">
        <v>94</v>
      </c>
      <c r="I1748" s="21" t="s">
        <v>74</v>
      </c>
      <c r="J1748" t="s">
        <v>3615</v>
      </c>
      <c r="K1748" t="s">
        <v>3616</v>
      </c>
      <c r="L1748" s="61" t="s">
        <v>92</v>
      </c>
      <c r="M1748" s="61" t="s">
        <v>3570</v>
      </c>
      <c r="N1748" s="41" t="s">
        <v>3578</v>
      </c>
      <c r="O1748" s="41" t="s">
        <v>3576</v>
      </c>
      <c r="P1748" s="41" t="s">
        <v>3608</v>
      </c>
      <c r="Q1748" s="47" t="str">
        <f t="shared" si="84"/>
        <v>IT-SW-06-02</v>
      </c>
      <c r="R1748" s="91" t="s">
        <v>3574</v>
      </c>
      <c r="S1748" s="46">
        <v>18848571</v>
      </c>
      <c r="T1748" s="61">
        <v>1</v>
      </c>
      <c r="U1748" s="62">
        <v>1</v>
      </c>
      <c r="V1748" s="49" t="str">
        <f t="shared" si="90"/>
        <v>COP</v>
      </c>
      <c r="W1748" t="b">
        <f t="shared" si="91"/>
        <v>0</v>
      </c>
    </row>
    <row r="1749" spans="1:23" x14ac:dyDescent="0.2">
      <c r="A1749" s="21" t="str">
        <f t="shared" si="87"/>
        <v>Controles EmpresarialesCanalIT-SW-06-03</v>
      </c>
      <c r="B1749" s="21" t="str">
        <f t="shared" si="88"/>
        <v>IT-SW-06-03Canal</v>
      </c>
      <c r="D1749" s="21" t="s">
        <v>3565</v>
      </c>
      <c r="E1749" t="s">
        <v>3618</v>
      </c>
      <c r="F1749" s="41" t="s">
        <v>3567</v>
      </c>
      <c r="G1749" s="21" t="str">
        <f t="shared" si="89"/>
        <v>Controles Empresariales</v>
      </c>
      <c r="H1749" s="21" t="s">
        <v>94</v>
      </c>
      <c r="I1749" s="21" t="s">
        <v>74</v>
      </c>
      <c r="J1749" t="s">
        <v>3615</v>
      </c>
      <c r="K1749" t="s">
        <v>3616</v>
      </c>
      <c r="L1749" s="61" t="s">
        <v>92</v>
      </c>
      <c r="M1749" s="61" t="s">
        <v>3570</v>
      </c>
      <c r="N1749" s="41" t="s">
        <v>3581</v>
      </c>
      <c r="O1749" s="41" t="s">
        <v>3576</v>
      </c>
      <c r="P1749" s="41" t="s">
        <v>3608</v>
      </c>
      <c r="Q1749" s="47" t="str">
        <f t="shared" si="84"/>
        <v>IT-SW-06-03</v>
      </c>
      <c r="R1749" s="91" t="s">
        <v>3574</v>
      </c>
      <c r="S1749" s="46">
        <v>19748571</v>
      </c>
      <c r="T1749" s="61">
        <v>1</v>
      </c>
      <c r="U1749" s="62">
        <v>1</v>
      </c>
      <c r="V1749" s="49" t="str">
        <f t="shared" si="90"/>
        <v>COP</v>
      </c>
      <c r="W1749" t="b">
        <f t="shared" si="91"/>
        <v>0</v>
      </c>
    </row>
    <row r="1750" spans="1:23" x14ac:dyDescent="0.2">
      <c r="A1750" s="21" t="str">
        <f t="shared" si="87"/>
        <v>Controles EmpresarialesCanalIT-SW-07-01</v>
      </c>
      <c r="B1750" s="21" t="str">
        <f t="shared" si="88"/>
        <v>IT-SW-07-01Canal</v>
      </c>
      <c r="D1750" s="21" t="s">
        <v>3565</v>
      </c>
      <c r="E1750" t="s">
        <v>3619</v>
      </c>
      <c r="F1750" s="41" t="s">
        <v>3567</v>
      </c>
      <c r="G1750" s="21" t="str">
        <f t="shared" si="89"/>
        <v>Controles Empresariales</v>
      </c>
      <c r="H1750" s="21" t="s">
        <v>94</v>
      </c>
      <c r="I1750" s="21" t="s">
        <v>74</v>
      </c>
      <c r="J1750" t="s">
        <v>3620</v>
      </c>
      <c r="K1750" t="s">
        <v>29</v>
      </c>
      <c r="L1750" s="61" t="s">
        <v>92</v>
      </c>
      <c r="M1750" s="61" t="s">
        <v>3570</v>
      </c>
      <c r="N1750" s="41" t="s">
        <v>3571</v>
      </c>
      <c r="O1750" s="41" t="s">
        <v>3572</v>
      </c>
      <c r="P1750" s="41" t="s">
        <v>3621</v>
      </c>
      <c r="Q1750" s="47" t="str">
        <f t="shared" si="84"/>
        <v>IT-SW-07-01</v>
      </c>
      <c r="R1750" s="91" t="s">
        <v>3574</v>
      </c>
      <c r="S1750" s="46">
        <v>363900</v>
      </c>
      <c r="T1750" s="61">
        <v>1</v>
      </c>
      <c r="U1750" s="62">
        <v>1</v>
      </c>
      <c r="V1750" s="49" t="str">
        <f t="shared" si="90"/>
        <v>COP</v>
      </c>
      <c r="W1750" t="b">
        <f t="shared" si="91"/>
        <v>0</v>
      </c>
    </row>
    <row r="1751" spans="1:23" x14ac:dyDescent="0.2">
      <c r="A1751" s="21" t="str">
        <f t="shared" si="87"/>
        <v>Controles EmpresarialesCanalIT-SW-07-02</v>
      </c>
      <c r="B1751" s="21" t="str">
        <f t="shared" si="88"/>
        <v>IT-SW-07-02Canal</v>
      </c>
      <c r="D1751" s="21" t="s">
        <v>3565</v>
      </c>
      <c r="E1751" t="s">
        <v>3622</v>
      </c>
      <c r="F1751" s="41" t="s">
        <v>3567</v>
      </c>
      <c r="G1751" s="21" t="str">
        <f t="shared" si="89"/>
        <v>Controles Empresariales</v>
      </c>
      <c r="H1751" s="21" t="s">
        <v>94</v>
      </c>
      <c r="I1751" s="21" t="s">
        <v>74</v>
      </c>
      <c r="J1751" t="s">
        <v>3620</v>
      </c>
      <c r="K1751" t="s">
        <v>29</v>
      </c>
      <c r="L1751" s="61" t="s">
        <v>92</v>
      </c>
      <c r="M1751" s="61" t="s">
        <v>3570</v>
      </c>
      <c r="N1751" s="41" t="s">
        <v>3571</v>
      </c>
      <c r="O1751" s="41" t="s">
        <v>3576</v>
      </c>
      <c r="P1751" s="41" t="s">
        <v>3621</v>
      </c>
      <c r="Q1751" s="47" t="str">
        <f t="shared" si="84"/>
        <v>IT-SW-07-02</v>
      </c>
      <c r="R1751" s="91" t="s">
        <v>3574</v>
      </c>
      <c r="S1751" s="46">
        <v>368900</v>
      </c>
      <c r="T1751" s="61">
        <v>1</v>
      </c>
      <c r="U1751" s="62">
        <v>1</v>
      </c>
      <c r="V1751" s="49" t="str">
        <f t="shared" si="90"/>
        <v>COP</v>
      </c>
      <c r="W1751" t="b">
        <f t="shared" si="91"/>
        <v>0</v>
      </c>
    </row>
    <row r="1752" spans="1:23" x14ac:dyDescent="0.2">
      <c r="A1752" s="21" t="str">
        <f t="shared" si="87"/>
        <v>Controles EmpresarialesCanalIT-SW-07-03</v>
      </c>
      <c r="B1752" s="21" t="str">
        <f t="shared" si="88"/>
        <v>IT-SW-07-03Canal</v>
      </c>
      <c r="D1752" s="21" t="s">
        <v>3565</v>
      </c>
      <c r="E1752" t="s">
        <v>3623</v>
      </c>
      <c r="F1752" s="41" t="s">
        <v>3567</v>
      </c>
      <c r="G1752" s="21" t="str">
        <f t="shared" si="89"/>
        <v>Controles Empresariales</v>
      </c>
      <c r="H1752" s="21" t="s">
        <v>94</v>
      </c>
      <c r="I1752" s="21" t="s">
        <v>74</v>
      </c>
      <c r="J1752" t="s">
        <v>3620</v>
      </c>
      <c r="K1752" t="s">
        <v>29</v>
      </c>
      <c r="L1752" s="61" t="s">
        <v>92</v>
      </c>
      <c r="M1752" s="61" t="s">
        <v>3570</v>
      </c>
      <c r="N1752" s="41" t="s">
        <v>3578</v>
      </c>
      <c r="O1752" s="41" t="s">
        <v>3572</v>
      </c>
      <c r="P1752" s="41" t="s">
        <v>3621</v>
      </c>
      <c r="Q1752" s="47" t="str">
        <f t="shared" si="84"/>
        <v>IT-SW-07-03</v>
      </c>
      <c r="R1752" s="91" t="s">
        <v>3574</v>
      </c>
      <c r="S1752" s="46">
        <v>363900</v>
      </c>
      <c r="T1752" s="61">
        <v>1</v>
      </c>
      <c r="U1752" s="62">
        <v>1</v>
      </c>
      <c r="V1752" s="49" t="str">
        <f t="shared" si="90"/>
        <v>COP</v>
      </c>
      <c r="W1752" t="b">
        <f t="shared" si="91"/>
        <v>0</v>
      </c>
    </row>
    <row r="1753" spans="1:23" x14ac:dyDescent="0.2">
      <c r="A1753" s="21" t="str">
        <f t="shared" si="87"/>
        <v>Controles EmpresarialesCanalIT-SW-07-04</v>
      </c>
      <c r="B1753" s="21" t="str">
        <f t="shared" si="88"/>
        <v>IT-SW-07-04Canal</v>
      </c>
      <c r="D1753" s="21" t="s">
        <v>3565</v>
      </c>
      <c r="E1753" t="s">
        <v>3624</v>
      </c>
      <c r="F1753" s="41" t="s">
        <v>3567</v>
      </c>
      <c r="G1753" s="21" t="str">
        <f t="shared" si="89"/>
        <v>Controles Empresariales</v>
      </c>
      <c r="H1753" s="21" t="s">
        <v>94</v>
      </c>
      <c r="I1753" s="21" t="s">
        <v>74</v>
      </c>
      <c r="J1753" t="s">
        <v>3620</v>
      </c>
      <c r="K1753" t="s">
        <v>29</v>
      </c>
      <c r="L1753" s="61" t="s">
        <v>92</v>
      </c>
      <c r="M1753" s="61" t="s">
        <v>3570</v>
      </c>
      <c r="N1753" s="41" t="s">
        <v>3578</v>
      </c>
      <c r="O1753" s="41" t="s">
        <v>3576</v>
      </c>
      <c r="P1753" s="41" t="s">
        <v>3621</v>
      </c>
      <c r="Q1753" s="47" t="str">
        <f t="shared" si="84"/>
        <v>IT-SW-07-04</v>
      </c>
      <c r="R1753" s="91" t="s">
        <v>3574</v>
      </c>
      <c r="S1753" s="46">
        <v>383900</v>
      </c>
      <c r="T1753" s="61">
        <v>1</v>
      </c>
      <c r="U1753" s="62">
        <v>1</v>
      </c>
      <c r="V1753" s="49" t="str">
        <f t="shared" si="90"/>
        <v>COP</v>
      </c>
      <c r="W1753" t="b">
        <f t="shared" si="91"/>
        <v>0</v>
      </c>
    </row>
    <row r="1754" spans="1:23" x14ac:dyDescent="0.2">
      <c r="A1754" s="21" t="str">
        <f t="shared" si="87"/>
        <v>Controles EmpresarialesCanalIT-SW-07-05</v>
      </c>
      <c r="B1754" s="21" t="str">
        <f t="shared" si="88"/>
        <v>IT-SW-07-05Canal</v>
      </c>
      <c r="D1754" s="21" t="s">
        <v>3565</v>
      </c>
      <c r="E1754" t="s">
        <v>3625</v>
      </c>
      <c r="F1754" s="41" t="s">
        <v>3567</v>
      </c>
      <c r="G1754" s="21" t="str">
        <f t="shared" si="89"/>
        <v>Controles Empresariales</v>
      </c>
      <c r="H1754" s="21" t="s">
        <v>94</v>
      </c>
      <c r="I1754" s="21" t="s">
        <v>74</v>
      </c>
      <c r="J1754" t="s">
        <v>3620</v>
      </c>
      <c r="K1754" t="s">
        <v>29</v>
      </c>
      <c r="L1754" s="61" t="s">
        <v>92</v>
      </c>
      <c r="M1754" s="61" t="s">
        <v>3570</v>
      </c>
      <c r="N1754" s="41" t="s">
        <v>3581</v>
      </c>
      <c r="O1754" s="41" t="s">
        <v>3572</v>
      </c>
      <c r="P1754" s="41" t="s">
        <v>3621</v>
      </c>
      <c r="Q1754" s="47" t="str">
        <f t="shared" si="84"/>
        <v>IT-SW-07-05</v>
      </c>
      <c r="R1754" s="91" t="s">
        <v>3574</v>
      </c>
      <c r="S1754" s="46">
        <v>363900</v>
      </c>
      <c r="T1754" s="61">
        <v>1</v>
      </c>
      <c r="U1754" s="62">
        <v>1</v>
      </c>
      <c r="V1754" s="49" t="str">
        <f t="shared" si="90"/>
        <v>COP</v>
      </c>
      <c r="W1754" t="b">
        <f t="shared" si="91"/>
        <v>0</v>
      </c>
    </row>
    <row r="1755" spans="1:23" x14ac:dyDescent="0.2">
      <c r="A1755" s="21" t="str">
        <f t="shared" si="87"/>
        <v>Controles EmpresarialesCanalIT-SW-07-06</v>
      </c>
      <c r="B1755" s="21" t="str">
        <f t="shared" si="88"/>
        <v>IT-SW-07-06Canal</v>
      </c>
      <c r="D1755" s="21" t="s">
        <v>3565</v>
      </c>
      <c r="E1755" t="s">
        <v>3626</v>
      </c>
      <c r="F1755" s="41" t="s">
        <v>3567</v>
      </c>
      <c r="G1755" s="21" t="str">
        <f t="shared" si="89"/>
        <v>Controles Empresariales</v>
      </c>
      <c r="H1755" s="21" t="s">
        <v>94</v>
      </c>
      <c r="I1755" s="21" t="s">
        <v>74</v>
      </c>
      <c r="J1755" t="s">
        <v>3620</v>
      </c>
      <c r="K1755" t="s">
        <v>29</v>
      </c>
      <c r="L1755" s="61" t="s">
        <v>92</v>
      </c>
      <c r="M1755" s="61" t="s">
        <v>3570</v>
      </c>
      <c r="N1755" s="41" t="s">
        <v>3581</v>
      </c>
      <c r="O1755" s="41" t="s">
        <v>3576</v>
      </c>
      <c r="P1755" s="41" t="s">
        <v>3621</v>
      </c>
      <c r="Q1755" s="47" t="str">
        <f t="shared" si="84"/>
        <v>IT-SW-07-06</v>
      </c>
      <c r="R1755" s="91" t="s">
        <v>3574</v>
      </c>
      <c r="S1755" s="46">
        <v>431400</v>
      </c>
      <c r="T1755" s="61">
        <v>1</v>
      </c>
      <c r="U1755" s="62">
        <v>1</v>
      </c>
      <c r="V1755" s="49" t="str">
        <f t="shared" si="90"/>
        <v>COP</v>
      </c>
      <c r="W1755" t="b">
        <f t="shared" si="91"/>
        <v>0</v>
      </c>
    </row>
    <row r="1756" spans="1:23" x14ac:dyDescent="0.2">
      <c r="A1756" s="21" t="str">
        <f t="shared" si="87"/>
        <v>Controles EmpresarialesCanalIT-SW-08-01</v>
      </c>
      <c r="B1756" s="21" t="str">
        <f t="shared" si="88"/>
        <v>IT-SW-08-01Canal</v>
      </c>
      <c r="D1756" s="21" t="s">
        <v>3565</v>
      </c>
      <c r="E1756" t="s">
        <v>3627</v>
      </c>
      <c r="F1756" s="41" t="s">
        <v>3567</v>
      </c>
      <c r="G1756" s="21" t="str">
        <f t="shared" si="89"/>
        <v>Controles Empresariales</v>
      </c>
      <c r="H1756" s="21" t="s">
        <v>94</v>
      </c>
      <c r="I1756" s="21" t="s">
        <v>74</v>
      </c>
      <c r="J1756" t="s">
        <v>3628</v>
      </c>
      <c r="K1756" t="s">
        <v>3629</v>
      </c>
      <c r="L1756" s="61" t="s">
        <v>92</v>
      </c>
      <c r="M1756" s="61" t="s">
        <v>3570</v>
      </c>
      <c r="N1756" s="41" t="s">
        <v>3571</v>
      </c>
      <c r="O1756" s="41" t="s">
        <v>3572</v>
      </c>
      <c r="P1756" s="41" t="s">
        <v>3608</v>
      </c>
      <c r="Q1756" s="47" t="str">
        <f t="shared" si="84"/>
        <v>IT-SW-08-01</v>
      </c>
      <c r="R1756" s="91" t="s">
        <v>3574</v>
      </c>
      <c r="S1756" s="46">
        <v>100000</v>
      </c>
      <c r="T1756" s="61">
        <v>1</v>
      </c>
      <c r="U1756" s="62">
        <v>1</v>
      </c>
      <c r="V1756" s="49" t="str">
        <f t="shared" si="90"/>
        <v>COP</v>
      </c>
      <c r="W1756" t="b">
        <f t="shared" si="91"/>
        <v>0</v>
      </c>
    </row>
    <row r="1757" spans="1:23" x14ac:dyDescent="0.2">
      <c r="A1757" s="21" t="str">
        <f t="shared" si="87"/>
        <v>Controles EmpresarialesCanalIT-SW-08-02</v>
      </c>
      <c r="B1757" s="21" t="str">
        <f t="shared" si="88"/>
        <v>IT-SW-08-02Canal</v>
      </c>
      <c r="D1757" s="21" t="s">
        <v>3565</v>
      </c>
      <c r="E1757" t="s">
        <v>3630</v>
      </c>
      <c r="F1757" s="41" t="s">
        <v>3567</v>
      </c>
      <c r="G1757" s="21" t="str">
        <f t="shared" si="89"/>
        <v>Controles Empresariales</v>
      </c>
      <c r="H1757" s="21" t="s">
        <v>94</v>
      </c>
      <c r="I1757" s="21" t="s">
        <v>74</v>
      </c>
      <c r="J1757" t="s">
        <v>3628</v>
      </c>
      <c r="K1757" t="s">
        <v>3629</v>
      </c>
      <c r="L1757" s="61" t="s">
        <v>92</v>
      </c>
      <c r="M1757" s="61" t="s">
        <v>3570</v>
      </c>
      <c r="N1757" s="41" t="s">
        <v>3571</v>
      </c>
      <c r="O1757" s="41" t="s">
        <v>3576</v>
      </c>
      <c r="P1757" s="41" t="s">
        <v>3608</v>
      </c>
      <c r="Q1757" s="47" t="str">
        <f t="shared" si="84"/>
        <v>IT-SW-08-02</v>
      </c>
      <c r="R1757" s="91" t="s">
        <v>3574</v>
      </c>
      <c r="S1757" s="46">
        <v>105000</v>
      </c>
      <c r="T1757" s="61">
        <v>1</v>
      </c>
      <c r="U1757" s="62">
        <v>1</v>
      </c>
      <c r="V1757" s="49" t="str">
        <f t="shared" si="90"/>
        <v>COP</v>
      </c>
      <c r="W1757" t="b">
        <f t="shared" si="91"/>
        <v>0</v>
      </c>
    </row>
    <row r="1758" spans="1:23" x14ac:dyDescent="0.2">
      <c r="A1758" s="21" t="str">
        <f t="shared" si="87"/>
        <v>Controles EmpresarialesCanalIT-SW-08-03</v>
      </c>
      <c r="B1758" s="21" t="str">
        <f t="shared" si="88"/>
        <v>IT-SW-08-03Canal</v>
      </c>
      <c r="D1758" s="21" t="s">
        <v>3565</v>
      </c>
      <c r="E1758" t="s">
        <v>3631</v>
      </c>
      <c r="F1758" s="41" t="s">
        <v>3567</v>
      </c>
      <c r="G1758" s="21" t="str">
        <f t="shared" si="89"/>
        <v>Controles Empresariales</v>
      </c>
      <c r="H1758" s="21" t="s">
        <v>94</v>
      </c>
      <c r="I1758" s="21" t="s">
        <v>74</v>
      </c>
      <c r="J1758" t="s">
        <v>3628</v>
      </c>
      <c r="K1758" t="s">
        <v>3629</v>
      </c>
      <c r="L1758" s="61" t="s">
        <v>92</v>
      </c>
      <c r="M1758" s="61" t="s">
        <v>3570</v>
      </c>
      <c r="N1758" s="41" t="s">
        <v>3578</v>
      </c>
      <c r="O1758" s="41" t="s">
        <v>3572</v>
      </c>
      <c r="P1758" s="41" t="s">
        <v>3608</v>
      </c>
      <c r="Q1758" s="47" t="str">
        <f t="shared" si="84"/>
        <v>IT-SW-08-03</v>
      </c>
      <c r="R1758" s="91" t="s">
        <v>3574</v>
      </c>
      <c r="S1758" s="46">
        <v>100000</v>
      </c>
      <c r="T1758" s="61">
        <v>1</v>
      </c>
      <c r="U1758" s="62">
        <v>1</v>
      </c>
      <c r="V1758" s="49" t="str">
        <f t="shared" si="90"/>
        <v>COP</v>
      </c>
      <c r="W1758" t="b">
        <f t="shared" si="91"/>
        <v>0</v>
      </c>
    </row>
    <row r="1759" spans="1:23" x14ac:dyDescent="0.2">
      <c r="A1759" s="21" t="str">
        <f t="shared" si="87"/>
        <v>Controles EmpresarialesCanalIT-SW-08-04</v>
      </c>
      <c r="B1759" s="21" t="str">
        <f t="shared" si="88"/>
        <v>IT-SW-08-04Canal</v>
      </c>
      <c r="D1759" s="21" t="s">
        <v>3565</v>
      </c>
      <c r="E1759" t="s">
        <v>3632</v>
      </c>
      <c r="F1759" s="41" t="s">
        <v>3567</v>
      </c>
      <c r="G1759" s="21" t="str">
        <f t="shared" si="89"/>
        <v>Controles Empresariales</v>
      </c>
      <c r="H1759" s="21" t="s">
        <v>94</v>
      </c>
      <c r="I1759" s="21" t="s">
        <v>74</v>
      </c>
      <c r="J1759" t="s">
        <v>3628</v>
      </c>
      <c r="K1759" t="s">
        <v>3629</v>
      </c>
      <c r="L1759" s="61" t="s">
        <v>92</v>
      </c>
      <c r="M1759" s="61" t="s">
        <v>3570</v>
      </c>
      <c r="N1759" s="41" t="s">
        <v>3578</v>
      </c>
      <c r="O1759" s="41" t="s">
        <v>3576</v>
      </c>
      <c r="P1759" s="41" t="s">
        <v>3608</v>
      </c>
      <c r="Q1759" s="47" t="str">
        <f t="shared" si="84"/>
        <v>IT-SW-08-04</v>
      </c>
      <c r="R1759" s="91" t="s">
        <v>3574</v>
      </c>
      <c r="S1759" s="46">
        <v>112500</v>
      </c>
      <c r="T1759" s="61">
        <v>1</v>
      </c>
      <c r="U1759" s="62">
        <v>1</v>
      </c>
      <c r="V1759" s="49" t="str">
        <f t="shared" si="90"/>
        <v>COP</v>
      </c>
      <c r="W1759" t="b">
        <f t="shared" si="91"/>
        <v>0</v>
      </c>
    </row>
    <row r="1760" spans="1:23" x14ac:dyDescent="0.2">
      <c r="A1760" s="21" t="str">
        <f t="shared" si="87"/>
        <v>Controles EmpresarialesCanalIT-SW-08-05</v>
      </c>
      <c r="B1760" s="21" t="str">
        <f t="shared" si="88"/>
        <v>IT-SW-08-05Canal</v>
      </c>
      <c r="D1760" s="21" t="s">
        <v>3565</v>
      </c>
      <c r="E1760" t="s">
        <v>3633</v>
      </c>
      <c r="F1760" s="41" t="s">
        <v>3567</v>
      </c>
      <c r="G1760" s="21" t="str">
        <f t="shared" si="89"/>
        <v>Controles Empresariales</v>
      </c>
      <c r="H1760" s="21" t="s">
        <v>94</v>
      </c>
      <c r="I1760" s="21" t="s">
        <v>74</v>
      </c>
      <c r="J1760" t="s">
        <v>3628</v>
      </c>
      <c r="K1760" t="s">
        <v>3629</v>
      </c>
      <c r="L1760" s="61" t="s">
        <v>92</v>
      </c>
      <c r="M1760" s="61" t="s">
        <v>3570</v>
      </c>
      <c r="N1760" s="41" t="s">
        <v>3581</v>
      </c>
      <c r="O1760" s="41" t="s">
        <v>3572</v>
      </c>
      <c r="P1760" s="41" t="s">
        <v>3608</v>
      </c>
      <c r="Q1760" s="47" t="str">
        <f t="shared" si="84"/>
        <v>IT-SW-08-05</v>
      </c>
      <c r="R1760" s="91" t="s">
        <v>3574</v>
      </c>
      <c r="S1760" s="46">
        <v>100000</v>
      </c>
      <c r="T1760" s="61">
        <v>1</v>
      </c>
      <c r="U1760" s="62">
        <v>1</v>
      </c>
      <c r="V1760" s="49" t="str">
        <f t="shared" si="90"/>
        <v>COP</v>
      </c>
      <c r="W1760" t="b">
        <f t="shared" si="91"/>
        <v>0</v>
      </c>
    </row>
    <row r="1761" spans="1:23" x14ac:dyDescent="0.2">
      <c r="A1761" s="21" t="str">
        <f t="shared" si="87"/>
        <v>Controles EmpresarialesCanalIT-SW-08-06</v>
      </c>
      <c r="B1761" s="21" t="str">
        <f t="shared" si="88"/>
        <v>IT-SW-08-06Canal</v>
      </c>
      <c r="D1761" s="21" t="s">
        <v>3565</v>
      </c>
      <c r="E1761" t="s">
        <v>3634</v>
      </c>
      <c r="F1761" s="41" t="s">
        <v>3567</v>
      </c>
      <c r="G1761" s="21" t="str">
        <f t="shared" si="89"/>
        <v>Controles Empresariales</v>
      </c>
      <c r="H1761" s="21" t="s">
        <v>94</v>
      </c>
      <c r="I1761" s="21" t="s">
        <v>74</v>
      </c>
      <c r="J1761" t="s">
        <v>3628</v>
      </c>
      <c r="K1761" t="s">
        <v>3629</v>
      </c>
      <c r="L1761" s="61" t="s">
        <v>92</v>
      </c>
      <c r="M1761" s="61" t="s">
        <v>3570</v>
      </c>
      <c r="N1761" s="41" t="s">
        <v>3581</v>
      </c>
      <c r="O1761" s="41" t="s">
        <v>3576</v>
      </c>
      <c r="P1761" s="41" t="s">
        <v>3608</v>
      </c>
      <c r="Q1761" s="47" t="str">
        <f t="shared" si="84"/>
        <v>IT-SW-08-06</v>
      </c>
      <c r="R1761" s="91" t="s">
        <v>3574</v>
      </c>
      <c r="S1761" s="46">
        <v>125000</v>
      </c>
      <c r="T1761" s="61">
        <v>1</v>
      </c>
      <c r="U1761" s="62">
        <v>1</v>
      </c>
      <c r="V1761" s="49" t="str">
        <f t="shared" si="90"/>
        <v>COP</v>
      </c>
      <c r="W1761" t="b">
        <f t="shared" si="91"/>
        <v>0</v>
      </c>
    </row>
    <row r="1762" spans="1:23" x14ac:dyDescent="0.2">
      <c r="A1762" s="21" t="str">
        <f t="shared" si="87"/>
        <v>Controles EmpresarialesCanalIT-SW-09-01</v>
      </c>
      <c r="B1762" s="21" t="str">
        <f t="shared" si="88"/>
        <v>IT-SW-09-01Canal</v>
      </c>
      <c r="D1762" s="21" t="s">
        <v>3565</v>
      </c>
      <c r="E1762" t="s">
        <v>3635</v>
      </c>
      <c r="F1762" s="41" t="s">
        <v>3567</v>
      </c>
      <c r="G1762" s="21" t="str">
        <f t="shared" si="89"/>
        <v>Controles Empresariales</v>
      </c>
      <c r="H1762" s="21" t="s">
        <v>94</v>
      </c>
      <c r="I1762" s="21" t="s">
        <v>74</v>
      </c>
      <c r="J1762" t="s">
        <v>3636</v>
      </c>
      <c r="K1762" t="s">
        <v>3616</v>
      </c>
      <c r="L1762" s="61" t="s">
        <v>92</v>
      </c>
      <c r="M1762" s="61" t="s">
        <v>3570</v>
      </c>
      <c r="N1762" s="41" t="s">
        <v>3571</v>
      </c>
      <c r="O1762" s="41" t="s">
        <v>3576</v>
      </c>
      <c r="P1762" s="41" t="s">
        <v>3621</v>
      </c>
      <c r="Q1762" s="47" t="str">
        <f t="shared" si="84"/>
        <v>IT-SW-09-01</v>
      </c>
      <c r="R1762" s="91" t="s">
        <v>3574</v>
      </c>
      <c r="S1762" s="46">
        <v>17948571</v>
      </c>
      <c r="T1762" s="61">
        <v>1</v>
      </c>
      <c r="U1762" s="62">
        <v>1</v>
      </c>
      <c r="V1762" s="49" t="str">
        <f t="shared" si="90"/>
        <v>COP</v>
      </c>
      <c r="W1762" t="b">
        <f t="shared" si="91"/>
        <v>0</v>
      </c>
    </row>
    <row r="1763" spans="1:23" x14ac:dyDescent="0.2">
      <c r="A1763" s="21" t="str">
        <f t="shared" si="87"/>
        <v>Controles EmpresarialesCanalIT-SW-09-02</v>
      </c>
      <c r="B1763" s="21" t="str">
        <f t="shared" si="88"/>
        <v>IT-SW-09-02Canal</v>
      </c>
      <c r="D1763" s="21" t="s">
        <v>3565</v>
      </c>
      <c r="E1763" t="s">
        <v>3637</v>
      </c>
      <c r="F1763" s="41" t="s">
        <v>3567</v>
      </c>
      <c r="G1763" s="21" t="str">
        <f t="shared" si="89"/>
        <v>Controles Empresariales</v>
      </c>
      <c r="H1763" s="21" t="s">
        <v>94</v>
      </c>
      <c r="I1763" s="21" t="s">
        <v>74</v>
      </c>
      <c r="J1763" t="s">
        <v>3636</v>
      </c>
      <c r="K1763" t="s">
        <v>3616</v>
      </c>
      <c r="L1763" s="61" t="s">
        <v>92</v>
      </c>
      <c r="M1763" s="61" t="s">
        <v>3570</v>
      </c>
      <c r="N1763" s="41" t="s">
        <v>3578</v>
      </c>
      <c r="O1763" s="41" t="s">
        <v>3576</v>
      </c>
      <c r="P1763" s="41" t="s">
        <v>3621</v>
      </c>
      <c r="Q1763" s="47" t="str">
        <f t="shared" si="84"/>
        <v>IT-SW-09-02</v>
      </c>
      <c r="R1763" s="91" t="s">
        <v>3574</v>
      </c>
      <c r="S1763" s="46">
        <v>18848571</v>
      </c>
      <c r="T1763" s="61">
        <v>1</v>
      </c>
      <c r="U1763" s="62">
        <v>1</v>
      </c>
      <c r="V1763" s="49" t="str">
        <f t="shared" si="90"/>
        <v>COP</v>
      </c>
      <c r="W1763" t="b">
        <f t="shared" si="91"/>
        <v>0</v>
      </c>
    </row>
    <row r="1764" spans="1:23" x14ac:dyDescent="0.2">
      <c r="A1764" s="21" t="str">
        <f t="shared" si="87"/>
        <v>Controles EmpresarialesCanalIT-SW-09-03</v>
      </c>
      <c r="B1764" s="21" t="str">
        <f t="shared" si="88"/>
        <v>IT-SW-09-03Canal</v>
      </c>
      <c r="D1764" s="21" t="s">
        <v>3565</v>
      </c>
      <c r="E1764" t="s">
        <v>3638</v>
      </c>
      <c r="F1764" s="41" t="s">
        <v>3567</v>
      </c>
      <c r="G1764" s="21" t="str">
        <f t="shared" si="89"/>
        <v>Controles Empresariales</v>
      </c>
      <c r="H1764" s="21" t="s">
        <v>94</v>
      </c>
      <c r="I1764" s="21" t="s">
        <v>74</v>
      </c>
      <c r="J1764" t="s">
        <v>3636</v>
      </c>
      <c r="K1764" t="s">
        <v>3616</v>
      </c>
      <c r="L1764" s="61" t="s">
        <v>92</v>
      </c>
      <c r="M1764" s="61" t="s">
        <v>3570</v>
      </c>
      <c r="N1764" s="41" t="s">
        <v>3581</v>
      </c>
      <c r="O1764" s="41" t="s">
        <v>3576</v>
      </c>
      <c r="P1764" s="41" t="s">
        <v>3621</v>
      </c>
      <c r="Q1764" s="47" t="str">
        <f t="shared" si="84"/>
        <v>IT-SW-09-03</v>
      </c>
      <c r="R1764" s="91" t="s">
        <v>3574</v>
      </c>
      <c r="S1764" s="46">
        <v>19748571</v>
      </c>
      <c r="T1764" s="61">
        <v>1</v>
      </c>
      <c r="U1764" s="62">
        <v>1</v>
      </c>
      <c r="V1764" s="49" t="str">
        <f t="shared" si="90"/>
        <v>COP</v>
      </c>
      <c r="W1764" t="b">
        <f t="shared" si="91"/>
        <v>0</v>
      </c>
    </row>
    <row r="1765" spans="1:23" x14ac:dyDescent="0.2">
      <c r="A1765" s="21" t="str">
        <f t="shared" si="87"/>
        <v>Controles EmpresarialesCanalIT-SW-10-01</v>
      </c>
      <c r="B1765" s="21" t="str">
        <f t="shared" si="88"/>
        <v>IT-SW-10-01Canal</v>
      </c>
      <c r="D1765" s="21" t="s">
        <v>3565</v>
      </c>
      <c r="E1765" t="s">
        <v>3639</v>
      </c>
      <c r="F1765" s="41" t="s">
        <v>3567</v>
      </c>
      <c r="G1765" s="21" t="str">
        <f t="shared" si="89"/>
        <v>Controles Empresariales</v>
      </c>
      <c r="H1765" s="21" t="s">
        <v>94</v>
      </c>
      <c r="I1765" s="21" t="s">
        <v>74</v>
      </c>
      <c r="J1765" t="s">
        <v>3640</v>
      </c>
      <c r="K1765" t="s">
        <v>3607</v>
      </c>
      <c r="L1765" s="61" t="s">
        <v>92</v>
      </c>
      <c r="M1765" s="61" t="s">
        <v>3570</v>
      </c>
      <c r="N1765" s="41" t="s">
        <v>3578</v>
      </c>
      <c r="O1765" s="41" t="s">
        <v>3572</v>
      </c>
      <c r="P1765" s="41" t="s">
        <v>3621</v>
      </c>
      <c r="Q1765" s="47" t="str">
        <f t="shared" si="84"/>
        <v>IT-SW-10-01</v>
      </c>
      <c r="R1765" s="91" t="s">
        <v>3574</v>
      </c>
      <c r="S1765" s="46">
        <v>181950</v>
      </c>
      <c r="T1765" s="61">
        <v>1</v>
      </c>
      <c r="U1765" s="62">
        <v>1</v>
      </c>
      <c r="V1765" s="49" t="str">
        <f t="shared" si="90"/>
        <v>COP</v>
      </c>
      <c r="W1765" t="b">
        <f t="shared" si="91"/>
        <v>0</v>
      </c>
    </row>
    <row r="1766" spans="1:23" x14ac:dyDescent="0.2">
      <c r="A1766" s="21" t="str">
        <f t="shared" si="87"/>
        <v>Controles EmpresarialesCanalIT-SW-10-02</v>
      </c>
      <c r="B1766" s="21" t="str">
        <f t="shared" si="88"/>
        <v>IT-SW-10-02Canal</v>
      </c>
      <c r="D1766" s="21" t="s">
        <v>3565</v>
      </c>
      <c r="E1766" t="s">
        <v>3641</v>
      </c>
      <c r="F1766" s="41" t="s">
        <v>3567</v>
      </c>
      <c r="G1766" s="21" t="str">
        <f t="shared" si="89"/>
        <v>Controles Empresariales</v>
      </c>
      <c r="H1766" s="21" t="s">
        <v>94</v>
      </c>
      <c r="I1766" s="21" t="s">
        <v>74</v>
      </c>
      <c r="J1766" t="s">
        <v>3640</v>
      </c>
      <c r="K1766" t="s">
        <v>3607</v>
      </c>
      <c r="L1766" s="61" t="s">
        <v>92</v>
      </c>
      <c r="M1766" s="61" t="s">
        <v>3570</v>
      </c>
      <c r="N1766" s="41" t="s">
        <v>3578</v>
      </c>
      <c r="O1766" s="41" t="s">
        <v>3576</v>
      </c>
      <c r="P1766" s="41" t="s">
        <v>3621</v>
      </c>
      <c r="Q1766" s="47" t="str">
        <f t="shared" si="84"/>
        <v>IT-SW-10-02</v>
      </c>
      <c r="R1766" s="91" t="s">
        <v>3574</v>
      </c>
      <c r="S1766" s="46">
        <v>194450</v>
      </c>
      <c r="T1766" s="61">
        <v>1</v>
      </c>
      <c r="U1766" s="62">
        <v>1</v>
      </c>
      <c r="V1766" s="49" t="str">
        <f t="shared" si="90"/>
        <v>COP</v>
      </c>
      <c r="W1766" t="b">
        <f t="shared" si="91"/>
        <v>0</v>
      </c>
    </row>
    <row r="1767" spans="1:23" x14ac:dyDescent="0.2">
      <c r="A1767" s="21" t="str">
        <f t="shared" si="87"/>
        <v>Controles EmpresarialesCanalIT-SW-10-03</v>
      </c>
      <c r="B1767" s="21" t="str">
        <f t="shared" si="88"/>
        <v>IT-SW-10-03Canal</v>
      </c>
      <c r="D1767" s="21" t="s">
        <v>3565</v>
      </c>
      <c r="E1767" t="s">
        <v>3642</v>
      </c>
      <c r="F1767" s="41" t="s">
        <v>3567</v>
      </c>
      <c r="G1767" s="21" t="str">
        <f t="shared" si="89"/>
        <v>Controles Empresariales</v>
      </c>
      <c r="H1767" s="21" t="s">
        <v>94</v>
      </c>
      <c r="I1767" s="21" t="s">
        <v>74</v>
      </c>
      <c r="J1767" t="s">
        <v>3640</v>
      </c>
      <c r="K1767" t="s">
        <v>3607</v>
      </c>
      <c r="L1767" s="61" t="s">
        <v>92</v>
      </c>
      <c r="M1767" s="61" t="s">
        <v>3570</v>
      </c>
      <c r="N1767" s="41" t="s">
        <v>3571</v>
      </c>
      <c r="O1767" s="41" t="s">
        <v>3572</v>
      </c>
      <c r="P1767" s="41" t="s">
        <v>3621</v>
      </c>
      <c r="Q1767" s="47" t="str">
        <f t="shared" si="84"/>
        <v>IT-SW-10-03</v>
      </c>
      <c r="R1767" s="91" t="s">
        <v>3574</v>
      </c>
      <c r="S1767" s="46">
        <v>181950</v>
      </c>
      <c r="T1767" s="61">
        <v>1</v>
      </c>
      <c r="U1767" s="62">
        <v>1</v>
      </c>
      <c r="V1767" s="49" t="str">
        <f t="shared" si="90"/>
        <v>COP</v>
      </c>
      <c r="W1767" t="b">
        <f t="shared" si="91"/>
        <v>0</v>
      </c>
    </row>
    <row r="1768" spans="1:23" x14ac:dyDescent="0.2">
      <c r="A1768" s="21" t="str">
        <f t="shared" si="87"/>
        <v>Controles EmpresarialesCanalIT-SW-10-04</v>
      </c>
      <c r="B1768" s="21" t="str">
        <f t="shared" si="88"/>
        <v>IT-SW-10-04Canal</v>
      </c>
      <c r="D1768" s="21" t="s">
        <v>3565</v>
      </c>
      <c r="E1768" t="s">
        <v>3643</v>
      </c>
      <c r="F1768" s="41" t="s">
        <v>3567</v>
      </c>
      <c r="G1768" s="21" t="str">
        <f t="shared" si="89"/>
        <v>Controles Empresariales</v>
      </c>
      <c r="H1768" s="21" t="s">
        <v>94</v>
      </c>
      <c r="I1768" s="21" t="s">
        <v>74</v>
      </c>
      <c r="J1768" t="s">
        <v>3640</v>
      </c>
      <c r="K1768" t="s">
        <v>3607</v>
      </c>
      <c r="L1768" s="61" t="s">
        <v>92</v>
      </c>
      <c r="M1768" s="61" t="s">
        <v>3570</v>
      </c>
      <c r="N1768" s="41" t="s">
        <v>3581</v>
      </c>
      <c r="O1768" s="41" t="s">
        <v>3572</v>
      </c>
      <c r="P1768" s="41" t="s">
        <v>3621</v>
      </c>
      <c r="Q1768" s="47" t="str">
        <f t="shared" si="84"/>
        <v>IT-SW-10-04</v>
      </c>
      <c r="R1768" s="91" t="s">
        <v>3574</v>
      </c>
      <c r="S1768" s="46">
        <v>181950</v>
      </c>
      <c r="T1768" s="61">
        <v>1</v>
      </c>
      <c r="U1768" s="62">
        <v>1</v>
      </c>
      <c r="V1768" s="49" t="str">
        <f t="shared" si="90"/>
        <v>COP</v>
      </c>
      <c r="W1768" t="b">
        <f t="shared" si="91"/>
        <v>0</v>
      </c>
    </row>
    <row r="1769" spans="1:23" x14ac:dyDescent="0.2">
      <c r="A1769" s="21" t="str">
        <f t="shared" si="87"/>
        <v>Controles EmpresarialesCanalIT-SW-10-05</v>
      </c>
      <c r="B1769" s="21" t="str">
        <f t="shared" si="88"/>
        <v>IT-SW-10-05Canal</v>
      </c>
      <c r="D1769" s="21" t="s">
        <v>3565</v>
      </c>
      <c r="E1769" t="s">
        <v>3644</v>
      </c>
      <c r="F1769" s="41" t="s">
        <v>3567</v>
      </c>
      <c r="G1769" s="21" t="str">
        <f t="shared" si="89"/>
        <v>Controles Empresariales</v>
      </c>
      <c r="H1769" s="21" t="s">
        <v>94</v>
      </c>
      <c r="I1769" s="21" t="s">
        <v>74</v>
      </c>
      <c r="J1769" t="s">
        <v>3640</v>
      </c>
      <c r="K1769" t="s">
        <v>3607</v>
      </c>
      <c r="L1769" s="61" t="s">
        <v>92</v>
      </c>
      <c r="M1769" s="61" t="s">
        <v>3570</v>
      </c>
      <c r="N1769" s="41" t="s">
        <v>3581</v>
      </c>
      <c r="O1769" s="41" t="s">
        <v>3576</v>
      </c>
      <c r="P1769" s="41" t="s">
        <v>3621</v>
      </c>
      <c r="Q1769" s="47" t="str">
        <f t="shared" si="84"/>
        <v>IT-SW-10-05</v>
      </c>
      <c r="R1769" s="91" t="s">
        <v>3574</v>
      </c>
      <c r="S1769" s="46">
        <v>206950</v>
      </c>
      <c r="T1769" s="61">
        <v>1</v>
      </c>
      <c r="U1769" s="62">
        <v>1</v>
      </c>
      <c r="V1769" s="49" t="str">
        <f t="shared" si="90"/>
        <v>COP</v>
      </c>
      <c r="W1769" t="b">
        <f t="shared" si="91"/>
        <v>0</v>
      </c>
    </row>
    <row r="1770" spans="1:23" x14ac:dyDescent="0.2">
      <c r="A1770" s="21" t="str">
        <f t="shared" si="87"/>
        <v>Controles EmpresarialesCanalIT-SW-10-06</v>
      </c>
      <c r="B1770" s="21" t="str">
        <f t="shared" si="88"/>
        <v>IT-SW-10-06Canal</v>
      </c>
      <c r="D1770" s="21" t="s">
        <v>3565</v>
      </c>
      <c r="E1770" t="s">
        <v>3645</v>
      </c>
      <c r="F1770" s="41" t="s">
        <v>3567</v>
      </c>
      <c r="G1770" s="21" t="str">
        <f t="shared" si="89"/>
        <v>Controles Empresariales</v>
      </c>
      <c r="H1770" s="21" t="s">
        <v>94</v>
      </c>
      <c r="I1770" s="21" t="s">
        <v>74</v>
      </c>
      <c r="J1770" t="s">
        <v>3640</v>
      </c>
      <c r="K1770" t="s">
        <v>3607</v>
      </c>
      <c r="L1770" s="61" t="s">
        <v>92</v>
      </c>
      <c r="M1770" s="61" t="s">
        <v>3570</v>
      </c>
      <c r="N1770" s="41" t="s">
        <v>3571</v>
      </c>
      <c r="O1770" s="41" t="s">
        <v>3576</v>
      </c>
      <c r="P1770" s="41" t="s">
        <v>3621</v>
      </c>
      <c r="Q1770" s="47" t="str">
        <f t="shared" si="84"/>
        <v>IT-SW-10-06</v>
      </c>
      <c r="R1770" s="91" t="s">
        <v>3574</v>
      </c>
      <c r="S1770" s="46">
        <v>186950</v>
      </c>
      <c r="T1770" s="61">
        <v>1</v>
      </c>
      <c r="U1770" s="62">
        <v>1</v>
      </c>
      <c r="V1770" s="49" t="str">
        <f t="shared" si="90"/>
        <v>COP</v>
      </c>
      <c r="W1770" t="b">
        <f t="shared" si="91"/>
        <v>0</v>
      </c>
    </row>
    <row r="1771" spans="1:23" x14ac:dyDescent="0.2">
      <c r="A1771" s="21" t="str">
        <f t="shared" si="87"/>
        <v>Controles EmpresarialesCanalIT-SW-11-01</v>
      </c>
      <c r="B1771" s="21" t="str">
        <f t="shared" si="88"/>
        <v>IT-SW-11-01Canal</v>
      </c>
      <c r="D1771" s="21" t="s">
        <v>3565</v>
      </c>
      <c r="E1771" t="s">
        <v>3646</v>
      </c>
      <c r="F1771" s="41" t="s">
        <v>3567</v>
      </c>
      <c r="G1771" s="21" t="str">
        <f t="shared" si="89"/>
        <v>Controles Empresariales</v>
      </c>
      <c r="H1771" s="21" t="s">
        <v>94</v>
      </c>
      <c r="I1771" s="21" t="s">
        <v>74</v>
      </c>
      <c r="J1771" t="s">
        <v>3647</v>
      </c>
      <c r="K1771" t="s">
        <v>3607</v>
      </c>
      <c r="L1771" s="61" t="s">
        <v>92</v>
      </c>
      <c r="M1771" s="61" t="s">
        <v>3570</v>
      </c>
      <c r="N1771" s="41" t="s">
        <v>3571</v>
      </c>
      <c r="O1771" s="41" t="s">
        <v>3576</v>
      </c>
      <c r="P1771" s="41" t="s">
        <v>3621</v>
      </c>
      <c r="Q1771" s="47" t="str">
        <f t="shared" si="84"/>
        <v>IT-SW-11-01</v>
      </c>
      <c r="R1771" s="91" t="s">
        <v>3574</v>
      </c>
      <c r="S1771" s="46">
        <v>186950</v>
      </c>
      <c r="T1771" s="61">
        <v>1</v>
      </c>
      <c r="U1771" s="62">
        <v>1</v>
      </c>
      <c r="V1771" s="49" t="str">
        <f t="shared" si="90"/>
        <v>COP</v>
      </c>
      <c r="W1771" t="b">
        <f t="shared" si="91"/>
        <v>0</v>
      </c>
    </row>
    <row r="1772" spans="1:23" x14ac:dyDescent="0.2">
      <c r="A1772" s="21" t="str">
        <f t="shared" si="87"/>
        <v>Controles EmpresarialesCanalIT-SW-11-02</v>
      </c>
      <c r="B1772" s="21" t="str">
        <f t="shared" si="88"/>
        <v>IT-SW-11-02Canal</v>
      </c>
      <c r="D1772" s="21" t="s">
        <v>3565</v>
      </c>
      <c r="E1772" t="s">
        <v>3648</v>
      </c>
      <c r="F1772" s="41" t="s">
        <v>3567</v>
      </c>
      <c r="G1772" s="21" t="str">
        <f t="shared" si="89"/>
        <v>Controles Empresariales</v>
      </c>
      <c r="H1772" s="21" t="s">
        <v>94</v>
      </c>
      <c r="I1772" s="21" t="s">
        <v>74</v>
      </c>
      <c r="J1772" t="s">
        <v>3647</v>
      </c>
      <c r="K1772" t="s">
        <v>3607</v>
      </c>
      <c r="L1772" s="61" t="s">
        <v>92</v>
      </c>
      <c r="M1772" s="61" t="s">
        <v>3570</v>
      </c>
      <c r="N1772" s="41" t="s">
        <v>3578</v>
      </c>
      <c r="O1772" s="41" t="s">
        <v>3572</v>
      </c>
      <c r="P1772" s="41" t="s">
        <v>3621</v>
      </c>
      <c r="Q1772" s="47" t="str">
        <f t="shared" si="84"/>
        <v>IT-SW-11-02</v>
      </c>
      <c r="R1772" s="91" t="s">
        <v>3574</v>
      </c>
      <c r="S1772" s="46">
        <v>181950</v>
      </c>
      <c r="T1772" s="61">
        <v>1</v>
      </c>
      <c r="U1772" s="62">
        <v>1</v>
      </c>
      <c r="V1772" s="49" t="str">
        <f t="shared" si="90"/>
        <v>COP</v>
      </c>
      <c r="W1772" t="b">
        <f t="shared" si="91"/>
        <v>0</v>
      </c>
    </row>
    <row r="1773" spans="1:23" x14ac:dyDescent="0.2">
      <c r="A1773" s="21" t="str">
        <f t="shared" si="87"/>
        <v>Controles EmpresarialesCanalIT-SW-11-03</v>
      </c>
      <c r="B1773" s="21" t="str">
        <f t="shared" si="88"/>
        <v>IT-SW-11-03Canal</v>
      </c>
      <c r="D1773" s="21" t="s">
        <v>3565</v>
      </c>
      <c r="E1773" t="s">
        <v>3649</v>
      </c>
      <c r="F1773" s="41" t="s">
        <v>3567</v>
      </c>
      <c r="G1773" s="21" t="str">
        <f t="shared" si="89"/>
        <v>Controles Empresariales</v>
      </c>
      <c r="H1773" s="21" t="s">
        <v>94</v>
      </c>
      <c r="I1773" s="21" t="s">
        <v>74</v>
      </c>
      <c r="J1773" t="s">
        <v>3647</v>
      </c>
      <c r="K1773" t="s">
        <v>3607</v>
      </c>
      <c r="L1773" s="61" t="s">
        <v>92</v>
      </c>
      <c r="M1773" s="61" t="s">
        <v>3570</v>
      </c>
      <c r="N1773" s="41" t="s">
        <v>3578</v>
      </c>
      <c r="O1773" s="41" t="s">
        <v>3576</v>
      </c>
      <c r="P1773" s="41" t="s">
        <v>3621</v>
      </c>
      <c r="Q1773" s="47" t="str">
        <f t="shared" si="84"/>
        <v>IT-SW-11-03</v>
      </c>
      <c r="R1773" s="91" t="s">
        <v>3574</v>
      </c>
      <c r="S1773" s="46">
        <v>194450</v>
      </c>
      <c r="T1773" s="61">
        <v>1</v>
      </c>
      <c r="U1773" s="62">
        <v>1</v>
      </c>
      <c r="V1773" s="49" t="str">
        <f t="shared" si="90"/>
        <v>COP</v>
      </c>
      <c r="W1773" t="b">
        <f t="shared" si="91"/>
        <v>0</v>
      </c>
    </row>
    <row r="1774" spans="1:23" x14ac:dyDescent="0.2">
      <c r="A1774" s="21" t="str">
        <f t="shared" si="87"/>
        <v>Controles EmpresarialesCanalIT-SW-11-04</v>
      </c>
      <c r="B1774" s="21" t="str">
        <f t="shared" si="88"/>
        <v>IT-SW-11-04Canal</v>
      </c>
      <c r="D1774" s="21" t="s">
        <v>3565</v>
      </c>
      <c r="E1774" t="s">
        <v>3650</v>
      </c>
      <c r="F1774" s="41" t="s">
        <v>3567</v>
      </c>
      <c r="G1774" s="21" t="str">
        <f t="shared" si="89"/>
        <v>Controles Empresariales</v>
      </c>
      <c r="H1774" s="21" t="s">
        <v>94</v>
      </c>
      <c r="I1774" s="21" t="s">
        <v>74</v>
      </c>
      <c r="J1774" t="s">
        <v>3647</v>
      </c>
      <c r="K1774" t="s">
        <v>3607</v>
      </c>
      <c r="L1774" s="61" t="s">
        <v>92</v>
      </c>
      <c r="M1774" s="61" t="s">
        <v>3570</v>
      </c>
      <c r="N1774" s="41" t="s">
        <v>3581</v>
      </c>
      <c r="O1774" s="41" t="s">
        <v>3572</v>
      </c>
      <c r="P1774" s="41" t="s">
        <v>3621</v>
      </c>
      <c r="Q1774" s="47" t="str">
        <f t="shared" si="84"/>
        <v>IT-SW-11-04</v>
      </c>
      <c r="R1774" s="91" t="s">
        <v>3574</v>
      </c>
      <c r="S1774" s="46">
        <v>181950</v>
      </c>
      <c r="T1774" s="61">
        <v>1</v>
      </c>
      <c r="U1774" s="62">
        <v>1</v>
      </c>
      <c r="V1774" s="49" t="str">
        <f t="shared" si="90"/>
        <v>COP</v>
      </c>
      <c r="W1774" t="b">
        <f t="shared" si="91"/>
        <v>0</v>
      </c>
    </row>
    <row r="1775" spans="1:23" x14ac:dyDescent="0.2">
      <c r="A1775" s="21" t="str">
        <f t="shared" si="87"/>
        <v>Controles EmpresarialesCanalIT-SW-11-05</v>
      </c>
      <c r="B1775" s="21" t="str">
        <f t="shared" si="88"/>
        <v>IT-SW-11-05Canal</v>
      </c>
      <c r="D1775" s="21" t="s">
        <v>3565</v>
      </c>
      <c r="E1775" t="s">
        <v>3651</v>
      </c>
      <c r="F1775" s="41" t="s">
        <v>3567</v>
      </c>
      <c r="G1775" s="21" t="str">
        <f t="shared" si="89"/>
        <v>Controles Empresariales</v>
      </c>
      <c r="H1775" s="21" t="s">
        <v>94</v>
      </c>
      <c r="I1775" s="21" t="s">
        <v>74</v>
      </c>
      <c r="J1775" t="s">
        <v>3647</v>
      </c>
      <c r="K1775" t="s">
        <v>3607</v>
      </c>
      <c r="L1775" s="61" t="s">
        <v>92</v>
      </c>
      <c r="M1775" s="61" t="s">
        <v>3570</v>
      </c>
      <c r="N1775" s="41" t="s">
        <v>3581</v>
      </c>
      <c r="O1775" s="41" t="s">
        <v>3576</v>
      </c>
      <c r="P1775" s="41" t="s">
        <v>3621</v>
      </c>
      <c r="Q1775" s="47" t="str">
        <f t="shared" si="84"/>
        <v>IT-SW-11-05</v>
      </c>
      <c r="R1775" s="91" t="s">
        <v>3574</v>
      </c>
      <c r="S1775" s="46">
        <v>206950</v>
      </c>
      <c r="T1775" s="61">
        <v>1</v>
      </c>
      <c r="U1775" s="62">
        <v>1</v>
      </c>
      <c r="V1775" s="49" t="str">
        <f t="shared" si="90"/>
        <v>COP</v>
      </c>
      <c r="W1775" t="b">
        <f t="shared" si="91"/>
        <v>0</v>
      </c>
    </row>
    <row r="1776" spans="1:23" x14ac:dyDescent="0.2">
      <c r="A1776" s="21" t="str">
        <f t="shared" si="87"/>
        <v>Controles EmpresarialesCanalIT-SW-11-06</v>
      </c>
      <c r="B1776" s="21" t="str">
        <f t="shared" si="88"/>
        <v>IT-SW-11-06Canal</v>
      </c>
      <c r="D1776" s="21" t="s">
        <v>3565</v>
      </c>
      <c r="E1776" t="s">
        <v>3652</v>
      </c>
      <c r="F1776" s="41" t="s">
        <v>3567</v>
      </c>
      <c r="G1776" s="21" t="str">
        <f t="shared" si="89"/>
        <v>Controles Empresariales</v>
      </c>
      <c r="H1776" s="21" t="s">
        <v>94</v>
      </c>
      <c r="I1776" s="21" t="s">
        <v>74</v>
      </c>
      <c r="J1776" t="s">
        <v>3647</v>
      </c>
      <c r="K1776" t="s">
        <v>3607</v>
      </c>
      <c r="L1776" s="61" t="s">
        <v>92</v>
      </c>
      <c r="M1776" s="61" t="s">
        <v>3570</v>
      </c>
      <c r="N1776" s="41" t="s">
        <v>3571</v>
      </c>
      <c r="O1776" s="41" t="s">
        <v>3572</v>
      </c>
      <c r="P1776" s="41" t="s">
        <v>3621</v>
      </c>
      <c r="Q1776" s="47" t="str">
        <f t="shared" si="84"/>
        <v>IT-SW-11-06</v>
      </c>
      <c r="R1776" s="91" t="s">
        <v>3574</v>
      </c>
      <c r="S1776" s="46">
        <v>181950</v>
      </c>
      <c r="T1776" s="61">
        <v>1</v>
      </c>
      <c r="U1776" s="62">
        <v>1</v>
      </c>
      <c r="V1776" s="49" t="str">
        <f t="shared" si="90"/>
        <v>COP</v>
      </c>
      <c r="W1776" t="b">
        <f t="shared" si="91"/>
        <v>0</v>
      </c>
    </row>
    <row r="1777" spans="1:23" x14ac:dyDescent="0.2">
      <c r="A1777" s="21" t="str">
        <f t="shared" si="87"/>
        <v>UT Soft-IGCanalIT-SW-01-01</v>
      </c>
      <c r="B1777" s="21" t="str">
        <f t="shared" si="88"/>
        <v>IT-SW-01-01Canal</v>
      </c>
      <c r="D1777" s="21" t="s">
        <v>3653</v>
      </c>
      <c r="E1777" t="s">
        <v>3566</v>
      </c>
      <c r="F1777" s="41" t="s">
        <v>3567</v>
      </c>
      <c r="G1777" s="21" t="str">
        <f t="shared" si="89"/>
        <v>UT Soft-IG</v>
      </c>
      <c r="H1777" s="21" t="s">
        <v>94</v>
      </c>
      <c r="I1777" s="21" t="s">
        <v>74</v>
      </c>
      <c r="J1777" t="s">
        <v>3568</v>
      </c>
      <c r="K1777" t="s">
        <v>3569</v>
      </c>
      <c r="L1777" s="61" t="s">
        <v>92</v>
      </c>
      <c r="M1777" s="61" t="s">
        <v>3570</v>
      </c>
      <c r="N1777" s="41" t="s">
        <v>3571</v>
      </c>
      <c r="O1777" s="41" t="s">
        <v>3572</v>
      </c>
      <c r="P1777" s="41" t="s">
        <v>3573</v>
      </c>
      <c r="Q1777" s="47" t="str">
        <f t="shared" si="84"/>
        <v>IT-SW-01-01</v>
      </c>
      <c r="R1777" s="91" t="s">
        <v>3574</v>
      </c>
      <c r="S1777" s="46">
        <v>322000</v>
      </c>
      <c r="T1777" s="61">
        <v>1</v>
      </c>
      <c r="U1777" s="62">
        <v>1</v>
      </c>
      <c r="V1777" s="49" t="str">
        <f t="shared" si="90"/>
        <v>COP</v>
      </c>
      <c r="W1777" t="b">
        <f t="shared" si="91"/>
        <v>0</v>
      </c>
    </row>
    <row r="1778" spans="1:23" x14ac:dyDescent="0.2">
      <c r="A1778" s="21" t="str">
        <f t="shared" si="87"/>
        <v>UT Soft-IGCanalIT-SW-01-02</v>
      </c>
      <c r="B1778" s="21" t="str">
        <f t="shared" si="88"/>
        <v>IT-SW-01-02Canal</v>
      </c>
      <c r="D1778" s="21" t="s">
        <v>3653</v>
      </c>
      <c r="E1778" t="s">
        <v>3575</v>
      </c>
      <c r="F1778" s="41" t="s">
        <v>3567</v>
      </c>
      <c r="G1778" s="21" t="str">
        <f t="shared" si="89"/>
        <v>UT Soft-IG</v>
      </c>
      <c r="H1778" s="21" t="s">
        <v>94</v>
      </c>
      <c r="I1778" s="21" t="s">
        <v>74</v>
      </c>
      <c r="J1778" t="s">
        <v>3568</v>
      </c>
      <c r="K1778" t="s">
        <v>3569</v>
      </c>
      <c r="L1778" s="61" t="s">
        <v>92</v>
      </c>
      <c r="M1778" s="61" t="s">
        <v>3570</v>
      </c>
      <c r="N1778" s="41" t="s">
        <v>3571</v>
      </c>
      <c r="O1778" s="41" t="s">
        <v>3576</v>
      </c>
      <c r="P1778" s="41" t="s">
        <v>3573</v>
      </c>
      <c r="Q1778" s="47" t="str">
        <f t="shared" si="84"/>
        <v>IT-SW-01-02</v>
      </c>
      <c r="R1778" s="91" t="s">
        <v>3574</v>
      </c>
      <c r="S1778" s="46">
        <v>402000</v>
      </c>
      <c r="T1778" s="61">
        <v>1</v>
      </c>
      <c r="U1778" s="62">
        <v>1</v>
      </c>
      <c r="V1778" s="49" t="str">
        <f t="shared" si="90"/>
        <v>COP</v>
      </c>
      <c r="W1778" t="b">
        <f t="shared" si="91"/>
        <v>0</v>
      </c>
    </row>
    <row r="1779" spans="1:23" x14ac:dyDescent="0.2">
      <c r="A1779" s="21" t="str">
        <f t="shared" si="87"/>
        <v>UT Soft-IGCanalIT-SW-01-03</v>
      </c>
      <c r="B1779" s="21" t="str">
        <f t="shared" si="88"/>
        <v>IT-SW-01-03Canal</v>
      </c>
      <c r="D1779" s="21" t="s">
        <v>3653</v>
      </c>
      <c r="E1779" t="s">
        <v>3577</v>
      </c>
      <c r="F1779" s="41" t="s">
        <v>3567</v>
      </c>
      <c r="G1779" s="21" t="str">
        <f t="shared" si="89"/>
        <v>UT Soft-IG</v>
      </c>
      <c r="H1779" s="21" t="s">
        <v>94</v>
      </c>
      <c r="I1779" s="21" t="s">
        <v>74</v>
      </c>
      <c r="J1779" t="s">
        <v>3568</v>
      </c>
      <c r="K1779" t="s">
        <v>3569</v>
      </c>
      <c r="L1779" s="61" t="s">
        <v>92</v>
      </c>
      <c r="M1779" s="61" t="s">
        <v>3570</v>
      </c>
      <c r="N1779" s="41" t="s">
        <v>3578</v>
      </c>
      <c r="O1779" s="41" t="s">
        <v>3572</v>
      </c>
      <c r="P1779" s="41" t="s">
        <v>3573</v>
      </c>
      <c r="Q1779" s="47" t="str">
        <f t="shared" si="84"/>
        <v>IT-SW-01-03</v>
      </c>
      <c r="R1779" s="91" t="s">
        <v>3574</v>
      </c>
      <c r="S1779" s="46">
        <v>322000</v>
      </c>
      <c r="T1779" s="61">
        <v>1</v>
      </c>
      <c r="U1779" s="62">
        <v>1</v>
      </c>
      <c r="V1779" s="49" t="str">
        <f t="shared" si="90"/>
        <v>COP</v>
      </c>
      <c r="W1779" t="b">
        <f t="shared" si="91"/>
        <v>0</v>
      </c>
    </row>
    <row r="1780" spans="1:23" x14ac:dyDescent="0.2">
      <c r="A1780" s="21" t="str">
        <f t="shared" si="87"/>
        <v>UT Soft-IGCanalIT-SW-01-04</v>
      </c>
      <c r="B1780" s="21" t="str">
        <f t="shared" si="88"/>
        <v>IT-SW-01-04Canal</v>
      </c>
      <c r="D1780" s="21" t="s">
        <v>3653</v>
      </c>
      <c r="E1780" t="s">
        <v>3579</v>
      </c>
      <c r="F1780" s="41" t="s">
        <v>3567</v>
      </c>
      <c r="G1780" s="21" t="str">
        <f t="shared" si="89"/>
        <v>UT Soft-IG</v>
      </c>
      <c r="H1780" s="21" t="s">
        <v>94</v>
      </c>
      <c r="I1780" s="21" t="s">
        <v>74</v>
      </c>
      <c r="J1780" t="s">
        <v>3568</v>
      </c>
      <c r="K1780" t="s">
        <v>3569</v>
      </c>
      <c r="L1780" s="61" t="s">
        <v>92</v>
      </c>
      <c r="M1780" s="61" t="s">
        <v>3570</v>
      </c>
      <c r="N1780" s="41" t="s">
        <v>3578</v>
      </c>
      <c r="O1780" s="41" t="s">
        <v>3576</v>
      </c>
      <c r="P1780" s="41" t="s">
        <v>3573</v>
      </c>
      <c r="Q1780" s="47" t="str">
        <f t="shared" si="84"/>
        <v>IT-SW-01-04</v>
      </c>
      <c r="R1780" s="91" t="s">
        <v>3574</v>
      </c>
      <c r="S1780" s="46">
        <v>482000</v>
      </c>
      <c r="T1780" s="61">
        <v>1</v>
      </c>
      <c r="U1780" s="62">
        <v>1</v>
      </c>
      <c r="V1780" s="49" t="str">
        <f t="shared" si="90"/>
        <v>COP</v>
      </c>
      <c r="W1780" t="b">
        <f t="shared" si="91"/>
        <v>0</v>
      </c>
    </row>
    <row r="1781" spans="1:23" x14ac:dyDescent="0.2">
      <c r="A1781" s="21" t="str">
        <f t="shared" si="87"/>
        <v>UT Soft-IGCanalIT-SW-01-05</v>
      </c>
      <c r="B1781" s="21" t="str">
        <f t="shared" si="88"/>
        <v>IT-SW-01-05Canal</v>
      </c>
      <c r="D1781" s="21" t="s">
        <v>3653</v>
      </c>
      <c r="E1781" t="s">
        <v>3580</v>
      </c>
      <c r="F1781" s="41" t="s">
        <v>3567</v>
      </c>
      <c r="G1781" s="21" t="str">
        <f t="shared" si="89"/>
        <v>UT Soft-IG</v>
      </c>
      <c r="H1781" s="21" t="s">
        <v>94</v>
      </c>
      <c r="I1781" s="21" t="s">
        <v>74</v>
      </c>
      <c r="J1781" t="s">
        <v>3568</v>
      </c>
      <c r="K1781" t="s">
        <v>3569</v>
      </c>
      <c r="L1781" s="61" t="s">
        <v>92</v>
      </c>
      <c r="M1781" s="61" t="s">
        <v>3570</v>
      </c>
      <c r="N1781" s="41" t="s">
        <v>3581</v>
      </c>
      <c r="O1781" s="41" t="s">
        <v>3572</v>
      </c>
      <c r="P1781" s="41" t="s">
        <v>3573</v>
      </c>
      <c r="Q1781" s="47" t="str">
        <f t="shared" ref="Q1781:Q1844" si="92">E1781</f>
        <v>IT-SW-01-05</v>
      </c>
      <c r="R1781" s="91" t="s">
        <v>3574</v>
      </c>
      <c r="S1781" s="46">
        <v>322000</v>
      </c>
      <c r="T1781" s="61">
        <v>1</v>
      </c>
      <c r="U1781" s="62">
        <v>1</v>
      </c>
      <c r="V1781" s="49" t="str">
        <f t="shared" si="90"/>
        <v>COP</v>
      </c>
      <c r="W1781" t="b">
        <f t="shared" si="91"/>
        <v>0</v>
      </c>
    </row>
    <row r="1782" spans="1:23" x14ac:dyDescent="0.2">
      <c r="A1782" s="21" t="str">
        <f t="shared" si="87"/>
        <v>UT Soft-IGCanalIT-SW-01-06</v>
      </c>
      <c r="B1782" s="21" t="str">
        <f t="shared" si="88"/>
        <v>IT-SW-01-06Canal</v>
      </c>
      <c r="D1782" s="21" t="s">
        <v>3653</v>
      </c>
      <c r="E1782" t="s">
        <v>3582</v>
      </c>
      <c r="F1782" s="41" t="s">
        <v>3567</v>
      </c>
      <c r="G1782" s="21" t="str">
        <f t="shared" si="89"/>
        <v>UT Soft-IG</v>
      </c>
      <c r="H1782" s="21" t="s">
        <v>94</v>
      </c>
      <c r="I1782" s="21" t="s">
        <v>74</v>
      </c>
      <c r="J1782" t="s">
        <v>3568</v>
      </c>
      <c r="K1782" t="s">
        <v>3569</v>
      </c>
      <c r="L1782" s="61" t="s">
        <v>92</v>
      </c>
      <c r="M1782" s="61" t="s">
        <v>3570</v>
      </c>
      <c r="N1782" s="41" t="s">
        <v>3581</v>
      </c>
      <c r="O1782" s="41" t="s">
        <v>3576</v>
      </c>
      <c r="P1782" s="41" t="s">
        <v>3573</v>
      </c>
      <c r="Q1782" s="47" t="str">
        <f t="shared" si="92"/>
        <v>IT-SW-01-06</v>
      </c>
      <c r="R1782" s="91" t="s">
        <v>3574</v>
      </c>
      <c r="S1782" s="46">
        <v>563000</v>
      </c>
      <c r="T1782" s="61">
        <v>1</v>
      </c>
      <c r="U1782" s="62">
        <v>1</v>
      </c>
      <c r="V1782" s="49" t="str">
        <f t="shared" si="90"/>
        <v>COP</v>
      </c>
      <c r="W1782" t="b">
        <f t="shared" si="91"/>
        <v>0</v>
      </c>
    </row>
    <row r="1783" spans="1:23" x14ac:dyDescent="0.2">
      <c r="A1783" s="21" t="str">
        <f t="shared" si="87"/>
        <v>UT Soft-IGCanalIT-SW-02-01</v>
      </c>
      <c r="B1783" s="21" t="str">
        <f t="shared" si="88"/>
        <v>IT-SW-02-01Canal</v>
      </c>
      <c r="D1783" s="21" t="s">
        <v>3653</v>
      </c>
      <c r="E1783" t="s">
        <v>3583</v>
      </c>
      <c r="F1783" s="41" t="s">
        <v>3567</v>
      </c>
      <c r="G1783" s="21" t="str">
        <f t="shared" si="89"/>
        <v>UT Soft-IG</v>
      </c>
      <c r="H1783" s="21" t="s">
        <v>94</v>
      </c>
      <c r="I1783" s="21" t="s">
        <v>74</v>
      </c>
      <c r="J1783" t="s">
        <v>3584</v>
      </c>
      <c r="K1783" t="s">
        <v>3585</v>
      </c>
      <c r="L1783" s="61" t="s">
        <v>92</v>
      </c>
      <c r="M1783" s="61" t="s">
        <v>3570</v>
      </c>
      <c r="N1783" s="41" t="s">
        <v>3571</v>
      </c>
      <c r="O1783" s="41" t="s">
        <v>3572</v>
      </c>
      <c r="P1783" s="41" t="s">
        <v>3573</v>
      </c>
      <c r="Q1783" s="47" t="str">
        <f t="shared" si="92"/>
        <v>IT-SW-02-01</v>
      </c>
      <c r="R1783" s="91" t="s">
        <v>3574</v>
      </c>
      <c r="S1783" s="46">
        <v>322000</v>
      </c>
      <c r="T1783" s="61">
        <v>1</v>
      </c>
      <c r="U1783" s="62">
        <v>1</v>
      </c>
      <c r="V1783" s="49" t="str">
        <f t="shared" si="90"/>
        <v>COP</v>
      </c>
      <c r="W1783" t="b">
        <f t="shared" si="91"/>
        <v>0</v>
      </c>
    </row>
    <row r="1784" spans="1:23" x14ac:dyDescent="0.2">
      <c r="A1784" s="21" t="str">
        <f t="shared" si="87"/>
        <v>UT Soft-IGCanalIT-SW-02-02</v>
      </c>
      <c r="B1784" s="21" t="str">
        <f t="shared" si="88"/>
        <v>IT-SW-02-02Canal</v>
      </c>
      <c r="D1784" s="21" t="s">
        <v>3653</v>
      </c>
      <c r="E1784" t="s">
        <v>3586</v>
      </c>
      <c r="F1784" s="41" t="s">
        <v>3567</v>
      </c>
      <c r="G1784" s="21" t="str">
        <f t="shared" si="89"/>
        <v>UT Soft-IG</v>
      </c>
      <c r="H1784" s="21" t="s">
        <v>94</v>
      </c>
      <c r="I1784" s="21" t="s">
        <v>74</v>
      </c>
      <c r="J1784" t="s">
        <v>3584</v>
      </c>
      <c r="K1784" t="s">
        <v>3585</v>
      </c>
      <c r="L1784" s="61" t="s">
        <v>92</v>
      </c>
      <c r="M1784" s="61" t="s">
        <v>3570</v>
      </c>
      <c r="N1784" s="41" t="s">
        <v>3571</v>
      </c>
      <c r="O1784" s="41" t="s">
        <v>3576</v>
      </c>
      <c r="P1784" s="41" t="s">
        <v>3573</v>
      </c>
      <c r="Q1784" s="47" t="str">
        <f t="shared" si="92"/>
        <v>IT-SW-02-02</v>
      </c>
      <c r="R1784" s="91" t="s">
        <v>3574</v>
      </c>
      <c r="S1784" s="46">
        <v>402000</v>
      </c>
      <c r="T1784" s="61">
        <v>1</v>
      </c>
      <c r="U1784" s="62">
        <v>1</v>
      </c>
      <c r="V1784" s="49" t="str">
        <f t="shared" si="90"/>
        <v>COP</v>
      </c>
      <c r="W1784" t="b">
        <f t="shared" si="91"/>
        <v>0</v>
      </c>
    </row>
    <row r="1785" spans="1:23" x14ac:dyDescent="0.2">
      <c r="A1785" s="21" t="str">
        <f t="shared" si="87"/>
        <v>UT Soft-IGCanalIT-SW-02-03</v>
      </c>
      <c r="B1785" s="21" t="str">
        <f t="shared" si="88"/>
        <v>IT-SW-02-03Canal</v>
      </c>
      <c r="D1785" s="21" t="s">
        <v>3653</v>
      </c>
      <c r="E1785" t="s">
        <v>3587</v>
      </c>
      <c r="F1785" s="41" t="s">
        <v>3567</v>
      </c>
      <c r="G1785" s="21" t="str">
        <f t="shared" si="89"/>
        <v>UT Soft-IG</v>
      </c>
      <c r="H1785" s="21" t="s">
        <v>94</v>
      </c>
      <c r="I1785" s="21" t="s">
        <v>74</v>
      </c>
      <c r="J1785" t="s">
        <v>3584</v>
      </c>
      <c r="K1785" t="s">
        <v>3585</v>
      </c>
      <c r="L1785" s="61" t="s">
        <v>92</v>
      </c>
      <c r="M1785" s="61" t="s">
        <v>3570</v>
      </c>
      <c r="N1785" s="41" t="s">
        <v>3578</v>
      </c>
      <c r="O1785" s="41" t="s">
        <v>3572</v>
      </c>
      <c r="P1785" s="41" t="s">
        <v>3573</v>
      </c>
      <c r="Q1785" s="47" t="str">
        <f t="shared" si="92"/>
        <v>IT-SW-02-03</v>
      </c>
      <c r="R1785" s="91" t="s">
        <v>3574</v>
      </c>
      <c r="S1785" s="46">
        <v>322000</v>
      </c>
      <c r="T1785" s="61">
        <v>1</v>
      </c>
      <c r="U1785" s="62">
        <v>1</v>
      </c>
      <c r="V1785" s="49" t="str">
        <f t="shared" si="90"/>
        <v>COP</v>
      </c>
      <c r="W1785" t="b">
        <f t="shared" si="91"/>
        <v>0</v>
      </c>
    </row>
    <row r="1786" spans="1:23" x14ac:dyDescent="0.2">
      <c r="A1786" s="21" t="str">
        <f t="shared" ref="A1786:A1849" si="93">D1786&amp;F1786&amp;E1786</f>
        <v>UT Soft-IGCanalIT-SW-02-04</v>
      </c>
      <c r="B1786" s="21" t="str">
        <f t="shared" ref="B1786:B1849" si="94">E1786&amp;F1786</f>
        <v>IT-SW-02-04Canal</v>
      </c>
      <c r="D1786" s="21" t="s">
        <v>3653</v>
      </c>
      <c r="E1786" t="s">
        <v>3588</v>
      </c>
      <c r="F1786" s="41" t="s">
        <v>3567</v>
      </c>
      <c r="G1786" s="21" t="str">
        <f t="shared" ref="G1786:G1849" si="95">D1786</f>
        <v>UT Soft-IG</v>
      </c>
      <c r="H1786" s="21" t="s">
        <v>94</v>
      </c>
      <c r="I1786" s="21" t="s">
        <v>74</v>
      </c>
      <c r="J1786" t="s">
        <v>3584</v>
      </c>
      <c r="K1786" t="s">
        <v>3585</v>
      </c>
      <c r="L1786" s="61" t="s">
        <v>92</v>
      </c>
      <c r="M1786" s="61" t="s">
        <v>3570</v>
      </c>
      <c r="N1786" s="41" t="s">
        <v>3578</v>
      </c>
      <c r="O1786" s="41" t="s">
        <v>3576</v>
      </c>
      <c r="P1786" s="41" t="s">
        <v>3573</v>
      </c>
      <c r="Q1786" s="47" t="str">
        <f t="shared" si="92"/>
        <v>IT-SW-02-04</v>
      </c>
      <c r="R1786" s="91" t="s">
        <v>3574</v>
      </c>
      <c r="S1786" s="46">
        <v>482000</v>
      </c>
      <c r="T1786" s="61">
        <v>1</v>
      </c>
      <c r="U1786" s="62">
        <v>1</v>
      </c>
      <c r="V1786" s="49" t="str">
        <f t="shared" ref="V1786:V1849" si="96">H1786</f>
        <v>COP</v>
      </c>
      <c r="W1786" t="b">
        <f t="shared" ref="W1786:W1849" si="97">IF(U1786="NO",0,IF(U1786="SI",1))</f>
        <v>0</v>
      </c>
    </row>
    <row r="1787" spans="1:23" x14ac:dyDescent="0.2">
      <c r="A1787" s="21" t="str">
        <f t="shared" si="93"/>
        <v>UT Soft-IGCanalIT-SW-02-05</v>
      </c>
      <c r="B1787" s="21" t="str">
        <f t="shared" si="94"/>
        <v>IT-SW-02-05Canal</v>
      </c>
      <c r="D1787" s="21" t="s">
        <v>3653</v>
      </c>
      <c r="E1787" t="s">
        <v>3589</v>
      </c>
      <c r="F1787" s="41" t="s">
        <v>3567</v>
      </c>
      <c r="G1787" s="21" t="str">
        <f t="shared" si="95"/>
        <v>UT Soft-IG</v>
      </c>
      <c r="H1787" s="21" t="s">
        <v>94</v>
      </c>
      <c r="I1787" s="21" t="s">
        <v>74</v>
      </c>
      <c r="J1787" t="s">
        <v>3584</v>
      </c>
      <c r="K1787" t="s">
        <v>3585</v>
      </c>
      <c r="L1787" s="61" t="s">
        <v>92</v>
      </c>
      <c r="M1787" s="61" t="s">
        <v>3570</v>
      </c>
      <c r="N1787" s="41" t="s">
        <v>3581</v>
      </c>
      <c r="O1787" s="41" t="s">
        <v>3572</v>
      </c>
      <c r="P1787" s="41" t="s">
        <v>3573</v>
      </c>
      <c r="Q1787" s="47" t="str">
        <f t="shared" si="92"/>
        <v>IT-SW-02-05</v>
      </c>
      <c r="R1787" s="91" t="s">
        <v>3574</v>
      </c>
      <c r="S1787" s="46">
        <v>322000</v>
      </c>
      <c r="T1787" s="61">
        <v>1</v>
      </c>
      <c r="U1787" s="62">
        <v>1</v>
      </c>
      <c r="V1787" s="49" t="str">
        <f t="shared" si="96"/>
        <v>COP</v>
      </c>
      <c r="W1787" t="b">
        <f t="shared" si="97"/>
        <v>0</v>
      </c>
    </row>
    <row r="1788" spans="1:23" x14ac:dyDescent="0.2">
      <c r="A1788" s="21" t="str">
        <f t="shared" si="93"/>
        <v>UT Soft-IGCanalIT-SW-02-06</v>
      </c>
      <c r="B1788" s="21" t="str">
        <f t="shared" si="94"/>
        <v>IT-SW-02-06Canal</v>
      </c>
      <c r="D1788" s="21" t="s">
        <v>3653</v>
      </c>
      <c r="E1788" t="s">
        <v>3590</v>
      </c>
      <c r="F1788" s="41" t="s">
        <v>3567</v>
      </c>
      <c r="G1788" s="21" t="str">
        <f t="shared" si="95"/>
        <v>UT Soft-IG</v>
      </c>
      <c r="H1788" s="21" t="s">
        <v>94</v>
      </c>
      <c r="I1788" s="21" t="s">
        <v>74</v>
      </c>
      <c r="J1788" t="s">
        <v>3584</v>
      </c>
      <c r="K1788" t="s">
        <v>3585</v>
      </c>
      <c r="L1788" s="61" t="s">
        <v>92</v>
      </c>
      <c r="M1788" s="61" t="s">
        <v>3570</v>
      </c>
      <c r="N1788" s="41" t="s">
        <v>3581</v>
      </c>
      <c r="O1788" s="41" t="s">
        <v>3576</v>
      </c>
      <c r="P1788" s="41" t="s">
        <v>3573</v>
      </c>
      <c r="Q1788" s="47" t="str">
        <f t="shared" si="92"/>
        <v>IT-SW-02-06</v>
      </c>
      <c r="R1788" s="91" t="s">
        <v>3574</v>
      </c>
      <c r="S1788" s="46">
        <v>563000</v>
      </c>
      <c r="T1788" s="61">
        <v>1</v>
      </c>
      <c r="U1788" s="62">
        <v>1</v>
      </c>
      <c r="V1788" s="49" t="str">
        <f t="shared" si="96"/>
        <v>COP</v>
      </c>
      <c r="W1788" t="b">
        <f t="shared" si="97"/>
        <v>0</v>
      </c>
    </row>
    <row r="1789" spans="1:23" x14ac:dyDescent="0.2">
      <c r="A1789" s="21" t="str">
        <f t="shared" si="93"/>
        <v>UT Soft-IGCanalIT-SW-03-01</v>
      </c>
      <c r="B1789" s="21" t="str">
        <f t="shared" si="94"/>
        <v>IT-SW-03-01Canal</v>
      </c>
      <c r="D1789" s="21" t="s">
        <v>3653</v>
      </c>
      <c r="E1789" t="s">
        <v>3591</v>
      </c>
      <c r="F1789" s="41" t="s">
        <v>3567</v>
      </c>
      <c r="G1789" s="21" t="str">
        <f t="shared" si="95"/>
        <v>UT Soft-IG</v>
      </c>
      <c r="H1789" s="21" t="s">
        <v>94</v>
      </c>
      <c r="I1789" s="21" t="s">
        <v>74</v>
      </c>
      <c r="J1789" t="s">
        <v>3592</v>
      </c>
      <c r="K1789" t="s">
        <v>3569</v>
      </c>
      <c r="L1789" s="61" t="s">
        <v>92</v>
      </c>
      <c r="M1789" s="61" t="s">
        <v>3570</v>
      </c>
      <c r="N1789" s="41" t="s">
        <v>3571</v>
      </c>
      <c r="O1789" s="41" t="s">
        <v>3572</v>
      </c>
      <c r="P1789" s="41" t="s">
        <v>3573</v>
      </c>
      <c r="Q1789" s="47" t="str">
        <f t="shared" si="92"/>
        <v>IT-SW-03-01</v>
      </c>
      <c r="R1789" s="91" t="s">
        <v>3574</v>
      </c>
      <c r="S1789" s="46">
        <v>402000</v>
      </c>
      <c r="T1789" s="61">
        <v>1</v>
      </c>
      <c r="U1789" s="62">
        <v>1</v>
      </c>
      <c r="V1789" s="49" t="str">
        <f t="shared" si="96"/>
        <v>COP</v>
      </c>
      <c r="W1789" t="b">
        <f t="shared" si="97"/>
        <v>0</v>
      </c>
    </row>
    <row r="1790" spans="1:23" x14ac:dyDescent="0.2">
      <c r="A1790" s="21" t="str">
        <f t="shared" si="93"/>
        <v>UT Soft-IGCanalIT-SW-03-02</v>
      </c>
      <c r="B1790" s="21" t="str">
        <f t="shared" si="94"/>
        <v>IT-SW-03-02Canal</v>
      </c>
      <c r="D1790" s="21" t="s">
        <v>3653</v>
      </c>
      <c r="E1790" t="s">
        <v>3593</v>
      </c>
      <c r="F1790" s="41" t="s">
        <v>3567</v>
      </c>
      <c r="G1790" s="21" t="str">
        <f t="shared" si="95"/>
        <v>UT Soft-IG</v>
      </c>
      <c r="H1790" s="21" t="s">
        <v>94</v>
      </c>
      <c r="I1790" s="21" t="s">
        <v>74</v>
      </c>
      <c r="J1790" t="s">
        <v>3592</v>
      </c>
      <c r="K1790" t="s">
        <v>3569</v>
      </c>
      <c r="L1790" s="61" t="s">
        <v>92</v>
      </c>
      <c r="M1790" s="61" t="s">
        <v>3570</v>
      </c>
      <c r="N1790" s="41" t="s">
        <v>3571</v>
      </c>
      <c r="O1790" s="41" t="s">
        <v>3576</v>
      </c>
      <c r="P1790" s="41" t="s">
        <v>3573</v>
      </c>
      <c r="Q1790" s="47" t="str">
        <f t="shared" si="92"/>
        <v>IT-SW-03-02</v>
      </c>
      <c r="R1790" s="91" t="s">
        <v>3574</v>
      </c>
      <c r="S1790" s="46">
        <v>482000</v>
      </c>
      <c r="T1790" s="61">
        <v>1</v>
      </c>
      <c r="U1790" s="62">
        <v>1</v>
      </c>
      <c r="V1790" s="49" t="str">
        <f t="shared" si="96"/>
        <v>COP</v>
      </c>
      <c r="W1790" t="b">
        <f t="shared" si="97"/>
        <v>0</v>
      </c>
    </row>
    <row r="1791" spans="1:23" x14ac:dyDescent="0.2">
      <c r="A1791" s="21" t="str">
        <f t="shared" si="93"/>
        <v>UT Soft-IGCanalIT-SW-03-03</v>
      </c>
      <c r="B1791" s="21" t="str">
        <f t="shared" si="94"/>
        <v>IT-SW-03-03Canal</v>
      </c>
      <c r="D1791" s="21" t="s">
        <v>3653</v>
      </c>
      <c r="E1791" t="s">
        <v>3594</v>
      </c>
      <c r="F1791" s="41" t="s">
        <v>3567</v>
      </c>
      <c r="G1791" s="21" t="str">
        <f t="shared" si="95"/>
        <v>UT Soft-IG</v>
      </c>
      <c r="H1791" s="21" t="s">
        <v>94</v>
      </c>
      <c r="I1791" s="21" t="s">
        <v>74</v>
      </c>
      <c r="J1791" t="s">
        <v>3592</v>
      </c>
      <c r="K1791" t="s">
        <v>3569</v>
      </c>
      <c r="L1791" s="61" t="s">
        <v>92</v>
      </c>
      <c r="M1791" s="61" t="s">
        <v>3570</v>
      </c>
      <c r="N1791" s="41" t="s">
        <v>3578</v>
      </c>
      <c r="O1791" s="41" t="s">
        <v>3572</v>
      </c>
      <c r="P1791" s="41" t="s">
        <v>3573</v>
      </c>
      <c r="Q1791" s="47" t="str">
        <f t="shared" si="92"/>
        <v>IT-SW-03-03</v>
      </c>
      <c r="R1791" s="91" t="s">
        <v>3574</v>
      </c>
      <c r="S1791" s="46">
        <v>402000</v>
      </c>
      <c r="T1791" s="61">
        <v>1</v>
      </c>
      <c r="U1791" s="62">
        <v>1</v>
      </c>
      <c r="V1791" s="49" t="str">
        <f t="shared" si="96"/>
        <v>COP</v>
      </c>
      <c r="W1791" t="b">
        <f t="shared" si="97"/>
        <v>0</v>
      </c>
    </row>
    <row r="1792" spans="1:23" x14ac:dyDescent="0.2">
      <c r="A1792" s="21" t="str">
        <f t="shared" si="93"/>
        <v>UT Soft-IGCanalIT-SW-03-04</v>
      </c>
      <c r="B1792" s="21" t="str">
        <f t="shared" si="94"/>
        <v>IT-SW-03-04Canal</v>
      </c>
      <c r="D1792" s="21" t="s">
        <v>3653</v>
      </c>
      <c r="E1792" t="s">
        <v>3595</v>
      </c>
      <c r="F1792" s="41" t="s">
        <v>3567</v>
      </c>
      <c r="G1792" s="21" t="str">
        <f t="shared" si="95"/>
        <v>UT Soft-IG</v>
      </c>
      <c r="H1792" s="21" t="s">
        <v>94</v>
      </c>
      <c r="I1792" s="21" t="s">
        <v>74</v>
      </c>
      <c r="J1792" t="s">
        <v>3592</v>
      </c>
      <c r="K1792" t="s">
        <v>3569</v>
      </c>
      <c r="L1792" s="61" t="s">
        <v>92</v>
      </c>
      <c r="M1792" s="61" t="s">
        <v>3570</v>
      </c>
      <c r="N1792" s="41" t="s">
        <v>3578</v>
      </c>
      <c r="O1792" s="41" t="s">
        <v>3576</v>
      </c>
      <c r="P1792" s="41" t="s">
        <v>3573</v>
      </c>
      <c r="Q1792" s="47" t="str">
        <f t="shared" si="92"/>
        <v>IT-SW-03-04</v>
      </c>
      <c r="R1792" s="91" t="s">
        <v>3574</v>
      </c>
      <c r="S1792" s="46">
        <v>563000</v>
      </c>
      <c r="T1792" s="61">
        <v>1</v>
      </c>
      <c r="U1792" s="62">
        <v>1</v>
      </c>
      <c r="V1792" s="49" t="str">
        <f t="shared" si="96"/>
        <v>COP</v>
      </c>
      <c r="W1792" t="b">
        <f t="shared" si="97"/>
        <v>0</v>
      </c>
    </row>
    <row r="1793" spans="1:23" x14ac:dyDescent="0.2">
      <c r="A1793" s="21" t="str">
        <f t="shared" si="93"/>
        <v>UT Soft-IGCanalIT-SW-03-05</v>
      </c>
      <c r="B1793" s="21" t="str">
        <f t="shared" si="94"/>
        <v>IT-SW-03-05Canal</v>
      </c>
      <c r="D1793" s="21" t="s">
        <v>3653</v>
      </c>
      <c r="E1793" t="s">
        <v>3596</v>
      </c>
      <c r="F1793" s="41" t="s">
        <v>3567</v>
      </c>
      <c r="G1793" s="21" t="str">
        <f t="shared" si="95"/>
        <v>UT Soft-IG</v>
      </c>
      <c r="H1793" s="21" t="s">
        <v>94</v>
      </c>
      <c r="I1793" s="21" t="s">
        <v>74</v>
      </c>
      <c r="J1793" t="s">
        <v>3592</v>
      </c>
      <c r="K1793" t="s">
        <v>3569</v>
      </c>
      <c r="L1793" s="61" t="s">
        <v>92</v>
      </c>
      <c r="M1793" s="61" t="s">
        <v>3570</v>
      </c>
      <c r="N1793" s="41" t="s">
        <v>3581</v>
      </c>
      <c r="O1793" s="41" t="s">
        <v>3572</v>
      </c>
      <c r="P1793" s="41" t="s">
        <v>3573</v>
      </c>
      <c r="Q1793" s="47" t="str">
        <f t="shared" si="92"/>
        <v>IT-SW-03-05</v>
      </c>
      <c r="R1793" s="91" t="s">
        <v>3574</v>
      </c>
      <c r="S1793" s="46">
        <v>402000</v>
      </c>
      <c r="T1793" s="61">
        <v>1</v>
      </c>
      <c r="U1793" s="62">
        <v>1</v>
      </c>
      <c r="V1793" s="49" t="str">
        <f t="shared" si="96"/>
        <v>COP</v>
      </c>
      <c r="W1793" t="b">
        <f t="shared" si="97"/>
        <v>0</v>
      </c>
    </row>
    <row r="1794" spans="1:23" x14ac:dyDescent="0.2">
      <c r="A1794" s="21" t="str">
        <f t="shared" si="93"/>
        <v>UT Soft-IGCanalIT-SW-03-06</v>
      </c>
      <c r="B1794" s="21" t="str">
        <f t="shared" si="94"/>
        <v>IT-SW-03-06Canal</v>
      </c>
      <c r="D1794" s="21" t="s">
        <v>3653</v>
      </c>
      <c r="E1794" t="s">
        <v>3597</v>
      </c>
      <c r="F1794" s="41" t="s">
        <v>3567</v>
      </c>
      <c r="G1794" s="21" t="str">
        <f t="shared" si="95"/>
        <v>UT Soft-IG</v>
      </c>
      <c r="H1794" s="21" t="s">
        <v>94</v>
      </c>
      <c r="I1794" s="21" t="s">
        <v>74</v>
      </c>
      <c r="J1794" t="s">
        <v>3592</v>
      </c>
      <c r="K1794" t="s">
        <v>3569</v>
      </c>
      <c r="L1794" s="61" t="s">
        <v>92</v>
      </c>
      <c r="M1794" s="61" t="s">
        <v>3570</v>
      </c>
      <c r="N1794" s="41" t="s">
        <v>3581</v>
      </c>
      <c r="O1794" s="41" t="s">
        <v>3576</v>
      </c>
      <c r="P1794" s="41" t="s">
        <v>3573</v>
      </c>
      <c r="Q1794" s="47" t="str">
        <f t="shared" si="92"/>
        <v>IT-SW-03-06</v>
      </c>
      <c r="R1794" s="91" t="s">
        <v>3574</v>
      </c>
      <c r="S1794" s="46">
        <v>643000</v>
      </c>
      <c r="T1794" s="61">
        <v>1</v>
      </c>
      <c r="U1794" s="62">
        <v>1</v>
      </c>
      <c r="V1794" s="49" t="str">
        <f t="shared" si="96"/>
        <v>COP</v>
      </c>
      <c r="W1794" t="b">
        <f t="shared" si="97"/>
        <v>0</v>
      </c>
    </row>
    <row r="1795" spans="1:23" x14ac:dyDescent="0.2">
      <c r="A1795" s="21" t="str">
        <f t="shared" si="93"/>
        <v>UT Soft-IGCanalIT-SW-04-01</v>
      </c>
      <c r="B1795" s="21" t="str">
        <f t="shared" si="94"/>
        <v>IT-SW-04-01Canal</v>
      </c>
      <c r="D1795" s="21" t="s">
        <v>3653</v>
      </c>
      <c r="E1795" t="s">
        <v>3598</v>
      </c>
      <c r="F1795" s="41" t="s">
        <v>3567</v>
      </c>
      <c r="G1795" s="21" t="str">
        <f t="shared" si="95"/>
        <v>UT Soft-IG</v>
      </c>
      <c r="H1795" s="21" t="s">
        <v>94</v>
      </c>
      <c r="I1795" s="21" t="s">
        <v>74</v>
      </c>
      <c r="J1795" t="s">
        <v>3599</v>
      </c>
      <c r="K1795" t="s">
        <v>3585</v>
      </c>
      <c r="L1795" s="61" t="s">
        <v>92</v>
      </c>
      <c r="M1795" s="61" t="s">
        <v>3570</v>
      </c>
      <c r="N1795" s="41" t="s">
        <v>3571</v>
      </c>
      <c r="O1795" s="41" t="s">
        <v>3572</v>
      </c>
      <c r="P1795" s="41" t="s">
        <v>3573</v>
      </c>
      <c r="Q1795" s="47" t="str">
        <f t="shared" si="92"/>
        <v>IT-SW-04-01</v>
      </c>
      <c r="R1795" s="91" t="s">
        <v>3574</v>
      </c>
      <c r="S1795" s="46">
        <v>402000</v>
      </c>
      <c r="T1795" s="61">
        <v>1</v>
      </c>
      <c r="U1795" s="62">
        <v>1</v>
      </c>
      <c r="V1795" s="49" t="str">
        <f t="shared" si="96"/>
        <v>COP</v>
      </c>
      <c r="W1795" t="b">
        <f t="shared" si="97"/>
        <v>0</v>
      </c>
    </row>
    <row r="1796" spans="1:23" x14ac:dyDescent="0.2">
      <c r="A1796" s="21" t="str">
        <f t="shared" si="93"/>
        <v>UT Soft-IGCanalIT-SW-04-02</v>
      </c>
      <c r="B1796" s="21" t="str">
        <f t="shared" si="94"/>
        <v>IT-SW-04-02Canal</v>
      </c>
      <c r="D1796" s="21" t="s">
        <v>3653</v>
      </c>
      <c r="E1796" t="s">
        <v>3600</v>
      </c>
      <c r="F1796" s="41" t="s">
        <v>3567</v>
      </c>
      <c r="G1796" s="21" t="str">
        <f t="shared" si="95"/>
        <v>UT Soft-IG</v>
      </c>
      <c r="H1796" s="21" t="s">
        <v>94</v>
      </c>
      <c r="I1796" s="21" t="s">
        <v>74</v>
      </c>
      <c r="J1796" t="s">
        <v>3599</v>
      </c>
      <c r="K1796" t="s">
        <v>3585</v>
      </c>
      <c r="L1796" s="61" t="s">
        <v>92</v>
      </c>
      <c r="M1796" s="61" t="s">
        <v>3570</v>
      </c>
      <c r="N1796" s="41" t="s">
        <v>3571</v>
      </c>
      <c r="O1796" s="41" t="s">
        <v>3576</v>
      </c>
      <c r="P1796" s="41" t="s">
        <v>3573</v>
      </c>
      <c r="Q1796" s="47" t="str">
        <f t="shared" si="92"/>
        <v>IT-SW-04-02</v>
      </c>
      <c r="R1796" s="91" t="s">
        <v>3574</v>
      </c>
      <c r="S1796" s="46">
        <v>482000</v>
      </c>
      <c r="T1796" s="61">
        <v>1</v>
      </c>
      <c r="U1796" s="62">
        <v>1</v>
      </c>
      <c r="V1796" s="49" t="str">
        <f t="shared" si="96"/>
        <v>COP</v>
      </c>
      <c r="W1796" t="b">
        <f t="shared" si="97"/>
        <v>0</v>
      </c>
    </row>
    <row r="1797" spans="1:23" x14ac:dyDescent="0.2">
      <c r="A1797" s="21" t="str">
        <f t="shared" si="93"/>
        <v>UT Soft-IGCanalIT-SW-04-03</v>
      </c>
      <c r="B1797" s="21" t="str">
        <f t="shared" si="94"/>
        <v>IT-SW-04-03Canal</v>
      </c>
      <c r="D1797" s="21" t="s">
        <v>3653</v>
      </c>
      <c r="E1797" t="s">
        <v>3601</v>
      </c>
      <c r="F1797" s="41" t="s">
        <v>3567</v>
      </c>
      <c r="G1797" s="21" t="str">
        <f t="shared" si="95"/>
        <v>UT Soft-IG</v>
      </c>
      <c r="H1797" s="21" t="s">
        <v>94</v>
      </c>
      <c r="I1797" s="21" t="s">
        <v>74</v>
      </c>
      <c r="J1797" t="s">
        <v>3599</v>
      </c>
      <c r="K1797" t="s">
        <v>3585</v>
      </c>
      <c r="L1797" s="61" t="s">
        <v>92</v>
      </c>
      <c r="M1797" s="61" t="s">
        <v>3570</v>
      </c>
      <c r="N1797" s="41" t="s">
        <v>3578</v>
      </c>
      <c r="O1797" s="41" t="s">
        <v>3572</v>
      </c>
      <c r="P1797" s="41" t="s">
        <v>3573</v>
      </c>
      <c r="Q1797" s="47" t="str">
        <f t="shared" si="92"/>
        <v>IT-SW-04-03</v>
      </c>
      <c r="R1797" s="91" t="s">
        <v>3574</v>
      </c>
      <c r="S1797" s="46">
        <v>402000</v>
      </c>
      <c r="T1797" s="61">
        <v>1</v>
      </c>
      <c r="U1797" s="62">
        <v>1</v>
      </c>
      <c r="V1797" s="49" t="str">
        <f t="shared" si="96"/>
        <v>COP</v>
      </c>
      <c r="W1797" t="b">
        <f t="shared" si="97"/>
        <v>0</v>
      </c>
    </row>
    <row r="1798" spans="1:23" x14ac:dyDescent="0.2">
      <c r="A1798" s="21" t="str">
        <f t="shared" si="93"/>
        <v>UT Soft-IGCanalIT-SW-04-04</v>
      </c>
      <c r="B1798" s="21" t="str">
        <f t="shared" si="94"/>
        <v>IT-SW-04-04Canal</v>
      </c>
      <c r="D1798" s="21" t="s">
        <v>3653</v>
      </c>
      <c r="E1798" t="s">
        <v>3602</v>
      </c>
      <c r="F1798" s="41" t="s">
        <v>3567</v>
      </c>
      <c r="G1798" s="21" t="str">
        <f t="shared" si="95"/>
        <v>UT Soft-IG</v>
      </c>
      <c r="H1798" s="21" t="s">
        <v>94</v>
      </c>
      <c r="I1798" s="21" t="s">
        <v>74</v>
      </c>
      <c r="J1798" t="s">
        <v>3599</v>
      </c>
      <c r="K1798" t="s">
        <v>3585</v>
      </c>
      <c r="L1798" s="61" t="s">
        <v>92</v>
      </c>
      <c r="M1798" s="61" t="s">
        <v>3570</v>
      </c>
      <c r="N1798" s="41" t="s">
        <v>3578</v>
      </c>
      <c r="O1798" s="41" t="s">
        <v>3576</v>
      </c>
      <c r="P1798" s="41" t="s">
        <v>3573</v>
      </c>
      <c r="Q1798" s="47" t="str">
        <f t="shared" si="92"/>
        <v>IT-SW-04-04</v>
      </c>
      <c r="R1798" s="91" t="s">
        <v>3574</v>
      </c>
      <c r="S1798" s="46">
        <v>563000</v>
      </c>
      <c r="T1798" s="61">
        <v>1</v>
      </c>
      <c r="U1798" s="62">
        <v>1</v>
      </c>
      <c r="V1798" s="49" t="str">
        <f t="shared" si="96"/>
        <v>COP</v>
      </c>
      <c r="W1798" t="b">
        <f t="shared" si="97"/>
        <v>0</v>
      </c>
    </row>
    <row r="1799" spans="1:23" x14ac:dyDescent="0.2">
      <c r="A1799" s="21" t="str">
        <f t="shared" si="93"/>
        <v>UT Soft-IGCanalIT-SW-04-05</v>
      </c>
      <c r="B1799" s="21" t="str">
        <f t="shared" si="94"/>
        <v>IT-SW-04-05Canal</v>
      </c>
      <c r="D1799" s="21" t="s">
        <v>3653</v>
      </c>
      <c r="E1799" t="s">
        <v>3603</v>
      </c>
      <c r="F1799" s="41" t="s">
        <v>3567</v>
      </c>
      <c r="G1799" s="21" t="str">
        <f t="shared" si="95"/>
        <v>UT Soft-IG</v>
      </c>
      <c r="H1799" s="21" t="s">
        <v>94</v>
      </c>
      <c r="I1799" s="21" t="s">
        <v>74</v>
      </c>
      <c r="J1799" t="s">
        <v>3599</v>
      </c>
      <c r="K1799" t="s">
        <v>3585</v>
      </c>
      <c r="L1799" s="61" t="s">
        <v>92</v>
      </c>
      <c r="M1799" s="61" t="s">
        <v>3570</v>
      </c>
      <c r="N1799" s="41" t="s">
        <v>3581</v>
      </c>
      <c r="O1799" s="41" t="s">
        <v>3572</v>
      </c>
      <c r="P1799" s="41" t="s">
        <v>3573</v>
      </c>
      <c r="Q1799" s="47" t="str">
        <f t="shared" si="92"/>
        <v>IT-SW-04-05</v>
      </c>
      <c r="R1799" s="91" t="s">
        <v>3574</v>
      </c>
      <c r="S1799" s="46">
        <v>402000</v>
      </c>
      <c r="T1799" s="61">
        <v>1</v>
      </c>
      <c r="U1799" s="62">
        <v>1</v>
      </c>
      <c r="V1799" s="49" t="str">
        <f t="shared" si="96"/>
        <v>COP</v>
      </c>
      <c r="W1799" t="b">
        <f t="shared" si="97"/>
        <v>0</v>
      </c>
    </row>
    <row r="1800" spans="1:23" x14ac:dyDescent="0.2">
      <c r="A1800" s="21" t="str">
        <f t="shared" si="93"/>
        <v>UT Soft-IGCanalIT-SW-04-06</v>
      </c>
      <c r="B1800" s="21" t="str">
        <f t="shared" si="94"/>
        <v>IT-SW-04-06Canal</v>
      </c>
      <c r="D1800" s="21" t="s">
        <v>3653</v>
      </c>
      <c r="E1800" t="s">
        <v>3604</v>
      </c>
      <c r="F1800" s="41" t="s">
        <v>3567</v>
      </c>
      <c r="G1800" s="21" t="str">
        <f t="shared" si="95"/>
        <v>UT Soft-IG</v>
      </c>
      <c r="H1800" s="21" t="s">
        <v>94</v>
      </c>
      <c r="I1800" s="21" t="s">
        <v>74</v>
      </c>
      <c r="J1800" t="s">
        <v>3599</v>
      </c>
      <c r="K1800" t="s">
        <v>3585</v>
      </c>
      <c r="L1800" s="61" t="s">
        <v>92</v>
      </c>
      <c r="M1800" s="61" t="s">
        <v>3570</v>
      </c>
      <c r="N1800" s="41" t="s">
        <v>3581</v>
      </c>
      <c r="O1800" s="41" t="s">
        <v>3576</v>
      </c>
      <c r="P1800" s="41" t="s">
        <v>3573</v>
      </c>
      <c r="Q1800" s="47" t="str">
        <f t="shared" si="92"/>
        <v>IT-SW-04-06</v>
      </c>
      <c r="R1800" s="91" t="s">
        <v>3574</v>
      </c>
      <c r="S1800" s="46">
        <v>643000</v>
      </c>
      <c r="T1800" s="61">
        <v>1</v>
      </c>
      <c r="U1800" s="62">
        <v>1</v>
      </c>
      <c r="V1800" s="49" t="str">
        <f t="shared" si="96"/>
        <v>COP</v>
      </c>
      <c r="W1800" t="b">
        <f t="shared" si="97"/>
        <v>0</v>
      </c>
    </row>
    <row r="1801" spans="1:23" x14ac:dyDescent="0.2">
      <c r="A1801" s="21" t="str">
        <f t="shared" si="93"/>
        <v>UT Soft-IGCanalIT-SW-05-01</v>
      </c>
      <c r="B1801" s="21" t="str">
        <f t="shared" si="94"/>
        <v>IT-SW-05-01Canal</v>
      </c>
      <c r="D1801" s="21" t="s">
        <v>3653</v>
      </c>
      <c r="E1801" t="s">
        <v>3605</v>
      </c>
      <c r="F1801" s="41" t="s">
        <v>3567</v>
      </c>
      <c r="G1801" s="21" t="str">
        <f t="shared" si="95"/>
        <v>UT Soft-IG</v>
      </c>
      <c r="H1801" s="21" t="s">
        <v>94</v>
      </c>
      <c r="I1801" s="21" t="s">
        <v>74</v>
      </c>
      <c r="J1801" t="s">
        <v>3606</v>
      </c>
      <c r="K1801" t="s">
        <v>3607</v>
      </c>
      <c r="L1801" s="61" t="s">
        <v>92</v>
      </c>
      <c r="M1801" s="61" t="s">
        <v>3570</v>
      </c>
      <c r="N1801" s="41" t="s">
        <v>3571</v>
      </c>
      <c r="O1801" s="41" t="s">
        <v>3572</v>
      </c>
      <c r="P1801" s="41" t="s">
        <v>3608</v>
      </c>
      <c r="Q1801" s="47" t="str">
        <f t="shared" si="92"/>
        <v>IT-SW-05-01</v>
      </c>
      <c r="R1801" s="91" t="s">
        <v>3574</v>
      </c>
      <c r="S1801" s="46">
        <v>85000</v>
      </c>
      <c r="T1801" s="61">
        <v>1</v>
      </c>
      <c r="U1801" s="62">
        <v>1</v>
      </c>
      <c r="V1801" s="49" t="str">
        <f t="shared" si="96"/>
        <v>COP</v>
      </c>
      <c r="W1801" t="b">
        <f t="shared" si="97"/>
        <v>0</v>
      </c>
    </row>
    <row r="1802" spans="1:23" x14ac:dyDescent="0.2">
      <c r="A1802" s="21" t="str">
        <f t="shared" si="93"/>
        <v>UT Soft-IGCanalIT-SW-05-02</v>
      </c>
      <c r="B1802" s="21" t="str">
        <f t="shared" si="94"/>
        <v>IT-SW-05-02Canal</v>
      </c>
      <c r="D1802" s="21" t="s">
        <v>3653</v>
      </c>
      <c r="E1802" t="s">
        <v>3609</v>
      </c>
      <c r="F1802" s="41" t="s">
        <v>3567</v>
      </c>
      <c r="G1802" s="21" t="str">
        <f t="shared" si="95"/>
        <v>UT Soft-IG</v>
      </c>
      <c r="H1802" s="21" t="s">
        <v>94</v>
      </c>
      <c r="I1802" s="21" t="s">
        <v>74</v>
      </c>
      <c r="J1802" t="s">
        <v>3606</v>
      </c>
      <c r="K1802" t="s">
        <v>3607</v>
      </c>
      <c r="L1802" s="61" t="s">
        <v>92</v>
      </c>
      <c r="M1802" s="61" t="s">
        <v>3570</v>
      </c>
      <c r="N1802" s="41" t="s">
        <v>3571</v>
      </c>
      <c r="O1802" s="41" t="s">
        <v>3576</v>
      </c>
      <c r="P1802" s="41" t="s">
        <v>3608</v>
      </c>
      <c r="Q1802" s="47" t="str">
        <f t="shared" si="92"/>
        <v>IT-SW-05-02</v>
      </c>
      <c r="R1802" s="91" t="s">
        <v>3574</v>
      </c>
      <c r="S1802" s="46">
        <v>90000</v>
      </c>
      <c r="T1802" s="61">
        <v>1</v>
      </c>
      <c r="U1802" s="62">
        <v>1</v>
      </c>
      <c r="V1802" s="49" t="str">
        <f t="shared" si="96"/>
        <v>COP</v>
      </c>
      <c r="W1802" t="b">
        <f t="shared" si="97"/>
        <v>0</v>
      </c>
    </row>
    <row r="1803" spans="1:23" x14ac:dyDescent="0.2">
      <c r="A1803" s="21" t="str">
        <f t="shared" si="93"/>
        <v>UT Soft-IGCanalIT-SW-05-03</v>
      </c>
      <c r="B1803" s="21" t="str">
        <f t="shared" si="94"/>
        <v>IT-SW-05-03Canal</v>
      </c>
      <c r="D1803" s="21" t="s">
        <v>3653</v>
      </c>
      <c r="E1803" t="s">
        <v>3610</v>
      </c>
      <c r="F1803" s="41" t="s">
        <v>3567</v>
      </c>
      <c r="G1803" s="21" t="str">
        <f t="shared" si="95"/>
        <v>UT Soft-IG</v>
      </c>
      <c r="H1803" s="21" t="s">
        <v>94</v>
      </c>
      <c r="I1803" s="21" t="s">
        <v>74</v>
      </c>
      <c r="J1803" t="s">
        <v>3606</v>
      </c>
      <c r="K1803" t="s">
        <v>3607</v>
      </c>
      <c r="L1803" s="61" t="s">
        <v>92</v>
      </c>
      <c r="M1803" s="61" t="s">
        <v>3570</v>
      </c>
      <c r="N1803" s="41" t="s">
        <v>3578</v>
      </c>
      <c r="O1803" s="41" t="s">
        <v>3572</v>
      </c>
      <c r="P1803" s="41" t="s">
        <v>3608</v>
      </c>
      <c r="Q1803" s="47" t="str">
        <f t="shared" si="92"/>
        <v>IT-SW-05-03</v>
      </c>
      <c r="R1803" s="91" t="s">
        <v>3574</v>
      </c>
      <c r="S1803" s="46">
        <v>85000</v>
      </c>
      <c r="T1803" s="61">
        <v>1</v>
      </c>
      <c r="U1803" s="62">
        <v>1</v>
      </c>
      <c r="V1803" s="49" t="str">
        <f t="shared" si="96"/>
        <v>COP</v>
      </c>
      <c r="W1803" t="b">
        <f t="shared" si="97"/>
        <v>0</v>
      </c>
    </row>
    <row r="1804" spans="1:23" x14ac:dyDescent="0.2">
      <c r="A1804" s="21" t="str">
        <f t="shared" si="93"/>
        <v>UT Soft-IGCanalIT-SW-05-04</v>
      </c>
      <c r="B1804" s="21" t="str">
        <f t="shared" si="94"/>
        <v>IT-SW-05-04Canal</v>
      </c>
      <c r="D1804" s="21" t="s">
        <v>3653</v>
      </c>
      <c r="E1804" t="s">
        <v>3611</v>
      </c>
      <c r="F1804" s="41" t="s">
        <v>3567</v>
      </c>
      <c r="G1804" s="21" t="str">
        <f t="shared" si="95"/>
        <v>UT Soft-IG</v>
      </c>
      <c r="H1804" s="21" t="s">
        <v>94</v>
      </c>
      <c r="I1804" s="21" t="s">
        <v>74</v>
      </c>
      <c r="J1804" t="s">
        <v>3606</v>
      </c>
      <c r="K1804" t="s">
        <v>3607</v>
      </c>
      <c r="L1804" s="61" t="s">
        <v>92</v>
      </c>
      <c r="M1804" s="61" t="s">
        <v>3570</v>
      </c>
      <c r="N1804" s="41" t="s">
        <v>3578</v>
      </c>
      <c r="O1804" s="41" t="s">
        <v>3576</v>
      </c>
      <c r="P1804" s="41" t="s">
        <v>3608</v>
      </c>
      <c r="Q1804" s="47" t="str">
        <f t="shared" si="92"/>
        <v>IT-SW-05-04</v>
      </c>
      <c r="R1804" s="91" t="s">
        <v>3574</v>
      </c>
      <c r="S1804" s="46">
        <v>91000</v>
      </c>
      <c r="T1804" s="61">
        <v>1</v>
      </c>
      <c r="U1804" s="62">
        <v>1</v>
      </c>
      <c r="V1804" s="49" t="str">
        <f t="shared" si="96"/>
        <v>COP</v>
      </c>
      <c r="W1804" t="b">
        <f t="shared" si="97"/>
        <v>0</v>
      </c>
    </row>
    <row r="1805" spans="1:23" x14ac:dyDescent="0.2">
      <c r="A1805" s="21" t="str">
        <f t="shared" si="93"/>
        <v>UT Soft-IGCanalIT-SW-05-05</v>
      </c>
      <c r="B1805" s="21" t="str">
        <f t="shared" si="94"/>
        <v>IT-SW-05-05Canal</v>
      </c>
      <c r="D1805" s="21" t="s">
        <v>3653</v>
      </c>
      <c r="E1805" t="s">
        <v>3612</v>
      </c>
      <c r="F1805" s="41" t="s">
        <v>3567</v>
      </c>
      <c r="G1805" s="21" t="str">
        <f t="shared" si="95"/>
        <v>UT Soft-IG</v>
      </c>
      <c r="H1805" s="21" t="s">
        <v>94</v>
      </c>
      <c r="I1805" s="21" t="s">
        <v>74</v>
      </c>
      <c r="J1805" t="s">
        <v>3606</v>
      </c>
      <c r="K1805" t="s">
        <v>3607</v>
      </c>
      <c r="L1805" s="61" t="s">
        <v>92</v>
      </c>
      <c r="M1805" s="61" t="s">
        <v>3570</v>
      </c>
      <c r="N1805" s="41" t="s">
        <v>3581</v>
      </c>
      <c r="O1805" s="41" t="s">
        <v>3572</v>
      </c>
      <c r="P1805" s="41" t="s">
        <v>3608</v>
      </c>
      <c r="Q1805" s="47" t="str">
        <f t="shared" si="92"/>
        <v>IT-SW-05-05</v>
      </c>
      <c r="R1805" s="91" t="s">
        <v>3574</v>
      </c>
      <c r="S1805" s="46">
        <v>85000</v>
      </c>
      <c r="T1805" s="61">
        <v>1</v>
      </c>
      <c r="U1805" s="62">
        <v>1</v>
      </c>
      <c r="V1805" s="49" t="str">
        <f t="shared" si="96"/>
        <v>COP</v>
      </c>
      <c r="W1805" t="b">
        <f t="shared" si="97"/>
        <v>0</v>
      </c>
    </row>
    <row r="1806" spans="1:23" x14ac:dyDescent="0.2">
      <c r="A1806" s="21" t="str">
        <f t="shared" si="93"/>
        <v>UT Soft-IGCanalIT-SW-05-06</v>
      </c>
      <c r="B1806" s="21" t="str">
        <f t="shared" si="94"/>
        <v>IT-SW-05-06Canal</v>
      </c>
      <c r="D1806" s="21" t="s">
        <v>3653</v>
      </c>
      <c r="E1806" t="s">
        <v>3613</v>
      </c>
      <c r="F1806" s="41" t="s">
        <v>3567</v>
      </c>
      <c r="G1806" s="21" t="str">
        <f t="shared" si="95"/>
        <v>UT Soft-IG</v>
      </c>
      <c r="H1806" s="21" t="s">
        <v>94</v>
      </c>
      <c r="I1806" s="21" t="s">
        <v>74</v>
      </c>
      <c r="J1806" t="s">
        <v>3606</v>
      </c>
      <c r="K1806" t="s">
        <v>3607</v>
      </c>
      <c r="L1806" s="61" t="s">
        <v>92</v>
      </c>
      <c r="M1806" s="61" t="s">
        <v>3570</v>
      </c>
      <c r="N1806" s="41" t="s">
        <v>3581</v>
      </c>
      <c r="O1806" s="41" t="s">
        <v>3576</v>
      </c>
      <c r="P1806" s="41" t="s">
        <v>3608</v>
      </c>
      <c r="Q1806" s="47" t="str">
        <f t="shared" si="92"/>
        <v>IT-SW-05-06</v>
      </c>
      <c r="R1806" s="91" t="s">
        <v>3574</v>
      </c>
      <c r="S1806" s="46">
        <v>94000</v>
      </c>
      <c r="T1806" s="61">
        <v>1</v>
      </c>
      <c r="U1806" s="62">
        <v>1</v>
      </c>
      <c r="V1806" s="49" t="str">
        <f t="shared" si="96"/>
        <v>COP</v>
      </c>
      <c r="W1806" t="b">
        <f t="shared" si="97"/>
        <v>0</v>
      </c>
    </row>
    <row r="1807" spans="1:23" x14ac:dyDescent="0.2">
      <c r="A1807" s="21" t="str">
        <f t="shared" si="93"/>
        <v>UT Soft-IGCanalIT-SW-06-01</v>
      </c>
      <c r="B1807" s="21" t="str">
        <f t="shared" si="94"/>
        <v>IT-SW-06-01Canal</v>
      </c>
      <c r="D1807" s="21" t="s">
        <v>3653</v>
      </c>
      <c r="E1807" t="s">
        <v>3614</v>
      </c>
      <c r="F1807" s="41" t="s">
        <v>3567</v>
      </c>
      <c r="G1807" s="21" t="str">
        <f t="shared" si="95"/>
        <v>UT Soft-IG</v>
      </c>
      <c r="H1807" s="21" t="s">
        <v>94</v>
      </c>
      <c r="I1807" s="21" t="s">
        <v>74</v>
      </c>
      <c r="J1807" t="s">
        <v>3615</v>
      </c>
      <c r="K1807" t="s">
        <v>3616</v>
      </c>
      <c r="L1807" s="61" t="s">
        <v>92</v>
      </c>
      <c r="M1807" s="61" t="s">
        <v>3570</v>
      </c>
      <c r="N1807" s="41" t="s">
        <v>3571</v>
      </c>
      <c r="O1807" s="41" t="s">
        <v>3576</v>
      </c>
      <c r="P1807" s="41" t="s">
        <v>3608</v>
      </c>
      <c r="Q1807" s="47" t="str">
        <f t="shared" si="92"/>
        <v>IT-SW-06-01</v>
      </c>
      <c r="R1807" s="91" t="s">
        <v>3574</v>
      </c>
      <c r="S1807" s="46">
        <v>12596000</v>
      </c>
      <c r="T1807" s="61">
        <v>1</v>
      </c>
      <c r="U1807" s="62">
        <v>1</v>
      </c>
      <c r="V1807" s="49" t="str">
        <f t="shared" si="96"/>
        <v>COP</v>
      </c>
      <c r="W1807" t="b">
        <f t="shared" si="97"/>
        <v>0</v>
      </c>
    </row>
    <row r="1808" spans="1:23" x14ac:dyDescent="0.2">
      <c r="A1808" s="21" t="str">
        <f t="shared" si="93"/>
        <v>UT Soft-IGCanalIT-SW-06-02</v>
      </c>
      <c r="B1808" s="21" t="str">
        <f t="shared" si="94"/>
        <v>IT-SW-06-02Canal</v>
      </c>
      <c r="D1808" s="21" t="s">
        <v>3653</v>
      </c>
      <c r="E1808" t="s">
        <v>3617</v>
      </c>
      <c r="F1808" s="41" t="s">
        <v>3567</v>
      </c>
      <c r="G1808" s="21" t="str">
        <f t="shared" si="95"/>
        <v>UT Soft-IG</v>
      </c>
      <c r="H1808" s="21" t="s">
        <v>94</v>
      </c>
      <c r="I1808" s="21" t="s">
        <v>74</v>
      </c>
      <c r="J1808" t="s">
        <v>3615</v>
      </c>
      <c r="K1808" t="s">
        <v>3616</v>
      </c>
      <c r="L1808" s="61" t="s">
        <v>92</v>
      </c>
      <c r="M1808" s="61" t="s">
        <v>3570</v>
      </c>
      <c r="N1808" s="41" t="s">
        <v>3578</v>
      </c>
      <c r="O1808" s="41" t="s">
        <v>3576</v>
      </c>
      <c r="P1808" s="41" t="s">
        <v>3608</v>
      </c>
      <c r="Q1808" s="47" t="str">
        <f t="shared" si="92"/>
        <v>IT-SW-06-02</v>
      </c>
      <c r="R1808" s="91" t="s">
        <v>3574</v>
      </c>
      <c r="S1808" s="46">
        <v>12763000</v>
      </c>
      <c r="T1808" s="61">
        <v>1</v>
      </c>
      <c r="U1808" s="62">
        <v>1</v>
      </c>
      <c r="V1808" s="49" t="str">
        <f t="shared" si="96"/>
        <v>COP</v>
      </c>
      <c r="W1808" t="b">
        <f t="shared" si="97"/>
        <v>0</v>
      </c>
    </row>
    <row r="1809" spans="1:23" x14ac:dyDescent="0.2">
      <c r="A1809" s="21" t="str">
        <f t="shared" si="93"/>
        <v>UT Soft-IGCanalIT-SW-06-03</v>
      </c>
      <c r="B1809" s="21" t="str">
        <f t="shared" si="94"/>
        <v>IT-SW-06-03Canal</v>
      </c>
      <c r="D1809" s="21" t="s">
        <v>3653</v>
      </c>
      <c r="E1809" t="s">
        <v>3618</v>
      </c>
      <c r="F1809" s="41" t="s">
        <v>3567</v>
      </c>
      <c r="G1809" s="21" t="str">
        <f t="shared" si="95"/>
        <v>UT Soft-IG</v>
      </c>
      <c r="H1809" s="21" t="s">
        <v>94</v>
      </c>
      <c r="I1809" s="21" t="s">
        <v>74</v>
      </c>
      <c r="J1809" t="s">
        <v>3615</v>
      </c>
      <c r="K1809" t="s">
        <v>3616</v>
      </c>
      <c r="L1809" s="61" t="s">
        <v>92</v>
      </c>
      <c r="M1809" s="61" t="s">
        <v>3570</v>
      </c>
      <c r="N1809" s="41" t="s">
        <v>3581</v>
      </c>
      <c r="O1809" s="41" t="s">
        <v>3576</v>
      </c>
      <c r="P1809" s="41" t="s">
        <v>3608</v>
      </c>
      <c r="Q1809" s="47" t="str">
        <f t="shared" si="92"/>
        <v>IT-SW-06-03</v>
      </c>
      <c r="R1809" s="91" t="s">
        <v>3574</v>
      </c>
      <c r="S1809" s="46">
        <v>13346000</v>
      </c>
      <c r="T1809" s="61">
        <v>1</v>
      </c>
      <c r="U1809" s="62">
        <v>1</v>
      </c>
      <c r="V1809" s="49" t="str">
        <f t="shared" si="96"/>
        <v>COP</v>
      </c>
      <c r="W1809" t="b">
        <f t="shared" si="97"/>
        <v>0</v>
      </c>
    </row>
    <row r="1810" spans="1:23" x14ac:dyDescent="0.2">
      <c r="A1810" s="21" t="str">
        <f t="shared" si="93"/>
        <v>UT Soft-IGCanalIT-SW-07-01</v>
      </c>
      <c r="B1810" s="21" t="str">
        <f t="shared" si="94"/>
        <v>IT-SW-07-01Canal</v>
      </c>
      <c r="D1810" s="21" t="s">
        <v>3653</v>
      </c>
      <c r="E1810" t="s">
        <v>3619</v>
      </c>
      <c r="F1810" s="41" t="s">
        <v>3567</v>
      </c>
      <c r="G1810" s="21" t="str">
        <f t="shared" si="95"/>
        <v>UT Soft-IG</v>
      </c>
      <c r="H1810" s="21" t="s">
        <v>94</v>
      </c>
      <c r="I1810" s="21" t="s">
        <v>74</v>
      </c>
      <c r="J1810" t="s">
        <v>3620</v>
      </c>
      <c r="K1810" t="s">
        <v>29</v>
      </c>
      <c r="L1810" s="61" t="s">
        <v>92</v>
      </c>
      <c r="M1810" s="61" t="s">
        <v>3570</v>
      </c>
      <c r="N1810" s="41" t="s">
        <v>3571</v>
      </c>
      <c r="O1810" s="41" t="s">
        <v>3572</v>
      </c>
      <c r="P1810" s="41" t="s">
        <v>3621</v>
      </c>
      <c r="Q1810" s="47" t="str">
        <f t="shared" si="92"/>
        <v>IT-SW-07-01</v>
      </c>
      <c r="R1810" s="91" t="s">
        <v>3574</v>
      </c>
      <c r="S1810" s="46">
        <v>85000</v>
      </c>
      <c r="T1810" s="61">
        <v>1</v>
      </c>
      <c r="U1810" s="62">
        <v>1</v>
      </c>
      <c r="V1810" s="49" t="str">
        <f t="shared" si="96"/>
        <v>COP</v>
      </c>
      <c r="W1810" t="b">
        <f t="shared" si="97"/>
        <v>0</v>
      </c>
    </row>
    <row r="1811" spans="1:23" x14ac:dyDescent="0.2">
      <c r="A1811" s="21" t="str">
        <f t="shared" si="93"/>
        <v>UT Soft-IGCanalIT-SW-07-02</v>
      </c>
      <c r="B1811" s="21" t="str">
        <f t="shared" si="94"/>
        <v>IT-SW-07-02Canal</v>
      </c>
      <c r="D1811" s="21" t="s">
        <v>3653</v>
      </c>
      <c r="E1811" t="s">
        <v>3622</v>
      </c>
      <c r="F1811" s="41" t="s">
        <v>3567</v>
      </c>
      <c r="G1811" s="21" t="str">
        <f t="shared" si="95"/>
        <v>UT Soft-IG</v>
      </c>
      <c r="H1811" s="21" t="s">
        <v>94</v>
      </c>
      <c r="I1811" s="21" t="s">
        <v>74</v>
      </c>
      <c r="J1811" t="s">
        <v>3620</v>
      </c>
      <c r="K1811" t="s">
        <v>29</v>
      </c>
      <c r="L1811" s="61" t="s">
        <v>92</v>
      </c>
      <c r="M1811" s="61" t="s">
        <v>3570</v>
      </c>
      <c r="N1811" s="41" t="s">
        <v>3571</v>
      </c>
      <c r="O1811" s="41" t="s">
        <v>3576</v>
      </c>
      <c r="P1811" s="41" t="s">
        <v>3621</v>
      </c>
      <c r="Q1811" s="47" t="str">
        <f t="shared" si="92"/>
        <v>IT-SW-07-02</v>
      </c>
      <c r="R1811" s="91" t="s">
        <v>3574</v>
      </c>
      <c r="S1811" s="46">
        <v>90000</v>
      </c>
      <c r="T1811" s="61">
        <v>1</v>
      </c>
      <c r="U1811" s="62">
        <v>1</v>
      </c>
      <c r="V1811" s="49" t="str">
        <f t="shared" si="96"/>
        <v>COP</v>
      </c>
      <c r="W1811" t="b">
        <f t="shared" si="97"/>
        <v>0</v>
      </c>
    </row>
    <row r="1812" spans="1:23" x14ac:dyDescent="0.2">
      <c r="A1812" s="21" t="str">
        <f t="shared" si="93"/>
        <v>UT Soft-IGCanalIT-SW-07-03</v>
      </c>
      <c r="B1812" s="21" t="str">
        <f t="shared" si="94"/>
        <v>IT-SW-07-03Canal</v>
      </c>
      <c r="D1812" s="21" t="s">
        <v>3653</v>
      </c>
      <c r="E1812" t="s">
        <v>3623</v>
      </c>
      <c r="F1812" s="41" t="s">
        <v>3567</v>
      </c>
      <c r="G1812" s="21" t="str">
        <f t="shared" si="95"/>
        <v>UT Soft-IG</v>
      </c>
      <c r="H1812" s="21" t="s">
        <v>94</v>
      </c>
      <c r="I1812" s="21" t="s">
        <v>74</v>
      </c>
      <c r="J1812" t="s">
        <v>3620</v>
      </c>
      <c r="K1812" t="s">
        <v>29</v>
      </c>
      <c r="L1812" s="61" t="s">
        <v>92</v>
      </c>
      <c r="M1812" s="61" t="s">
        <v>3570</v>
      </c>
      <c r="N1812" s="41" t="s">
        <v>3578</v>
      </c>
      <c r="O1812" s="41" t="s">
        <v>3572</v>
      </c>
      <c r="P1812" s="41" t="s">
        <v>3621</v>
      </c>
      <c r="Q1812" s="47" t="str">
        <f t="shared" si="92"/>
        <v>IT-SW-07-03</v>
      </c>
      <c r="R1812" s="91" t="s">
        <v>3574</v>
      </c>
      <c r="S1812" s="46">
        <v>85000</v>
      </c>
      <c r="T1812" s="61">
        <v>1</v>
      </c>
      <c r="U1812" s="62">
        <v>1</v>
      </c>
      <c r="V1812" s="49" t="str">
        <f t="shared" si="96"/>
        <v>COP</v>
      </c>
      <c r="W1812" t="b">
        <f t="shared" si="97"/>
        <v>0</v>
      </c>
    </row>
    <row r="1813" spans="1:23" x14ac:dyDescent="0.2">
      <c r="A1813" s="21" t="str">
        <f t="shared" si="93"/>
        <v>UT Soft-IGCanalIT-SW-07-04</v>
      </c>
      <c r="B1813" s="21" t="str">
        <f t="shared" si="94"/>
        <v>IT-SW-07-04Canal</v>
      </c>
      <c r="D1813" s="21" t="s">
        <v>3653</v>
      </c>
      <c r="E1813" t="s">
        <v>3624</v>
      </c>
      <c r="F1813" s="41" t="s">
        <v>3567</v>
      </c>
      <c r="G1813" s="21" t="str">
        <f t="shared" si="95"/>
        <v>UT Soft-IG</v>
      </c>
      <c r="H1813" s="21" t="s">
        <v>94</v>
      </c>
      <c r="I1813" s="21" t="s">
        <v>74</v>
      </c>
      <c r="J1813" t="s">
        <v>3620</v>
      </c>
      <c r="K1813" t="s">
        <v>29</v>
      </c>
      <c r="L1813" s="61" t="s">
        <v>92</v>
      </c>
      <c r="M1813" s="61" t="s">
        <v>3570</v>
      </c>
      <c r="N1813" s="41" t="s">
        <v>3578</v>
      </c>
      <c r="O1813" s="41" t="s">
        <v>3576</v>
      </c>
      <c r="P1813" s="41" t="s">
        <v>3621</v>
      </c>
      <c r="Q1813" s="47" t="str">
        <f t="shared" si="92"/>
        <v>IT-SW-07-04</v>
      </c>
      <c r="R1813" s="91" t="s">
        <v>3574</v>
      </c>
      <c r="S1813" s="46">
        <v>91000</v>
      </c>
      <c r="T1813" s="61">
        <v>1</v>
      </c>
      <c r="U1813" s="62">
        <v>1</v>
      </c>
      <c r="V1813" s="49" t="str">
        <f t="shared" si="96"/>
        <v>COP</v>
      </c>
      <c r="W1813" t="b">
        <f t="shared" si="97"/>
        <v>0</v>
      </c>
    </row>
    <row r="1814" spans="1:23" x14ac:dyDescent="0.2">
      <c r="A1814" s="21" t="str">
        <f t="shared" si="93"/>
        <v>UT Soft-IGCanalIT-SW-07-05</v>
      </c>
      <c r="B1814" s="21" t="str">
        <f t="shared" si="94"/>
        <v>IT-SW-07-05Canal</v>
      </c>
      <c r="D1814" s="21" t="s">
        <v>3653</v>
      </c>
      <c r="E1814" t="s">
        <v>3625</v>
      </c>
      <c r="F1814" s="41" t="s">
        <v>3567</v>
      </c>
      <c r="G1814" s="21" t="str">
        <f t="shared" si="95"/>
        <v>UT Soft-IG</v>
      </c>
      <c r="H1814" s="21" t="s">
        <v>94</v>
      </c>
      <c r="I1814" s="21" t="s">
        <v>74</v>
      </c>
      <c r="J1814" t="s">
        <v>3620</v>
      </c>
      <c r="K1814" t="s">
        <v>29</v>
      </c>
      <c r="L1814" s="61" t="s">
        <v>92</v>
      </c>
      <c r="M1814" s="61" t="s">
        <v>3570</v>
      </c>
      <c r="N1814" s="41" t="s">
        <v>3581</v>
      </c>
      <c r="O1814" s="41" t="s">
        <v>3572</v>
      </c>
      <c r="P1814" s="41" t="s">
        <v>3621</v>
      </c>
      <c r="Q1814" s="47" t="str">
        <f t="shared" si="92"/>
        <v>IT-SW-07-05</v>
      </c>
      <c r="R1814" s="91" t="s">
        <v>3574</v>
      </c>
      <c r="S1814" s="46">
        <v>85000</v>
      </c>
      <c r="T1814" s="61">
        <v>1</v>
      </c>
      <c r="U1814" s="62">
        <v>1</v>
      </c>
      <c r="V1814" s="49" t="str">
        <f t="shared" si="96"/>
        <v>COP</v>
      </c>
      <c r="W1814" t="b">
        <f t="shared" si="97"/>
        <v>0</v>
      </c>
    </row>
    <row r="1815" spans="1:23" x14ac:dyDescent="0.2">
      <c r="A1815" s="21" t="str">
        <f t="shared" si="93"/>
        <v>UT Soft-IGCanalIT-SW-07-06</v>
      </c>
      <c r="B1815" s="21" t="str">
        <f t="shared" si="94"/>
        <v>IT-SW-07-06Canal</v>
      </c>
      <c r="D1815" s="21" t="s">
        <v>3653</v>
      </c>
      <c r="E1815" t="s">
        <v>3626</v>
      </c>
      <c r="F1815" s="41" t="s">
        <v>3567</v>
      </c>
      <c r="G1815" s="21" t="str">
        <f t="shared" si="95"/>
        <v>UT Soft-IG</v>
      </c>
      <c r="H1815" s="21" t="s">
        <v>94</v>
      </c>
      <c r="I1815" s="21" t="s">
        <v>74</v>
      </c>
      <c r="J1815" t="s">
        <v>3620</v>
      </c>
      <c r="K1815" t="s">
        <v>29</v>
      </c>
      <c r="L1815" s="61" t="s">
        <v>92</v>
      </c>
      <c r="M1815" s="61" t="s">
        <v>3570</v>
      </c>
      <c r="N1815" s="41" t="s">
        <v>3581</v>
      </c>
      <c r="O1815" s="41" t="s">
        <v>3576</v>
      </c>
      <c r="P1815" s="41" t="s">
        <v>3621</v>
      </c>
      <c r="Q1815" s="47" t="str">
        <f t="shared" si="92"/>
        <v>IT-SW-07-06</v>
      </c>
      <c r="R1815" s="91" t="s">
        <v>3574</v>
      </c>
      <c r="S1815" s="46">
        <v>94000</v>
      </c>
      <c r="T1815" s="61">
        <v>1</v>
      </c>
      <c r="U1815" s="62">
        <v>1</v>
      </c>
      <c r="V1815" s="49" t="str">
        <f t="shared" si="96"/>
        <v>COP</v>
      </c>
      <c r="W1815" t="b">
        <f t="shared" si="97"/>
        <v>0</v>
      </c>
    </row>
    <row r="1816" spans="1:23" x14ac:dyDescent="0.2">
      <c r="A1816" s="21" t="str">
        <f t="shared" si="93"/>
        <v>UT Soft-IGCanalIT-SW-08-01</v>
      </c>
      <c r="B1816" s="21" t="str">
        <f t="shared" si="94"/>
        <v>IT-SW-08-01Canal</v>
      </c>
      <c r="D1816" s="21" t="s">
        <v>3653</v>
      </c>
      <c r="E1816" t="s">
        <v>3627</v>
      </c>
      <c r="F1816" s="41" t="s">
        <v>3567</v>
      </c>
      <c r="G1816" s="21" t="str">
        <f t="shared" si="95"/>
        <v>UT Soft-IG</v>
      </c>
      <c r="H1816" s="21" t="s">
        <v>94</v>
      </c>
      <c r="I1816" s="21" t="s">
        <v>74</v>
      </c>
      <c r="J1816" t="s">
        <v>3628</v>
      </c>
      <c r="K1816" t="s">
        <v>3629</v>
      </c>
      <c r="L1816" s="61" t="s">
        <v>92</v>
      </c>
      <c r="M1816" s="61" t="s">
        <v>3570</v>
      </c>
      <c r="N1816" s="41" t="s">
        <v>3571</v>
      </c>
      <c r="O1816" s="41" t="s">
        <v>3572</v>
      </c>
      <c r="P1816" s="41" t="s">
        <v>3608</v>
      </c>
      <c r="Q1816" s="47" t="str">
        <f t="shared" si="92"/>
        <v>IT-SW-08-01</v>
      </c>
      <c r="R1816" s="91" t="s">
        <v>3574</v>
      </c>
      <c r="S1816" s="46">
        <v>85000</v>
      </c>
      <c r="T1816" s="61">
        <v>1</v>
      </c>
      <c r="U1816" s="62">
        <v>1</v>
      </c>
      <c r="V1816" s="49" t="str">
        <f t="shared" si="96"/>
        <v>COP</v>
      </c>
      <c r="W1816" t="b">
        <f t="shared" si="97"/>
        <v>0</v>
      </c>
    </row>
    <row r="1817" spans="1:23" x14ac:dyDescent="0.2">
      <c r="A1817" s="21" t="str">
        <f t="shared" si="93"/>
        <v>UT Soft-IGCanalIT-SW-08-02</v>
      </c>
      <c r="B1817" s="21" t="str">
        <f t="shared" si="94"/>
        <v>IT-SW-08-02Canal</v>
      </c>
      <c r="D1817" s="21" t="s">
        <v>3653</v>
      </c>
      <c r="E1817" t="s">
        <v>3630</v>
      </c>
      <c r="F1817" s="41" t="s">
        <v>3567</v>
      </c>
      <c r="G1817" s="21" t="str">
        <f t="shared" si="95"/>
        <v>UT Soft-IG</v>
      </c>
      <c r="H1817" s="21" t="s">
        <v>94</v>
      </c>
      <c r="I1817" s="21" t="s">
        <v>74</v>
      </c>
      <c r="J1817" t="s">
        <v>3628</v>
      </c>
      <c r="K1817" t="s">
        <v>3629</v>
      </c>
      <c r="L1817" s="61" t="s">
        <v>92</v>
      </c>
      <c r="M1817" s="61" t="s">
        <v>3570</v>
      </c>
      <c r="N1817" s="41" t="s">
        <v>3571</v>
      </c>
      <c r="O1817" s="41" t="s">
        <v>3576</v>
      </c>
      <c r="P1817" s="41" t="s">
        <v>3608</v>
      </c>
      <c r="Q1817" s="47" t="str">
        <f t="shared" si="92"/>
        <v>IT-SW-08-02</v>
      </c>
      <c r="R1817" s="91" t="s">
        <v>3574</v>
      </c>
      <c r="S1817" s="46">
        <v>90000</v>
      </c>
      <c r="T1817" s="61">
        <v>1</v>
      </c>
      <c r="U1817" s="62">
        <v>1</v>
      </c>
      <c r="V1817" s="49" t="str">
        <f t="shared" si="96"/>
        <v>COP</v>
      </c>
      <c r="W1817" t="b">
        <f t="shared" si="97"/>
        <v>0</v>
      </c>
    </row>
    <row r="1818" spans="1:23" x14ac:dyDescent="0.2">
      <c r="A1818" s="21" t="str">
        <f t="shared" si="93"/>
        <v>UT Soft-IGCanalIT-SW-08-03</v>
      </c>
      <c r="B1818" s="21" t="str">
        <f t="shared" si="94"/>
        <v>IT-SW-08-03Canal</v>
      </c>
      <c r="D1818" s="21" t="s">
        <v>3653</v>
      </c>
      <c r="E1818" t="s">
        <v>3631</v>
      </c>
      <c r="F1818" s="41" t="s">
        <v>3567</v>
      </c>
      <c r="G1818" s="21" t="str">
        <f t="shared" si="95"/>
        <v>UT Soft-IG</v>
      </c>
      <c r="H1818" s="21" t="s">
        <v>94</v>
      </c>
      <c r="I1818" s="21" t="s">
        <v>74</v>
      </c>
      <c r="J1818" t="s">
        <v>3628</v>
      </c>
      <c r="K1818" t="s">
        <v>3629</v>
      </c>
      <c r="L1818" s="61" t="s">
        <v>92</v>
      </c>
      <c r="M1818" s="61" t="s">
        <v>3570</v>
      </c>
      <c r="N1818" s="41" t="s">
        <v>3578</v>
      </c>
      <c r="O1818" s="41" t="s">
        <v>3572</v>
      </c>
      <c r="P1818" s="41" t="s">
        <v>3608</v>
      </c>
      <c r="Q1818" s="47" t="str">
        <f t="shared" si="92"/>
        <v>IT-SW-08-03</v>
      </c>
      <c r="R1818" s="91" t="s">
        <v>3574</v>
      </c>
      <c r="S1818" s="46">
        <v>85000</v>
      </c>
      <c r="T1818" s="61">
        <v>1</v>
      </c>
      <c r="U1818" s="62">
        <v>1</v>
      </c>
      <c r="V1818" s="49" t="str">
        <f t="shared" si="96"/>
        <v>COP</v>
      </c>
      <c r="W1818" t="b">
        <f t="shared" si="97"/>
        <v>0</v>
      </c>
    </row>
    <row r="1819" spans="1:23" x14ac:dyDescent="0.2">
      <c r="A1819" s="21" t="str">
        <f t="shared" si="93"/>
        <v>UT Soft-IGCanalIT-SW-08-04</v>
      </c>
      <c r="B1819" s="21" t="str">
        <f t="shared" si="94"/>
        <v>IT-SW-08-04Canal</v>
      </c>
      <c r="D1819" s="21" t="s">
        <v>3653</v>
      </c>
      <c r="E1819" t="s">
        <v>3632</v>
      </c>
      <c r="F1819" s="41" t="s">
        <v>3567</v>
      </c>
      <c r="G1819" s="21" t="str">
        <f t="shared" si="95"/>
        <v>UT Soft-IG</v>
      </c>
      <c r="H1819" s="21" t="s">
        <v>94</v>
      </c>
      <c r="I1819" s="21" t="s">
        <v>74</v>
      </c>
      <c r="J1819" t="s">
        <v>3628</v>
      </c>
      <c r="K1819" t="s">
        <v>3629</v>
      </c>
      <c r="L1819" s="61" t="s">
        <v>92</v>
      </c>
      <c r="M1819" s="61" t="s">
        <v>3570</v>
      </c>
      <c r="N1819" s="41" t="s">
        <v>3578</v>
      </c>
      <c r="O1819" s="41" t="s">
        <v>3576</v>
      </c>
      <c r="P1819" s="41" t="s">
        <v>3608</v>
      </c>
      <c r="Q1819" s="47" t="str">
        <f t="shared" si="92"/>
        <v>IT-SW-08-04</v>
      </c>
      <c r="R1819" s="91" t="s">
        <v>3574</v>
      </c>
      <c r="S1819" s="46">
        <v>91000</v>
      </c>
      <c r="T1819" s="61">
        <v>1</v>
      </c>
      <c r="U1819" s="62">
        <v>1</v>
      </c>
      <c r="V1819" s="49" t="str">
        <f t="shared" si="96"/>
        <v>COP</v>
      </c>
      <c r="W1819" t="b">
        <f t="shared" si="97"/>
        <v>0</v>
      </c>
    </row>
    <row r="1820" spans="1:23" x14ac:dyDescent="0.2">
      <c r="A1820" s="21" t="str">
        <f t="shared" si="93"/>
        <v>UT Soft-IGCanalIT-SW-08-05</v>
      </c>
      <c r="B1820" s="21" t="str">
        <f t="shared" si="94"/>
        <v>IT-SW-08-05Canal</v>
      </c>
      <c r="D1820" s="21" t="s">
        <v>3653</v>
      </c>
      <c r="E1820" t="s">
        <v>3633</v>
      </c>
      <c r="F1820" s="41" t="s">
        <v>3567</v>
      </c>
      <c r="G1820" s="21" t="str">
        <f t="shared" si="95"/>
        <v>UT Soft-IG</v>
      </c>
      <c r="H1820" s="21" t="s">
        <v>94</v>
      </c>
      <c r="I1820" s="21" t="s">
        <v>74</v>
      </c>
      <c r="J1820" t="s">
        <v>3628</v>
      </c>
      <c r="K1820" t="s">
        <v>3629</v>
      </c>
      <c r="L1820" s="61" t="s">
        <v>92</v>
      </c>
      <c r="M1820" s="61" t="s">
        <v>3570</v>
      </c>
      <c r="N1820" s="41" t="s">
        <v>3581</v>
      </c>
      <c r="O1820" s="41" t="s">
        <v>3572</v>
      </c>
      <c r="P1820" s="41" t="s">
        <v>3608</v>
      </c>
      <c r="Q1820" s="47" t="str">
        <f t="shared" si="92"/>
        <v>IT-SW-08-05</v>
      </c>
      <c r="R1820" s="91" t="s">
        <v>3574</v>
      </c>
      <c r="S1820" s="46">
        <v>85000</v>
      </c>
      <c r="T1820" s="61">
        <v>1</v>
      </c>
      <c r="U1820" s="62">
        <v>1</v>
      </c>
      <c r="V1820" s="49" t="str">
        <f t="shared" si="96"/>
        <v>COP</v>
      </c>
      <c r="W1820" t="b">
        <f t="shared" si="97"/>
        <v>0</v>
      </c>
    </row>
    <row r="1821" spans="1:23" x14ac:dyDescent="0.2">
      <c r="A1821" s="21" t="str">
        <f t="shared" si="93"/>
        <v>UT Soft-IGCanalIT-SW-08-06</v>
      </c>
      <c r="B1821" s="21" t="str">
        <f t="shared" si="94"/>
        <v>IT-SW-08-06Canal</v>
      </c>
      <c r="D1821" s="21" t="s">
        <v>3653</v>
      </c>
      <c r="E1821" t="s">
        <v>3634</v>
      </c>
      <c r="F1821" s="41" t="s">
        <v>3567</v>
      </c>
      <c r="G1821" s="21" t="str">
        <f t="shared" si="95"/>
        <v>UT Soft-IG</v>
      </c>
      <c r="H1821" s="21" t="s">
        <v>94</v>
      </c>
      <c r="I1821" s="21" t="s">
        <v>74</v>
      </c>
      <c r="J1821" t="s">
        <v>3628</v>
      </c>
      <c r="K1821" t="s">
        <v>3629</v>
      </c>
      <c r="L1821" s="61" t="s">
        <v>92</v>
      </c>
      <c r="M1821" s="61" t="s">
        <v>3570</v>
      </c>
      <c r="N1821" s="41" t="s">
        <v>3581</v>
      </c>
      <c r="O1821" s="41" t="s">
        <v>3576</v>
      </c>
      <c r="P1821" s="41" t="s">
        <v>3608</v>
      </c>
      <c r="Q1821" s="47" t="str">
        <f t="shared" si="92"/>
        <v>IT-SW-08-06</v>
      </c>
      <c r="R1821" s="91" t="s">
        <v>3574</v>
      </c>
      <c r="S1821" s="46">
        <v>94000</v>
      </c>
      <c r="T1821" s="61">
        <v>1</v>
      </c>
      <c r="U1821" s="62">
        <v>1</v>
      </c>
      <c r="V1821" s="49" t="str">
        <f t="shared" si="96"/>
        <v>COP</v>
      </c>
      <c r="W1821" t="b">
        <f t="shared" si="97"/>
        <v>0</v>
      </c>
    </row>
    <row r="1822" spans="1:23" x14ac:dyDescent="0.2">
      <c r="A1822" s="21" t="str">
        <f t="shared" si="93"/>
        <v>UT Soft-IGCanalIT-SW-09-01</v>
      </c>
      <c r="B1822" s="21" t="str">
        <f t="shared" si="94"/>
        <v>IT-SW-09-01Canal</v>
      </c>
      <c r="D1822" s="21" t="s">
        <v>3653</v>
      </c>
      <c r="E1822" t="s">
        <v>3635</v>
      </c>
      <c r="F1822" s="41" t="s">
        <v>3567</v>
      </c>
      <c r="G1822" s="21" t="str">
        <f t="shared" si="95"/>
        <v>UT Soft-IG</v>
      </c>
      <c r="H1822" s="21" t="s">
        <v>94</v>
      </c>
      <c r="I1822" s="21" t="s">
        <v>74</v>
      </c>
      <c r="J1822" t="s">
        <v>3636</v>
      </c>
      <c r="K1822" t="s">
        <v>3616</v>
      </c>
      <c r="L1822" s="61" t="s">
        <v>92</v>
      </c>
      <c r="M1822" s="61" t="s">
        <v>3570</v>
      </c>
      <c r="N1822" s="41" t="s">
        <v>3571</v>
      </c>
      <c r="O1822" s="41" t="s">
        <v>3576</v>
      </c>
      <c r="P1822" s="41" t="s">
        <v>3621</v>
      </c>
      <c r="Q1822" s="47" t="str">
        <f t="shared" si="92"/>
        <v>IT-SW-09-01</v>
      </c>
      <c r="R1822" s="91" t="s">
        <v>3574</v>
      </c>
      <c r="S1822" s="46">
        <v>13924000</v>
      </c>
      <c r="T1822" s="61">
        <v>1</v>
      </c>
      <c r="U1822" s="62">
        <v>1</v>
      </c>
      <c r="V1822" s="49" t="str">
        <f t="shared" si="96"/>
        <v>COP</v>
      </c>
      <c r="W1822" t="b">
        <f t="shared" si="97"/>
        <v>0</v>
      </c>
    </row>
    <row r="1823" spans="1:23" x14ac:dyDescent="0.2">
      <c r="A1823" s="21" t="str">
        <f t="shared" si="93"/>
        <v>UT Soft-IGCanalIT-SW-09-02</v>
      </c>
      <c r="B1823" s="21" t="str">
        <f t="shared" si="94"/>
        <v>IT-SW-09-02Canal</v>
      </c>
      <c r="D1823" s="21" t="s">
        <v>3653</v>
      </c>
      <c r="E1823" t="s">
        <v>3637</v>
      </c>
      <c r="F1823" s="41" t="s">
        <v>3567</v>
      </c>
      <c r="G1823" s="21" t="str">
        <f t="shared" si="95"/>
        <v>UT Soft-IG</v>
      </c>
      <c r="H1823" s="21" t="s">
        <v>94</v>
      </c>
      <c r="I1823" s="21" t="s">
        <v>74</v>
      </c>
      <c r="J1823" t="s">
        <v>3636</v>
      </c>
      <c r="K1823" t="s">
        <v>3616</v>
      </c>
      <c r="L1823" s="61" t="s">
        <v>92</v>
      </c>
      <c r="M1823" s="61" t="s">
        <v>3570</v>
      </c>
      <c r="N1823" s="41" t="s">
        <v>3578</v>
      </c>
      <c r="O1823" s="41" t="s">
        <v>3576</v>
      </c>
      <c r="P1823" s="41" t="s">
        <v>3621</v>
      </c>
      <c r="Q1823" s="47" t="str">
        <f t="shared" si="92"/>
        <v>IT-SW-09-02</v>
      </c>
      <c r="R1823" s="91" t="s">
        <v>3574</v>
      </c>
      <c r="S1823" s="46">
        <v>14091000</v>
      </c>
      <c r="T1823" s="61">
        <v>1</v>
      </c>
      <c r="U1823" s="62">
        <v>1</v>
      </c>
      <c r="V1823" s="49" t="str">
        <f t="shared" si="96"/>
        <v>COP</v>
      </c>
      <c r="W1823" t="b">
        <f t="shared" si="97"/>
        <v>0</v>
      </c>
    </row>
    <row r="1824" spans="1:23" x14ac:dyDescent="0.2">
      <c r="A1824" s="21" t="str">
        <f t="shared" si="93"/>
        <v>UT Soft-IGCanalIT-SW-09-03</v>
      </c>
      <c r="B1824" s="21" t="str">
        <f t="shared" si="94"/>
        <v>IT-SW-09-03Canal</v>
      </c>
      <c r="D1824" s="21" t="s">
        <v>3653</v>
      </c>
      <c r="E1824" t="s">
        <v>3638</v>
      </c>
      <c r="F1824" s="41" t="s">
        <v>3567</v>
      </c>
      <c r="G1824" s="21" t="str">
        <f t="shared" si="95"/>
        <v>UT Soft-IG</v>
      </c>
      <c r="H1824" s="21" t="s">
        <v>94</v>
      </c>
      <c r="I1824" s="21" t="s">
        <v>74</v>
      </c>
      <c r="J1824" t="s">
        <v>3636</v>
      </c>
      <c r="K1824" t="s">
        <v>3616</v>
      </c>
      <c r="L1824" s="61" t="s">
        <v>92</v>
      </c>
      <c r="M1824" s="61" t="s">
        <v>3570</v>
      </c>
      <c r="N1824" s="41" t="s">
        <v>3581</v>
      </c>
      <c r="O1824" s="41" t="s">
        <v>3576</v>
      </c>
      <c r="P1824" s="41" t="s">
        <v>3621</v>
      </c>
      <c r="Q1824" s="47" t="str">
        <f t="shared" si="92"/>
        <v>IT-SW-09-03</v>
      </c>
      <c r="R1824" s="91" t="s">
        <v>3574</v>
      </c>
      <c r="S1824" s="46">
        <v>14674000</v>
      </c>
      <c r="T1824" s="61">
        <v>1</v>
      </c>
      <c r="U1824" s="62">
        <v>1</v>
      </c>
      <c r="V1824" s="49" t="str">
        <f t="shared" si="96"/>
        <v>COP</v>
      </c>
      <c r="W1824" t="b">
        <f t="shared" si="97"/>
        <v>0</v>
      </c>
    </row>
    <row r="1825" spans="1:23" x14ac:dyDescent="0.2">
      <c r="A1825" s="21" t="str">
        <f t="shared" si="93"/>
        <v>UT Soft-IGCanalIT-SW-10-01</v>
      </c>
      <c r="B1825" s="21" t="str">
        <f t="shared" si="94"/>
        <v>IT-SW-10-01Canal</v>
      </c>
      <c r="D1825" s="21" t="s">
        <v>3653</v>
      </c>
      <c r="E1825" t="s">
        <v>3639</v>
      </c>
      <c r="F1825" s="41" t="s">
        <v>3567</v>
      </c>
      <c r="G1825" s="21" t="str">
        <f t="shared" si="95"/>
        <v>UT Soft-IG</v>
      </c>
      <c r="H1825" s="21" t="s">
        <v>94</v>
      </c>
      <c r="I1825" s="21" t="s">
        <v>74</v>
      </c>
      <c r="J1825" t="s">
        <v>3640</v>
      </c>
      <c r="K1825" t="s">
        <v>3607</v>
      </c>
      <c r="L1825" s="61" t="s">
        <v>92</v>
      </c>
      <c r="M1825" s="61" t="s">
        <v>3570</v>
      </c>
      <c r="N1825" s="41" t="s">
        <v>3578</v>
      </c>
      <c r="O1825" s="41" t="s">
        <v>3572</v>
      </c>
      <c r="P1825" s="41" t="s">
        <v>3621</v>
      </c>
      <c r="Q1825" s="47" t="str">
        <f t="shared" si="92"/>
        <v>IT-SW-10-01</v>
      </c>
      <c r="R1825" s="91" t="s">
        <v>3574</v>
      </c>
      <c r="S1825" s="46">
        <v>93000</v>
      </c>
      <c r="T1825" s="61">
        <v>1</v>
      </c>
      <c r="U1825" s="62">
        <v>1</v>
      </c>
      <c r="V1825" s="49" t="str">
        <f t="shared" si="96"/>
        <v>COP</v>
      </c>
      <c r="W1825" t="b">
        <f t="shared" si="97"/>
        <v>0</v>
      </c>
    </row>
    <row r="1826" spans="1:23" x14ac:dyDescent="0.2">
      <c r="A1826" s="21" t="str">
        <f t="shared" si="93"/>
        <v>UT Soft-IGCanalIT-SW-10-02</v>
      </c>
      <c r="B1826" s="21" t="str">
        <f t="shared" si="94"/>
        <v>IT-SW-10-02Canal</v>
      </c>
      <c r="D1826" s="21" t="s">
        <v>3653</v>
      </c>
      <c r="E1826" t="s">
        <v>3641</v>
      </c>
      <c r="F1826" s="41" t="s">
        <v>3567</v>
      </c>
      <c r="G1826" s="21" t="str">
        <f t="shared" si="95"/>
        <v>UT Soft-IG</v>
      </c>
      <c r="H1826" s="21" t="s">
        <v>94</v>
      </c>
      <c r="I1826" s="21" t="s">
        <v>74</v>
      </c>
      <c r="J1826" t="s">
        <v>3640</v>
      </c>
      <c r="K1826" t="s">
        <v>3607</v>
      </c>
      <c r="L1826" s="61" t="s">
        <v>92</v>
      </c>
      <c r="M1826" s="61" t="s">
        <v>3570</v>
      </c>
      <c r="N1826" s="41" t="s">
        <v>3578</v>
      </c>
      <c r="O1826" s="41" t="s">
        <v>3576</v>
      </c>
      <c r="P1826" s="41" t="s">
        <v>3621</v>
      </c>
      <c r="Q1826" s="47" t="str">
        <f t="shared" si="92"/>
        <v>IT-SW-10-02</v>
      </c>
      <c r="R1826" s="91" t="s">
        <v>3574</v>
      </c>
      <c r="S1826" s="46">
        <v>100000</v>
      </c>
      <c r="T1826" s="61">
        <v>1</v>
      </c>
      <c r="U1826" s="62">
        <v>1</v>
      </c>
      <c r="V1826" s="49" t="str">
        <f t="shared" si="96"/>
        <v>COP</v>
      </c>
      <c r="W1826" t="b">
        <f t="shared" si="97"/>
        <v>0</v>
      </c>
    </row>
    <row r="1827" spans="1:23" x14ac:dyDescent="0.2">
      <c r="A1827" s="21" t="str">
        <f t="shared" si="93"/>
        <v>UT Soft-IGCanalIT-SW-10-03</v>
      </c>
      <c r="B1827" s="21" t="str">
        <f t="shared" si="94"/>
        <v>IT-SW-10-03Canal</v>
      </c>
      <c r="D1827" s="21" t="s">
        <v>3653</v>
      </c>
      <c r="E1827" t="s">
        <v>3642</v>
      </c>
      <c r="F1827" s="41" t="s">
        <v>3567</v>
      </c>
      <c r="G1827" s="21" t="str">
        <f t="shared" si="95"/>
        <v>UT Soft-IG</v>
      </c>
      <c r="H1827" s="21" t="s">
        <v>94</v>
      </c>
      <c r="I1827" s="21" t="s">
        <v>74</v>
      </c>
      <c r="J1827" t="s">
        <v>3640</v>
      </c>
      <c r="K1827" t="s">
        <v>3607</v>
      </c>
      <c r="L1827" s="61" t="s">
        <v>92</v>
      </c>
      <c r="M1827" s="61" t="s">
        <v>3570</v>
      </c>
      <c r="N1827" s="41" t="s">
        <v>3571</v>
      </c>
      <c r="O1827" s="41" t="s">
        <v>3572</v>
      </c>
      <c r="P1827" s="41" t="s">
        <v>3621</v>
      </c>
      <c r="Q1827" s="47" t="str">
        <f t="shared" si="92"/>
        <v>IT-SW-10-03</v>
      </c>
      <c r="R1827" s="91" t="s">
        <v>3574</v>
      </c>
      <c r="S1827" s="46">
        <v>93000</v>
      </c>
      <c r="T1827" s="61">
        <v>1</v>
      </c>
      <c r="U1827" s="62">
        <v>1</v>
      </c>
      <c r="V1827" s="49" t="str">
        <f t="shared" si="96"/>
        <v>COP</v>
      </c>
      <c r="W1827" t="b">
        <f t="shared" si="97"/>
        <v>0</v>
      </c>
    </row>
    <row r="1828" spans="1:23" x14ac:dyDescent="0.2">
      <c r="A1828" s="21" t="str">
        <f t="shared" si="93"/>
        <v>UT Soft-IGCanalIT-SW-10-04</v>
      </c>
      <c r="B1828" s="21" t="str">
        <f t="shared" si="94"/>
        <v>IT-SW-10-04Canal</v>
      </c>
      <c r="D1828" s="21" t="s">
        <v>3653</v>
      </c>
      <c r="E1828" t="s">
        <v>3643</v>
      </c>
      <c r="F1828" s="41" t="s">
        <v>3567</v>
      </c>
      <c r="G1828" s="21" t="str">
        <f t="shared" si="95"/>
        <v>UT Soft-IG</v>
      </c>
      <c r="H1828" s="21" t="s">
        <v>94</v>
      </c>
      <c r="I1828" s="21" t="s">
        <v>74</v>
      </c>
      <c r="J1828" t="s">
        <v>3640</v>
      </c>
      <c r="K1828" t="s">
        <v>3607</v>
      </c>
      <c r="L1828" s="61" t="s">
        <v>92</v>
      </c>
      <c r="M1828" s="61" t="s">
        <v>3570</v>
      </c>
      <c r="N1828" s="41" t="s">
        <v>3581</v>
      </c>
      <c r="O1828" s="41" t="s">
        <v>3572</v>
      </c>
      <c r="P1828" s="41" t="s">
        <v>3621</v>
      </c>
      <c r="Q1828" s="47" t="str">
        <f t="shared" si="92"/>
        <v>IT-SW-10-04</v>
      </c>
      <c r="R1828" s="91" t="s">
        <v>3574</v>
      </c>
      <c r="S1828" s="46">
        <v>93000</v>
      </c>
      <c r="T1828" s="61">
        <v>1</v>
      </c>
      <c r="U1828" s="62">
        <v>1</v>
      </c>
      <c r="V1828" s="49" t="str">
        <f t="shared" si="96"/>
        <v>COP</v>
      </c>
      <c r="W1828" t="b">
        <f t="shared" si="97"/>
        <v>0</v>
      </c>
    </row>
    <row r="1829" spans="1:23" x14ac:dyDescent="0.2">
      <c r="A1829" s="21" t="str">
        <f t="shared" si="93"/>
        <v>UT Soft-IGCanalIT-SW-10-05</v>
      </c>
      <c r="B1829" s="21" t="str">
        <f t="shared" si="94"/>
        <v>IT-SW-10-05Canal</v>
      </c>
      <c r="D1829" s="21" t="s">
        <v>3653</v>
      </c>
      <c r="E1829" t="s">
        <v>3644</v>
      </c>
      <c r="F1829" s="41" t="s">
        <v>3567</v>
      </c>
      <c r="G1829" s="21" t="str">
        <f t="shared" si="95"/>
        <v>UT Soft-IG</v>
      </c>
      <c r="H1829" s="21" t="s">
        <v>94</v>
      </c>
      <c r="I1829" s="21" t="s">
        <v>74</v>
      </c>
      <c r="J1829" t="s">
        <v>3640</v>
      </c>
      <c r="K1829" t="s">
        <v>3607</v>
      </c>
      <c r="L1829" s="61" t="s">
        <v>92</v>
      </c>
      <c r="M1829" s="61" t="s">
        <v>3570</v>
      </c>
      <c r="N1829" s="41" t="s">
        <v>3581</v>
      </c>
      <c r="O1829" s="41" t="s">
        <v>3576</v>
      </c>
      <c r="P1829" s="41" t="s">
        <v>3621</v>
      </c>
      <c r="Q1829" s="47" t="str">
        <f t="shared" si="92"/>
        <v>IT-SW-10-05</v>
      </c>
      <c r="R1829" s="91" t="s">
        <v>3574</v>
      </c>
      <c r="S1829" s="46">
        <v>103000</v>
      </c>
      <c r="T1829" s="61">
        <v>1</v>
      </c>
      <c r="U1829" s="62">
        <v>1</v>
      </c>
      <c r="V1829" s="49" t="str">
        <f t="shared" si="96"/>
        <v>COP</v>
      </c>
      <c r="W1829" t="b">
        <f t="shared" si="97"/>
        <v>0</v>
      </c>
    </row>
    <row r="1830" spans="1:23" x14ac:dyDescent="0.2">
      <c r="A1830" s="21" t="str">
        <f t="shared" si="93"/>
        <v>UT Soft-IGCanalIT-SW-10-06</v>
      </c>
      <c r="B1830" s="21" t="str">
        <f t="shared" si="94"/>
        <v>IT-SW-10-06Canal</v>
      </c>
      <c r="D1830" s="21" t="s">
        <v>3653</v>
      </c>
      <c r="E1830" t="s">
        <v>3645</v>
      </c>
      <c r="F1830" s="41" t="s">
        <v>3567</v>
      </c>
      <c r="G1830" s="21" t="str">
        <f t="shared" si="95"/>
        <v>UT Soft-IG</v>
      </c>
      <c r="H1830" s="21" t="s">
        <v>94</v>
      </c>
      <c r="I1830" s="21" t="s">
        <v>74</v>
      </c>
      <c r="J1830" t="s">
        <v>3640</v>
      </c>
      <c r="K1830" t="s">
        <v>3607</v>
      </c>
      <c r="L1830" s="61" t="s">
        <v>92</v>
      </c>
      <c r="M1830" s="61" t="s">
        <v>3570</v>
      </c>
      <c r="N1830" s="41" t="s">
        <v>3571</v>
      </c>
      <c r="O1830" s="41" t="s">
        <v>3576</v>
      </c>
      <c r="P1830" s="41" t="s">
        <v>3621</v>
      </c>
      <c r="Q1830" s="47" t="str">
        <f t="shared" si="92"/>
        <v>IT-SW-10-06</v>
      </c>
      <c r="R1830" s="91" t="s">
        <v>3574</v>
      </c>
      <c r="S1830" s="46">
        <v>99000</v>
      </c>
      <c r="T1830" s="61">
        <v>1</v>
      </c>
      <c r="U1830" s="62">
        <v>1</v>
      </c>
      <c r="V1830" s="49" t="str">
        <f t="shared" si="96"/>
        <v>COP</v>
      </c>
      <c r="W1830" t="b">
        <f t="shared" si="97"/>
        <v>0</v>
      </c>
    </row>
    <row r="1831" spans="1:23" x14ac:dyDescent="0.2">
      <c r="A1831" s="21" t="str">
        <f t="shared" si="93"/>
        <v>UT Soft-IGCanalIT-SW-11-01</v>
      </c>
      <c r="B1831" s="21" t="str">
        <f t="shared" si="94"/>
        <v>IT-SW-11-01Canal</v>
      </c>
      <c r="D1831" s="21" t="s">
        <v>3653</v>
      </c>
      <c r="E1831" t="s">
        <v>3646</v>
      </c>
      <c r="F1831" s="41" t="s">
        <v>3567</v>
      </c>
      <c r="G1831" s="21" t="str">
        <f t="shared" si="95"/>
        <v>UT Soft-IG</v>
      </c>
      <c r="H1831" s="21" t="s">
        <v>94</v>
      </c>
      <c r="I1831" s="21" t="s">
        <v>74</v>
      </c>
      <c r="J1831" t="s">
        <v>3647</v>
      </c>
      <c r="K1831" t="s">
        <v>3607</v>
      </c>
      <c r="L1831" s="61" t="s">
        <v>92</v>
      </c>
      <c r="M1831" s="61" t="s">
        <v>3570</v>
      </c>
      <c r="N1831" s="41" t="s">
        <v>3571</v>
      </c>
      <c r="O1831" s="41" t="s">
        <v>3576</v>
      </c>
      <c r="P1831" s="41" t="s">
        <v>3621</v>
      </c>
      <c r="Q1831" s="47" t="str">
        <f t="shared" si="92"/>
        <v>IT-SW-11-01</v>
      </c>
      <c r="R1831" s="91" t="s">
        <v>3574</v>
      </c>
      <c r="S1831" s="46">
        <v>89000</v>
      </c>
      <c r="T1831" s="61">
        <v>1</v>
      </c>
      <c r="U1831" s="62">
        <v>1</v>
      </c>
      <c r="V1831" s="49" t="str">
        <f t="shared" si="96"/>
        <v>COP</v>
      </c>
      <c r="W1831" t="b">
        <f t="shared" si="97"/>
        <v>0</v>
      </c>
    </row>
    <row r="1832" spans="1:23" x14ac:dyDescent="0.2">
      <c r="A1832" s="21" t="str">
        <f t="shared" si="93"/>
        <v>UT Soft-IGCanalIT-SW-11-02</v>
      </c>
      <c r="B1832" s="21" t="str">
        <f t="shared" si="94"/>
        <v>IT-SW-11-02Canal</v>
      </c>
      <c r="D1832" s="21" t="s">
        <v>3653</v>
      </c>
      <c r="E1832" t="s">
        <v>3648</v>
      </c>
      <c r="F1832" s="41" t="s">
        <v>3567</v>
      </c>
      <c r="G1832" s="21" t="str">
        <f t="shared" si="95"/>
        <v>UT Soft-IG</v>
      </c>
      <c r="H1832" s="21" t="s">
        <v>94</v>
      </c>
      <c r="I1832" s="21" t="s">
        <v>74</v>
      </c>
      <c r="J1832" t="s">
        <v>3647</v>
      </c>
      <c r="K1832" t="s">
        <v>3607</v>
      </c>
      <c r="L1832" s="61" t="s">
        <v>92</v>
      </c>
      <c r="M1832" s="61" t="s">
        <v>3570</v>
      </c>
      <c r="N1832" s="41" t="s">
        <v>3578</v>
      </c>
      <c r="O1832" s="41" t="s">
        <v>3572</v>
      </c>
      <c r="P1832" s="41" t="s">
        <v>3621</v>
      </c>
      <c r="Q1832" s="47" t="str">
        <f t="shared" si="92"/>
        <v>IT-SW-11-02</v>
      </c>
      <c r="R1832" s="91" t="s">
        <v>3574</v>
      </c>
      <c r="S1832" s="46">
        <v>84000</v>
      </c>
      <c r="T1832" s="61">
        <v>1</v>
      </c>
      <c r="U1832" s="62">
        <v>1</v>
      </c>
      <c r="V1832" s="49" t="str">
        <f t="shared" si="96"/>
        <v>COP</v>
      </c>
      <c r="W1832" t="b">
        <f t="shared" si="97"/>
        <v>0</v>
      </c>
    </row>
    <row r="1833" spans="1:23" x14ac:dyDescent="0.2">
      <c r="A1833" s="21" t="str">
        <f t="shared" si="93"/>
        <v>UT Soft-IGCanalIT-SW-11-03</v>
      </c>
      <c r="B1833" s="21" t="str">
        <f t="shared" si="94"/>
        <v>IT-SW-11-03Canal</v>
      </c>
      <c r="D1833" s="21" t="s">
        <v>3653</v>
      </c>
      <c r="E1833" t="s">
        <v>3649</v>
      </c>
      <c r="F1833" s="41" t="s">
        <v>3567</v>
      </c>
      <c r="G1833" s="21" t="str">
        <f t="shared" si="95"/>
        <v>UT Soft-IG</v>
      </c>
      <c r="H1833" s="21" t="s">
        <v>94</v>
      </c>
      <c r="I1833" s="21" t="s">
        <v>74</v>
      </c>
      <c r="J1833" t="s">
        <v>3647</v>
      </c>
      <c r="K1833" t="s">
        <v>3607</v>
      </c>
      <c r="L1833" s="61" t="s">
        <v>92</v>
      </c>
      <c r="M1833" s="61" t="s">
        <v>3570</v>
      </c>
      <c r="N1833" s="41" t="s">
        <v>3578</v>
      </c>
      <c r="O1833" s="41" t="s">
        <v>3576</v>
      </c>
      <c r="P1833" s="41" t="s">
        <v>3621</v>
      </c>
      <c r="Q1833" s="47" t="str">
        <f t="shared" si="92"/>
        <v>IT-SW-11-03</v>
      </c>
      <c r="R1833" s="91" t="s">
        <v>3574</v>
      </c>
      <c r="S1833" s="46">
        <v>90000</v>
      </c>
      <c r="T1833" s="61">
        <v>1</v>
      </c>
      <c r="U1833" s="62">
        <v>1</v>
      </c>
      <c r="V1833" s="49" t="str">
        <f t="shared" si="96"/>
        <v>COP</v>
      </c>
      <c r="W1833" t="b">
        <f t="shared" si="97"/>
        <v>0</v>
      </c>
    </row>
    <row r="1834" spans="1:23" x14ac:dyDescent="0.2">
      <c r="A1834" s="21" t="str">
        <f t="shared" si="93"/>
        <v>UT Soft-IGCanalIT-SW-11-04</v>
      </c>
      <c r="B1834" s="21" t="str">
        <f t="shared" si="94"/>
        <v>IT-SW-11-04Canal</v>
      </c>
      <c r="D1834" s="21" t="s">
        <v>3653</v>
      </c>
      <c r="E1834" t="s">
        <v>3650</v>
      </c>
      <c r="F1834" s="41" t="s">
        <v>3567</v>
      </c>
      <c r="G1834" s="21" t="str">
        <f t="shared" si="95"/>
        <v>UT Soft-IG</v>
      </c>
      <c r="H1834" s="21" t="s">
        <v>94</v>
      </c>
      <c r="I1834" s="21" t="s">
        <v>74</v>
      </c>
      <c r="J1834" t="s">
        <v>3647</v>
      </c>
      <c r="K1834" t="s">
        <v>3607</v>
      </c>
      <c r="L1834" s="61" t="s">
        <v>92</v>
      </c>
      <c r="M1834" s="61" t="s">
        <v>3570</v>
      </c>
      <c r="N1834" s="41" t="s">
        <v>3581</v>
      </c>
      <c r="O1834" s="41" t="s">
        <v>3572</v>
      </c>
      <c r="P1834" s="41" t="s">
        <v>3621</v>
      </c>
      <c r="Q1834" s="47" t="str">
        <f t="shared" si="92"/>
        <v>IT-SW-11-04</v>
      </c>
      <c r="R1834" s="91" t="s">
        <v>3574</v>
      </c>
      <c r="S1834" s="46">
        <v>84000</v>
      </c>
      <c r="T1834" s="61">
        <v>1</v>
      </c>
      <c r="U1834" s="62">
        <v>1</v>
      </c>
      <c r="V1834" s="49" t="str">
        <f t="shared" si="96"/>
        <v>COP</v>
      </c>
      <c r="W1834" t="b">
        <f t="shared" si="97"/>
        <v>0</v>
      </c>
    </row>
    <row r="1835" spans="1:23" x14ac:dyDescent="0.2">
      <c r="A1835" s="21" t="str">
        <f t="shared" si="93"/>
        <v>UT Soft-IGCanalIT-SW-11-05</v>
      </c>
      <c r="B1835" s="21" t="str">
        <f t="shared" si="94"/>
        <v>IT-SW-11-05Canal</v>
      </c>
      <c r="D1835" s="21" t="s">
        <v>3653</v>
      </c>
      <c r="E1835" t="s">
        <v>3651</v>
      </c>
      <c r="F1835" s="41" t="s">
        <v>3567</v>
      </c>
      <c r="G1835" s="21" t="str">
        <f t="shared" si="95"/>
        <v>UT Soft-IG</v>
      </c>
      <c r="H1835" s="21" t="s">
        <v>94</v>
      </c>
      <c r="I1835" s="21" t="s">
        <v>74</v>
      </c>
      <c r="J1835" t="s">
        <v>3647</v>
      </c>
      <c r="K1835" t="s">
        <v>3607</v>
      </c>
      <c r="L1835" s="61" t="s">
        <v>92</v>
      </c>
      <c r="M1835" s="61" t="s">
        <v>3570</v>
      </c>
      <c r="N1835" s="41" t="s">
        <v>3581</v>
      </c>
      <c r="O1835" s="41" t="s">
        <v>3576</v>
      </c>
      <c r="P1835" s="41" t="s">
        <v>3621</v>
      </c>
      <c r="Q1835" s="47" t="str">
        <f t="shared" si="92"/>
        <v>IT-SW-11-05</v>
      </c>
      <c r="R1835" s="91" t="s">
        <v>3574</v>
      </c>
      <c r="S1835" s="46">
        <v>93000</v>
      </c>
      <c r="T1835" s="61">
        <v>1</v>
      </c>
      <c r="U1835" s="62">
        <v>1</v>
      </c>
      <c r="V1835" s="49" t="str">
        <f t="shared" si="96"/>
        <v>COP</v>
      </c>
      <c r="W1835" t="b">
        <f t="shared" si="97"/>
        <v>0</v>
      </c>
    </row>
    <row r="1836" spans="1:23" x14ac:dyDescent="0.2">
      <c r="A1836" s="21" t="str">
        <f t="shared" si="93"/>
        <v>UT Soft-IGCanalIT-SW-11-06</v>
      </c>
      <c r="B1836" s="21" t="str">
        <f t="shared" si="94"/>
        <v>IT-SW-11-06Canal</v>
      </c>
      <c r="D1836" s="21" t="s">
        <v>3653</v>
      </c>
      <c r="E1836" t="s">
        <v>3652</v>
      </c>
      <c r="F1836" s="41" t="s">
        <v>3567</v>
      </c>
      <c r="G1836" s="21" t="str">
        <f t="shared" si="95"/>
        <v>UT Soft-IG</v>
      </c>
      <c r="H1836" s="21" t="s">
        <v>94</v>
      </c>
      <c r="I1836" s="21" t="s">
        <v>74</v>
      </c>
      <c r="J1836" t="s">
        <v>3647</v>
      </c>
      <c r="K1836" t="s">
        <v>3607</v>
      </c>
      <c r="L1836" s="61" t="s">
        <v>92</v>
      </c>
      <c r="M1836" s="61" t="s">
        <v>3570</v>
      </c>
      <c r="N1836" s="41" t="s">
        <v>3571</v>
      </c>
      <c r="O1836" s="41" t="s">
        <v>3572</v>
      </c>
      <c r="P1836" s="41" t="s">
        <v>3621</v>
      </c>
      <c r="Q1836" s="47" t="str">
        <f t="shared" si="92"/>
        <v>IT-SW-11-06</v>
      </c>
      <c r="R1836" s="91" t="s">
        <v>3574</v>
      </c>
      <c r="S1836" s="46">
        <v>84000</v>
      </c>
      <c r="T1836" s="61">
        <v>1</v>
      </c>
      <c r="U1836" s="62">
        <v>1</v>
      </c>
      <c r="V1836" s="49" t="str">
        <f t="shared" si="96"/>
        <v>COP</v>
      </c>
      <c r="W1836" t="b">
        <f t="shared" si="97"/>
        <v>0</v>
      </c>
    </row>
    <row r="1837" spans="1:23" x14ac:dyDescent="0.2">
      <c r="A1837" s="21" t="str">
        <f t="shared" si="93"/>
        <v>Soluciones OriónCanalIT-SW-01-01</v>
      </c>
      <c r="B1837" s="21" t="str">
        <f t="shared" si="94"/>
        <v>IT-SW-01-01Canal</v>
      </c>
      <c r="D1837" s="21" t="s">
        <v>3654</v>
      </c>
      <c r="E1837" t="s">
        <v>3566</v>
      </c>
      <c r="F1837" s="41" t="s">
        <v>3567</v>
      </c>
      <c r="G1837" s="21" t="str">
        <f t="shared" si="95"/>
        <v>Soluciones Orión</v>
      </c>
      <c r="H1837" s="21" t="s">
        <v>94</v>
      </c>
      <c r="I1837" s="21" t="s">
        <v>74</v>
      </c>
      <c r="J1837" t="s">
        <v>3568</v>
      </c>
      <c r="K1837" t="s">
        <v>3569</v>
      </c>
      <c r="L1837" s="61" t="s">
        <v>92</v>
      </c>
      <c r="M1837" s="61" t="s">
        <v>3570</v>
      </c>
      <c r="N1837" s="41" t="s">
        <v>3571</v>
      </c>
      <c r="O1837" s="41" t="s">
        <v>3572</v>
      </c>
      <c r="P1837" s="41" t="s">
        <v>3573</v>
      </c>
      <c r="Q1837" s="47" t="str">
        <f t="shared" si="92"/>
        <v>IT-SW-01-01</v>
      </c>
      <c r="R1837" s="91" t="s">
        <v>3574</v>
      </c>
      <c r="S1837" s="46">
        <v>750000</v>
      </c>
      <c r="T1837" s="61">
        <v>1</v>
      </c>
      <c r="U1837" s="62">
        <v>1</v>
      </c>
      <c r="V1837" s="49" t="str">
        <f t="shared" si="96"/>
        <v>COP</v>
      </c>
      <c r="W1837" t="b">
        <f t="shared" si="97"/>
        <v>0</v>
      </c>
    </row>
    <row r="1838" spans="1:23" x14ac:dyDescent="0.2">
      <c r="A1838" s="21" t="str">
        <f t="shared" si="93"/>
        <v>Soluciones OriónCanalIT-SW-01-02</v>
      </c>
      <c r="B1838" s="21" t="str">
        <f t="shared" si="94"/>
        <v>IT-SW-01-02Canal</v>
      </c>
      <c r="D1838" s="21" t="s">
        <v>3654</v>
      </c>
      <c r="E1838" t="s">
        <v>3575</v>
      </c>
      <c r="F1838" s="41" t="s">
        <v>3567</v>
      </c>
      <c r="G1838" s="21" t="str">
        <f t="shared" si="95"/>
        <v>Soluciones Orión</v>
      </c>
      <c r="H1838" s="21" t="s">
        <v>94</v>
      </c>
      <c r="I1838" s="21" t="s">
        <v>74</v>
      </c>
      <c r="J1838" t="s">
        <v>3568</v>
      </c>
      <c r="K1838" t="s">
        <v>3569</v>
      </c>
      <c r="L1838" s="61" t="s">
        <v>92</v>
      </c>
      <c r="M1838" s="61" t="s">
        <v>3570</v>
      </c>
      <c r="N1838" s="41" t="s">
        <v>3571</v>
      </c>
      <c r="O1838" s="41" t="s">
        <v>3576</v>
      </c>
      <c r="P1838" s="41" t="s">
        <v>3573</v>
      </c>
      <c r="Q1838" s="47" t="str">
        <f t="shared" si="92"/>
        <v>IT-SW-01-02</v>
      </c>
      <c r="R1838" s="91" t="s">
        <v>3574</v>
      </c>
      <c r="S1838" s="46">
        <v>1500000</v>
      </c>
      <c r="T1838" s="61">
        <v>1</v>
      </c>
      <c r="U1838" s="62">
        <v>1</v>
      </c>
      <c r="V1838" s="49" t="str">
        <f t="shared" si="96"/>
        <v>COP</v>
      </c>
      <c r="W1838" t="b">
        <f t="shared" si="97"/>
        <v>0</v>
      </c>
    </row>
    <row r="1839" spans="1:23" x14ac:dyDescent="0.2">
      <c r="A1839" s="21" t="str">
        <f t="shared" si="93"/>
        <v>Soluciones OriónCanalIT-SW-01-03</v>
      </c>
      <c r="B1839" s="21" t="str">
        <f t="shared" si="94"/>
        <v>IT-SW-01-03Canal</v>
      </c>
      <c r="D1839" s="21" t="s">
        <v>3654</v>
      </c>
      <c r="E1839" t="s">
        <v>3577</v>
      </c>
      <c r="F1839" s="41" t="s">
        <v>3567</v>
      </c>
      <c r="G1839" s="21" t="str">
        <f t="shared" si="95"/>
        <v>Soluciones Orión</v>
      </c>
      <c r="H1839" s="21" t="s">
        <v>94</v>
      </c>
      <c r="I1839" s="21" t="s">
        <v>74</v>
      </c>
      <c r="J1839" t="s">
        <v>3568</v>
      </c>
      <c r="K1839" t="s">
        <v>3569</v>
      </c>
      <c r="L1839" s="61" t="s">
        <v>92</v>
      </c>
      <c r="M1839" s="61" t="s">
        <v>3570</v>
      </c>
      <c r="N1839" s="41" t="s">
        <v>3578</v>
      </c>
      <c r="O1839" s="41" t="s">
        <v>3572</v>
      </c>
      <c r="P1839" s="41" t="s">
        <v>3573</v>
      </c>
      <c r="Q1839" s="47" t="str">
        <f t="shared" si="92"/>
        <v>IT-SW-01-03</v>
      </c>
      <c r="R1839" s="91" t="s">
        <v>3574</v>
      </c>
      <c r="S1839" s="46">
        <v>900000</v>
      </c>
      <c r="T1839" s="61">
        <v>1</v>
      </c>
      <c r="U1839" s="62">
        <v>1</v>
      </c>
      <c r="V1839" s="49" t="str">
        <f t="shared" si="96"/>
        <v>COP</v>
      </c>
      <c r="W1839" t="b">
        <f t="shared" si="97"/>
        <v>0</v>
      </c>
    </row>
    <row r="1840" spans="1:23" x14ac:dyDescent="0.2">
      <c r="A1840" s="21" t="str">
        <f t="shared" si="93"/>
        <v>Soluciones OriónCanalIT-SW-01-04</v>
      </c>
      <c r="B1840" s="21" t="str">
        <f t="shared" si="94"/>
        <v>IT-SW-01-04Canal</v>
      </c>
      <c r="D1840" s="21" t="s">
        <v>3654</v>
      </c>
      <c r="E1840" t="s">
        <v>3579</v>
      </c>
      <c r="F1840" s="41" t="s">
        <v>3567</v>
      </c>
      <c r="G1840" s="21" t="str">
        <f t="shared" si="95"/>
        <v>Soluciones Orión</v>
      </c>
      <c r="H1840" s="21" t="s">
        <v>94</v>
      </c>
      <c r="I1840" s="21" t="s">
        <v>74</v>
      </c>
      <c r="J1840" t="s">
        <v>3568</v>
      </c>
      <c r="K1840" t="s">
        <v>3569</v>
      </c>
      <c r="L1840" s="61" t="s">
        <v>92</v>
      </c>
      <c r="M1840" s="61" t="s">
        <v>3570</v>
      </c>
      <c r="N1840" s="41" t="s">
        <v>3578</v>
      </c>
      <c r="O1840" s="41" t="s">
        <v>3576</v>
      </c>
      <c r="P1840" s="41" t="s">
        <v>3573</v>
      </c>
      <c r="Q1840" s="47" t="str">
        <f t="shared" si="92"/>
        <v>IT-SW-01-04</v>
      </c>
      <c r="R1840" s="91" t="s">
        <v>3574</v>
      </c>
      <c r="S1840" s="46">
        <v>1800000</v>
      </c>
      <c r="T1840" s="61">
        <v>1</v>
      </c>
      <c r="U1840" s="62">
        <v>1</v>
      </c>
      <c r="V1840" s="49" t="str">
        <f t="shared" si="96"/>
        <v>COP</v>
      </c>
      <c r="W1840" t="b">
        <f t="shared" si="97"/>
        <v>0</v>
      </c>
    </row>
    <row r="1841" spans="1:23" x14ac:dyDescent="0.2">
      <c r="A1841" s="21" t="str">
        <f t="shared" si="93"/>
        <v>Soluciones OriónCanalIT-SW-01-05</v>
      </c>
      <c r="B1841" s="21" t="str">
        <f t="shared" si="94"/>
        <v>IT-SW-01-05Canal</v>
      </c>
      <c r="D1841" s="21" t="s">
        <v>3654</v>
      </c>
      <c r="E1841" t="s">
        <v>3580</v>
      </c>
      <c r="F1841" s="41" t="s">
        <v>3567</v>
      </c>
      <c r="G1841" s="21" t="str">
        <f t="shared" si="95"/>
        <v>Soluciones Orión</v>
      </c>
      <c r="H1841" s="21" t="s">
        <v>94</v>
      </c>
      <c r="I1841" s="21" t="s">
        <v>74</v>
      </c>
      <c r="J1841" t="s">
        <v>3568</v>
      </c>
      <c r="K1841" t="s">
        <v>3569</v>
      </c>
      <c r="L1841" s="61" t="s">
        <v>92</v>
      </c>
      <c r="M1841" s="61" t="s">
        <v>3570</v>
      </c>
      <c r="N1841" s="41" t="s">
        <v>3581</v>
      </c>
      <c r="O1841" s="41" t="s">
        <v>3572</v>
      </c>
      <c r="P1841" s="41" t="s">
        <v>3573</v>
      </c>
      <c r="Q1841" s="47" t="str">
        <f t="shared" si="92"/>
        <v>IT-SW-01-05</v>
      </c>
      <c r="R1841" s="91" t="s">
        <v>3574</v>
      </c>
      <c r="S1841" s="46">
        <v>1080000</v>
      </c>
      <c r="T1841" s="61">
        <v>1</v>
      </c>
      <c r="U1841" s="62">
        <v>1</v>
      </c>
      <c r="V1841" s="49" t="str">
        <f t="shared" si="96"/>
        <v>COP</v>
      </c>
      <c r="W1841" t="b">
        <f t="shared" si="97"/>
        <v>0</v>
      </c>
    </row>
    <row r="1842" spans="1:23" x14ac:dyDescent="0.2">
      <c r="A1842" s="21" t="str">
        <f t="shared" si="93"/>
        <v>Soluciones OriónCanalIT-SW-01-06</v>
      </c>
      <c r="B1842" s="21" t="str">
        <f t="shared" si="94"/>
        <v>IT-SW-01-06Canal</v>
      </c>
      <c r="D1842" s="21" t="s">
        <v>3654</v>
      </c>
      <c r="E1842" t="s">
        <v>3582</v>
      </c>
      <c r="F1842" s="41" t="s">
        <v>3567</v>
      </c>
      <c r="G1842" s="21" t="str">
        <f t="shared" si="95"/>
        <v>Soluciones Orión</v>
      </c>
      <c r="H1842" s="21" t="s">
        <v>94</v>
      </c>
      <c r="I1842" s="21" t="s">
        <v>74</v>
      </c>
      <c r="J1842" t="s">
        <v>3568</v>
      </c>
      <c r="K1842" t="s">
        <v>3569</v>
      </c>
      <c r="L1842" s="61" t="s">
        <v>92</v>
      </c>
      <c r="M1842" s="61" t="s">
        <v>3570</v>
      </c>
      <c r="N1842" s="41" t="s">
        <v>3581</v>
      </c>
      <c r="O1842" s="41" t="s">
        <v>3576</v>
      </c>
      <c r="P1842" s="41" t="s">
        <v>3573</v>
      </c>
      <c r="Q1842" s="47" t="str">
        <f t="shared" si="92"/>
        <v>IT-SW-01-06</v>
      </c>
      <c r="R1842" s="91" t="s">
        <v>3574</v>
      </c>
      <c r="S1842" s="46">
        <v>2160000</v>
      </c>
      <c r="T1842" s="61">
        <v>1</v>
      </c>
      <c r="U1842" s="62">
        <v>1</v>
      </c>
      <c r="V1842" s="49" t="str">
        <f t="shared" si="96"/>
        <v>COP</v>
      </c>
      <c r="W1842" t="b">
        <f t="shared" si="97"/>
        <v>0</v>
      </c>
    </row>
    <row r="1843" spans="1:23" x14ac:dyDescent="0.2">
      <c r="A1843" s="21" t="str">
        <f t="shared" si="93"/>
        <v>Soluciones OriónCanalIT-SW-02-01</v>
      </c>
      <c r="B1843" s="21" t="str">
        <f t="shared" si="94"/>
        <v>IT-SW-02-01Canal</v>
      </c>
      <c r="D1843" s="21" t="s">
        <v>3654</v>
      </c>
      <c r="E1843" t="s">
        <v>3583</v>
      </c>
      <c r="F1843" s="41" t="s">
        <v>3567</v>
      </c>
      <c r="G1843" s="21" t="str">
        <f t="shared" si="95"/>
        <v>Soluciones Orión</v>
      </c>
      <c r="H1843" s="21" t="s">
        <v>94</v>
      </c>
      <c r="I1843" s="21" t="s">
        <v>74</v>
      </c>
      <c r="J1843" t="s">
        <v>3584</v>
      </c>
      <c r="K1843" t="s">
        <v>3585</v>
      </c>
      <c r="L1843" s="61" t="s">
        <v>92</v>
      </c>
      <c r="M1843" s="61" t="s">
        <v>3570</v>
      </c>
      <c r="N1843" s="41" t="s">
        <v>3571</v>
      </c>
      <c r="O1843" s="41" t="s">
        <v>3572</v>
      </c>
      <c r="P1843" s="41" t="s">
        <v>3573</v>
      </c>
      <c r="Q1843" s="47" t="str">
        <f t="shared" si="92"/>
        <v>IT-SW-02-01</v>
      </c>
      <c r="R1843" s="91" t="s">
        <v>3574</v>
      </c>
      <c r="S1843" s="46">
        <v>862500</v>
      </c>
      <c r="T1843" s="61">
        <v>1</v>
      </c>
      <c r="U1843" s="62">
        <v>1</v>
      </c>
      <c r="V1843" s="49" t="str">
        <f t="shared" si="96"/>
        <v>COP</v>
      </c>
      <c r="W1843" t="b">
        <f t="shared" si="97"/>
        <v>0</v>
      </c>
    </row>
    <row r="1844" spans="1:23" x14ac:dyDescent="0.2">
      <c r="A1844" s="21" t="str">
        <f t="shared" si="93"/>
        <v>Soluciones OriónCanalIT-SW-02-02</v>
      </c>
      <c r="B1844" s="21" t="str">
        <f t="shared" si="94"/>
        <v>IT-SW-02-02Canal</v>
      </c>
      <c r="D1844" s="21" t="s">
        <v>3654</v>
      </c>
      <c r="E1844" t="s">
        <v>3586</v>
      </c>
      <c r="F1844" s="41" t="s">
        <v>3567</v>
      </c>
      <c r="G1844" s="21" t="str">
        <f t="shared" si="95"/>
        <v>Soluciones Orión</v>
      </c>
      <c r="H1844" s="21" t="s">
        <v>94</v>
      </c>
      <c r="I1844" s="21" t="s">
        <v>74</v>
      </c>
      <c r="J1844" t="s">
        <v>3584</v>
      </c>
      <c r="K1844" t="s">
        <v>3585</v>
      </c>
      <c r="L1844" s="61" t="s">
        <v>92</v>
      </c>
      <c r="M1844" s="61" t="s">
        <v>3570</v>
      </c>
      <c r="N1844" s="41" t="s">
        <v>3571</v>
      </c>
      <c r="O1844" s="41" t="s">
        <v>3576</v>
      </c>
      <c r="P1844" s="41" t="s">
        <v>3573</v>
      </c>
      <c r="Q1844" s="47" t="str">
        <f t="shared" si="92"/>
        <v>IT-SW-02-02</v>
      </c>
      <c r="R1844" s="91" t="s">
        <v>3574</v>
      </c>
      <c r="S1844" s="46">
        <v>1725000</v>
      </c>
      <c r="T1844" s="61">
        <v>1</v>
      </c>
      <c r="U1844" s="62">
        <v>1</v>
      </c>
      <c r="V1844" s="49" t="str">
        <f t="shared" si="96"/>
        <v>COP</v>
      </c>
      <c r="W1844" t="b">
        <f t="shared" si="97"/>
        <v>0</v>
      </c>
    </row>
    <row r="1845" spans="1:23" x14ac:dyDescent="0.2">
      <c r="A1845" s="21" t="str">
        <f t="shared" si="93"/>
        <v>Soluciones OriónCanalIT-SW-02-03</v>
      </c>
      <c r="B1845" s="21" t="str">
        <f t="shared" si="94"/>
        <v>IT-SW-02-03Canal</v>
      </c>
      <c r="D1845" s="21" t="s">
        <v>3654</v>
      </c>
      <c r="E1845" t="s">
        <v>3587</v>
      </c>
      <c r="F1845" s="41" t="s">
        <v>3567</v>
      </c>
      <c r="G1845" s="21" t="str">
        <f t="shared" si="95"/>
        <v>Soluciones Orión</v>
      </c>
      <c r="H1845" s="21" t="s">
        <v>94</v>
      </c>
      <c r="I1845" s="21" t="s">
        <v>74</v>
      </c>
      <c r="J1845" t="s">
        <v>3584</v>
      </c>
      <c r="K1845" t="s">
        <v>3585</v>
      </c>
      <c r="L1845" s="61" t="s">
        <v>92</v>
      </c>
      <c r="M1845" s="61" t="s">
        <v>3570</v>
      </c>
      <c r="N1845" s="41" t="s">
        <v>3578</v>
      </c>
      <c r="O1845" s="41" t="s">
        <v>3572</v>
      </c>
      <c r="P1845" s="41" t="s">
        <v>3573</v>
      </c>
      <c r="Q1845" s="47" t="str">
        <f t="shared" ref="Q1845:Q1908" si="98">E1845</f>
        <v>IT-SW-02-03</v>
      </c>
      <c r="R1845" s="91" t="s">
        <v>3574</v>
      </c>
      <c r="S1845" s="46">
        <v>1034999.9999999999</v>
      </c>
      <c r="T1845" s="61">
        <v>1</v>
      </c>
      <c r="U1845" s="62">
        <v>1</v>
      </c>
      <c r="V1845" s="49" t="str">
        <f t="shared" si="96"/>
        <v>COP</v>
      </c>
      <c r="W1845" t="b">
        <f t="shared" si="97"/>
        <v>0</v>
      </c>
    </row>
    <row r="1846" spans="1:23" x14ac:dyDescent="0.2">
      <c r="A1846" s="21" t="str">
        <f t="shared" si="93"/>
        <v>Soluciones OriónCanalIT-SW-02-04</v>
      </c>
      <c r="B1846" s="21" t="str">
        <f t="shared" si="94"/>
        <v>IT-SW-02-04Canal</v>
      </c>
      <c r="D1846" s="21" t="s">
        <v>3654</v>
      </c>
      <c r="E1846" t="s">
        <v>3588</v>
      </c>
      <c r="F1846" s="41" t="s">
        <v>3567</v>
      </c>
      <c r="G1846" s="21" t="str">
        <f t="shared" si="95"/>
        <v>Soluciones Orión</v>
      </c>
      <c r="H1846" s="21" t="s">
        <v>94</v>
      </c>
      <c r="I1846" s="21" t="s">
        <v>74</v>
      </c>
      <c r="J1846" t="s">
        <v>3584</v>
      </c>
      <c r="K1846" t="s">
        <v>3585</v>
      </c>
      <c r="L1846" s="61" t="s">
        <v>92</v>
      </c>
      <c r="M1846" s="61" t="s">
        <v>3570</v>
      </c>
      <c r="N1846" s="41" t="s">
        <v>3578</v>
      </c>
      <c r="O1846" s="41" t="s">
        <v>3576</v>
      </c>
      <c r="P1846" s="41" t="s">
        <v>3573</v>
      </c>
      <c r="Q1846" s="47" t="str">
        <f t="shared" si="98"/>
        <v>IT-SW-02-04</v>
      </c>
      <c r="R1846" s="91" t="s">
        <v>3574</v>
      </c>
      <c r="S1846" s="46">
        <v>2069999.9999999998</v>
      </c>
      <c r="T1846" s="61">
        <v>1</v>
      </c>
      <c r="U1846" s="62">
        <v>1</v>
      </c>
      <c r="V1846" s="49" t="str">
        <f t="shared" si="96"/>
        <v>COP</v>
      </c>
      <c r="W1846" t="b">
        <f t="shared" si="97"/>
        <v>0</v>
      </c>
    </row>
    <row r="1847" spans="1:23" x14ac:dyDescent="0.2">
      <c r="A1847" s="21" t="str">
        <f t="shared" si="93"/>
        <v>Soluciones OriónCanalIT-SW-02-05</v>
      </c>
      <c r="B1847" s="21" t="str">
        <f t="shared" si="94"/>
        <v>IT-SW-02-05Canal</v>
      </c>
      <c r="D1847" s="21" t="s">
        <v>3654</v>
      </c>
      <c r="E1847" t="s">
        <v>3589</v>
      </c>
      <c r="F1847" s="41" t="s">
        <v>3567</v>
      </c>
      <c r="G1847" s="21" t="str">
        <f t="shared" si="95"/>
        <v>Soluciones Orión</v>
      </c>
      <c r="H1847" s="21" t="s">
        <v>94</v>
      </c>
      <c r="I1847" s="21" t="s">
        <v>74</v>
      </c>
      <c r="J1847" t="s">
        <v>3584</v>
      </c>
      <c r="K1847" t="s">
        <v>3585</v>
      </c>
      <c r="L1847" s="61" t="s">
        <v>92</v>
      </c>
      <c r="M1847" s="61" t="s">
        <v>3570</v>
      </c>
      <c r="N1847" s="41" t="s">
        <v>3581</v>
      </c>
      <c r="O1847" s="41" t="s">
        <v>3572</v>
      </c>
      <c r="P1847" s="41" t="s">
        <v>3573</v>
      </c>
      <c r="Q1847" s="47" t="str">
        <f t="shared" si="98"/>
        <v>IT-SW-02-05</v>
      </c>
      <c r="R1847" s="91" t="s">
        <v>3574</v>
      </c>
      <c r="S1847" s="46">
        <v>1241999.9999999998</v>
      </c>
      <c r="T1847" s="61">
        <v>1</v>
      </c>
      <c r="U1847" s="62">
        <v>1</v>
      </c>
      <c r="V1847" s="49" t="str">
        <f t="shared" si="96"/>
        <v>COP</v>
      </c>
      <c r="W1847" t="b">
        <f t="shared" si="97"/>
        <v>0</v>
      </c>
    </row>
    <row r="1848" spans="1:23" x14ac:dyDescent="0.2">
      <c r="A1848" s="21" t="str">
        <f t="shared" si="93"/>
        <v>Soluciones OriónCanalIT-SW-02-06</v>
      </c>
      <c r="B1848" s="21" t="str">
        <f t="shared" si="94"/>
        <v>IT-SW-02-06Canal</v>
      </c>
      <c r="D1848" s="21" t="s">
        <v>3654</v>
      </c>
      <c r="E1848" t="s">
        <v>3590</v>
      </c>
      <c r="F1848" s="41" t="s">
        <v>3567</v>
      </c>
      <c r="G1848" s="21" t="str">
        <f t="shared" si="95"/>
        <v>Soluciones Orión</v>
      </c>
      <c r="H1848" s="21" t="s">
        <v>94</v>
      </c>
      <c r="I1848" s="21" t="s">
        <v>74</v>
      </c>
      <c r="J1848" t="s">
        <v>3584</v>
      </c>
      <c r="K1848" t="s">
        <v>3585</v>
      </c>
      <c r="L1848" s="61" t="s">
        <v>92</v>
      </c>
      <c r="M1848" s="61" t="s">
        <v>3570</v>
      </c>
      <c r="N1848" s="41" t="s">
        <v>3581</v>
      </c>
      <c r="O1848" s="41" t="s">
        <v>3576</v>
      </c>
      <c r="P1848" s="41" t="s">
        <v>3573</v>
      </c>
      <c r="Q1848" s="47" t="str">
        <f t="shared" si="98"/>
        <v>IT-SW-02-06</v>
      </c>
      <c r="R1848" s="91" t="s">
        <v>3574</v>
      </c>
      <c r="S1848" s="46">
        <v>2483999.9999999995</v>
      </c>
      <c r="T1848" s="61">
        <v>1</v>
      </c>
      <c r="U1848" s="62">
        <v>1</v>
      </c>
      <c r="V1848" s="49" t="str">
        <f t="shared" si="96"/>
        <v>COP</v>
      </c>
      <c r="W1848" t="b">
        <f t="shared" si="97"/>
        <v>0</v>
      </c>
    </row>
    <row r="1849" spans="1:23" x14ac:dyDescent="0.2">
      <c r="A1849" s="21" t="str">
        <f t="shared" si="93"/>
        <v>Soluciones OriónCanalIT-SW-03-01</v>
      </c>
      <c r="B1849" s="21" t="str">
        <f t="shared" si="94"/>
        <v>IT-SW-03-01Canal</v>
      </c>
      <c r="D1849" s="21" t="s">
        <v>3654</v>
      </c>
      <c r="E1849" t="s">
        <v>3591</v>
      </c>
      <c r="F1849" s="41" t="s">
        <v>3567</v>
      </c>
      <c r="G1849" s="21" t="str">
        <f t="shared" si="95"/>
        <v>Soluciones Orión</v>
      </c>
      <c r="H1849" s="21" t="s">
        <v>94</v>
      </c>
      <c r="I1849" s="21" t="s">
        <v>74</v>
      </c>
      <c r="J1849" t="s">
        <v>3592</v>
      </c>
      <c r="K1849" t="s">
        <v>3569</v>
      </c>
      <c r="L1849" s="61" t="s">
        <v>92</v>
      </c>
      <c r="M1849" s="61" t="s">
        <v>3570</v>
      </c>
      <c r="N1849" s="41" t="s">
        <v>3571</v>
      </c>
      <c r="O1849" s="41" t="s">
        <v>3572</v>
      </c>
      <c r="P1849" s="41" t="s">
        <v>3573</v>
      </c>
      <c r="Q1849" s="47" t="str">
        <f t="shared" si="98"/>
        <v>IT-SW-03-01</v>
      </c>
      <c r="R1849" s="91" t="s">
        <v>3574</v>
      </c>
      <c r="S1849" s="46">
        <v>862500</v>
      </c>
      <c r="T1849" s="61">
        <v>1</v>
      </c>
      <c r="U1849" s="62">
        <v>1</v>
      </c>
      <c r="V1849" s="49" t="str">
        <f t="shared" si="96"/>
        <v>COP</v>
      </c>
      <c r="W1849" t="b">
        <f t="shared" si="97"/>
        <v>0</v>
      </c>
    </row>
    <row r="1850" spans="1:23" x14ac:dyDescent="0.2">
      <c r="A1850" s="21" t="str">
        <f t="shared" ref="A1850:A1913" si="99">D1850&amp;F1850&amp;E1850</f>
        <v>Soluciones OriónCanalIT-SW-03-02</v>
      </c>
      <c r="B1850" s="21" t="str">
        <f t="shared" ref="B1850:B1913" si="100">E1850&amp;F1850</f>
        <v>IT-SW-03-02Canal</v>
      </c>
      <c r="D1850" s="21" t="s">
        <v>3654</v>
      </c>
      <c r="E1850" t="s">
        <v>3593</v>
      </c>
      <c r="F1850" s="41" t="s">
        <v>3567</v>
      </c>
      <c r="G1850" s="21" t="str">
        <f t="shared" ref="G1850:G1913" si="101">D1850</f>
        <v>Soluciones Orión</v>
      </c>
      <c r="H1850" s="21" t="s">
        <v>94</v>
      </c>
      <c r="I1850" s="21" t="s">
        <v>74</v>
      </c>
      <c r="J1850" t="s">
        <v>3592</v>
      </c>
      <c r="K1850" t="s">
        <v>3569</v>
      </c>
      <c r="L1850" s="61" t="s">
        <v>92</v>
      </c>
      <c r="M1850" s="61" t="s">
        <v>3570</v>
      </c>
      <c r="N1850" s="41" t="s">
        <v>3571</v>
      </c>
      <c r="O1850" s="41" t="s">
        <v>3576</v>
      </c>
      <c r="P1850" s="41" t="s">
        <v>3573</v>
      </c>
      <c r="Q1850" s="47" t="str">
        <f t="shared" si="98"/>
        <v>IT-SW-03-02</v>
      </c>
      <c r="R1850" s="91" t="s">
        <v>3574</v>
      </c>
      <c r="S1850" s="46">
        <v>1725000</v>
      </c>
      <c r="T1850" s="61">
        <v>1</v>
      </c>
      <c r="U1850" s="62">
        <v>1</v>
      </c>
      <c r="V1850" s="49" t="str">
        <f t="shared" ref="V1850:V1913" si="102">H1850</f>
        <v>COP</v>
      </c>
      <c r="W1850" t="b">
        <f t="shared" ref="W1850:W1913" si="103">IF(U1850="NO",0,IF(U1850="SI",1))</f>
        <v>0</v>
      </c>
    </row>
    <row r="1851" spans="1:23" x14ac:dyDescent="0.2">
      <c r="A1851" s="21" t="str">
        <f t="shared" si="99"/>
        <v>Soluciones OriónCanalIT-SW-03-03</v>
      </c>
      <c r="B1851" s="21" t="str">
        <f t="shared" si="100"/>
        <v>IT-SW-03-03Canal</v>
      </c>
      <c r="D1851" s="21" t="s">
        <v>3654</v>
      </c>
      <c r="E1851" t="s">
        <v>3594</v>
      </c>
      <c r="F1851" s="41" t="s">
        <v>3567</v>
      </c>
      <c r="G1851" s="21" t="str">
        <f t="shared" si="101"/>
        <v>Soluciones Orión</v>
      </c>
      <c r="H1851" s="21" t="s">
        <v>94</v>
      </c>
      <c r="I1851" s="21" t="s">
        <v>74</v>
      </c>
      <c r="J1851" t="s">
        <v>3592</v>
      </c>
      <c r="K1851" t="s">
        <v>3569</v>
      </c>
      <c r="L1851" s="61" t="s">
        <v>92</v>
      </c>
      <c r="M1851" s="61" t="s">
        <v>3570</v>
      </c>
      <c r="N1851" s="41" t="s">
        <v>3578</v>
      </c>
      <c r="O1851" s="41" t="s">
        <v>3572</v>
      </c>
      <c r="P1851" s="41" t="s">
        <v>3573</v>
      </c>
      <c r="Q1851" s="47" t="str">
        <f t="shared" si="98"/>
        <v>IT-SW-03-03</v>
      </c>
      <c r="R1851" s="91" t="s">
        <v>3574</v>
      </c>
      <c r="S1851" s="46">
        <v>1034999.9999999999</v>
      </c>
      <c r="T1851" s="61">
        <v>1</v>
      </c>
      <c r="U1851" s="62">
        <v>1</v>
      </c>
      <c r="V1851" s="49" t="str">
        <f t="shared" si="102"/>
        <v>COP</v>
      </c>
      <c r="W1851" t="b">
        <f t="shared" si="103"/>
        <v>0</v>
      </c>
    </row>
    <row r="1852" spans="1:23" x14ac:dyDescent="0.2">
      <c r="A1852" s="21" t="str">
        <f t="shared" si="99"/>
        <v>Soluciones OriónCanalIT-SW-03-04</v>
      </c>
      <c r="B1852" s="21" t="str">
        <f t="shared" si="100"/>
        <v>IT-SW-03-04Canal</v>
      </c>
      <c r="D1852" s="21" t="s">
        <v>3654</v>
      </c>
      <c r="E1852" t="s">
        <v>3595</v>
      </c>
      <c r="F1852" s="41" t="s">
        <v>3567</v>
      </c>
      <c r="G1852" s="21" t="str">
        <f t="shared" si="101"/>
        <v>Soluciones Orión</v>
      </c>
      <c r="H1852" s="21" t="s">
        <v>94</v>
      </c>
      <c r="I1852" s="21" t="s">
        <v>74</v>
      </c>
      <c r="J1852" t="s">
        <v>3592</v>
      </c>
      <c r="K1852" t="s">
        <v>3569</v>
      </c>
      <c r="L1852" s="61" t="s">
        <v>92</v>
      </c>
      <c r="M1852" s="61" t="s">
        <v>3570</v>
      </c>
      <c r="N1852" s="41" t="s">
        <v>3578</v>
      </c>
      <c r="O1852" s="41" t="s">
        <v>3576</v>
      </c>
      <c r="P1852" s="41" t="s">
        <v>3573</v>
      </c>
      <c r="Q1852" s="47" t="str">
        <f t="shared" si="98"/>
        <v>IT-SW-03-04</v>
      </c>
      <c r="R1852" s="91" t="s">
        <v>3574</v>
      </c>
      <c r="S1852" s="46">
        <v>2069999.9999999998</v>
      </c>
      <c r="T1852" s="61">
        <v>1</v>
      </c>
      <c r="U1852" s="62">
        <v>1</v>
      </c>
      <c r="V1852" s="49" t="str">
        <f t="shared" si="102"/>
        <v>COP</v>
      </c>
      <c r="W1852" t="b">
        <f t="shared" si="103"/>
        <v>0</v>
      </c>
    </row>
    <row r="1853" spans="1:23" x14ac:dyDescent="0.2">
      <c r="A1853" s="21" t="str">
        <f t="shared" si="99"/>
        <v>Soluciones OriónCanalIT-SW-03-05</v>
      </c>
      <c r="B1853" s="21" t="str">
        <f t="shared" si="100"/>
        <v>IT-SW-03-05Canal</v>
      </c>
      <c r="D1853" s="21" t="s">
        <v>3654</v>
      </c>
      <c r="E1853" t="s">
        <v>3596</v>
      </c>
      <c r="F1853" s="41" t="s">
        <v>3567</v>
      </c>
      <c r="G1853" s="21" t="str">
        <f t="shared" si="101"/>
        <v>Soluciones Orión</v>
      </c>
      <c r="H1853" s="21" t="s">
        <v>94</v>
      </c>
      <c r="I1853" s="21" t="s">
        <v>74</v>
      </c>
      <c r="J1853" t="s">
        <v>3592</v>
      </c>
      <c r="K1853" t="s">
        <v>3569</v>
      </c>
      <c r="L1853" s="61" t="s">
        <v>92</v>
      </c>
      <c r="M1853" s="61" t="s">
        <v>3570</v>
      </c>
      <c r="N1853" s="41" t="s">
        <v>3581</v>
      </c>
      <c r="O1853" s="41" t="s">
        <v>3572</v>
      </c>
      <c r="P1853" s="41" t="s">
        <v>3573</v>
      </c>
      <c r="Q1853" s="47" t="str">
        <f t="shared" si="98"/>
        <v>IT-SW-03-05</v>
      </c>
      <c r="R1853" s="91" t="s">
        <v>3574</v>
      </c>
      <c r="S1853" s="46">
        <v>1241999.9999999998</v>
      </c>
      <c r="T1853" s="61">
        <v>1</v>
      </c>
      <c r="U1853" s="62">
        <v>1</v>
      </c>
      <c r="V1853" s="49" t="str">
        <f t="shared" si="102"/>
        <v>COP</v>
      </c>
      <c r="W1853" t="b">
        <f t="shared" si="103"/>
        <v>0</v>
      </c>
    </row>
    <row r="1854" spans="1:23" x14ac:dyDescent="0.2">
      <c r="A1854" s="21" t="str">
        <f t="shared" si="99"/>
        <v>Soluciones OriónCanalIT-SW-03-06</v>
      </c>
      <c r="B1854" s="21" t="str">
        <f t="shared" si="100"/>
        <v>IT-SW-03-06Canal</v>
      </c>
      <c r="D1854" s="21" t="s">
        <v>3654</v>
      </c>
      <c r="E1854" t="s">
        <v>3597</v>
      </c>
      <c r="F1854" s="41" t="s">
        <v>3567</v>
      </c>
      <c r="G1854" s="21" t="str">
        <f t="shared" si="101"/>
        <v>Soluciones Orión</v>
      </c>
      <c r="H1854" s="21" t="s">
        <v>94</v>
      </c>
      <c r="I1854" s="21" t="s">
        <v>74</v>
      </c>
      <c r="J1854" t="s">
        <v>3592</v>
      </c>
      <c r="K1854" t="s">
        <v>3569</v>
      </c>
      <c r="L1854" s="61" t="s">
        <v>92</v>
      </c>
      <c r="M1854" s="61" t="s">
        <v>3570</v>
      </c>
      <c r="N1854" s="41" t="s">
        <v>3581</v>
      </c>
      <c r="O1854" s="41" t="s">
        <v>3576</v>
      </c>
      <c r="P1854" s="41" t="s">
        <v>3573</v>
      </c>
      <c r="Q1854" s="47" t="str">
        <f t="shared" si="98"/>
        <v>IT-SW-03-06</v>
      </c>
      <c r="R1854" s="91" t="s">
        <v>3574</v>
      </c>
      <c r="S1854" s="46">
        <v>2483999.9999999995</v>
      </c>
      <c r="T1854" s="61">
        <v>1</v>
      </c>
      <c r="U1854" s="62">
        <v>1</v>
      </c>
      <c r="V1854" s="49" t="str">
        <f t="shared" si="102"/>
        <v>COP</v>
      </c>
      <c r="W1854" t="b">
        <f t="shared" si="103"/>
        <v>0</v>
      </c>
    </row>
    <row r="1855" spans="1:23" x14ac:dyDescent="0.2">
      <c r="A1855" s="21" t="str">
        <f t="shared" si="99"/>
        <v>Soluciones OriónCanalIT-SW-04-01</v>
      </c>
      <c r="B1855" s="21" t="str">
        <f t="shared" si="100"/>
        <v>IT-SW-04-01Canal</v>
      </c>
      <c r="D1855" s="21" t="s">
        <v>3654</v>
      </c>
      <c r="E1855" t="s">
        <v>3598</v>
      </c>
      <c r="F1855" s="41" t="s">
        <v>3567</v>
      </c>
      <c r="G1855" s="21" t="str">
        <f t="shared" si="101"/>
        <v>Soluciones Orión</v>
      </c>
      <c r="H1855" s="21" t="s">
        <v>94</v>
      </c>
      <c r="I1855" s="21" t="s">
        <v>74</v>
      </c>
      <c r="J1855" t="s">
        <v>3599</v>
      </c>
      <c r="K1855" t="s">
        <v>3585</v>
      </c>
      <c r="L1855" s="61" t="s">
        <v>92</v>
      </c>
      <c r="M1855" s="61" t="s">
        <v>3570</v>
      </c>
      <c r="N1855" s="41" t="s">
        <v>3571</v>
      </c>
      <c r="O1855" s="41" t="s">
        <v>3572</v>
      </c>
      <c r="P1855" s="41" t="s">
        <v>3573</v>
      </c>
      <c r="Q1855" s="47" t="str">
        <f t="shared" si="98"/>
        <v>IT-SW-04-01</v>
      </c>
      <c r="R1855" s="91" t="s">
        <v>3574</v>
      </c>
      <c r="S1855" s="46">
        <v>991874.99999999988</v>
      </c>
      <c r="T1855" s="61">
        <v>1</v>
      </c>
      <c r="U1855" s="62">
        <v>1</v>
      </c>
      <c r="V1855" s="49" t="str">
        <f t="shared" si="102"/>
        <v>COP</v>
      </c>
      <c r="W1855" t="b">
        <f t="shared" si="103"/>
        <v>0</v>
      </c>
    </row>
    <row r="1856" spans="1:23" x14ac:dyDescent="0.2">
      <c r="A1856" s="21" t="str">
        <f t="shared" si="99"/>
        <v>Soluciones OriónCanalIT-SW-04-02</v>
      </c>
      <c r="B1856" s="21" t="str">
        <f t="shared" si="100"/>
        <v>IT-SW-04-02Canal</v>
      </c>
      <c r="D1856" s="21" t="s">
        <v>3654</v>
      </c>
      <c r="E1856" t="s">
        <v>3600</v>
      </c>
      <c r="F1856" s="41" t="s">
        <v>3567</v>
      </c>
      <c r="G1856" s="21" t="str">
        <f t="shared" si="101"/>
        <v>Soluciones Orión</v>
      </c>
      <c r="H1856" s="21" t="s">
        <v>94</v>
      </c>
      <c r="I1856" s="21" t="s">
        <v>74</v>
      </c>
      <c r="J1856" t="s">
        <v>3599</v>
      </c>
      <c r="K1856" t="s">
        <v>3585</v>
      </c>
      <c r="L1856" s="61" t="s">
        <v>92</v>
      </c>
      <c r="M1856" s="61" t="s">
        <v>3570</v>
      </c>
      <c r="N1856" s="41" t="s">
        <v>3571</v>
      </c>
      <c r="O1856" s="41" t="s">
        <v>3576</v>
      </c>
      <c r="P1856" s="41" t="s">
        <v>3573</v>
      </c>
      <c r="Q1856" s="47" t="str">
        <f t="shared" si="98"/>
        <v>IT-SW-04-02</v>
      </c>
      <c r="R1856" s="91" t="s">
        <v>3574</v>
      </c>
      <c r="S1856" s="46">
        <v>1983749.9999999998</v>
      </c>
      <c r="T1856" s="61">
        <v>1</v>
      </c>
      <c r="U1856" s="62">
        <v>1</v>
      </c>
      <c r="V1856" s="49" t="str">
        <f t="shared" si="102"/>
        <v>COP</v>
      </c>
      <c r="W1856" t="b">
        <f t="shared" si="103"/>
        <v>0</v>
      </c>
    </row>
    <row r="1857" spans="1:23" x14ac:dyDescent="0.2">
      <c r="A1857" s="21" t="str">
        <f t="shared" si="99"/>
        <v>Soluciones OriónCanalIT-SW-04-03</v>
      </c>
      <c r="B1857" s="21" t="str">
        <f t="shared" si="100"/>
        <v>IT-SW-04-03Canal</v>
      </c>
      <c r="D1857" s="21" t="s">
        <v>3654</v>
      </c>
      <c r="E1857" t="s">
        <v>3601</v>
      </c>
      <c r="F1857" s="41" t="s">
        <v>3567</v>
      </c>
      <c r="G1857" s="21" t="str">
        <f t="shared" si="101"/>
        <v>Soluciones Orión</v>
      </c>
      <c r="H1857" s="21" t="s">
        <v>94</v>
      </c>
      <c r="I1857" s="21" t="s">
        <v>74</v>
      </c>
      <c r="J1857" t="s">
        <v>3599</v>
      </c>
      <c r="K1857" t="s">
        <v>3585</v>
      </c>
      <c r="L1857" s="61" t="s">
        <v>92</v>
      </c>
      <c r="M1857" s="61" t="s">
        <v>3570</v>
      </c>
      <c r="N1857" s="41" t="s">
        <v>3578</v>
      </c>
      <c r="O1857" s="41" t="s">
        <v>3572</v>
      </c>
      <c r="P1857" s="41" t="s">
        <v>3573</v>
      </c>
      <c r="Q1857" s="47" t="str">
        <f t="shared" si="98"/>
        <v>IT-SW-04-03</v>
      </c>
      <c r="R1857" s="91" t="s">
        <v>3574</v>
      </c>
      <c r="S1857" s="46">
        <v>1190249.9999999998</v>
      </c>
      <c r="T1857" s="61">
        <v>1</v>
      </c>
      <c r="U1857" s="62">
        <v>1</v>
      </c>
      <c r="V1857" s="49" t="str">
        <f t="shared" si="102"/>
        <v>COP</v>
      </c>
      <c r="W1857" t="b">
        <f t="shared" si="103"/>
        <v>0</v>
      </c>
    </row>
    <row r="1858" spans="1:23" x14ac:dyDescent="0.2">
      <c r="A1858" s="21" t="str">
        <f t="shared" si="99"/>
        <v>Soluciones OriónCanalIT-SW-04-04</v>
      </c>
      <c r="B1858" s="21" t="str">
        <f t="shared" si="100"/>
        <v>IT-SW-04-04Canal</v>
      </c>
      <c r="D1858" s="21" t="s">
        <v>3654</v>
      </c>
      <c r="E1858" t="s">
        <v>3602</v>
      </c>
      <c r="F1858" s="41" t="s">
        <v>3567</v>
      </c>
      <c r="G1858" s="21" t="str">
        <f t="shared" si="101"/>
        <v>Soluciones Orión</v>
      </c>
      <c r="H1858" s="21" t="s">
        <v>94</v>
      </c>
      <c r="I1858" s="21" t="s">
        <v>74</v>
      </c>
      <c r="J1858" t="s">
        <v>3599</v>
      </c>
      <c r="K1858" t="s">
        <v>3585</v>
      </c>
      <c r="L1858" s="61" t="s">
        <v>92</v>
      </c>
      <c r="M1858" s="61" t="s">
        <v>3570</v>
      </c>
      <c r="N1858" s="41" t="s">
        <v>3578</v>
      </c>
      <c r="O1858" s="41" t="s">
        <v>3576</v>
      </c>
      <c r="P1858" s="41" t="s">
        <v>3573</v>
      </c>
      <c r="Q1858" s="47" t="str">
        <f t="shared" si="98"/>
        <v>IT-SW-04-04</v>
      </c>
      <c r="R1858" s="91" t="s">
        <v>3574</v>
      </c>
      <c r="S1858" s="46">
        <v>2380499.9999999995</v>
      </c>
      <c r="T1858" s="61">
        <v>1</v>
      </c>
      <c r="U1858" s="62">
        <v>1</v>
      </c>
      <c r="V1858" s="49" t="str">
        <f t="shared" si="102"/>
        <v>COP</v>
      </c>
      <c r="W1858" t="b">
        <f t="shared" si="103"/>
        <v>0</v>
      </c>
    </row>
    <row r="1859" spans="1:23" x14ac:dyDescent="0.2">
      <c r="A1859" s="21" t="str">
        <f t="shared" si="99"/>
        <v>Soluciones OriónCanalIT-SW-04-05</v>
      </c>
      <c r="B1859" s="21" t="str">
        <f t="shared" si="100"/>
        <v>IT-SW-04-05Canal</v>
      </c>
      <c r="D1859" s="21" t="s">
        <v>3654</v>
      </c>
      <c r="E1859" t="s">
        <v>3603</v>
      </c>
      <c r="F1859" s="41" t="s">
        <v>3567</v>
      </c>
      <c r="G1859" s="21" t="str">
        <f t="shared" si="101"/>
        <v>Soluciones Orión</v>
      </c>
      <c r="H1859" s="21" t="s">
        <v>94</v>
      </c>
      <c r="I1859" s="21" t="s">
        <v>74</v>
      </c>
      <c r="J1859" t="s">
        <v>3599</v>
      </c>
      <c r="K1859" t="s">
        <v>3585</v>
      </c>
      <c r="L1859" s="61" t="s">
        <v>92</v>
      </c>
      <c r="M1859" s="61" t="s">
        <v>3570</v>
      </c>
      <c r="N1859" s="41" t="s">
        <v>3581</v>
      </c>
      <c r="O1859" s="41" t="s">
        <v>3572</v>
      </c>
      <c r="P1859" s="41" t="s">
        <v>3573</v>
      </c>
      <c r="Q1859" s="47" t="str">
        <f t="shared" si="98"/>
        <v>IT-SW-04-05</v>
      </c>
      <c r="R1859" s="91" t="s">
        <v>3574</v>
      </c>
      <c r="S1859" s="46">
        <v>1428299.9999999998</v>
      </c>
      <c r="T1859" s="61">
        <v>1</v>
      </c>
      <c r="U1859" s="62">
        <v>1</v>
      </c>
      <c r="V1859" s="49" t="str">
        <f t="shared" si="102"/>
        <v>COP</v>
      </c>
      <c r="W1859" t="b">
        <f t="shared" si="103"/>
        <v>0</v>
      </c>
    </row>
    <row r="1860" spans="1:23" x14ac:dyDescent="0.2">
      <c r="A1860" s="21" t="str">
        <f t="shared" si="99"/>
        <v>Soluciones OriónCanalIT-SW-04-06</v>
      </c>
      <c r="B1860" s="21" t="str">
        <f t="shared" si="100"/>
        <v>IT-SW-04-06Canal</v>
      </c>
      <c r="D1860" s="21" t="s">
        <v>3654</v>
      </c>
      <c r="E1860" t="s">
        <v>3604</v>
      </c>
      <c r="F1860" s="41" t="s">
        <v>3567</v>
      </c>
      <c r="G1860" s="21" t="str">
        <f t="shared" si="101"/>
        <v>Soluciones Orión</v>
      </c>
      <c r="H1860" s="21" t="s">
        <v>94</v>
      </c>
      <c r="I1860" s="21" t="s">
        <v>74</v>
      </c>
      <c r="J1860" t="s">
        <v>3599</v>
      </c>
      <c r="K1860" t="s">
        <v>3585</v>
      </c>
      <c r="L1860" s="61" t="s">
        <v>92</v>
      </c>
      <c r="M1860" s="61" t="s">
        <v>3570</v>
      </c>
      <c r="N1860" s="41" t="s">
        <v>3581</v>
      </c>
      <c r="O1860" s="41" t="s">
        <v>3576</v>
      </c>
      <c r="P1860" s="41" t="s">
        <v>3573</v>
      </c>
      <c r="Q1860" s="47" t="str">
        <f t="shared" si="98"/>
        <v>IT-SW-04-06</v>
      </c>
      <c r="R1860" s="91" t="s">
        <v>3574</v>
      </c>
      <c r="S1860" s="46">
        <v>2856599.9999999995</v>
      </c>
      <c r="T1860" s="61">
        <v>1</v>
      </c>
      <c r="U1860" s="62">
        <v>1</v>
      </c>
      <c r="V1860" s="49" t="str">
        <f t="shared" si="102"/>
        <v>COP</v>
      </c>
      <c r="W1860" t="b">
        <f t="shared" si="103"/>
        <v>0</v>
      </c>
    </row>
    <row r="1861" spans="1:23" x14ac:dyDescent="0.2">
      <c r="A1861" s="21" t="str">
        <f t="shared" si="99"/>
        <v>Soluciones OriónCanalIT-SW-05-01</v>
      </c>
      <c r="B1861" s="21" t="str">
        <f t="shared" si="100"/>
        <v>IT-SW-05-01Canal</v>
      </c>
      <c r="D1861" s="21" t="s">
        <v>3654</v>
      </c>
      <c r="E1861" t="s">
        <v>3605</v>
      </c>
      <c r="F1861" s="41" t="s">
        <v>3567</v>
      </c>
      <c r="G1861" s="21" t="str">
        <f t="shared" si="101"/>
        <v>Soluciones Orión</v>
      </c>
      <c r="H1861" s="21" t="s">
        <v>94</v>
      </c>
      <c r="I1861" s="21" t="s">
        <v>74</v>
      </c>
      <c r="J1861" t="s">
        <v>3606</v>
      </c>
      <c r="K1861" t="s">
        <v>3607</v>
      </c>
      <c r="L1861" s="61" t="s">
        <v>92</v>
      </c>
      <c r="M1861" s="61" t="s">
        <v>3570</v>
      </c>
      <c r="N1861" s="41" t="s">
        <v>3571</v>
      </c>
      <c r="O1861" s="41" t="s">
        <v>3572</v>
      </c>
      <c r="P1861" s="41" t="s">
        <v>3608</v>
      </c>
      <c r="Q1861" s="47" t="str">
        <f t="shared" si="98"/>
        <v>IT-SW-05-01</v>
      </c>
      <c r="R1861" s="91" t="s">
        <v>3574</v>
      </c>
      <c r="S1861" s="46">
        <v>250000</v>
      </c>
      <c r="T1861" s="61">
        <v>1</v>
      </c>
      <c r="U1861" s="62">
        <v>1</v>
      </c>
      <c r="V1861" s="49" t="str">
        <f t="shared" si="102"/>
        <v>COP</v>
      </c>
      <c r="W1861" t="b">
        <f t="shared" si="103"/>
        <v>0</v>
      </c>
    </row>
    <row r="1862" spans="1:23" x14ac:dyDescent="0.2">
      <c r="A1862" s="21" t="str">
        <f t="shared" si="99"/>
        <v>Soluciones OriónCanalIT-SW-05-02</v>
      </c>
      <c r="B1862" s="21" t="str">
        <f t="shared" si="100"/>
        <v>IT-SW-05-02Canal</v>
      </c>
      <c r="D1862" s="21" t="s">
        <v>3654</v>
      </c>
      <c r="E1862" t="s">
        <v>3609</v>
      </c>
      <c r="F1862" s="41" t="s">
        <v>3567</v>
      </c>
      <c r="G1862" s="21" t="str">
        <f t="shared" si="101"/>
        <v>Soluciones Orión</v>
      </c>
      <c r="H1862" s="21" t="s">
        <v>94</v>
      </c>
      <c r="I1862" s="21" t="s">
        <v>74</v>
      </c>
      <c r="J1862" t="s">
        <v>3606</v>
      </c>
      <c r="K1862" t="s">
        <v>3607</v>
      </c>
      <c r="L1862" s="61" t="s">
        <v>92</v>
      </c>
      <c r="M1862" s="61" t="s">
        <v>3570</v>
      </c>
      <c r="N1862" s="41" t="s">
        <v>3571</v>
      </c>
      <c r="O1862" s="41" t="s">
        <v>3576</v>
      </c>
      <c r="P1862" s="41" t="s">
        <v>3608</v>
      </c>
      <c r="Q1862" s="47" t="str">
        <f t="shared" si="98"/>
        <v>IT-SW-05-02</v>
      </c>
      <c r="R1862" s="91" t="s">
        <v>3574</v>
      </c>
      <c r="S1862" s="46">
        <v>500000</v>
      </c>
      <c r="T1862" s="61">
        <v>1</v>
      </c>
      <c r="U1862" s="62">
        <v>1</v>
      </c>
      <c r="V1862" s="49" t="str">
        <f t="shared" si="102"/>
        <v>COP</v>
      </c>
      <c r="W1862" t="b">
        <f t="shared" si="103"/>
        <v>0</v>
      </c>
    </row>
    <row r="1863" spans="1:23" x14ac:dyDescent="0.2">
      <c r="A1863" s="21" t="str">
        <f t="shared" si="99"/>
        <v>Soluciones OriónCanalIT-SW-05-03</v>
      </c>
      <c r="B1863" s="21" t="str">
        <f t="shared" si="100"/>
        <v>IT-SW-05-03Canal</v>
      </c>
      <c r="D1863" s="21" t="s">
        <v>3654</v>
      </c>
      <c r="E1863" t="s">
        <v>3610</v>
      </c>
      <c r="F1863" s="41" t="s">
        <v>3567</v>
      </c>
      <c r="G1863" s="21" t="str">
        <f t="shared" si="101"/>
        <v>Soluciones Orión</v>
      </c>
      <c r="H1863" s="21" t="s">
        <v>94</v>
      </c>
      <c r="I1863" s="21" t="s">
        <v>74</v>
      </c>
      <c r="J1863" t="s">
        <v>3606</v>
      </c>
      <c r="K1863" t="s">
        <v>3607</v>
      </c>
      <c r="L1863" s="61" t="s">
        <v>92</v>
      </c>
      <c r="M1863" s="61" t="s">
        <v>3570</v>
      </c>
      <c r="N1863" s="41" t="s">
        <v>3578</v>
      </c>
      <c r="O1863" s="41" t="s">
        <v>3572</v>
      </c>
      <c r="P1863" s="41" t="s">
        <v>3608</v>
      </c>
      <c r="Q1863" s="47" t="str">
        <f t="shared" si="98"/>
        <v>IT-SW-05-03</v>
      </c>
      <c r="R1863" s="91" t="s">
        <v>3574</v>
      </c>
      <c r="S1863" s="46">
        <v>300000</v>
      </c>
      <c r="T1863" s="61">
        <v>1</v>
      </c>
      <c r="U1863" s="62">
        <v>1</v>
      </c>
      <c r="V1863" s="49" t="str">
        <f t="shared" si="102"/>
        <v>COP</v>
      </c>
      <c r="W1863" t="b">
        <f t="shared" si="103"/>
        <v>0</v>
      </c>
    </row>
    <row r="1864" spans="1:23" x14ac:dyDescent="0.2">
      <c r="A1864" s="21" t="str">
        <f t="shared" si="99"/>
        <v>Soluciones OriónCanalIT-SW-05-04</v>
      </c>
      <c r="B1864" s="21" t="str">
        <f t="shared" si="100"/>
        <v>IT-SW-05-04Canal</v>
      </c>
      <c r="D1864" s="21" t="s">
        <v>3654</v>
      </c>
      <c r="E1864" t="s">
        <v>3611</v>
      </c>
      <c r="F1864" s="41" t="s">
        <v>3567</v>
      </c>
      <c r="G1864" s="21" t="str">
        <f t="shared" si="101"/>
        <v>Soluciones Orión</v>
      </c>
      <c r="H1864" s="21" t="s">
        <v>94</v>
      </c>
      <c r="I1864" s="21" t="s">
        <v>74</v>
      </c>
      <c r="J1864" t="s">
        <v>3606</v>
      </c>
      <c r="K1864" t="s">
        <v>3607</v>
      </c>
      <c r="L1864" s="61" t="s">
        <v>92</v>
      </c>
      <c r="M1864" s="61" t="s">
        <v>3570</v>
      </c>
      <c r="N1864" s="41" t="s">
        <v>3578</v>
      </c>
      <c r="O1864" s="41" t="s">
        <v>3576</v>
      </c>
      <c r="P1864" s="41" t="s">
        <v>3608</v>
      </c>
      <c r="Q1864" s="47" t="str">
        <f t="shared" si="98"/>
        <v>IT-SW-05-04</v>
      </c>
      <c r="R1864" s="91" t="s">
        <v>3574</v>
      </c>
      <c r="S1864" s="46">
        <v>600000</v>
      </c>
      <c r="T1864" s="61">
        <v>1</v>
      </c>
      <c r="U1864" s="62">
        <v>1</v>
      </c>
      <c r="V1864" s="49" t="str">
        <f t="shared" si="102"/>
        <v>COP</v>
      </c>
      <c r="W1864" t="b">
        <f t="shared" si="103"/>
        <v>0</v>
      </c>
    </row>
    <row r="1865" spans="1:23" x14ac:dyDescent="0.2">
      <c r="A1865" s="21" t="str">
        <f t="shared" si="99"/>
        <v>Soluciones OriónCanalIT-SW-05-05</v>
      </c>
      <c r="B1865" s="21" t="str">
        <f t="shared" si="100"/>
        <v>IT-SW-05-05Canal</v>
      </c>
      <c r="D1865" s="21" t="s">
        <v>3654</v>
      </c>
      <c r="E1865" t="s">
        <v>3612</v>
      </c>
      <c r="F1865" s="41" t="s">
        <v>3567</v>
      </c>
      <c r="G1865" s="21" t="str">
        <f t="shared" si="101"/>
        <v>Soluciones Orión</v>
      </c>
      <c r="H1865" s="21" t="s">
        <v>94</v>
      </c>
      <c r="I1865" s="21" t="s">
        <v>74</v>
      </c>
      <c r="J1865" t="s">
        <v>3606</v>
      </c>
      <c r="K1865" t="s">
        <v>3607</v>
      </c>
      <c r="L1865" s="61" t="s">
        <v>92</v>
      </c>
      <c r="M1865" s="61" t="s">
        <v>3570</v>
      </c>
      <c r="N1865" s="41" t="s">
        <v>3581</v>
      </c>
      <c r="O1865" s="41" t="s">
        <v>3572</v>
      </c>
      <c r="P1865" s="41" t="s">
        <v>3608</v>
      </c>
      <c r="Q1865" s="47" t="str">
        <f t="shared" si="98"/>
        <v>IT-SW-05-05</v>
      </c>
      <c r="R1865" s="91" t="s">
        <v>3574</v>
      </c>
      <c r="S1865" s="46">
        <v>300000</v>
      </c>
      <c r="T1865" s="61">
        <v>1</v>
      </c>
      <c r="U1865" s="62">
        <v>1</v>
      </c>
      <c r="V1865" s="49" t="str">
        <f t="shared" si="102"/>
        <v>COP</v>
      </c>
      <c r="W1865" t="b">
        <f t="shared" si="103"/>
        <v>0</v>
      </c>
    </row>
    <row r="1866" spans="1:23" x14ac:dyDescent="0.2">
      <c r="A1866" s="21" t="str">
        <f t="shared" si="99"/>
        <v>Soluciones OriónCanalIT-SW-05-06</v>
      </c>
      <c r="B1866" s="21" t="str">
        <f t="shared" si="100"/>
        <v>IT-SW-05-06Canal</v>
      </c>
      <c r="D1866" s="21" t="s">
        <v>3654</v>
      </c>
      <c r="E1866" t="s">
        <v>3613</v>
      </c>
      <c r="F1866" s="41" t="s">
        <v>3567</v>
      </c>
      <c r="G1866" s="21" t="str">
        <f t="shared" si="101"/>
        <v>Soluciones Orión</v>
      </c>
      <c r="H1866" s="21" t="s">
        <v>94</v>
      </c>
      <c r="I1866" s="21" t="s">
        <v>74</v>
      </c>
      <c r="J1866" t="s">
        <v>3606</v>
      </c>
      <c r="K1866" t="s">
        <v>3607</v>
      </c>
      <c r="L1866" s="61" t="s">
        <v>92</v>
      </c>
      <c r="M1866" s="61" t="s">
        <v>3570</v>
      </c>
      <c r="N1866" s="41" t="s">
        <v>3581</v>
      </c>
      <c r="O1866" s="41" t="s">
        <v>3576</v>
      </c>
      <c r="P1866" s="41" t="s">
        <v>3608</v>
      </c>
      <c r="Q1866" s="47" t="str">
        <f t="shared" si="98"/>
        <v>IT-SW-05-06</v>
      </c>
      <c r="R1866" s="91" t="s">
        <v>3574</v>
      </c>
      <c r="S1866" s="46">
        <v>600000</v>
      </c>
      <c r="T1866" s="61">
        <v>1</v>
      </c>
      <c r="U1866" s="62">
        <v>1</v>
      </c>
      <c r="V1866" s="49" t="str">
        <f t="shared" si="102"/>
        <v>COP</v>
      </c>
      <c r="W1866" t="b">
        <f t="shared" si="103"/>
        <v>0</v>
      </c>
    </row>
    <row r="1867" spans="1:23" x14ac:dyDescent="0.2">
      <c r="A1867" s="21" t="str">
        <f t="shared" si="99"/>
        <v>Soluciones OriónCanalIT-SW-06-01</v>
      </c>
      <c r="B1867" s="21" t="str">
        <f t="shared" si="100"/>
        <v>IT-SW-06-01Canal</v>
      </c>
      <c r="D1867" s="21" t="s">
        <v>3654</v>
      </c>
      <c r="E1867" t="s">
        <v>3614</v>
      </c>
      <c r="F1867" s="41" t="s">
        <v>3567</v>
      </c>
      <c r="G1867" s="21" t="str">
        <f t="shared" si="101"/>
        <v>Soluciones Orión</v>
      </c>
      <c r="H1867" s="21" t="s">
        <v>94</v>
      </c>
      <c r="I1867" s="21" t="s">
        <v>74</v>
      </c>
      <c r="J1867" t="s">
        <v>3615</v>
      </c>
      <c r="K1867" t="s">
        <v>3616</v>
      </c>
      <c r="L1867" s="61" t="s">
        <v>92</v>
      </c>
      <c r="M1867" s="61" t="s">
        <v>3570</v>
      </c>
      <c r="N1867" s="41" t="s">
        <v>3571</v>
      </c>
      <c r="O1867" s="41" t="s">
        <v>3576</v>
      </c>
      <c r="P1867" s="41" t="s">
        <v>3608</v>
      </c>
      <c r="Q1867" s="47" t="str">
        <f t="shared" si="98"/>
        <v>IT-SW-06-01</v>
      </c>
      <c r="R1867" s="91" t="s">
        <v>3574</v>
      </c>
      <c r="S1867" s="46">
        <v>11250000</v>
      </c>
      <c r="T1867" s="61">
        <v>1</v>
      </c>
      <c r="U1867" s="62">
        <v>1</v>
      </c>
      <c r="V1867" s="49" t="str">
        <f t="shared" si="102"/>
        <v>COP</v>
      </c>
      <c r="W1867" t="b">
        <f t="shared" si="103"/>
        <v>0</v>
      </c>
    </row>
    <row r="1868" spans="1:23" x14ac:dyDescent="0.2">
      <c r="A1868" s="21" t="str">
        <f t="shared" si="99"/>
        <v>Soluciones OriónCanalIT-SW-06-02</v>
      </c>
      <c r="B1868" s="21" t="str">
        <f t="shared" si="100"/>
        <v>IT-SW-06-02Canal</v>
      </c>
      <c r="D1868" s="21" t="s">
        <v>3654</v>
      </c>
      <c r="E1868" t="s">
        <v>3617</v>
      </c>
      <c r="F1868" s="41" t="s">
        <v>3567</v>
      </c>
      <c r="G1868" s="21" t="str">
        <f t="shared" si="101"/>
        <v>Soluciones Orión</v>
      </c>
      <c r="H1868" s="21" t="s">
        <v>94</v>
      </c>
      <c r="I1868" s="21" t="s">
        <v>74</v>
      </c>
      <c r="J1868" t="s">
        <v>3615</v>
      </c>
      <c r="K1868" t="s">
        <v>3616</v>
      </c>
      <c r="L1868" s="61" t="s">
        <v>92</v>
      </c>
      <c r="M1868" s="61" t="s">
        <v>3570</v>
      </c>
      <c r="N1868" s="41" t="s">
        <v>3578</v>
      </c>
      <c r="O1868" s="41" t="s">
        <v>3576</v>
      </c>
      <c r="P1868" s="41" t="s">
        <v>3608</v>
      </c>
      <c r="Q1868" s="47" t="str">
        <f t="shared" si="98"/>
        <v>IT-SW-06-02</v>
      </c>
      <c r="R1868" s="91" t="s">
        <v>3574</v>
      </c>
      <c r="S1868" s="46">
        <v>14625000</v>
      </c>
      <c r="T1868" s="61">
        <v>1</v>
      </c>
      <c r="U1868" s="62">
        <v>1</v>
      </c>
      <c r="V1868" s="49" t="str">
        <f t="shared" si="102"/>
        <v>COP</v>
      </c>
      <c r="W1868" t="b">
        <f t="shared" si="103"/>
        <v>0</v>
      </c>
    </row>
    <row r="1869" spans="1:23" x14ac:dyDescent="0.2">
      <c r="A1869" s="21" t="str">
        <f t="shared" si="99"/>
        <v>Soluciones OriónCanalIT-SW-06-03</v>
      </c>
      <c r="B1869" s="21" t="str">
        <f t="shared" si="100"/>
        <v>IT-SW-06-03Canal</v>
      </c>
      <c r="D1869" s="21" t="s">
        <v>3654</v>
      </c>
      <c r="E1869" t="s">
        <v>3618</v>
      </c>
      <c r="F1869" s="41" t="s">
        <v>3567</v>
      </c>
      <c r="G1869" s="21" t="str">
        <f t="shared" si="101"/>
        <v>Soluciones Orión</v>
      </c>
      <c r="H1869" s="21" t="s">
        <v>94</v>
      </c>
      <c r="I1869" s="21" t="s">
        <v>74</v>
      </c>
      <c r="J1869" t="s">
        <v>3615</v>
      </c>
      <c r="K1869" t="s">
        <v>3616</v>
      </c>
      <c r="L1869" s="61" t="s">
        <v>92</v>
      </c>
      <c r="M1869" s="61" t="s">
        <v>3570</v>
      </c>
      <c r="N1869" s="41" t="s">
        <v>3581</v>
      </c>
      <c r="O1869" s="41" t="s">
        <v>3576</v>
      </c>
      <c r="P1869" s="41" t="s">
        <v>3608</v>
      </c>
      <c r="Q1869" s="47" t="str">
        <f t="shared" si="98"/>
        <v>IT-SW-06-03</v>
      </c>
      <c r="R1869" s="91" t="s">
        <v>3574</v>
      </c>
      <c r="S1869" s="46">
        <v>19012500</v>
      </c>
      <c r="T1869" s="61">
        <v>1</v>
      </c>
      <c r="U1869" s="62">
        <v>1</v>
      </c>
      <c r="V1869" s="49" t="str">
        <f t="shared" si="102"/>
        <v>COP</v>
      </c>
      <c r="W1869" t="b">
        <f t="shared" si="103"/>
        <v>0</v>
      </c>
    </row>
    <row r="1870" spans="1:23" x14ac:dyDescent="0.2">
      <c r="A1870" s="21" t="str">
        <f t="shared" si="99"/>
        <v>Soluciones OriónCanalIT-SW-07-01</v>
      </c>
      <c r="B1870" s="21" t="str">
        <f t="shared" si="100"/>
        <v>IT-SW-07-01Canal</v>
      </c>
      <c r="D1870" s="21" t="s">
        <v>3654</v>
      </c>
      <c r="E1870" t="s">
        <v>3619</v>
      </c>
      <c r="F1870" s="41" t="s">
        <v>3567</v>
      </c>
      <c r="G1870" s="21" t="str">
        <f t="shared" si="101"/>
        <v>Soluciones Orión</v>
      </c>
      <c r="H1870" s="21" t="s">
        <v>94</v>
      </c>
      <c r="I1870" s="21" t="s">
        <v>74</v>
      </c>
      <c r="J1870" t="s">
        <v>3620</v>
      </c>
      <c r="K1870" t="s">
        <v>29</v>
      </c>
      <c r="L1870" s="61" t="s">
        <v>92</v>
      </c>
      <c r="M1870" s="61" t="s">
        <v>3570</v>
      </c>
      <c r="N1870" s="41" t="s">
        <v>3571</v>
      </c>
      <c r="O1870" s="41" t="s">
        <v>3572</v>
      </c>
      <c r="P1870" s="41" t="s">
        <v>3621</v>
      </c>
      <c r="Q1870" s="47" t="str">
        <f t="shared" si="98"/>
        <v>IT-SW-07-01</v>
      </c>
      <c r="R1870" s="91" t="s">
        <v>3574</v>
      </c>
      <c r="S1870" s="46">
        <v>250000</v>
      </c>
      <c r="T1870" s="61">
        <v>1</v>
      </c>
      <c r="U1870" s="62">
        <v>1</v>
      </c>
      <c r="V1870" s="49" t="str">
        <f t="shared" si="102"/>
        <v>COP</v>
      </c>
      <c r="W1870" t="b">
        <f t="shared" si="103"/>
        <v>0</v>
      </c>
    </row>
    <row r="1871" spans="1:23" x14ac:dyDescent="0.2">
      <c r="A1871" s="21" t="str">
        <f t="shared" si="99"/>
        <v>Soluciones OriónCanalIT-SW-07-02</v>
      </c>
      <c r="B1871" s="21" t="str">
        <f t="shared" si="100"/>
        <v>IT-SW-07-02Canal</v>
      </c>
      <c r="D1871" s="21" t="s">
        <v>3654</v>
      </c>
      <c r="E1871" t="s">
        <v>3622</v>
      </c>
      <c r="F1871" s="41" t="s">
        <v>3567</v>
      </c>
      <c r="G1871" s="21" t="str">
        <f t="shared" si="101"/>
        <v>Soluciones Orión</v>
      </c>
      <c r="H1871" s="21" t="s">
        <v>94</v>
      </c>
      <c r="I1871" s="21" t="s">
        <v>74</v>
      </c>
      <c r="J1871" t="s">
        <v>3620</v>
      </c>
      <c r="K1871" t="s">
        <v>29</v>
      </c>
      <c r="L1871" s="61" t="s">
        <v>92</v>
      </c>
      <c r="M1871" s="61" t="s">
        <v>3570</v>
      </c>
      <c r="N1871" s="41" t="s">
        <v>3571</v>
      </c>
      <c r="O1871" s="41" t="s">
        <v>3576</v>
      </c>
      <c r="P1871" s="41" t="s">
        <v>3621</v>
      </c>
      <c r="Q1871" s="47" t="str">
        <f t="shared" si="98"/>
        <v>IT-SW-07-02</v>
      </c>
      <c r="R1871" s="91" t="s">
        <v>3574</v>
      </c>
      <c r="S1871" s="46">
        <v>375000</v>
      </c>
      <c r="T1871" s="61">
        <v>1</v>
      </c>
      <c r="U1871" s="62">
        <v>1</v>
      </c>
      <c r="V1871" s="49" t="str">
        <f t="shared" si="102"/>
        <v>COP</v>
      </c>
      <c r="W1871" t="b">
        <f t="shared" si="103"/>
        <v>0</v>
      </c>
    </row>
    <row r="1872" spans="1:23" x14ac:dyDescent="0.2">
      <c r="A1872" s="21" t="str">
        <f t="shared" si="99"/>
        <v>Soluciones OriónCanalIT-SW-07-03</v>
      </c>
      <c r="B1872" s="21" t="str">
        <f t="shared" si="100"/>
        <v>IT-SW-07-03Canal</v>
      </c>
      <c r="D1872" s="21" t="s">
        <v>3654</v>
      </c>
      <c r="E1872" t="s">
        <v>3623</v>
      </c>
      <c r="F1872" s="41" t="s">
        <v>3567</v>
      </c>
      <c r="G1872" s="21" t="str">
        <f t="shared" si="101"/>
        <v>Soluciones Orión</v>
      </c>
      <c r="H1872" s="21" t="s">
        <v>94</v>
      </c>
      <c r="I1872" s="21" t="s">
        <v>74</v>
      </c>
      <c r="J1872" t="s">
        <v>3620</v>
      </c>
      <c r="K1872" t="s">
        <v>29</v>
      </c>
      <c r="L1872" s="61" t="s">
        <v>92</v>
      </c>
      <c r="M1872" s="61" t="s">
        <v>3570</v>
      </c>
      <c r="N1872" s="41" t="s">
        <v>3578</v>
      </c>
      <c r="O1872" s="41" t="s">
        <v>3572</v>
      </c>
      <c r="P1872" s="41" t="s">
        <v>3621</v>
      </c>
      <c r="Q1872" s="47" t="str">
        <f t="shared" si="98"/>
        <v>IT-SW-07-03</v>
      </c>
      <c r="R1872" s="91" t="s">
        <v>3574</v>
      </c>
      <c r="S1872" s="46">
        <v>287499.99999999994</v>
      </c>
      <c r="T1872" s="61">
        <v>1</v>
      </c>
      <c r="U1872" s="62">
        <v>1</v>
      </c>
      <c r="V1872" s="49" t="str">
        <f t="shared" si="102"/>
        <v>COP</v>
      </c>
      <c r="W1872" t="b">
        <f t="shared" si="103"/>
        <v>0</v>
      </c>
    </row>
    <row r="1873" spans="1:23" x14ac:dyDescent="0.2">
      <c r="A1873" s="21" t="str">
        <f t="shared" si="99"/>
        <v>Soluciones OriónCanalIT-SW-07-04</v>
      </c>
      <c r="B1873" s="21" t="str">
        <f t="shared" si="100"/>
        <v>IT-SW-07-04Canal</v>
      </c>
      <c r="D1873" s="21" t="s">
        <v>3654</v>
      </c>
      <c r="E1873" t="s">
        <v>3624</v>
      </c>
      <c r="F1873" s="41" t="s">
        <v>3567</v>
      </c>
      <c r="G1873" s="21" t="str">
        <f t="shared" si="101"/>
        <v>Soluciones Orión</v>
      </c>
      <c r="H1873" s="21" t="s">
        <v>94</v>
      </c>
      <c r="I1873" s="21" t="s">
        <v>74</v>
      </c>
      <c r="J1873" t="s">
        <v>3620</v>
      </c>
      <c r="K1873" t="s">
        <v>29</v>
      </c>
      <c r="L1873" s="61" t="s">
        <v>92</v>
      </c>
      <c r="M1873" s="61" t="s">
        <v>3570</v>
      </c>
      <c r="N1873" s="41" t="s">
        <v>3578</v>
      </c>
      <c r="O1873" s="41" t="s">
        <v>3576</v>
      </c>
      <c r="P1873" s="41" t="s">
        <v>3621</v>
      </c>
      <c r="Q1873" s="47" t="str">
        <f t="shared" si="98"/>
        <v>IT-SW-07-04</v>
      </c>
      <c r="R1873" s="91" t="s">
        <v>3574</v>
      </c>
      <c r="S1873" s="46">
        <v>431250</v>
      </c>
      <c r="T1873" s="61">
        <v>1</v>
      </c>
      <c r="U1873" s="62">
        <v>1</v>
      </c>
      <c r="V1873" s="49" t="str">
        <f t="shared" si="102"/>
        <v>COP</v>
      </c>
      <c r="W1873" t="b">
        <f t="shared" si="103"/>
        <v>0</v>
      </c>
    </row>
    <row r="1874" spans="1:23" x14ac:dyDescent="0.2">
      <c r="A1874" s="21" t="str">
        <f t="shared" si="99"/>
        <v>Soluciones OriónCanalIT-SW-07-05</v>
      </c>
      <c r="B1874" s="21" t="str">
        <f t="shared" si="100"/>
        <v>IT-SW-07-05Canal</v>
      </c>
      <c r="D1874" s="21" t="s">
        <v>3654</v>
      </c>
      <c r="E1874" t="s">
        <v>3625</v>
      </c>
      <c r="F1874" s="41" t="s">
        <v>3567</v>
      </c>
      <c r="G1874" s="21" t="str">
        <f t="shared" si="101"/>
        <v>Soluciones Orión</v>
      </c>
      <c r="H1874" s="21" t="s">
        <v>94</v>
      </c>
      <c r="I1874" s="21" t="s">
        <v>74</v>
      </c>
      <c r="J1874" t="s">
        <v>3620</v>
      </c>
      <c r="K1874" t="s">
        <v>29</v>
      </c>
      <c r="L1874" s="61" t="s">
        <v>92</v>
      </c>
      <c r="M1874" s="61" t="s">
        <v>3570</v>
      </c>
      <c r="N1874" s="41" t="s">
        <v>3581</v>
      </c>
      <c r="O1874" s="41" t="s">
        <v>3572</v>
      </c>
      <c r="P1874" s="41" t="s">
        <v>3621</v>
      </c>
      <c r="Q1874" s="47" t="str">
        <f t="shared" si="98"/>
        <v>IT-SW-07-05</v>
      </c>
      <c r="R1874" s="91" t="s">
        <v>3574</v>
      </c>
      <c r="S1874" s="46">
        <v>330624.99999999994</v>
      </c>
      <c r="T1874" s="61">
        <v>1</v>
      </c>
      <c r="U1874" s="62">
        <v>1</v>
      </c>
      <c r="V1874" s="49" t="str">
        <f t="shared" si="102"/>
        <v>COP</v>
      </c>
      <c r="W1874" t="b">
        <f t="shared" si="103"/>
        <v>0</v>
      </c>
    </row>
    <row r="1875" spans="1:23" x14ac:dyDescent="0.2">
      <c r="A1875" s="21" t="str">
        <f t="shared" si="99"/>
        <v>Soluciones OriónCanalIT-SW-07-06</v>
      </c>
      <c r="B1875" s="21" t="str">
        <f t="shared" si="100"/>
        <v>IT-SW-07-06Canal</v>
      </c>
      <c r="D1875" s="21" t="s">
        <v>3654</v>
      </c>
      <c r="E1875" t="s">
        <v>3626</v>
      </c>
      <c r="F1875" s="41" t="s">
        <v>3567</v>
      </c>
      <c r="G1875" s="21" t="str">
        <f t="shared" si="101"/>
        <v>Soluciones Orión</v>
      </c>
      <c r="H1875" s="21" t="s">
        <v>94</v>
      </c>
      <c r="I1875" s="21" t="s">
        <v>74</v>
      </c>
      <c r="J1875" t="s">
        <v>3620</v>
      </c>
      <c r="K1875" t="s">
        <v>29</v>
      </c>
      <c r="L1875" s="61" t="s">
        <v>92</v>
      </c>
      <c r="M1875" s="61" t="s">
        <v>3570</v>
      </c>
      <c r="N1875" s="41" t="s">
        <v>3581</v>
      </c>
      <c r="O1875" s="41" t="s">
        <v>3576</v>
      </c>
      <c r="P1875" s="41" t="s">
        <v>3621</v>
      </c>
      <c r="Q1875" s="47" t="str">
        <f t="shared" si="98"/>
        <v>IT-SW-07-06</v>
      </c>
      <c r="R1875" s="91" t="s">
        <v>3574</v>
      </c>
      <c r="S1875" s="46">
        <v>495937.49999999994</v>
      </c>
      <c r="T1875" s="61">
        <v>1</v>
      </c>
      <c r="U1875" s="62">
        <v>1</v>
      </c>
      <c r="V1875" s="49" t="str">
        <f t="shared" si="102"/>
        <v>COP</v>
      </c>
      <c r="W1875" t="b">
        <f t="shared" si="103"/>
        <v>0</v>
      </c>
    </row>
    <row r="1876" spans="1:23" x14ac:dyDescent="0.2">
      <c r="A1876" s="21" t="str">
        <f t="shared" si="99"/>
        <v>Soluciones OriónCanalIT-SW-08-01</v>
      </c>
      <c r="B1876" s="21" t="str">
        <f t="shared" si="100"/>
        <v>IT-SW-08-01Canal</v>
      </c>
      <c r="D1876" s="21" t="s">
        <v>3654</v>
      </c>
      <c r="E1876" t="s">
        <v>3627</v>
      </c>
      <c r="F1876" s="41" t="s">
        <v>3567</v>
      </c>
      <c r="G1876" s="21" t="str">
        <f t="shared" si="101"/>
        <v>Soluciones Orión</v>
      </c>
      <c r="H1876" s="21" t="s">
        <v>94</v>
      </c>
      <c r="I1876" s="21" t="s">
        <v>74</v>
      </c>
      <c r="J1876" t="s">
        <v>3628</v>
      </c>
      <c r="K1876" t="s">
        <v>3629</v>
      </c>
      <c r="L1876" s="61" t="s">
        <v>92</v>
      </c>
      <c r="M1876" s="61" t="s">
        <v>3570</v>
      </c>
      <c r="N1876" s="41" t="s">
        <v>3571</v>
      </c>
      <c r="O1876" s="41" t="s">
        <v>3572</v>
      </c>
      <c r="P1876" s="41" t="s">
        <v>3608</v>
      </c>
      <c r="Q1876" s="47" t="str">
        <f t="shared" si="98"/>
        <v>IT-SW-08-01</v>
      </c>
      <c r="R1876" s="91" t="s">
        <v>3574</v>
      </c>
      <c r="S1876" s="46">
        <v>37500</v>
      </c>
      <c r="T1876" s="61">
        <v>1</v>
      </c>
      <c r="U1876" s="62">
        <v>1</v>
      </c>
      <c r="V1876" s="49" t="str">
        <f t="shared" si="102"/>
        <v>COP</v>
      </c>
      <c r="W1876" t="b">
        <f t="shared" si="103"/>
        <v>0</v>
      </c>
    </row>
    <row r="1877" spans="1:23" x14ac:dyDescent="0.2">
      <c r="A1877" s="21" t="str">
        <f t="shared" si="99"/>
        <v>Soluciones OriónCanalIT-SW-08-02</v>
      </c>
      <c r="B1877" s="21" t="str">
        <f t="shared" si="100"/>
        <v>IT-SW-08-02Canal</v>
      </c>
      <c r="D1877" s="21" t="s">
        <v>3654</v>
      </c>
      <c r="E1877" t="s">
        <v>3630</v>
      </c>
      <c r="F1877" s="41" t="s">
        <v>3567</v>
      </c>
      <c r="G1877" s="21" t="str">
        <f t="shared" si="101"/>
        <v>Soluciones Orión</v>
      </c>
      <c r="H1877" s="21" t="s">
        <v>94</v>
      </c>
      <c r="I1877" s="21" t="s">
        <v>74</v>
      </c>
      <c r="J1877" t="s">
        <v>3628</v>
      </c>
      <c r="K1877" t="s">
        <v>3629</v>
      </c>
      <c r="L1877" s="61" t="s">
        <v>92</v>
      </c>
      <c r="M1877" s="61" t="s">
        <v>3570</v>
      </c>
      <c r="N1877" s="41" t="s">
        <v>3571</v>
      </c>
      <c r="O1877" s="41" t="s">
        <v>3576</v>
      </c>
      <c r="P1877" s="41" t="s">
        <v>3608</v>
      </c>
      <c r="Q1877" s="47" t="str">
        <f t="shared" si="98"/>
        <v>IT-SW-08-02</v>
      </c>
      <c r="R1877" s="91" t="s">
        <v>3574</v>
      </c>
      <c r="S1877" s="46">
        <v>56250</v>
      </c>
      <c r="T1877" s="61">
        <v>1</v>
      </c>
      <c r="U1877" s="62">
        <v>1</v>
      </c>
      <c r="V1877" s="49" t="str">
        <f t="shared" si="102"/>
        <v>COP</v>
      </c>
      <c r="W1877" t="b">
        <f t="shared" si="103"/>
        <v>0</v>
      </c>
    </row>
    <row r="1878" spans="1:23" x14ac:dyDescent="0.2">
      <c r="A1878" s="21" t="str">
        <f t="shared" si="99"/>
        <v>Soluciones OriónCanalIT-SW-08-03</v>
      </c>
      <c r="B1878" s="21" t="str">
        <f t="shared" si="100"/>
        <v>IT-SW-08-03Canal</v>
      </c>
      <c r="D1878" s="21" t="s">
        <v>3654</v>
      </c>
      <c r="E1878" t="s">
        <v>3631</v>
      </c>
      <c r="F1878" s="41" t="s">
        <v>3567</v>
      </c>
      <c r="G1878" s="21" t="str">
        <f t="shared" si="101"/>
        <v>Soluciones Orión</v>
      </c>
      <c r="H1878" s="21" t="s">
        <v>94</v>
      </c>
      <c r="I1878" s="21" t="s">
        <v>74</v>
      </c>
      <c r="J1878" t="s">
        <v>3628</v>
      </c>
      <c r="K1878" t="s">
        <v>3629</v>
      </c>
      <c r="L1878" s="61" t="s">
        <v>92</v>
      </c>
      <c r="M1878" s="61" t="s">
        <v>3570</v>
      </c>
      <c r="N1878" s="41" t="s">
        <v>3578</v>
      </c>
      <c r="O1878" s="41" t="s">
        <v>3572</v>
      </c>
      <c r="P1878" s="41" t="s">
        <v>3608</v>
      </c>
      <c r="Q1878" s="47" t="str">
        <f t="shared" si="98"/>
        <v>IT-SW-08-03</v>
      </c>
      <c r="R1878" s="91" t="s">
        <v>3574</v>
      </c>
      <c r="S1878" s="46">
        <v>64687.499999999993</v>
      </c>
      <c r="T1878" s="61">
        <v>1</v>
      </c>
      <c r="U1878" s="62">
        <v>1</v>
      </c>
      <c r="V1878" s="49" t="str">
        <f t="shared" si="102"/>
        <v>COP</v>
      </c>
      <c r="W1878" t="b">
        <f t="shared" si="103"/>
        <v>0</v>
      </c>
    </row>
    <row r="1879" spans="1:23" x14ac:dyDescent="0.2">
      <c r="A1879" s="21" t="str">
        <f t="shared" si="99"/>
        <v>Soluciones OriónCanalIT-SW-08-04</v>
      </c>
      <c r="B1879" s="21" t="str">
        <f t="shared" si="100"/>
        <v>IT-SW-08-04Canal</v>
      </c>
      <c r="D1879" s="21" t="s">
        <v>3654</v>
      </c>
      <c r="E1879" t="s">
        <v>3632</v>
      </c>
      <c r="F1879" s="41" t="s">
        <v>3567</v>
      </c>
      <c r="G1879" s="21" t="str">
        <f t="shared" si="101"/>
        <v>Soluciones Orión</v>
      </c>
      <c r="H1879" s="21" t="s">
        <v>94</v>
      </c>
      <c r="I1879" s="21" t="s">
        <v>74</v>
      </c>
      <c r="J1879" t="s">
        <v>3628</v>
      </c>
      <c r="K1879" t="s">
        <v>3629</v>
      </c>
      <c r="L1879" s="61" t="s">
        <v>92</v>
      </c>
      <c r="M1879" s="61" t="s">
        <v>3570</v>
      </c>
      <c r="N1879" s="41" t="s">
        <v>3578</v>
      </c>
      <c r="O1879" s="41" t="s">
        <v>3576</v>
      </c>
      <c r="P1879" s="41" t="s">
        <v>3608</v>
      </c>
      <c r="Q1879" s="47" t="str">
        <f t="shared" si="98"/>
        <v>IT-SW-08-04</v>
      </c>
      <c r="R1879" s="91" t="s">
        <v>3574</v>
      </c>
      <c r="S1879" s="46">
        <v>74390.624999999985</v>
      </c>
      <c r="T1879" s="61">
        <v>1</v>
      </c>
      <c r="U1879" s="62">
        <v>1</v>
      </c>
      <c r="V1879" s="49" t="str">
        <f t="shared" si="102"/>
        <v>COP</v>
      </c>
      <c r="W1879" t="b">
        <f t="shared" si="103"/>
        <v>0</v>
      </c>
    </row>
    <row r="1880" spans="1:23" x14ac:dyDescent="0.2">
      <c r="A1880" s="21" t="str">
        <f t="shared" si="99"/>
        <v>Soluciones OriónCanalIT-SW-08-05</v>
      </c>
      <c r="B1880" s="21" t="str">
        <f t="shared" si="100"/>
        <v>IT-SW-08-05Canal</v>
      </c>
      <c r="D1880" s="21" t="s">
        <v>3654</v>
      </c>
      <c r="E1880" t="s">
        <v>3633</v>
      </c>
      <c r="F1880" s="41" t="s">
        <v>3567</v>
      </c>
      <c r="G1880" s="21" t="str">
        <f t="shared" si="101"/>
        <v>Soluciones Orión</v>
      </c>
      <c r="H1880" s="21" t="s">
        <v>94</v>
      </c>
      <c r="I1880" s="21" t="s">
        <v>74</v>
      </c>
      <c r="J1880" t="s">
        <v>3628</v>
      </c>
      <c r="K1880" t="s">
        <v>3629</v>
      </c>
      <c r="L1880" s="61" t="s">
        <v>92</v>
      </c>
      <c r="M1880" s="61" t="s">
        <v>3570</v>
      </c>
      <c r="N1880" s="41" t="s">
        <v>3581</v>
      </c>
      <c r="O1880" s="41" t="s">
        <v>3572</v>
      </c>
      <c r="P1880" s="41" t="s">
        <v>3608</v>
      </c>
      <c r="Q1880" s="47" t="str">
        <f t="shared" si="98"/>
        <v>IT-SW-08-05</v>
      </c>
      <c r="R1880" s="91" t="s">
        <v>3574</v>
      </c>
      <c r="S1880" s="46">
        <v>85549.218749999971</v>
      </c>
      <c r="T1880" s="61">
        <v>1</v>
      </c>
      <c r="U1880" s="62">
        <v>1</v>
      </c>
      <c r="V1880" s="49" t="str">
        <f t="shared" si="102"/>
        <v>COP</v>
      </c>
      <c r="W1880" t="b">
        <f t="shared" si="103"/>
        <v>0</v>
      </c>
    </row>
    <row r="1881" spans="1:23" x14ac:dyDescent="0.2">
      <c r="A1881" s="21" t="str">
        <f t="shared" si="99"/>
        <v>Soluciones OriónCanalIT-SW-08-06</v>
      </c>
      <c r="B1881" s="21" t="str">
        <f t="shared" si="100"/>
        <v>IT-SW-08-06Canal</v>
      </c>
      <c r="D1881" s="21" t="s">
        <v>3654</v>
      </c>
      <c r="E1881" t="s">
        <v>3634</v>
      </c>
      <c r="F1881" s="41" t="s">
        <v>3567</v>
      </c>
      <c r="G1881" s="21" t="str">
        <f t="shared" si="101"/>
        <v>Soluciones Orión</v>
      </c>
      <c r="H1881" s="21" t="s">
        <v>94</v>
      </c>
      <c r="I1881" s="21" t="s">
        <v>74</v>
      </c>
      <c r="J1881" t="s">
        <v>3628</v>
      </c>
      <c r="K1881" t="s">
        <v>3629</v>
      </c>
      <c r="L1881" s="61" t="s">
        <v>92</v>
      </c>
      <c r="M1881" s="61" t="s">
        <v>3570</v>
      </c>
      <c r="N1881" s="41" t="s">
        <v>3581</v>
      </c>
      <c r="O1881" s="41" t="s">
        <v>3576</v>
      </c>
      <c r="P1881" s="41" t="s">
        <v>3608</v>
      </c>
      <c r="Q1881" s="47" t="str">
        <f t="shared" si="98"/>
        <v>IT-SW-08-06</v>
      </c>
      <c r="R1881" s="91" t="s">
        <v>3574</v>
      </c>
      <c r="S1881" s="46">
        <v>98381.601562499942</v>
      </c>
      <c r="T1881" s="61">
        <v>1</v>
      </c>
      <c r="U1881" s="62">
        <v>1</v>
      </c>
      <c r="V1881" s="49" t="str">
        <f t="shared" si="102"/>
        <v>COP</v>
      </c>
      <c r="W1881" t="b">
        <f t="shared" si="103"/>
        <v>0</v>
      </c>
    </row>
    <row r="1882" spans="1:23" x14ac:dyDescent="0.2">
      <c r="A1882" s="21" t="str">
        <f t="shared" si="99"/>
        <v>Soluciones OriónCanalIT-SW-09-01</v>
      </c>
      <c r="B1882" s="21" t="str">
        <f t="shared" si="100"/>
        <v>IT-SW-09-01Canal</v>
      </c>
      <c r="D1882" s="21" t="s">
        <v>3654</v>
      </c>
      <c r="E1882" t="s">
        <v>3635</v>
      </c>
      <c r="F1882" s="41" t="s">
        <v>3567</v>
      </c>
      <c r="G1882" s="21" t="str">
        <f t="shared" si="101"/>
        <v>Soluciones Orión</v>
      </c>
      <c r="H1882" s="21" t="s">
        <v>94</v>
      </c>
      <c r="I1882" s="21" t="s">
        <v>74</v>
      </c>
      <c r="J1882" t="s">
        <v>3636</v>
      </c>
      <c r="K1882" t="s">
        <v>3616</v>
      </c>
      <c r="L1882" s="61" t="s">
        <v>92</v>
      </c>
      <c r="M1882" s="61" t="s">
        <v>3570</v>
      </c>
      <c r="N1882" s="41" t="s">
        <v>3571</v>
      </c>
      <c r="O1882" s="41" t="s">
        <v>3576</v>
      </c>
      <c r="P1882" s="41" t="s">
        <v>3621</v>
      </c>
      <c r="Q1882" s="47" t="str">
        <f t="shared" si="98"/>
        <v>IT-SW-09-01</v>
      </c>
      <c r="R1882" s="91" t="s">
        <v>3574</v>
      </c>
      <c r="S1882" s="46">
        <v>8750000</v>
      </c>
      <c r="T1882" s="61">
        <v>1</v>
      </c>
      <c r="U1882" s="62">
        <v>1</v>
      </c>
      <c r="V1882" s="49" t="str">
        <f t="shared" si="102"/>
        <v>COP</v>
      </c>
      <c r="W1882" t="b">
        <f t="shared" si="103"/>
        <v>0</v>
      </c>
    </row>
    <row r="1883" spans="1:23" x14ac:dyDescent="0.2">
      <c r="A1883" s="21" t="str">
        <f t="shared" si="99"/>
        <v>Soluciones OriónCanalIT-SW-09-02</v>
      </c>
      <c r="B1883" s="21" t="str">
        <f t="shared" si="100"/>
        <v>IT-SW-09-02Canal</v>
      </c>
      <c r="D1883" s="21" t="s">
        <v>3654</v>
      </c>
      <c r="E1883" t="s">
        <v>3637</v>
      </c>
      <c r="F1883" s="41" t="s">
        <v>3567</v>
      </c>
      <c r="G1883" s="21" t="str">
        <f t="shared" si="101"/>
        <v>Soluciones Orión</v>
      </c>
      <c r="H1883" s="21" t="s">
        <v>94</v>
      </c>
      <c r="I1883" s="21" t="s">
        <v>74</v>
      </c>
      <c r="J1883" t="s">
        <v>3636</v>
      </c>
      <c r="K1883" t="s">
        <v>3616</v>
      </c>
      <c r="L1883" s="61" t="s">
        <v>92</v>
      </c>
      <c r="M1883" s="61" t="s">
        <v>3570</v>
      </c>
      <c r="N1883" s="41" t="s">
        <v>3578</v>
      </c>
      <c r="O1883" s="41" t="s">
        <v>3576</v>
      </c>
      <c r="P1883" s="41" t="s">
        <v>3621</v>
      </c>
      <c r="Q1883" s="47" t="str">
        <f t="shared" si="98"/>
        <v>IT-SW-09-02</v>
      </c>
      <c r="R1883" s="91" t="s">
        <v>3574</v>
      </c>
      <c r="S1883" s="46">
        <v>13125000</v>
      </c>
      <c r="T1883" s="61">
        <v>1</v>
      </c>
      <c r="U1883" s="62">
        <v>1</v>
      </c>
      <c r="V1883" s="49" t="str">
        <f t="shared" si="102"/>
        <v>COP</v>
      </c>
      <c r="W1883" t="b">
        <f t="shared" si="103"/>
        <v>0</v>
      </c>
    </row>
    <row r="1884" spans="1:23" x14ac:dyDescent="0.2">
      <c r="A1884" s="21" t="str">
        <f t="shared" si="99"/>
        <v>Soluciones OriónCanalIT-SW-09-03</v>
      </c>
      <c r="B1884" s="21" t="str">
        <f t="shared" si="100"/>
        <v>IT-SW-09-03Canal</v>
      </c>
      <c r="D1884" s="21" t="s">
        <v>3654</v>
      </c>
      <c r="E1884" t="s">
        <v>3638</v>
      </c>
      <c r="F1884" s="41" t="s">
        <v>3567</v>
      </c>
      <c r="G1884" s="21" t="str">
        <f t="shared" si="101"/>
        <v>Soluciones Orión</v>
      </c>
      <c r="H1884" s="21" t="s">
        <v>94</v>
      </c>
      <c r="I1884" s="21" t="s">
        <v>74</v>
      </c>
      <c r="J1884" t="s">
        <v>3636</v>
      </c>
      <c r="K1884" t="s">
        <v>3616</v>
      </c>
      <c r="L1884" s="61" t="s">
        <v>92</v>
      </c>
      <c r="M1884" s="61" t="s">
        <v>3570</v>
      </c>
      <c r="N1884" s="41" t="s">
        <v>3581</v>
      </c>
      <c r="O1884" s="41" t="s">
        <v>3576</v>
      </c>
      <c r="P1884" s="41" t="s">
        <v>3621</v>
      </c>
      <c r="Q1884" s="47" t="str">
        <f t="shared" si="98"/>
        <v>IT-SW-09-03</v>
      </c>
      <c r="R1884" s="91" t="s">
        <v>3574</v>
      </c>
      <c r="S1884" s="46">
        <v>15093749.999999998</v>
      </c>
      <c r="T1884" s="61">
        <v>1</v>
      </c>
      <c r="U1884" s="62">
        <v>1</v>
      </c>
      <c r="V1884" s="49" t="str">
        <f t="shared" si="102"/>
        <v>COP</v>
      </c>
      <c r="W1884" t="b">
        <f t="shared" si="103"/>
        <v>0</v>
      </c>
    </row>
    <row r="1885" spans="1:23" x14ac:dyDescent="0.2">
      <c r="A1885" s="21" t="str">
        <f t="shared" si="99"/>
        <v>Soluciones OriónCanalIT-SW-10-01</v>
      </c>
      <c r="B1885" s="21" t="str">
        <f t="shared" si="100"/>
        <v>IT-SW-10-01Canal</v>
      </c>
      <c r="D1885" s="21" t="s">
        <v>3654</v>
      </c>
      <c r="E1885" t="s">
        <v>3639</v>
      </c>
      <c r="F1885" s="41" t="s">
        <v>3567</v>
      </c>
      <c r="G1885" s="21" t="str">
        <f t="shared" si="101"/>
        <v>Soluciones Orión</v>
      </c>
      <c r="H1885" s="21" t="s">
        <v>94</v>
      </c>
      <c r="I1885" s="21" t="s">
        <v>74</v>
      </c>
      <c r="J1885" t="s">
        <v>3640</v>
      </c>
      <c r="K1885" t="s">
        <v>3607</v>
      </c>
      <c r="L1885" s="61" t="s">
        <v>92</v>
      </c>
      <c r="M1885" s="61" t="s">
        <v>3570</v>
      </c>
      <c r="N1885" s="41" t="s">
        <v>3578</v>
      </c>
      <c r="O1885" s="41" t="s">
        <v>3572</v>
      </c>
      <c r="P1885" s="41" t="s">
        <v>3621</v>
      </c>
      <c r="Q1885" s="47" t="str">
        <f t="shared" si="98"/>
        <v>IT-SW-10-01</v>
      </c>
      <c r="R1885" s="91" t="s">
        <v>3574</v>
      </c>
      <c r="S1885" s="46">
        <v>300000</v>
      </c>
      <c r="T1885" s="61">
        <v>1</v>
      </c>
      <c r="U1885" s="62">
        <v>1</v>
      </c>
      <c r="V1885" s="49" t="str">
        <f t="shared" si="102"/>
        <v>COP</v>
      </c>
      <c r="W1885" t="b">
        <f t="shared" si="103"/>
        <v>0</v>
      </c>
    </row>
    <row r="1886" spans="1:23" x14ac:dyDescent="0.2">
      <c r="A1886" s="21" t="str">
        <f t="shared" si="99"/>
        <v>Soluciones OriónCanalIT-SW-10-02</v>
      </c>
      <c r="B1886" s="21" t="str">
        <f t="shared" si="100"/>
        <v>IT-SW-10-02Canal</v>
      </c>
      <c r="D1886" s="21" t="s">
        <v>3654</v>
      </c>
      <c r="E1886" t="s">
        <v>3641</v>
      </c>
      <c r="F1886" s="41" t="s">
        <v>3567</v>
      </c>
      <c r="G1886" s="21" t="str">
        <f t="shared" si="101"/>
        <v>Soluciones Orión</v>
      </c>
      <c r="H1886" s="21" t="s">
        <v>94</v>
      </c>
      <c r="I1886" s="21" t="s">
        <v>74</v>
      </c>
      <c r="J1886" t="s">
        <v>3640</v>
      </c>
      <c r="K1886" t="s">
        <v>3607</v>
      </c>
      <c r="L1886" s="61" t="s">
        <v>92</v>
      </c>
      <c r="M1886" s="61" t="s">
        <v>3570</v>
      </c>
      <c r="N1886" s="41" t="s">
        <v>3578</v>
      </c>
      <c r="O1886" s="41" t="s">
        <v>3576</v>
      </c>
      <c r="P1886" s="41" t="s">
        <v>3621</v>
      </c>
      <c r="Q1886" s="47" t="str">
        <f t="shared" si="98"/>
        <v>IT-SW-10-02</v>
      </c>
      <c r="R1886" s="91" t="s">
        <v>3574</v>
      </c>
      <c r="S1886" s="46">
        <v>600000</v>
      </c>
      <c r="T1886" s="61">
        <v>1</v>
      </c>
      <c r="U1886" s="62">
        <v>1</v>
      </c>
      <c r="V1886" s="49" t="str">
        <f t="shared" si="102"/>
        <v>COP</v>
      </c>
      <c r="W1886" t="b">
        <f t="shared" si="103"/>
        <v>0</v>
      </c>
    </row>
    <row r="1887" spans="1:23" x14ac:dyDescent="0.2">
      <c r="A1887" s="21" t="str">
        <f t="shared" si="99"/>
        <v>Soluciones OriónCanalIT-SW-10-03</v>
      </c>
      <c r="B1887" s="21" t="str">
        <f t="shared" si="100"/>
        <v>IT-SW-10-03Canal</v>
      </c>
      <c r="D1887" s="21" t="s">
        <v>3654</v>
      </c>
      <c r="E1887" t="s">
        <v>3642</v>
      </c>
      <c r="F1887" s="41" t="s">
        <v>3567</v>
      </c>
      <c r="G1887" s="21" t="str">
        <f t="shared" si="101"/>
        <v>Soluciones Orión</v>
      </c>
      <c r="H1887" s="21" t="s">
        <v>94</v>
      </c>
      <c r="I1887" s="21" t="s">
        <v>74</v>
      </c>
      <c r="J1887" t="s">
        <v>3640</v>
      </c>
      <c r="K1887" t="s">
        <v>3607</v>
      </c>
      <c r="L1887" s="61" t="s">
        <v>92</v>
      </c>
      <c r="M1887" s="61" t="s">
        <v>3570</v>
      </c>
      <c r="N1887" s="41" t="s">
        <v>3571</v>
      </c>
      <c r="O1887" s="41" t="s">
        <v>3572</v>
      </c>
      <c r="P1887" s="41" t="s">
        <v>3621</v>
      </c>
      <c r="Q1887" s="47" t="str">
        <f t="shared" si="98"/>
        <v>IT-SW-10-03</v>
      </c>
      <c r="R1887" s="91" t="s">
        <v>3574</v>
      </c>
      <c r="S1887" s="46">
        <v>250000</v>
      </c>
      <c r="T1887" s="61">
        <v>1</v>
      </c>
      <c r="U1887" s="62">
        <v>1</v>
      </c>
      <c r="V1887" s="49" t="str">
        <f t="shared" si="102"/>
        <v>COP</v>
      </c>
      <c r="W1887" t="b">
        <f t="shared" si="103"/>
        <v>0</v>
      </c>
    </row>
    <row r="1888" spans="1:23" x14ac:dyDescent="0.2">
      <c r="A1888" s="21" t="str">
        <f t="shared" si="99"/>
        <v>Soluciones OriónCanalIT-SW-10-04</v>
      </c>
      <c r="B1888" s="21" t="str">
        <f t="shared" si="100"/>
        <v>IT-SW-10-04Canal</v>
      </c>
      <c r="D1888" s="21" t="s">
        <v>3654</v>
      </c>
      <c r="E1888" t="s">
        <v>3643</v>
      </c>
      <c r="F1888" s="41" t="s">
        <v>3567</v>
      </c>
      <c r="G1888" s="21" t="str">
        <f t="shared" si="101"/>
        <v>Soluciones Orión</v>
      </c>
      <c r="H1888" s="21" t="s">
        <v>94</v>
      </c>
      <c r="I1888" s="21" t="s">
        <v>74</v>
      </c>
      <c r="J1888" t="s">
        <v>3640</v>
      </c>
      <c r="K1888" t="s">
        <v>3607</v>
      </c>
      <c r="L1888" s="61" t="s">
        <v>92</v>
      </c>
      <c r="M1888" s="61" t="s">
        <v>3570</v>
      </c>
      <c r="N1888" s="41" t="s">
        <v>3581</v>
      </c>
      <c r="O1888" s="41" t="s">
        <v>3572</v>
      </c>
      <c r="P1888" s="41" t="s">
        <v>3621</v>
      </c>
      <c r="Q1888" s="47" t="str">
        <f t="shared" si="98"/>
        <v>IT-SW-10-04</v>
      </c>
      <c r="R1888" s="91" t="s">
        <v>3574</v>
      </c>
      <c r="S1888" s="46">
        <v>300000</v>
      </c>
      <c r="T1888" s="61">
        <v>1</v>
      </c>
      <c r="U1888" s="62">
        <v>1</v>
      </c>
      <c r="V1888" s="49" t="str">
        <f t="shared" si="102"/>
        <v>COP</v>
      </c>
      <c r="W1888" t="b">
        <f t="shared" si="103"/>
        <v>0</v>
      </c>
    </row>
    <row r="1889" spans="1:23" x14ac:dyDescent="0.2">
      <c r="A1889" s="21" t="str">
        <f t="shared" si="99"/>
        <v>Soluciones OriónCanalIT-SW-10-05</v>
      </c>
      <c r="B1889" s="21" t="str">
        <f t="shared" si="100"/>
        <v>IT-SW-10-05Canal</v>
      </c>
      <c r="D1889" s="21" t="s">
        <v>3654</v>
      </c>
      <c r="E1889" t="s">
        <v>3644</v>
      </c>
      <c r="F1889" s="41" t="s">
        <v>3567</v>
      </c>
      <c r="G1889" s="21" t="str">
        <f t="shared" si="101"/>
        <v>Soluciones Orión</v>
      </c>
      <c r="H1889" s="21" t="s">
        <v>94</v>
      </c>
      <c r="I1889" s="21" t="s">
        <v>74</v>
      </c>
      <c r="J1889" t="s">
        <v>3640</v>
      </c>
      <c r="K1889" t="s">
        <v>3607</v>
      </c>
      <c r="L1889" s="61" t="s">
        <v>92</v>
      </c>
      <c r="M1889" s="61" t="s">
        <v>3570</v>
      </c>
      <c r="N1889" s="41" t="s">
        <v>3581</v>
      </c>
      <c r="O1889" s="41" t="s">
        <v>3576</v>
      </c>
      <c r="P1889" s="41" t="s">
        <v>3621</v>
      </c>
      <c r="Q1889" s="47" t="str">
        <f t="shared" si="98"/>
        <v>IT-SW-10-05</v>
      </c>
      <c r="R1889" s="91" t="s">
        <v>3574</v>
      </c>
      <c r="S1889" s="46">
        <v>600000</v>
      </c>
      <c r="T1889" s="61">
        <v>1</v>
      </c>
      <c r="U1889" s="62">
        <v>1</v>
      </c>
      <c r="V1889" s="49" t="str">
        <f t="shared" si="102"/>
        <v>COP</v>
      </c>
      <c r="W1889" t="b">
        <f t="shared" si="103"/>
        <v>0</v>
      </c>
    </row>
    <row r="1890" spans="1:23" x14ac:dyDescent="0.2">
      <c r="A1890" s="21" t="str">
        <f t="shared" si="99"/>
        <v>Soluciones OriónCanalIT-SW-10-06</v>
      </c>
      <c r="B1890" s="21" t="str">
        <f t="shared" si="100"/>
        <v>IT-SW-10-06Canal</v>
      </c>
      <c r="D1890" s="21" t="s">
        <v>3654</v>
      </c>
      <c r="E1890" t="s">
        <v>3645</v>
      </c>
      <c r="F1890" s="41" t="s">
        <v>3567</v>
      </c>
      <c r="G1890" s="21" t="str">
        <f t="shared" si="101"/>
        <v>Soluciones Orión</v>
      </c>
      <c r="H1890" s="21" t="s">
        <v>94</v>
      </c>
      <c r="I1890" s="21" t="s">
        <v>74</v>
      </c>
      <c r="J1890" t="s">
        <v>3640</v>
      </c>
      <c r="K1890" t="s">
        <v>3607</v>
      </c>
      <c r="L1890" s="61" t="s">
        <v>92</v>
      </c>
      <c r="M1890" s="61" t="s">
        <v>3570</v>
      </c>
      <c r="N1890" s="41" t="s">
        <v>3571</v>
      </c>
      <c r="O1890" s="41" t="s">
        <v>3576</v>
      </c>
      <c r="P1890" s="41" t="s">
        <v>3621</v>
      </c>
      <c r="Q1890" s="47" t="str">
        <f t="shared" si="98"/>
        <v>IT-SW-10-06</v>
      </c>
      <c r="R1890" s="91" t="s">
        <v>3574</v>
      </c>
      <c r="S1890" s="46">
        <v>500000</v>
      </c>
      <c r="T1890" s="61">
        <v>1</v>
      </c>
      <c r="U1890" s="62">
        <v>1</v>
      </c>
      <c r="V1890" s="49" t="str">
        <f t="shared" si="102"/>
        <v>COP</v>
      </c>
      <c r="W1890" t="b">
        <f t="shared" si="103"/>
        <v>0</v>
      </c>
    </row>
    <row r="1891" spans="1:23" x14ac:dyDescent="0.2">
      <c r="A1891" s="21" t="str">
        <f t="shared" si="99"/>
        <v>Soluciones OriónCanalIT-SW-11-01</v>
      </c>
      <c r="B1891" s="21" t="str">
        <f t="shared" si="100"/>
        <v>IT-SW-11-01Canal</v>
      </c>
      <c r="D1891" s="21" t="s">
        <v>3654</v>
      </c>
      <c r="E1891" t="s">
        <v>3646</v>
      </c>
      <c r="F1891" s="41" t="s">
        <v>3567</v>
      </c>
      <c r="G1891" s="21" t="str">
        <f t="shared" si="101"/>
        <v>Soluciones Orión</v>
      </c>
      <c r="H1891" s="21" t="s">
        <v>94</v>
      </c>
      <c r="I1891" s="21" t="s">
        <v>74</v>
      </c>
      <c r="J1891" t="s">
        <v>3647</v>
      </c>
      <c r="K1891" t="s">
        <v>3607</v>
      </c>
      <c r="L1891" s="61" t="s">
        <v>92</v>
      </c>
      <c r="M1891" s="61" t="s">
        <v>3570</v>
      </c>
      <c r="N1891" s="41" t="s">
        <v>3571</v>
      </c>
      <c r="O1891" s="41" t="s">
        <v>3576</v>
      </c>
      <c r="P1891" s="41" t="s">
        <v>3621</v>
      </c>
      <c r="Q1891" s="47" t="str">
        <f t="shared" si="98"/>
        <v>IT-SW-11-01</v>
      </c>
      <c r="R1891" s="91" t="s">
        <v>3574</v>
      </c>
      <c r="S1891" s="46">
        <v>500000</v>
      </c>
      <c r="T1891" s="61">
        <v>1</v>
      </c>
      <c r="U1891" s="62">
        <v>1</v>
      </c>
      <c r="V1891" s="49" t="str">
        <f t="shared" si="102"/>
        <v>COP</v>
      </c>
      <c r="W1891" t="b">
        <f t="shared" si="103"/>
        <v>0</v>
      </c>
    </row>
    <row r="1892" spans="1:23" x14ac:dyDescent="0.2">
      <c r="A1892" s="21" t="str">
        <f t="shared" si="99"/>
        <v>Soluciones OriónCanalIT-SW-11-02</v>
      </c>
      <c r="B1892" s="21" t="str">
        <f t="shared" si="100"/>
        <v>IT-SW-11-02Canal</v>
      </c>
      <c r="D1892" s="21" t="s">
        <v>3654</v>
      </c>
      <c r="E1892" t="s">
        <v>3648</v>
      </c>
      <c r="F1892" s="41" t="s">
        <v>3567</v>
      </c>
      <c r="G1892" s="21" t="str">
        <f t="shared" si="101"/>
        <v>Soluciones Orión</v>
      </c>
      <c r="H1892" s="21" t="s">
        <v>94</v>
      </c>
      <c r="I1892" s="21" t="s">
        <v>74</v>
      </c>
      <c r="J1892" t="s">
        <v>3647</v>
      </c>
      <c r="K1892" t="s">
        <v>3607</v>
      </c>
      <c r="L1892" s="61" t="s">
        <v>92</v>
      </c>
      <c r="M1892" s="61" t="s">
        <v>3570</v>
      </c>
      <c r="N1892" s="41" t="s">
        <v>3578</v>
      </c>
      <c r="O1892" s="41" t="s">
        <v>3572</v>
      </c>
      <c r="P1892" s="41" t="s">
        <v>3621</v>
      </c>
      <c r="Q1892" s="47" t="str">
        <f t="shared" si="98"/>
        <v>IT-SW-11-02</v>
      </c>
      <c r="R1892" s="91" t="s">
        <v>3574</v>
      </c>
      <c r="S1892" s="46">
        <v>300000</v>
      </c>
      <c r="T1892" s="61">
        <v>1</v>
      </c>
      <c r="U1892" s="62">
        <v>1</v>
      </c>
      <c r="V1892" s="49" t="str">
        <f t="shared" si="102"/>
        <v>COP</v>
      </c>
      <c r="W1892" t="b">
        <f t="shared" si="103"/>
        <v>0</v>
      </c>
    </row>
    <row r="1893" spans="1:23" x14ac:dyDescent="0.2">
      <c r="A1893" s="21" t="str">
        <f t="shared" si="99"/>
        <v>Soluciones OriónCanalIT-SW-11-03</v>
      </c>
      <c r="B1893" s="21" t="str">
        <f t="shared" si="100"/>
        <v>IT-SW-11-03Canal</v>
      </c>
      <c r="D1893" s="21" t="s">
        <v>3654</v>
      </c>
      <c r="E1893" t="s">
        <v>3649</v>
      </c>
      <c r="F1893" s="41" t="s">
        <v>3567</v>
      </c>
      <c r="G1893" s="21" t="str">
        <f t="shared" si="101"/>
        <v>Soluciones Orión</v>
      </c>
      <c r="H1893" s="21" t="s">
        <v>94</v>
      </c>
      <c r="I1893" s="21" t="s">
        <v>74</v>
      </c>
      <c r="J1893" t="s">
        <v>3647</v>
      </c>
      <c r="K1893" t="s">
        <v>3607</v>
      </c>
      <c r="L1893" s="61" t="s">
        <v>92</v>
      </c>
      <c r="M1893" s="61" t="s">
        <v>3570</v>
      </c>
      <c r="N1893" s="41" t="s">
        <v>3578</v>
      </c>
      <c r="O1893" s="41" t="s">
        <v>3576</v>
      </c>
      <c r="P1893" s="41" t="s">
        <v>3621</v>
      </c>
      <c r="Q1893" s="47" t="str">
        <f t="shared" si="98"/>
        <v>IT-SW-11-03</v>
      </c>
      <c r="R1893" s="91" t="s">
        <v>3574</v>
      </c>
      <c r="S1893" s="46">
        <v>600000</v>
      </c>
      <c r="T1893" s="61">
        <v>1</v>
      </c>
      <c r="U1893" s="62">
        <v>1</v>
      </c>
      <c r="V1893" s="49" t="str">
        <f t="shared" si="102"/>
        <v>COP</v>
      </c>
      <c r="W1893" t="b">
        <f t="shared" si="103"/>
        <v>0</v>
      </c>
    </row>
    <row r="1894" spans="1:23" x14ac:dyDescent="0.2">
      <c r="A1894" s="21" t="str">
        <f t="shared" si="99"/>
        <v>Soluciones OriónCanalIT-SW-11-04</v>
      </c>
      <c r="B1894" s="21" t="str">
        <f t="shared" si="100"/>
        <v>IT-SW-11-04Canal</v>
      </c>
      <c r="D1894" s="21" t="s">
        <v>3654</v>
      </c>
      <c r="E1894" t="s">
        <v>3650</v>
      </c>
      <c r="F1894" s="41" t="s">
        <v>3567</v>
      </c>
      <c r="G1894" s="21" t="str">
        <f t="shared" si="101"/>
        <v>Soluciones Orión</v>
      </c>
      <c r="H1894" s="21" t="s">
        <v>94</v>
      </c>
      <c r="I1894" s="21" t="s">
        <v>74</v>
      </c>
      <c r="J1894" t="s">
        <v>3647</v>
      </c>
      <c r="K1894" t="s">
        <v>3607</v>
      </c>
      <c r="L1894" s="61" t="s">
        <v>92</v>
      </c>
      <c r="M1894" s="61" t="s">
        <v>3570</v>
      </c>
      <c r="N1894" s="41" t="s">
        <v>3581</v>
      </c>
      <c r="O1894" s="41" t="s">
        <v>3572</v>
      </c>
      <c r="P1894" s="41" t="s">
        <v>3621</v>
      </c>
      <c r="Q1894" s="47" t="str">
        <f t="shared" si="98"/>
        <v>IT-SW-11-04</v>
      </c>
      <c r="R1894" s="91" t="s">
        <v>3574</v>
      </c>
      <c r="S1894" s="46">
        <v>300000</v>
      </c>
      <c r="T1894" s="61">
        <v>1</v>
      </c>
      <c r="U1894" s="62">
        <v>1</v>
      </c>
      <c r="V1894" s="49" t="str">
        <f t="shared" si="102"/>
        <v>COP</v>
      </c>
      <c r="W1894" t="b">
        <f t="shared" si="103"/>
        <v>0</v>
      </c>
    </row>
    <row r="1895" spans="1:23" x14ac:dyDescent="0.2">
      <c r="A1895" s="21" t="str">
        <f t="shared" si="99"/>
        <v>Soluciones OriónCanalIT-SW-11-05</v>
      </c>
      <c r="B1895" s="21" t="str">
        <f t="shared" si="100"/>
        <v>IT-SW-11-05Canal</v>
      </c>
      <c r="D1895" s="21" t="s">
        <v>3654</v>
      </c>
      <c r="E1895" t="s">
        <v>3651</v>
      </c>
      <c r="F1895" s="41" t="s">
        <v>3567</v>
      </c>
      <c r="G1895" s="21" t="str">
        <f t="shared" si="101"/>
        <v>Soluciones Orión</v>
      </c>
      <c r="H1895" s="21" t="s">
        <v>94</v>
      </c>
      <c r="I1895" s="21" t="s">
        <v>74</v>
      </c>
      <c r="J1895" t="s">
        <v>3647</v>
      </c>
      <c r="K1895" t="s">
        <v>3607</v>
      </c>
      <c r="L1895" s="61" t="s">
        <v>92</v>
      </c>
      <c r="M1895" s="61" t="s">
        <v>3570</v>
      </c>
      <c r="N1895" s="41" t="s">
        <v>3581</v>
      </c>
      <c r="O1895" s="41" t="s">
        <v>3576</v>
      </c>
      <c r="P1895" s="41" t="s">
        <v>3621</v>
      </c>
      <c r="Q1895" s="47" t="str">
        <f t="shared" si="98"/>
        <v>IT-SW-11-05</v>
      </c>
      <c r="R1895" s="91" t="s">
        <v>3574</v>
      </c>
      <c r="S1895" s="46">
        <v>600000</v>
      </c>
      <c r="T1895" s="61">
        <v>1</v>
      </c>
      <c r="U1895" s="62">
        <v>1</v>
      </c>
      <c r="V1895" s="49" t="str">
        <f t="shared" si="102"/>
        <v>COP</v>
      </c>
      <c r="W1895" t="b">
        <f t="shared" si="103"/>
        <v>0</v>
      </c>
    </row>
    <row r="1896" spans="1:23" x14ac:dyDescent="0.2">
      <c r="A1896" s="21" t="str">
        <f t="shared" si="99"/>
        <v>Soluciones OriónCanalIT-SW-11-06</v>
      </c>
      <c r="B1896" s="21" t="str">
        <f t="shared" si="100"/>
        <v>IT-SW-11-06Canal</v>
      </c>
      <c r="D1896" s="21" t="s">
        <v>3654</v>
      </c>
      <c r="E1896" t="s">
        <v>3652</v>
      </c>
      <c r="F1896" s="41" t="s">
        <v>3567</v>
      </c>
      <c r="G1896" s="21" t="str">
        <f t="shared" si="101"/>
        <v>Soluciones Orión</v>
      </c>
      <c r="H1896" s="21" t="s">
        <v>94</v>
      </c>
      <c r="I1896" s="21" t="s">
        <v>74</v>
      </c>
      <c r="J1896" t="s">
        <v>3647</v>
      </c>
      <c r="K1896" t="s">
        <v>3607</v>
      </c>
      <c r="L1896" s="61" t="s">
        <v>92</v>
      </c>
      <c r="M1896" s="61" t="s">
        <v>3570</v>
      </c>
      <c r="N1896" s="41" t="s">
        <v>3571</v>
      </c>
      <c r="O1896" s="41" t="s">
        <v>3572</v>
      </c>
      <c r="P1896" s="41" t="s">
        <v>3621</v>
      </c>
      <c r="Q1896" s="47" t="str">
        <f t="shared" si="98"/>
        <v>IT-SW-11-06</v>
      </c>
      <c r="R1896" s="91" t="s">
        <v>3574</v>
      </c>
      <c r="S1896" s="46">
        <v>250000</v>
      </c>
      <c r="T1896" s="61">
        <v>1</v>
      </c>
      <c r="U1896" s="62">
        <v>1</v>
      </c>
      <c r="V1896" s="49" t="str">
        <f t="shared" si="102"/>
        <v>COP</v>
      </c>
      <c r="W1896" t="b">
        <f t="shared" si="103"/>
        <v>0</v>
      </c>
    </row>
    <row r="1897" spans="1:23" x14ac:dyDescent="0.2">
      <c r="A1897" s="21" t="str">
        <f t="shared" si="99"/>
        <v>AlfapeopleCanalIT-SW-01-01</v>
      </c>
      <c r="B1897" s="21" t="str">
        <f t="shared" si="100"/>
        <v>IT-SW-01-01Canal</v>
      </c>
      <c r="D1897" s="21" t="s">
        <v>3655</v>
      </c>
      <c r="E1897" t="s">
        <v>3566</v>
      </c>
      <c r="F1897" s="41" t="s">
        <v>3567</v>
      </c>
      <c r="G1897" s="21" t="str">
        <f t="shared" si="101"/>
        <v>Alfapeople</v>
      </c>
      <c r="H1897" s="21" t="s">
        <v>94</v>
      </c>
      <c r="I1897" s="21" t="s">
        <v>74</v>
      </c>
      <c r="J1897" t="s">
        <v>3568</v>
      </c>
      <c r="K1897" t="s">
        <v>3569</v>
      </c>
      <c r="L1897" s="61" t="s">
        <v>92</v>
      </c>
      <c r="M1897" s="61" t="s">
        <v>3570</v>
      </c>
      <c r="N1897" s="41" t="s">
        <v>3571</v>
      </c>
      <c r="O1897" s="41" t="s">
        <v>3572</v>
      </c>
      <c r="P1897" s="41" t="s">
        <v>3573</v>
      </c>
      <c r="Q1897" s="47" t="str">
        <f t="shared" si="98"/>
        <v>IT-SW-01-01</v>
      </c>
      <c r="R1897" s="91" t="s">
        <v>3574</v>
      </c>
      <c r="S1897" s="46">
        <v>1080000</v>
      </c>
      <c r="T1897" s="61">
        <v>1</v>
      </c>
      <c r="U1897" s="62">
        <v>1</v>
      </c>
      <c r="V1897" s="49" t="str">
        <f t="shared" si="102"/>
        <v>COP</v>
      </c>
      <c r="W1897" t="b">
        <f t="shared" si="103"/>
        <v>0</v>
      </c>
    </row>
    <row r="1898" spans="1:23" x14ac:dyDescent="0.2">
      <c r="A1898" s="21" t="str">
        <f t="shared" si="99"/>
        <v>AlfapeopleCanalIT-SW-01-02</v>
      </c>
      <c r="B1898" s="21" t="str">
        <f t="shared" si="100"/>
        <v>IT-SW-01-02Canal</v>
      </c>
      <c r="D1898" s="21" t="s">
        <v>3655</v>
      </c>
      <c r="E1898" t="s">
        <v>3575</v>
      </c>
      <c r="F1898" s="41" t="s">
        <v>3567</v>
      </c>
      <c r="G1898" s="21" t="str">
        <f t="shared" si="101"/>
        <v>Alfapeople</v>
      </c>
      <c r="H1898" s="21" t="s">
        <v>94</v>
      </c>
      <c r="I1898" s="21" t="s">
        <v>74</v>
      </c>
      <c r="J1898" t="s">
        <v>3568</v>
      </c>
      <c r="K1898" t="s">
        <v>3569</v>
      </c>
      <c r="L1898" s="61" t="s">
        <v>92</v>
      </c>
      <c r="M1898" s="61" t="s">
        <v>3570</v>
      </c>
      <c r="N1898" s="41" t="s">
        <v>3571</v>
      </c>
      <c r="O1898" s="41" t="s">
        <v>3576</v>
      </c>
      <c r="P1898" s="41" t="s">
        <v>3573</v>
      </c>
      <c r="Q1898" s="47" t="str">
        <f t="shared" si="98"/>
        <v>IT-SW-01-02</v>
      </c>
      <c r="R1898" s="91" t="s">
        <v>3574</v>
      </c>
      <c r="S1898" s="46">
        <v>1760000</v>
      </c>
      <c r="T1898" s="61">
        <v>1</v>
      </c>
      <c r="U1898" s="62">
        <v>1</v>
      </c>
      <c r="V1898" s="49" t="str">
        <f t="shared" si="102"/>
        <v>COP</v>
      </c>
      <c r="W1898" t="b">
        <f t="shared" si="103"/>
        <v>0</v>
      </c>
    </row>
    <row r="1899" spans="1:23" x14ac:dyDescent="0.2">
      <c r="A1899" s="21" t="str">
        <f t="shared" si="99"/>
        <v>AlfapeopleCanalIT-SW-01-03</v>
      </c>
      <c r="B1899" s="21" t="str">
        <f t="shared" si="100"/>
        <v>IT-SW-01-03Canal</v>
      </c>
      <c r="D1899" s="21" t="s">
        <v>3655</v>
      </c>
      <c r="E1899" t="s">
        <v>3577</v>
      </c>
      <c r="F1899" s="41" t="s">
        <v>3567</v>
      </c>
      <c r="G1899" s="21" t="str">
        <f t="shared" si="101"/>
        <v>Alfapeople</v>
      </c>
      <c r="H1899" s="21" t="s">
        <v>94</v>
      </c>
      <c r="I1899" s="21" t="s">
        <v>74</v>
      </c>
      <c r="J1899" t="s">
        <v>3568</v>
      </c>
      <c r="K1899" t="s">
        <v>3569</v>
      </c>
      <c r="L1899" s="61" t="s">
        <v>92</v>
      </c>
      <c r="M1899" s="61" t="s">
        <v>3570</v>
      </c>
      <c r="N1899" s="41" t="s">
        <v>3578</v>
      </c>
      <c r="O1899" s="41" t="s">
        <v>3572</v>
      </c>
      <c r="P1899" s="41" t="s">
        <v>3573</v>
      </c>
      <c r="Q1899" s="47" t="str">
        <f t="shared" si="98"/>
        <v>IT-SW-01-03</v>
      </c>
      <c r="R1899" s="91" t="s">
        <v>3574</v>
      </c>
      <c r="S1899" s="46">
        <v>1080000</v>
      </c>
      <c r="T1899" s="61">
        <v>1</v>
      </c>
      <c r="U1899" s="62">
        <v>1</v>
      </c>
      <c r="V1899" s="49" t="str">
        <f t="shared" si="102"/>
        <v>COP</v>
      </c>
      <c r="W1899" t="b">
        <f t="shared" si="103"/>
        <v>0</v>
      </c>
    </row>
    <row r="1900" spans="1:23" x14ac:dyDescent="0.2">
      <c r="A1900" s="21" t="str">
        <f t="shared" si="99"/>
        <v>AlfapeopleCanalIT-SW-01-04</v>
      </c>
      <c r="B1900" s="21" t="str">
        <f t="shared" si="100"/>
        <v>IT-SW-01-04Canal</v>
      </c>
      <c r="D1900" s="21" t="s">
        <v>3655</v>
      </c>
      <c r="E1900" t="s">
        <v>3579</v>
      </c>
      <c r="F1900" s="41" t="s">
        <v>3567</v>
      </c>
      <c r="G1900" s="21" t="str">
        <f t="shared" si="101"/>
        <v>Alfapeople</v>
      </c>
      <c r="H1900" s="21" t="s">
        <v>94</v>
      </c>
      <c r="I1900" s="21" t="s">
        <v>74</v>
      </c>
      <c r="J1900" t="s">
        <v>3568</v>
      </c>
      <c r="K1900" t="s">
        <v>3569</v>
      </c>
      <c r="L1900" s="61" t="s">
        <v>92</v>
      </c>
      <c r="M1900" s="61" t="s">
        <v>3570</v>
      </c>
      <c r="N1900" s="41" t="s">
        <v>3578</v>
      </c>
      <c r="O1900" s="41" t="s">
        <v>3576</v>
      </c>
      <c r="P1900" s="41" t="s">
        <v>3573</v>
      </c>
      <c r="Q1900" s="47" t="str">
        <f t="shared" si="98"/>
        <v>IT-SW-01-04</v>
      </c>
      <c r="R1900" s="91" t="s">
        <v>3574</v>
      </c>
      <c r="S1900" s="46">
        <v>1960000</v>
      </c>
      <c r="T1900" s="61">
        <v>1</v>
      </c>
      <c r="U1900" s="62">
        <v>1</v>
      </c>
      <c r="V1900" s="49" t="str">
        <f t="shared" si="102"/>
        <v>COP</v>
      </c>
      <c r="W1900" t="b">
        <f t="shared" si="103"/>
        <v>0</v>
      </c>
    </row>
    <row r="1901" spans="1:23" x14ac:dyDescent="0.2">
      <c r="A1901" s="21" t="str">
        <f t="shared" si="99"/>
        <v>AlfapeopleCanalIT-SW-01-05</v>
      </c>
      <c r="B1901" s="21" t="str">
        <f t="shared" si="100"/>
        <v>IT-SW-01-05Canal</v>
      </c>
      <c r="D1901" s="21" t="s">
        <v>3655</v>
      </c>
      <c r="E1901" t="s">
        <v>3580</v>
      </c>
      <c r="F1901" s="41" t="s">
        <v>3567</v>
      </c>
      <c r="G1901" s="21" t="str">
        <f t="shared" si="101"/>
        <v>Alfapeople</v>
      </c>
      <c r="H1901" s="21" t="s">
        <v>94</v>
      </c>
      <c r="I1901" s="21" t="s">
        <v>74</v>
      </c>
      <c r="J1901" t="s">
        <v>3568</v>
      </c>
      <c r="K1901" t="s">
        <v>3569</v>
      </c>
      <c r="L1901" s="61" t="s">
        <v>92</v>
      </c>
      <c r="M1901" s="61" t="s">
        <v>3570</v>
      </c>
      <c r="N1901" s="41" t="s">
        <v>3581</v>
      </c>
      <c r="O1901" s="41" t="s">
        <v>3572</v>
      </c>
      <c r="P1901" s="41" t="s">
        <v>3573</v>
      </c>
      <c r="Q1901" s="47" t="str">
        <f t="shared" si="98"/>
        <v>IT-SW-01-05</v>
      </c>
      <c r="R1901" s="91" t="s">
        <v>3574</v>
      </c>
      <c r="S1901" s="46">
        <v>1080000</v>
      </c>
      <c r="T1901" s="61">
        <v>1</v>
      </c>
      <c r="U1901" s="62">
        <v>1</v>
      </c>
      <c r="V1901" s="49" t="str">
        <f t="shared" si="102"/>
        <v>COP</v>
      </c>
      <c r="W1901" t="b">
        <f t="shared" si="103"/>
        <v>0</v>
      </c>
    </row>
    <row r="1902" spans="1:23" x14ac:dyDescent="0.2">
      <c r="A1902" s="21" t="str">
        <f t="shared" si="99"/>
        <v>AlfapeopleCanalIT-SW-01-06</v>
      </c>
      <c r="B1902" s="21" t="str">
        <f t="shared" si="100"/>
        <v>IT-SW-01-06Canal</v>
      </c>
      <c r="D1902" s="21" t="s">
        <v>3655</v>
      </c>
      <c r="E1902" t="s">
        <v>3582</v>
      </c>
      <c r="F1902" s="41" t="s">
        <v>3567</v>
      </c>
      <c r="G1902" s="21" t="str">
        <f t="shared" si="101"/>
        <v>Alfapeople</v>
      </c>
      <c r="H1902" s="21" t="s">
        <v>94</v>
      </c>
      <c r="I1902" s="21" t="s">
        <v>74</v>
      </c>
      <c r="J1902" t="s">
        <v>3568</v>
      </c>
      <c r="K1902" t="s">
        <v>3569</v>
      </c>
      <c r="L1902" s="61" t="s">
        <v>92</v>
      </c>
      <c r="M1902" s="61" t="s">
        <v>3570</v>
      </c>
      <c r="N1902" s="41" t="s">
        <v>3581</v>
      </c>
      <c r="O1902" s="41" t="s">
        <v>3576</v>
      </c>
      <c r="P1902" s="41" t="s">
        <v>3573</v>
      </c>
      <c r="Q1902" s="47" t="str">
        <f t="shared" si="98"/>
        <v>IT-SW-01-06</v>
      </c>
      <c r="R1902" s="91" t="s">
        <v>3574</v>
      </c>
      <c r="S1902" s="46">
        <v>2160000</v>
      </c>
      <c r="T1902" s="61">
        <v>1</v>
      </c>
      <c r="U1902" s="62">
        <v>1</v>
      </c>
      <c r="V1902" s="49" t="str">
        <f t="shared" si="102"/>
        <v>COP</v>
      </c>
      <c r="W1902" t="b">
        <f t="shared" si="103"/>
        <v>0</v>
      </c>
    </row>
    <row r="1903" spans="1:23" x14ac:dyDescent="0.2">
      <c r="A1903" s="21" t="str">
        <f t="shared" si="99"/>
        <v>AlfapeopleCanalIT-SW-02-01</v>
      </c>
      <c r="B1903" s="21" t="str">
        <f t="shared" si="100"/>
        <v>IT-SW-02-01Canal</v>
      </c>
      <c r="D1903" s="21" t="s">
        <v>3655</v>
      </c>
      <c r="E1903" t="s">
        <v>3583</v>
      </c>
      <c r="F1903" s="41" t="s">
        <v>3567</v>
      </c>
      <c r="G1903" s="21" t="str">
        <f t="shared" si="101"/>
        <v>Alfapeople</v>
      </c>
      <c r="H1903" s="21" t="s">
        <v>94</v>
      </c>
      <c r="I1903" s="21" t="s">
        <v>74</v>
      </c>
      <c r="J1903" t="s">
        <v>3584</v>
      </c>
      <c r="K1903" t="s">
        <v>3585</v>
      </c>
      <c r="L1903" s="61" t="s">
        <v>92</v>
      </c>
      <c r="M1903" s="61" t="s">
        <v>3570</v>
      </c>
      <c r="N1903" s="41" t="s">
        <v>3571</v>
      </c>
      <c r="O1903" s="41" t="s">
        <v>3572</v>
      </c>
      <c r="P1903" s="41" t="s">
        <v>3573</v>
      </c>
      <c r="Q1903" s="47" t="str">
        <f t="shared" si="98"/>
        <v>IT-SW-02-01</v>
      </c>
      <c r="R1903" s="91" t="s">
        <v>3574</v>
      </c>
      <c r="S1903" s="46">
        <v>1280000</v>
      </c>
      <c r="T1903" s="61">
        <v>1</v>
      </c>
      <c r="U1903" s="62">
        <v>1</v>
      </c>
      <c r="V1903" s="49" t="str">
        <f t="shared" si="102"/>
        <v>COP</v>
      </c>
      <c r="W1903" t="b">
        <f t="shared" si="103"/>
        <v>0</v>
      </c>
    </row>
    <row r="1904" spans="1:23" x14ac:dyDescent="0.2">
      <c r="A1904" s="21" t="str">
        <f t="shared" si="99"/>
        <v>AlfapeopleCanalIT-SW-02-02</v>
      </c>
      <c r="B1904" s="21" t="str">
        <f t="shared" si="100"/>
        <v>IT-SW-02-02Canal</v>
      </c>
      <c r="D1904" s="21" t="s">
        <v>3655</v>
      </c>
      <c r="E1904" t="s">
        <v>3586</v>
      </c>
      <c r="F1904" s="41" t="s">
        <v>3567</v>
      </c>
      <c r="G1904" s="21" t="str">
        <f t="shared" si="101"/>
        <v>Alfapeople</v>
      </c>
      <c r="H1904" s="21" t="s">
        <v>94</v>
      </c>
      <c r="I1904" s="21" t="s">
        <v>74</v>
      </c>
      <c r="J1904" t="s">
        <v>3584</v>
      </c>
      <c r="K1904" t="s">
        <v>3585</v>
      </c>
      <c r="L1904" s="61" t="s">
        <v>92</v>
      </c>
      <c r="M1904" s="61" t="s">
        <v>3570</v>
      </c>
      <c r="N1904" s="41" t="s">
        <v>3571</v>
      </c>
      <c r="O1904" s="41" t="s">
        <v>3576</v>
      </c>
      <c r="P1904" s="41" t="s">
        <v>3573</v>
      </c>
      <c r="Q1904" s="47" t="str">
        <f t="shared" si="98"/>
        <v>IT-SW-02-02</v>
      </c>
      <c r="R1904" s="91" t="s">
        <v>3574</v>
      </c>
      <c r="S1904" s="46">
        <v>1960000</v>
      </c>
      <c r="T1904" s="61">
        <v>1</v>
      </c>
      <c r="U1904" s="62">
        <v>1</v>
      </c>
      <c r="V1904" s="49" t="str">
        <f t="shared" si="102"/>
        <v>COP</v>
      </c>
      <c r="W1904" t="b">
        <f t="shared" si="103"/>
        <v>0</v>
      </c>
    </row>
    <row r="1905" spans="1:23" x14ac:dyDescent="0.2">
      <c r="A1905" s="21" t="str">
        <f t="shared" si="99"/>
        <v>AlfapeopleCanalIT-SW-02-03</v>
      </c>
      <c r="B1905" s="21" t="str">
        <f t="shared" si="100"/>
        <v>IT-SW-02-03Canal</v>
      </c>
      <c r="D1905" s="21" t="s">
        <v>3655</v>
      </c>
      <c r="E1905" t="s">
        <v>3587</v>
      </c>
      <c r="F1905" s="41" t="s">
        <v>3567</v>
      </c>
      <c r="G1905" s="21" t="str">
        <f t="shared" si="101"/>
        <v>Alfapeople</v>
      </c>
      <c r="H1905" s="21" t="s">
        <v>94</v>
      </c>
      <c r="I1905" s="21" t="s">
        <v>74</v>
      </c>
      <c r="J1905" t="s">
        <v>3584</v>
      </c>
      <c r="K1905" t="s">
        <v>3585</v>
      </c>
      <c r="L1905" s="61" t="s">
        <v>92</v>
      </c>
      <c r="M1905" s="61" t="s">
        <v>3570</v>
      </c>
      <c r="N1905" s="41" t="s">
        <v>3578</v>
      </c>
      <c r="O1905" s="41" t="s">
        <v>3572</v>
      </c>
      <c r="P1905" s="41" t="s">
        <v>3573</v>
      </c>
      <c r="Q1905" s="47" t="str">
        <f t="shared" si="98"/>
        <v>IT-SW-02-03</v>
      </c>
      <c r="R1905" s="91" t="s">
        <v>3574</v>
      </c>
      <c r="S1905" s="46">
        <v>1280000</v>
      </c>
      <c r="T1905" s="61">
        <v>1</v>
      </c>
      <c r="U1905" s="62">
        <v>1</v>
      </c>
      <c r="V1905" s="49" t="str">
        <f t="shared" si="102"/>
        <v>COP</v>
      </c>
      <c r="W1905" t="b">
        <f t="shared" si="103"/>
        <v>0</v>
      </c>
    </row>
    <row r="1906" spans="1:23" x14ac:dyDescent="0.2">
      <c r="A1906" s="21" t="str">
        <f t="shared" si="99"/>
        <v>AlfapeopleCanalIT-SW-02-04</v>
      </c>
      <c r="B1906" s="21" t="str">
        <f t="shared" si="100"/>
        <v>IT-SW-02-04Canal</v>
      </c>
      <c r="D1906" s="21" t="s">
        <v>3655</v>
      </c>
      <c r="E1906" t="s">
        <v>3588</v>
      </c>
      <c r="F1906" s="41" t="s">
        <v>3567</v>
      </c>
      <c r="G1906" s="21" t="str">
        <f t="shared" si="101"/>
        <v>Alfapeople</v>
      </c>
      <c r="H1906" s="21" t="s">
        <v>94</v>
      </c>
      <c r="I1906" s="21" t="s">
        <v>74</v>
      </c>
      <c r="J1906" t="s">
        <v>3584</v>
      </c>
      <c r="K1906" t="s">
        <v>3585</v>
      </c>
      <c r="L1906" s="61" t="s">
        <v>92</v>
      </c>
      <c r="M1906" s="61" t="s">
        <v>3570</v>
      </c>
      <c r="N1906" s="41" t="s">
        <v>3578</v>
      </c>
      <c r="O1906" s="41" t="s">
        <v>3576</v>
      </c>
      <c r="P1906" s="41" t="s">
        <v>3573</v>
      </c>
      <c r="Q1906" s="47" t="str">
        <f t="shared" si="98"/>
        <v>IT-SW-02-04</v>
      </c>
      <c r="R1906" s="91" t="s">
        <v>3574</v>
      </c>
      <c r="S1906" s="46">
        <v>2240000</v>
      </c>
      <c r="T1906" s="61">
        <v>1</v>
      </c>
      <c r="U1906" s="62">
        <v>1</v>
      </c>
      <c r="V1906" s="49" t="str">
        <f t="shared" si="102"/>
        <v>COP</v>
      </c>
      <c r="W1906" t="b">
        <f t="shared" si="103"/>
        <v>0</v>
      </c>
    </row>
    <row r="1907" spans="1:23" x14ac:dyDescent="0.2">
      <c r="A1907" s="21" t="str">
        <f t="shared" si="99"/>
        <v>AlfapeopleCanalIT-SW-02-05</v>
      </c>
      <c r="B1907" s="21" t="str">
        <f t="shared" si="100"/>
        <v>IT-SW-02-05Canal</v>
      </c>
      <c r="D1907" s="21" t="s">
        <v>3655</v>
      </c>
      <c r="E1907" t="s">
        <v>3589</v>
      </c>
      <c r="F1907" s="41" t="s">
        <v>3567</v>
      </c>
      <c r="G1907" s="21" t="str">
        <f t="shared" si="101"/>
        <v>Alfapeople</v>
      </c>
      <c r="H1907" s="21" t="s">
        <v>94</v>
      </c>
      <c r="I1907" s="21" t="s">
        <v>74</v>
      </c>
      <c r="J1907" t="s">
        <v>3584</v>
      </c>
      <c r="K1907" t="s">
        <v>3585</v>
      </c>
      <c r="L1907" s="61" t="s">
        <v>92</v>
      </c>
      <c r="M1907" s="61" t="s">
        <v>3570</v>
      </c>
      <c r="N1907" s="41" t="s">
        <v>3581</v>
      </c>
      <c r="O1907" s="41" t="s">
        <v>3572</v>
      </c>
      <c r="P1907" s="41" t="s">
        <v>3573</v>
      </c>
      <c r="Q1907" s="47" t="str">
        <f t="shared" si="98"/>
        <v>IT-SW-02-05</v>
      </c>
      <c r="R1907" s="91" t="s">
        <v>3574</v>
      </c>
      <c r="S1907" s="46">
        <v>1280000</v>
      </c>
      <c r="T1907" s="61">
        <v>1</v>
      </c>
      <c r="U1907" s="62">
        <v>1</v>
      </c>
      <c r="V1907" s="49" t="str">
        <f t="shared" si="102"/>
        <v>COP</v>
      </c>
      <c r="W1907" t="b">
        <f t="shared" si="103"/>
        <v>0</v>
      </c>
    </row>
    <row r="1908" spans="1:23" x14ac:dyDescent="0.2">
      <c r="A1908" s="21" t="str">
        <f t="shared" si="99"/>
        <v>AlfapeopleCanalIT-SW-02-06</v>
      </c>
      <c r="B1908" s="21" t="str">
        <f t="shared" si="100"/>
        <v>IT-SW-02-06Canal</v>
      </c>
      <c r="D1908" s="21" t="s">
        <v>3655</v>
      </c>
      <c r="E1908" t="s">
        <v>3590</v>
      </c>
      <c r="F1908" s="41" t="s">
        <v>3567</v>
      </c>
      <c r="G1908" s="21" t="str">
        <f t="shared" si="101"/>
        <v>Alfapeople</v>
      </c>
      <c r="H1908" s="21" t="s">
        <v>94</v>
      </c>
      <c r="I1908" s="21" t="s">
        <v>74</v>
      </c>
      <c r="J1908" t="s">
        <v>3584</v>
      </c>
      <c r="K1908" t="s">
        <v>3585</v>
      </c>
      <c r="L1908" s="61" t="s">
        <v>92</v>
      </c>
      <c r="M1908" s="61" t="s">
        <v>3570</v>
      </c>
      <c r="N1908" s="41" t="s">
        <v>3581</v>
      </c>
      <c r="O1908" s="41" t="s">
        <v>3576</v>
      </c>
      <c r="P1908" s="41" t="s">
        <v>3573</v>
      </c>
      <c r="Q1908" s="47" t="str">
        <f t="shared" si="98"/>
        <v>IT-SW-02-06</v>
      </c>
      <c r="R1908" s="91" t="s">
        <v>3574</v>
      </c>
      <c r="S1908" s="46">
        <v>2440000</v>
      </c>
      <c r="T1908" s="61">
        <v>1</v>
      </c>
      <c r="U1908" s="62">
        <v>1</v>
      </c>
      <c r="V1908" s="49" t="str">
        <f t="shared" si="102"/>
        <v>COP</v>
      </c>
      <c r="W1908" t="b">
        <f t="shared" si="103"/>
        <v>0</v>
      </c>
    </row>
    <row r="1909" spans="1:23" x14ac:dyDescent="0.2">
      <c r="A1909" s="21" t="str">
        <f t="shared" si="99"/>
        <v>AlfapeopleCanalIT-SW-03-01</v>
      </c>
      <c r="B1909" s="21" t="str">
        <f t="shared" si="100"/>
        <v>IT-SW-03-01Canal</v>
      </c>
      <c r="D1909" s="21" t="s">
        <v>3655</v>
      </c>
      <c r="E1909" t="s">
        <v>3591</v>
      </c>
      <c r="F1909" s="41" t="s">
        <v>3567</v>
      </c>
      <c r="G1909" s="21" t="str">
        <f t="shared" si="101"/>
        <v>Alfapeople</v>
      </c>
      <c r="H1909" s="21" t="s">
        <v>94</v>
      </c>
      <c r="I1909" s="21" t="s">
        <v>74</v>
      </c>
      <c r="J1909" t="s">
        <v>3592</v>
      </c>
      <c r="K1909" t="s">
        <v>3569</v>
      </c>
      <c r="L1909" s="61" t="s">
        <v>92</v>
      </c>
      <c r="M1909" s="61" t="s">
        <v>3570</v>
      </c>
      <c r="N1909" s="41" t="s">
        <v>3571</v>
      </c>
      <c r="O1909" s="41" t="s">
        <v>3572</v>
      </c>
      <c r="P1909" s="41" t="s">
        <v>3573</v>
      </c>
      <c r="Q1909" s="47" t="str">
        <f t="shared" ref="Q1909:Q1972" si="104">E1909</f>
        <v>IT-SW-03-01</v>
      </c>
      <c r="R1909" s="91" t="s">
        <v>3574</v>
      </c>
      <c r="S1909" s="46">
        <v>1080000</v>
      </c>
      <c r="T1909" s="61">
        <v>1</v>
      </c>
      <c r="U1909" s="62">
        <v>1</v>
      </c>
      <c r="V1909" s="49" t="str">
        <f t="shared" si="102"/>
        <v>COP</v>
      </c>
      <c r="W1909" t="b">
        <f t="shared" si="103"/>
        <v>0</v>
      </c>
    </row>
    <row r="1910" spans="1:23" x14ac:dyDescent="0.2">
      <c r="A1910" s="21" t="str">
        <f t="shared" si="99"/>
        <v>AlfapeopleCanalIT-SW-03-02</v>
      </c>
      <c r="B1910" s="21" t="str">
        <f t="shared" si="100"/>
        <v>IT-SW-03-02Canal</v>
      </c>
      <c r="D1910" s="21" t="s">
        <v>3655</v>
      </c>
      <c r="E1910" t="s">
        <v>3593</v>
      </c>
      <c r="F1910" s="41" t="s">
        <v>3567</v>
      </c>
      <c r="G1910" s="21" t="str">
        <f t="shared" si="101"/>
        <v>Alfapeople</v>
      </c>
      <c r="H1910" s="21" t="s">
        <v>94</v>
      </c>
      <c r="I1910" s="21" t="s">
        <v>74</v>
      </c>
      <c r="J1910" t="s">
        <v>3592</v>
      </c>
      <c r="K1910" t="s">
        <v>3569</v>
      </c>
      <c r="L1910" s="61" t="s">
        <v>92</v>
      </c>
      <c r="M1910" s="61" t="s">
        <v>3570</v>
      </c>
      <c r="N1910" s="41" t="s">
        <v>3571</v>
      </c>
      <c r="O1910" s="41" t="s">
        <v>3576</v>
      </c>
      <c r="P1910" s="41" t="s">
        <v>3573</v>
      </c>
      <c r="Q1910" s="47" t="str">
        <f t="shared" si="104"/>
        <v>IT-SW-03-02</v>
      </c>
      <c r="R1910" s="91" t="s">
        <v>3574</v>
      </c>
      <c r="S1910" s="46">
        <v>1760000</v>
      </c>
      <c r="T1910" s="61">
        <v>1</v>
      </c>
      <c r="U1910" s="62">
        <v>1</v>
      </c>
      <c r="V1910" s="49" t="str">
        <f t="shared" si="102"/>
        <v>COP</v>
      </c>
      <c r="W1910" t="b">
        <f t="shared" si="103"/>
        <v>0</v>
      </c>
    </row>
    <row r="1911" spans="1:23" x14ac:dyDescent="0.2">
      <c r="A1911" s="21" t="str">
        <f t="shared" si="99"/>
        <v>AlfapeopleCanalIT-SW-03-03</v>
      </c>
      <c r="B1911" s="21" t="str">
        <f t="shared" si="100"/>
        <v>IT-SW-03-03Canal</v>
      </c>
      <c r="D1911" s="21" t="s">
        <v>3655</v>
      </c>
      <c r="E1911" t="s">
        <v>3594</v>
      </c>
      <c r="F1911" s="41" t="s">
        <v>3567</v>
      </c>
      <c r="G1911" s="21" t="str">
        <f t="shared" si="101"/>
        <v>Alfapeople</v>
      </c>
      <c r="H1911" s="21" t="s">
        <v>94</v>
      </c>
      <c r="I1911" s="21" t="s">
        <v>74</v>
      </c>
      <c r="J1911" t="s">
        <v>3592</v>
      </c>
      <c r="K1911" t="s">
        <v>3569</v>
      </c>
      <c r="L1911" s="61" t="s">
        <v>92</v>
      </c>
      <c r="M1911" s="61" t="s">
        <v>3570</v>
      </c>
      <c r="N1911" s="41" t="s">
        <v>3578</v>
      </c>
      <c r="O1911" s="41" t="s">
        <v>3572</v>
      </c>
      <c r="P1911" s="41" t="s">
        <v>3573</v>
      </c>
      <c r="Q1911" s="47" t="str">
        <f t="shared" si="104"/>
        <v>IT-SW-03-03</v>
      </c>
      <c r="R1911" s="91" t="s">
        <v>3574</v>
      </c>
      <c r="S1911" s="46">
        <v>1080000</v>
      </c>
      <c r="T1911" s="61">
        <v>1</v>
      </c>
      <c r="U1911" s="62">
        <v>1</v>
      </c>
      <c r="V1911" s="49" t="str">
        <f t="shared" si="102"/>
        <v>COP</v>
      </c>
      <c r="W1911" t="b">
        <f t="shared" si="103"/>
        <v>0</v>
      </c>
    </row>
    <row r="1912" spans="1:23" x14ac:dyDescent="0.2">
      <c r="A1912" s="21" t="str">
        <f t="shared" si="99"/>
        <v>AlfapeopleCanalIT-SW-03-04</v>
      </c>
      <c r="B1912" s="21" t="str">
        <f t="shared" si="100"/>
        <v>IT-SW-03-04Canal</v>
      </c>
      <c r="D1912" s="21" t="s">
        <v>3655</v>
      </c>
      <c r="E1912" t="s">
        <v>3595</v>
      </c>
      <c r="F1912" s="41" t="s">
        <v>3567</v>
      </c>
      <c r="G1912" s="21" t="str">
        <f t="shared" si="101"/>
        <v>Alfapeople</v>
      </c>
      <c r="H1912" s="21" t="s">
        <v>94</v>
      </c>
      <c r="I1912" s="21" t="s">
        <v>74</v>
      </c>
      <c r="J1912" t="s">
        <v>3592</v>
      </c>
      <c r="K1912" t="s">
        <v>3569</v>
      </c>
      <c r="L1912" s="61" t="s">
        <v>92</v>
      </c>
      <c r="M1912" s="61" t="s">
        <v>3570</v>
      </c>
      <c r="N1912" s="41" t="s">
        <v>3578</v>
      </c>
      <c r="O1912" s="41" t="s">
        <v>3576</v>
      </c>
      <c r="P1912" s="41" t="s">
        <v>3573</v>
      </c>
      <c r="Q1912" s="47" t="str">
        <f t="shared" si="104"/>
        <v>IT-SW-03-04</v>
      </c>
      <c r="R1912" s="91" t="s">
        <v>3574</v>
      </c>
      <c r="S1912" s="46">
        <v>1960000</v>
      </c>
      <c r="T1912" s="61">
        <v>1</v>
      </c>
      <c r="U1912" s="62">
        <v>1</v>
      </c>
      <c r="V1912" s="49" t="str">
        <f t="shared" si="102"/>
        <v>COP</v>
      </c>
      <c r="W1912" t="b">
        <f t="shared" si="103"/>
        <v>0</v>
      </c>
    </row>
    <row r="1913" spans="1:23" x14ac:dyDescent="0.2">
      <c r="A1913" s="21" t="str">
        <f t="shared" si="99"/>
        <v>AlfapeopleCanalIT-SW-03-05</v>
      </c>
      <c r="B1913" s="21" t="str">
        <f t="shared" si="100"/>
        <v>IT-SW-03-05Canal</v>
      </c>
      <c r="D1913" s="21" t="s">
        <v>3655</v>
      </c>
      <c r="E1913" t="s">
        <v>3596</v>
      </c>
      <c r="F1913" s="41" t="s">
        <v>3567</v>
      </c>
      <c r="G1913" s="21" t="str">
        <f t="shared" si="101"/>
        <v>Alfapeople</v>
      </c>
      <c r="H1913" s="21" t="s">
        <v>94</v>
      </c>
      <c r="I1913" s="21" t="s">
        <v>74</v>
      </c>
      <c r="J1913" t="s">
        <v>3592</v>
      </c>
      <c r="K1913" t="s">
        <v>3569</v>
      </c>
      <c r="L1913" s="61" t="s">
        <v>92</v>
      </c>
      <c r="M1913" s="61" t="s">
        <v>3570</v>
      </c>
      <c r="N1913" s="41" t="s">
        <v>3581</v>
      </c>
      <c r="O1913" s="41" t="s">
        <v>3572</v>
      </c>
      <c r="P1913" s="41" t="s">
        <v>3573</v>
      </c>
      <c r="Q1913" s="47" t="str">
        <f t="shared" si="104"/>
        <v>IT-SW-03-05</v>
      </c>
      <c r="R1913" s="91" t="s">
        <v>3574</v>
      </c>
      <c r="S1913" s="46">
        <v>1080000</v>
      </c>
      <c r="T1913" s="61">
        <v>1</v>
      </c>
      <c r="U1913" s="62">
        <v>1</v>
      </c>
      <c r="V1913" s="49" t="str">
        <f t="shared" si="102"/>
        <v>COP</v>
      </c>
      <c r="W1913" t="b">
        <f t="shared" si="103"/>
        <v>0</v>
      </c>
    </row>
    <row r="1914" spans="1:23" x14ac:dyDescent="0.2">
      <c r="A1914" s="21" t="str">
        <f t="shared" ref="A1914:A1977" si="105">D1914&amp;F1914&amp;E1914</f>
        <v>AlfapeopleCanalIT-SW-03-06</v>
      </c>
      <c r="B1914" s="21" t="str">
        <f t="shared" ref="B1914:B1977" si="106">E1914&amp;F1914</f>
        <v>IT-SW-03-06Canal</v>
      </c>
      <c r="D1914" s="21" t="s">
        <v>3655</v>
      </c>
      <c r="E1914" t="s">
        <v>3597</v>
      </c>
      <c r="F1914" s="41" t="s">
        <v>3567</v>
      </c>
      <c r="G1914" s="21" t="str">
        <f t="shared" ref="G1914:G1977" si="107">D1914</f>
        <v>Alfapeople</v>
      </c>
      <c r="H1914" s="21" t="s">
        <v>94</v>
      </c>
      <c r="I1914" s="21" t="s">
        <v>74</v>
      </c>
      <c r="J1914" t="s">
        <v>3592</v>
      </c>
      <c r="K1914" t="s">
        <v>3569</v>
      </c>
      <c r="L1914" s="61" t="s">
        <v>92</v>
      </c>
      <c r="M1914" s="61" t="s">
        <v>3570</v>
      </c>
      <c r="N1914" s="41" t="s">
        <v>3581</v>
      </c>
      <c r="O1914" s="41" t="s">
        <v>3576</v>
      </c>
      <c r="P1914" s="41" t="s">
        <v>3573</v>
      </c>
      <c r="Q1914" s="47" t="str">
        <f t="shared" si="104"/>
        <v>IT-SW-03-06</v>
      </c>
      <c r="R1914" s="91" t="s">
        <v>3574</v>
      </c>
      <c r="S1914" s="46">
        <v>2160000</v>
      </c>
      <c r="T1914" s="61">
        <v>1</v>
      </c>
      <c r="U1914" s="62">
        <v>1</v>
      </c>
      <c r="V1914" s="49" t="str">
        <f t="shared" ref="V1914:V1977" si="108">H1914</f>
        <v>COP</v>
      </c>
      <c r="W1914" t="b">
        <f t="shared" ref="W1914:W1977" si="109">IF(U1914="NO",0,IF(U1914="SI",1))</f>
        <v>0</v>
      </c>
    </row>
    <row r="1915" spans="1:23" x14ac:dyDescent="0.2">
      <c r="A1915" s="21" t="str">
        <f t="shared" si="105"/>
        <v>AlfapeopleCanalIT-SW-04-01</v>
      </c>
      <c r="B1915" s="21" t="str">
        <f t="shared" si="106"/>
        <v>IT-SW-04-01Canal</v>
      </c>
      <c r="D1915" s="21" t="s">
        <v>3655</v>
      </c>
      <c r="E1915" t="s">
        <v>3598</v>
      </c>
      <c r="F1915" s="41" t="s">
        <v>3567</v>
      </c>
      <c r="G1915" s="21" t="str">
        <f t="shared" si="107"/>
        <v>Alfapeople</v>
      </c>
      <c r="H1915" s="21" t="s">
        <v>94</v>
      </c>
      <c r="I1915" s="21" t="s">
        <v>74</v>
      </c>
      <c r="J1915" t="s">
        <v>3599</v>
      </c>
      <c r="K1915" t="s">
        <v>3585</v>
      </c>
      <c r="L1915" s="61" t="s">
        <v>92</v>
      </c>
      <c r="M1915" s="61" t="s">
        <v>3570</v>
      </c>
      <c r="N1915" s="41" t="s">
        <v>3571</v>
      </c>
      <c r="O1915" s="41" t="s">
        <v>3572</v>
      </c>
      <c r="P1915" s="41" t="s">
        <v>3573</v>
      </c>
      <c r="Q1915" s="47" t="str">
        <f t="shared" si="104"/>
        <v>IT-SW-04-01</v>
      </c>
      <c r="R1915" s="91" t="s">
        <v>3574</v>
      </c>
      <c r="S1915" s="46">
        <v>1280000</v>
      </c>
      <c r="T1915" s="61">
        <v>1</v>
      </c>
      <c r="U1915" s="62">
        <v>1</v>
      </c>
      <c r="V1915" s="49" t="str">
        <f t="shared" si="108"/>
        <v>COP</v>
      </c>
      <c r="W1915" t="b">
        <f t="shared" si="109"/>
        <v>0</v>
      </c>
    </row>
    <row r="1916" spans="1:23" x14ac:dyDescent="0.2">
      <c r="A1916" s="21" t="str">
        <f t="shared" si="105"/>
        <v>AlfapeopleCanalIT-SW-04-02</v>
      </c>
      <c r="B1916" s="21" t="str">
        <f t="shared" si="106"/>
        <v>IT-SW-04-02Canal</v>
      </c>
      <c r="D1916" s="21" t="s">
        <v>3655</v>
      </c>
      <c r="E1916" t="s">
        <v>3600</v>
      </c>
      <c r="F1916" s="41" t="s">
        <v>3567</v>
      </c>
      <c r="G1916" s="21" t="str">
        <f t="shared" si="107"/>
        <v>Alfapeople</v>
      </c>
      <c r="H1916" s="21" t="s">
        <v>94</v>
      </c>
      <c r="I1916" s="21" t="s">
        <v>74</v>
      </c>
      <c r="J1916" t="s">
        <v>3599</v>
      </c>
      <c r="K1916" t="s">
        <v>3585</v>
      </c>
      <c r="L1916" s="61" t="s">
        <v>92</v>
      </c>
      <c r="M1916" s="61" t="s">
        <v>3570</v>
      </c>
      <c r="N1916" s="41" t="s">
        <v>3571</v>
      </c>
      <c r="O1916" s="41" t="s">
        <v>3576</v>
      </c>
      <c r="P1916" s="41" t="s">
        <v>3573</v>
      </c>
      <c r="Q1916" s="47" t="str">
        <f t="shared" si="104"/>
        <v>IT-SW-04-02</v>
      </c>
      <c r="R1916" s="91" t="s">
        <v>3574</v>
      </c>
      <c r="S1916" s="46">
        <v>2040000</v>
      </c>
      <c r="T1916" s="61">
        <v>1</v>
      </c>
      <c r="U1916" s="62">
        <v>1</v>
      </c>
      <c r="V1916" s="49" t="str">
        <f t="shared" si="108"/>
        <v>COP</v>
      </c>
      <c r="W1916" t="b">
        <f t="shared" si="109"/>
        <v>0</v>
      </c>
    </row>
    <row r="1917" spans="1:23" x14ac:dyDescent="0.2">
      <c r="A1917" s="21" t="str">
        <f t="shared" si="105"/>
        <v>AlfapeopleCanalIT-SW-04-03</v>
      </c>
      <c r="B1917" s="21" t="str">
        <f t="shared" si="106"/>
        <v>IT-SW-04-03Canal</v>
      </c>
      <c r="D1917" s="21" t="s">
        <v>3655</v>
      </c>
      <c r="E1917" t="s">
        <v>3601</v>
      </c>
      <c r="F1917" s="41" t="s">
        <v>3567</v>
      </c>
      <c r="G1917" s="21" t="str">
        <f t="shared" si="107"/>
        <v>Alfapeople</v>
      </c>
      <c r="H1917" s="21" t="s">
        <v>94</v>
      </c>
      <c r="I1917" s="21" t="s">
        <v>74</v>
      </c>
      <c r="J1917" t="s">
        <v>3599</v>
      </c>
      <c r="K1917" t="s">
        <v>3585</v>
      </c>
      <c r="L1917" s="61" t="s">
        <v>92</v>
      </c>
      <c r="M1917" s="61" t="s">
        <v>3570</v>
      </c>
      <c r="N1917" s="41" t="s">
        <v>3578</v>
      </c>
      <c r="O1917" s="41" t="s">
        <v>3572</v>
      </c>
      <c r="P1917" s="41" t="s">
        <v>3573</v>
      </c>
      <c r="Q1917" s="47" t="str">
        <f t="shared" si="104"/>
        <v>IT-SW-04-03</v>
      </c>
      <c r="R1917" s="91" t="s">
        <v>3574</v>
      </c>
      <c r="S1917" s="46">
        <v>1280000</v>
      </c>
      <c r="T1917" s="61">
        <v>1</v>
      </c>
      <c r="U1917" s="62">
        <v>1</v>
      </c>
      <c r="V1917" s="49" t="str">
        <f t="shared" si="108"/>
        <v>COP</v>
      </c>
      <c r="W1917" t="b">
        <f t="shared" si="109"/>
        <v>0</v>
      </c>
    </row>
    <row r="1918" spans="1:23" x14ac:dyDescent="0.2">
      <c r="A1918" s="21" t="str">
        <f t="shared" si="105"/>
        <v>AlfapeopleCanalIT-SW-04-04</v>
      </c>
      <c r="B1918" s="21" t="str">
        <f t="shared" si="106"/>
        <v>IT-SW-04-04Canal</v>
      </c>
      <c r="D1918" s="21" t="s">
        <v>3655</v>
      </c>
      <c r="E1918" t="s">
        <v>3602</v>
      </c>
      <c r="F1918" s="41" t="s">
        <v>3567</v>
      </c>
      <c r="G1918" s="21" t="str">
        <f t="shared" si="107"/>
        <v>Alfapeople</v>
      </c>
      <c r="H1918" s="21" t="s">
        <v>94</v>
      </c>
      <c r="I1918" s="21" t="s">
        <v>74</v>
      </c>
      <c r="J1918" t="s">
        <v>3599</v>
      </c>
      <c r="K1918" t="s">
        <v>3585</v>
      </c>
      <c r="L1918" s="61" t="s">
        <v>92</v>
      </c>
      <c r="M1918" s="61" t="s">
        <v>3570</v>
      </c>
      <c r="N1918" s="41" t="s">
        <v>3578</v>
      </c>
      <c r="O1918" s="41" t="s">
        <v>3576</v>
      </c>
      <c r="P1918" s="41" t="s">
        <v>3573</v>
      </c>
      <c r="Q1918" s="47" t="str">
        <f t="shared" si="104"/>
        <v>IT-SW-04-04</v>
      </c>
      <c r="R1918" s="91" t="s">
        <v>3574</v>
      </c>
      <c r="S1918" s="46">
        <v>2240000</v>
      </c>
      <c r="T1918" s="61">
        <v>1</v>
      </c>
      <c r="U1918" s="62">
        <v>1</v>
      </c>
      <c r="V1918" s="49" t="str">
        <f t="shared" si="108"/>
        <v>COP</v>
      </c>
      <c r="W1918" t="b">
        <f t="shared" si="109"/>
        <v>0</v>
      </c>
    </row>
    <row r="1919" spans="1:23" x14ac:dyDescent="0.2">
      <c r="A1919" s="21" t="str">
        <f t="shared" si="105"/>
        <v>AlfapeopleCanalIT-SW-04-05</v>
      </c>
      <c r="B1919" s="21" t="str">
        <f t="shared" si="106"/>
        <v>IT-SW-04-05Canal</v>
      </c>
      <c r="D1919" s="21" t="s">
        <v>3655</v>
      </c>
      <c r="E1919" t="s">
        <v>3603</v>
      </c>
      <c r="F1919" s="41" t="s">
        <v>3567</v>
      </c>
      <c r="G1919" s="21" t="str">
        <f t="shared" si="107"/>
        <v>Alfapeople</v>
      </c>
      <c r="H1919" s="21" t="s">
        <v>94</v>
      </c>
      <c r="I1919" s="21" t="s">
        <v>74</v>
      </c>
      <c r="J1919" t="s">
        <v>3599</v>
      </c>
      <c r="K1919" t="s">
        <v>3585</v>
      </c>
      <c r="L1919" s="61" t="s">
        <v>92</v>
      </c>
      <c r="M1919" s="61" t="s">
        <v>3570</v>
      </c>
      <c r="N1919" s="41" t="s">
        <v>3581</v>
      </c>
      <c r="O1919" s="41" t="s">
        <v>3572</v>
      </c>
      <c r="P1919" s="41" t="s">
        <v>3573</v>
      </c>
      <c r="Q1919" s="47" t="str">
        <f t="shared" si="104"/>
        <v>IT-SW-04-05</v>
      </c>
      <c r="R1919" s="91" t="s">
        <v>3574</v>
      </c>
      <c r="S1919" s="46">
        <v>1280000</v>
      </c>
      <c r="T1919" s="61">
        <v>1</v>
      </c>
      <c r="U1919" s="62">
        <v>1</v>
      </c>
      <c r="V1919" s="49" t="str">
        <f t="shared" si="108"/>
        <v>COP</v>
      </c>
      <c r="W1919" t="b">
        <f t="shared" si="109"/>
        <v>0</v>
      </c>
    </row>
    <row r="1920" spans="1:23" x14ac:dyDescent="0.2">
      <c r="A1920" s="21" t="str">
        <f t="shared" si="105"/>
        <v>AlfapeopleCanalIT-SW-04-06</v>
      </c>
      <c r="B1920" s="21" t="str">
        <f t="shared" si="106"/>
        <v>IT-SW-04-06Canal</v>
      </c>
      <c r="D1920" s="21" t="s">
        <v>3655</v>
      </c>
      <c r="E1920" t="s">
        <v>3604</v>
      </c>
      <c r="F1920" s="41" t="s">
        <v>3567</v>
      </c>
      <c r="G1920" s="21" t="str">
        <f t="shared" si="107"/>
        <v>Alfapeople</v>
      </c>
      <c r="H1920" s="21" t="s">
        <v>94</v>
      </c>
      <c r="I1920" s="21" t="s">
        <v>74</v>
      </c>
      <c r="J1920" t="s">
        <v>3599</v>
      </c>
      <c r="K1920" t="s">
        <v>3585</v>
      </c>
      <c r="L1920" s="61" t="s">
        <v>92</v>
      </c>
      <c r="M1920" s="61" t="s">
        <v>3570</v>
      </c>
      <c r="N1920" s="41" t="s">
        <v>3581</v>
      </c>
      <c r="O1920" s="41" t="s">
        <v>3576</v>
      </c>
      <c r="P1920" s="41" t="s">
        <v>3573</v>
      </c>
      <c r="Q1920" s="47" t="str">
        <f t="shared" si="104"/>
        <v>IT-SW-04-06</v>
      </c>
      <c r="R1920" s="91" t="s">
        <v>3574</v>
      </c>
      <c r="S1920" s="46">
        <v>2440000</v>
      </c>
      <c r="T1920" s="61">
        <v>1</v>
      </c>
      <c r="U1920" s="62">
        <v>1</v>
      </c>
      <c r="V1920" s="49" t="str">
        <f t="shared" si="108"/>
        <v>COP</v>
      </c>
      <c r="W1920" t="b">
        <f t="shared" si="109"/>
        <v>0</v>
      </c>
    </row>
    <row r="1921" spans="1:23" x14ac:dyDescent="0.2">
      <c r="A1921" s="21" t="str">
        <f t="shared" si="105"/>
        <v>AlfapeopleCanalIT-SW-05-01</v>
      </c>
      <c r="B1921" s="21" t="str">
        <f t="shared" si="106"/>
        <v>IT-SW-05-01Canal</v>
      </c>
      <c r="D1921" s="21" t="s">
        <v>3655</v>
      </c>
      <c r="E1921" t="s">
        <v>3605</v>
      </c>
      <c r="F1921" s="41" t="s">
        <v>3567</v>
      </c>
      <c r="G1921" s="21" t="str">
        <f t="shared" si="107"/>
        <v>Alfapeople</v>
      </c>
      <c r="H1921" s="21" t="s">
        <v>94</v>
      </c>
      <c r="I1921" s="21" t="s">
        <v>74</v>
      </c>
      <c r="J1921" t="s">
        <v>3606</v>
      </c>
      <c r="K1921" t="s">
        <v>3607</v>
      </c>
      <c r="L1921" s="61" t="s">
        <v>92</v>
      </c>
      <c r="M1921" s="61" t="s">
        <v>3570</v>
      </c>
      <c r="N1921" s="41" t="s">
        <v>3571</v>
      </c>
      <c r="O1921" s="41" t="s">
        <v>3572</v>
      </c>
      <c r="P1921" s="41" t="s">
        <v>3608</v>
      </c>
      <c r="Q1921" s="47" t="str">
        <f t="shared" si="104"/>
        <v>IT-SW-05-01</v>
      </c>
      <c r="R1921" s="91" t="s">
        <v>3574</v>
      </c>
      <c r="S1921" s="46">
        <v>220000</v>
      </c>
      <c r="T1921" s="61">
        <v>1</v>
      </c>
      <c r="U1921" s="62">
        <v>1</v>
      </c>
      <c r="V1921" s="49" t="str">
        <f t="shared" si="108"/>
        <v>COP</v>
      </c>
      <c r="W1921" t="b">
        <f t="shared" si="109"/>
        <v>0</v>
      </c>
    </row>
    <row r="1922" spans="1:23" x14ac:dyDescent="0.2">
      <c r="A1922" s="21" t="str">
        <f t="shared" si="105"/>
        <v>AlfapeopleCanalIT-SW-05-02</v>
      </c>
      <c r="B1922" s="21" t="str">
        <f t="shared" si="106"/>
        <v>IT-SW-05-02Canal</v>
      </c>
      <c r="D1922" s="21" t="s">
        <v>3655</v>
      </c>
      <c r="E1922" t="s">
        <v>3609</v>
      </c>
      <c r="F1922" s="41" t="s">
        <v>3567</v>
      </c>
      <c r="G1922" s="21" t="str">
        <f t="shared" si="107"/>
        <v>Alfapeople</v>
      </c>
      <c r="H1922" s="21" t="s">
        <v>94</v>
      </c>
      <c r="I1922" s="21" t="s">
        <v>74</v>
      </c>
      <c r="J1922" t="s">
        <v>3606</v>
      </c>
      <c r="K1922" t="s">
        <v>3607</v>
      </c>
      <c r="L1922" s="61" t="s">
        <v>92</v>
      </c>
      <c r="M1922" s="61" t="s">
        <v>3570</v>
      </c>
      <c r="N1922" s="41" t="s">
        <v>3571</v>
      </c>
      <c r="O1922" s="41" t="s">
        <v>3576</v>
      </c>
      <c r="P1922" s="41" t="s">
        <v>3608</v>
      </c>
      <c r="Q1922" s="47" t="str">
        <f t="shared" si="104"/>
        <v>IT-SW-05-02</v>
      </c>
      <c r="R1922" s="91" t="s">
        <v>3574</v>
      </c>
      <c r="S1922" s="46">
        <v>260000</v>
      </c>
      <c r="T1922" s="61">
        <v>1</v>
      </c>
      <c r="U1922" s="62">
        <v>1</v>
      </c>
      <c r="V1922" s="49" t="str">
        <f t="shared" si="108"/>
        <v>COP</v>
      </c>
      <c r="W1922" t="b">
        <f t="shared" si="109"/>
        <v>0</v>
      </c>
    </row>
    <row r="1923" spans="1:23" x14ac:dyDescent="0.2">
      <c r="A1923" s="21" t="str">
        <f t="shared" si="105"/>
        <v>AlfapeopleCanalIT-SW-05-03</v>
      </c>
      <c r="B1923" s="21" t="str">
        <f t="shared" si="106"/>
        <v>IT-SW-05-03Canal</v>
      </c>
      <c r="D1923" s="21" t="s">
        <v>3655</v>
      </c>
      <c r="E1923" t="s">
        <v>3610</v>
      </c>
      <c r="F1923" s="41" t="s">
        <v>3567</v>
      </c>
      <c r="G1923" s="21" t="str">
        <f t="shared" si="107"/>
        <v>Alfapeople</v>
      </c>
      <c r="H1923" s="21" t="s">
        <v>94</v>
      </c>
      <c r="I1923" s="21" t="s">
        <v>74</v>
      </c>
      <c r="J1923" t="s">
        <v>3606</v>
      </c>
      <c r="K1923" t="s">
        <v>3607</v>
      </c>
      <c r="L1923" s="61" t="s">
        <v>92</v>
      </c>
      <c r="M1923" s="61" t="s">
        <v>3570</v>
      </c>
      <c r="N1923" s="41" t="s">
        <v>3578</v>
      </c>
      <c r="O1923" s="41" t="s">
        <v>3572</v>
      </c>
      <c r="P1923" s="41" t="s">
        <v>3608</v>
      </c>
      <c r="Q1923" s="47" t="str">
        <f t="shared" si="104"/>
        <v>IT-SW-05-03</v>
      </c>
      <c r="R1923" s="91" t="s">
        <v>3574</v>
      </c>
      <c r="S1923" s="46">
        <v>220000</v>
      </c>
      <c r="T1923" s="61">
        <v>1</v>
      </c>
      <c r="U1923" s="62">
        <v>1</v>
      </c>
      <c r="V1923" s="49" t="str">
        <f t="shared" si="108"/>
        <v>COP</v>
      </c>
      <c r="W1923" t="b">
        <f t="shared" si="109"/>
        <v>0</v>
      </c>
    </row>
    <row r="1924" spans="1:23" x14ac:dyDescent="0.2">
      <c r="A1924" s="21" t="str">
        <f t="shared" si="105"/>
        <v>AlfapeopleCanalIT-SW-05-04</v>
      </c>
      <c r="B1924" s="21" t="str">
        <f t="shared" si="106"/>
        <v>IT-SW-05-04Canal</v>
      </c>
      <c r="D1924" s="21" t="s">
        <v>3655</v>
      </c>
      <c r="E1924" t="s">
        <v>3611</v>
      </c>
      <c r="F1924" s="41" t="s">
        <v>3567</v>
      </c>
      <c r="G1924" s="21" t="str">
        <f t="shared" si="107"/>
        <v>Alfapeople</v>
      </c>
      <c r="H1924" s="21" t="s">
        <v>94</v>
      </c>
      <c r="I1924" s="21" t="s">
        <v>74</v>
      </c>
      <c r="J1924" t="s">
        <v>3606</v>
      </c>
      <c r="K1924" t="s">
        <v>3607</v>
      </c>
      <c r="L1924" s="61" t="s">
        <v>92</v>
      </c>
      <c r="M1924" s="61" t="s">
        <v>3570</v>
      </c>
      <c r="N1924" s="41" t="s">
        <v>3578</v>
      </c>
      <c r="O1924" s="41" t="s">
        <v>3576</v>
      </c>
      <c r="P1924" s="41" t="s">
        <v>3608</v>
      </c>
      <c r="Q1924" s="47" t="str">
        <f t="shared" si="104"/>
        <v>IT-SW-05-04</v>
      </c>
      <c r="R1924" s="91" t="s">
        <v>3574</v>
      </c>
      <c r="S1924" s="46">
        <v>270000</v>
      </c>
      <c r="T1924" s="61">
        <v>1</v>
      </c>
      <c r="U1924" s="62">
        <v>1</v>
      </c>
      <c r="V1924" s="49" t="str">
        <f t="shared" si="108"/>
        <v>COP</v>
      </c>
      <c r="W1924" t="b">
        <f t="shared" si="109"/>
        <v>0</v>
      </c>
    </row>
    <row r="1925" spans="1:23" x14ac:dyDescent="0.2">
      <c r="A1925" s="21" t="str">
        <f t="shared" si="105"/>
        <v>AlfapeopleCanalIT-SW-05-05</v>
      </c>
      <c r="B1925" s="21" t="str">
        <f t="shared" si="106"/>
        <v>IT-SW-05-05Canal</v>
      </c>
      <c r="D1925" s="21" t="s">
        <v>3655</v>
      </c>
      <c r="E1925" t="s">
        <v>3612</v>
      </c>
      <c r="F1925" s="41" t="s">
        <v>3567</v>
      </c>
      <c r="G1925" s="21" t="str">
        <f t="shared" si="107"/>
        <v>Alfapeople</v>
      </c>
      <c r="H1925" s="21" t="s">
        <v>94</v>
      </c>
      <c r="I1925" s="21" t="s">
        <v>74</v>
      </c>
      <c r="J1925" t="s">
        <v>3606</v>
      </c>
      <c r="K1925" t="s">
        <v>3607</v>
      </c>
      <c r="L1925" s="61" t="s">
        <v>92</v>
      </c>
      <c r="M1925" s="61" t="s">
        <v>3570</v>
      </c>
      <c r="N1925" s="41" t="s">
        <v>3581</v>
      </c>
      <c r="O1925" s="41" t="s">
        <v>3572</v>
      </c>
      <c r="P1925" s="41" t="s">
        <v>3608</v>
      </c>
      <c r="Q1925" s="47" t="str">
        <f t="shared" si="104"/>
        <v>IT-SW-05-05</v>
      </c>
      <c r="R1925" s="91" t="s">
        <v>3574</v>
      </c>
      <c r="S1925" s="46">
        <v>220000</v>
      </c>
      <c r="T1925" s="61">
        <v>1</v>
      </c>
      <c r="U1925" s="62">
        <v>1</v>
      </c>
      <c r="V1925" s="49" t="str">
        <f t="shared" si="108"/>
        <v>COP</v>
      </c>
      <c r="W1925" t="b">
        <f t="shared" si="109"/>
        <v>0</v>
      </c>
    </row>
    <row r="1926" spans="1:23" x14ac:dyDescent="0.2">
      <c r="A1926" s="21" t="str">
        <f t="shared" si="105"/>
        <v>AlfapeopleCanalIT-SW-05-06</v>
      </c>
      <c r="B1926" s="21" t="str">
        <f t="shared" si="106"/>
        <v>IT-SW-05-06Canal</v>
      </c>
      <c r="D1926" s="21" t="s">
        <v>3655</v>
      </c>
      <c r="E1926" t="s">
        <v>3613</v>
      </c>
      <c r="F1926" s="41" t="s">
        <v>3567</v>
      </c>
      <c r="G1926" s="21" t="str">
        <f t="shared" si="107"/>
        <v>Alfapeople</v>
      </c>
      <c r="H1926" s="21" t="s">
        <v>94</v>
      </c>
      <c r="I1926" s="21" t="s">
        <v>74</v>
      </c>
      <c r="J1926" t="s">
        <v>3606</v>
      </c>
      <c r="K1926" t="s">
        <v>3607</v>
      </c>
      <c r="L1926" s="61" t="s">
        <v>92</v>
      </c>
      <c r="M1926" s="61" t="s">
        <v>3570</v>
      </c>
      <c r="N1926" s="41" t="s">
        <v>3581</v>
      </c>
      <c r="O1926" s="41" t="s">
        <v>3576</v>
      </c>
      <c r="P1926" s="41" t="s">
        <v>3608</v>
      </c>
      <c r="Q1926" s="47" t="str">
        <f t="shared" si="104"/>
        <v>IT-SW-05-06</v>
      </c>
      <c r="R1926" s="91" t="s">
        <v>3574</v>
      </c>
      <c r="S1926" s="46">
        <v>280000</v>
      </c>
      <c r="T1926" s="61">
        <v>1</v>
      </c>
      <c r="U1926" s="62">
        <v>1</v>
      </c>
      <c r="V1926" s="49" t="str">
        <f t="shared" si="108"/>
        <v>COP</v>
      </c>
      <c r="W1926" t="b">
        <f t="shared" si="109"/>
        <v>0</v>
      </c>
    </row>
    <row r="1927" spans="1:23" x14ac:dyDescent="0.2">
      <c r="A1927" s="21" t="str">
        <f t="shared" si="105"/>
        <v>AlfapeopleCanalIT-SW-06-01</v>
      </c>
      <c r="B1927" s="21" t="str">
        <f t="shared" si="106"/>
        <v>IT-SW-06-01Canal</v>
      </c>
      <c r="D1927" s="21" t="s">
        <v>3655</v>
      </c>
      <c r="E1927" t="s">
        <v>3614</v>
      </c>
      <c r="F1927" s="41" t="s">
        <v>3567</v>
      </c>
      <c r="G1927" s="21" t="str">
        <f t="shared" si="107"/>
        <v>Alfapeople</v>
      </c>
      <c r="H1927" s="21" t="s">
        <v>94</v>
      </c>
      <c r="I1927" s="21" t="s">
        <v>74</v>
      </c>
      <c r="J1927" t="s">
        <v>3615</v>
      </c>
      <c r="K1927" t="s">
        <v>3616</v>
      </c>
      <c r="L1927" s="61" t="s">
        <v>92</v>
      </c>
      <c r="M1927" s="61" t="s">
        <v>3570</v>
      </c>
      <c r="N1927" s="41" t="s">
        <v>3571</v>
      </c>
      <c r="O1927" s="41" t="s">
        <v>3576</v>
      </c>
      <c r="P1927" s="41" t="s">
        <v>3608</v>
      </c>
      <c r="Q1927" s="47" t="str">
        <f t="shared" si="104"/>
        <v>IT-SW-06-01</v>
      </c>
      <c r="R1927" s="91" t="s">
        <v>3574</v>
      </c>
      <c r="S1927" s="46">
        <v>43680000</v>
      </c>
      <c r="T1927" s="61">
        <v>1</v>
      </c>
      <c r="U1927" s="62">
        <v>1</v>
      </c>
      <c r="V1927" s="49" t="str">
        <f t="shared" si="108"/>
        <v>COP</v>
      </c>
      <c r="W1927" t="b">
        <f t="shared" si="109"/>
        <v>0</v>
      </c>
    </row>
    <row r="1928" spans="1:23" x14ac:dyDescent="0.2">
      <c r="A1928" s="21" t="str">
        <f t="shared" si="105"/>
        <v>AlfapeopleCanalIT-SW-06-02</v>
      </c>
      <c r="B1928" s="21" t="str">
        <f t="shared" si="106"/>
        <v>IT-SW-06-02Canal</v>
      </c>
      <c r="D1928" s="21" t="s">
        <v>3655</v>
      </c>
      <c r="E1928" t="s">
        <v>3617</v>
      </c>
      <c r="F1928" s="41" t="s">
        <v>3567</v>
      </c>
      <c r="G1928" s="21" t="str">
        <f t="shared" si="107"/>
        <v>Alfapeople</v>
      </c>
      <c r="H1928" s="21" t="s">
        <v>94</v>
      </c>
      <c r="I1928" s="21" t="s">
        <v>74</v>
      </c>
      <c r="J1928" t="s">
        <v>3615</v>
      </c>
      <c r="K1928" t="s">
        <v>3616</v>
      </c>
      <c r="L1928" s="61" t="s">
        <v>92</v>
      </c>
      <c r="M1928" s="61" t="s">
        <v>3570</v>
      </c>
      <c r="N1928" s="41" t="s">
        <v>3578</v>
      </c>
      <c r="O1928" s="41" t="s">
        <v>3576</v>
      </c>
      <c r="P1928" s="41" t="s">
        <v>3608</v>
      </c>
      <c r="Q1928" s="47" t="str">
        <f t="shared" si="104"/>
        <v>IT-SW-06-02</v>
      </c>
      <c r="R1928" s="91" t="s">
        <v>3574</v>
      </c>
      <c r="S1928" s="46">
        <v>43880000</v>
      </c>
      <c r="T1928" s="61">
        <v>1</v>
      </c>
      <c r="U1928" s="62">
        <v>1</v>
      </c>
      <c r="V1928" s="49" t="str">
        <f t="shared" si="108"/>
        <v>COP</v>
      </c>
      <c r="W1928" t="b">
        <f t="shared" si="109"/>
        <v>0</v>
      </c>
    </row>
    <row r="1929" spans="1:23" x14ac:dyDescent="0.2">
      <c r="A1929" s="21" t="str">
        <f t="shared" si="105"/>
        <v>AlfapeopleCanalIT-SW-06-03</v>
      </c>
      <c r="B1929" s="21" t="str">
        <f t="shared" si="106"/>
        <v>IT-SW-06-03Canal</v>
      </c>
      <c r="D1929" s="21" t="s">
        <v>3655</v>
      </c>
      <c r="E1929" t="s">
        <v>3618</v>
      </c>
      <c r="F1929" s="41" t="s">
        <v>3567</v>
      </c>
      <c r="G1929" s="21" t="str">
        <f t="shared" si="107"/>
        <v>Alfapeople</v>
      </c>
      <c r="H1929" s="21" t="s">
        <v>94</v>
      </c>
      <c r="I1929" s="21" t="s">
        <v>74</v>
      </c>
      <c r="J1929" t="s">
        <v>3615</v>
      </c>
      <c r="K1929" t="s">
        <v>3616</v>
      </c>
      <c r="L1929" s="61" t="s">
        <v>92</v>
      </c>
      <c r="M1929" s="61" t="s">
        <v>3570</v>
      </c>
      <c r="N1929" s="41" t="s">
        <v>3581</v>
      </c>
      <c r="O1929" s="41" t="s">
        <v>3576</v>
      </c>
      <c r="P1929" s="41" t="s">
        <v>3608</v>
      </c>
      <c r="Q1929" s="47" t="str">
        <f t="shared" si="104"/>
        <v>IT-SW-06-03</v>
      </c>
      <c r="R1929" s="91" t="s">
        <v>3574</v>
      </c>
      <c r="S1929" s="46">
        <v>44080000</v>
      </c>
      <c r="T1929" s="61">
        <v>1</v>
      </c>
      <c r="U1929" s="62">
        <v>1</v>
      </c>
      <c r="V1929" s="49" t="str">
        <f t="shared" si="108"/>
        <v>COP</v>
      </c>
      <c r="W1929" t="b">
        <f t="shared" si="109"/>
        <v>0</v>
      </c>
    </row>
    <row r="1930" spans="1:23" x14ac:dyDescent="0.2">
      <c r="A1930" s="21" t="str">
        <f t="shared" si="105"/>
        <v>AlfapeopleCanalIT-SW-07-01</v>
      </c>
      <c r="B1930" s="21" t="str">
        <f t="shared" si="106"/>
        <v>IT-SW-07-01Canal</v>
      </c>
      <c r="D1930" s="21" t="s">
        <v>3655</v>
      </c>
      <c r="E1930" t="s">
        <v>3619</v>
      </c>
      <c r="F1930" s="41" t="s">
        <v>3567</v>
      </c>
      <c r="G1930" s="21" t="str">
        <f t="shared" si="107"/>
        <v>Alfapeople</v>
      </c>
      <c r="H1930" s="21" t="s">
        <v>94</v>
      </c>
      <c r="I1930" s="21" t="s">
        <v>74</v>
      </c>
      <c r="J1930" t="s">
        <v>3620</v>
      </c>
      <c r="K1930" t="s">
        <v>29</v>
      </c>
      <c r="L1930" s="61" t="s">
        <v>92</v>
      </c>
      <c r="M1930" s="61" t="s">
        <v>3570</v>
      </c>
      <c r="N1930" s="41" t="s">
        <v>3571</v>
      </c>
      <c r="O1930" s="41" t="s">
        <v>3572</v>
      </c>
      <c r="P1930" s="41" t="s">
        <v>3621</v>
      </c>
      <c r="Q1930" s="47" t="str">
        <f t="shared" si="104"/>
        <v>IT-SW-07-01</v>
      </c>
      <c r="R1930" s="91" t="s">
        <v>3574</v>
      </c>
      <c r="S1930" s="46">
        <v>2722500</v>
      </c>
      <c r="T1930" s="61">
        <v>1</v>
      </c>
      <c r="U1930" s="62">
        <v>1</v>
      </c>
      <c r="V1930" s="49" t="str">
        <f t="shared" si="108"/>
        <v>COP</v>
      </c>
      <c r="W1930" t="b">
        <f t="shared" si="109"/>
        <v>0</v>
      </c>
    </row>
    <row r="1931" spans="1:23" x14ac:dyDescent="0.2">
      <c r="A1931" s="21" t="str">
        <f t="shared" si="105"/>
        <v>AlfapeopleCanalIT-SW-07-02</v>
      </c>
      <c r="B1931" s="21" t="str">
        <f t="shared" si="106"/>
        <v>IT-SW-07-02Canal</v>
      </c>
      <c r="D1931" s="21" t="s">
        <v>3655</v>
      </c>
      <c r="E1931" t="s">
        <v>3622</v>
      </c>
      <c r="F1931" s="41" t="s">
        <v>3567</v>
      </c>
      <c r="G1931" s="21" t="str">
        <f t="shared" si="107"/>
        <v>Alfapeople</v>
      </c>
      <c r="H1931" s="21" t="s">
        <v>94</v>
      </c>
      <c r="I1931" s="21" t="s">
        <v>74</v>
      </c>
      <c r="J1931" t="s">
        <v>3620</v>
      </c>
      <c r="K1931" t="s">
        <v>29</v>
      </c>
      <c r="L1931" s="61" t="s">
        <v>92</v>
      </c>
      <c r="M1931" s="61" t="s">
        <v>3570</v>
      </c>
      <c r="N1931" s="41" t="s">
        <v>3571</v>
      </c>
      <c r="O1931" s="41" t="s">
        <v>3576</v>
      </c>
      <c r="P1931" s="41" t="s">
        <v>3621</v>
      </c>
      <c r="Q1931" s="47" t="str">
        <f t="shared" si="104"/>
        <v>IT-SW-07-02</v>
      </c>
      <c r="R1931" s="91" t="s">
        <v>3574</v>
      </c>
      <c r="S1931" s="46">
        <v>3150000</v>
      </c>
      <c r="T1931" s="61">
        <v>1</v>
      </c>
      <c r="U1931" s="62">
        <v>1</v>
      </c>
      <c r="V1931" s="49" t="str">
        <f t="shared" si="108"/>
        <v>COP</v>
      </c>
      <c r="W1931" t="b">
        <f t="shared" si="109"/>
        <v>0</v>
      </c>
    </row>
    <row r="1932" spans="1:23" x14ac:dyDescent="0.2">
      <c r="A1932" s="21" t="str">
        <f t="shared" si="105"/>
        <v>AlfapeopleCanalIT-SW-07-03</v>
      </c>
      <c r="B1932" s="21" t="str">
        <f t="shared" si="106"/>
        <v>IT-SW-07-03Canal</v>
      </c>
      <c r="D1932" s="21" t="s">
        <v>3655</v>
      </c>
      <c r="E1932" t="s">
        <v>3623</v>
      </c>
      <c r="F1932" s="41" t="s">
        <v>3567</v>
      </c>
      <c r="G1932" s="21" t="str">
        <f t="shared" si="107"/>
        <v>Alfapeople</v>
      </c>
      <c r="H1932" s="21" t="s">
        <v>94</v>
      </c>
      <c r="I1932" s="21" t="s">
        <v>74</v>
      </c>
      <c r="J1932" t="s">
        <v>3620</v>
      </c>
      <c r="K1932" t="s">
        <v>29</v>
      </c>
      <c r="L1932" s="61" t="s">
        <v>92</v>
      </c>
      <c r="M1932" s="61" t="s">
        <v>3570</v>
      </c>
      <c r="N1932" s="41" t="s">
        <v>3578</v>
      </c>
      <c r="O1932" s="41" t="s">
        <v>3572</v>
      </c>
      <c r="P1932" s="41" t="s">
        <v>3621</v>
      </c>
      <c r="Q1932" s="47" t="str">
        <f t="shared" si="104"/>
        <v>IT-SW-07-03</v>
      </c>
      <c r="R1932" s="91" t="s">
        <v>3574</v>
      </c>
      <c r="S1932" s="46">
        <v>2722500</v>
      </c>
      <c r="T1932" s="61">
        <v>1</v>
      </c>
      <c r="U1932" s="62">
        <v>1</v>
      </c>
      <c r="V1932" s="49" t="str">
        <f t="shared" si="108"/>
        <v>COP</v>
      </c>
      <c r="W1932" t="b">
        <f t="shared" si="109"/>
        <v>0</v>
      </c>
    </row>
    <row r="1933" spans="1:23" x14ac:dyDescent="0.2">
      <c r="A1933" s="21" t="str">
        <f t="shared" si="105"/>
        <v>AlfapeopleCanalIT-SW-07-04</v>
      </c>
      <c r="B1933" s="21" t="str">
        <f t="shared" si="106"/>
        <v>IT-SW-07-04Canal</v>
      </c>
      <c r="D1933" s="21" t="s">
        <v>3655</v>
      </c>
      <c r="E1933" t="s">
        <v>3624</v>
      </c>
      <c r="F1933" s="41" t="s">
        <v>3567</v>
      </c>
      <c r="G1933" s="21" t="str">
        <f t="shared" si="107"/>
        <v>Alfapeople</v>
      </c>
      <c r="H1933" s="21" t="s">
        <v>94</v>
      </c>
      <c r="I1933" s="21" t="s">
        <v>74</v>
      </c>
      <c r="J1933" t="s">
        <v>3620</v>
      </c>
      <c r="K1933" t="s">
        <v>29</v>
      </c>
      <c r="L1933" s="61" t="s">
        <v>92</v>
      </c>
      <c r="M1933" s="61" t="s">
        <v>3570</v>
      </c>
      <c r="N1933" s="41" t="s">
        <v>3578</v>
      </c>
      <c r="O1933" s="41" t="s">
        <v>3576</v>
      </c>
      <c r="P1933" s="41" t="s">
        <v>3621</v>
      </c>
      <c r="Q1933" s="47" t="str">
        <f t="shared" si="104"/>
        <v>IT-SW-07-04</v>
      </c>
      <c r="R1933" s="91" t="s">
        <v>3574</v>
      </c>
      <c r="S1933" s="46">
        <v>3320000</v>
      </c>
      <c r="T1933" s="61">
        <v>1</v>
      </c>
      <c r="U1933" s="62">
        <v>1</v>
      </c>
      <c r="V1933" s="49" t="str">
        <f t="shared" si="108"/>
        <v>COP</v>
      </c>
      <c r="W1933" t="b">
        <f t="shared" si="109"/>
        <v>0</v>
      </c>
    </row>
    <row r="1934" spans="1:23" x14ac:dyDescent="0.2">
      <c r="A1934" s="21" t="str">
        <f t="shared" si="105"/>
        <v>AlfapeopleCanalIT-SW-07-05</v>
      </c>
      <c r="B1934" s="21" t="str">
        <f t="shared" si="106"/>
        <v>IT-SW-07-05Canal</v>
      </c>
      <c r="D1934" s="21" t="s">
        <v>3655</v>
      </c>
      <c r="E1934" t="s">
        <v>3625</v>
      </c>
      <c r="F1934" s="41" t="s">
        <v>3567</v>
      </c>
      <c r="G1934" s="21" t="str">
        <f t="shared" si="107"/>
        <v>Alfapeople</v>
      </c>
      <c r="H1934" s="21" t="s">
        <v>94</v>
      </c>
      <c r="I1934" s="21" t="s">
        <v>74</v>
      </c>
      <c r="J1934" t="s">
        <v>3620</v>
      </c>
      <c r="K1934" t="s">
        <v>29</v>
      </c>
      <c r="L1934" s="61" t="s">
        <v>92</v>
      </c>
      <c r="M1934" s="61" t="s">
        <v>3570</v>
      </c>
      <c r="N1934" s="41" t="s">
        <v>3581</v>
      </c>
      <c r="O1934" s="41" t="s">
        <v>3572</v>
      </c>
      <c r="P1934" s="41" t="s">
        <v>3621</v>
      </c>
      <c r="Q1934" s="47" t="str">
        <f t="shared" si="104"/>
        <v>IT-SW-07-05</v>
      </c>
      <c r="R1934" s="91" t="s">
        <v>3574</v>
      </c>
      <c r="S1934" s="46">
        <v>2722500</v>
      </c>
      <c r="T1934" s="61">
        <v>1</v>
      </c>
      <c r="U1934" s="62">
        <v>1</v>
      </c>
      <c r="V1934" s="49" t="str">
        <f t="shared" si="108"/>
        <v>COP</v>
      </c>
      <c r="W1934" t="b">
        <f t="shared" si="109"/>
        <v>0</v>
      </c>
    </row>
    <row r="1935" spans="1:23" x14ac:dyDescent="0.2">
      <c r="A1935" s="21" t="str">
        <f t="shared" si="105"/>
        <v>AlfapeopleCanalIT-SW-07-06</v>
      </c>
      <c r="B1935" s="21" t="str">
        <f t="shared" si="106"/>
        <v>IT-SW-07-06Canal</v>
      </c>
      <c r="D1935" s="21" t="s">
        <v>3655</v>
      </c>
      <c r="E1935" t="s">
        <v>3626</v>
      </c>
      <c r="F1935" s="41" t="s">
        <v>3567</v>
      </c>
      <c r="G1935" s="21" t="str">
        <f t="shared" si="107"/>
        <v>Alfapeople</v>
      </c>
      <c r="H1935" s="21" t="s">
        <v>94</v>
      </c>
      <c r="I1935" s="21" t="s">
        <v>74</v>
      </c>
      <c r="J1935" t="s">
        <v>3620</v>
      </c>
      <c r="K1935" t="s">
        <v>29</v>
      </c>
      <c r="L1935" s="61" t="s">
        <v>92</v>
      </c>
      <c r="M1935" s="61" t="s">
        <v>3570</v>
      </c>
      <c r="N1935" s="41" t="s">
        <v>3581</v>
      </c>
      <c r="O1935" s="41" t="s">
        <v>3576</v>
      </c>
      <c r="P1935" s="41" t="s">
        <v>3621</v>
      </c>
      <c r="Q1935" s="47" t="str">
        <f t="shared" si="104"/>
        <v>IT-SW-07-06</v>
      </c>
      <c r="R1935" s="91" t="s">
        <v>3574</v>
      </c>
      <c r="S1935" s="46">
        <v>3500000</v>
      </c>
      <c r="T1935" s="61">
        <v>1</v>
      </c>
      <c r="U1935" s="62">
        <v>1</v>
      </c>
      <c r="V1935" s="49" t="str">
        <f t="shared" si="108"/>
        <v>COP</v>
      </c>
      <c r="W1935" t="b">
        <f t="shared" si="109"/>
        <v>0</v>
      </c>
    </row>
    <row r="1936" spans="1:23" x14ac:dyDescent="0.2">
      <c r="A1936" s="21" t="str">
        <f t="shared" si="105"/>
        <v>AlfapeopleCanalIT-SW-08-01</v>
      </c>
      <c r="B1936" s="21" t="str">
        <f t="shared" si="106"/>
        <v>IT-SW-08-01Canal</v>
      </c>
      <c r="D1936" s="21" t="s">
        <v>3655</v>
      </c>
      <c r="E1936" t="s">
        <v>3627</v>
      </c>
      <c r="F1936" s="41" t="s">
        <v>3567</v>
      </c>
      <c r="G1936" s="21" t="str">
        <f t="shared" si="107"/>
        <v>Alfapeople</v>
      </c>
      <c r="H1936" s="21" t="s">
        <v>94</v>
      </c>
      <c r="I1936" s="21" t="s">
        <v>74</v>
      </c>
      <c r="J1936" t="s">
        <v>3628</v>
      </c>
      <c r="K1936" t="s">
        <v>3629</v>
      </c>
      <c r="L1936" s="61" t="s">
        <v>92</v>
      </c>
      <c r="M1936" s="61" t="s">
        <v>3570</v>
      </c>
      <c r="N1936" s="41" t="s">
        <v>3571</v>
      </c>
      <c r="O1936" s="41" t="s">
        <v>3572</v>
      </c>
      <c r="P1936" s="41" t="s">
        <v>3608</v>
      </c>
      <c r="Q1936" s="47" t="str">
        <f t="shared" si="104"/>
        <v>IT-SW-08-01</v>
      </c>
      <c r="R1936" s="91" t="s">
        <v>3574</v>
      </c>
      <c r="S1936" s="46">
        <v>195000</v>
      </c>
      <c r="T1936" s="61">
        <v>0</v>
      </c>
      <c r="U1936" s="62">
        <v>1</v>
      </c>
      <c r="V1936" s="49" t="str">
        <f t="shared" si="108"/>
        <v>COP</v>
      </c>
      <c r="W1936" t="b">
        <f t="shared" si="109"/>
        <v>0</v>
      </c>
    </row>
    <row r="1937" spans="1:23" x14ac:dyDescent="0.2">
      <c r="A1937" s="21" t="str">
        <f t="shared" si="105"/>
        <v>AlfapeopleCanalIT-SW-08-02</v>
      </c>
      <c r="B1937" s="21" t="str">
        <f t="shared" si="106"/>
        <v>IT-SW-08-02Canal</v>
      </c>
      <c r="D1937" s="21" t="s">
        <v>3655</v>
      </c>
      <c r="E1937" t="s">
        <v>3630</v>
      </c>
      <c r="F1937" s="41" t="s">
        <v>3567</v>
      </c>
      <c r="G1937" s="21" t="str">
        <f t="shared" si="107"/>
        <v>Alfapeople</v>
      </c>
      <c r="H1937" s="21" t="s">
        <v>94</v>
      </c>
      <c r="I1937" s="21" t="s">
        <v>74</v>
      </c>
      <c r="J1937" t="s">
        <v>3628</v>
      </c>
      <c r="K1937" t="s">
        <v>3629</v>
      </c>
      <c r="L1937" s="61" t="s">
        <v>92</v>
      </c>
      <c r="M1937" s="61" t="s">
        <v>3570</v>
      </c>
      <c r="N1937" s="41" t="s">
        <v>3571</v>
      </c>
      <c r="O1937" s="41" t="s">
        <v>3576</v>
      </c>
      <c r="P1937" s="41" t="s">
        <v>3608</v>
      </c>
      <c r="Q1937" s="47" t="str">
        <f t="shared" si="104"/>
        <v>IT-SW-08-02</v>
      </c>
      <c r="R1937" s="91" t="s">
        <v>3574</v>
      </c>
      <c r="S1937" s="46">
        <v>195000</v>
      </c>
      <c r="T1937" s="61">
        <v>0</v>
      </c>
      <c r="U1937" s="62">
        <v>1</v>
      </c>
      <c r="V1937" s="49" t="str">
        <f t="shared" si="108"/>
        <v>COP</v>
      </c>
      <c r="W1937" t="b">
        <f t="shared" si="109"/>
        <v>0</v>
      </c>
    </row>
    <row r="1938" spans="1:23" x14ac:dyDescent="0.2">
      <c r="A1938" s="21" t="str">
        <f t="shared" si="105"/>
        <v>AlfapeopleCanalIT-SW-08-03</v>
      </c>
      <c r="B1938" s="21" t="str">
        <f t="shared" si="106"/>
        <v>IT-SW-08-03Canal</v>
      </c>
      <c r="D1938" s="21" t="s">
        <v>3655</v>
      </c>
      <c r="E1938" t="s">
        <v>3631</v>
      </c>
      <c r="F1938" s="41" t="s">
        <v>3567</v>
      </c>
      <c r="G1938" s="21" t="str">
        <f t="shared" si="107"/>
        <v>Alfapeople</v>
      </c>
      <c r="H1938" s="21" t="s">
        <v>94</v>
      </c>
      <c r="I1938" s="21" t="s">
        <v>74</v>
      </c>
      <c r="J1938" t="s">
        <v>3628</v>
      </c>
      <c r="K1938" t="s">
        <v>3629</v>
      </c>
      <c r="L1938" s="61" t="s">
        <v>92</v>
      </c>
      <c r="M1938" s="61" t="s">
        <v>3570</v>
      </c>
      <c r="N1938" s="41" t="s">
        <v>3578</v>
      </c>
      <c r="O1938" s="41" t="s">
        <v>3572</v>
      </c>
      <c r="P1938" s="41" t="s">
        <v>3608</v>
      </c>
      <c r="Q1938" s="47" t="str">
        <f t="shared" si="104"/>
        <v>IT-SW-08-03</v>
      </c>
      <c r="R1938" s="91" t="s">
        <v>3574</v>
      </c>
      <c r="S1938" s="46">
        <v>195000</v>
      </c>
      <c r="T1938" s="61">
        <v>0</v>
      </c>
      <c r="U1938" s="62">
        <v>1</v>
      </c>
      <c r="V1938" s="49" t="str">
        <f t="shared" si="108"/>
        <v>COP</v>
      </c>
      <c r="W1938" t="b">
        <f t="shared" si="109"/>
        <v>0</v>
      </c>
    </row>
    <row r="1939" spans="1:23" x14ac:dyDescent="0.2">
      <c r="A1939" s="21" t="str">
        <f t="shared" si="105"/>
        <v>AlfapeopleCanalIT-SW-08-04</v>
      </c>
      <c r="B1939" s="21" t="str">
        <f t="shared" si="106"/>
        <v>IT-SW-08-04Canal</v>
      </c>
      <c r="D1939" s="21" t="s">
        <v>3655</v>
      </c>
      <c r="E1939" t="s">
        <v>3632</v>
      </c>
      <c r="F1939" s="41" t="s">
        <v>3567</v>
      </c>
      <c r="G1939" s="21" t="str">
        <f t="shared" si="107"/>
        <v>Alfapeople</v>
      </c>
      <c r="H1939" s="21" t="s">
        <v>94</v>
      </c>
      <c r="I1939" s="21" t="s">
        <v>74</v>
      </c>
      <c r="J1939" t="s">
        <v>3628</v>
      </c>
      <c r="K1939" t="s">
        <v>3629</v>
      </c>
      <c r="L1939" s="61" t="s">
        <v>92</v>
      </c>
      <c r="M1939" s="61" t="s">
        <v>3570</v>
      </c>
      <c r="N1939" s="41" t="s">
        <v>3578</v>
      </c>
      <c r="O1939" s="41" t="s">
        <v>3576</v>
      </c>
      <c r="P1939" s="41" t="s">
        <v>3608</v>
      </c>
      <c r="Q1939" s="47" t="str">
        <f t="shared" si="104"/>
        <v>IT-SW-08-04</v>
      </c>
      <c r="R1939" s="91" t="s">
        <v>3574</v>
      </c>
      <c r="S1939" s="46">
        <v>195000</v>
      </c>
      <c r="T1939" s="61">
        <v>0</v>
      </c>
      <c r="U1939" s="62">
        <v>1</v>
      </c>
      <c r="V1939" s="49" t="str">
        <f t="shared" si="108"/>
        <v>COP</v>
      </c>
      <c r="W1939" t="b">
        <f t="shared" si="109"/>
        <v>0</v>
      </c>
    </row>
    <row r="1940" spans="1:23" x14ac:dyDescent="0.2">
      <c r="A1940" s="21" t="str">
        <f t="shared" si="105"/>
        <v>AlfapeopleCanalIT-SW-08-05</v>
      </c>
      <c r="B1940" s="21" t="str">
        <f t="shared" si="106"/>
        <v>IT-SW-08-05Canal</v>
      </c>
      <c r="D1940" s="21" t="s">
        <v>3655</v>
      </c>
      <c r="E1940" t="s">
        <v>3633</v>
      </c>
      <c r="F1940" s="41" t="s">
        <v>3567</v>
      </c>
      <c r="G1940" s="21" t="str">
        <f t="shared" si="107"/>
        <v>Alfapeople</v>
      </c>
      <c r="H1940" s="21" t="s">
        <v>94</v>
      </c>
      <c r="I1940" s="21" t="s">
        <v>74</v>
      </c>
      <c r="J1940" t="s">
        <v>3628</v>
      </c>
      <c r="K1940" t="s">
        <v>3629</v>
      </c>
      <c r="L1940" s="61" t="s">
        <v>92</v>
      </c>
      <c r="M1940" s="61" t="s">
        <v>3570</v>
      </c>
      <c r="N1940" s="41" t="s">
        <v>3581</v>
      </c>
      <c r="O1940" s="41" t="s">
        <v>3572</v>
      </c>
      <c r="P1940" s="41" t="s">
        <v>3608</v>
      </c>
      <c r="Q1940" s="47" t="str">
        <f t="shared" si="104"/>
        <v>IT-SW-08-05</v>
      </c>
      <c r="R1940" s="91" t="s">
        <v>3574</v>
      </c>
      <c r="S1940" s="46">
        <v>195000</v>
      </c>
      <c r="T1940" s="61">
        <v>0</v>
      </c>
      <c r="U1940" s="62">
        <v>1</v>
      </c>
      <c r="V1940" s="49" t="str">
        <f t="shared" si="108"/>
        <v>COP</v>
      </c>
      <c r="W1940" t="b">
        <f t="shared" si="109"/>
        <v>0</v>
      </c>
    </row>
    <row r="1941" spans="1:23" x14ac:dyDescent="0.2">
      <c r="A1941" s="21" t="str">
        <f t="shared" si="105"/>
        <v>AlfapeopleCanalIT-SW-08-06</v>
      </c>
      <c r="B1941" s="21" t="str">
        <f t="shared" si="106"/>
        <v>IT-SW-08-06Canal</v>
      </c>
      <c r="D1941" s="21" t="s">
        <v>3655</v>
      </c>
      <c r="E1941" t="s">
        <v>3634</v>
      </c>
      <c r="F1941" s="41" t="s">
        <v>3567</v>
      </c>
      <c r="G1941" s="21" t="str">
        <f t="shared" si="107"/>
        <v>Alfapeople</v>
      </c>
      <c r="H1941" s="21" t="s">
        <v>94</v>
      </c>
      <c r="I1941" s="21" t="s">
        <v>74</v>
      </c>
      <c r="J1941" t="s">
        <v>3628</v>
      </c>
      <c r="K1941" t="s">
        <v>3629</v>
      </c>
      <c r="L1941" s="61" t="s">
        <v>92</v>
      </c>
      <c r="M1941" s="61" t="s">
        <v>3570</v>
      </c>
      <c r="N1941" s="41" t="s">
        <v>3581</v>
      </c>
      <c r="O1941" s="41" t="s">
        <v>3576</v>
      </c>
      <c r="P1941" s="41" t="s">
        <v>3608</v>
      </c>
      <c r="Q1941" s="47" t="str">
        <f t="shared" si="104"/>
        <v>IT-SW-08-06</v>
      </c>
      <c r="R1941" s="91" t="s">
        <v>3574</v>
      </c>
      <c r="S1941" s="46">
        <v>195000</v>
      </c>
      <c r="T1941" s="61">
        <v>0</v>
      </c>
      <c r="U1941" s="62">
        <v>1</v>
      </c>
      <c r="V1941" s="49" t="str">
        <f t="shared" si="108"/>
        <v>COP</v>
      </c>
      <c r="W1941" t="b">
        <f t="shared" si="109"/>
        <v>0</v>
      </c>
    </row>
    <row r="1942" spans="1:23" x14ac:dyDescent="0.2">
      <c r="A1942" s="21" t="str">
        <f t="shared" si="105"/>
        <v>AlfapeopleCanalIT-SW-09-01</v>
      </c>
      <c r="B1942" s="21" t="str">
        <f t="shared" si="106"/>
        <v>IT-SW-09-01Canal</v>
      </c>
      <c r="D1942" s="21" t="s">
        <v>3655</v>
      </c>
      <c r="E1942" t="s">
        <v>3635</v>
      </c>
      <c r="F1942" s="41" t="s">
        <v>3567</v>
      </c>
      <c r="G1942" s="21" t="str">
        <f t="shared" si="107"/>
        <v>Alfapeople</v>
      </c>
      <c r="H1942" s="21" t="s">
        <v>94</v>
      </c>
      <c r="I1942" s="21" t="s">
        <v>74</v>
      </c>
      <c r="J1942" t="s">
        <v>3636</v>
      </c>
      <c r="K1942" t="s">
        <v>3616</v>
      </c>
      <c r="L1942" s="61" t="s">
        <v>92</v>
      </c>
      <c r="M1942" s="61" t="s">
        <v>3570</v>
      </c>
      <c r="N1942" s="41" t="s">
        <v>3571</v>
      </c>
      <c r="O1942" s="41" t="s">
        <v>3576</v>
      </c>
      <c r="P1942" s="41" t="s">
        <v>3621</v>
      </c>
      <c r="Q1942" s="47" t="str">
        <f t="shared" si="104"/>
        <v>IT-SW-09-01</v>
      </c>
      <c r="R1942" s="91" t="s">
        <v>3574</v>
      </c>
      <c r="S1942" s="46">
        <v>43680000</v>
      </c>
      <c r="T1942" s="61">
        <v>1</v>
      </c>
      <c r="U1942" s="62">
        <v>1</v>
      </c>
      <c r="V1942" s="49" t="str">
        <f t="shared" si="108"/>
        <v>COP</v>
      </c>
      <c r="W1942" t="b">
        <f t="shared" si="109"/>
        <v>0</v>
      </c>
    </row>
    <row r="1943" spans="1:23" x14ac:dyDescent="0.2">
      <c r="A1943" s="21" t="str">
        <f t="shared" si="105"/>
        <v>AlfapeopleCanalIT-SW-09-02</v>
      </c>
      <c r="B1943" s="21" t="str">
        <f t="shared" si="106"/>
        <v>IT-SW-09-02Canal</v>
      </c>
      <c r="D1943" s="21" t="s">
        <v>3655</v>
      </c>
      <c r="E1943" t="s">
        <v>3637</v>
      </c>
      <c r="F1943" s="41" t="s">
        <v>3567</v>
      </c>
      <c r="G1943" s="21" t="str">
        <f t="shared" si="107"/>
        <v>Alfapeople</v>
      </c>
      <c r="H1943" s="21" t="s">
        <v>94</v>
      </c>
      <c r="I1943" s="21" t="s">
        <v>74</v>
      </c>
      <c r="J1943" t="s">
        <v>3636</v>
      </c>
      <c r="K1943" t="s">
        <v>3616</v>
      </c>
      <c r="L1943" s="61" t="s">
        <v>92</v>
      </c>
      <c r="M1943" s="61" t="s">
        <v>3570</v>
      </c>
      <c r="N1943" s="41" t="s">
        <v>3578</v>
      </c>
      <c r="O1943" s="41" t="s">
        <v>3576</v>
      </c>
      <c r="P1943" s="41" t="s">
        <v>3621</v>
      </c>
      <c r="Q1943" s="47" t="str">
        <f t="shared" si="104"/>
        <v>IT-SW-09-02</v>
      </c>
      <c r="R1943" s="91" t="s">
        <v>3574</v>
      </c>
      <c r="S1943" s="46">
        <v>43880000</v>
      </c>
      <c r="T1943" s="61">
        <v>1</v>
      </c>
      <c r="U1943" s="62">
        <v>1</v>
      </c>
      <c r="V1943" s="49" t="str">
        <f t="shared" si="108"/>
        <v>COP</v>
      </c>
      <c r="W1943" t="b">
        <f t="shared" si="109"/>
        <v>0</v>
      </c>
    </row>
    <row r="1944" spans="1:23" x14ac:dyDescent="0.2">
      <c r="A1944" s="21" t="str">
        <f t="shared" si="105"/>
        <v>AlfapeopleCanalIT-SW-09-03</v>
      </c>
      <c r="B1944" s="21" t="str">
        <f t="shared" si="106"/>
        <v>IT-SW-09-03Canal</v>
      </c>
      <c r="D1944" s="21" t="s">
        <v>3655</v>
      </c>
      <c r="E1944" t="s">
        <v>3638</v>
      </c>
      <c r="F1944" s="41" t="s">
        <v>3567</v>
      </c>
      <c r="G1944" s="21" t="str">
        <f t="shared" si="107"/>
        <v>Alfapeople</v>
      </c>
      <c r="H1944" s="21" t="s">
        <v>94</v>
      </c>
      <c r="I1944" s="21" t="s">
        <v>74</v>
      </c>
      <c r="J1944" t="s">
        <v>3636</v>
      </c>
      <c r="K1944" t="s">
        <v>3616</v>
      </c>
      <c r="L1944" s="61" t="s">
        <v>92</v>
      </c>
      <c r="M1944" s="61" t="s">
        <v>3570</v>
      </c>
      <c r="N1944" s="41" t="s">
        <v>3581</v>
      </c>
      <c r="O1944" s="41" t="s">
        <v>3576</v>
      </c>
      <c r="P1944" s="41" t="s">
        <v>3621</v>
      </c>
      <c r="Q1944" s="47" t="str">
        <f t="shared" si="104"/>
        <v>IT-SW-09-03</v>
      </c>
      <c r="R1944" s="91" t="s">
        <v>3574</v>
      </c>
      <c r="S1944" s="46">
        <v>44080000</v>
      </c>
      <c r="T1944" s="61">
        <v>1</v>
      </c>
      <c r="U1944" s="62">
        <v>1</v>
      </c>
      <c r="V1944" s="49" t="str">
        <f t="shared" si="108"/>
        <v>COP</v>
      </c>
      <c r="W1944" t="b">
        <f t="shared" si="109"/>
        <v>0</v>
      </c>
    </row>
    <row r="1945" spans="1:23" x14ac:dyDescent="0.2">
      <c r="A1945" s="21" t="str">
        <f t="shared" si="105"/>
        <v>AlfapeopleCanalIT-SW-10-01</v>
      </c>
      <c r="B1945" s="21" t="str">
        <f t="shared" si="106"/>
        <v>IT-SW-10-01Canal</v>
      </c>
      <c r="D1945" s="21" t="s">
        <v>3655</v>
      </c>
      <c r="E1945" t="s">
        <v>3639</v>
      </c>
      <c r="F1945" s="41" t="s">
        <v>3567</v>
      </c>
      <c r="G1945" s="21" t="str">
        <f t="shared" si="107"/>
        <v>Alfapeople</v>
      </c>
      <c r="H1945" s="21" t="s">
        <v>94</v>
      </c>
      <c r="I1945" s="21" t="s">
        <v>74</v>
      </c>
      <c r="J1945" t="s">
        <v>3640</v>
      </c>
      <c r="K1945" t="s">
        <v>3607</v>
      </c>
      <c r="L1945" s="61" t="s">
        <v>92</v>
      </c>
      <c r="M1945" s="61" t="s">
        <v>3570</v>
      </c>
      <c r="N1945" s="41" t="s">
        <v>3578</v>
      </c>
      <c r="O1945" s="41" t="s">
        <v>3572</v>
      </c>
      <c r="P1945" s="41" t="s">
        <v>3621</v>
      </c>
      <c r="Q1945" s="47" t="str">
        <f t="shared" si="104"/>
        <v>IT-SW-10-01</v>
      </c>
      <c r="R1945" s="91" t="s">
        <v>3574</v>
      </c>
      <c r="S1945" s="46">
        <v>220000</v>
      </c>
      <c r="T1945" s="61">
        <v>1</v>
      </c>
      <c r="U1945" s="62">
        <v>1</v>
      </c>
      <c r="V1945" s="49" t="str">
        <f t="shared" si="108"/>
        <v>COP</v>
      </c>
      <c r="W1945" t="b">
        <f t="shared" si="109"/>
        <v>0</v>
      </c>
    </row>
    <row r="1946" spans="1:23" x14ac:dyDescent="0.2">
      <c r="A1946" s="21" t="str">
        <f t="shared" si="105"/>
        <v>AlfapeopleCanalIT-SW-10-02</v>
      </c>
      <c r="B1946" s="21" t="str">
        <f t="shared" si="106"/>
        <v>IT-SW-10-02Canal</v>
      </c>
      <c r="D1946" s="21" t="s">
        <v>3655</v>
      </c>
      <c r="E1946" t="s">
        <v>3641</v>
      </c>
      <c r="F1946" s="41" t="s">
        <v>3567</v>
      </c>
      <c r="G1946" s="21" t="str">
        <f t="shared" si="107"/>
        <v>Alfapeople</v>
      </c>
      <c r="H1946" s="21" t="s">
        <v>94</v>
      </c>
      <c r="I1946" s="21" t="s">
        <v>74</v>
      </c>
      <c r="J1946" t="s">
        <v>3640</v>
      </c>
      <c r="K1946" t="s">
        <v>3607</v>
      </c>
      <c r="L1946" s="61" t="s">
        <v>92</v>
      </c>
      <c r="M1946" s="61" t="s">
        <v>3570</v>
      </c>
      <c r="N1946" s="41" t="s">
        <v>3578</v>
      </c>
      <c r="O1946" s="41" t="s">
        <v>3576</v>
      </c>
      <c r="P1946" s="41" t="s">
        <v>3621</v>
      </c>
      <c r="Q1946" s="47" t="str">
        <f t="shared" si="104"/>
        <v>IT-SW-10-02</v>
      </c>
      <c r="R1946" s="91" t="s">
        <v>3574</v>
      </c>
      <c r="S1946" s="46">
        <v>270000</v>
      </c>
      <c r="T1946" s="61">
        <v>1</v>
      </c>
      <c r="U1946" s="62">
        <v>1</v>
      </c>
      <c r="V1946" s="49" t="str">
        <f t="shared" si="108"/>
        <v>COP</v>
      </c>
      <c r="W1946" t="b">
        <f t="shared" si="109"/>
        <v>0</v>
      </c>
    </row>
    <row r="1947" spans="1:23" x14ac:dyDescent="0.2">
      <c r="A1947" s="21" t="str">
        <f t="shared" si="105"/>
        <v>AlfapeopleCanalIT-SW-10-03</v>
      </c>
      <c r="B1947" s="21" t="str">
        <f t="shared" si="106"/>
        <v>IT-SW-10-03Canal</v>
      </c>
      <c r="D1947" s="21" t="s">
        <v>3655</v>
      </c>
      <c r="E1947" t="s">
        <v>3642</v>
      </c>
      <c r="F1947" s="41" t="s">
        <v>3567</v>
      </c>
      <c r="G1947" s="21" t="str">
        <f t="shared" si="107"/>
        <v>Alfapeople</v>
      </c>
      <c r="H1947" s="21" t="s">
        <v>94</v>
      </c>
      <c r="I1947" s="21" t="s">
        <v>74</v>
      </c>
      <c r="J1947" t="s">
        <v>3640</v>
      </c>
      <c r="K1947" t="s">
        <v>3607</v>
      </c>
      <c r="L1947" s="61" t="s">
        <v>92</v>
      </c>
      <c r="M1947" s="61" t="s">
        <v>3570</v>
      </c>
      <c r="N1947" s="41" t="s">
        <v>3571</v>
      </c>
      <c r="O1947" s="41" t="s">
        <v>3572</v>
      </c>
      <c r="P1947" s="41" t="s">
        <v>3621</v>
      </c>
      <c r="Q1947" s="47" t="str">
        <f t="shared" si="104"/>
        <v>IT-SW-10-03</v>
      </c>
      <c r="R1947" s="91" t="s">
        <v>3574</v>
      </c>
      <c r="S1947" s="46">
        <v>220000</v>
      </c>
      <c r="T1947" s="61">
        <v>1</v>
      </c>
      <c r="U1947" s="62">
        <v>1</v>
      </c>
      <c r="V1947" s="49" t="str">
        <f t="shared" si="108"/>
        <v>COP</v>
      </c>
      <c r="W1947" t="b">
        <f t="shared" si="109"/>
        <v>0</v>
      </c>
    </row>
    <row r="1948" spans="1:23" x14ac:dyDescent="0.2">
      <c r="A1948" s="21" t="str">
        <f t="shared" si="105"/>
        <v>AlfapeopleCanalIT-SW-10-04</v>
      </c>
      <c r="B1948" s="21" t="str">
        <f t="shared" si="106"/>
        <v>IT-SW-10-04Canal</v>
      </c>
      <c r="D1948" s="21" t="s">
        <v>3655</v>
      </c>
      <c r="E1948" t="s">
        <v>3643</v>
      </c>
      <c r="F1948" s="41" t="s">
        <v>3567</v>
      </c>
      <c r="G1948" s="21" t="str">
        <f t="shared" si="107"/>
        <v>Alfapeople</v>
      </c>
      <c r="H1948" s="21" t="s">
        <v>94</v>
      </c>
      <c r="I1948" s="21" t="s">
        <v>74</v>
      </c>
      <c r="J1948" t="s">
        <v>3640</v>
      </c>
      <c r="K1948" t="s">
        <v>3607</v>
      </c>
      <c r="L1948" s="61" t="s">
        <v>92</v>
      </c>
      <c r="M1948" s="61" t="s">
        <v>3570</v>
      </c>
      <c r="N1948" s="41" t="s">
        <v>3581</v>
      </c>
      <c r="O1948" s="41" t="s">
        <v>3572</v>
      </c>
      <c r="P1948" s="41" t="s">
        <v>3621</v>
      </c>
      <c r="Q1948" s="47" t="str">
        <f t="shared" si="104"/>
        <v>IT-SW-10-04</v>
      </c>
      <c r="R1948" s="91" t="s">
        <v>3574</v>
      </c>
      <c r="S1948" s="46">
        <v>220000</v>
      </c>
      <c r="T1948" s="61">
        <v>1</v>
      </c>
      <c r="U1948" s="62">
        <v>1</v>
      </c>
      <c r="V1948" s="49" t="str">
        <f t="shared" si="108"/>
        <v>COP</v>
      </c>
      <c r="W1948" t="b">
        <f t="shared" si="109"/>
        <v>0</v>
      </c>
    </row>
    <row r="1949" spans="1:23" x14ac:dyDescent="0.2">
      <c r="A1949" s="21" t="str">
        <f t="shared" si="105"/>
        <v>AlfapeopleCanalIT-SW-10-05</v>
      </c>
      <c r="B1949" s="21" t="str">
        <f t="shared" si="106"/>
        <v>IT-SW-10-05Canal</v>
      </c>
      <c r="D1949" s="21" t="s">
        <v>3655</v>
      </c>
      <c r="E1949" t="s">
        <v>3644</v>
      </c>
      <c r="F1949" s="41" t="s">
        <v>3567</v>
      </c>
      <c r="G1949" s="21" t="str">
        <f t="shared" si="107"/>
        <v>Alfapeople</v>
      </c>
      <c r="H1949" s="21" t="s">
        <v>94</v>
      </c>
      <c r="I1949" s="21" t="s">
        <v>74</v>
      </c>
      <c r="J1949" t="s">
        <v>3640</v>
      </c>
      <c r="K1949" t="s">
        <v>3607</v>
      </c>
      <c r="L1949" s="61" t="s">
        <v>92</v>
      </c>
      <c r="M1949" s="61" t="s">
        <v>3570</v>
      </c>
      <c r="N1949" s="41" t="s">
        <v>3581</v>
      </c>
      <c r="O1949" s="41" t="s">
        <v>3576</v>
      </c>
      <c r="P1949" s="41" t="s">
        <v>3621</v>
      </c>
      <c r="Q1949" s="47" t="str">
        <f t="shared" si="104"/>
        <v>IT-SW-10-05</v>
      </c>
      <c r="R1949" s="91" t="s">
        <v>3574</v>
      </c>
      <c r="S1949" s="46">
        <v>280000</v>
      </c>
      <c r="T1949" s="61">
        <v>1</v>
      </c>
      <c r="U1949" s="62">
        <v>1</v>
      </c>
      <c r="V1949" s="49" t="str">
        <f t="shared" si="108"/>
        <v>COP</v>
      </c>
      <c r="W1949" t="b">
        <f t="shared" si="109"/>
        <v>0</v>
      </c>
    </row>
    <row r="1950" spans="1:23" x14ac:dyDescent="0.2">
      <c r="A1950" s="21" t="str">
        <f t="shared" si="105"/>
        <v>AlfapeopleCanalIT-SW-10-06</v>
      </c>
      <c r="B1950" s="21" t="str">
        <f t="shared" si="106"/>
        <v>IT-SW-10-06Canal</v>
      </c>
      <c r="D1950" s="21" t="s">
        <v>3655</v>
      </c>
      <c r="E1950" t="s">
        <v>3645</v>
      </c>
      <c r="F1950" s="41" t="s">
        <v>3567</v>
      </c>
      <c r="G1950" s="21" t="str">
        <f t="shared" si="107"/>
        <v>Alfapeople</v>
      </c>
      <c r="H1950" s="21" t="s">
        <v>94</v>
      </c>
      <c r="I1950" s="21" t="s">
        <v>74</v>
      </c>
      <c r="J1950" t="s">
        <v>3640</v>
      </c>
      <c r="K1950" t="s">
        <v>3607</v>
      </c>
      <c r="L1950" s="61" t="s">
        <v>92</v>
      </c>
      <c r="M1950" s="61" t="s">
        <v>3570</v>
      </c>
      <c r="N1950" s="41" t="s">
        <v>3571</v>
      </c>
      <c r="O1950" s="41" t="s">
        <v>3576</v>
      </c>
      <c r="P1950" s="41" t="s">
        <v>3621</v>
      </c>
      <c r="Q1950" s="47" t="str">
        <f t="shared" si="104"/>
        <v>IT-SW-10-06</v>
      </c>
      <c r="R1950" s="91" t="s">
        <v>3574</v>
      </c>
      <c r="S1950" s="46">
        <v>240000</v>
      </c>
      <c r="T1950" s="61">
        <v>1</v>
      </c>
      <c r="U1950" s="62">
        <v>1</v>
      </c>
      <c r="V1950" s="49" t="str">
        <f t="shared" si="108"/>
        <v>COP</v>
      </c>
      <c r="W1950" t="b">
        <f t="shared" si="109"/>
        <v>0</v>
      </c>
    </row>
    <row r="1951" spans="1:23" x14ac:dyDescent="0.2">
      <c r="A1951" s="21" t="str">
        <f t="shared" si="105"/>
        <v>AlfapeopleCanalIT-SW-11-01</v>
      </c>
      <c r="B1951" s="21" t="str">
        <f t="shared" si="106"/>
        <v>IT-SW-11-01Canal</v>
      </c>
      <c r="D1951" s="21" t="s">
        <v>3655</v>
      </c>
      <c r="E1951" t="s">
        <v>3646</v>
      </c>
      <c r="F1951" s="41" t="s">
        <v>3567</v>
      </c>
      <c r="G1951" s="21" t="str">
        <f t="shared" si="107"/>
        <v>Alfapeople</v>
      </c>
      <c r="H1951" s="21" t="s">
        <v>94</v>
      </c>
      <c r="I1951" s="21" t="s">
        <v>74</v>
      </c>
      <c r="J1951" t="s">
        <v>3647</v>
      </c>
      <c r="K1951" t="s">
        <v>3607</v>
      </c>
      <c r="L1951" s="61" t="s">
        <v>92</v>
      </c>
      <c r="M1951" s="61" t="s">
        <v>3570</v>
      </c>
      <c r="N1951" s="41" t="s">
        <v>3571</v>
      </c>
      <c r="O1951" s="41" t="s">
        <v>3576</v>
      </c>
      <c r="P1951" s="41" t="s">
        <v>3621</v>
      </c>
      <c r="Q1951" s="47" t="str">
        <f t="shared" si="104"/>
        <v>IT-SW-11-01</v>
      </c>
      <c r="R1951" s="91" t="s">
        <v>3574</v>
      </c>
      <c r="S1951" s="46">
        <v>240000</v>
      </c>
      <c r="T1951" s="61">
        <v>1</v>
      </c>
      <c r="U1951" s="62">
        <v>1</v>
      </c>
      <c r="V1951" s="49" t="str">
        <f t="shared" si="108"/>
        <v>COP</v>
      </c>
      <c r="W1951" t="b">
        <f t="shared" si="109"/>
        <v>0</v>
      </c>
    </row>
    <row r="1952" spans="1:23" x14ac:dyDescent="0.2">
      <c r="A1952" s="21" t="str">
        <f t="shared" si="105"/>
        <v>AlfapeopleCanalIT-SW-11-02</v>
      </c>
      <c r="B1952" s="21" t="str">
        <f t="shared" si="106"/>
        <v>IT-SW-11-02Canal</v>
      </c>
      <c r="D1952" s="21" t="s">
        <v>3655</v>
      </c>
      <c r="E1952" t="s">
        <v>3648</v>
      </c>
      <c r="F1952" s="41" t="s">
        <v>3567</v>
      </c>
      <c r="G1952" s="21" t="str">
        <f t="shared" si="107"/>
        <v>Alfapeople</v>
      </c>
      <c r="H1952" s="21" t="s">
        <v>94</v>
      </c>
      <c r="I1952" s="21" t="s">
        <v>74</v>
      </c>
      <c r="J1952" t="s">
        <v>3647</v>
      </c>
      <c r="K1952" t="s">
        <v>3607</v>
      </c>
      <c r="L1952" s="61" t="s">
        <v>92</v>
      </c>
      <c r="M1952" s="61" t="s">
        <v>3570</v>
      </c>
      <c r="N1952" s="41" t="s">
        <v>3578</v>
      </c>
      <c r="O1952" s="41" t="s">
        <v>3572</v>
      </c>
      <c r="P1952" s="41" t="s">
        <v>3621</v>
      </c>
      <c r="Q1952" s="47" t="str">
        <f t="shared" si="104"/>
        <v>IT-SW-11-02</v>
      </c>
      <c r="R1952" s="91" t="s">
        <v>3574</v>
      </c>
      <c r="S1952" s="46">
        <v>220000</v>
      </c>
      <c r="T1952" s="61">
        <v>1</v>
      </c>
      <c r="U1952" s="62">
        <v>1</v>
      </c>
      <c r="V1952" s="49" t="str">
        <f t="shared" si="108"/>
        <v>COP</v>
      </c>
      <c r="W1952" t="b">
        <f t="shared" si="109"/>
        <v>0</v>
      </c>
    </row>
    <row r="1953" spans="1:23" x14ac:dyDescent="0.2">
      <c r="A1953" s="21" t="str">
        <f t="shared" si="105"/>
        <v>AlfapeopleCanalIT-SW-11-03</v>
      </c>
      <c r="B1953" s="21" t="str">
        <f t="shared" si="106"/>
        <v>IT-SW-11-03Canal</v>
      </c>
      <c r="D1953" s="21" t="s">
        <v>3655</v>
      </c>
      <c r="E1953" t="s">
        <v>3649</v>
      </c>
      <c r="F1953" s="41" t="s">
        <v>3567</v>
      </c>
      <c r="G1953" s="21" t="str">
        <f t="shared" si="107"/>
        <v>Alfapeople</v>
      </c>
      <c r="H1953" s="21" t="s">
        <v>94</v>
      </c>
      <c r="I1953" s="21" t="s">
        <v>74</v>
      </c>
      <c r="J1953" t="s">
        <v>3647</v>
      </c>
      <c r="K1953" t="s">
        <v>3607</v>
      </c>
      <c r="L1953" s="61" t="s">
        <v>92</v>
      </c>
      <c r="M1953" s="61" t="s">
        <v>3570</v>
      </c>
      <c r="N1953" s="41" t="s">
        <v>3578</v>
      </c>
      <c r="O1953" s="41" t="s">
        <v>3576</v>
      </c>
      <c r="P1953" s="41" t="s">
        <v>3621</v>
      </c>
      <c r="Q1953" s="47" t="str">
        <f t="shared" si="104"/>
        <v>IT-SW-11-03</v>
      </c>
      <c r="R1953" s="91" t="s">
        <v>3574</v>
      </c>
      <c r="S1953" s="46">
        <v>280000</v>
      </c>
      <c r="T1953" s="61">
        <v>1</v>
      </c>
      <c r="U1953" s="62">
        <v>1</v>
      </c>
      <c r="V1953" s="49" t="str">
        <f t="shared" si="108"/>
        <v>COP</v>
      </c>
      <c r="W1953" t="b">
        <f t="shared" si="109"/>
        <v>0</v>
      </c>
    </row>
    <row r="1954" spans="1:23" x14ac:dyDescent="0.2">
      <c r="A1954" s="21" t="str">
        <f t="shared" si="105"/>
        <v>AlfapeopleCanalIT-SW-11-04</v>
      </c>
      <c r="B1954" s="21" t="str">
        <f t="shared" si="106"/>
        <v>IT-SW-11-04Canal</v>
      </c>
      <c r="D1954" s="21" t="s">
        <v>3655</v>
      </c>
      <c r="E1954" t="s">
        <v>3650</v>
      </c>
      <c r="F1954" s="41" t="s">
        <v>3567</v>
      </c>
      <c r="G1954" s="21" t="str">
        <f t="shared" si="107"/>
        <v>Alfapeople</v>
      </c>
      <c r="H1954" s="21" t="s">
        <v>94</v>
      </c>
      <c r="I1954" s="21" t="s">
        <v>74</v>
      </c>
      <c r="J1954" t="s">
        <v>3647</v>
      </c>
      <c r="K1954" t="s">
        <v>3607</v>
      </c>
      <c r="L1954" s="61" t="s">
        <v>92</v>
      </c>
      <c r="M1954" s="61" t="s">
        <v>3570</v>
      </c>
      <c r="N1954" s="41" t="s">
        <v>3581</v>
      </c>
      <c r="O1954" s="41" t="s">
        <v>3572</v>
      </c>
      <c r="P1954" s="41" t="s">
        <v>3621</v>
      </c>
      <c r="Q1954" s="47" t="str">
        <f t="shared" si="104"/>
        <v>IT-SW-11-04</v>
      </c>
      <c r="R1954" s="91" t="s">
        <v>3574</v>
      </c>
      <c r="S1954" s="46">
        <v>220000</v>
      </c>
      <c r="T1954" s="61">
        <v>1</v>
      </c>
      <c r="U1954" s="62">
        <v>1</v>
      </c>
      <c r="V1954" s="49" t="str">
        <f t="shared" si="108"/>
        <v>COP</v>
      </c>
      <c r="W1954" t="b">
        <f t="shared" si="109"/>
        <v>0</v>
      </c>
    </row>
    <row r="1955" spans="1:23" x14ac:dyDescent="0.2">
      <c r="A1955" s="21" t="str">
        <f t="shared" si="105"/>
        <v>AlfapeopleCanalIT-SW-11-05</v>
      </c>
      <c r="B1955" s="21" t="str">
        <f t="shared" si="106"/>
        <v>IT-SW-11-05Canal</v>
      </c>
      <c r="D1955" s="21" t="s">
        <v>3655</v>
      </c>
      <c r="E1955" t="s">
        <v>3651</v>
      </c>
      <c r="F1955" s="41" t="s">
        <v>3567</v>
      </c>
      <c r="G1955" s="21" t="str">
        <f t="shared" si="107"/>
        <v>Alfapeople</v>
      </c>
      <c r="H1955" s="21" t="s">
        <v>94</v>
      </c>
      <c r="I1955" s="21" t="s">
        <v>74</v>
      </c>
      <c r="J1955" t="s">
        <v>3647</v>
      </c>
      <c r="K1955" t="s">
        <v>3607</v>
      </c>
      <c r="L1955" s="61" t="s">
        <v>92</v>
      </c>
      <c r="M1955" s="61" t="s">
        <v>3570</v>
      </c>
      <c r="N1955" s="41" t="s">
        <v>3581</v>
      </c>
      <c r="O1955" s="41" t="s">
        <v>3576</v>
      </c>
      <c r="P1955" s="41" t="s">
        <v>3621</v>
      </c>
      <c r="Q1955" s="47" t="str">
        <f t="shared" si="104"/>
        <v>IT-SW-11-05</v>
      </c>
      <c r="R1955" s="91" t="s">
        <v>3574</v>
      </c>
      <c r="S1955" s="46">
        <v>260000</v>
      </c>
      <c r="T1955" s="61">
        <v>1</v>
      </c>
      <c r="U1955" s="62">
        <v>1</v>
      </c>
      <c r="V1955" s="49" t="str">
        <f t="shared" si="108"/>
        <v>COP</v>
      </c>
      <c r="W1955" t="b">
        <f t="shared" si="109"/>
        <v>0</v>
      </c>
    </row>
    <row r="1956" spans="1:23" x14ac:dyDescent="0.2">
      <c r="A1956" s="21" t="str">
        <f t="shared" si="105"/>
        <v>AlfapeopleCanalIT-SW-11-06</v>
      </c>
      <c r="B1956" s="21" t="str">
        <f t="shared" si="106"/>
        <v>IT-SW-11-06Canal</v>
      </c>
      <c r="D1956" s="21" t="s">
        <v>3655</v>
      </c>
      <c r="E1956" t="s">
        <v>3652</v>
      </c>
      <c r="F1956" s="41" t="s">
        <v>3567</v>
      </c>
      <c r="G1956" s="21" t="str">
        <f t="shared" si="107"/>
        <v>Alfapeople</v>
      </c>
      <c r="H1956" s="21" t="s">
        <v>94</v>
      </c>
      <c r="I1956" s="21" t="s">
        <v>74</v>
      </c>
      <c r="J1956" t="s">
        <v>3647</v>
      </c>
      <c r="K1956" t="s">
        <v>3607</v>
      </c>
      <c r="L1956" s="61" t="s">
        <v>92</v>
      </c>
      <c r="M1956" s="61" t="s">
        <v>3570</v>
      </c>
      <c r="N1956" s="41" t="s">
        <v>3571</v>
      </c>
      <c r="O1956" s="41" t="s">
        <v>3572</v>
      </c>
      <c r="P1956" s="41" t="s">
        <v>3621</v>
      </c>
      <c r="Q1956" s="47" t="str">
        <f t="shared" si="104"/>
        <v>IT-SW-11-06</v>
      </c>
      <c r="R1956" s="91" t="s">
        <v>3574</v>
      </c>
      <c r="S1956" s="46">
        <v>220000</v>
      </c>
      <c r="T1956" s="61">
        <v>1</v>
      </c>
      <c r="U1956" s="62">
        <v>1</v>
      </c>
      <c r="V1956" s="49" t="str">
        <f t="shared" si="108"/>
        <v>COP</v>
      </c>
      <c r="W1956" t="b">
        <f t="shared" si="109"/>
        <v>0</v>
      </c>
    </row>
    <row r="1957" spans="1:23" x14ac:dyDescent="0.2">
      <c r="A1957" s="21" t="str">
        <f t="shared" si="105"/>
        <v>ColsofCanalIT-SW-01-01</v>
      </c>
      <c r="B1957" s="21" t="str">
        <f t="shared" si="106"/>
        <v>IT-SW-01-01Canal</v>
      </c>
      <c r="D1957" s="21" t="s">
        <v>3656</v>
      </c>
      <c r="E1957" t="s">
        <v>3566</v>
      </c>
      <c r="F1957" s="41" t="s">
        <v>3567</v>
      </c>
      <c r="G1957" s="21" t="str">
        <f t="shared" si="107"/>
        <v>Colsof</v>
      </c>
      <c r="H1957" s="21" t="s">
        <v>94</v>
      </c>
      <c r="I1957" s="21" t="s">
        <v>74</v>
      </c>
      <c r="J1957" t="s">
        <v>3568</v>
      </c>
      <c r="K1957" t="s">
        <v>3569</v>
      </c>
      <c r="L1957" s="61" t="s">
        <v>92</v>
      </c>
      <c r="M1957" s="61" t="s">
        <v>3570</v>
      </c>
      <c r="N1957" s="41" t="s">
        <v>3571</v>
      </c>
      <c r="O1957" s="41" t="s">
        <v>3572</v>
      </c>
      <c r="P1957" s="41" t="s">
        <v>3573</v>
      </c>
      <c r="Q1957" s="47" t="str">
        <f t="shared" si="104"/>
        <v>IT-SW-01-01</v>
      </c>
      <c r="R1957" s="91" t="s">
        <v>3574</v>
      </c>
      <c r="S1957" s="46">
        <v>600000</v>
      </c>
      <c r="T1957" s="61">
        <v>1</v>
      </c>
      <c r="U1957" s="62">
        <v>1</v>
      </c>
      <c r="V1957" s="49" t="str">
        <f t="shared" si="108"/>
        <v>COP</v>
      </c>
      <c r="W1957" t="b">
        <f t="shared" si="109"/>
        <v>0</v>
      </c>
    </row>
    <row r="1958" spans="1:23" x14ac:dyDescent="0.2">
      <c r="A1958" s="21" t="str">
        <f t="shared" si="105"/>
        <v>ColsofCanalIT-SW-01-02</v>
      </c>
      <c r="B1958" s="21" t="str">
        <f t="shared" si="106"/>
        <v>IT-SW-01-02Canal</v>
      </c>
      <c r="D1958" s="21" t="s">
        <v>3656</v>
      </c>
      <c r="E1958" t="s">
        <v>3575</v>
      </c>
      <c r="F1958" s="41" t="s">
        <v>3567</v>
      </c>
      <c r="G1958" s="21" t="str">
        <f t="shared" si="107"/>
        <v>Colsof</v>
      </c>
      <c r="H1958" s="21" t="s">
        <v>94</v>
      </c>
      <c r="I1958" s="21" t="s">
        <v>74</v>
      </c>
      <c r="J1958" t="s">
        <v>3568</v>
      </c>
      <c r="K1958" t="s">
        <v>3569</v>
      </c>
      <c r="L1958" s="61" t="s">
        <v>92</v>
      </c>
      <c r="M1958" s="61" t="s">
        <v>3570</v>
      </c>
      <c r="N1958" s="41" t="s">
        <v>3571</v>
      </c>
      <c r="O1958" s="41" t="s">
        <v>3576</v>
      </c>
      <c r="P1958" s="41" t="s">
        <v>3573</v>
      </c>
      <c r="Q1958" s="47" t="str">
        <f t="shared" si="104"/>
        <v>IT-SW-01-02</v>
      </c>
      <c r="R1958" s="91" t="s">
        <v>3574</v>
      </c>
      <c r="S1958" s="46">
        <v>720000</v>
      </c>
      <c r="T1958" s="61">
        <v>1</v>
      </c>
      <c r="U1958" s="62">
        <v>1</v>
      </c>
      <c r="V1958" s="49" t="str">
        <f t="shared" si="108"/>
        <v>COP</v>
      </c>
      <c r="W1958" t="b">
        <f t="shared" si="109"/>
        <v>0</v>
      </c>
    </row>
    <row r="1959" spans="1:23" x14ac:dyDescent="0.2">
      <c r="A1959" s="21" t="str">
        <f t="shared" si="105"/>
        <v>ColsofCanalIT-SW-01-03</v>
      </c>
      <c r="B1959" s="21" t="str">
        <f t="shared" si="106"/>
        <v>IT-SW-01-03Canal</v>
      </c>
      <c r="D1959" s="21" t="s">
        <v>3656</v>
      </c>
      <c r="E1959" t="s">
        <v>3577</v>
      </c>
      <c r="F1959" s="41" t="s">
        <v>3567</v>
      </c>
      <c r="G1959" s="21" t="str">
        <f t="shared" si="107"/>
        <v>Colsof</v>
      </c>
      <c r="H1959" s="21" t="s">
        <v>94</v>
      </c>
      <c r="I1959" s="21" t="s">
        <v>74</v>
      </c>
      <c r="J1959" t="s">
        <v>3568</v>
      </c>
      <c r="K1959" t="s">
        <v>3569</v>
      </c>
      <c r="L1959" s="61" t="s">
        <v>92</v>
      </c>
      <c r="M1959" s="61" t="s">
        <v>3570</v>
      </c>
      <c r="N1959" s="41" t="s">
        <v>3578</v>
      </c>
      <c r="O1959" s="41" t="s">
        <v>3572</v>
      </c>
      <c r="P1959" s="41" t="s">
        <v>3573</v>
      </c>
      <c r="Q1959" s="47" t="str">
        <f t="shared" si="104"/>
        <v>IT-SW-01-03</v>
      </c>
      <c r="R1959" s="91" t="s">
        <v>3574</v>
      </c>
      <c r="S1959" s="46">
        <v>810000</v>
      </c>
      <c r="T1959" s="61">
        <v>1</v>
      </c>
      <c r="U1959" s="62">
        <v>1</v>
      </c>
      <c r="V1959" s="49" t="str">
        <f t="shared" si="108"/>
        <v>COP</v>
      </c>
      <c r="W1959" t="b">
        <f t="shared" si="109"/>
        <v>0</v>
      </c>
    </row>
    <row r="1960" spans="1:23" x14ac:dyDescent="0.2">
      <c r="A1960" s="21" t="str">
        <f t="shared" si="105"/>
        <v>ColsofCanalIT-SW-01-04</v>
      </c>
      <c r="B1960" s="21" t="str">
        <f t="shared" si="106"/>
        <v>IT-SW-01-04Canal</v>
      </c>
      <c r="D1960" s="21" t="s">
        <v>3656</v>
      </c>
      <c r="E1960" t="s">
        <v>3579</v>
      </c>
      <c r="F1960" s="41" t="s">
        <v>3567</v>
      </c>
      <c r="G1960" s="21" t="str">
        <f t="shared" si="107"/>
        <v>Colsof</v>
      </c>
      <c r="H1960" s="21" t="s">
        <v>94</v>
      </c>
      <c r="I1960" s="21" t="s">
        <v>74</v>
      </c>
      <c r="J1960" t="s">
        <v>3568</v>
      </c>
      <c r="K1960" t="s">
        <v>3569</v>
      </c>
      <c r="L1960" s="61" t="s">
        <v>92</v>
      </c>
      <c r="M1960" s="61" t="s">
        <v>3570</v>
      </c>
      <c r="N1960" s="41" t="s">
        <v>3578</v>
      </c>
      <c r="O1960" s="41" t="s">
        <v>3576</v>
      </c>
      <c r="P1960" s="41" t="s">
        <v>3573</v>
      </c>
      <c r="Q1960" s="47" t="str">
        <f t="shared" si="104"/>
        <v>IT-SW-01-04</v>
      </c>
      <c r="R1960" s="91" t="s">
        <v>3574</v>
      </c>
      <c r="S1960" s="46">
        <v>972000.00000000012</v>
      </c>
      <c r="T1960" s="61">
        <v>1</v>
      </c>
      <c r="U1960" s="62">
        <v>1</v>
      </c>
      <c r="V1960" s="49" t="str">
        <f t="shared" si="108"/>
        <v>COP</v>
      </c>
      <c r="W1960" t="b">
        <f t="shared" si="109"/>
        <v>0</v>
      </c>
    </row>
    <row r="1961" spans="1:23" x14ac:dyDescent="0.2">
      <c r="A1961" s="21" t="str">
        <f t="shared" si="105"/>
        <v>ColsofCanalIT-SW-01-05</v>
      </c>
      <c r="B1961" s="21" t="str">
        <f t="shared" si="106"/>
        <v>IT-SW-01-05Canal</v>
      </c>
      <c r="D1961" s="21" t="s">
        <v>3656</v>
      </c>
      <c r="E1961" t="s">
        <v>3580</v>
      </c>
      <c r="F1961" s="41" t="s">
        <v>3567</v>
      </c>
      <c r="G1961" s="21" t="str">
        <f t="shared" si="107"/>
        <v>Colsof</v>
      </c>
      <c r="H1961" s="21" t="s">
        <v>94</v>
      </c>
      <c r="I1961" s="21" t="s">
        <v>74</v>
      </c>
      <c r="J1961" t="s">
        <v>3568</v>
      </c>
      <c r="K1961" t="s">
        <v>3569</v>
      </c>
      <c r="L1961" s="61" t="s">
        <v>92</v>
      </c>
      <c r="M1961" s="61" t="s">
        <v>3570</v>
      </c>
      <c r="N1961" s="41" t="s">
        <v>3581</v>
      </c>
      <c r="O1961" s="41" t="s">
        <v>3572</v>
      </c>
      <c r="P1961" s="41" t="s">
        <v>3573</v>
      </c>
      <c r="Q1961" s="47" t="str">
        <f t="shared" si="104"/>
        <v>IT-SW-01-05</v>
      </c>
      <c r="R1961" s="91" t="s">
        <v>3574</v>
      </c>
      <c r="S1961" s="46">
        <v>1080000</v>
      </c>
      <c r="T1961" s="61">
        <v>1</v>
      </c>
      <c r="U1961" s="62">
        <v>1</v>
      </c>
      <c r="V1961" s="49" t="str">
        <f t="shared" si="108"/>
        <v>COP</v>
      </c>
      <c r="W1961" t="b">
        <f t="shared" si="109"/>
        <v>0</v>
      </c>
    </row>
    <row r="1962" spans="1:23" x14ac:dyDescent="0.2">
      <c r="A1962" s="21" t="str">
        <f t="shared" si="105"/>
        <v>ColsofCanalIT-SW-01-06</v>
      </c>
      <c r="B1962" s="21" t="str">
        <f t="shared" si="106"/>
        <v>IT-SW-01-06Canal</v>
      </c>
      <c r="D1962" s="21" t="s">
        <v>3656</v>
      </c>
      <c r="E1962" t="s">
        <v>3582</v>
      </c>
      <c r="F1962" s="41" t="s">
        <v>3567</v>
      </c>
      <c r="G1962" s="21" t="str">
        <f t="shared" si="107"/>
        <v>Colsof</v>
      </c>
      <c r="H1962" s="21" t="s">
        <v>94</v>
      </c>
      <c r="I1962" s="21" t="s">
        <v>74</v>
      </c>
      <c r="J1962" t="s">
        <v>3568</v>
      </c>
      <c r="K1962" t="s">
        <v>3569</v>
      </c>
      <c r="L1962" s="61" t="s">
        <v>92</v>
      </c>
      <c r="M1962" s="61" t="s">
        <v>3570</v>
      </c>
      <c r="N1962" s="41" t="s">
        <v>3581</v>
      </c>
      <c r="O1962" s="41" t="s">
        <v>3576</v>
      </c>
      <c r="P1962" s="41" t="s">
        <v>3573</v>
      </c>
      <c r="Q1962" s="47" t="str">
        <f t="shared" si="104"/>
        <v>IT-SW-01-06</v>
      </c>
      <c r="R1962" s="91" t="s">
        <v>3574</v>
      </c>
      <c r="S1962" s="46">
        <v>1296000</v>
      </c>
      <c r="T1962" s="61">
        <v>1</v>
      </c>
      <c r="U1962" s="62">
        <v>1</v>
      </c>
      <c r="V1962" s="49" t="str">
        <f t="shared" si="108"/>
        <v>COP</v>
      </c>
      <c r="W1962" t="b">
        <f t="shared" si="109"/>
        <v>0</v>
      </c>
    </row>
    <row r="1963" spans="1:23" x14ac:dyDescent="0.2">
      <c r="A1963" s="21" t="str">
        <f t="shared" si="105"/>
        <v>ColsofCanalIT-SW-02-01</v>
      </c>
      <c r="B1963" s="21" t="str">
        <f t="shared" si="106"/>
        <v>IT-SW-02-01Canal</v>
      </c>
      <c r="D1963" s="21" t="s">
        <v>3656</v>
      </c>
      <c r="E1963" t="s">
        <v>3583</v>
      </c>
      <c r="F1963" s="41" t="s">
        <v>3567</v>
      </c>
      <c r="G1963" s="21" t="str">
        <f t="shared" si="107"/>
        <v>Colsof</v>
      </c>
      <c r="H1963" s="21" t="s">
        <v>94</v>
      </c>
      <c r="I1963" s="21" t="s">
        <v>74</v>
      </c>
      <c r="J1963" t="s">
        <v>3584</v>
      </c>
      <c r="K1963" t="s">
        <v>3585</v>
      </c>
      <c r="L1963" s="61" t="s">
        <v>92</v>
      </c>
      <c r="M1963" s="61" t="s">
        <v>3570</v>
      </c>
      <c r="N1963" s="41" t="s">
        <v>3571</v>
      </c>
      <c r="O1963" s="41" t="s">
        <v>3572</v>
      </c>
      <c r="P1963" s="41" t="s">
        <v>3573</v>
      </c>
      <c r="Q1963" s="47" t="str">
        <f t="shared" si="104"/>
        <v>IT-SW-02-01</v>
      </c>
      <c r="R1963" s="91" t="s">
        <v>3574</v>
      </c>
      <c r="S1963" s="46">
        <v>750000</v>
      </c>
      <c r="T1963" s="61">
        <v>1</v>
      </c>
      <c r="U1963" s="62">
        <v>1</v>
      </c>
      <c r="V1963" s="49" t="str">
        <f t="shared" si="108"/>
        <v>COP</v>
      </c>
      <c r="W1963" t="b">
        <f t="shared" si="109"/>
        <v>0</v>
      </c>
    </row>
    <row r="1964" spans="1:23" x14ac:dyDescent="0.2">
      <c r="A1964" s="21" t="str">
        <f t="shared" si="105"/>
        <v>ColsofCanalIT-SW-02-02</v>
      </c>
      <c r="B1964" s="21" t="str">
        <f t="shared" si="106"/>
        <v>IT-SW-02-02Canal</v>
      </c>
      <c r="D1964" s="21" t="s">
        <v>3656</v>
      </c>
      <c r="E1964" t="s">
        <v>3586</v>
      </c>
      <c r="F1964" s="41" t="s">
        <v>3567</v>
      </c>
      <c r="G1964" s="21" t="str">
        <f t="shared" si="107"/>
        <v>Colsof</v>
      </c>
      <c r="H1964" s="21" t="s">
        <v>94</v>
      </c>
      <c r="I1964" s="21" t="s">
        <v>74</v>
      </c>
      <c r="J1964" t="s">
        <v>3584</v>
      </c>
      <c r="K1964" t="s">
        <v>3585</v>
      </c>
      <c r="L1964" s="61" t="s">
        <v>92</v>
      </c>
      <c r="M1964" s="61" t="s">
        <v>3570</v>
      </c>
      <c r="N1964" s="41" t="s">
        <v>3571</v>
      </c>
      <c r="O1964" s="41" t="s">
        <v>3576</v>
      </c>
      <c r="P1964" s="41" t="s">
        <v>3573</v>
      </c>
      <c r="Q1964" s="47" t="str">
        <f t="shared" si="104"/>
        <v>IT-SW-02-02</v>
      </c>
      <c r="R1964" s="91" t="s">
        <v>3574</v>
      </c>
      <c r="S1964" s="46">
        <v>1080000</v>
      </c>
      <c r="T1964" s="61">
        <v>1</v>
      </c>
      <c r="U1964" s="62">
        <v>1</v>
      </c>
      <c r="V1964" s="49" t="str">
        <f t="shared" si="108"/>
        <v>COP</v>
      </c>
      <c r="W1964" t="b">
        <f t="shared" si="109"/>
        <v>0</v>
      </c>
    </row>
    <row r="1965" spans="1:23" x14ac:dyDescent="0.2">
      <c r="A1965" s="21" t="str">
        <f t="shared" si="105"/>
        <v>ColsofCanalIT-SW-02-03</v>
      </c>
      <c r="B1965" s="21" t="str">
        <f t="shared" si="106"/>
        <v>IT-SW-02-03Canal</v>
      </c>
      <c r="D1965" s="21" t="s">
        <v>3656</v>
      </c>
      <c r="E1965" t="s">
        <v>3587</v>
      </c>
      <c r="F1965" s="41" t="s">
        <v>3567</v>
      </c>
      <c r="G1965" s="21" t="str">
        <f t="shared" si="107"/>
        <v>Colsof</v>
      </c>
      <c r="H1965" s="21" t="s">
        <v>94</v>
      </c>
      <c r="I1965" s="21" t="s">
        <v>74</v>
      </c>
      <c r="J1965" t="s">
        <v>3584</v>
      </c>
      <c r="K1965" t="s">
        <v>3585</v>
      </c>
      <c r="L1965" s="61" t="s">
        <v>92</v>
      </c>
      <c r="M1965" s="61" t="s">
        <v>3570</v>
      </c>
      <c r="N1965" s="41" t="s">
        <v>3578</v>
      </c>
      <c r="O1965" s="41" t="s">
        <v>3572</v>
      </c>
      <c r="P1965" s="41" t="s">
        <v>3573</v>
      </c>
      <c r="Q1965" s="47" t="str">
        <f t="shared" si="104"/>
        <v>IT-SW-02-03</v>
      </c>
      <c r="R1965" s="91" t="s">
        <v>3574</v>
      </c>
      <c r="S1965" s="46">
        <v>1012500</v>
      </c>
      <c r="T1965" s="61">
        <v>1</v>
      </c>
      <c r="U1965" s="62">
        <v>1</v>
      </c>
      <c r="V1965" s="49" t="str">
        <f t="shared" si="108"/>
        <v>COP</v>
      </c>
      <c r="W1965" t="b">
        <f t="shared" si="109"/>
        <v>0</v>
      </c>
    </row>
    <row r="1966" spans="1:23" x14ac:dyDescent="0.2">
      <c r="A1966" s="21" t="str">
        <f t="shared" si="105"/>
        <v>ColsofCanalIT-SW-02-04</v>
      </c>
      <c r="B1966" s="21" t="str">
        <f t="shared" si="106"/>
        <v>IT-SW-02-04Canal</v>
      </c>
      <c r="D1966" s="21" t="s">
        <v>3656</v>
      </c>
      <c r="E1966" t="s">
        <v>3588</v>
      </c>
      <c r="F1966" s="41" t="s">
        <v>3567</v>
      </c>
      <c r="G1966" s="21" t="str">
        <f t="shared" si="107"/>
        <v>Colsof</v>
      </c>
      <c r="H1966" s="21" t="s">
        <v>94</v>
      </c>
      <c r="I1966" s="21" t="s">
        <v>74</v>
      </c>
      <c r="J1966" t="s">
        <v>3584</v>
      </c>
      <c r="K1966" t="s">
        <v>3585</v>
      </c>
      <c r="L1966" s="61" t="s">
        <v>92</v>
      </c>
      <c r="M1966" s="61" t="s">
        <v>3570</v>
      </c>
      <c r="N1966" s="41" t="s">
        <v>3578</v>
      </c>
      <c r="O1966" s="41" t="s">
        <v>3576</v>
      </c>
      <c r="P1966" s="41" t="s">
        <v>3573</v>
      </c>
      <c r="Q1966" s="47" t="str">
        <f t="shared" si="104"/>
        <v>IT-SW-02-04</v>
      </c>
      <c r="R1966" s="91" t="s">
        <v>3574</v>
      </c>
      <c r="S1966" s="46">
        <v>1458000.0000000002</v>
      </c>
      <c r="T1966" s="61">
        <v>1</v>
      </c>
      <c r="U1966" s="62">
        <v>1</v>
      </c>
      <c r="V1966" s="49" t="str">
        <f t="shared" si="108"/>
        <v>COP</v>
      </c>
      <c r="W1966" t="b">
        <f t="shared" si="109"/>
        <v>0</v>
      </c>
    </row>
    <row r="1967" spans="1:23" x14ac:dyDescent="0.2">
      <c r="A1967" s="21" t="str">
        <f t="shared" si="105"/>
        <v>ColsofCanalIT-SW-02-05</v>
      </c>
      <c r="B1967" s="21" t="str">
        <f t="shared" si="106"/>
        <v>IT-SW-02-05Canal</v>
      </c>
      <c r="D1967" s="21" t="s">
        <v>3656</v>
      </c>
      <c r="E1967" t="s">
        <v>3589</v>
      </c>
      <c r="F1967" s="41" t="s">
        <v>3567</v>
      </c>
      <c r="G1967" s="21" t="str">
        <f t="shared" si="107"/>
        <v>Colsof</v>
      </c>
      <c r="H1967" s="21" t="s">
        <v>94</v>
      </c>
      <c r="I1967" s="21" t="s">
        <v>74</v>
      </c>
      <c r="J1967" t="s">
        <v>3584</v>
      </c>
      <c r="K1967" t="s">
        <v>3585</v>
      </c>
      <c r="L1967" s="61" t="s">
        <v>92</v>
      </c>
      <c r="M1967" s="61" t="s">
        <v>3570</v>
      </c>
      <c r="N1967" s="41" t="s">
        <v>3581</v>
      </c>
      <c r="O1967" s="41" t="s">
        <v>3572</v>
      </c>
      <c r="P1967" s="41" t="s">
        <v>3573</v>
      </c>
      <c r="Q1967" s="47" t="str">
        <f t="shared" si="104"/>
        <v>IT-SW-02-05</v>
      </c>
      <c r="R1967" s="91" t="s">
        <v>3574</v>
      </c>
      <c r="S1967" s="46">
        <v>1350000</v>
      </c>
      <c r="T1967" s="61">
        <v>1</v>
      </c>
      <c r="U1967" s="62">
        <v>1</v>
      </c>
      <c r="V1967" s="49" t="str">
        <f t="shared" si="108"/>
        <v>COP</v>
      </c>
      <c r="W1967" t="b">
        <f t="shared" si="109"/>
        <v>0</v>
      </c>
    </row>
    <row r="1968" spans="1:23" x14ac:dyDescent="0.2">
      <c r="A1968" s="21" t="str">
        <f t="shared" si="105"/>
        <v>ColsofCanalIT-SW-02-06</v>
      </c>
      <c r="B1968" s="21" t="str">
        <f t="shared" si="106"/>
        <v>IT-SW-02-06Canal</v>
      </c>
      <c r="D1968" s="21" t="s">
        <v>3656</v>
      </c>
      <c r="E1968" t="s">
        <v>3590</v>
      </c>
      <c r="F1968" s="41" t="s">
        <v>3567</v>
      </c>
      <c r="G1968" s="21" t="str">
        <f t="shared" si="107"/>
        <v>Colsof</v>
      </c>
      <c r="H1968" s="21" t="s">
        <v>94</v>
      </c>
      <c r="I1968" s="21" t="s">
        <v>74</v>
      </c>
      <c r="J1968" t="s">
        <v>3584</v>
      </c>
      <c r="K1968" t="s">
        <v>3585</v>
      </c>
      <c r="L1968" s="61" t="s">
        <v>92</v>
      </c>
      <c r="M1968" s="61" t="s">
        <v>3570</v>
      </c>
      <c r="N1968" s="41" t="s">
        <v>3581</v>
      </c>
      <c r="O1968" s="41" t="s">
        <v>3576</v>
      </c>
      <c r="P1968" s="41" t="s">
        <v>3573</v>
      </c>
      <c r="Q1968" s="47" t="str">
        <f t="shared" si="104"/>
        <v>IT-SW-02-06</v>
      </c>
      <c r="R1968" s="91" t="s">
        <v>3574</v>
      </c>
      <c r="S1968" s="46">
        <v>1944000</v>
      </c>
      <c r="T1968" s="61">
        <v>1</v>
      </c>
      <c r="U1968" s="62">
        <v>1</v>
      </c>
      <c r="V1968" s="49" t="str">
        <f t="shared" si="108"/>
        <v>COP</v>
      </c>
      <c r="W1968" t="b">
        <f t="shared" si="109"/>
        <v>0</v>
      </c>
    </row>
    <row r="1969" spans="1:23" x14ac:dyDescent="0.2">
      <c r="A1969" s="21" t="str">
        <f t="shared" si="105"/>
        <v>ColsofCanalIT-SW-03-01</v>
      </c>
      <c r="B1969" s="21" t="str">
        <f t="shared" si="106"/>
        <v>IT-SW-03-01Canal</v>
      </c>
      <c r="D1969" s="21" t="s">
        <v>3656</v>
      </c>
      <c r="E1969" t="s">
        <v>3591</v>
      </c>
      <c r="F1969" s="41" t="s">
        <v>3567</v>
      </c>
      <c r="G1969" s="21" t="str">
        <f t="shared" si="107"/>
        <v>Colsof</v>
      </c>
      <c r="H1969" s="21" t="s">
        <v>94</v>
      </c>
      <c r="I1969" s="21" t="s">
        <v>74</v>
      </c>
      <c r="J1969" t="s">
        <v>3592</v>
      </c>
      <c r="K1969" t="s">
        <v>3569</v>
      </c>
      <c r="L1969" s="61" t="s">
        <v>92</v>
      </c>
      <c r="M1969" s="61" t="s">
        <v>3570</v>
      </c>
      <c r="N1969" s="41" t="s">
        <v>3571</v>
      </c>
      <c r="O1969" s="41" t="s">
        <v>3572</v>
      </c>
      <c r="P1969" s="41" t="s">
        <v>3573</v>
      </c>
      <c r="Q1969" s="47" t="str">
        <f t="shared" si="104"/>
        <v>IT-SW-03-01</v>
      </c>
      <c r="R1969" s="91" t="s">
        <v>3574</v>
      </c>
      <c r="S1969" s="46">
        <v>810000</v>
      </c>
      <c r="T1969" s="61">
        <v>1</v>
      </c>
      <c r="U1969" s="62">
        <v>1</v>
      </c>
      <c r="V1969" s="49" t="str">
        <f t="shared" si="108"/>
        <v>COP</v>
      </c>
      <c r="W1969" t="b">
        <f t="shared" si="109"/>
        <v>0</v>
      </c>
    </row>
    <row r="1970" spans="1:23" x14ac:dyDescent="0.2">
      <c r="A1970" s="21" t="str">
        <f t="shared" si="105"/>
        <v>ColsofCanalIT-SW-03-02</v>
      </c>
      <c r="B1970" s="21" t="str">
        <f t="shared" si="106"/>
        <v>IT-SW-03-02Canal</v>
      </c>
      <c r="D1970" s="21" t="s">
        <v>3656</v>
      </c>
      <c r="E1970" t="s">
        <v>3593</v>
      </c>
      <c r="F1970" s="41" t="s">
        <v>3567</v>
      </c>
      <c r="G1970" s="21" t="str">
        <f t="shared" si="107"/>
        <v>Colsof</v>
      </c>
      <c r="H1970" s="21" t="s">
        <v>94</v>
      </c>
      <c r="I1970" s="21" t="s">
        <v>74</v>
      </c>
      <c r="J1970" t="s">
        <v>3592</v>
      </c>
      <c r="K1970" t="s">
        <v>3569</v>
      </c>
      <c r="L1970" s="61" t="s">
        <v>92</v>
      </c>
      <c r="M1970" s="61" t="s">
        <v>3570</v>
      </c>
      <c r="N1970" s="41" t="s">
        <v>3571</v>
      </c>
      <c r="O1970" s="41" t="s">
        <v>3576</v>
      </c>
      <c r="P1970" s="41" t="s">
        <v>3573</v>
      </c>
      <c r="Q1970" s="47" t="str">
        <f t="shared" si="104"/>
        <v>IT-SW-03-02</v>
      </c>
      <c r="R1970" s="91" t="s">
        <v>3574</v>
      </c>
      <c r="S1970" s="46">
        <v>972000.00000000012</v>
      </c>
      <c r="T1970" s="61">
        <v>1</v>
      </c>
      <c r="U1970" s="62">
        <v>1</v>
      </c>
      <c r="V1970" s="49" t="str">
        <f t="shared" si="108"/>
        <v>COP</v>
      </c>
      <c r="W1970" t="b">
        <f t="shared" si="109"/>
        <v>0</v>
      </c>
    </row>
    <row r="1971" spans="1:23" x14ac:dyDescent="0.2">
      <c r="A1971" s="21" t="str">
        <f t="shared" si="105"/>
        <v>ColsofCanalIT-SW-03-03</v>
      </c>
      <c r="B1971" s="21" t="str">
        <f t="shared" si="106"/>
        <v>IT-SW-03-03Canal</v>
      </c>
      <c r="D1971" s="21" t="s">
        <v>3656</v>
      </c>
      <c r="E1971" t="s">
        <v>3594</v>
      </c>
      <c r="F1971" s="41" t="s">
        <v>3567</v>
      </c>
      <c r="G1971" s="21" t="str">
        <f t="shared" si="107"/>
        <v>Colsof</v>
      </c>
      <c r="H1971" s="21" t="s">
        <v>94</v>
      </c>
      <c r="I1971" s="21" t="s">
        <v>74</v>
      </c>
      <c r="J1971" t="s">
        <v>3592</v>
      </c>
      <c r="K1971" t="s">
        <v>3569</v>
      </c>
      <c r="L1971" s="61" t="s">
        <v>92</v>
      </c>
      <c r="M1971" s="61" t="s">
        <v>3570</v>
      </c>
      <c r="N1971" s="41" t="s">
        <v>3578</v>
      </c>
      <c r="O1971" s="41" t="s">
        <v>3572</v>
      </c>
      <c r="P1971" s="41" t="s">
        <v>3573</v>
      </c>
      <c r="Q1971" s="47" t="str">
        <f t="shared" si="104"/>
        <v>IT-SW-03-03</v>
      </c>
      <c r="R1971" s="91" t="s">
        <v>3574</v>
      </c>
      <c r="S1971" s="46">
        <v>1093500</v>
      </c>
      <c r="T1971" s="61">
        <v>1</v>
      </c>
      <c r="U1971" s="62">
        <v>1</v>
      </c>
      <c r="V1971" s="49" t="str">
        <f t="shared" si="108"/>
        <v>COP</v>
      </c>
      <c r="W1971" t="b">
        <f t="shared" si="109"/>
        <v>0</v>
      </c>
    </row>
    <row r="1972" spans="1:23" x14ac:dyDescent="0.2">
      <c r="A1972" s="21" t="str">
        <f t="shared" si="105"/>
        <v>ColsofCanalIT-SW-03-04</v>
      </c>
      <c r="B1972" s="21" t="str">
        <f t="shared" si="106"/>
        <v>IT-SW-03-04Canal</v>
      </c>
      <c r="D1972" s="21" t="s">
        <v>3656</v>
      </c>
      <c r="E1972" t="s">
        <v>3595</v>
      </c>
      <c r="F1972" s="41" t="s">
        <v>3567</v>
      </c>
      <c r="G1972" s="21" t="str">
        <f t="shared" si="107"/>
        <v>Colsof</v>
      </c>
      <c r="H1972" s="21" t="s">
        <v>94</v>
      </c>
      <c r="I1972" s="21" t="s">
        <v>74</v>
      </c>
      <c r="J1972" t="s">
        <v>3592</v>
      </c>
      <c r="K1972" t="s">
        <v>3569</v>
      </c>
      <c r="L1972" s="61" t="s">
        <v>92</v>
      </c>
      <c r="M1972" s="61" t="s">
        <v>3570</v>
      </c>
      <c r="N1972" s="41" t="s">
        <v>3578</v>
      </c>
      <c r="O1972" s="41" t="s">
        <v>3576</v>
      </c>
      <c r="P1972" s="41" t="s">
        <v>3573</v>
      </c>
      <c r="Q1972" s="47" t="str">
        <f t="shared" si="104"/>
        <v>IT-SW-03-04</v>
      </c>
      <c r="R1972" s="91" t="s">
        <v>3574</v>
      </c>
      <c r="S1972" s="46">
        <v>1312200.0000000002</v>
      </c>
      <c r="T1972" s="61">
        <v>1</v>
      </c>
      <c r="U1972" s="62">
        <v>1</v>
      </c>
      <c r="V1972" s="49" t="str">
        <f t="shared" si="108"/>
        <v>COP</v>
      </c>
      <c r="W1972" t="b">
        <f t="shared" si="109"/>
        <v>0</v>
      </c>
    </row>
    <row r="1973" spans="1:23" x14ac:dyDescent="0.2">
      <c r="A1973" s="21" t="str">
        <f t="shared" si="105"/>
        <v>ColsofCanalIT-SW-03-05</v>
      </c>
      <c r="B1973" s="21" t="str">
        <f t="shared" si="106"/>
        <v>IT-SW-03-05Canal</v>
      </c>
      <c r="D1973" s="21" t="s">
        <v>3656</v>
      </c>
      <c r="E1973" t="s">
        <v>3596</v>
      </c>
      <c r="F1973" s="41" t="s">
        <v>3567</v>
      </c>
      <c r="G1973" s="21" t="str">
        <f t="shared" si="107"/>
        <v>Colsof</v>
      </c>
      <c r="H1973" s="21" t="s">
        <v>94</v>
      </c>
      <c r="I1973" s="21" t="s">
        <v>74</v>
      </c>
      <c r="J1973" t="s">
        <v>3592</v>
      </c>
      <c r="K1973" t="s">
        <v>3569</v>
      </c>
      <c r="L1973" s="61" t="s">
        <v>92</v>
      </c>
      <c r="M1973" s="61" t="s">
        <v>3570</v>
      </c>
      <c r="N1973" s="41" t="s">
        <v>3581</v>
      </c>
      <c r="O1973" s="41" t="s">
        <v>3572</v>
      </c>
      <c r="P1973" s="41" t="s">
        <v>3573</v>
      </c>
      <c r="Q1973" s="47" t="str">
        <f t="shared" ref="Q1973:Q2036" si="110">E1973</f>
        <v>IT-SW-03-05</v>
      </c>
      <c r="R1973" s="91" t="s">
        <v>3574</v>
      </c>
      <c r="S1973" s="46">
        <v>1458000</v>
      </c>
      <c r="T1973" s="61">
        <v>1</v>
      </c>
      <c r="U1973" s="62">
        <v>1</v>
      </c>
      <c r="V1973" s="49" t="str">
        <f t="shared" si="108"/>
        <v>COP</v>
      </c>
      <c r="W1973" t="b">
        <f t="shared" si="109"/>
        <v>0</v>
      </c>
    </row>
    <row r="1974" spans="1:23" x14ac:dyDescent="0.2">
      <c r="A1974" s="21" t="str">
        <f t="shared" si="105"/>
        <v>ColsofCanalIT-SW-03-06</v>
      </c>
      <c r="B1974" s="21" t="str">
        <f t="shared" si="106"/>
        <v>IT-SW-03-06Canal</v>
      </c>
      <c r="D1974" s="21" t="s">
        <v>3656</v>
      </c>
      <c r="E1974" t="s">
        <v>3597</v>
      </c>
      <c r="F1974" s="41" t="s">
        <v>3567</v>
      </c>
      <c r="G1974" s="21" t="str">
        <f t="shared" si="107"/>
        <v>Colsof</v>
      </c>
      <c r="H1974" s="21" t="s">
        <v>94</v>
      </c>
      <c r="I1974" s="21" t="s">
        <v>74</v>
      </c>
      <c r="J1974" t="s">
        <v>3592</v>
      </c>
      <c r="K1974" t="s">
        <v>3569</v>
      </c>
      <c r="L1974" s="61" t="s">
        <v>92</v>
      </c>
      <c r="M1974" s="61" t="s">
        <v>3570</v>
      </c>
      <c r="N1974" s="41" t="s">
        <v>3581</v>
      </c>
      <c r="O1974" s="41" t="s">
        <v>3576</v>
      </c>
      <c r="P1974" s="41" t="s">
        <v>3573</v>
      </c>
      <c r="Q1974" s="47" t="str">
        <f t="shared" si="110"/>
        <v>IT-SW-03-06</v>
      </c>
      <c r="R1974" s="91" t="s">
        <v>3574</v>
      </c>
      <c r="S1974" s="46">
        <v>1749600</v>
      </c>
      <c r="T1974" s="61">
        <v>1</v>
      </c>
      <c r="U1974" s="62">
        <v>1</v>
      </c>
      <c r="V1974" s="49" t="str">
        <f t="shared" si="108"/>
        <v>COP</v>
      </c>
      <c r="W1974" t="b">
        <f t="shared" si="109"/>
        <v>0</v>
      </c>
    </row>
    <row r="1975" spans="1:23" x14ac:dyDescent="0.2">
      <c r="A1975" s="21" t="str">
        <f t="shared" si="105"/>
        <v>ColsofCanalIT-SW-04-01</v>
      </c>
      <c r="B1975" s="21" t="str">
        <f t="shared" si="106"/>
        <v>IT-SW-04-01Canal</v>
      </c>
      <c r="D1975" s="21" t="s">
        <v>3656</v>
      </c>
      <c r="E1975" t="s">
        <v>3598</v>
      </c>
      <c r="F1975" s="41" t="s">
        <v>3567</v>
      </c>
      <c r="G1975" s="21" t="str">
        <f t="shared" si="107"/>
        <v>Colsof</v>
      </c>
      <c r="H1975" s="21" t="s">
        <v>94</v>
      </c>
      <c r="I1975" s="21" t="s">
        <v>74</v>
      </c>
      <c r="J1975" t="s">
        <v>3599</v>
      </c>
      <c r="K1975" t="s">
        <v>3585</v>
      </c>
      <c r="L1975" s="61" t="s">
        <v>92</v>
      </c>
      <c r="M1975" s="61" t="s">
        <v>3570</v>
      </c>
      <c r="N1975" s="41" t="s">
        <v>3571</v>
      </c>
      <c r="O1975" s="41" t="s">
        <v>3572</v>
      </c>
      <c r="P1975" s="41" t="s">
        <v>3573</v>
      </c>
      <c r="Q1975" s="47" t="str">
        <f t="shared" si="110"/>
        <v>IT-SW-04-01</v>
      </c>
      <c r="R1975" s="91" t="s">
        <v>3574</v>
      </c>
      <c r="S1975" s="46">
        <v>1012500.0000000001</v>
      </c>
      <c r="T1975" s="61">
        <v>1</v>
      </c>
      <c r="U1975" s="62">
        <v>1</v>
      </c>
      <c r="V1975" s="49" t="str">
        <f t="shared" si="108"/>
        <v>COP</v>
      </c>
      <c r="W1975" t="b">
        <f t="shared" si="109"/>
        <v>0</v>
      </c>
    </row>
    <row r="1976" spans="1:23" x14ac:dyDescent="0.2">
      <c r="A1976" s="21" t="str">
        <f t="shared" si="105"/>
        <v>ColsofCanalIT-SW-04-02</v>
      </c>
      <c r="B1976" s="21" t="str">
        <f t="shared" si="106"/>
        <v>IT-SW-04-02Canal</v>
      </c>
      <c r="D1976" s="21" t="s">
        <v>3656</v>
      </c>
      <c r="E1976" t="s">
        <v>3600</v>
      </c>
      <c r="F1976" s="41" t="s">
        <v>3567</v>
      </c>
      <c r="G1976" s="21" t="str">
        <f t="shared" si="107"/>
        <v>Colsof</v>
      </c>
      <c r="H1976" s="21" t="s">
        <v>94</v>
      </c>
      <c r="I1976" s="21" t="s">
        <v>74</v>
      </c>
      <c r="J1976" t="s">
        <v>3599</v>
      </c>
      <c r="K1976" t="s">
        <v>3585</v>
      </c>
      <c r="L1976" s="61" t="s">
        <v>92</v>
      </c>
      <c r="M1976" s="61" t="s">
        <v>3570</v>
      </c>
      <c r="N1976" s="41" t="s">
        <v>3571</v>
      </c>
      <c r="O1976" s="41" t="s">
        <v>3576</v>
      </c>
      <c r="P1976" s="41" t="s">
        <v>3573</v>
      </c>
      <c r="Q1976" s="47" t="str">
        <f t="shared" si="110"/>
        <v>IT-SW-04-02</v>
      </c>
      <c r="R1976" s="91" t="s">
        <v>3574</v>
      </c>
      <c r="S1976" s="46">
        <v>1458000</v>
      </c>
      <c r="T1976" s="61">
        <v>1</v>
      </c>
      <c r="U1976" s="62">
        <v>1</v>
      </c>
      <c r="V1976" s="49" t="str">
        <f t="shared" si="108"/>
        <v>COP</v>
      </c>
      <c r="W1976" t="b">
        <f t="shared" si="109"/>
        <v>0</v>
      </c>
    </row>
    <row r="1977" spans="1:23" x14ac:dyDescent="0.2">
      <c r="A1977" s="21" t="str">
        <f t="shared" si="105"/>
        <v>ColsofCanalIT-SW-04-03</v>
      </c>
      <c r="B1977" s="21" t="str">
        <f t="shared" si="106"/>
        <v>IT-SW-04-03Canal</v>
      </c>
      <c r="D1977" s="21" t="s">
        <v>3656</v>
      </c>
      <c r="E1977" t="s">
        <v>3601</v>
      </c>
      <c r="F1977" s="41" t="s">
        <v>3567</v>
      </c>
      <c r="G1977" s="21" t="str">
        <f t="shared" si="107"/>
        <v>Colsof</v>
      </c>
      <c r="H1977" s="21" t="s">
        <v>94</v>
      </c>
      <c r="I1977" s="21" t="s">
        <v>74</v>
      </c>
      <c r="J1977" t="s">
        <v>3599</v>
      </c>
      <c r="K1977" t="s">
        <v>3585</v>
      </c>
      <c r="L1977" s="61" t="s">
        <v>92</v>
      </c>
      <c r="M1977" s="61" t="s">
        <v>3570</v>
      </c>
      <c r="N1977" s="41" t="s">
        <v>3578</v>
      </c>
      <c r="O1977" s="41" t="s">
        <v>3572</v>
      </c>
      <c r="P1977" s="41" t="s">
        <v>3573</v>
      </c>
      <c r="Q1977" s="47" t="str">
        <f t="shared" si="110"/>
        <v>IT-SW-04-03</v>
      </c>
      <c r="R1977" s="91" t="s">
        <v>3574</v>
      </c>
      <c r="S1977" s="46">
        <v>1366875</v>
      </c>
      <c r="T1977" s="61">
        <v>1</v>
      </c>
      <c r="U1977" s="62">
        <v>1</v>
      </c>
      <c r="V1977" s="49" t="str">
        <f t="shared" si="108"/>
        <v>COP</v>
      </c>
      <c r="W1977" t="b">
        <f t="shared" si="109"/>
        <v>0</v>
      </c>
    </row>
    <row r="1978" spans="1:23" x14ac:dyDescent="0.2">
      <c r="A1978" s="21" t="str">
        <f t="shared" ref="A1978:A2041" si="111">D1978&amp;F1978&amp;E1978</f>
        <v>ColsofCanalIT-SW-04-04</v>
      </c>
      <c r="B1978" s="21" t="str">
        <f t="shared" ref="B1978:B2041" si="112">E1978&amp;F1978</f>
        <v>IT-SW-04-04Canal</v>
      </c>
      <c r="D1978" s="21" t="s">
        <v>3656</v>
      </c>
      <c r="E1978" t="s">
        <v>3602</v>
      </c>
      <c r="F1978" s="41" t="s">
        <v>3567</v>
      </c>
      <c r="G1978" s="21" t="str">
        <f t="shared" ref="G1978:G2041" si="113">D1978</f>
        <v>Colsof</v>
      </c>
      <c r="H1978" s="21" t="s">
        <v>94</v>
      </c>
      <c r="I1978" s="21" t="s">
        <v>74</v>
      </c>
      <c r="J1978" t="s">
        <v>3599</v>
      </c>
      <c r="K1978" t="s">
        <v>3585</v>
      </c>
      <c r="L1978" s="61" t="s">
        <v>92</v>
      </c>
      <c r="M1978" s="61" t="s">
        <v>3570</v>
      </c>
      <c r="N1978" s="41" t="s">
        <v>3578</v>
      </c>
      <c r="O1978" s="41" t="s">
        <v>3576</v>
      </c>
      <c r="P1978" s="41" t="s">
        <v>3573</v>
      </c>
      <c r="Q1978" s="47" t="str">
        <f t="shared" si="110"/>
        <v>IT-SW-04-04</v>
      </c>
      <c r="R1978" s="91" t="s">
        <v>3574</v>
      </c>
      <c r="S1978" s="46">
        <v>1968300.0000000005</v>
      </c>
      <c r="T1978" s="61">
        <v>1</v>
      </c>
      <c r="U1978" s="62">
        <v>1</v>
      </c>
      <c r="V1978" s="49" t="str">
        <f t="shared" ref="V1978:V2041" si="114">H1978</f>
        <v>COP</v>
      </c>
      <c r="W1978" t="b">
        <f t="shared" ref="W1978:W2041" si="115">IF(U1978="NO",0,IF(U1978="SI",1))</f>
        <v>0</v>
      </c>
    </row>
    <row r="1979" spans="1:23" x14ac:dyDescent="0.2">
      <c r="A1979" s="21" t="str">
        <f t="shared" si="111"/>
        <v>ColsofCanalIT-SW-04-05</v>
      </c>
      <c r="B1979" s="21" t="str">
        <f t="shared" si="112"/>
        <v>IT-SW-04-05Canal</v>
      </c>
      <c r="D1979" s="21" t="s">
        <v>3656</v>
      </c>
      <c r="E1979" t="s">
        <v>3603</v>
      </c>
      <c r="F1979" s="41" t="s">
        <v>3567</v>
      </c>
      <c r="G1979" s="21" t="str">
        <f t="shared" si="113"/>
        <v>Colsof</v>
      </c>
      <c r="H1979" s="21" t="s">
        <v>94</v>
      </c>
      <c r="I1979" s="21" t="s">
        <v>74</v>
      </c>
      <c r="J1979" t="s">
        <v>3599</v>
      </c>
      <c r="K1979" t="s">
        <v>3585</v>
      </c>
      <c r="L1979" s="61" t="s">
        <v>92</v>
      </c>
      <c r="M1979" s="61" t="s">
        <v>3570</v>
      </c>
      <c r="N1979" s="41" t="s">
        <v>3581</v>
      </c>
      <c r="O1979" s="41" t="s">
        <v>3572</v>
      </c>
      <c r="P1979" s="41" t="s">
        <v>3573</v>
      </c>
      <c r="Q1979" s="47" t="str">
        <f t="shared" si="110"/>
        <v>IT-SW-04-05</v>
      </c>
      <c r="R1979" s="91" t="s">
        <v>3574</v>
      </c>
      <c r="S1979" s="46">
        <v>1822500.0000000002</v>
      </c>
      <c r="T1979" s="61">
        <v>1</v>
      </c>
      <c r="U1979" s="62">
        <v>1</v>
      </c>
      <c r="V1979" s="49" t="str">
        <f t="shared" si="114"/>
        <v>COP</v>
      </c>
      <c r="W1979" t="b">
        <f t="shared" si="115"/>
        <v>0</v>
      </c>
    </row>
    <row r="1980" spans="1:23" x14ac:dyDescent="0.2">
      <c r="A1980" s="21" t="str">
        <f t="shared" si="111"/>
        <v>ColsofCanalIT-SW-04-06</v>
      </c>
      <c r="B1980" s="21" t="str">
        <f t="shared" si="112"/>
        <v>IT-SW-04-06Canal</v>
      </c>
      <c r="D1980" s="21" t="s">
        <v>3656</v>
      </c>
      <c r="E1980" t="s">
        <v>3604</v>
      </c>
      <c r="F1980" s="41" t="s">
        <v>3567</v>
      </c>
      <c r="G1980" s="21" t="str">
        <f t="shared" si="113"/>
        <v>Colsof</v>
      </c>
      <c r="H1980" s="21" t="s">
        <v>94</v>
      </c>
      <c r="I1980" s="21" t="s">
        <v>74</v>
      </c>
      <c r="J1980" t="s">
        <v>3599</v>
      </c>
      <c r="K1980" t="s">
        <v>3585</v>
      </c>
      <c r="L1980" s="61" t="s">
        <v>92</v>
      </c>
      <c r="M1980" s="61" t="s">
        <v>3570</v>
      </c>
      <c r="N1980" s="41" t="s">
        <v>3581</v>
      </c>
      <c r="O1980" s="41" t="s">
        <v>3576</v>
      </c>
      <c r="P1980" s="41" t="s">
        <v>3573</v>
      </c>
      <c r="Q1980" s="47" t="str">
        <f t="shared" si="110"/>
        <v>IT-SW-04-06</v>
      </c>
      <c r="R1980" s="91" t="s">
        <v>3574</v>
      </c>
      <c r="S1980" s="46">
        <v>2624400</v>
      </c>
      <c r="T1980" s="61">
        <v>1</v>
      </c>
      <c r="U1980" s="62">
        <v>1</v>
      </c>
      <c r="V1980" s="49" t="str">
        <f t="shared" si="114"/>
        <v>COP</v>
      </c>
      <c r="W1980" t="b">
        <f t="shared" si="115"/>
        <v>0</v>
      </c>
    </row>
    <row r="1981" spans="1:23" x14ac:dyDescent="0.2">
      <c r="A1981" s="21" t="str">
        <f t="shared" si="111"/>
        <v>ColsofCanalIT-SW-05-01</v>
      </c>
      <c r="B1981" s="21" t="str">
        <f t="shared" si="112"/>
        <v>IT-SW-05-01Canal</v>
      </c>
      <c r="D1981" s="21" t="s">
        <v>3656</v>
      </c>
      <c r="E1981" t="s">
        <v>3605</v>
      </c>
      <c r="F1981" s="41" t="s">
        <v>3567</v>
      </c>
      <c r="G1981" s="21" t="str">
        <f t="shared" si="113"/>
        <v>Colsof</v>
      </c>
      <c r="H1981" s="21" t="s">
        <v>94</v>
      </c>
      <c r="I1981" s="21" t="s">
        <v>74</v>
      </c>
      <c r="J1981" t="s">
        <v>3606</v>
      </c>
      <c r="K1981" t="s">
        <v>3607</v>
      </c>
      <c r="L1981" s="61" t="s">
        <v>92</v>
      </c>
      <c r="M1981" s="61" t="s">
        <v>3570</v>
      </c>
      <c r="N1981" s="41" t="s">
        <v>3571</v>
      </c>
      <c r="O1981" s="41" t="s">
        <v>3572</v>
      </c>
      <c r="P1981" s="41" t="s">
        <v>3608</v>
      </c>
      <c r="Q1981" s="47" t="str">
        <f t="shared" si="110"/>
        <v>IT-SW-05-01</v>
      </c>
      <c r="R1981" s="91" t="s">
        <v>3574</v>
      </c>
      <c r="S1981" s="46">
        <v>180000</v>
      </c>
      <c r="T1981" s="61">
        <v>1</v>
      </c>
      <c r="U1981" s="62">
        <v>1</v>
      </c>
      <c r="V1981" s="49" t="str">
        <f t="shared" si="114"/>
        <v>COP</v>
      </c>
      <c r="W1981" t="b">
        <f t="shared" si="115"/>
        <v>0</v>
      </c>
    </row>
    <row r="1982" spans="1:23" x14ac:dyDescent="0.2">
      <c r="A1982" s="21" t="str">
        <f t="shared" si="111"/>
        <v>ColsofCanalIT-SW-05-02</v>
      </c>
      <c r="B1982" s="21" t="str">
        <f t="shared" si="112"/>
        <v>IT-SW-05-02Canal</v>
      </c>
      <c r="D1982" s="21" t="s">
        <v>3656</v>
      </c>
      <c r="E1982" t="s">
        <v>3609</v>
      </c>
      <c r="F1982" s="41" t="s">
        <v>3567</v>
      </c>
      <c r="G1982" s="21" t="str">
        <f t="shared" si="113"/>
        <v>Colsof</v>
      </c>
      <c r="H1982" s="21" t="s">
        <v>94</v>
      </c>
      <c r="I1982" s="21" t="s">
        <v>74</v>
      </c>
      <c r="J1982" t="s">
        <v>3606</v>
      </c>
      <c r="K1982" t="s">
        <v>3607</v>
      </c>
      <c r="L1982" s="61" t="s">
        <v>92</v>
      </c>
      <c r="M1982" s="61" t="s">
        <v>3570</v>
      </c>
      <c r="N1982" s="41" t="s">
        <v>3571</v>
      </c>
      <c r="O1982" s="41" t="s">
        <v>3576</v>
      </c>
      <c r="P1982" s="41" t="s">
        <v>3608</v>
      </c>
      <c r="Q1982" s="47" t="str">
        <f t="shared" si="110"/>
        <v>IT-SW-05-02</v>
      </c>
      <c r="R1982" s="91" t="s">
        <v>3574</v>
      </c>
      <c r="S1982" s="46">
        <v>250000</v>
      </c>
      <c r="T1982" s="61">
        <v>1</v>
      </c>
      <c r="U1982" s="62">
        <v>1</v>
      </c>
      <c r="V1982" s="49" t="str">
        <f t="shared" si="114"/>
        <v>COP</v>
      </c>
      <c r="W1982" t="b">
        <f t="shared" si="115"/>
        <v>0</v>
      </c>
    </row>
    <row r="1983" spans="1:23" x14ac:dyDescent="0.2">
      <c r="A1983" s="21" t="str">
        <f t="shared" si="111"/>
        <v>ColsofCanalIT-SW-05-03</v>
      </c>
      <c r="B1983" s="21" t="str">
        <f t="shared" si="112"/>
        <v>IT-SW-05-03Canal</v>
      </c>
      <c r="D1983" s="21" t="s">
        <v>3656</v>
      </c>
      <c r="E1983" t="s">
        <v>3610</v>
      </c>
      <c r="F1983" s="41" t="s">
        <v>3567</v>
      </c>
      <c r="G1983" s="21" t="str">
        <f t="shared" si="113"/>
        <v>Colsof</v>
      </c>
      <c r="H1983" s="21" t="s">
        <v>94</v>
      </c>
      <c r="I1983" s="21" t="s">
        <v>74</v>
      </c>
      <c r="J1983" t="s">
        <v>3606</v>
      </c>
      <c r="K1983" t="s">
        <v>3607</v>
      </c>
      <c r="L1983" s="61" t="s">
        <v>92</v>
      </c>
      <c r="M1983" s="61" t="s">
        <v>3570</v>
      </c>
      <c r="N1983" s="41" t="s">
        <v>3578</v>
      </c>
      <c r="O1983" s="41" t="s">
        <v>3572</v>
      </c>
      <c r="P1983" s="41" t="s">
        <v>3608</v>
      </c>
      <c r="Q1983" s="47" t="str">
        <f t="shared" si="110"/>
        <v>IT-SW-05-03</v>
      </c>
      <c r="R1983" s="91" t="s">
        <v>3574</v>
      </c>
      <c r="S1983" s="46">
        <v>200000</v>
      </c>
      <c r="T1983" s="61">
        <v>1</v>
      </c>
      <c r="U1983" s="62">
        <v>1</v>
      </c>
      <c r="V1983" s="49" t="str">
        <f t="shared" si="114"/>
        <v>COP</v>
      </c>
      <c r="W1983" t="b">
        <f t="shared" si="115"/>
        <v>0</v>
      </c>
    </row>
    <row r="1984" spans="1:23" x14ac:dyDescent="0.2">
      <c r="A1984" s="21" t="str">
        <f t="shared" si="111"/>
        <v>ColsofCanalIT-SW-05-04</v>
      </c>
      <c r="B1984" s="21" t="str">
        <f t="shared" si="112"/>
        <v>IT-SW-05-04Canal</v>
      </c>
      <c r="D1984" s="21" t="s">
        <v>3656</v>
      </c>
      <c r="E1984" t="s">
        <v>3611</v>
      </c>
      <c r="F1984" s="41" t="s">
        <v>3567</v>
      </c>
      <c r="G1984" s="21" t="str">
        <f t="shared" si="113"/>
        <v>Colsof</v>
      </c>
      <c r="H1984" s="21" t="s">
        <v>94</v>
      </c>
      <c r="I1984" s="21" t="s">
        <v>74</v>
      </c>
      <c r="J1984" t="s">
        <v>3606</v>
      </c>
      <c r="K1984" t="s">
        <v>3607</v>
      </c>
      <c r="L1984" s="61" t="s">
        <v>92</v>
      </c>
      <c r="M1984" s="61" t="s">
        <v>3570</v>
      </c>
      <c r="N1984" s="41" t="s">
        <v>3578</v>
      </c>
      <c r="O1984" s="41" t="s">
        <v>3576</v>
      </c>
      <c r="P1984" s="41" t="s">
        <v>3608</v>
      </c>
      <c r="Q1984" s="47" t="str">
        <f t="shared" si="110"/>
        <v>IT-SW-05-04</v>
      </c>
      <c r="R1984" s="91" t="s">
        <v>3574</v>
      </c>
      <c r="S1984" s="46">
        <v>300000</v>
      </c>
      <c r="T1984" s="61">
        <v>1</v>
      </c>
      <c r="U1984" s="62">
        <v>1</v>
      </c>
      <c r="V1984" s="49" t="str">
        <f t="shared" si="114"/>
        <v>COP</v>
      </c>
      <c r="W1984" t="b">
        <f t="shared" si="115"/>
        <v>0</v>
      </c>
    </row>
    <row r="1985" spans="1:23" x14ac:dyDescent="0.2">
      <c r="A1985" s="21" t="str">
        <f t="shared" si="111"/>
        <v>ColsofCanalIT-SW-05-05</v>
      </c>
      <c r="B1985" s="21" t="str">
        <f t="shared" si="112"/>
        <v>IT-SW-05-05Canal</v>
      </c>
      <c r="D1985" s="21" t="s">
        <v>3656</v>
      </c>
      <c r="E1985" t="s">
        <v>3612</v>
      </c>
      <c r="F1985" s="41" t="s">
        <v>3567</v>
      </c>
      <c r="G1985" s="21" t="str">
        <f t="shared" si="113"/>
        <v>Colsof</v>
      </c>
      <c r="H1985" s="21" t="s">
        <v>94</v>
      </c>
      <c r="I1985" s="21" t="s">
        <v>74</v>
      </c>
      <c r="J1985" t="s">
        <v>3606</v>
      </c>
      <c r="K1985" t="s">
        <v>3607</v>
      </c>
      <c r="L1985" s="61" t="s">
        <v>92</v>
      </c>
      <c r="M1985" s="61" t="s">
        <v>3570</v>
      </c>
      <c r="N1985" s="41" t="s">
        <v>3581</v>
      </c>
      <c r="O1985" s="41" t="s">
        <v>3572</v>
      </c>
      <c r="P1985" s="41" t="s">
        <v>3608</v>
      </c>
      <c r="Q1985" s="47" t="str">
        <f t="shared" si="110"/>
        <v>IT-SW-05-05</v>
      </c>
      <c r="R1985" s="91" t="s">
        <v>3574</v>
      </c>
      <c r="S1985" s="46">
        <v>250000</v>
      </c>
      <c r="T1985" s="61">
        <v>1</v>
      </c>
      <c r="U1985" s="62">
        <v>1</v>
      </c>
      <c r="V1985" s="49" t="str">
        <f t="shared" si="114"/>
        <v>COP</v>
      </c>
      <c r="W1985" t="b">
        <f t="shared" si="115"/>
        <v>0</v>
      </c>
    </row>
    <row r="1986" spans="1:23" x14ac:dyDescent="0.2">
      <c r="A1986" s="21" t="str">
        <f t="shared" si="111"/>
        <v>ColsofCanalIT-SW-05-06</v>
      </c>
      <c r="B1986" s="21" t="str">
        <f t="shared" si="112"/>
        <v>IT-SW-05-06Canal</v>
      </c>
      <c r="D1986" s="21" t="s">
        <v>3656</v>
      </c>
      <c r="E1986" t="s">
        <v>3613</v>
      </c>
      <c r="F1986" s="41" t="s">
        <v>3567</v>
      </c>
      <c r="G1986" s="21" t="str">
        <f t="shared" si="113"/>
        <v>Colsof</v>
      </c>
      <c r="H1986" s="21" t="s">
        <v>94</v>
      </c>
      <c r="I1986" s="21" t="s">
        <v>74</v>
      </c>
      <c r="J1986" t="s">
        <v>3606</v>
      </c>
      <c r="K1986" t="s">
        <v>3607</v>
      </c>
      <c r="L1986" s="61" t="s">
        <v>92</v>
      </c>
      <c r="M1986" s="61" t="s">
        <v>3570</v>
      </c>
      <c r="N1986" s="41" t="s">
        <v>3581</v>
      </c>
      <c r="O1986" s="41" t="s">
        <v>3576</v>
      </c>
      <c r="P1986" s="41" t="s">
        <v>3608</v>
      </c>
      <c r="Q1986" s="47" t="str">
        <f t="shared" si="110"/>
        <v>IT-SW-05-06</v>
      </c>
      <c r="R1986" s="91" t="s">
        <v>3574</v>
      </c>
      <c r="S1986" s="46">
        <v>400000</v>
      </c>
      <c r="T1986" s="61">
        <v>1</v>
      </c>
      <c r="U1986" s="62">
        <v>1</v>
      </c>
      <c r="V1986" s="49" t="str">
        <f t="shared" si="114"/>
        <v>COP</v>
      </c>
      <c r="W1986" t="b">
        <f t="shared" si="115"/>
        <v>0</v>
      </c>
    </row>
    <row r="1987" spans="1:23" x14ac:dyDescent="0.2">
      <c r="A1987" s="21" t="str">
        <f t="shared" si="111"/>
        <v>ColsofCanalIT-SW-06-01</v>
      </c>
      <c r="B1987" s="21" t="str">
        <f t="shared" si="112"/>
        <v>IT-SW-06-01Canal</v>
      </c>
      <c r="D1987" s="21" t="s">
        <v>3656</v>
      </c>
      <c r="E1987" t="s">
        <v>3614</v>
      </c>
      <c r="F1987" s="41" t="s">
        <v>3567</v>
      </c>
      <c r="G1987" s="21" t="str">
        <f t="shared" si="113"/>
        <v>Colsof</v>
      </c>
      <c r="H1987" s="21" t="s">
        <v>94</v>
      </c>
      <c r="I1987" s="21" t="s">
        <v>74</v>
      </c>
      <c r="J1987" t="s">
        <v>3615</v>
      </c>
      <c r="K1987" t="s">
        <v>3616</v>
      </c>
      <c r="L1987" s="61" t="s">
        <v>92</v>
      </c>
      <c r="M1987" s="61" t="s">
        <v>3570</v>
      </c>
      <c r="N1987" s="41" t="s">
        <v>3571</v>
      </c>
      <c r="O1987" s="41" t="s">
        <v>3576</v>
      </c>
      <c r="P1987" s="41" t="s">
        <v>3608</v>
      </c>
      <c r="Q1987" s="47" t="str">
        <f t="shared" si="110"/>
        <v>IT-SW-06-01</v>
      </c>
      <c r="R1987" s="91" t="s">
        <v>3574</v>
      </c>
      <c r="S1987" s="46">
        <v>18687500</v>
      </c>
      <c r="T1987" s="61">
        <v>1</v>
      </c>
      <c r="U1987" s="62">
        <v>1</v>
      </c>
      <c r="V1987" s="49" t="str">
        <f t="shared" si="114"/>
        <v>COP</v>
      </c>
      <c r="W1987" t="b">
        <f t="shared" si="115"/>
        <v>0</v>
      </c>
    </row>
    <row r="1988" spans="1:23" x14ac:dyDescent="0.2">
      <c r="A1988" s="21" t="str">
        <f t="shared" si="111"/>
        <v>ColsofCanalIT-SW-06-02</v>
      </c>
      <c r="B1988" s="21" t="str">
        <f t="shared" si="112"/>
        <v>IT-SW-06-02Canal</v>
      </c>
      <c r="D1988" s="21" t="s">
        <v>3656</v>
      </c>
      <c r="E1988" t="s">
        <v>3617</v>
      </c>
      <c r="F1988" s="41" t="s">
        <v>3567</v>
      </c>
      <c r="G1988" s="21" t="str">
        <f t="shared" si="113"/>
        <v>Colsof</v>
      </c>
      <c r="H1988" s="21" t="s">
        <v>94</v>
      </c>
      <c r="I1988" s="21" t="s">
        <v>74</v>
      </c>
      <c r="J1988" t="s">
        <v>3615</v>
      </c>
      <c r="K1988" t="s">
        <v>3616</v>
      </c>
      <c r="L1988" s="61" t="s">
        <v>92</v>
      </c>
      <c r="M1988" s="61" t="s">
        <v>3570</v>
      </c>
      <c r="N1988" s="41" t="s">
        <v>3578</v>
      </c>
      <c r="O1988" s="41" t="s">
        <v>3576</v>
      </c>
      <c r="P1988" s="41" t="s">
        <v>3608</v>
      </c>
      <c r="Q1988" s="47" t="str">
        <f t="shared" si="110"/>
        <v>IT-SW-06-02</v>
      </c>
      <c r="R1988" s="91" t="s">
        <v>3574</v>
      </c>
      <c r="S1988" s="46">
        <v>24375000</v>
      </c>
      <c r="T1988" s="61">
        <v>1</v>
      </c>
      <c r="U1988" s="62">
        <v>1</v>
      </c>
      <c r="V1988" s="49" t="str">
        <f t="shared" si="114"/>
        <v>COP</v>
      </c>
      <c r="W1988" t="b">
        <f t="shared" si="115"/>
        <v>0</v>
      </c>
    </row>
    <row r="1989" spans="1:23" x14ac:dyDescent="0.2">
      <c r="A1989" s="21" t="str">
        <f t="shared" si="111"/>
        <v>ColsofCanalIT-SW-06-03</v>
      </c>
      <c r="B1989" s="21" t="str">
        <f t="shared" si="112"/>
        <v>IT-SW-06-03Canal</v>
      </c>
      <c r="D1989" s="21" t="s">
        <v>3656</v>
      </c>
      <c r="E1989" t="s">
        <v>3618</v>
      </c>
      <c r="F1989" s="41" t="s">
        <v>3567</v>
      </c>
      <c r="G1989" s="21" t="str">
        <f t="shared" si="113"/>
        <v>Colsof</v>
      </c>
      <c r="H1989" s="21" t="s">
        <v>94</v>
      </c>
      <c r="I1989" s="21" t="s">
        <v>74</v>
      </c>
      <c r="J1989" t="s">
        <v>3615</v>
      </c>
      <c r="K1989" t="s">
        <v>3616</v>
      </c>
      <c r="L1989" s="61" t="s">
        <v>92</v>
      </c>
      <c r="M1989" s="61" t="s">
        <v>3570</v>
      </c>
      <c r="N1989" s="41" t="s">
        <v>3581</v>
      </c>
      <c r="O1989" s="41" t="s">
        <v>3576</v>
      </c>
      <c r="P1989" s="41" t="s">
        <v>3608</v>
      </c>
      <c r="Q1989" s="47" t="str">
        <f t="shared" si="110"/>
        <v>IT-SW-06-03</v>
      </c>
      <c r="R1989" s="91" t="s">
        <v>3574</v>
      </c>
      <c r="S1989" s="46">
        <v>30875000</v>
      </c>
      <c r="T1989" s="61">
        <v>1</v>
      </c>
      <c r="U1989" s="62">
        <v>1</v>
      </c>
      <c r="V1989" s="49" t="str">
        <f t="shared" si="114"/>
        <v>COP</v>
      </c>
      <c r="W1989" t="b">
        <f t="shared" si="115"/>
        <v>0</v>
      </c>
    </row>
    <row r="1990" spans="1:23" x14ac:dyDescent="0.2">
      <c r="A1990" s="21" t="str">
        <f t="shared" si="111"/>
        <v>ColsofCanalIT-SW-07-01</v>
      </c>
      <c r="B1990" s="21" t="str">
        <f t="shared" si="112"/>
        <v>IT-SW-07-01Canal</v>
      </c>
      <c r="D1990" s="21" t="s">
        <v>3656</v>
      </c>
      <c r="E1990" t="s">
        <v>3619</v>
      </c>
      <c r="F1990" s="41" t="s">
        <v>3567</v>
      </c>
      <c r="G1990" s="21" t="str">
        <f t="shared" si="113"/>
        <v>Colsof</v>
      </c>
      <c r="H1990" s="21" t="s">
        <v>94</v>
      </c>
      <c r="I1990" s="21" t="s">
        <v>74</v>
      </c>
      <c r="J1990" t="s">
        <v>3620</v>
      </c>
      <c r="K1990" t="s">
        <v>29</v>
      </c>
      <c r="L1990" s="61" t="s">
        <v>92</v>
      </c>
      <c r="M1990" s="61" t="s">
        <v>3570</v>
      </c>
      <c r="N1990" s="41" t="s">
        <v>3571</v>
      </c>
      <c r="O1990" s="41" t="s">
        <v>3572</v>
      </c>
      <c r="P1990" s="41" t="s">
        <v>3621</v>
      </c>
      <c r="Q1990" s="47" t="str">
        <f t="shared" si="110"/>
        <v>IT-SW-07-01</v>
      </c>
      <c r="R1990" s="91" t="s">
        <v>3574</v>
      </c>
      <c r="S1990" s="46">
        <v>720000</v>
      </c>
      <c r="T1990" s="61">
        <v>1</v>
      </c>
      <c r="U1990" s="62">
        <v>1</v>
      </c>
      <c r="V1990" s="49" t="str">
        <f t="shared" si="114"/>
        <v>COP</v>
      </c>
      <c r="W1990" t="b">
        <f t="shared" si="115"/>
        <v>0</v>
      </c>
    </row>
    <row r="1991" spans="1:23" x14ac:dyDescent="0.2">
      <c r="A1991" s="21" t="str">
        <f t="shared" si="111"/>
        <v>ColsofCanalIT-SW-07-02</v>
      </c>
      <c r="B1991" s="21" t="str">
        <f t="shared" si="112"/>
        <v>IT-SW-07-02Canal</v>
      </c>
      <c r="D1991" s="21" t="s">
        <v>3656</v>
      </c>
      <c r="E1991" t="s">
        <v>3622</v>
      </c>
      <c r="F1991" s="41" t="s">
        <v>3567</v>
      </c>
      <c r="G1991" s="21" t="str">
        <f t="shared" si="113"/>
        <v>Colsof</v>
      </c>
      <c r="H1991" s="21" t="s">
        <v>94</v>
      </c>
      <c r="I1991" s="21" t="s">
        <v>74</v>
      </c>
      <c r="J1991" t="s">
        <v>3620</v>
      </c>
      <c r="K1991" t="s">
        <v>29</v>
      </c>
      <c r="L1991" s="61" t="s">
        <v>92</v>
      </c>
      <c r="M1991" s="61" t="s">
        <v>3570</v>
      </c>
      <c r="N1991" s="41" t="s">
        <v>3571</v>
      </c>
      <c r="O1991" s="41" t="s">
        <v>3576</v>
      </c>
      <c r="P1991" s="41" t="s">
        <v>3621</v>
      </c>
      <c r="Q1991" s="47" t="str">
        <f t="shared" si="110"/>
        <v>IT-SW-07-02</v>
      </c>
      <c r="R1991" s="91" t="s">
        <v>3574</v>
      </c>
      <c r="S1991" s="46">
        <v>1000000</v>
      </c>
      <c r="T1991" s="61">
        <v>1</v>
      </c>
      <c r="U1991" s="62">
        <v>1</v>
      </c>
      <c r="V1991" s="49" t="str">
        <f t="shared" si="114"/>
        <v>COP</v>
      </c>
      <c r="W1991" t="b">
        <f t="shared" si="115"/>
        <v>0</v>
      </c>
    </row>
    <row r="1992" spans="1:23" x14ac:dyDescent="0.2">
      <c r="A1992" s="21" t="str">
        <f t="shared" si="111"/>
        <v>ColsofCanalIT-SW-07-03</v>
      </c>
      <c r="B1992" s="21" t="str">
        <f t="shared" si="112"/>
        <v>IT-SW-07-03Canal</v>
      </c>
      <c r="D1992" s="21" t="s">
        <v>3656</v>
      </c>
      <c r="E1992" t="s">
        <v>3623</v>
      </c>
      <c r="F1992" s="41" t="s">
        <v>3567</v>
      </c>
      <c r="G1992" s="21" t="str">
        <f t="shared" si="113"/>
        <v>Colsof</v>
      </c>
      <c r="H1992" s="21" t="s">
        <v>94</v>
      </c>
      <c r="I1992" s="21" t="s">
        <v>74</v>
      </c>
      <c r="J1992" t="s">
        <v>3620</v>
      </c>
      <c r="K1992" t="s">
        <v>29</v>
      </c>
      <c r="L1992" s="61" t="s">
        <v>92</v>
      </c>
      <c r="M1992" s="61" t="s">
        <v>3570</v>
      </c>
      <c r="N1992" s="41" t="s">
        <v>3578</v>
      </c>
      <c r="O1992" s="41" t="s">
        <v>3572</v>
      </c>
      <c r="P1992" s="41" t="s">
        <v>3621</v>
      </c>
      <c r="Q1992" s="47" t="str">
        <f t="shared" si="110"/>
        <v>IT-SW-07-03</v>
      </c>
      <c r="R1992" s="91" t="s">
        <v>3574</v>
      </c>
      <c r="S1992" s="46">
        <v>800000</v>
      </c>
      <c r="T1992" s="61">
        <v>1</v>
      </c>
      <c r="U1992" s="62">
        <v>1</v>
      </c>
      <c r="V1992" s="49" t="str">
        <f t="shared" si="114"/>
        <v>COP</v>
      </c>
      <c r="W1992" t="b">
        <f t="shared" si="115"/>
        <v>0</v>
      </c>
    </row>
    <row r="1993" spans="1:23" x14ac:dyDescent="0.2">
      <c r="A1993" s="21" t="str">
        <f t="shared" si="111"/>
        <v>ColsofCanalIT-SW-07-04</v>
      </c>
      <c r="B1993" s="21" t="str">
        <f t="shared" si="112"/>
        <v>IT-SW-07-04Canal</v>
      </c>
      <c r="D1993" s="21" t="s">
        <v>3656</v>
      </c>
      <c r="E1993" t="s">
        <v>3624</v>
      </c>
      <c r="F1993" s="41" t="s">
        <v>3567</v>
      </c>
      <c r="G1993" s="21" t="str">
        <f t="shared" si="113"/>
        <v>Colsof</v>
      </c>
      <c r="H1993" s="21" t="s">
        <v>94</v>
      </c>
      <c r="I1993" s="21" t="s">
        <v>74</v>
      </c>
      <c r="J1993" t="s">
        <v>3620</v>
      </c>
      <c r="K1993" t="s">
        <v>29</v>
      </c>
      <c r="L1993" s="61" t="s">
        <v>92</v>
      </c>
      <c r="M1993" s="61" t="s">
        <v>3570</v>
      </c>
      <c r="N1993" s="41" t="s">
        <v>3578</v>
      </c>
      <c r="O1993" s="41" t="s">
        <v>3576</v>
      </c>
      <c r="P1993" s="41" t="s">
        <v>3621</v>
      </c>
      <c r="Q1993" s="47" t="str">
        <f t="shared" si="110"/>
        <v>IT-SW-07-04</v>
      </c>
      <c r="R1993" s="91" t="s">
        <v>3574</v>
      </c>
      <c r="S1993" s="46">
        <v>1200000</v>
      </c>
      <c r="T1993" s="61">
        <v>1</v>
      </c>
      <c r="U1993" s="62">
        <v>1</v>
      </c>
      <c r="V1993" s="49" t="str">
        <f t="shared" si="114"/>
        <v>COP</v>
      </c>
      <c r="W1993" t="b">
        <f t="shared" si="115"/>
        <v>0</v>
      </c>
    </row>
    <row r="1994" spans="1:23" x14ac:dyDescent="0.2">
      <c r="A1994" s="21" t="str">
        <f t="shared" si="111"/>
        <v>ColsofCanalIT-SW-07-05</v>
      </c>
      <c r="B1994" s="21" t="str">
        <f t="shared" si="112"/>
        <v>IT-SW-07-05Canal</v>
      </c>
      <c r="D1994" s="21" t="s">
        <v>3656</v>
      </c>
      <c r="E1994" t="s">
        <v>3625</v>
      </c>
      <c r="F1994" s="41" t="s">
        <v>3567</v>
      </c>
      <c r="G1994" s="21" t="str">
        <f t="shared" si="113"/>
        <v>Colsof</v>
      </c>
      <c r="H1994" s="21" t="s">
        <v>94</v>
      </c>
      <c r="I1994" s="21" t="s">
        <v>74</v>
      </c>
      <c r="J1994" t="s">
        <v>3620</v>
      </c>
      <c r="K1994" t="s">
        <v>29</v>
      </c>
      <c r="L1994" s="61" t="s">
        <v>92</v>
      </c>
      <c r="M1994" s="61" t="s">
        <v>3570</v>
      </c>
      <c r="N1994" s="41" t="s">
        <v>3581</v>
      </c>
      <c r="O1994" s="41" t="s">
        <v>3572</v>
      </c>
      <c r="P1994" s="41" t="s">
        <v>3621</v>
      </c>
      <c r="Q1994" s="47" t="str">
        <f t="shared" si="110"/>
        <v>IT-SW-07-05</v>
      </c>
      <c r="R1994" s="91" t="s">
        <v>3574</v>
      </c>
      <c r="S1994" s="46">
        <v>1000000</v>
      </c>
      <c r="T1994" s="61">
        <v>1</v>
      </c>
      <c r="U1994" s="62">
        <v>1</v>
      </c>
      <c r="V1994" s="49" t="str">
        <f t="shared" si="114"/>
        <v>COP</v>
      </c>
      <c r="W1994" t="b">
        <f t="shared" si="115"/>
        <v>0</v>
      </c>
    </row>
    <row r="1995" spans="1:23" x14ac:dyDescent="0.2">
      <c r="A1995" s="21" t="str">
        <f t="shared" si="111"/>
        <v>ColsofCanalIT-SW-07-06</v>
      </c>
      <c r="B1995" s="21" t="str">
        <f t="shared" si="112"/>
        <v>IT-SW-07-06Canal</v>
      </c>
      <c r="D1995" s="21" t="s">
        <v>3656</v>
      </c>
      <c r="E1995" t="s">
        <v>3626</v>
      </c>
      <c r="F1995" s="41" t="s">
        <v>3567</v>
      </c>
      <c r="G1995" s="21" t="str">
        <f t="shared" si="113"/>
        <v>Colsof</v>
      </c>
      <c r="H1995" s="21" t="s">
        <v>94</v>
      </c>
      <c r="I1995" s="21" t="s">
        <v>74</v>
      </c>
      <c r="J1995" t="s">
        <v>3620</v>
      </c>
      <c r="K1995" t="s">
        <v>29</v>
      </c>
      <c r="L1995" s="61" t="s">
        <v>92</v>
      </c>
      <c r="M1995" s="61" t="s">
        <v>3570</v>
      </c>
      <c r="N1995" s="41" t="s">
        <v>3581</v>
      </c>
      <c r="O1995" s="41" t="s">
        <v>3576</v>
      </c>
      <c r="P1995" s="41" t="s">
        <v>3621</v>
      </c>
      <c r="Q1995" s="47" t="str">
        <f t="shared" si="110"/>
        <v>IT-SW-07-06</v>
      </c>
      <c r="R1995" s="91" t="s">
        <v>3574</v>
      </c>
      <c r="S1995" s="46">
        <v>1600000</v>
      </c>
      <c r="T1995" s="61">
        <v>1</v>
      </c>
      <c r="U1995" s="62">
        <v>1</v>
      </c>
      <c r="V1995" s="49" t="str">
        <f t="shared" si="114"/>
        <v>COP</v>
      </c>
      <c r="W1995" t="b">
        <f t="shared" si="115"/>
        <v>0</v>
      </c>
    </row>
    <row r="1996" spans="1:23" x14ac:dyDescent="0.2">
      <c r="A1996" s="21" t="str">
        <f t="shared" si="111"/>
        <v>ColsofCanalIT-SW-08-01</v>
      </c>
      <c r="B1996" s="21" t="str">
        <f t="shared" si="112"/>
        <v>IT-SW-08-01Canal</v>
      </c>
      <c r="D1996" s="21" t="s">
        <v>3656</v>
      </c>
      <c r="E1996" t="s">
        <v>3627</v>
      </c>
      <c r="F1996" s="41" t="s">
        <v>3567</v>
      </c>
      <c r="G1996" s="21" t="str">
        <f t="shared" si="113"/>
        <v>Colsof</v>
      </c>
      <c r="H1996" s="21" t="s">
        <v>94</v>
      </c>
      <c r="I1996" s="21" t="s">
        <v>74</v>
      </c>
      <c r="J1996" t="s">
        <v>3628</v>
      </c>
      <c r="K1996" t="s">
        <v>3629</v>
      </c>
      <c r="L1996" s="61" t="s">
        <v>92</v>
      </c>
      <c r="M1996" s="61" t="s">
        <v>3570</v>
      </c>
      <c r="N1996" s="41" t="s">
        <v>3571</v>
      </c>
      <c r="O1996" s="41" t="s">
        <v>3572</v>
      </c>
      <c r="P1996" s="41" t="s">
        <v>3608</v>
      </c>
      <c r="Q1996" s="47" t="str">
        <f t="shared" si="110"/>
        <v>IT-SW-08-01</v>
      </c>
      <c r="R1996" s="91" t="s">
        <v>3574</v>
      </c>
      <c r="S1996" s="46">
        <v>56250</v>
      </c>
      <c r="T1996" s="61">
        <v>1</v>
      </c>
      <c r="U1996" s="62">
        <v>1</v>
      </c>
      <c r="V1996" s="49" t="str">
        <f t="shared" si="114"/>
        <v>COP</v>
      </c>
      <c r="W1996" t="b">
        <f t="shared" si="115"/>
        <v>0</v>
      </c>
    </row>
    <row r="1997" spans="1:23" x14ac:dyDescent="0.2">
      <c r="A1997" s="21" t="str">
        <f t="shared" si="111"/>
        <v>ColsofCanalIT-SW-08-02</v>
      </c>
      <c r="B1997" s="21" t="str">
        <f t="shared" si="112"/>
        <v>IT-SW-08-02Canal</v>
      </c>
      <c r="D1997" s="21" t="s">
        <v>3656</v>
      </c>
      <c r="E1997" t="s">
        <v>3630</v>
      </c>
      <c r="F1997" s="41" t="s">
        <v>3567</v>
      </c>
      <c r="G1997" s="21" t="str">
        <f t="shared" si="113"/>
        <v>Colsof</v>
      </c>
      <c r="H1997" s="21" t="s">
        <v>94</v>
      </c>
      <c r="I1997" s="21" t="s">
        <v>74</v>
      </c>
      <c r="J1997" t="s">
        <v>3628</v>
      </c>
      <c r="K1997" t="s">
        <v>3629</v>
      </c>
      <c r="L1997" s="61" t="s">
        <v>92</v>
      </c>
      <c r="M1997" s="61" t="s">
        <v>3570</v>
      </c>
      <c r="N1997" s="41" t="s">
        <v>3571</v>
      </c>
      <c r="O1997" s="41" t="s">
        <v>3576</v>
      </c>
      <c r="P1997" s="41" t="s">
        <v>3608</v>
      </c>
      <c r="Q1997" s="47" t="str">
        <f t="shared" si="110"/>
        <v>IT-SW-08-02</v>
      </c>
      <c r="R1997" s="91" t="s">
        <v>3574</v>
      </c>
      <c r="S1997" s="46">
        <v>62500</v>
      </c>
      <c r="T1997" s="61">
        <v>1</v>
      </c>
      <c r="U1997" s="62">
        <v>1</v>
      </c>
      <c r="V1997" s="49" t="str">
        <f t="shared" si="114"/>
        <v>COP</v>
      </c>
      <c r="W1997" t="b">
        <f t="shared" si="115"/>
        <v>0</v>
      </c>
    </row>
    <row r="1998" spans="1:23" x14ac:dyDescent="0.2">
      <c r="A1998" s="21" t="str">
        <f t="shared" si="111"/>
        <v>ColsofCanalIT-SW-08-03</v>
      </c>
      <c r="B1998" s="21" t="str">
        <f t="shared" si="112"/>
        <v>IT-SW-08-03Canal</v>
      </c>
      <c r="D1998" s="21" t="s">
        <v>3656</v>
      </c>
      <c r="E1998" t="s">
        <v>3631</v>
      </c>
      <c r="F1998" s="41" t="s">
        <v>3567</v>
      </c>
      <c r="G1998" s="21" t="str">
        <f t="shared" si="113"/>
        <v>Colsof</v>
      </c>
      <c r="H1998" s="21" t="s">
        <v>94</v>
      </c>
      <c r="I1998" s="21" t="s">
        <v>74</v>
      </c>
      <c r="J1998" t="s">
        <v>3628</v>
      </c>
      <c r="K1998" t="s">
        <v>3629</v>
      </c>
      <c r="L1998" s="61" t="s">
        <v>92</v>
      </c>
      <c r="M1998" s="61" t="s">
        <v>3570</v>
      </c>
      <c r="N1998" s="41" t="s">
        <v>3578</v>
      </c>
      <c r="O1998" s="41" t="s">
        <v>3572</v>
      </c>
      <c r="P1998" s="41" t="s">
        <v>3608</v>
      </c>
      <c r="Q1998" s="47" t="str">
        <f t="shared" si="110"/>
        <v>IT-SW-08-03</v>
      </c>
      <c r="R1998" s="91" t="s">
        <v>3574</v>
      </c>
      <c r="S1998" s="46">
        <v>75000</v>
      </c>
      <c r="T1998" s="61">
        <v>1</v>
      </c>
      <c r="U1998" s="62">
        <v>1</v>
      </c>
      <c r="V1998" s="49" t="str">
        <f t="shared" si="114"/>
        <v>COP</v>
      </c>
      <c r="W1998" t="b">
        <f t="shared" si="115"/>
        <v>0</v>
      </c>
    </row>
    <row r="1999" spans="1:23" x14ac:dyDescent="0.2">
      <c r="A1999" s="21" t="str">
        <f t="shared" si="111"/>
        <v>ColsofCanalIT-SW-08-04</v>
      </c>
      <c r="B1999" s="21" t="str">
        <f t="shared" si="112"/>
        <v>IT-SW-08-04Canal</v>
      </c>
      <c r="D1999" s="21" t="s">
        <v>3656</v>
      </c>
      <c r="E1999" t="s">
        <v>3632</v>
      </c>
      <c r="F1999" s="41" t="s">
        <v>3567</v>
      </c>
      <c r="G1999" s="21" t="str">
        <f t="shared" si="113"/>
        <v>Colsof</v>
      </c>
      <c r="H1999" s="21" t="s">
        <v>94</v>
      </c>
      <c r="I1999" s="21" t="s">
        <v>74</v>
      </c>
      <c r="J1999" t="s">
        <v>3628</v>
      </c>
      <c r="K1999" t="s">
        <v>3629</v>
      </c>
      <c r="L1999" s="61" t="s">
        <v>92</v>
      </c>
      <c r="M1999" s="61" t="s">
        <v>3570</v>
      </c>
      <c r="N1999" s="41" t="s">
        <v>3578</v>
      </c>
      <c r="O1999" s="41" t="s">
        <v>3576</v>
      </c>
      <c r="P1999" s="41" t="s">
        <v>3608</v>
      </c>
      <c r="Q1999" s="47" t="str">
        <f t="shared" si="110"/>
        <v>IT-SW-08-04</v>
      </c>
      <c r="R1999" s="91" t="s">
        <v>3574</v>
      </c>
      <c r="S1999" s="46">
        <v>87500</v>
      </c>
      <c r="T1999" s="61">
        <v>1</v>
      </c>
      <c r="U1999" s="62">
        <v>1</v>
      </c>
      <c r="V1999" s="49" t="str">
        <f t="shared" si="114"/>
        <v>COP</v>
      </c>
      <c r="W1999" t="b">
        <f t="shared" si="115"/>
        <v>0</v>
      </c>
    </row>
    <row r="2000" spans="1:23" x14ac:dyDescent="0.2">
      <c r="A2000" s="21" t="str">
        <f t="shared" si="111"/>
        <v>ColsofCanalIT-SW-08-05</v>
      </c>
      <c r="B2000" s="21" t="str">
        <f t="shared" si="112"/>
        <v>IT-SW-08-05Canal</v>
      </c>
      <c r="D2000" s="21" t="s">
        <v>3656</v>
      </c>
      <c r="E2000" t="s">
        <v>3633</v>
      </c>
      <c r="F2000" s="41" t="s">
        <v>3567</v>
      </c>
      <c r="G2000" s="21" t="str">
        <f t="shared" si="113"/>
        <v>Colsof</v>
      </c>
      <c r="H2000" s="21" t="s">
        <v>94</v>
      </c>
      <c r="I2000" s="21" t="s">
        <v>74</v>
      </c>
      <c r="J2000" t="s">
        <v>3628</v>
      </c>
      <c r="K2000" t="s">
        <v>3629</v>
      </c>
      <c r="L2000" s="61" t="s">
        <v>92</v>
      </c>
      <c r="M2000" s="61" t="s">
        <v>3570</v>
      </c>
      <c r="N2000" s="41" t="s">
        <v>3581</v>
      </c>
      <c r="O2000" s="41" t="s">
        <v>3572</v>
      </c>
      <c r="P2000" s="41" t="s">
        <v>3608</v>
      </c>
      <c r="Q2000" s="47" t="str">
        <f t="shared" si="110"/>
        <v>IT-SW-08-05</v>
      </c>
      <c r="R2000" s="91" t="s">
        <v>3574</v>
      </c>
      <c r="S2000" s="46">
        <v>93750</v>
      </c>
      <c r="T2000" s="61">
        <v>1</v>
      </c>
      <c r="U2000" s="62">
        <v>1</v>
      </c>
      <c r="V2000" s="49" t="str">
        <f t="shared" si="114"/>
        <v>COP</v>
      </c>
      <c r="W2000" t="b">
        <f t="shared" si="115"/>
        <v>0</v>
      </c>
    </row>
    <row r="2001" spans="1:23" x14ac:dyDescent="0.2">
      <c r="A2001" s="21" t="str">
        <f t="shared" si="111"/>
        <v>ColsofCanalIT-SW-08-06</v>
      </c>
      <c r="B2001" s="21" t="str">
        <f t="shared" si="112"/>
        <v>IT-SW-08-06Canal</v>
      </c>
      <c r="D2001" s="21" t="s">
        <v>3656</v>
      </c>
      <c r="E2001" t="s">
        <v>3634</v>
      </c>
      <c r="F2001" s="41" t="s">
        <v>3567</v>
      </c>
      <c r="G2001" s="21" t="str">
        <f t="shared" si="113"/>
        <v>Colsof</v>
      </c>
      <c r="H2001" s="21" t="s">
        <v>94</v>
      </c>
      <c r="I2001" s="21" t="s">
        <v>74</v>
      </c>
      <c r="J2001" t="s">
        <v>3628</v>
      </c>
      <c r="K2001" t="s">
        <v>3629</v>
      </c>
      <c r="L2001" s="61" t="s">
        <v>92</v>
      </c>
      <c r="M2001" s="61" t="s">
        <v>3570</v>
      </c>
      <c r="N2001" s="41" t="s">
        <v>3581</v>
      </c>
      <c r="O2001" s="41" t="s">
        <v>3576</v>
      </c>
      <c r="P2001" s="41" t="s">
        <v>3608</v>
      </c>
      <c r="Q2001" s="47" t="str">
        <f t="shared" si="110"/>
        <v>IT-SW-08-06</v>
      </c>
      <c r="R2001" s="91" t="s">
        <v>3574</v>
      </c>
      <c r="S2001" s="46">
        <v>125000</v>
      </c>
      <c r="T2001" s="61">
        <v>1</v>
      </c>
      <c r="U2001" s="62">
        <v>1</v>
      </c>
      <c r="V2001" s="49" t="str">
        <f t="shared" si="114"/>
        <v>COP</v>
      </c>
      <c r="W2001" t="b">
        <f t="shared" si="115"/>
        <v>0</v>
      </c>
    </row>
    <row r="2002" spans="1:23" x14ac:dyDescent="0.2">
      <c r="A2002" s="21" t="str">
        <f t="shared" si="111"/>
        <v>ColsofCanalIT-SW-09-01</v>
      </c>
      <c r="B2002" s="21" t="str">
        <f t="shared" si="112"/>
        <v>IT-SW-09-01Canal</v>
      </c>
      <c r="D2002" s="21" t="s">
        <v>3656</v>
      </c>
      <c r="E2002" t="s">
        <v>3635</v>
      </c>
      <c r="F2002" s="41" t="s">
        <v>3567</v>
      </c>
      <c r="G2002" s="21" t="str">
        <f t="shared" si="113"/>
        <v>Colsof</v>
      </c>
      <c r="H2002" s="21" t="s">
        <v>94</v>
      </c>
      <c r="I2002" s="21" t="s">
        <v>74</v>
      </c>
      <c r="J2002" t="s">
        <v>3636</v>
      </c>
      <c r="K2002" t="s">
        <v>3616</v>
      </c>
      <c r="L2002" s="61" t="s">
        <v>92</v>
      </c>
      <c r="M2002" s="61" t="s">
        <v>3570</v>
      </c>
      <c r="N2002" s="41" t="s">
        <v>3571</v>
      </c>
      <c r="O2002" s="41" t="s">
        <v>3576</v>
      </c>
      <c r="P2002" s="41" t="s">
        <v>3621</v>
      </c>
      <c r="Q2002" s="47" t="str">
        <f t="shared" si="110"/>
        <v>IT-SW-09-01</v>
      </c>
      <c r="R2002" s="91" t="s">
        <v>3574</v>
      </c>
      <c r="S2002" s="46">
        <v>18687500</v>
      </c>
      <c r="T2002" s="61">
        <v>1</v>
      </c>
      <c r="U2002" s="62">
        <v>1</v>
      </c>
      <c r="V2002" s="49" t="str">
        <f t="shared" si="114"/>
        <v>COP</v>
      </c>
      <c r="W2002" t="b">
        <f t="shared" si="115"/>
        <v>0</v>
      </c>
    </row>
    <row r="2003" spans="1:23" x14ac:dyDescent="0.2">
      <c r="A2003" s="21" t="str">
        <f t="shared" si="111"/>
        <v>ColsofCanalIT-SW-09-02</v>
      </c>
      <c r="B2003" s="21" t="str">
        <f t="shared" si="112"/>
        <v>IT-SW-09-02Canal</v>
      </c>
      <c r="D2003" s="21" t="s">
        <v>3656</v>
      </c>
      <c r="E2003" t="s">
        <v>3637</v>
      </c>
      <c r="F2003" s="41" t="s">
        <v>3567</v>
      </c>
      <c r="G2003" s="21" t="str">
        <f t="shared" si="113"/>
        <v>Colsof</v>
      </c>
      <c r="H2003" s="21" t="s">
        <v>94</v>
      </c>
      <c r="I2003" s="21" t="s">
        <v>74</v>
      </c>
      <c r="J2003" t="s">
        <v>3636</v>
      </c>
      <c r="K2003" t="s">
        <v>3616</v>
      </c>
      <c r="L2003" s="61" t="s">
        <v>92</v>
      </c>
      <c r="M2003" s="61" t="s">
        <v>3570</v>
      </c>
      <c r="N2003" s="41" t="s">
        <v>3578</v>
      </c>
      <c r="O2003" s="41" t="s">
        <v>3576</v>
      </c>
      <c r="P2003" s="41" t="s">
        <v>3621</v>
      </c>
      <c r="Q2003" s="47" t="str">
        <f t="shared" si="110"/>
        <v>IT-SW-09-02</v>
      </c>
      <c r="R2003" s="91" t="s">
        <v>3574</v>
      </c>
      <c r="S2003" s="46">
        <v>24375000</v>
      </c>
      <c r="T2003" s="61">
        <v>1</v>
      </c>
      <c r="U2003" s="62">
        <v>1</v>
      </c>
      <c r="V2003" s="49" t="str">
        <f t="shared" si="114"/>
        <v>COP</v>
      </c>
      <c r="W2003" t="b">
        <f t="shared" si="115"/>
        <v>0</v>
      </c>
    </row>
    <row r="2004" spans="1:23" x14ac:dyDescent="0.2">
      <c r="A2004" s="21" t="str">
        <f t="shared" si="111"/>
        <v>ColsofCanalIT-SW-09-03</v>
      </c>
      <c r="B2004" s="21" t="str">
        <f t="shared" si="112"/>
        <v>IT-SW-09-03Canal</v>
      </c>
      <c r="D2004" s="21" t="s">
        <v>3656</v>
      </c>
      <c r="E2004" t="s">
        <v>3638</v>
      </c>
      <c r="F2004" s="41" t="s">
        <v>3567</v>
      </c>
      <c r="G2004" s="21" t="str">
        <f t="shared" si="113"/>
        <v>Colsof</v>
      </c>
      <c r="H2004" s="21" t="s">
        <v>94</v>
      </c>
      <c r="I2004" s="21" t="s">
        <v>74</v>
      </c>
      <c r="J2004" t="s">
        <v>3636</v>
      </c>
      <c r="K2004" t="s">
        <v>3616</v>
      </c>
      <c r="L2004" s="61" t="s">
        <v>92</v>
      </c>
      <c r="M2004" s="61" t="s">
        <v>3570</v>
      </c>
      <c r="N2004" s="41" t="s">
        <v>3581</v>
      </c>
      <c r="O2004" s="41" t="s">
        <v>3576</v>
      </c>
      <c r="P2004" s="41" t="s">
        <v>3621</v>
      </c>
      <c r="Q2004" s="47" t="str">
        <f t="shared" si="110"/>
        <v>IT-SW-09-03</v>
      </c>
      <c r="R2004" s="91" t="s">
        <v>3574</v>
      </c>
      <c r="S2004" s="46">
        <v>30875000</v>
      </c>
      <c r="T2004" s="61">
        <v>1</v>
      </c>
      <c r="U2004" s="62">
        <v>1</v>
      </c>
      <c r="V2004" s="49" t="str">
        <f t="shared" si="114"/>
        <v>COP</v>
      </c>
      <c r="W2004" t="b">
        <f t="shared" si="115"/>
        <v>0</v>
      </c>
    </row>
    <row r="2005" spans="1:23" x14ac:dyDescent="0.2">
      <c r="A2005" s="21" t="str">
        <f t="shared" si="111"/>
        <v>ColsofCanalIT-SW-10-01</v>
      </c>
      <c r="B2005" s="21" t="str">
        <f t="shared" si="112"/>
        <v>IT-SW-10-01Canal</v>
      </c>
      <c r="D2005" s="21" t="s">
        <v>3656</v>
      </c>
      <c r="E2005" t="s">
        <v>3639</v>
      </c>
      <c r="F2005" s="41" t="s">
        <v>3567</v>
      </c>
      <c r="G2005" s="21" t="str">
        <f t="shared" si="113"/>
        <v>Colsof</v>
      </c>
      <c r="H2005" s="21" t="s">
        <v>94</v>
      </c>
      <c r="I2005" s="21" t="s">
        <v>74</v>
      </c>
      <c r="J2005" t="s">
        <v>3640</v>
      </c>
      <c r="K2005" t="s">
        <v>3607</v>
      </c>
      <c r="L2005" s="61" t="s">
        <v>92</v>
      </c>
      <c r="M2005" s="61" t="s">
        <v>3570</v>
      </c>
      <c r="N2005" s="41" t="s">
        <v>3578</v>
      </c>
      <c r="O2005" s="41" t="s">
        <v>3572</v>
      </c>
      <c r="P2005" s="41" t="s">
        <v>3621</v>
      </c>
      <c r="Q2005" s="47" t="str">
        <f t="shared" si="110"/>
        <v>IT-SW-10-01</v>
      </c>
      <c r="R2005" s="91" t="s">
        <v>3574</v>
      </c>
      <c r="S2005" s="46">
        <v>270000</v>
      </c>
      <c r="T2005" s="61">
        <v>1</v>
      </c>
      <c r="U2005" s="62">
        <v>1</v>
      </c>
      <c r="V2005" s="49" t="str">
        <f t="shared" si="114"/>
        <v>COP</v>
      </c>
      <c r="W2005" t="b">
        <f t="shared" si="115"/>
        <v>0</v>
      </c>
    </row>
    <row r="2006" spans="1:23" x14ac:dyDescent="0.2">
      <c r="A2006" s="21" t="str">
        <f t="shared" si="111"/>
        <v>ColsofCanalIT-SW-10-02</v>
      </c>
      <c r="B2006" s="21" t="str">
        <f t="shared" si="112"/>
        <v>IT-SW-10-02Canal</v>
      </c>
      <c r="D2006" s="21" t="s">
        <v>3656</v>
      </c>
      <c r="E2006" t="s">
        <v>3641</v>
      </c>
      <c r="F2006" s="41" t="s">
        <v>3567</v>
      </c>
      <c r="G2006" s="21" t="str">
        <f t="shared" si="113"/>
        <v>Colsof</v>
      </c>
      <c r="H2006" s="21" t="s">
        <v>94</v>
      </c>
      <c r="I2006" s="21" t="s">
        <v>74</v>
      </c>
      <c r="J2006" t="s">
        <v>3640</v>
      </c>
      <c r="K2006" t="s">
        <v>3607</v>
      </c>
      <c r="L2006" s="61" t="s">
        <v>92</v>
      </c>
      <c r="M2006" s="61" t="s">
        <v>3570</v>
      </c>
      <c r="N2006" s="41" t="s">
        <v>3578</v>
      </c>
      <c r="O2006" s="41" t="s">
        <v>3576</v>
      </c>
      <c r="P2006" s="41" t="s">
        <v>3621</v>
      </c>
      <c r="Q2006" s="47" t="str">
        <f t="shared" si="110"/>
        <v>IT-SW-10-02</v>
      </c>
      <c r="R2006" s="91" t="s">
        <v>3574</v>
      </c>
      <c r="S2006" s="46">
        <v>375000</v>
      </c>
      <c r="T2006" s="61">
        <v>1</v>
      </c>
      <c r="U2006" s="62">
        <v>1</v>
      </c>
      <c r="V2006" s="49" t="str">
        <f t="shared" si="114"/>
        <v>COP</v>
      </c>
      <c r="W2006" t="b">
        <f t="shared" si="115"/>
        <v>0</v>
      </c>
    </row>
    <row r="2007" spans="1:23" x14ac:dyDescent="0.2">
      <c r="A2007" s="21" t="str">
        <f t="shared" si="111"/>
        <v>ColsofCanalIT-SW-10-03</v>
      </c>
      <c r="B2007" s="21" t="str">
        <f t="shared" si="112"/>
        <v>IT-SW-10-03Canal</v>
      </c>
      <c r="D2007" s="21" t="s">
        <v>3656</v>
      </c>
      <c r="E2007" t="s">
        <v>3642</v>
      </c>
      <c r="F2007" s="41" t="s">
        <v>3567</v>
      </c>
      <c r="G2007" s="21" t="str">
        <f t="shared" si="113"/>
        <v>Colsof</v>
      </c>
      <c r="H2007" s="21" t="s">
        <v>94</v>
      </c>
      <c r="I2007" s="21" t="s">
        <v>74</v>
      </c>
      <c r="J2007" t="s">
        <v>3640</v>
      </c>
      <c r="K2007" t="s">
        <v>3607</v>
      </c>
      <c r="L2007" s="61" t="s">
        <v>92</v>
      </c>
      <c r="M2007" s="61" t="s">
        <v>3570</v>
      </c>
      <c r="N2007" s="41" t="s">
        <v>3571</v>
      </c>
      <c r="O2007" s="41" t="s">
        <v>3572</v>
      </c>
      <c r="P2007" s="41" t="s">
        <v>3621</v>
      </c>
      <c r="Q2007" s="47" t="str">
        <f t="shared" si="110"/>
        <v>IT-SW-10-03</v>
      </c>
      <c r="R2007" s="91" t="s">
        <v>3574</v>
      </c>
      <c r="S2007" s="46">
        <v>300000</v>
      </c>
      <c r="T2007" s="61">
        <v>1</v>
      </c>
      <c r="U2007" s="62">
        <v>1</v>
      </c>
      <c r="V2007" s="49" t="str">
        <f t="shared" si="114"/>
        <v>COP</v>
      </c>
      <c r="W2007" t="b">
        <f t="shared" si="115"/>
        <v>0</v>
      </c>
    </row>
    <row r="2008" spans="1:23" x14ac:dyDescent="0.2">
      <c r="A2008" s="21" t="str">
        <f t="shared" si="111"/>
        <v>ColsofCanalIT-SW-10-04</v>
      </c>
      <c r="B2008" s="21" t="str">
        <f t="shared" si="112"/>
        <v>IT-SW-10-04Canal</v>
      </c>
      <c r="D2008" s="21" t="s">
        <v>3656</v>
      </c>
      <c r="E2008" t="s">
        <v>3643</v>
      </c>
      <c r="F2008" s="41" t="s">
        <v>3567</v>
      </c>
      <c r="G2008" s="21" t="str">
        <f t="shared" si="113"/>
        <v>Colsof</v>
      </c>
      <c r="H2008" s="21" t="s">
        <v>94</v>
      </c>
      <c r="I2008" s="21" t="s">
        <v>74</v>
      </c>
      <c r="J2008" t="s">
        <v>3640</v>
      </c>
      <c r="K2008" t="s">
        <v>3607</v>
      </c>
      <c r="L2008" s="61" t="s">
        <v>92</v>
      </c>
      <c r="M2008" s="61" t="s">
        <v>3570</v>
      </c>
      <c r="N2008" s="41" t="s">
        <v>3581</v>
      </c>
      <c r="O2008" s="41" t="s">
        <v>3572</v>
      </c>
      <c r="P2008" s="41" t="s">
        <v>3621</v>
      </c>
      <c r="Q2008" s="47" t="str">
        <f t="shared" si="110"/>
        <v>IT-SW-10-04</v>
      </c>
      <c r="R2008" s="91" t="s">
        <v>3574</v>
      </c>
      <c r="S2008" s="46">
        <v>450000</v>
      </c>
      <c r="T2008" s="61">
        <v>1</v>
      </c>
      <c r="U2008" s="62">
        <v>1</v>
      </c>
      <c r="V2008" s="49" t="str">
        <f t="shared" si="114"/>
        <v>COP</v>
      </c>
      <c r="W2008" t="b">
        <f t="shared" si="115"/>
        <v>0</v>
      </c>
    </row>
    <row r="2009" spans="1:23" x14ac:dyDescent="0.2">
      <c r="A2009" s="21" t="str">
        <f t="shared" si="111"/>
        <v>ColsofCanalIT-SW-10-05</v>
      </c>
      <c r="B2009" s="21" t="str">
        <f t="shared" si="112"/>
        <v>IT-SW-10-05Canal</v>
      </c>
      <c r="D2009" s="21" t="s">
        <v>3656</v>
      </c>
      <c r="E2009" t="s">
        <v>3644</v>
      </c>
      <c r="F2009" s="41" t="s">
        <v>3567</v>
      </c>
      <c r="G2009" s="21" t="str">
        <f t="shared" si="113"/>
        <v>Colsof</v>
      </c>
      <c r="H2009" s="21" t="s">
        <v>94</v>
      </c>
      <c r="I2009" s="21" t="s">
        <v>74</v>
      </c>
      <c r="J2009" t="s">
        <v>3640</v>
      </c>
      <c r="K2009" t="s">
        <v>3607</v>
      </c>
      <c r="L2009" s="61" t="s">
        <v>92</v>
      </c>
      <c r="M2009" s="61" t="s">
        <v>3570</v>
      </c>
      <c r="N2009" s="41" t="s">
        <v>3581</v>
      </c>
      <c r="O2009" s="41" t="s">
        <v>3576</v>
      </c>
      <c r="P2009" s="41" t="s">
        <v>3621</v>
      </c>
      <c r="Q2009" s="47" t="str">
        <f t="shared" si="110"/>
        <v>IT-SW-10-05</v>
      </c>
      <c r="R2009" s="91" t="s">
        <v>3574</v>
      </c>
      <c r="S2009" s="46">
        <v>375000</v>
      </c>
      <c r="T2009" s="61">
        <v>1</v>
      </c>
      <c r="U2009" s="62">
        <v>1</v>
      </c>
      <c r="V2009" s="49" t="str">
        <f t="shared" si="114"/>
        <v>COP</v>
      </c>
      <c r="W2009" t="b">
        <f t="shared" si="115"/>
        <v>0</v>
      </c>
    </row>
    <row r="2010" spans="1:23" x14ac:dyDescent="0.2">
      <c r="A2010" s="21" t="str">
        <f t="shared" si="111"/>
        <v>ColsofCanalIT-SW-10-06</v>
      </c>
      <c r="B2010" s="21" t="str">
        <f t="shared" si="112"/>
        <v>IT-SW-10-06Canal</v>
      </c>
      <c r="D2010" s="21" t="s">
        <v>3656</v>
      </c>
      <c r="E2010" t="s">
        <v>3645</v>
      </c>
      <c r="F2010" s="41" t="s">
        <v>3567</v>
      </c>
      <c r="G2010" s="21" t="str">
        <f t="shared" si="113"/>
        <v>Colsof</v>
      </c>
      <c r="H2010" s="21" t="s">
        <v>94</v>
      </c>
      <c r="I2010" s="21" t="s">
        <v>74</v>
      </c>
      <c r="J2010" t="s">
        <v>3640</v>
      </c>
      <c r="K2010" t="s">
        <v>3607</v>
      </c>
      <c r="L2010" s="61" t="s">
        <v>92</v>
      </c>
      <c r="M2010" s="61" t="s">
        <v>3570</v>
      </c>
      <c r="N2010" s="41" t="s">
        <v>3571</v>
      </c>
      <c r="O2010" s="41" t="s">
        <v>3576</v>
      </c>
      <c r="P2010" s="41" t="s">
        <v>3621</v>
      </c>
      <c r="Q2010" s="47" t="str">
        <f t="shared" si="110"/>
        <v>IT-SW-10-06</v>
      </c>
      <c r="R2010" s="91" t="s">
        <v>3574</v>
      </c>
      <c r="S2010" s="46">
        <v>600000</v>
      </c>
      <c r="T2010" s="61">
        <v>1</v>
      </c>
      <c r="U2010" s="62">
        <v>1</v>
      </c>
      <c r="V2010" s="49" t="str">
        <f t="shared" si="114"/>
        <v>COP</v>
      </c>
      <c r="W2010" t="b">
        <f t="shared" si="115"/>
        <v>0</v>
      </c>
    </row>
    <row r="2011" spans="1:23" x14ac:dyDescent="0.2">
      <c r="A2011" s="21" t="str">
        <f t="shared" si="111"/>
        <v>ColsofCanalIT-SW-11-01</v>
      </c>
      <c r="B2011" s="21" t="str">
        <f t="shared" si="112"/>
        <v>IT-SW-11-01Canal</v>
      </c>
      <c r="D2011" s="21" t="s">
        <v>3656</v>
      </c>
      <c r="E2011" t="s">
        <v>3646</v>
      </c>
      <c r="F2011" s="41" t="s">
        <v>3567</v>
      </c>
      <c r="G2011" s="21" t="str">
        <f t="shared" si="113"/>
        <v>Colsof</v>
      </c>
      <c r="H2011" s="21" t="s">
        <v>94</v>
      </c>
      <c r="I2011" s="21" t="s">
        <v>74</v>
      </c>
      <c r="J2011" t="s">
        <v>3647</v>
      </c>
      <c r="K2011" t="s">
        <v>3607</v>
      </c>
      <c r="L2011" s="61" t="s">
        <v>92</v>
      </c>
      <c r="M2011" s="61" t="s">
        <v>3570</v>
      </c>
      <c r="N2011" s="41" t="s">
        <v>3571</v>
      </c>
      <c r="O2011" s="41" t="s">
        <v>3576</v>
      </c>
      <c r="P2011" s="41" t="s">
        <v>3621</v>
      </c>
      <c r="Q2011" s="47" t="str">
        <f t="shared" si="110"/>
        <v>IT-SW-11-01</v>
      </c>
      <c r="R2011" s="91" t="s">
        <v>3574</v>
      </c>
      <c r="S2011" s="46">
        <v>450000</v>
      </c>
      <c r="T2011" s="61">
        <v>1</v>
      </c>
      <c r="U2011" s="62">
        <v>1</v>
      </c>
      <c r="V2011" s="49" t="str">
        <f t="shared" si="114"/>
        <v>COP</v>
      </c>
      <c r="W2011" t="b">
        <f t="shared" si="115"/>
        <v>0</v>
      </c>
    </row>
    <row r="2012" spans="1:23" x14ac:dyDescent="0.2">
      <c r="A2012" s="21" t="str">
        <f t="shared" si="111"/>
        <v>ColsofCanalIT-SW-11-02</v>
      </c>
      <c r="B2012" s="21" t="str">
        <f t="shared" si="112"/>
        <v>IT-SW-11-02Canal</v>
      </c>
      <c r="D2012" s="21" t="s">
        <v>3656</v>
      </c>
      <c r="E2012" t="s">
        <v>3648</v>
      </c>
      <c r="F2012" s="41" t="s">
        <v>3567</v>
      </c>
      <c r="G2012" s="21" t="str">
        <f t="shared" si="113"/>
        <v>Colsof</v>
      </c>
      <c r="H2012" s="21" t="s">
        <v>94</v>
      </c>
      <c r="I2012" s="21" t="s">
        <v>74</v>
      </c>
      <c r="J2012" t="s">
        <v>3647</v>
      </c>
      <c r="K2012" t="s">
        <v>3607</v>
      </c>
      <c r="L2012" s="61" t="s">
        <v>92</v>
      </c>
      <c r="M2012" s="61" t="s">
        <v>3570</v>
      </c>
      <c r="N2012" s="41" t="s">
        <v>3578</v>
      </c>
      <c r="O2012" s="41" t="s">
        <v>3572</v>
      </c>
      <c r="P2012" s="41" t="s">
        <v>3621</v>
      </c>
      <c r="Q2012" s="47" t="str">
        <f t="shared" si="110"/>
        <v>IT-SW-11-02</v>
      </c>
      <c r="R2012" s="91" t="s">
        <v>3574</v>
      </c>
      <c r="S2012" s="46">
        <v>380000</v>
      </c>
      <c r="T2012" s="61">
        <v>1</v>
      </c>
      <c r="U2012" s="62">
        <v>1</v>
      </c>
      <c r="V2012" s="49" t="str">
        <f t="shared" si="114"/>
        <v>COP</v>
      </c>
      <c r="W2012" t="b">
        <f t="shared" si="115"/>
        <v>0</v>
      </c>
    </row>
    <row r="2013" spans="1:23" x14ac:dyDescent="0.2">
      <c r="A2013" s="21" t="str">
        <f t="shared" si="111"/>
        <v>ColsofCanalIT-SW-11-03</v>
      </c>
      <c r="B2013" s="21" t="str">
        <f t="shared" si="112"/>
        <v>IT-SW-11-03Canal</v>
      </c>
      <c r="D2013" s="21" t="s">
        <v>3656</v>
      </c>
      <c r="E2013" t="s">
        <v>3649</v>
      </c>
      <c r="F2013" s="41" t="s">
        <v>3567</v>
      </c>
      <c r="G2013" s="21" t="str">
        <f t="shared" si="113"/>
        <v>Colsof</v>
      </c>
      <c r="H2013" s="21" t="s">
        <v>94</v>
      </c>
      <c r="I2013" s="21" t="s">
        <v>74</v>
      </c>
      <c r="J2013" t="s">
        <v>3647</v>
      </c>
      <c r="K2013" t="s">
        <v>3607</v>
      </c>
      <c r="L2013" s="61" t="s">
        <v>92</v>
      </c>
      <c r="M2013" s="61" t="s">
        <v>3570</v>
      </c>
      <c r="N2013" s="41" t="s">
        <v>3578</v>
      </c>
      <c r="O2013" s="41" t="s">
        <v>3576</v>
      </c>
      <c r="P2013" s="41" t="s">
        <v>3621</v>
      </c>
      <c r="Q2013" s="47" t="str">
        <f t="shared" si="110"/>
        <v>IT-SW-11-03</v>
      </c>
      <c r="R2013" s="91" t="s">
        <v>3574</v>
      </c>
      <c r="S2013" s="46">
        <v>540000</v>
      </c>
      <c r="T2013" s="61">
        <v>1</v>
      </c>
      <c r="U2013" s="62">
        <v>1</v>
      </c>
      <c r="V2013" s="49" t="str">
        <f t="shared" si="114"/>
        <v>COP</v>
      </c>
      <c r="W2013" t="b">
        <f t="shared" si="115"/>
        <v>0</v>
      </c>
    </row>
    <row r="2014" spans="1:23" x14ac:dyDescent="0.2">
      <c r="A2014" s="21" t="str">
        <f t="shared" si="111"/>
        <v>ColsofCanalIT-SW-11-04</v>
      </c>
      <c r="B2014" s="21" t="str">
        <f t="shared" si="112"/>
        <v>IT-SW-11-04Canal</v>
      </c>
      <c r="D2014" s="21" t="s">
        <v>3656</v>
      </c>
      <c r="E2014" t="s">
        <v>3650</v>
      </c>
      <c r="F2014" s="41" t="s">
        <v>3567</v>
      </c>
      <c r="G2014" s="21" t="str">
        <f t="shared" si="113"/>
        <v>Colsof</v>
      </c>
      <c r="H2014" s="21" t="s">
        <v>94</v>
      </c>
      <c r="I2014" s="21" t="s">
        <v>74</v>
      </c>
      <c r="J2014" t="s">
        <v>3647</v>
      </c>
      <c r="K2014" t="s">
        <v>3607</v>
      </c>
      <c r="L2014" s="61" t="s">
        <v>92</v>
      </c>
      <c r="M2014" s="61" t="s">
        <v>3570</v>
      </c>
      <c r="N2014" s="41" t="s">
        <v>3581</v>
      </c>
      <c r="O2014" s="41" t="s">
        <v>3572</v>
      </c>
      <c r="P2014" s="41" t="s">
        <v>3621</v>
      </c>
      <c r="Q2014" s="47" t="str">
        <f t="shared" si="110"/>
        <v>IT-SW-11-04</v>
      </c>
      <c r="R2014" s="91" t="s">
        <v>3574</v>
      </c>
      <c r="S2014" s="46">
        <v>450000</v>
      </c>
      <c r="T2014" s="61">
        <v>1</v>
      </c>
      <c r="U2014" s="62">
        <v>1</v>
      </c>
      <c r="V2014" s="49" t="str">
        <f t="shared" si="114"/>
        <v>COP</v>
      </c>
      <c r="W2014" t="b">
        <f t="shared" si="115"/>
        <v>0</v>
      </c>
    </row>
    <row r="2015" spans="1:23" x14ac:dyDescent="0.2">
      <c r="A2015" s="21" t="str">
        <f t="shared" si="111"/>
        <v>ColsofCanalIT-SW-11-05</v>
      </c>
      <c r="B2015" s="21" t="str">
        <f t="shared" si="112"/>
        <v>IT-SW-11-05Canal</v>
      </c>
      <c r="D2015" s="21" t="s">
        <v>3656</v>
      </c>
      <c r="E2015" t="s">
        <v>3651</v>
      </c>
      <c r="F2015" s="41" t="s">
        <v>3567</v>
      </c>
      <c r="G2015" s="21" t="str">
        <f t="shared" si="113"/>
        <v>Colsof</v>
      </c>
      <c r="H2015" s="21" t="s">
        <v>94</v>
      </c>
      <c r="I2015" s="21" t="s">
        <v>74</v>
      </c>
      <c r="J2015" t="s">
        <v>3647</v>
      </c>
      <c r="K2015" t="s">
        <v>3607</v>
      </c>
      <c r="L2015" s="61" t="s">
        <v>92</v>
      </c>
      <c r="M2015" s="61" t="s">
        <v>3570</v>
      </c>
      <c r="N2015" s="41" t="s">
        <v>3581</v>
      </c>
      <c r="O2015" s="41" t="s">
        <v>3576</v>
      </c>
      <c r="P2015" s="41" t="s">
        <v>3621</v>
      </c>
      <c r="Q2015" s="47" t="str">
        <f t="shared" si="110"/>
        <v>IT-SW-11-05</v>
      </c>
      <c r="R2015" s="91" t="s">
        <v>3574</v>
      </c>
      <c r="S2015" s="46">
        <v>720000</v>
      </c>
      <c r="T2015" s="61">
        <v>1</v>
      </c>
      <c r="U2015" s="62">
        <v>1</v>
      </c>
      <c r="V2015" s="49" t="str">
        <f t="shared" si="114"/>
        <v>COP</v>
      </c>
      <c r="W2015" t="b">
        <f t="shared" si="115"/>
        <v>0</v>
      </c>
    </row>
    <row r="2016" spans="1:23" x14ac:dyDescent="0.2">
      <c r="A2016" s="21" t="str">
        <f t="shared" si="111"/>
        <v>ColsofCanalIT-SW-11-06</v>
      </c>
      <c r="B2016" s="21" t="str">
        <f t="shared" si="112"/>
        <v>IT-SW-11-06Canal</v>
      </c>
      <c r="D2016" s="21" t="s">
        <v>3656</v>
      </c>
      <c r="E2016" t="s">
        <v>3652</v>
      </c>
      <c r="F2016" s="41" t="s">
        <v>3567</v>
      </c>
      <c r="G2016" s="21" t="str">
        <f t="shared" si="113"/>
        <v>Colsof</v>
      </c>
      <c r="H2016" s="21" t="s">
        <v>94</v>
      </c>
      <c r="I2016" s="21" t="s">
        <v>74</v>
      </c>
      <c r="J2016" t="s">
        <v>3647</v>
      </c>
      <c r="K2016" t="s">
        <v>3607</v>
      </c>
      <c r="L2016" s="61" t="s">
        <v>92</v>
      </c>
      <c r="M2016" s="61" t="s">
        <v>3570</v>
      </c>
      <c r="N2016" s="41" t="s">
        <v>3571</v>
      </c>
      <c r="O2016" s="41" t="s">
        <v>3572</v>
      </c>
      <c r="P2016" s="41" t="s">
        <v>3621</v>
      </c>
      <c r="Q2016" s="47" t="str">
        <f t="shared" si="110"/>
        <v>IT-SW-11-06</v>
      </c>
      <c r="R2016" s="91" t="s">
        <v>3574</v>
      </c>
      <c r="S2016" s="46">
        <v>324000</v>
      </c>
      <c r="T2016" s="61">
        <v>1</v>
      </c>
      <c r="U2016" s="62">
        <v>1</v>
      </c>
      <c r="V2016" s="49" t="str">
        <f t="shared" si="114"/>
        <v>COP</v>
      </c>
      <c r="W2016" t="b">
        <f t="shared" si="115"/>
        <v>0</v>
      </c>
    </row>
    <row r="2017" spans="1:23" x14ac:dyDescent="0.2">
      <c r="A2017" s="21" t="str">
        <f t="shared" si="111"/>
        <v>UT Softlinebext 20202CanalIT-SW-01-01</v>
      </c>
      <c r="B2017" s="21" t="str">
        <f t="shared" si="112"/>
        <v>IT-SW-01-01Canal</v>
      </c>
      <c r="D2017" s="21" t="s">
        <v>3657</v>
      </c>
      <c r="E2017" t="s">
        <v>3566</v>
      </c>
      <c r="F2017" s="41" t="s">
        <v>3567</v>
      </c>
      <c r="G2017" s="21" t="str">
        <f t="shared" si="113"/>
        <v>UT Softlinebext 20202</v>
      </c>
      <c r="H2017" s="21" t="s">
        <v>94</v>
      </c>
      <c r="I2017" s="21" t="s">
        <v>74</v>
      </c>
      <c r="J2017" t="s">
        <v>3568</v>
      </c>
      <c r="K2017" t="s">
        <v>3569</v>
      </c>
      <c r="L2017" s="61" t="s">
        <v>92</v>
      </c>
      <c r="M2017" s="61" t="s">
        <v>3570</v>
      </c>
      <c r="N2017" s="41" t="s">
        <v>3571</v>
      </c>
      <c r="O2017" s="41" t="s">
        <v>3572</v>
      </c>
      <c r="P2017" s="41" t="s">
        <v>3573</v>
      </c>
      <c r="Q2017" s="47" t="str">
        <f t="shared" si="110"/>
        <v>IT-SW-01-01</v>
      </c>
      <c r="R2017" s="91" t="s">
        <v>3574</v>
      </c>
      <c r="S2017" s="46">
        <v>934400</v>
      </c>
      <c r="T2017" s="61">
        <v>1</v>
      </c>
      <c r="U2017" s="62">
        <v>1</v>
      </c>
      <c r="V2017" s="49" t="str">
        <f t="shared" si="114"/>
        <v>COP</v>
      </c>
      <c r="W2017" t="b">
        <f t="shared" si="115"/>
        <v>0</v>
      </c>
    </row>
    <row r="2018" spans="1:23" x14ac:dyDescent="0.2">
      <c r="A2018" s="21" t="str">
        <f t="shared" si="111"/>
        <v>UT Softlinebext 20202CanalIT-SW-01-02</v>
      </c>
      <c r="B2018" s="21" t="str">
        <f t="shared" si="112"/>
        <v>IT-SW-01-02Canal</v>
      </c>
      <c r="D2018" s="21" t="s">
        <v>3657</v>
      </c>
      <c r="E2018" t="s">
        <v>3575</v>
      </c>
      <c r="F2018" s="41" t="s">
        <v>3567</v>
      </c>
      <c r="G2018" s="21" t="str">
        <f t="shared" si="113"/>
        <v>UT Softlinebext 20202</v>
      </c>
      <c r="H2018" s="21" t="s">
        <v>94</v>
      </c>
      <c r="I2018" s="21" t="s">
        <v>74</v>
      </c>
      <c r="J2018" t="s">
        <v>3568</v>
      </c>
      <c r="K2018" t="s">
        <v>3569</v>
      </c>
      <c r="L2018" s="61" t="s">
        <v>92</v>
      </c>
      <c r="M2018" s="61" t="s">
        <v>3570</v>
      </c>
      <c r="N2018" s="41" t="s">
        <v>3571</v>
      </c>
      <c r="O2018" s="41" t="s">
        <v>3576</v>
      </c>
      <c r="P2018" s="41" t="s">
        <v>3573</v>
      </c>
      <c r="Q2018" s="47" t="str">
        <f t="shared" si="110"/>
        <v>IT-SW-01-02</v>
      </c>
      <c r="R2018" s="91" t="s">
        <v>3574</v>
      </c>
      <c r="S2018" s="46">
        <v>1052666.6666666667</v>
      </c>
      <c r="T2018" s="61">
        <v>1</v>
      </c>
      <c r="U2018" s="62">
        <v>1</v>
      </c>
      <c r="V2018" s="49" t="str">
        <f t="shared" si="114"/>
        <v>COP</v>
      </c>
      <c r="W2018" t="b">
        <f t="shared" si="115"/>
        <v>0</v>
      </c>
    </row>
    <row r="2019" spans="1:23" x14ac:dyDescent="0.2">
      <c r="A2019" s="21" t="str">
        <f t="shared" si="111"/>
        <v>UT Softlinebext 20202CanalIT-SW-01-03</v>
      </c>
      <c r="B2019" s="21" t="str">
        <f t="shared" si="112"/>
        <v>IT-SW-01-03Canal</v>
      </c>
      <c r="D2019" s="21" t="s">
        <v>3657</v>
      </c>
      <c r="E2019" t="s">
        <v>3577</v>
      </c>
      <c r="F2019" s="41" t="s">
        <v>3567</v>
      </c>
      <c r="G2019" s="21" t="str">
        <f t="shared" si="113"/>
        <v>UT Softlinebext 20202</v>
      </c>
      <c r="H2019" s="21" t="s">
        <v>94</v>
      </c>
      <c r="I2019" s="21" t="s">
        <v>74</v>
      </c>
      <c r="J2019" t="s">
        <v>3568</v>
      </c>
      <c r="K2019" t="s">
        <v>3569</v>
      </c>
      <c r="L2019" s="61" t="s">
        <v>92</v>
      </c>
      <c r="M2019" s="61" t="s">
        <v>3570</v>
      </c>
      <c r="N2019" s="41" t="s">
        <v>3578</v>
      </c>
      <c r="O2019" s="41" t="s">
        <v>3572</v>
      </c>
      <c r="P2019" s="41" t="s">
        <v>3573</v>
      </c>
      <c r="Q2019" s="47" t="str">
        <f t="shared" si="110"/>
        <v>IT-SW-01-03</v>
      </c>
      <c r="R2019" s="91" t="s">
        <v>3574</v>
      </c>
      <c r="S2019" s="46">
        <v>934400</v>
      </c>
      <c r="T2019" s="61">
        <v>1</v>
      </c>
      <c r="U2019" s="62">
        <v>1</v>
      </c>
      <c r="V2019" s="49" t="str">
        <f t="shared" si="114"/>
        <v>COP</v>
      </c>
      <c r="W2019" t="b">
        <f t="shared" si="115"/>
        <v>0</v>
      </c>
    </row>
    <row r="2020" spans="1:23" x14ac:dyDescent="0.2">
      <c r="A2020" s="21" t="str">
        <f t="shared" si="111"/>
        <v>UT Softlinebext 20202CanalIT-SW-01-04</v>
      </c>
      <c r="B2020" s="21" t="str">
        <f t="shared" si="112"/>
        <v>IT-SW-01-04Canal</v>
      </c>
      <c r="D2020" s="21" t="s">
        <v>3657</v>
      </c>
      <c r="E2020" t="s">
        <v>3579</v>
      </c>
      <c r="F2020" s="41" t="s">
        <v>3567</v>
      </c>
      <c r="G2020" s="21" t="str">
        <f t="shared" si="113"/>
        <v>UT Softlinebext 20202</v>
      </c>
      <c r="H2020" s="21" t="s">
        <v>94</v>
      </c>
      <c r="I2020" s="21" t="s">
        <v>74</v>
      </c>
      <c r="J2020" t="s">
        <v>3568</v>
      </c>
      <c r="K2020" t="s">
        <v>3569</v>
      </c>
      <c r="L2020" s="61" t="s">
        <v>92</v>
      </c>
      <c r="M2020" s="61" t="s">
        <v>3570</v>
      </c>
      <c r="N2020" s="41" t="s">
        <v>3578</v>
      </c>
      <c r="O2020" s="41" t="s">
        <v>3576</v>
      </c>
      <c r="P2020" s="41" t="s">
        <v>3573</v>
      </c>
      <c r="Q2020" s="47" t="str">
        <f t="shared" si="110"/>
        <v>IT-SW-01-04</v>
      </c>
      <c r="R2020" s="91" t="s">
        <v>3574</v>
      </c>
      <c r="S2020" s="46">
        <v>1259333.3333333333</v>
      </c>
      <c r="T2020" s="61">
        <v>1</v>
      </c>
      <c r="U2020" s="62">
        <v>1</v>
      </c>
      <c r="V2020" s="49" t="str">
        <f t="shared" si="114"/>
        <v>COP</v>
      </c>
      <c r="W2020" t="b">
        <f t="shared" si="115"/>
        <v>0</v>
      </c>
    </row>
    <row r="2021" spans="1:23" x14ac:dyDescent="0.2">
      <c r="A2021" s="21" t="str">
        <f t="shared" si="111"/>
        <v>UT Softlinebext 20202CanalIT-SW-01-05</v>
      </c>
      <c r="B2021" s="21" t="str">
        <f t="shared" si="112"/>
        <v>IT-SW-01-05Canal</v>
      </c>
      <c r="D2021" s="21" t="s">
        <v>3657</v>
      </c>
      <c r="E2021" t="s">
        <v>3580</v>
      </c>
      <c r="F2021" s="41" t="s">
        <v>3567</v>
      </c>
      <c r="G2021" s="21" t="str">
        <f t="shared" si="113"/>
        <v>UT Softlinebext 20202</v>
      </c>
      <c r="H2021" s="21" t="s">
        <v>94</v>
      </c>
      <c r="I2021" s="21" t="s">
        <v>74</v>
      </c>
      <c r="J2021" t="s">
        <v>3568</v>
      </c>
      <c r="K2021" t="s">
        <v>3569</v>
      </c>
      <c r="L2021" s="61" t="s">
        <v>92</v>
      </c>
      <c r="M2021" s="61" t="s">
        <v>3570</v>
      </c>
      <c r="N2021" s="41" t="s">
        <v>3581</v>
      </c>
      <c r="O2021" s="41" t="s">
        <v>3572</v>
      </c>
      <c r="P2021" s="41" t="s">
        <v>3573</v>
      </c>
      <c r="Q2021" s="47" t="str">
        <f t="shared" si="110"/>
        <v>IT-SW-01-05</v>
      </c>
      <c r="R2021" s="91" t="s">
        <v>3574</v>
      </c>
      <c r="S2021" s="46">
        <v>934400</v>
      </c>
      <c r="T2021" s="61">
        <v>1</v>
      </c>
      <c r="U2021" s="62">
        <v>1</v>
      </c>
      <c r="V2021" s="49" t="str">
        <f t="shared" si="114"/>
        <v>COP</v>
      </c>
      <c r="W2021" t="b">
        <f t="shared" si="115"/>
        <v>0</v>
      </c>
    </row>
    <row r="2022" spans="1:23" x14ac:dyDescent="0.2">
      <c r="A2022" s="21" t="str">
        <f t="shared" si="111"/>
        <v>UT Softlinebext 20202CanalIT-SW-01-06</v>
      </c>
      <c r="B2022" s="21" t="str">
        <f t="shared" si="112"/>
        <v>IT-SW-01-06Canal</v>
      </c>
      <c r="D2022" s="21" t="s">
        <v>3657</v>
      </c>
      <c r="E2022" t="s">
        <v>3582</v>
      </c>
      <c r="F2022" s="41" t="s">
        <v>3567</v>
      </c>
      <c r="G2022" s="21" t="str">
        <f t="shared" si="113"/>
        <v>UT Softlinebext 20202</v>
      </c>
      <c r="H2022" s="21" t="s">
        <v>94</v>
      </c>
      <c r="I2022" s="21" t="s">
        <v>74</v>
      </c>
      <c r="J2022" t="s">
        <v>3568</v>
      </c>
      <c r="K2022" t="s">
        <v>3569</v>
      </c>
      <c r="L2022" s="61" t="s">
        <v>92</v>
      </c>
      <c r="M2022" s="61" t="s">
        <v>3570</v>
      </c>
      <c r="N2022" s="41" t="s">
        <v>3581</v>
      </c>
      <c r="O2022" s="41" t="s">
        <v>3576</v>
      </c>
      <c r="P2022" s="41" t="s">
        <v>3573</v>
      </c>
      <c r="Q2022" s="47" t="str">
        <f t="shared" si="110"/>
        <v>IT-SW-01-06</v>
      </c>
      <c r="R2022" s="91" t="s">
        <v>3574</v>
      </c>
      <c r="S2022" s="46">
        <v>1633866.6666666667</v>
      </c>
      <c r="T2022" s="61">
        <v>1</v>
      </c>
      <c r="U2022" s="62">
        <v>1</v>
      </c>
      <c r="V2022" s="49" t="str">
        <f t="shared" si="114"/>
        <v>COP</v>
      </c>
      <c r="W2022" t="b">
        <f t="shared" si="115"/>
        <v>0</v>
      </c>
    </row>
    <row r="2023" spans="1:23" x14ac:dyDescent="0.2">
      <c r="A2023" s="21" t="str">
        <f t="shared" si="111"/>
        <v>UT Softlinebext 20202CanalIT-SW-02-01</v>
      </c>
      <c r="B2023" s="21" t="str">
        <f t="shared" si="112"/>
        <v>IT-SW-02-01Canal</v>
      </c>
      <c r="D2023" s="21" t="s">
        <v>3657</v>
      </c>
      <c r="E2023" t="s">
        <v>3583</v>
      </c>
      <c r="F2023" s="41" t="s">
        <v>3567</v>
      </c>
      <c r="G2023" s="21" t="str">
        <f t="shared" si="113"/>
        <v>UT Softlinebext 20202</v>
      </c>
      <c r="H2023" s="21" t="s">
        <v>94</v>
      </c>
      <c r="I2023" s="21" t="s">
        <v>74</v>
      </c>
      <c r="J2023" t="s">
        <v>3584</v>
      </c>
      <c r="K2023" t="s">
        <v>3585</v>
      </c>
      <c r="L2023" s="61" t="s">
        <v>92</v>
      </c>
      <c r="M2023" s="61" t="s">
        <v>3570</v>
      </c>
      <c r="N2023" s="41" t="s">
        <v>3571</v>
      </c>
      <c r="O2023" s="41" t="s">
        <v>3572</v>
      </c>
      <c r="P2023" s="41" t="s">
        <v>3573</v>
      </c>
      <c r="Q2023" s="47" t="str">
        <f t="shared" si="110"/>
        <v>IT-SW-02-01</v>
      </c>
      <c r="R2023" s="91" t="s">
        <v>3574</v>
      </c>
      <c r="S2023" s="46">
        <v>934400</v>
      </c>
      <c r="T2023" s="61">
        <v>1</v>
      </c>
      <c r="U2023" s="62">
        <v>1</v>
      </c>
      <c r="V2023" s="49" t="str">
        <f t="shared" si="114"/>
        <v>COP</v>
      </c>
      <c r="W2023" t="b">
        <f t="shared" si="115"/>
        <v>0</v>
      </c>
    </row>
    <row r="2024" spans="1:23" x14ac:dyDescent="0.2">
      <c r="A2024" s="21" t="str">
        <f t="shared" si="111"/>
        <v>UT Softlinebext 20202CanalIT-SW-02-02</v>
      </c>
      <c r="B2024" s="21" t="str">
        <f t="shared" si="112"/>
        <v>IT-SW-02-02Canal</v>
      </c>
      <c r="D2024" s="21" t="s">
        <v>3657</v>
      </c>
      <c r="E2024" t="s">
        <v>3586</v>
      </c>
      <c r="F2024" s="41" t="s">
        <v>3567</v>
      </c>
      <c r="G2024" s="21" t="str">
        <f t="shared" si="113"/>
        <v>UT Softlinebext 20202</v>
      </c>
      <c r="H2024" s="21" t="s">
        <v>94</v>
      </c>
      <c r="I2024" s="21" t="s">
        <v>74</v>
      </c>
      <c r="J2024" t="s">
        <v>3584</v>
      </c>
      <c r="K2024" t="s">
        <v>3585</v>
      </c>
      <c r="L2024" s="61" t="s">
        <v>92</v>
      </c>
      <c r="M2024" s="61" t="s">
        <v>3570</v>
      </c>
      <c r="N2024" s="41" t="s">
        <v>3571</v>
      </c>
      <c r="O2024" s="41" t="s">
        <v>3576</v>
      </c>
      <c r="P2024" s="41" t="s">
        <v>3573</v>
      </c>
      <c r="Q2024" s="47" t="str">
        <f t="shared" si="110"/>
        <v>IT-SW-02-02</v>
      </c>
      <c r="R2024" s="91" t="s">
        <v>3574</v>
      </c>
      <c r="S2024" s="46">
        <v>1642666.6666666667</v>
      </c>
      <c r="T2024" s="61">
        <v>1</v>
      </c>
      <c r="U2024" s="62">
        <v>1</v>
      </c>
      <c r="V2024" s="49" t="str">
        <f t="shared" si="114"/>
        <v>COP</v>
      </c>
      <c r="W2024" t="b">
        <f t="shared" si="115"/>
        <v>0</v>
      </c>
    </row>
    <row r="2025" spans="1:23" x14ac:dyDescent="0.2">
      <c r="A2025" s="21" t="str">
        <f t="shared" si="111"/>
        <v>UT Softlinebext 20202CanalIT-SW-02-03</v>
      </c>
      <c r="B2025" s="21" t="str">
        <f t="shared" si="112"/>
        <v>IT-SW-02-03Canal</v>
      </c>
      <c r="D2025" s="21" t="s">
        <v>3657</v>
      </c>
      <c r="E2025" t="s">
        <v>3587</v>
      </c>
      <c r="F2025" s="41" t="s">
        <v>3567</v>
      </c>
      <c r="G2025" s="21" t="str">
        <f t="shared" si="113"/>
        <v>UT Softlinebext 20202</v>
      </c>
      <c r="H2025" s="21" t="s">
        <v>94</v>
      </c>
      <c r="I2025" s="21" t="s">
        <v>74</v>
      </c>
      <c r="J2025" t="s">
        <v>3584</v>
      </c>
      <c r="K2025" t="s">
        <v>3585</v>
      </c>
      <c r="L2025" s="61" t="s">
        <v>92</v>
      </c>
      <c r="M2025" s="61" t="s">
        <v>3570</v>
      </c>
      <c r="N2025" s="41" t="s">
        <v>3578</v>
      </c>
      <c r="O2025" s="41" t="s">
        <v>3572</v>
      </c>
      <c r="P2025" s="41" t="s">
        <v>3573</v>
      </c>
      <c r="Q2025" s="47" t="str">
        <f t="shared" si="110"/>
        <v>IT-SW-02-03</v>
      </c>
      <c r="R2025" s="91" t="s">
        <v>3574</v>
      </c>
      <c r="S2025" s="46">
        <v>934400</v>
      </c>
      <c r="T2025" s="61">
        <v>1</v>
      </c>
      <c r="U2025" s="62">
        <v>1</v>
      </c>
      <c r="V2025" s="49" t="str">
        <f t="shared" si="114"/>
        <v>COP</v>
      </c>
      <c r="W2025" t="b">
        <f t="shared" si="115"/>
        <v>0</v>
      </c>
    </row>
    <row r="2026" spans="1:23" x14ac:dyDescent="0.2">
      <c r="A2026" s="21" t="str">
        <f t="shared" si="111"/>
        <v>UT Softlinebext 20202CanalIT-SW-02-04</v>
      </c>
      <c r="B2026" s="21" t="str">
        <f t="shared" si="112"/>
        <v>IT-SW-02-04Canal</v>
      </c>
      <c r="D2026" s="21" t="s">
        <v>3657</v>
      </c>
      <c r="E2026" t="s">
        <v>3588</v>
      </c>
      <c r="F2026" s="41" t="s">
        <v>3567</v>
      </c>
      <c r="G2026" s="21" t="str">
        <f t="shared" si="113"/>
        <v>UT Softlinebext 20202</v>
      </c>
      <c r="H2026" s="21" t="s">
        <v>94</v>
      </c>
      <c r="I2026" s="21" t="s">
        <v>74</v>
      </c>
      <c r="J2026" t="s">
        <v>3584</v>
      </c>
      <c r="K2026" t="s">
        <v>3585</v>
      </c>
      <c r="L2026" s="61" t="s">
        <v>92</v>
      </c>
      <c r="M2026" s="61" t="s">
        <v>3570</v>
      </c>
      <c r="N2026" s="41" t="s">
        <v>3578</v>
      </c>
      <c r="O2026" s="41" t="s">
        <v>3576</v>
      </c>
      <c r="P2026" s="41" t="s">
        <v>3573</v>
      </c>
      <c r="Q2026" s="47" t="str">
        <f t="shared" si="110"/>
        <v>IT-SW-02-04</v>
      </c>
      <c r="R2026" s="91" t="s">
        <v>3574</v>
      </c>
      <c r="S2026" s="46">
        <v>1880000</v>
      </c>
      <c r="T2026" s="61">
        <v>1</v>
      </c>
      <c r="U2026" s="62">
        <v>1</v>
      </c>
      <c r="V2026" s="49" t="str">
        <f t="shared" si="114"/>
        <v>COP</v>
      </c>
      <c r="W2026" t="b">
        <f t="shared" si="115"/>
        <v>0</v>
      </c>
    </row>
    <row r="2027" spans="1:23" x14ac:dyDescent="0.2">
      <c r="A2027" s="21" t="str">
        <f t="shared" si="111"/>
        <v>UT Softlinebext 20202CanalIT-SW-02-05</v>
      </c>
      <c r="B2027" s="21" t="str">
        <f t="shared" si="112"/>
        <v>IT-SW-02-05Canal</v>
      </c>
      <c r="D2027" s="21" t="s">
        <v>3657</v>
      </c>
      <c r="E2027" t="s">
        <v>3589</v>
      </c>
      <c r="F2027" s="41" t="s">
        <v>3567</v>
      </c>
      <c r="G2027" s="21" t="str">
        <f t="shared" si="113"/>
        <v>UT Softlinebext 20202</v>
      </c>
      <c r="H2027" s="21" t="s">
        <v>94</v>
      </c>
      <c r="I2027" s="21" t="s">
        <v>74</v>
      </c>
      <c r="J2027" t="s">
        <v>3584</v>
      </c>
      <c r="K2027" t="s">
        <v>3585</v>
      </c>
      <c r="L2027" s="61" t="s">
        <v>92</v>
      </c>
      <c r="M2027" s="61" t="s">
        <v>3570</v>
      </c>
      <c r="N2027" s="41" t="s">
        <v>3581</v>
      </c>
      <c r="O2027" s="41" t="s">
        <v>3572</v>
      </c>
      <c r="P2027" s="41" t="s">
        <v>3573</v>
      </c>
      <c r="Q2027" s="47" t="str">
        <f t="shared" si="110"/>
        <v>IT-SW-02-05</v>
      </c>
      <c r="R2027" s="91" t="s">
        <v>3574</v>
      </c>
      <c r="S2027" s="46">
        <v>934400</v>
      </c>
      <c r="T2027" s="61">
        <v>1</v>
      </c>
      <c r="U2027" s="62">
        <v>1</v>
      </c>
      <c r="V2027" s="49" t="str">
        <f t="shared" si="114"/>
        <v>COP</v>
      </c>
      <c r="W2027" t="b">
        <f t="shared" si="115"/>
        <v>0</v>
      </c>
    </row>
    <row r="2028" spans="1:23" x14ac:dyDescent="0.2">
      <c r="A2028" s="21" t="str">
        <f t="shared" si="111"/>
        <v>UT Softlinebext 20202CanalIT-SW-02-06</v>
      </c>
      <c r="B2028" s="21" t="str">
        <f t="shared" si="112"/>
        <v>IT-SW-02-06Canal</v>
      </c>
      <c r="D2028" s="21" t="s">
        <v>3657</v>
      </c>
      <c r="E2028" t="s">
        <v>3590</v>
      </c>
      <c r="F2028" s="41" t="s">
        <v>3567</v>
      </c>
      <c r="G2028" s="21" t="str">
        <f t="shared" si="113"/>
        <v>UT Softlinebext 20202</v>
      </c>
      <c r="H2028" s="21" t="s">
        <v>94</v>
      </c>
      <c r="I2028" s="21" t="s">
        <v>74</v>
      </c>
      <c r="J2028" t="s">
        <v>3584</v>
      </c>
      <c r="K2028" t="s">
        <v>3585</v>
      </c>
      <c r="L2028" s="61" t="s">
        <v>92</v>
      </c>
      <c r="M2028" s="61" t="s">
        <v>3570</v>
      </c>
      <c r="N2028" s="41" t="s">
        <v>3581</v>
      </c>
      <c r="O2028" s="41" t="s">
        <v>3576</v>
      </c>
      <c r="P2028" s="41" t="s">
        <v>3573</v>
      </c>
      <c r="Q2028" s="47" t="str">
        <f t="shared" si="110"/>
        <v>IT-SW-02-06</v>
      </c>
      <c r="R2028" s="91" t="s">
        <v>3574</v>
      </c>
      <c r="S2028" s="46">
        <v>2217333.3333333335</v>
      </c>
      <c r="T2028" s="61">
        <v>1</v>
      </c>
      <c r="U2028" s="62">
        <v>1</v>
      </c>
      <c r="V2028" s="49" t="str">
        <f t="shared" si="114"/>
        <v>COP</v>
      </c>
      <c r="W2028" t="b">
        <f t="shared" si="115"/>
        <v>0</v>
      </c>
    </row>
    <row r="2029" spans="1:23" x14ac:dyDescent="0.2">
      <c r="A2029" s="21" t="str">
        <f t="shared" si="111"/>
        <v>UT Softlinebext 20202CanalIT-SW-03-01</v>
      </c>
      <c r="B2029" s="21" t="str">
        <f t="shared" si="112"/>
        <v>IT-SW-03-01Canal</v>
      </c>
      <c r="D2029" s="21" t="s">
        <v>3657</v>
      </c>
      <c r="E2029" t="s">
        <v>3591</v>
      </c>
      <c r="F2029" s="41" t="s">
        <v>3567</v>
      </c>
      <c r="G2029" s="21" t="str">
        <f t="shared" si="113"/>
        <v>UT Softlinebext 20202</v>
      </c>
      <c r="H2029" s="21" t="s">
        <v>94</v>
      </c>
      <c r="I2029" s="21" t="s">
        <v>74</v>
      </c>
      <c r="J2029" t="s">
        <v>3592</v>
      </c>
      <c r="K2029" t="s">
        <v>3569</v>
      </c>
      <c r="L2029" s="61" t="s">
        <v>92</v>
      </c>
      <c r="M2029" s="61" t="s">
        <v>3570</v>
      </c>
      <c r="N2029" s="41" t="s">
        <v>3571</v>
      </c>
      <c r="O2029" s="41" t="s">
        <v>3572</v>
      </c>
      <c r="P2029" s="41" t="s">
        <v>3573</v>
      </c>
      <c r="Q2029" s="47" t="str">
        <f t="shared" si="110"/>
        <v>IT-SW-03-01</v>
      </c>
      <c r="R2029" s="91" t="s">
        <v>3574</v>
      </c>
      <c r="S2029" s="46">
        <v>1116000</v>
      </c>
      <c r="T2029" s="61">
        <v>1</v>
      </c>
      <c r="U2029" s="62">
        <v>1</v>
      </c>
      <c r="V2029" s="49" t="str">
        <f t="shared" si="114"/>
        <v>COP</v>
      </c>
      <c r="W2029" t="b">
        <f t="shared" si="115"/>
        <v>0</v>
      </c>
    </row>
    <row r="2030" spans="1:23" x14ac:dyDescent="0.2">
      <c r="A2030" s="21" t="str">
        <f t="shared" si="111"/>
        <v>UT Softlinebext 20202CanalIT-SW-03-02</v>
      </c>
      <c r="B2030" s="21" t="str">
        <f t="shared" si="112"/>
        <v>IT-SW-03-02Canal</v>
      </c>
      <c r="D2030" s="21" t="s">
        <v>3657</v>
      </c>
      <c r="E2030" t="s">
        <v>3593</v>
      </c>
      <c r="F2030" s="41" t="s">
        <v>3567</v>
      </c>
      <c r="G2030" s="21" t="str">
        <f t="shared" si="113"/>
        <v>UT Softlinebext 20202</v>
      </c>
      <c r="H2030" s="21" t="s">
        <v>94</v>
      </c>
      <c r="I2030" s="21" t="s">
        <v>74</v>
      </c>
      <c r="J2030" t="s">
        <v>3592</v>
      </c>
      <c r="K2030" t="s">
        <v>3569</v>
      </c>
      <c r="L2030" s="61" t="s">
        <v>92</v>
      </c>
      <c r="M2030" s="61" t="s">
        <v>3570</v>
      </c>
      <c r="N2030" s="41" t="s">
        <v>3571</v>
      </c>
      <c r="O2030" s="41" t="s">
        <v>3576</v>
      </c>
      <c r="P2030" s="41" t="s">
        <v>3573</v>
      </c>
      <c r="Q2030" s="47" t="str">
        <f t="shared" si="110"/>
        <v>IT-SW-03-02</v>
      </c>
      <c r="R2030" s="91" t="s">
        <v>3574</v>
      </c>
      <c r="S2030" s="46">
        <v>1466666.6666666667</v>
      </c>
      <c r="T2030" s="61">
        <v>1</v>
      </c>
      <c r="U2030" s="62">
        <v>1</v>
      </c>
      <c r="V2030" s="49" t="str">
        <f t="shared" si="114"/>
        <v>COP</v>
      </c>
      <c r="W2030" t="b">
        <f t="shared" si="115"/>
        <v>0</v>
      </c>
    </row>
    <row r="2031" spans="1:23" x14ac:dyDescent="0.2">
      <c r="A2031" s="21" t="str">
        <f t="shared" si="111"/>
        <v>UT Softlinebext 20202CanalIT-SW-03-03</v>
      </c>
      <c r="B2031" s="21" t="str">
        <f t="shared" si="112"/>
        <v>IT-SW-03-03Canal</v>
      </c>
      <c r="D2031" s="21" t="s">
        <v>3657</v>
      </c>
      <c r="E2031" t="s">
        <v>3594</v>
      </c>
      <c r="F2031" s="41" t="s">
        <v>3567</v>
      </c>
      <c r="G2031" s="21" t="str">
        <f t="shared" si="113"/>
        <v>UT Softlinebext 20202</v>
      </c>
      <c r="H2031" s="21" t="s">
        <v>94</v>
      </c>
      <c r="I2031" s="21" t="s">
        <v>74</v>
      </c>
      <c r="J2031" t="s">
        <v>3592</v>
      </c>
      <c r="K2031" t="s">
        <v>3569</v>
      </c>
      <c r="L2031" s="61" t="s">
        <v>92</v>
      </c>
      <c r="M2031" s="61" t="s">
        <v>3570</v>
      </c>
      <c r="N2031" s="41" t="s">
        <v>3578</v>
      </c>
      <c r="O2031" s="41" t="s">
        <v>3572</v>
      </c>
      <c r="P2031" s="41" t="s">
        <v>3573</v>
      </c>
      <c r="Q2031" s="47" t="str">
        <f t="shared" si="110"/>
        <v>IT-SW-03-03</v>
      </c>
      <c r="R2031" s="91" t="s">
        <v>3574</v>
      </c>
      <c r="S2031" s="46">
        <v>1116000</v>
      </c>
      <c r="T2031" s="61">
        <v>1</v>
      </c>
      <c r="U2031" s="62">
        <v>1</v>
      </c>
      <c r="V2031" s="49" t="str">
        <f t="shared" si="114"/>
        <v>COP</v>
      </c>
      <c r="W2031" t="b">
        <f t="shared" si="115"/>
        <v>0</v>
      </c>
    </row>
    <row r="2032" spans="1:23" x14ac:dyDescent="0.2">
      <c r="A2032" s="21" t="str">
        <f t="shared" si="111"/>
        <v>UT Softlinebext 20202CanalIT-SW-03-04</v>
      </c>
      <c r="B2032" s="21" t="str">
        <f t="shared" si="112"/>
        <v>IT-SW-03-04Canal</v>
      </c>
      <c r="D2032" s="21" t="s">
        <v>3657</v>
      </c>
      <c r="E2032" t="s">
        <v>3595</v>
      </c>
      <c r="F2032" s="41" t="s">
        <v>3567</v>
      </c>
      <c r="G2032" s="21" t="str">
        <f t="shared" si="113"/>
        <v>UT Softlinebext 20202</v>
      </c>
      <c r="H2032" s="21" t="s">
        <v>94</v>
      </c>
      <c r="I2032" s="21" t="s">
        <v>74</v>
      </c>
      <c r="J2032" t="s">
        <v>3592</v>
      </c>
      <c r="K2032" t="s">
        <v>3569</v>
      </c>
      <c r="L2032" s="61" t="s">
        <v>92</v>
      </c>
      <c r="M2032" s="61" t="s">
        <v>3570</v>
      </c>
      <c r="N2032" s="41" t="s">
        <v>3578</v>
      </c>
      <c r="O2032" s="41" t="s">
        <v>3576</v>
      </c>
      <c r="P2032" s="41" t="s">
        <v>3573</v>
      </c>
      <c r="Q2032" s="47" t="str">
        <f t="shared" si="110"/>
        <v>IT-SW-03-04</v>
      </c>
      <c r="R2032" s="91" t="s">
        <v>3574</v>
      </c>
      <c r="S2032" s="46">
        <v>1662000</v>
      </c>
      <c r="T2032" s="61">
        <v>1</v>
      </c>
      <c r="U2032" s="62">
        <v>1</v>
      </c>
      <c r="V2032" s="49" t="str">
        <f t="shared" si="114"/>
        <v>COP</v>
      </c>
      <c r="W2032" t="b">
        <f t="shared" si="115"/>
        <v>0</v>
      </c>
    </row>
    <row r="2033" spans="1:23" x14ac:dyDescent="0.2">
      <c r="A2033" s="21" t="str">
        <f t="shared" si="111"/>
        <v>UT Softlinebext 20202CanalIT-SW-03-05</v>
      </c>
      <c r="B2033" s="21" t="str">
        <f t="shared" si="112"/>
        <v>IT-SW-03-05Canal</v>
      </c>
      <c r="D2033" s="21" t="s">
        <v>3657</v>
      </c>
      <c r="E2033" t="s">
        <v>3596</v>
      </c>
      <c r="F2033" s="41" t="s">
        <v>3567</v>
      </c>
      <c r="G2033" s="21" t="str">
        <f t="shared" si="113"/>
        <v>UT Softlinebext 20202</v>
      </c>
      <c r="H2033" s="21" t="s">
        <v>94</v>
      </c>
      <c r="I2033" s="21" t="s">
        <v>74</v>
      </c>
      <c r="J2033" t="s">
        <v>3592</v>
      </c>
      <c r="K2033" t="s">
        <v>3569</v>
      </c>
      <c r="L2033" s="61" t="s">
        <v>92</v>
      </c>
      <c r="M2033" s="61" t="s">
        <v>3570</v>
      </c>
      <c r="N2033" s="41" t="s">
        <v>3581</v>
      </c>
      <c r="O2033" s="41" t="s">
        <v>3572</v>
      </c>
      <c r="P2033" s="41" t="s">
        <v>3573</v>
      </c>
      <c r="Q2033" s="47" t="str">
        <f t="shared" si="110"/>
        <v>IT-SW-03-05</v>
      </c>
      <c r="R2033" s="91" t="s">
        <v>3574</v>
      </c>
      <c r="S2033" s="46">
        <v>1116000</v>
      </c>
      <c r="T2033" s="61">
        <v>1</v>
      </c>
      <c r="U2033" s="62">
        <v>1</v>
      </c>
      <c r="V2033" s="49" t="str">
        <f t="shared" si="114"/>
        <v>COP</v>
      </c>
      <c r="W2033" t="b">
        <f t="shared" si="115"/>
        <v>0</v>
      </c>
    </row>
    <row r="2034" spans="1:23" x14ac:dyDescent="0.2">
      <c r="A2034" s="21" t="str">
        <f t="shared" si="111"/>
        <v>UT Softlinebext 20202CanalIT-SW-03-06</v>
      </c>
      <c r="B2034" s="21" t="str">
        <f t="shared" si="112"/>
        <v>IT-SW-03-06Canal</v>
      </c>
      <c r="D2034" s="21" t="s">
        <v>3657</v>
      </c>
      <c r="E2034" t="s">
        <v>3597</v>
      </c>
      <c r="F2034" s="41" t="s">
        <v>3567</v>
      </c>
      <c r="G2034" s="21" t="str">
        <f t="shared" si="113"/>
        <v>UT Softlinebext 20202</v>
      </c>
      <c r="H2034" s="21" t="s">
        <v>94</v>
      </c>
      <c r="I2034" s="21" t="s">
        <v>74</v>
      </c>
      <c r="J2034" t="s">
        <v>3592</v>
      </c>
      <c r="K2034" t="s">
        <v>3569</v>
      </c>
      <c r="L2034" s="61" t="s">
        <v>92</v>
      </c>
      <c r="M2034" s="61" t="s">
        <v>3570</v>
      </c>
      <c r="N2034" s="41" t="s">
        <v>3581</v>
      </c>
      <c r="O2034" s="41" t="s">
        <v>3576</v>
      </c>
      <c r="P2034" s="41" t="s">
        <v>3573</v>
      </c>
      <c r="Q2034" s="47" t="str">
        <f t="shared" si="110"/>
        <v>IT-SW-03-06</v>
      </c>
      <c r="R2034" s="91" t="s">
        <v>3574</v>
      </c>
      <c r="S2034" s="46">
        <v>2034266.666666667</v>
      </c>
      <c r="T2034" s="61">
        <v>1</v>
      </c>
      <c r="U2034" s="62">
        <v>1</v>
      </c>
      <c r="V2034" s="49" t="str">
        <f t="shared" si="114"/>
        <v>COP</v>
      </c>
      <c r="W2034" t="b">
        <f t="shared" si="115"/>
        <v>0</v>
      </c>
    </row>
    <row r="2035" spans="1:23" x14ac:dyDescent="0.2">
      <c r="A2035" s="21" t="str">
        <f t="shared" si="111"/>
        <v>UT Softlinebext 20202CanalIT-SW-04-01</v>
      </c>
      <c r="B2035" s="21" t="str">
        <f t="shared" si="112"/>
        <v>IT-SW-04-01Canal</v>
      </c>
      <c r="D2035" s="21" t="s">
        <v>3657</v>
      </c>
      <c r="E2035" t="s">
        <v>3598</v>
      </c>
      <c r="F2035" s="41" t="s">
        <v>3567</v>
      </c>
      <c r="G2035" s="21" t="str">
        <f t="shared" si="113"/>
        <v>UT Softlinebext 20202</v>
      </c>
      <c r="H2035" s="21" t="s">
        <v>94</v>
      </c>
      <c r="I2035" s="21" t="s">
        <v>74</v>
      </c>
      <c r="J2035" t="s">
        <v>3599</v>
      </c>
      <c r="K2035" t="s">
        <v>3585</v>
      </c>
      <c r="L2035" s="61" t="s">
        <v>92</v>
      </c>
      <c r="M2035" s="61" t="s">
        <v>3570</v>
      </c>
      <c r="N2035" s="41" t="s">
        <v>3571</v>
      </c>
      <c r="O2035" s="41" t="s">
        <v>3572</v>
      </c>
      <c r="P2035" s="41" t="s">
        <v>3573</v>
      </c>
      <c r="Q2035" s="47" t="str">
        <f t="shared" si="110"/>
        <v>IT-SW-04-01</v>
      </c>
      <c r="R2035" s="91" t="s">
        <v>3574</v>
      </c>
      <c r="S2035" s="46">
        <v>1116000</v>
      </c>
      <c r="T2035" s="61">
        <v>1</v>
      </c>
      <c r="U2035" s="62">
        <v>1</v>
      </c>
      <c r="V2035" s="49" t="str">
        <f t="shared" si="114"/>
        <v>COP</v>
      </c>
      <c r="W2035" t="b">
        <f t="shared" si="115"/>
        <v>0</v>
      </c>
    </row>
    <row r="2036" spans="1:23" x14ac:dyDescent="0.2">
      <c r="A2036" s="21" t="str">
        <f t="shared" si="111"/>
        <v>UT Softlinebext 20202CanalIT-SW-04-02</v>
      </c>
      <c r="B2036" s="21" t="str">
        <f t="shared" si="112"/>
        <v>IT-SW-04-02Canal</v>
      </c>
      <c r="D2036" s="21" t="s">
        <v>3657</v>
      </c>
      <c r="E2036" t="s">
        <v>3600</v>
      </c>
      <c r="F2036" s="41" t="s">
        <v>3567</v>
      </c>
      <c r="G2036" s="21" t="str">
        <f t="shared" si="113"/>
        <v>UT Softlinebext 20202</v>
      </c>
      <c r="H2036" s="21" t="s">
        <v>94</v>
      </c>
      <c r="I2036" s="21" t="s">
        <v>74</v>
      </c>
      <c r="J2036" t="s">
        <v>3599</v>
      </c>
      <c r="K2036" t="s">
        <v>3585</v>
      </c>
      <c r="L2036" s="61" t="s">
        <v>92</v>
      </c>
      <c r="M2036" s="61" t="s">
        <v>3570</v>
      </c>
      <c r="N2036" s="41" t="s">
        <v>3571</v>
      </c>
      <c r="O2036" s="41" t="s">
        <v>3576</v>
      </c>
      <c r="P2036" s="41" t="s">
        <v>3573</v>
      </c>
      <c r="Q2036" s="47" t="str">
        <f t="shared" si="110"/>
        <v>IT-SW-04-02</v>
      </c>
      <c r="R2036" s="91" t="s">
        <v>3574</v>
      </c>
      <c r="S2036" s="46">
        <v>2336000</v>
      </c>
      <c r="T2036" s="61">
        <v>1</v>
      </c>
      <c r="U2036" s="62">
        <v>1</v>
      </c>
      <c r="V2036" s="49" t="str">
        <f t="shared" si="114"/>
        <v>COP</v>
      </c>
      <c r="W2036" t="b">
        <f t="shared" si="115"/>
        <v>0</v>
      </c>
    </row>
    <row r="2037" spans="1:23" x14ac:dyDescent="0.2">
      <c r="A2037" s="21" t="str">
        <f t="shared" si="111"/>
        <v>UT Softlinebext 20202CanalIT-SW-04-03</v>
      </c>
      <c r="B2037" s="21" t="str">
        <f t="shared" si="112"/>
        <v>IT-SW-04-03Canal</v>
      </c>
      <c r="D2037" s="21" t="s">
        <v>3657</v>
      </c>
      <c r="E2037" t="s">
        <v>3601</v>
      </c>
      <c r="F2037" s="41" t="s">
        <v>3567</v>
      </c>
      <c r="G2037" s="21" t="str">
        <f t="shared" si="113"/>
        <v>UT Softlinebext 20202</v>
      </c>
      <c r="H2037" s="21" t="s">
        <v>94</v>
      </c>
      <c r="I2037" s="21" t="s">
        <v>74</v>
      </c>
      <c r="J2037" t="s">
        <v>3599</v>
      </c>
      <c r="K2037" t="s">
        <v>3585</v>
      </c>
      <c r="L2037" s="61" t="s">
        <v>92</v>
      </c>
      <c r="M2037" s="61" t="s">
        <v>3570</v>
      </c>
      <c r="N2037" s="41" t="s">
        <v>3578</v>
      </c>
      <c r="O2037" s="41" t="s">
        <v>3572</v>
      </c>
      <c r="P2037" s="41" t="s">
        <v>3573</v>
      </c>
      <c r="Q2037" s="47" t="str">
        <f t="shared" ref="Q2037:Q2100" si="116">E2037</f>
        <v>IT-SW-04-03</v>
      </c>
      <c r="R2037" s="91" t="s">
        <v>3574</v>
      </c>
      <c r="S2037" s="46">
        <v>1116000</v>
      </c>
      <c r="T2037" s="61">
        <v>1</v>
      </c>
      <c r="U2037" s="62">
        <v>1</v>
      </c>
      <c r="V2037" s="49" t="str">
        <f t="shared" si="114"/>
        <v>COP</v>
      </c>
      <c r="W2037" t="b">
        <f t="shared" si="115"/>
        <v>0</v>
      </c>
    </row>
    <row r="2038" spans="1:23" x14ac:dyDescent="0.2">
      <c r="A2038" s="21" t="str">
        <f t="shared" si="111"/>
        <v>UT Softlinebext 20202CanalIT-SW-04-04</v>
      </c>
      <c r="B2038" s="21" t="str">
        <f t="shared" si="112"/>
        <v>IT-SW-04-04Canal</v>
      </c>
      <c r="D2038" s="21" t="s">
        <v>3657</v>
      </c>
      <c r="E2038" t="s">
        <v>3602</v>
      </c>
      <c r="F2038" s="41" t="s">
        <v>3567</v>
      </c>
      <c r="G2038" s="21" t="str">
        <f t="shared" si="113"/>
        <v>UT Softlinebext 20202</v>
      </c>
      <c r="H2038" s="21" t="s">
        <v>94</v>
      </c>
      <c r="I2038" s="21" t="s">
        <v>74</v>
      </c>
      <c r="J2038" t="s">
        <v>3599</v>
      </c>
      <c r="K2038" t="s">
        <v>3585</v>
      </c>
      <c r="L2038" s="61" t="s">
        <v>92</v>
      </c>
      <c r="M2038" s="61" t="s">
        <v>3570</v>
      </c>
      <c r="N2038" s="41" t="s">
        <v>3578</v>
      </c>
      <c r="O2038" s="41" t="s">
        <v>3576</v>
      </c>
      <c r="P2038" s="41" t="s">
        <v>3573</v>
      </c>
      <c r="Q2038" s="47" t="str">
        <f t="shared" si="116"/>
        <v>IT-SW-04-04</v>
      </c>
      <c r="R2038" s="91" t="s">
        <v>3574</v>
      </c>
      <c r="S2038" s="46">
        <v>2528000</v>
      </c>
      <c r="T2038" s="61">
        <v>1</v>
      </c>
      <c r="U2038" s="62">
        <v>1</v>
      </c>
      <c r="V2038" s="49" t="str">
        <f t="shared" si="114"/>
        <v>COP</v>
      </c>
      <c r="W2038" t="b">
        <f t="shared" si="115"/>
        <v>0</v>
      </c>
    </row>
    <row r="2039" spans="1:23" x14ac:dyDescent="0.2">
      <c r="A2039" s="21" t="str">
        <f t="shared" si="111"/>
        <v>UT Softlinebext 20202CanalIT-SW-04-05</v>
      </c>
      <c r="B2039" s="21" t="str">
        <f t="shared" si="112"/>
        <v>IT-SW-04-05Canal</v>
      </c>
      <c r="D2039" s="21" t="s">
        <v>3657</v>
      </c>
      <c r="E2039" t="s">
        <v>3603</v>
      </c>
      <c r="F2039" s="41" t="s">
        <v>3567</v>
      </c>
      <c r="G2039" s="21" t="str">
        <f t="shared" si="113"/>
        <v>UT Softlinebext 20202</v>
      </c>
      <c r="H2039" s="21" t="s">
        <v>94</v>
      </c>
      <c r="I2039" s="21" t="s">
        <v>74</v>
      </c>
      <c r="J2039" t="s">
        <v>3599</v>
      </c>
      <c r="K2039" t="s">
        <v>3585</v>
      </c>
      <c r="L2039" s="61" t="s">
        <v>92</v>
      </c>
      <c r="M2039" s="61" t="s">
        <v>3570</v>
      </c>
      <c r="N2039" s="41" t="s">
        <v>3581</v>
      </c>
      <c r="O2039" s="41" t="s">
        <v>3572</v>
      </c>
      <c r="P2039" s="41" t="s">
        <v>3573</v>
      </c>
      <c r="Q2039" s="47" t="str">
        <f t="shared" si="116"/>
        <v>IT-SW-04-05</v>
      </c>
      <c r="R2039" s="91" t="s">
        <v>3574</v>
      </c>
      <c r="S2039" s="46">
        <v>1116000</v>
      </c>
      <c r="T2039" s="61">
        <v>1</v>
      </c>
      <c r="U2039" s="62">
        <v>1</v>
      </c>
      <c r="V2039" s="49" t="str">
        <f t="shared" si="114"/>
        <v>COP</v>
      </c>
      <c r="W2039" t="b">
        <f t="shared" si="115"/>
        <v>0</v>
      </c>
    </row>
    <row r="2040" spans="1:23" x14ac:dyDescent="0.2">
      <c r="A2040" s="21" t="str">
        <f t="shared" si="111"/>
        <v>UT Softlinebext 20202CanalIT-SW-04-06</v>
      </c>
      <c r="B2040" s="21" t="str">
        <f t="shared" si="112"/>
        <v>IT-SW-04-06Canal</v>
      </c>
      <c r="D2040" s="21" t="s">
        <v>3657</v>
      </c>
      <c r="E2040" t="s">
        <v>3604</v>
      </c>
      <c r="F2040" s="41" t="s">
        <v>3567</v>
      </c>
      <c r="G2040" s="21" t="str">
        <f t="shared" si="113"/>
        <v>UT Softlinebext 20202</v>
      </c>
      <c r="H2040" s="21" t="s">
        <v>94</v>
      </c>
      <c r="I2040" s="21" t="s">
        <v>74</v>
      </c>
      <c r="J2040" t="s">
        <v>3599</v>
      </c>
      <c r="K2040" t="s">
        <v>3585</v>
      </c>
      <c r="L2040" s="61" t="s">
        <v>92</v>
      </c>
      <c r="M2040" s="61" t="s">
        <v>3570</v>
      </c>
      <c r="N2040" s="41" t="s">
        <v>3581</v>
      </c>
      <c r="O2040" s="41" t="s">
        <v>3576</v>
      </c>
      <c r="P2040" s="41" t="s">
        <v>3573</v>
      </c>
      <c r="Q2040" s="47" t="str">
        <f t="shared" si="116"/>
        <v>IT-SW-04-06</v>
      </c>
      <c r="R2040" s="91" t="s">
        <v>3574</v>
      </c>
      <c r="S2040" s="46">
        <v>2927466.6666666665</v>
      </c>
      <c r="T2040" s="61">
        <v>1</v>
      </c>
      <c r="U2040" s="62">
        <v>1</v>
      </c>
      <c r="V2040" s="49" t="str">
        <f t="shared" si="114"/>
        <v>COP</v>
      </c>
      <c r="W2040" t="b">
        <f t="shared" si="115"/>
        <v>0</v>
      </c>
    </row>
    <row r="2041" spans="1:23" x14ac:dyDescent="0.2">
      <c r="A2041" s="21" t="str">
        <f t="shared" si="111"/>
        <v>UT Softlinebext 20202CanalIT-SW-05-01</v>
      </c>
      <c r="B2041" s="21" t="str">
        <f t="shared" si="112"/>
        <v>IT-SW-05-01Canal</v>
      </c>
      <c r="D2041" s="21" t="s">
        <v>3657</v>
      </c>
      <c r="E2041" t="s">
        <v>3605</v>
      </c>
      <c r="F2041" s="41" t="s">
        <v>3567</v>
      </c>
      <c r="G2041" s="21" t="str">
        <f t="shared" si="113"/>
        <v>UT Softlinebext 20202</v>
      </c>
      <c r="H2041" s="21" t="s">
        <v>94</v>
      </c>
      <c r="I2041" s="21" t="s">
        <v>74</v>
      </c>
      <c r="J2041" t="s">
        <v>3606</v>
      </c>
      <c r="K2041" t="s">
        <v>3607</v>
      </c>
      <c r="L2041" s="61" t="s">
        <v>92</v>
      </c>
      <c r="M2041" s="61" t="s">
        <v>3570</v>
      </c>
      <c r="N2041" s="41" t="s">
        <v>3571</v>
      </c>
      <c r="O2041" s="41" t="s">
        <v>3572</v>
      </c>
      <c r="P2041" s="41" t="s">
        <v>3608</v>
      </c>
      <c r="Q2041" s="47" t="str">
        <f t="shared" si="116"/>
        <v>IT-SW-05-01</v>
      </c>
      <c r="R2041" s="91" t="s">
        <v>3574</v>
      </c>
      <c r="S2041" s="46">
        <v>133333.33333333334</v>
      </c>
      <c r="T2041" s="61">
        <v>1</v>
      </c>
      <c r="U2041" s="62">
        <v>1</v>
      </c>
      <c r="V2041" s="49" t="str">
        <f t="shared" si="114"/>
        <v>COP</v>
      </c>
      <c r="W2041" t="b">
        <f t="shared" si="115"/>
        <v>0</v>
      </c>
    </row>
    <row r="2042" spans="1:23" x14ac:dyDescent="0.2">
      <c r="A2042" s="21" t="str">
        <f t="shared" ref="A2042:A2105" si="117">D2042&amp;F2042&amp;E2042</f>
        <v>UT Softlinebext 20202CanalIT-SW-05-02</v>
      </c>
      <c r="B2042" s="21" t="str">
        <f t="shared" ref="B2042:B2105" si="118">E2042&amp;F2042</f>
        <v>IT-SW-05-02Canal</v>
      </c>
      <c r="D2042" s="21" t="s">
        <v>3657</v>
      </c>
      <c r="E2042" t="s">
        <v>3609</v>
      </c>
      <c r="F2042" s="41" t="s">
        <v>3567</v>
      </c>
      <c r="G2042" s="21" t="str">
        <f t="shared" ref="G2042:G2105" si="119">D2042</f>
        <v>UT Softlinebext 20202</v>
      </c>
      <c r="H2042" s="21" t="s">
        <v>94</v>
      </c>
      <c r="I2042" s="21" t="s">
        <v>74</v>
      </c>
      <c r="J2042" t="s">
        <v>3606</v>
      </c>
      <c r="K2042" t="s">
        <v>3607</v>
      </c>
      <c r="L2042" s="61" t="s">
        <v>92</v>
      </c>
      <c r="M2042" s="61" t="s">
        <v>3570</v>
      </c>
      <c r="N2042" s="41" t="s">
        <v>3571</v>
      </c>
      <c r="O2042" s="41" t="s">
        <v>3576</v>
      </c>
      <c r="P2042" s="41" t="s">
        <v>3608</v>
      </c>
      <c r="Q2042" s="47" t="str">
        <f t="shared" si="116"/>
        <v>IT-SW-05-02</v>
      </c>
      <c r="R2042" s="91" t="s">
        <v>3574</v>
      </c>
      <c r="S2042" s="46">
        <v>200000</v>
      </c>
      <c r="T2042" s="61">
        <v>1</v>
      </c>
      <c r="U2042" s="62">
        <v>1</v>
      </c>
      <c r="V2042" s="49" t="str">
        <f t="shared" ref="V2042:V2105" si="120">H2042</f>
        <v>COP</v>
      </c>
      <c r="W2042" t="b">
        <f t="shared" ref="W2042:W2105" si="121">IF(U2042="NO",0,IF(U2042="SI",1))</f>
        <v>0</v>
      </c>
    </row>
    <row r="2043" spans="1:23" x14ac:dyDescent="0.2">
      <c r="A2043" s="21" t="str">
        <f t="shared" si="117"/>
        <v>UT Softlinebext 20202CanalIT-SW-05-03</v>
      </c>
      <c r="B2043" s="21" t="str">
        <f t="shared" si="118"/>
        <v>IT-SW-05-03Canal</v>
      </c>
      <c r="D2043" s="21" t="s">
        <v>3657</v>
      </c>
      <c r="E2043" t="s">
        <v>3610</v>
      </c>
      <c r="F2043" s="41" t="s">
        <v>3567</v>
      </c>
      <c r="G2043" s="21" t="str">
        <f t="shared" si="119"/>
        <v>UT Softlinebext 20202</v>
      </c>
      <c r="H2043" s="21" t="s">
        <v>94</v>
      </c>
      <c r="I2043" s="21" t="s">
        <v>74</v>
      </c>
      <c r="J2043" t="s">
        <v>3606</v>
      </c>
      <c r="K2043" t="s">
        <v>3607</v>
      </c>
      <c r="L2043" s="61" t="s">
        <v>92</v>
      </c>
      <c r="M2043" s="61" t="s">
        <v>3570</v>
      </c>
      <c r="N2043" s="41" t="s">
        <v>3578</v>
      </c>
      <c r="O2043" s="41" t="s">
        <v>3572</v>
      </c>
      <c r="P2043" s="41" t="s">
        <v>3608</v>
      </c>
      <c r="Q2043" s="47" t="str">
        <f t="shared" si="116"/>
        <v>IT-SW-05-03</v>
      </c>
      <c r="R2043" s="91" t="s">
        <v>3574</v>
      </c>
      <c r="S2043" s="46">
        <v>133333.33333333334</v>
      </c>
      <c r="T2043" s="61">
        <v>1</v>
      </c>
      <c r="U2043" s="62">
        <v>1</v>
      </c>
      <c r="V2043" s="49" t="str">
        <f t="shared" si="120"/>
        <v>COP</v>
      </c>
      <c r="W2043" t="b">
        <f t="shared" si="121"/>
        <v>0</v>
      </c>
    </row>
    <row r="2044" spans="1:23" x14ac:dyDescent="0.2">
      <c r="A2044" s="21" t="str">
        <f t="shared" si="117"/>
        <v>UT Softlinebext 20202CanalIT-SW-05-04</v>
      </c>
      <c r="B2044" s="21" t="str">
        <f t="shared" si="118"/>
        <v>IT-SW-05-04Canal</v>
      </c>
      <c r="D2044" s="21" t="s">
        <v>3657</v>
      </c>
      <c r="E2044" t="s">
        <v>3611</v>
      </c>
      <c r="F2044" s="41" t="s">
        <v>3567</v>
      </c>
      <c r="G2044" s="21" t="str">
        <f t="shared" si="119"/>
        <v>UT Softlinebext 20202</v>
      </c>
      <c r="H2044" s="21" t="s">
        <v>94</v>
      </c>
      <c r="I2044" s="21" t="s">
        <v>74</v>
      </c>
      <c r="J2044" t="s">
        <v>3606</v>
      </c>
      <c r="K2044" t="s">
        <v>3607</v>
      </c>
      <c r="L2044" s="61" t="s">
        <v>92</v>
      </c>
      <c r="M2044" s="61" t="s">
        <v>3570</v>
      </c>
      <c r="N2044" s="41" t="s">
        <v>3578</v>
      </c>
      <c r="O2044" s="41" t="s">
        <v>3576</v>
      </c>
      <c r="P2044" s="41" t="s">
        <v>3608</v>
      </c>
      <c r="Q2044" s="47" t="str">
        <f t="shared" si="116"/>
        <v>IT-SW-05-04</v>
      </c>
      <c r="R2044" s="91" t="s">
        <v>3574</v>
      </c>
      <c r="S2044" s="46">
        <v>240000</v>
      </c>
      <c r="T2044" s="61">
        <v>1</v>
      </c>
      <c r="U2044" s="62">
        <v>1</v>
      </c>
      <c r="V2044" s="49" t="str">
        <f t="shared" si="120"/>
        <v>COP</v>
      </c>
      <c r="W2044" t="b">
        <f t="shared" si="121"/>
        <v>0</v>
      </c>
    </row>
    <row r="2045" spans="1:23" x14ac:dyDescent="0.2">
      <c r="A2045" s="21" t="str">
        <f t="shared" si="117"/>
        <v>UT Softlinebext 20202CanalIT-SW-05-05</v>
      </c>
      <c r="B2045" s="21" t="str">
        <f t="shared" si="118"/>
        <v>IT-SW-05-05Canal</v>
      </c>
      <c r="D2045" s="21" t="s">
        <v>3657</v>
      </c>
      <c r="E2045" t="s">
        <v>3612</v>
      </c>
      <c r="F2045" s="41" t="s">
        <v>3567</v>
      </c>
      <c r="G2045" s="21" t="str">
        <f t="shared" si="119"/>
        <v>UT Softlinebext 20202</v>
      </c>
      <c r="H2045" s="21" t="s">
        <v>94</v>
      </c>
      <c r="I2045" s="21" t="s">
        <v>74</v>
      </c>
      <c r="J2045" t="s">
        <v>3606</v>
      </c>
      <c r="K2045" t="s">
        <v>3607</v>
      </c>
      <c r="L2045" s="61" t="s">
        <v>92</v>
      </c>
      <c r="M2045" s="61" t="s">
        <v>3570</v>
      </c>
      <c r="N2045" s="41" t="s">
        <v>3581</v>
      </c>
      <c r="O2045" s="41" t="s">
        <v>3572</v>
      </c>
      <c r="P2045" s="41" t="s">
        <v>3608</v>
      </c>
      <c r="Q2045" s="47" t="str">
        <f t="shared" si="116"/>
        <v>IT-SW-05-05</v>
      </c>
      <c r="R2045" s="91" t="s">
        <v>3574</v>
      </c>
      <c r="S2045" s="46">
        <v>133333.33333333334</v>
      </c>
      <c r="T2045" s="61">
        <v>1</v>
      </c>
      <c r="U2045" s="62">
        <v>1</v>
      </c>
      <c r="V2045" s="49" t="str">
        <f t="shared" si="120"/>
        <v>COP</v>
      </c>
      <c r="W2045" t="b">
        <f t="shared" si="121"/>
        <v>0</v>
      </c>
    </row>
    <row r="2046" spans="1:23" x14ac:dyDescent="0.2">
      <c r="A2046" s="21" t="str">
        <f t="shared" si="117"/>
        <v>UT Softlinebext 20202CanalIT-SW-05-06</v>
      </c>
      <c r="B2046" s="21" t="str">
        <f t="shared" si="118"/>
        <v>IT-SW-05-06Canal</v>
      </c>
      <c r="D2046" s="21" t="s">
        <v>3657</v>
      </c>
      <c r="E2046" t="s">
        <v>3613</v>
      </c>
      <c r="F2046" s="41" t="s">
        <v>3567</v>
      </c>
      <c r="G2046" s="21" t="str">
        <f t="shared" si="119"/>
        <v>UT Softlinebext 20202</v>
      </c>
      <c r="H2046" s="21" t="s">
        <v>94</v>
      </c>
      <c r="I2046" s="21" t="s">
        <v>74</v>
      </c>
      <c r="J2046" t="s">
        <v>3606</v>
      </c>
      <c r="K2046" t="s">
        <v>3607</v>
      </c>
      <c r="L2046" s="61" t="s">
        <v>92</v>
      </c>
      <c r="M2046" s="61" t="s">
        <v>3570</v>
      </c>
      <c r="N2046" s="41" t="s">
        <v>3581</v>
      </c>
      <c r="O2046" s="41" t="s">
        <v>3576</v>
      </c>
      <c r="P2046" s="41" t="s">
        <v>3608</v>
      </c>
      <c r="Q2046" s="47" t="str">
        <f t="shared" si="116"/>
        <v>IT-SW-05-06</v>
      </c>
      <c r="R2046" s="91" t="s">
        <v>3574</v>
      </c>
      <c r="S2046" s="46">
        <v>293333.33333333331</v>
      </c>
      <c r="T2046" s="61">
        <v>1</v>
      </c>
      <c r="U2046" s="62">
        <v>1</v>
      </c>
      <c r="V2046" s="49" t="str">
        <f t="shared" si="120"/>
        <v>COP</v>
      </c>
      <c r="W2046" t="b">
        <f t="shared" si="121"/>
        <v>0</v>
      </c>
    </row>
    <row r="2047" spans="1:23" x14ac:dyDescent="0.2">
      <c r="A2047" s="21" t="str">
        <f t="shared" si="117"/>
        <v>UT Softlinebext 20202CanalIT-SW-06-01</v>
      </c>
      <c r="B2047" s="21" t="str">
        <f t="shared" si="118"/>
        <v>IT-SW-06-01Canal</v>
      </c>
      <c r="D2047" s="21" t="s">
        <v>3657</v>
      </c>
      <c r="E2047" t="s">
        <v>3614</v>
      </c>
      <c r="F2047" s="41" t="s">
        <v>3567</v>
      </c>
      <c r="G2047" s="21" t="str">
        <f t="shared" si="119"/>
        <v>UT Softlinebext 20202</v>
      </c>
      <c r="H2047" s="21" t="s">
        <v>94</v>
      </c>
      <c r="I2047" s="21" t="s">
        <v>74</v>
      </c>
      <c r="J2047" t="s">
        <v>3615</v>
      </c>
      <c r="K2047" t="s">
        <v>3616</v>
      </c>
      <c r="L2047" s="61" t="s">
        <v>92</v>
      </c>
      <c r="M2047" s="61" t="s">
        <v>3570</v>
      </c>
      <c r="N2047" s="41" t="s">
        <v>3571</v>
      </c>
      <c r="O2047" s="41" t="s">
        <v>3576</v>
      </c>
      <c r="P2047" s="41" t="s">
        <v>3608</v>
      </c>
      <c r="Q2047" s="47" t="str">
        <f t="shared" si="116"/>
        <v>IT-SW-06-01</v>
      </c>
      <c r="R2047" s="91" t="s">
        <v>3574</v>
      </c>
      <c r="S2047" s="46">
        <v>15333333.333333334</v>
      </c>
      <c r="T2047" s="61">
        <v>1</v>
      </c>
      <c r="U2047" s="62">
        <v>1</v>
      </c>
      <c r="V2047" s="49" t="str">
        <f t="shared" si="120"/>
        <v>COP</v>
      </c>
      <c r="W2047" t="b">
        <f t="shared" si="121"/>
        <v>0</v>
      </c>
    </row>
    <row r="2048" spans="1:23" x14ac:dyDescent="0.2">
      <c r="A2048" s="21" t="str">
        <f t="shared" si="117"/>
        <v>UT Softlinebext 20202CanalIT-SW-06-02</v>
      </c>
      <c r="B2048" s="21" t="str">
        <f t="shared" si="118"/>
        <v>IT-SW-06-02Canal</v>
      </c>
      <c r="D2048" s="21" t="s">
        <v>3657</v>
      </c>
      <c r="E2048" t="s">
        <v>3617</v>
      </c>
      <c r="F2048" s="41" t="s">
        <v>3567</v>
      </c>
      <c r="G2048" s="21" t="str">
        <f t="shared" si="119"/>
        <v>UT Softlinebext 20202</v>
      </c>
      <c r="H2048" s="21" t="s">
        <v>94</v>
      </c>
      <c r="I2048" s="21" t="s">
        <v>74</v>
      </c>
      <c r="J2048" t="s">
        <v>3615</v>
      </c>
      <c r="K2048" t="s">
        <v>3616</v>
      </c>
      <c r="L2048" s="61" t="s">
        <v>92</v>
      </c>
      <c r="M2048" s="61" t="s">
        <v>3570</v>
      </c>
      <c r="N2048" s="41" t="s">
        <v>3578</v>
      </c>
      <c r="O2048" s="41" t="s">
        <v>3576</v>
      </c>
      <c r="P2048" s="41" t="s">
        <v>3608</v>
      </c>
      <c r="Q2048" s="47" t="str">
        <f t="shared" si="116"/>
        <v>IT-SW-06-02</v>
      </c>
      <c r="R2048" s="91" t="s">
        <v>3574</v>
      </c>
      <c r="S2048" s="46">
        <v>17333333.333333332</v>
      </c>
      <c r="T2048" s="61">
        <v>1</v>
      </c>
      <c r="U2048" s="62">
        <v>1</v>
      </c>
      <c r="V2048" s="49" t="str">
        <f t="shared" si="120"/>
        <v>COP</v>
      </c>
      <c r="W2048" t="b">
        <f t="shared" si="121"/>
        <v>0</v>
      </c>
    </row>
    <row r="2049" spans="1:23" x14ac:dyDescent="0.2">
      <c r="A2049" s="21" t="str">
        <f t="shared" si="117"/>
        <v>UT Softlinebext 20202CanalIT-SW-06-03</v>
      </c>
      <c r="B2049" s="21" t="str">
        <f t="shared" si="118"/>
        <v>IT-SW-06-03Canal</v>
      </c>
      <c r="D2049" s="21" t="s">
        <v>3657</v>
      </c>
      <c r="E2049" t="s">
        <v>3618</v>
      </c>
      <c r="F2049" s="41" t="s">
        <v>3567</v>
      </c>
      <c r="G2049" s="21" t="str">
        <f t="shared" si="119"/>
        <v>UT Softlinebext 20202</v>
      </c>
      <c r="H2049" s="21" t="s">
        <v>94</v>
      </c>
      <c r="I2049" s="21" t="s">
        <v>74</v>
      </c>
      <c r="J2049" t="s">
        <v>3615</v>
      </c>
      <c r="K2049" t="s">
        <v>3616</v>
      </c>
      <c r="L2049" s="61" t="s">
        <v>92</v>
      </c>
      <c r="M2049" s="61" t="s">
        <v>3570</v>
      </c>
      <c r="N2049" s="41" t="s">
        <v>3581</v>
      </c>
      <c r="O2049" s="41" t="s">
        <v>3576</v>
      </c>
      <c r="P2049" s="41" t="s">
        <v>3608</v>
      </c>
      <c r="Q2049" s="47" t="str">
        <f t="shared" si="116"/>
        <v>IT-SW-06-03</v>
      </c>
      <c r="R2049" s="91" t="s">
        <v>3574</v>
      </c>
      <c r="S2049" s="46">
        <v>20000000</v>
      </c>
      <c r="T2049" s="61">
        <v>1</v>
      </c>
      <c r="U2049" s="62">
        <v>1</v>
      </c>
      <c r="V2049" s="49" t="str">
        <f t="shared" si="120"/>
        <v>COP</v>
      </c>
      <c r="W2049" t="b">
        <f t="shared" si="121"/>
        <v>0</v>
      </c>
    </row>
    <row r="2050" spans="1:23" x14ac:dyDescent="0.2">
      <c r="A2050" s="21" t="str">
        <f t="shared" si="117"/>
        <v>UT Softlinebext 20202CanalIT-SW-07-01</v>
      </c>
      <c r="B2050" s="21" t="str">
        <f t="shared" si="118"/>
        <v>IT-SW-07-01Canal</v>
      </c>
      <c r="D2050" s="21" t="s">
        <v>3657</v>
      </c>
      <c r="E2050" t="s">
        <v>3619</v>
      </c>
      <c r="F2050" s="41" t="s">
        <v>3567</v>
      </c>
      <c r="G2050" s="21" t="str">
        <f t="shared" si="119"/>
        <v>UT Softlinebext 20202</v>
      </c>
      <c r="H2050" s="21" t="s">
        <v>94</v>
      </c>
      <c r="I2050" s="21" t="s">
        <v>74</v>
      </c>
      <c r="J2050" t="s">
        <v>3620</v>
      </c>
      <c r="K2050" t="s">
        <v>29</v>
      </c>
      <c r="L2050" s="61" t="s">
        <v>92</v>
      </c>
      <c r="M2050" s="61" t="s">
        <v>3570</v>
      </c>
      <c r="N2050" s="41" t="s">
        <v>3571</v>
      </c>
      <c r="O2050" s="41" t="s">
        <v>3572</v>
      </c>
      <c r="P2050" s="41" t="s">
        <v>3621</v>
      </c>
      <c r="Q2050" s="47" t="str">
        <f t="shared" si="116"/>
        <v>IT-SW-07-01</v>
      </c>
      <c r="R2050" s="91" t="s">
        <v>3574</v>
      </c>
      <c r="S2050" s="46">
        <v>120000</v>
      </c>
      <c r="T2050" s="61">
        <v>1</v>
      </c>
      <c r="U2050" s="62">
        <v>1</v>
      </c>
      <c r="V2050" s="49" t="str">
        <f t="shared" si="120"/>
        <v>COP</v>
      </c>
      <c r="W2050" t="b">
        <f t="shared" si="121"/>
        <v>0</v>
      </c>
    </row>
    <row r="2051" spans="1:23" x14ac:dyDescent="0.2">
      <c r="A2051" s="21" t="str">
        <f t="shared" si="117"/>
        <v>UT Softlinebext 20202CanalIT-SW-07-02</v>
      </c>
      <c r="B2051" s="21" t="str">
        <f t="shared" si="118"/>
        <v>IT-SW-07-02Canal</v>
      </c>
      <c r="D2051" s="21" t="s">
        <v>3657</v>
      </c>
      <c r="E2051" t="s">
        <v>3622</v>
      </c>
      <c r="F2051" s="41" t="s">
        <v>3567</v>
      </c>
      <c r="G2051" s="21" t="str">
        <f t="shared" si="119"/>
        <v>UT Softlinebext 20202</v>
      </c>
      <c r="H2051" s="21" t="s">
        <v>94</v>
      </c>
      <c r="I2051" s="21" t="s">
        <v>74</v>
      </c>
      <c r="J2051" t="s">
        <v>3620</v>
      </c>
      <c r="K2051" t="s">
        <v>29</v>
      </c>
      <c r="L2051" s="61" t="s">
        <v>92</v>
      </c>
      <c r="M2051" s="61" t="s">
        <v>3570</v>
      </c>
      <c r="N2051" s="41" t="s">
        <v>3571</v>
      </c>
      <c r="O2051" s="41" t="s">
        <v>3576</v>
      </c>
      <c r="P2051" s="41" t="s">
        <v>3621</v>
      </c>
      <c r="Q2051" s="47" t="str">
        <f t="shared" si="116"/>
        <v>IT-SW-07-02</v>
      </c>
      <c r="R2051" s="91" t="s">
        <v>3574</v>
      </c>
      <c r="S2051" s="46">
        <v>133333.33333333334</v>
      </c>
      <c r="T2051" s="61">
        <v>1</v>
      </c>
      <c r="U2051" s="62">
        <v>1</v>
      </c>
      <c r="V2051" s="49" t="str">
        <f t="shared" si="120"/>
        <v>COP</v>
      </c>
      <c r="W2051" t="b">
        <f t="shared" si="121"/>
        <v>0</v>
      </c>
    </row>
    <row r="2052" spans="1:23" x14ac:dyDescent="0.2">
      <c r="A2052" s="21" t="str">
        <f t="shared" si="117"/>
        <v>UT Softlinebext 20202CanalIT-SW-07-03</v>
      </c>
      <c r="B2052" s="21" t="str">
        <f t="shared" si="118"/>
        <v>IT-SW-07-03Canal</v>
      </c>
      <c r="D2052" s="21" t="s">
        <v>3657</v>
      </c>
      <c r="E2052" t="s">
        <v>3623</v>
      </c>
      <c r="F2052" s="41" t="s">
        <v>3567</v>
      </c>
      <c r="G2052" s="21" t="str">
        <f t="shared" si="119"/>
        <v>UT Softlinebext 20202</v>
      </c>
      <c r="H2052" s="21" t="s">
        <v>94</v>
      </c>
      <c r="I2052" s="21" t="s">
        <v>74</v>
      </c>
      <c r="J2052" t="s">
        <v>3620</v>
      </c>
      <c r="K2052" t="s">
        <v>29</v>
      </c>
      <c r="L2052" s="61" t="s">
        <v>92</v>
      </c>
      <c r="M2052" s="61" t="s">
        <v>3570</v>
      </c>
      <c r="N2052" s="41" t="s">
        <v>3578</v>
      </c>
      <c r="O2052" s="41" t="s">
        <v>3572</v>
      </c>
      <c r="P2052" s="41" t="s">
        <v>3621</v>
      </c>
      <c r="Q2052" s="47" t="str">
        <f t="shared" si="116"/>
        <v>IT-SW-07-03</v>
      </c>
      <c r="R2052" s="91" t="s">
        <v>3574</v>
      </c>
      <c r="S2052" s="46">
        <v>120000</v>
      </c>
      <c r="T2052" s="61">
        <v>1</v>
      </c>
      <c r="U2052" s="62">
        <v>1</v>
      </c>
      <c r="V2052" s="49" t="str">
        <f t="shared" si="120"/>
        <v>COP</v>
      </c>
      <c r="W2052" t="b">
        <f t="shared" si="121"/>
        <v>0</v>
      </c>
    </row>
    <row r="2053" spans="1:23" x14ac:dyDescent="0.2">
      <c r="A2053" s="21" t="str">
        <f t="shared" si="117"/>
        <v>UT Softlinebext 20202CanalIT-SW-07-04</v>
      </c>
      <c r="B2053" s="21" t="str">
        <f t="shared" si="118"/>
        <v>IT-SW-07-04Canal</v>
      </c>
      <c r="D2053" s="21" t="s">
        <v>3657</v>
      </c>
      <c r="E2053" t="s">
        <v>3624</v>
      </c>
      <c r="F2053" s="41" t="s">
        <v>3567</v>
      </c>
      <c r="G2053" s="21" t="str">
        <f t="shared" si="119"/>
        <v>UT Softlinebext 20202</v>
      </c>
      <c r="H2053" s="21" t="s">
        <v>94</v>
      </c>
      <c r="I2053" s="21" t="s">
        <v>74</v>
      </c>
      <c r="J2053" t="s">
        <v>3620</v>
      </c>
      <c r="K2053" t="s">
        <v>29</v>
      </c>
      <c r="L2053" s="61" t="s">
        <v>92</v>
      </c>
      <c r="M2053" s="61" t="s">
        <v>3570</v>
      </c>
      <c r="N2053" s="41" t="s">
        <v>3578</v>
      </c>
      <c r="O2053" s="41" t="s">
        <v>3576</v>
      </c>
      <c r="P2053" s="41" t="s">
        <v>3621</v>
      </c>
      <c r="Q2053" s="47" t="str">
        <f t="shared" si="116"/>
        <v>IT-SW-07-04</v>
      </c>
      <c r="R2053" s="91" t="s">
        <v>3574</v>
      </c>
      <c r="S2053" s="46">
        <v>160000</v>
      </c>
      <c r="T2053" s="61">
        <v>1</v>
      </c>
      <c r="U2053" s="62">
        <v>1</v>
      </c>
      <c r="V2053" s="49" t="str">
        <f t="shared" si="120"/>
        <v>COP</v>
      </c>
      <c r="W2053" t="b">
        <f t="shared" si="121"/>
        <v>0</v>
      </c>
    </row>
    <row r="2054" spans="1:23" x14ac:dyDescent="0.2">
      <c r="A2054" s="21" t="str">
        <f t="shared" si="117"/>
        <v>UT Softlinebext 20202CanalIT-SW-07-05</v>
      </c>
      <c r="B2054" s="21" t="str">
        <f t="shared" si="118"/>
        <v>IT-SW-07-05Canal</v>
      </c>
      <c r="D2054" s="21" t="s">
        <v>3657</v>
      </c>
      <c r="E2054" t="s">
        <v>3625</v>
      </c>
      <c r="F2054" s="41" t="s">
        <v>3567</v>
      </c>
      <c r="G2054" s="21" t="str">
        <f t="shared" si="119"/>
        <v>UT Softlinebext 20202</v>
      </c>
      <c r="H2054" s="21" t="s">
        <v>94</v>
      </c>
      <c r="I2054" s="21" t="s">
        <v>74</v>
      </c>
      <c r="J2054" t="s">
        <v>3620</v>
      </c>
      <c r="K2054" t="s">
        <v>29</v>
      </c>
      <c r="L2054" s="61" t="s">
        <v>92</v>
      </c>
      <c r="M2054" s="61" t="s">
        <v>3570</v>
      </c>
      <c r="N2054" s="41" t="s">
        <v>3581</v>
      </c>
      <c r="O2054" s="41" t="s">
        <v>3572</v>
      </c>
      <c r="P2054" s="41" t="s">
        <v>3621</v>
      </c>
      <c r="Q2054" s="47" t="str">
        <f t="shared" si="116"/>
        <v>IT-SW-07-05</v>
      </c>
      <c r="R2054" s="91" t="s">
        <v>3574</v>
      </c>
      <c r="S2054" s="46">
        <v>120000</v>
      </c>
      <c r="T2054" s="61">
        <v>1</v>
      </c>
      <c r="U2054" s="62">
        <v>1</v>
      </c>
      <c r="V2054" s="49" t="str">
        <f t="shared" si="120"/>
        <v>COP</v>
      </c>
      <c r="W2054" t="b">
        <f t="shared" si="121"/>
        <v>0</v>
      </c>
    </row>
    <row r="2055" spans="1:23" x14ac:dyDescent="0.2">
      <c r="A2055" s="21" t="str">
        <f t="shared" si="117"/>
        <v>UT Softlinebext 20202CanalIT-SW-07-06</v>
      </c>
      <c r="B2055" s="21" t="str">
        <f t="shared" si="118"/>
        <v>IT-SW-07-06Canal</v>
      </c>
      <c r="D2055" s="21" t="s">
        <v>3657</v>
      </c>
      <c r="E2055" t="s">
        <v>3626</v>
      </c>
      <c r="F2055" s="41" t="s">
        <v>3567</v>
      </c>
      <c r="G2055" s="21" t="str">
        <f t="shared" si="119"/>
        <v>UT Softlinebext 20202</v>
      </c>
      <c r="H2055" s="21" t="s">
        <v>94</v>
      </c>
      <c r="I2055" s="21" t="s">
        <v>74</v>
      </c>
      <c r="J2055" t="s">
        <v>3620</v>
      </c>
      <c r="K2055" t="s">
        <v>29</v>
      </c>
      <c r="L2055" s="61" t="s">
        <v>92</v>
      </c>
      <c r="M2055" s="61" t="s">
        <v>3570</v>
      </c>
      <c r="N2055" s="41" t="s">
        <v>3581</v>
      </c>
      <c r="O2055" s="41" t="s">
        <v>3576</v>
      </c>
      <c r="P2055" s="41" t="s">
        <v>3621</v>
      </c>
      <c r="Q2055" s="47" t="str">
        <f t="shared" si="116"/>
        <v>IT-SW-07-06</v>
      </c>
      <c r="R2055" s="91" t="s">
        <v>3574</v>
      </c>
      <c r="S2055" s="46">
        <v>293333.33333333331</v>
      </c>
      <c r="T2055" s="61">
        <v>1</v>
      </c>
      <c r="U2055" s="62">
        <v>1</v>
      </c>
      <c r="V2055" s="49" t="str">
        <f t="shared" si="120"/>
        <v>COP</v>
      </c>
      <c r="W2055" t="b">
        <f t="shared" si="121"/>
        <v>0</v>
      </c>
    </row>
    <row r="2056" spans="1:23" x14ac:dyDescent="0.2">
      <c r="A2056" s="21" t="str">
        <f t="shared" si="117"/>
        <v>UT Softlinebext 20202CanalIT-SW-08-01</v>
      </c>
      <c r="B2056" s="21" t="str">
        <f t="shared" si="118"/>
        <v>IT-SW-08-01Canal</v>
      </c>
      <c r="D2056" s="21" t="s">
        <v>3657</v>
      </c>
      <c r="E2056" t="s">
        <v>3627</v>
      </c>
      <c r="F2056" s="41" t="s">
        <v>3567</v>
      </c>
      <c r="G2056" s="21" t="str">
        <f t="shared" si="119"/>
        <v>UT Softlinebext 20202</v>
      </c>
      <c r="H2056" s="21" t="s">
        <v>94</v>
      </c>
      <c r="I2056" s="21" t="s">
        <v>74</v>
      </c>
      <c r="J2056" t="s">
        <v>3628</v>
      </c>
      <c r="K2056" t="s">
        <v>3629</v>
      </c>
      <c r="L2056" s="61" t="s">
        <v>92</v>
      </c>
      <c r="M2056" s="61" t="s">
        <v>3570</v>
      </c>
      <c r="N2056" s="41" t="s">
        <v>3571</v>
      </c>
      <c r="O2056" s="41" t="s">
        <v>3572</v>
      </c>
      <c r="P2056" s="41" t="s">
        <v>3608</v>
      </c>
      <c r="Q2056" s="47" t="str">
        <f t="shared" si="116"/>
        <v>IT-SW-08-01</v>
      </c>
      <c r="R2056" s="91" t="s">
        <v>3574</v>
      </c>
      <c r="S2056" s="46">
        <v>106666.66666666667</v>
      </c>
      <c r="T2056" s="61">
        <v>1</v>
      </c>
      <c r="U2056" s="62">
        <v>1</v>
      </c>
      <c r="V2056" s="49" t="str">
        <f t="shared" si="120"/>
        <v>COP</v>
      </c>
      <c r="W2056" t="b">
        <f t="shared" si="121"/>
        <v>0</v>
      </c>
    </row>
    <row r="2057" spans="1:23" x14ac:dyDescent="0.2">
      <c r="A2057" s="21" t="str">
        <f t="shared" si="117"/>
        <v>UT Softlinebext 20202CanalIT-SW-08-02</v>
      </c>
      <c r="B2057" s="21" t="str">
        <f t="shared" si="118"/>
        <v>IT-SW-08-02Canal</v>
      </c>
      <c r="D2057" s="21" t="s">
        <v>3657</v>
      </c>
      <c r="E2057" t="s">
        <v>3630</v>
      </c>
      <c r="F2057" s="41" t="s">
        <v>3567</v>
      </c>
      <c r="G2057" s="21" t="str">
        <f t="shared" si="119"/>
        <v>UT Softlinebext 20202</v>
      </c>
      <c r="H2057" s="21" t="s">
        <v>94</v>
      </c>
      <c r="I2057" s="21" t="s">
        <v>74</v>
      </c>
      <c r="J2057" t="s">
        <v>3628</v>
      </c>
      <c r="K2057" t="s">
        <v>3629</v>
      </c>
      <c r="L2057" s="61" t="s">
        <v>92</v>
      </c>
      <c r="M2057" s="61" t="s">
        <v>3570</v>
      </c>
      <c r="N2057" s="41" t="s">
        <v>3571</v>
      </c>
      <c r="O2057" s="41" t="s">
        <v>3576</v>
      </c>
      <c r="P2057" s="41" t="s">
        <v>3608</v>
      </c>
      <c r="Q2057" s="47" t="str">
        <f t="shared" si="116"/>
        <v>IT-SW-08-02</v>
      </c>
      <c r="R2057" s="91" t="s">
        <v>3574</v>
      </c>
      <c r="S2057" s="46">
        <v>133333.33333333334</v>
      </c>
      <c r="T2057" s="61">
        <v>1</v>
      </c>
      <c r="U2057" s="62">
        <v>1</v>
      </c>
      <c r="V2057" s="49" t="str">
        <f t="shared" si="120"/>
        <v>COP</v>
      </c>
      <c r="W2057" t="b">
        <f t="shared" si="121"/>
        <v>0</v>
      </c>
    </row>
    <row r="2058" spans="1:23" x14ac:dyDescent="0.2">
      <c r="A2058" s="21" t="str">
        <f t="shared" si="117"/>
        <v>UT Softlinebext 20202CanalIT-SW-08-03</v>
      </c>
      <c r="B2058" s="21" t="str">
        <f t="shared" si="118"/>
        <v>IT-SW-08-03Canal</v>
      </c>
      <c r="D2058" s="21" t="s">
        <v>3657</v>
      </c>
      <c r="E2058" t="s">
        <v>3631</v>
      </c>
      <c r="F2058" s="41" t="s">
        <v>3567</v>
      </c>
      <c r="G2058" s="21" t="str">
        <f t="shared" si="119"/>
        <v>UT Softlinebext 20202</v>
      </c>
      <c r="H2058" s="21" t="s">
        <v>94</v>
      </c>
      <c r="I2058" s="21" t="s">
        <v>74</v>
      </c>
      <c r="J2058" t="s">
        <v>3628</v>
      </c>
      <c r="K2058" t="s">
        <v>3629</v>
      </c>
      <c r="L2058" s="61" t="s">
        <v>92</v>
      </c>
      <c r="M2058" s="61" t="s">
        <v>3570</v>
      </c>
      <c r="N2058" s="41" t="s">
        <v>3578</v>
      </c>
      <c r="O2058" s="41" t="s">
        <v>3572</v>
      </c>
      <c r="P2058" s="41" t="s">
        <v>3608</v>
      </c>
      <c r="Q2058" s="47" t="str">
        <f t="shared" si="116"/>
        <v>IT-SW-08-03</v>
      </c>
      <c r="R2058" s="91" t="s">
        <v>3574</v>
      </c>
      <c r="S2058" s="46">
        <v>106666.66666666667</v>
      </c>
      <c r="T2058" s="61">
        <v>1</v>
      </c>
      <c r="U2058" s="62">
        <v>1</v>
      </c>
      <c r="V2058" s="49" t="str">
        <f t="shared" si="120"/>
        <v>COP</v>
      </c>
      <c r="W2058" t="b">
        <f t="shared" si="121"/>
        <v>0</v>
      </c>
    </row>
    <row r="2059" spans="1:23" x14ac:dyDescent="0.2">
      <c r="A2059" s="21" t="str">
        <f t="shared" si="117"/>
        <v>UT Softlinebext 20202CanalIT-SW-08-04</v>
      </c>
      <c r="B2059" s="21" t="str">
        <f t="shared" si="118"/>
        <v>IT-SW-08-04Canal</v>
      </c>
      <c r="D2059" s="21" t="s">
        <v>3657</v>
      </c>
      <c r="E2059" t="s">
        <v>3632</v>
      </c>
      <c r="F2059" s="41" t="s">
        <v>3567</v>
      </c>
      <c r="G2059" s="21" t="str">
        <f t="shared" si="119"/>
        <v>UT Softlinebext 20202</v>
      </c>
      <c r="H2059" s="21" t="s">
        <v>94</v>
      </c>
      <c r="I2059" s="21" t="s">
        <v>74</v>
      </c>
      <c r="J2059" t="s">
        <v>3628</v>
      </c>
      <c r="K2059" t="s">
        <v>3629</v>
      </c>
      <c r="L2059" s="61" t="s">
        <v>92</v>
      </c>
      <c r="M2059" s="61" t="s">
        <v>3570</v>
      </c>
      <c r="N2059" s="41" t="s">
        <v>3578</v>
      </c>
      <c r="O2059" s="41" t="s">
        <v>3576</v>
      </c>
      <c r="P2059" s="41" t="s">
        <v>3608</v>
      </c>
      <c r="Q2059" s="47" t="str">
        <f t="shared" si="116"/>
        <v>IT-SW-08-04</v>
      </c>
      <c r="R2059" s="91" t="s">
        <v>3574</v>
      </c>
      <c r="S2059" s="46">
        <v>200000</v>
      </c>
      <c r="T2059" s="61">
        <v>1</v>
      </c>
      <c r="U2059" s="62">
        <v>1</v>
      </c>
      <c r="V2059" s="49" t="str">
        <f t="shared" si="120"/>
        <v>COP</v>
      </c>
      <c r="W2059" t="b">
        <f t="shared" si="121"/>
        <v>0</v>
      </c>
    </row>
    <row r="2060" spans="1:23" x14ac:dyDescent="0.2">
      <c r="A2060" s="21" t="str">
        <f t="shared" si="117"/>
        <v>UT Softlinebext 20202CanalIT-SW-08-05</v>
      </c>
      <c r="B2060" s="21" t="str">
        <f t="shared" si="118"/>
        <v>IT-SW-08-05Canal</v>
      </c>
      <c r="D2060" s="21" t="s">
        <v>3657</v>
      </c>
      <c r="E2060" t="s">
        <v>3633</v>
      </c>
      <c r="F2060" s="41" t="s">
        <v>3567</v>
      </c>
      <c r="G2060" s="21" t="str">
        <f t="shared" si="119"/>
        <v>UT Softlinebext 20202</v>
      </c>
      <c r="H2060" s="21" t="s">
        <v>94</v>
      </c>
      <c r="I2060" s="21" t="s">
        <v>74</v>
      </c>
      <c r="J2060" t="s">
        <v>3628</v>
      </c>
      <c r="K2060" t="s">
        <v>3629</v>
      </c>
      <c r="L2060" s="61" t="s">
        <v>92</v>
      </c>
      <c r="M2060" s="61" t="s">
        <v>3570</v>
      </c>
      <c r="N2060" s="41" t="s">
        <v>3581</v>
      </c>
      <c r="O2060" s="41" t="s">
        <v>3572</v>
      </c>
      <c r="P2060" s="41" t="s">
        <v>3608</v>
      </c>
      <c r="Q2060" s="47" t="str">
        <f t="shared" si="116"/>
        <v>IT-SW-08-05</v>
      </c>
      <c r="R2060" s="91" t="s">
        <v>3574</v>
      </c>
      <c r="S2060" s="46">
        <v>106666.66666666667</v>
      </c>
      <c r="T2060" s="61">
        <v>1</v>
      </c>
      <c r="U2060" s="62">
        <v>1</v>
      </c>
      <c r="V2060" s="49" t="str">
        <f t="shared" si="120"/>
        <v>COP</v>
      </c>
      <c r="W2060" t="b">
        <f t="shared" si="121"/>
        <v>0</v>
      </c>
    </row>
    <row r="2061" spans="1:23" x14ac:dyDescent="0.2">
      <c r="A2061" s="21" t="str">
        <f t="shared" si="117"/>
        <v>UT Softlinebext 20202CanalIT-SW-08-06</v>
      </c>
      <c r="B2061" s="21" t="str">
        <f t="shared" si="118"/>
        <v>IT-SW-08-06Canal</v>
      </c>
      <c r="D2061" s="21" t="s">
        <v>3657</v>
      </c>
      <c r="E2061" t="s">
        <v>3634</v>
      </c>
      <c r="F2061" s="41" t="s">
        <v>3567</v>
      </c>
      <c r="G2061" s="21" t="str">
        <f t="shared" si="119"/>
        <v>UT Softlinebext 20202</v>
      </c>
      <c r="H2061" s="21" t="s">
        <v>94</v>
      </c>
      <c r="I2061" s="21" t="s">
        <v>74</v>
      </c>
      <c r="J2061" t="s">
        <v>3628</v>
      </c>
      <c r="K2061" t="s">
        <v>3629</v>
      </c>
      <c r="L2061" s="61" t="s">
        <v>92</v>
      </c>
      <c r="M2061" s="61" t="s">
        <v>3570</v>
      </c>
      <c r="N2061" s="41" t="s">
        <v>3581</v>
      </c>
      <c r="O2061" s="41" t="s">
        <v>3576</v>
      </c>
      <c r="P2061" s="41" t="s">
        <v>3608</v>
      </c>
      <c r="Q2061" s="47" t="str">
        <f t="shared" si="116"/>
        <v>IT-SW-08-06</v>
      </c>
      <c r="R2061" s="91" t="s">
        <v>3574</v>
      </c>
      <c r="S2061" s="46">
        <v>293333.33333333331</v>
      </c>
      <c r="T2061" s="61">
        <v>1</v>
      </c>
      <c r="U2061" s="62">
        <v>1</v>
      </c>
      <c r="V2061" s="49" t="str">
        <f t="shared" si="120"/>
        <v>COP</v>
      </c>
      <c r="W2061" t="b">
        <f t="shared" si="121"/>
        <v>0</v>
      </c>
    </row>
    <row r="2062" spans="1:23" x14ac:dyDescent="0.2">
      <c r="A2062" s="21" t="str">
        <f t="shared" si="117"/>
        <v>UT Softlinebext 20202CanalIT-SW-09-01</v>
      </c>
      <c r="B2062" s="21" t="str">
        <f t="shared" si="118"/>
        <v>IT-SW-09-01Canal</v>
      </c>
      <c r="D2062" s="21" t="s">
        <v>3657</v>
      </c>
      <c r="E2062" t="s">
        <v>3635</v>
      </c>
      <c r="F2062" s="41" t="s">
        <v>3567</v>
      </c>
      <c r="G2062" s="21" t="str">
        <f t="shared" si="119"/>
        <v>UT Softlinebext 20202</v>
      </c>
      <c r="H2062" s="21" t="s">
        <v>94</v>
      </c>
      <c r="I2062" s="21" t="s">
        <v>74</v>
      </c>
      <c r="J2062" t="s">
        <v>3636</v>
      </c>
      <c r="K2062" t="s">
        <v>3616</v>
      </c>
      <c r="L2062" s="61" t="s">
        <v>92</v>
      </c>
      <c r="M2062" s="61" t="s">
        <v>3570</v>
      </c>
      <c r="N2062" s="41" t="s">
        <v>3571</v>
      </c>
      <c r="O2062" s="41" t="s">
        <v>3576</v>
      </c>
      <c r="P2062" s="41" t="s">
        <v>3621</v>
      </c>
      <c r="Q2062" s="47" t="str">
        <f t="shared" si="116"/>
        <v>IT-SW-09-01</v>
      </c>
      <c r="R2062" s="91" t="s">
        <v>3574</v>
      </c>
      <c r="S2062" s="46">
        <v>17333333.333333332</v>
      </c>
      <c r="T2062" s="61">
        <v>1</v>
      </c>
      <c r="U2062" s="62">
        <v>1</v>
      </c>
      <c r="V2062" s="49" t="str">
        <f t="shared" si="120"/>
        <v>COP</v>
      </c>
      <c r="W2062" t="b">
        <f t="shared" si="121"/>
        <v>0</v>
      </c>
    </row>
    <row r="2063" spans="1:23" x14ac:dyDescent="0.2">
      <c r="A2063" s="21" t="str">
        <f t="shared" si="117"/>
        <v>UT Softlinebext 20202CanalIT-SW-09-02</v>
      </c>
      <c r="B2063" s="21" t="str">
        <f t="shared" si="118"/>
        <v>IT-SW-09-02Canal</v>
      </c>
      <c r="D2063" s="21" t="s">
        <v>3657</v>
      </c>
      <c r="E2063" t="s">
        <v>3637</v>
      </c>
      <c r="F2063" s="41" t="s">
        <v>3567</v>
      </c>
      <c r="G2063" s="21" t="str">
        <f t="shared" si="119"/>
        <v>UT Softlinebext 20202</v>
      </c>
      <c r="H2063" s="21" t="s">
        <v>94</v>
      </c>
      <c r="I2063" s="21" t="s">
        <v>74</v>
      </c>
      <c r="J2063" t="s">
        <v>3636</v>
      </c>
      <c r="K2063" t="s">
        <v>3616</v>
      </c>
      <c r="L2063" s="61" t="s">
        <v>92</v>
      </c>
      <c r="M2063" s="61" t="s">
        <v>3570</v>
      </c>
      <c r="N2063" s="41" t="s">
        <v>3578</v>
      </c>
      <c r="O2063" s="41" t="s">
        <v>3576</v>
      </c>
      <c r="P2063" s="41" t="s">
        <v>3621</v>
      </c>
      <c r="Q2063" s="47" t="str">
        <f t="shared" si="116"/>
        <v>IT-SW-09-02</v>
      </c>
      <c r="R2063" s="91" t="s">
        <v>3574</v>
      </c>
      <c r="S2063" s="46">
        <v>17333333.333333332</v>
      </c>
      <c r="T2063" s="61">
        <v>1</v>
      </c>
      <c r="U2063" s="62">
        <v>1</v>
      </c>
      <c r="V2063" s="49" t="str">
        <f t="shared" si="120"/>
        <v>COP</v>
      </c>
      <c r="W2063" t="b">
        <f t="shared" si="121"/>
        <v>0</v>
      </c>
    </row>
    <row r="2064" spans="1:23" x14ac:dyDescent="0.2">
      <c r="A2064" s="21" t="str">
        <f t="shared" si="117"/>
        <v>UT Softlinebext 20202CanalIT-SW-09-03</v>
      </c>
      <c r="B2064" s="21" t="str">
        <f t="shared" si="118"/>
        <v>IT-SW-09-03Canal</v>
      </c>
      <c r="D2064" s="21" t="s">
        <v>3657</v>
      </c>
      <c r="E2064" t="s">
        <v>3638</v>
      </c>
      <c r="F2064" s="41" t="s">
        <v>3567</v>
      </c>
      <c r="G2064" s="21" t="str">
        <f t="shared" si="119"/>
        <v>UT Softlinebext 20202</v>
      </c>
      <c r="H2064" s="21" t="s">
        <v>94</v>
      </c>
      <c r="I2064" s="21" t="s">
        <v>74</v>
      </c>
      <c r="J2064" t="s">
        <v>3636</v>
      </c>
      <c r="K2064" t="s">
        <v>3616</v>
      </c>
      <c r="L2064" s="61" t="s">
        <v>92</v>
      </c>
      <c r="M2064" s="61" t="s">
        <v>3570</v>
      </c>
      <c r="N2064" s="41" t="s">
        <v>3581</v>
      </c>
      <c r="O2064" s="41" t="s">
        <v>3576</v>
      </c>
      <c r="P2064" s="41" t="s">
        <v>3621</v>
      </c>
      <c r="Q2064" s="47" t="str">
        <f t="shared" si="116"/>
        <v>IT-SW-09-03</v>
      </c>
      <c r="R2064" s="91" t="s">
        <v>3574</v>
      </c>
      <c r="S2064" s="46">
        <v>17333333.333333332</v>
      </c>
      <c r="T2064" s="61">
        <v>1</v>
      </c>
      <c r="U2064" s="62">
        <v>1</v>
      </c>
      <c r="V2064" s="49" t="str">
        <f t="shared" si="120"/>
        <v>COP</v>
      </c>
      <c r="W2064" t="b">
        <f t="shared" si="121"/>
        <v>0</v>
      </c>
    </row>
    <row r="2065" spans="1:23" x14ac:dyDescent="0.2">
      <c r="A2065" s="21" t="str">
        <f t="shared" si="117"/>
        <v>UT Softlinebext 20202CanalIT-SW-10-01</v>
      </c>
      <c r="B2065" s="21" t="str">
        <f t="shared" si="118"/>
        <v>IT-SW-10-01Canal</v>
      </c>
      <c r="D2065" s="21" t="s">
        <v>3657</v>
      </c>
      <c r="E2065" t="s">
        <v>3639</v>
      </c>
      <c r="F2065" s="41" t="s">
        <v>3567</v>
      </c>
      <c r="G2065" s="21" t="str">
        <f t="shared" si="119"/>
        <v>UT Softlinebext 20202</v>
      </c>
      <c r="H2065" s="21" t="s">
        <v>94</v>
      </c>
      <c r="I2065" s="21" t="s">
        <v>74</v>
      </c>
      <c r="J2065" t="s">
        <v>3640</v>
      </c>
      <c r="K2065" t="s">
        <v>3607</v>
      </c>
      <c r="L2065" s="61" t="s">
        <v>92</v>
      </c>
      <c r="M2065" s="61" t="s">
        <v>3570</v>
      </c>
      <c r="N2065" s="41" t="s">
        <v>3578</v>
      </c>
      <c r="O2065" s="41" t="s">
        <v>3572</v>
      </c>
      <c r="P2065" s="41" t="s">
        <v>3621</v>
      </c>
      <c r="Q2065" s="47" t="str">
        <f t="shared" si="116"/>
        <v>IT-SW-10-01</v>
      </c>
      <c r="R2065" s="91" t="s">
        <v>3574</v>
      </c>
      <c r="S2065" s="46">
        <v>200000</v>
      </c>
      <c r="T2065" s="61">
        <v>1</v>
      </c>
      <c r="U2065" s="62">
        <v>1</v>
      </c>
      <c r="V2065" s="49" t="str">
        <f t="shared" si="120"/>
        <v>COP</v>
      </c>
      <c r="W2065" t="b">
        <f t="shared" si="121"/>
        <v>0</v>
      </c>
    </row>
    <row r="2066" spans="1:23" x14ac:dyDescent="0.2">
      <c r="A2066" s="21" t="str">
        <f t="shared" si="117"/>
        <v>UT Softlinebext 20202CanalIT-SW-10-02</v>
      </c>
      <c r="B2066" s="21" t="str">
        <f t="shared" si="118"/>
        <v>IT-SW-10-02Canal</v>
      </c>
      <c r="D2066" s="21" t="s">
        <v>3657</v>
      </c>
      <c r="E2066" t="s">
        <v>3641</v>
      </c>
      <c r="F2066" s="41" t="s">
        <v>3567</v>
      </c>
      <c r="G2066" s="21" t="str">
        <f t="shared" si="119"/>
        <v>UT Softlinebext 20202</v>
      </c>
      <c r="H2066" s="21" t="s">
        <v>94</v>
      </c>
      <c r="I2066" s="21" t="s">
        <v>74</v>
      </c>
      <c r="J2066" t="s">
        <v>3640</v>
      </c>
      <c r="K2066" t="s">
        <v>3607</v>
      </c>
      <c r="L2066" s="61" t="s">
        <v>92</v>
      </c>
      <c r="M2066" s="61" t="s">
        <v>3570</v>
      </c>
      <c r="N2066" s="41" t="s">
        <v>3578</v>
      </c>
      <c r="O2066" s="41" t="s">
        <v>3576</v>
      </c>
      <c r="P2066" s="41" t="s">
        <v>3621</v>
      </c>
      <c r="Q2066" s="47" t="str">
        <f t="shared" si="116"/>
        <v>IT-SW-10-02</v>
      </c>
      <c r="R2066" s="91" t="s">
        <v>3574</v>
      </c>
      <c r="S2066" s="46">
        <v>200000</v>
      </c>
      <c r="T2066" s="61">
        <v>1</v>
      </c>
      <c r="U2066" s="62">
        <v>1</v>
      </c>
      <c r="V2066" s="49" t="str">
        <f t="shared" si="120"/>
        <v>COP</v>
      </c>
      <c r="W2066" t="b">
        <f t="shared" si="121"/>
        <v>0</v>
      </c>
    </row>
    <row r="2067" spans="1:23" x14ac:dyDescent="0.2">
      <c r="A2067" s="21" t="str">
        <f t="shared" si="117"/>
        <v>UT Softlinebext 20202CanalIT-SW-10-03</v>
      </c>
      <c r="B2067" s="21" t="str">
        <f t="shared" si="118"/>
        <v>IT-SW-10-03Canal</v>
      </c>
      <c r="D2067" s="21" t="s">
        <v>3657</v>
      </c>
      <c r="E2067" t="s">
        <v>3642</v>
      </c>
      <c r="F2067" s="41" t="s">
        <v>3567</v>
      </c>
      <c r="G2067" s="21" t="str">
        <f t="shared" si="119"/>
        <v>UT Softlinebext 20202</v>
      </c>
      <c r="H2067" s="21" t="s">
        <v>94</v>
      </c>
      <c r="I2067" s="21" t="s">
        <v>74</v>
      </c>
      <c r="J2067" t="s">
        <v>3640</v>
      </c>
      <c r="K2067" t="s">
        <v>3607</v>
      </c>
      <c r="L2067" s="61" t="s">
        <v>92</v>
      </c>
      <c r="M2067" s="61" t="s">
        <v>3570</v>
      </c>
      <c r="N2067" s="41" t="s">
        <v>3571</v>
      </c>
      <c r="O2067" s="41" t="s">
        <v>3572</v>
      </c>
      <c r="P2067" s="41" t="s">
        <v>3621</v>
      </c>
      <c r="Q2067" s="47" t="str">
        <f t="shared" si="116"/>
        <v>IT-SW-10-03</v>
      </c>
      <c r="R2067" s="91" t="s">
        <v>3574</v>
      </c>
      <c r="S2067" s="46">
        <v>200000</v>
      </c>
      <c r="T2067" s="61">
        <v>1</v>
      </c>
      <c r="U2067" s="62">
        <v>1</v>
      </c>
      <c r="V2067" s="49" t="str">
        <f t="shared" si="120"/>
        <v>COP</v>
      </c>
      <c r="W2067" t="b">
        <f t="shared" si="121"/>
        <v>0</v>
      </c>
    </row>
    <row r="2068" spans="1:23" x14ac:dyDescent="0.2">
      <c r="A2068" s="21" t="str">
        <f t="shared" si="117"/>
        <v>UT Softlinebext 20202CanalIT-SW-10-04</v>
      </c>
      <c r="B2068" s="21" t="str">
        <f t="shared" si="118"/>
        <v>IT-SW-10-04Canal</v>
      </c>
      <c r="D2068" s="21" t="s">
        <v>3657</v>
      </c>
      <c r="E2068" t="s">
        <v>3643</v>
      </c>
      <c r="F2068" s="41" t="s">
        <v>3567</v>
      </c>
      <c r="G2068" s="21" t="str">
        <f t="shared" si="119"/>
        <v>UT Softlinebext 20202</v>
      </c>
      <c r="H2068" s="21" t="s">
        <v>94</v>
      </c>
      <c r="I2068" s="21" t="s">
        <v>74</v>
      </c>
      <c r="J2068" t="s">
        <v>3640</v>
      </c>
      <c r="K2068" t="s">
        <v>3607</v>
      </c>
      <c r="L2068" s="61" t="s">
        <v>92</v>
      </c>
      <c r="M2068" s="61" t="s">
        <v>3570</v>
      </c>
      <c r="N2068" s="41" t="s">
        <v>3581</v>
      </c>
      <c r="O2068" s="41" t="s">
        <v>3572</v>
      </c>
      <c r="P2068" s="41" t="s">
        <v>3621</v>
      </c>
      <c r="Q2068" s="47" t="str">
        <f t="shared" si="116"/>
        <v>IT-SW-10-04</v>
      </c>
      <c r="R2068" s="91" t="s">
        <v>3574</v>
      </c>
      <c r="S2068" s="46">
        <v>200000</v>
      </c>
      <c r="T2068" s="61">
        <v>1</v>
      </c>
      <c r="U2068" s="62">
        <v>1</v>
      </c>
      <c r="V2068" s="49" t="str">
        <f t="shared" si="120"/>
        <v>COP</v>
      </c>
      <c r="W2068" t="b">
        <f t="shared" si="121"/>
        <v>0</v>
      </c>
    </row>
    <row r="2069" spans="1:23" x14ac:dyDescent="0.2">
      <c r="A2069" s="21" t="str">
        <f t="shared" si="117"/>
        <v>UT Softlinebext 20202CanalIT-SW-10-05</v>
      </c>
      <c r="B2069" s="21" t="str">
        <f t="shared" si="118"/>
        <v>IT-SW-10-05Canal</v>
      </c>
      <c r="D2069" s="21" t="s">
        <v>3657</v>
      </c>
      <c r="E2069" t="s">
        <v>3644</v>
      </c>
      <c r="F2069" s="41" t="s">
        <v>3567</v>
      </c>
      <c r="G2069" s="21" t="str">
        <f t="shared" si="119"/>
        <v>UT Softlinebext 20202</v>
      </c>
      <c r="H2069" s="21" t="s">
        <v>94</v>
      </c>
      <c r="I2069" s="21" t="s">
        <v>74</v>
      </c>
      <c r="J2069" t="s">
        <v>3640</v>
      </c>
      <c r="K2069" t="s">
        <v>3607</v>
      </c>
      <c r="L2069" s="61" t="s">
        <v>92</v>
      </c>
      <c r="M2069" s="61" t="s">
        <v>3570</v>
      </c>
      <c r="N2069" s="41" t="s">
        <v>3581</v>
      </c>
      <c r="O2069" s="41" t="s">
        <v>3576</v>
      </c>
      <c r="P2069" s="41" t="s">
        <v>3621</v>
      </c>
      <c r="Q2069" s="47" t="str">
        <f t="shared" si="116"/>
        <v>IT-SW-10-05</v>
      </c>
      <c r="R2069" s="91" t="s">
        <v>3574</v>
      </c>
      <c r="S2069" s="46">
        <v>240000</v>
      </c>
      <c r="T2069" s="61">
        <v>1</v>
      </c>
      <c r="U2069" s="62">
        <v>1</v>
      </c>
      <c r="V2069" s="49" t="str">
        <f t="shared" si="120"/>
        <v>COP</v>
      </c>
      <c r="W2069" t="b">
        <f t="shared" si="121"/>
        <v>0</v>
      </c>
    </row>
    <row r="2070" spans="1:23" x14ac:dyDescent="0.2">
      <c r="A2070" s="21" t="str">
        <f t="shared" si="117"/>
        <v>UT Softlinebext 20202CanalIT-SW-10-06</v>
      </c>
      <c r="B2070" s="21" t="str">
        <f t="shared" si="118"/>
        <v>IT-SW-10-06Canal</v>
      </c>
      <c r="D2070" s="21" t="s">
        <v>3657</v>
      </c>
      <c r="E2070" t="s">
        <v>3645</v>
      </c>
      <c r="F2070" s="41" t="s">
        <v>3567</v>
      </c>
      <c r="G2070" s="21" t="str">
        <f t="shared" si="119"/>
        <v>UT Softlinebext 20202</v>
      </c>
      <c r="H2070" s="21" t="s">
        <v>94</v>
      </c>
      <c r="I2070" s="21" t="s">
        <v>74</v>
      </c>
      <c r="J2070" t="s">
        <v>3640</v>
      </c>
      <c r="K2070" t="s">
        <v>3607</v>
      </c>
      <c r="L2070" s="61" t="s">
        <v>92</v>
      </c>
      <c r="M2070" s="61" t="s">
        <v>3570</v>
      </c>
      <c r="N2070" s="41" t="s">
        <v>3571</v>
      </c>
      <c r="O2070" s="41" t="s">
        <v>3576</v>
      </c>
      <c r="P2070" s="41" t="s">
        <v>3621</v>
      </c>
      <c r="Q2070" s="47" t="str">
        <f t="shared" si="116"/>
        <v>IT-SW-10-06</v>
      </c>
      <c r="R2070" s="91" t="s">
        <v>3574</v>
      </c>
      <c r="S2070" s="46">
        <v>200000</v>
      </c>
      <c r="T2070" s="61">
        <v>1</v>
      </c>
      <c r="U2070" s="62">
        <v>1</v>
      </c>
      <c r="V2070" s="49" t="str">
        <f t="shared" si="120"/>
        <v>COP</v>
      </c>
      <c r="W2070" t="b">
        <f t="shared" si="121"/>
        <v>0</v>
      </c>
    </row>
    <row r="2071" spans="1:23" x14ac:dyDescent="0.2">
      <c r="A2071" s="21" t="str">
        <f t="shared" si="117"/>
        <v>UT Softlinebext 20202CanalIT-SW-11-01</v>
      </c>
      <c r="B2071" s="21" t="str">
        <f t="shared" si="118"/>
        <v>IT-SW-11-01Canal</v>
      </c>
      <c r="D2071" s="21" t="s">
        <v>3657</v>
      </c>
      <c r="E2071" t="s">
        <v>3646</v>
      </c>
      <c r="F2071" s="41" t="s">
        <v>3567</v>
      </c>
      <c r="G2071" s="21" t="str">
        <f t="shared" si="119"/>
        <v>UT Softlinebext 20202</v>
      </c>
      <c r="H2071" s="21" t="s">
        <v>94</v>
      </c>
      <c r="I2071" s="21" t="s">
        <v>74</v>
      </c>
      <c r="J2071" t="s">
        <v>3647</v>
      </c>
      <c r="K2071" t="s">
        <v>3607</v>
      </c>
      <c r="L2071" s="61" t="s">
        <v>92</v>
      </c>
      <c r="M2071" s="61" t="s">
        <v>3570</v>
      </c>
      <c r="N2071" s="41" t="s">
        <v>3571</v>
      </c>
      <c r="O2071" s="41" t="s">
        <v>3576</v>
      </c>
      <c r="P2071" s="41" t="s">
        <v>3621</v>
      </c>
      <c r="Q2071" s="47" t="str">
        <f t="shared" si="116"/>
        <v>IT-SW-11-01</v>
      </c>
      <c r="R2071" s="91" t="s">
        <v>3574</v>
      </c>
      <c r="S2071" s="46">
        <v>200000</v>
      </c>
      <c r="T2071" s="61">
        <v>1</v>
      </c>
      <c r="U2071" s="62">
        <v>1</v>
      </c>
      <c r="V2071" s="49" t="str">
        <f t="shared" si="120"/>
        <v>COP</v>
      </c>
      <c r="W2071" t="b">
        <f t="shared" si="121"/>
        <v>0</v>
      </c>
    </row>
    <row r="2072" spans="1:23" x14ac:dyDescent="0.2">
      <c r="A2072" s="21" t="str">
        <f t="shared" si="117"/>
        <v>UT Softlinebext 20202CanalIT-SW-11-02</v>
      </c>
      <c r="B2072" s="21" t="str">
        <f t="shared" si="118"/>
        <v>IT-SW-11-02Canal</v>
      </c>
      <c r="D2072" s="21" t="s">
        <v>3657</v>
      </c>
      <c r="E2072" t="s">
        <v>3648</v>
      </c>
      <c r="F2072" s="41" t="s">
        <v>3567</v>
      </c>
      <c r="G2072" s="21" t="str">
        <f t="shared" si="119"/>
        <v>UT Softlinebext 20202</v>
      </c>
      <c r="H2072" s="21" t="s">
        <v>94</v>
      </c>
      <c r="I2072" s="21" t="s">
        <v>74</v>
      </c>
      <c r="J2072" t="s">
        <v>3647</v>
      </c>
      <c r="K2072" t="s">
        <v>3607</v>
      </c>
      <c r="L2072" s="61" t="s">
        <v>92</v>
      </c>
      <c r="M2072" s="61" t="s">
        <v>3570</v>
      </c>
      <c r="N2072" s="41" t="s">
        <v>3578</v>
      </c>
      <c r="O2072" s="41" t="s">
        <v>3572</v>
      </c>
      <c r="P2072" s="41" t="s">
        <v>3621</v>
      </c>
      <c r="Q2072" s="47" t="str">
        <f t="shared" si="116"/>
        <v>IT-SW-11-02</v>
      </c>
      <c r="R2072" s="91" t="s">
        <v>3574</v>
      </c>
      <c r="S2072" s="46">
        <v>200000</v>
      </c>
      <c r="T2072" s="61">
        <v>1</v>
      </c>
      <c r="U2072" s="62">
        <v>1</v>
      </c>
      <c r="V2072" s="49" t="str">
        <f t="shared" si="120"/>
        <v>COP</v>
      </c>
      <c r="W2072" t="b">
        <f t="shared" si="121"/>
        <v>0</v>
      </c>
    </row>
    <row r="2073" spans="1:23" x14ac:dyDescent="0.2">
      <c r="A2073" s="21" t="str">
        <f t="shared" si="117"/>
        <v>UT Softlinebext 20202CanalIT-SW-11-03</v>
      </c>
      <c r="B2073" s="21" t="str">
        <f t="shared" si="118"/>
        <v>IT-SW-11-03Canal</v>
      </c>
      <c r="D2073" s="21" t="s">
        <v>3657</v>
      </c>
      <c r="E2073" t="s">
        <v>3649</v>
      </c>
      <c r="F2073" s="41" t="s">
        <v>3567</v>
      </c>
      <c r="G2073" s="21" t="str">
        <f t="shared" si="119"/>
        <v>UT Softlinebext 20202</v>
      </c>
      <c r="H2073" s="21" t="s">
        <v>94</v>
      </c>
      <c r="I2073" s="21" t="s">
        <v>74</v>
      </c>
      <c r="J2073" t="s">
        <v>3647</v>
      </c>
      <c r="K2073" t="s">
        <v>3607</v>
      </c>
      <c r="L2073" s="61" t="s">
        <v>92</v>
      </c>
      <c r="M2073" s="61" t="s">
        <v>3570</v>
      </c>
      <c r="N2073" s="41" t="s">
        <v>3578</v>
      </c>
      <c r="O2073" s="41" t="s">
        <v>3576</v>
      </c>
      <c r="P2073" s="41" t="s">
        <v>3621</v>
      </c>
      <c r="Q2073" s="47" t="str">
        <f t="shared" si="116"/>
        <v>IT-SW-11-03</v>
      </c>
      <c r="R2073" s="91" t="s">
        <v>3574</v>
      </c>
      <c r="S2073" s="46">
        <v>240000</v>
      </c>
      <c r="T2073" s="61">
        <v>1</v>
      </c>
      <c r="U2073" s="62">
        <v>1</v>
      </c>
      <c r="V2073" s="49" t="str">
        <f t="shared" si="120"/>
        <v>COP</v>
      </c>
      <c r="W2073" t="b">
        <f t="shared" si="121"/>
        <v>0</v>
      </c>
    </row>
    <row r="2074" spans="1:23" x14ac:dyDescent="0.2">
      <c r="A2074" s="21" t="str">
        <f t="shared" si="117"/>
        <v>UT Softlinebext 20202CanalIT-SW-11-04</v>
      </c>
      <c r="B2074" s="21" t="str">
        <f t="shared" si="118"/>
        <v>IT-SW-11-04Canal</v>
      </c>
      <c r="D2074" s="21" t="s">
        <v>3657</v>
      </c>
      <c r="E2074" t="s">
        <v>3650</v>
      </c>
      <c r="F2074" s="41" t="s">
        <v>3567</v>
      </c>
      <c r="G2074" s="21" t="str">
        <f t="shared" si="119"/>
        <v>UT Softlinebext 20202</v>
      </c>
      <c r="H2074" s="21" t="s">
        <v>94</v>
      </c>
      <c r="I2074" s="21" t="s">
        <v>74</v>
      </c>
      <c r="J2074" t="s">
        <v>3647</v>
      </c>
      <c r="K2074" t="s">
        <v>3607</v>
      </c>
      <c r="L2074" s="61" t="s">
        <v>92</v>
      </c>
      <c r="M2074" s="61" t="s">
        <v>3570</v>
      </c>
      <c r="N2074" s="41" t="s">
        <v>3581</v>
      </c>
      <c r="O2074" s="41" t="s">
        <v>3572</v>
      </c>
      <c r="P2074" s="41" t="s">
        <v>3621</v>
      </c>
      <c r="Q2074" s="47" t="str">
        <f t="shared" si="116"/>
        <v>IT-SW-11-04</v>
      </c>
      <c r="R2074" s="91" t="s">
        <v>3574</v>
      </c>
      <c r="S2074" s="46">
        <v>240000</v>
      </c>
      <c r="T2074" s="61">
        <v>1</v>
      </c>
      <c r="U2074" s="62">
        <v>1</v>
      </c>
      <c r="V2074" s="49" t="str">
        <f t="shared" si="120"/>
        <v>COP</v>
      </c>
      <c r="W2074" t="b">
        <f t="shared" si="121"/>
        <v>0</v>
      </c>
    </row>
    <row r="2075" spans="1:23" x14ac:dyDescent="0.2">
      <c r="A2075" s="21" t="str">
        <f t="shared" si="117"/>
        <v>UT Softlinebext 20202CanalIT-SW-11-05</v>
      </c>
      <c r="B2075" s="21" t="str">
        <f t="shared" si="118"/>
        <v>IT-SW-11-05Canal</v>
      </c>
      <c r="D2075" s="21" t="s">
        <v>3657</v>
      </c>
      <c r="E2075" t="s">
        <v>3651</v>
      </c>
      <c r="F2075" s="41" t="s">
        <v>3567</v>
      </c>
      <c r="G2075" s="21" t="str">
        <f t="shared" si="119"/>
        <v>UT Softlinebext 20202</v>
      </c>
      <c r="H2075" s="21" t="s">
        <v>94</v>
      </c>
      <c r="I2075" s="21" t="s">
        <v>74</v>
      </c>
      <c r="J2075" t="s">
        <v>3647</v>
      </c>
      <c r="K2075" t="s">
        <v>3607</v>
      </c>
      <c r="L2075" s="61" t="s">
        <v>92</v>
      </c>
      <c r="M2075" s="61" t="s">
        <v>3570</v>
      </c>
      <c r="N2075" s="41" t="s">
        <v>3581</v>
      </c>
      <c r="O2075" s="41" t="s">
        <v>3576</v>
      </c>
      <c r="P2075" s="41" t="s">
        <v>3621</v>
      </c>
      <c r="Q2075" s="47" t="str">
        <f t="shared" si="116"/>
        <v>IT-SW-11-05</v>
      </c>
      <c r="R2075" s="91" t="s">
        <v>3574</v>
      </c>
      <c r="S2075" s="46">
        <v>266666.66666666669</v>
      </c>
      <c r="T2075" s="61">
        <v>1</v>
      </c>
      <c r="U2075" s="62">
        <v>1</v>
      </c>
      <c r="V2075" s="49" t="str">
        <f t="shared" si="120"/>
        <v>COP</v>
      </c>
      <c r="W2075" t="b">
        <f t="shared" si="121"/>
        <v>0</v>
      </c>
    </row>
    <row r="2076" spans="1:23" x14ac:dyDescent="0.2">
      <c r="A2076" s="21" t="str">
        <f t="shared" si="117"/>
        <v>UT Softlinebext 20202CanalIT-SW-11-06</v>
      </c>
      <c r="B2076" s="21" t="str">
        <f t="shared" si="118"/>
        <v>IT-SW-11-06Canal</v>
      </c>
      <c r="D2076" s="21" t="s">
        <v>3657</v>
      </c>
      <c r="E2076" t="s">
        <v>3652</v>
      </c>
      <c r="F2076" s="41" t="s">
        <v>3567</v>
      </c>
      <c r="G2076" s="21" t="str">
        <f t="shared" si="119"/>
        <v>UT Softlinebext 20202</v>
      </c>
      <c r="H2076" s="21" t="s">
        <v>94</v>
      </c>
      <c r="I2076" s="21" t="s">
        <v>74</v>
      </c>
      <c r="J2076" t="s">
        <v>3647</v>
      </c>
      <c r="K2076" t="s">
        <v>3607</v>
      </c>
      <c r="L2076" s="61" t="s">
        <v>92</v>
      </c>
      <c r="M2076" s="61" t="s">
        <v>3570</v>
      </c>
      <c r="N2076" s="41" t="s">
        <v>3571</v>
      </c>
      <c r="O2076" s="41" t="s">
        <v>3572</v>
      </c>
      <c r="P2076" s="41" t="s">
        <v>3621</v>
      </c>
      <c r="Q2076" s="47" t="str">
        <f t="shared" si="116"/>
        <v>IT-SW-11-06</v>
      </c>
      <c r="R2076" s="91" t="s">
        <v>3574</v>
      </c>
      <c r="S2076" s="46">
        <v>200000</v>
      </c>
      <c r="T2076" s="61">
        <v>1</v>
      </c>
      <c r="U2076" s="62">
        <v>1</v>
      </c>
      <c r="V2076" s="49" t="str">
        <f t="shared" si="120"/>
        <v>COP</v>
      </c>
      <c r="W2076" t="b">
        <f t="shared" si="121"/>
        <v>0</v>
      </c>
    </row>
    <row r="2077" spans="1:23" x14ac:dyDescent="0.2">
      <c r="A2077" s="21" t="str">
        <f t="shared" si="117"/>
        <v>UT NimbitCanalIT-SW-01-01</v>
      </c>
      <c r="B2077" s="21" t="str">
        <f t="shared" si="118"/>
        <v>IT-SW-01-01Canal</v>
      </c>
      <c r="D2077" s="21" t="s">
        <v>81</v>
      </c>
      <c r="E2077" t="s">
        <v>3566</v>
      </c>
      <c r="F2077" s="41" t="s">
        <v>3567</v>
      </c>
      <c r="G2077" s="21" t="str">
        <f t="shared" si="119"/>
        <v>UT Nimbit</v>
      </c>
      <c r="H2077" s="21" t="s">
        <v>94</v>
      </c>
      <c r="I2077" s="21" t="s">
        <v>74</v>
      </c>
      <c r="J2077" t="s">
        <v>3568</v>
      </c>
      <c r="K2077" t="s">
        <v>3569</v>
      </c>
      <c r="L2077" s="61" t="s">
        <v>92</v>
      </c>
      <c r="M2077" s="61" t="s">
        <v>3570</v>
      </c>
      <c r="N2077" s="41" t="s">
        <v>3571</v>
      </c>
      <c r="O2077" s="41" t="s">
        <v>3572</v>
      </c>
      <c r="P2077" s="41" t="s">
        <v>3573</v>
      </c>
      <c r="Q2077" s="47" t="str">
        <f t="shared" si="116"/>
        <v>IT-SW-01-01</v>
      </c>
      <c r="R2077" s="91" t="s">
        <v>3574</v>
      </c>
      <c r="S2077" s="46">
        <v>1088000</v>
      </c>
      <c r="T2077" s="61">
        <v>1</v>
      </c>
      <c r="U2077" s="62">
        <v>1</v>
      </c>
      <c r="V2077" s="49" t="str">
        <f t="shared" si="120"/>
        <v>COP</v>
      </c>
      <c r="W2077" t="b">
        <f t="shared" si="121"/>
        <v>0</v>
      </c>
    </row>
    <row r="2078" spans="1:23" x14ac:dyDescent="0.2">
      <c r="A2078" s="21" t="str">
        <f t="shared" si="117"/>
        <v>UT NimbitCanalIT-SW-01-02</v>
      </c>
      <c r="B2078" s="21" t="str">
        <f t="shared" si="118"/>
        <v>IT-SW-01-02Canal</v>
      </c>
      <c r="D2078" s="21" t="s">
        <v>81</v>
      </c>
      <c r="E2078" t="s">
        <v>3575</v>
      </c>
      <c r="F2078" s="41" t="s">
        <v>3567</v>
      </c>
      <c r="G2078" s="21" t="str">
        <f t="shared" si="119"/>
        <v>UT Nimbit</v>
      </c>
      <c r="H2078" s="21" t="s">
        <v>94</v>
      </c>
      <c r="I2078" s="21" t="s">
        <v>74</v>
      </c>
      <c r="J2078" t="s">
        <v>3568</v>
      </c>
      <c r="K2078" t="s">
        <v>3569</v>
      </c>
      <c r="L2078" s="61" t="s">
        <v>92</v>
      </c>
      <c r="M2078" s="61" t="s">
        <v>3570</v>
      </c>
      <c r="N2078" s="41" t="s">
        <v>3571</v>
      </c>
      <c r="O2078" s="41" t="s">
        <v>3576</v>
      </c>
      <c r="P2078" s="41" t="s">
        <v>3573</v>
      </c>
      <c r="Q2078" s="47" t="str">
        <f t="shared" si="116"/>
        <v>IT-SW-01-02</v>
      </c>
      <c r="R2078" s="91" t="s">
        <v>3574</v>
      </c>
      <c r="S2078" s="46">
        <v>2278000</v>
      </c>
      <c r="T2078" s="61">
        <v>1</v>
      </c>
      <c r="U2078" s="62">
        <v>1</v>
      </c>
      <c r="V2078" s="49" t="str">
        <f t="shared" si="120"/>
        <v>COP</v>
      </c>
      <c r="W2078" t="b">
        <f t="shared" si="121"/>
        <v>0</v>
      </c>
    </row>
    <row r="2079" spans="1:23" x14ac:dyDescent="0.2">
      <c r="A2079" s="21" t="str">
        <f t="shared" si="117"/>
        <v>UT NimbitCanalIT-SW-01-03</v>
      </c>
      <c r="B2079" s="21" t="str">
        <f t="shared" si="118"/>
        <v>IT-SW-01-03Canal</v>
      </c>
      <c r="D2079" s="21" t="s">
        <v>81</v>
      </c>
      <c r="E2079" t="s">
        <v>3577</v>
      </c>
      <c r="F2079" s="41" t="s">
        <v>3567</v>
      </c>
      <c r="G2079" s="21" t="str">
        <f t="shared" si="119"/>
        <v>UT Nimbit</v>
      </c>
      <c r="H2079" s="21" t="s">
        <v>94</v>
      </c>
      <c r="I2079" s="21" t="s">
        <v>74</v>
      </c>
      <c r="J2079" t="s">
        <v>3568</v>
      </c>
      <c r="K2079" t="s">
        <v>3569</v>
      </c>
      <c r="L2079" s="61" t="s">
        <v>92</v>
      </c>
      <c r="M2079" s="61" t="s">
        <v>3570</v>
      </c>
      <c r="N2079" s="41" t="s">
        <v>3578</v>
      </c>
      <c r="O2079" s="41" t="s">
        <v>3572</v>
      </c>
      <c r="P2079" s="41" t="s">
        <v>3573</v>
      </c>
      <c r="Q2079" s="47" t="str">
        <f t="shared" si="116"/>
        <v>IT-SW-01-03</v>
      </c>
      <c r="R2079" s="91" t="s">
        <v>3574</v>
      </c>
      <c r="S2079" s="46">
        <v>1088000</v>
      </c>
      <c r="T2079" s="61">
        <v>1</v>
      </c>
      <c r="U2079" s="62">
        <v>1</v>
      </c>
      <c r="V2079" s="49" t="str">
        <f t="shared" si="120"/>
        <v>COP</v>
      </c>
      <c r="W2079" t="b">
        <f t="shared" si="121"/>
        <v>0</v>
      </c>
    </row>
    <row r="2080" spans="1:23" x14ac:dyDescent="0.2">
      <c r="A2080" s="21" t="str">
        <f t="shared" si="117"/>
        <v>UT NimbitCanalIT-SW-01-04</v>
      </c>
      <c r="B2080" s="21" t="str">
        <f t="shared" si="118"/>
        <v>IT-SW-01-04Canal</v>
      </c>
      <c r="D2080" s="21" t="s">
        <v>81</v>
      </c>
      <c r="E2080" t="s">
        <v>3579</v>
      </c>
      <c r="F2080" s="41" t="s">
        <v>3567</v>
      </c>
      <c r="G2080" s="21" t="str">
        <f t="shared" si="119"/>
        <v>UT Nimbit</v>
      </c>
      <c r="H2080" s="21" t="s">
        <v>94</v>
      </c>
      <c r="I2080" s="21" t="s">
        <v>74</v>
      </c>
      <c r="J2080" t="s">
        <v>3568</v>
      </c>
      <c r="K2080" t="s">
        <v>3569</v>
      </c>
      <c r="L2080" s="61" t="s">
        <v>92</v>
      </c>
      <c r="M2080" s="61" t="s">
        <v>3570</v>
      </c>
      <c r="N2080" s="41" t="s">
        <v>3578</v>
      </c>
      <c r="O2080" s="41" t="s">
        <v>3576</v>
      </c>
      <c r="P2080" s="41" t="s">
        <v>3573</v>
      </c>
      <c r="Q2080" s="47" t="str">
        <f t="shared" si="116"/>
        <v>IT-SW-01-04</v>
      </c>
      <c r="R2080" s="91" t="s">
        <v>3574</v>
      </c>
      <c r="S2080" s="46">
        <v>2278000</v>
      </c>
      <c r="T2080" s="61">
        <v>1</v>
      </c>
      <c r="U2080" s="62">
        <v>1</v>
      </c>
      <c r="V2080" s="49" t="str">
        <f t="shared" si="120"/>
        <v>COP</v>
      </c>
      <c r="W2080" t="b">
        <f t="shared" si="121"/>
        <v>0</v>
      </c>
    </row>
    <row r="2081" spans="1:23" x14ac:dyDescent="0.2">
      <c r="A2081" s="21" t="str">
        <f t="shared" si="117"/>
        <v>UT NimbitCanalIT-SW-01-05</v>
      </c>
      <c r="B2081" s="21" t="str">
        <f t="shared" si="118"/>
        <v>IT-SW-01-05Canal</v>
      </c>
      <c r="D2081" s="21" t="s">
        <v>81</v>
      </c>
      <c r="E2081" t="s">
        <v>3580</v>
      </c>
      <c r="F2081" s="41" t="s">
        <v>3567</v>
      </c>
      <c r="G2081" s="21" t="str">
        <f t="shared" si="119"/>
        <v>UT Nimbit</v>
      </c>
      <c r="H2081" s="21" t="s">
        <v>94</v>
      </c>
      <c r="I2081" s="21" t="s">
        <v>74</v>
      </c>
      <c r="J2081" t="s">
        <v>3568</v>
      </c>
      <c r="K2081" t="s">
        <v>3569</v>
      </c>
      <c r="L2081" s="61" t="s">
        <v>92</v>
      </c>
      <c r="M2081" s="61" t="s">
        <v>3570</v>
      </c>
      <c r="N2081" s="41" t="s">
        <v>3581</v>
      </c>
      <c r="O2081" s="41" t="s">
        <v>3572</v>
      </c>
      <c r="P2081" s="41" t="s">
        <v>3573</v>
      </c>
      <c r="Q2081" s="47" t="str">
        <f t="shared" si="116"/>
        <v>IT-SW-01-05</v>
      </c>
      <c r="R2081" s="91" t="s">
        <v>3574</v>
      </c>
      <c r="S2081" s="46">
        <v>1088000</v>
      </c>
      <c r="T2081" s="61">
        <v>1</v>
      </c>
      <c r="U2081" s="62">
        <v>1</v>
      </c>
      <c r="V2081" s="49" t="str">
        <f t="shared" si="120"/>
        <v>COP</v>
      </c>
      <c r="W2081" t="b">
        <f t="shared" si="121"/>
        <v>0</v>
      </c>
    </row>
    <row r="2082" spans="1:23" x14ac:dyDescent="0.2">
      <c r="A2082" s="21" t="str">
        <f t="shared" si="117"/>
        <v>UT NimbitCanalIT-SW-01-06</v>
      </c>
      <c r="B2082" s="21" t="str">
        <f t="shared" si="118"/>
        <v>IT-SW-01-06Canal</v>
      </c>
      <c r="D2082" s="21" t="s">
        <v>81</v>
      </c>
      <c r="E2082" t="s">
        <v>3582</v>
      </c>
      <c r="F2082" s="41" t="s">
        <v>3567</v>
      </c>
      <c r="G2082" s="21" t="str">
        <f t="shared" si="119"/>
        <v>UT Nimbit</v>
      </c>
      <c r="H2082" s="21" t="s">
        <v>94</v>
      </c>
      <c r="I2082" s="21" t="s">
        <v>74</v>
      </c>
      <c r="J2082" t="s">
        <v>3568</v>
      </c>
      <c r="K2082" t="s">
        <v>3569</v>
      </c>
      <c r="L2082" s="61" t="s">
        <v>92</v>
      </c>
      <c r="M2082" s="61" t="s">
        <v>3570</v>
      </c>
      <c r="N2082" s="41" t="s">
        <v>3581</v>
      </c>
      <c r="O2082" s="41" t="s">
        <v>3576</v>
      </c>
      <c r="P2082" s="41" t="s">
        <v>3573</v>
      </c>
      <c r="Q2082" s="47" t="str">
        <f t="shared" si="116"/>
        <v>IT-SW-01-06</v>
      </c>
      <c r="R2082" s="91" t="s">
        <v>3574</v>
      </c>
      <c r="S2082" s="46">
        <v>2703000</v>
      </c>
      <c r="T2082" s="61">
        <v>1</v>
      </c>
      <c r="U2082" s="62">
        <v>1</v>
      </c>
      <c r="V2082" s="49" t="str">
        <f t="shared" si="120"/>
        <v>COP</v>
      </c>
      <c r="W2082" t="b">
        <f t="shared" si="121"/>
        <v>0</v>
      </c>
    </row>
    <row r="2083" spans="1:23" x14ac:dyDescent="0.2">
      <c r="A2083" s="21" t="str">
        <f t="shared" si="117"/>
        <v>UT NimbitCanalIT-SW-02-01</v>
      </c>
      <c r="B2083" s="21" t="str">
        <f t="shared" si="118"/>
        <v>IT-SW-02-01Canal</v>
      </c>
      <c r="D2083" s="21" t="s">
        <v>81</v>
      </c>
      <c r="E2083" t="s">
        <v>3583</v>
      </c>
      <c r="F2083" s="41" t="s">
        <v>3567</v>
      </c>
      <c r="G2083" s="21" t="str">
        <f t="shared" si="119"/>
        <v>UT Nimbit</v>
      </c>
      <c r="H2083" s="21" t="s">
        <v>94</v>
      </c>
      <c r="I2083" s="21" t="s">
        <v>74</v>
      </c>
      <c r="J2083" t="s">
        <v>3584</v>
      </c>
      <c r="K2083" t="s">
        <v>3585</v>
      </c>
      <c r="L2083" s="61" t="s">
        <v>92</v>
      </c>
      <c r="M2083" s="61" t="s">
        <v>3570</v>
      </c>
      <c r="N2083" s="41" t="s">
        <v>3571</v>
      </c>
      <c r="O2083" s="41" t="s">
        <v>3572</v>
      </c>
      <c r="P2083" s="41" t="s">
        <v>3573</v>
      </c>
      <c r="Q2083" s="47" t="str">
        <f t="shared" si="116"/>
        <v>IT-SW-02-01</v>
      </c>
      <c r="R2083" s="91" t="s">
        <v>3574</v>
      </c>
      <c r="S2083" s="46">
        <v>1088000</v>
      </c>
      <c r="T2083" s="61">
        <v>1</v>
      </c>
      <c r="U2083" s="62">
        <v>1</v>
      </c>
      <c r="V2083" s="49" t="str">
        <f t="shared" si="120"/>
        <v>COP</v>
      </c>
      <c r="W2083" t="b">
        <f t="shared" si="121"/>
        <v>0</v>
      </c>
    </row>
    <row r="2084" spans="1:23" x14ac:dyDescent="0.2">
      <c r="A2084" s="21" t="str">
        <f t="shared" si="117"/>
        <v>UT NimbitCanalIT-SW-02-02</v>
      </c>
      <c r="B2084" s="21" t="str">
        <f t="shared" si="118"/>
        <v>IT-SW-02-02Canal</v>
      </c>
      <c r="D2084" s="21" t="s">
        <v>81</v>
      </c>
      <c r="E2084" t="s">
        <v>3586</v>
      </c>
      <c r="F2084" s="41" t="s">
        <v>3567</v>
      </c>
      <c r="G2084" s="21" t="str">
        <f t="shared" si="119"/>
        <v>UT Nimbit</v>
      </c>
      <c r="H2084" s="21" t="s">
        <v>94</v>
      </c>
      <c r="I2084" s="21" t="s">
        <v>74</v>
      </c>
      <c r="J2084" t="s">
        <v>3584</v>
      </c>
      <c r="K2084" t="s">
        <v>3585</v>
      </c>
      <c r="L2084" s="61" t="s">
        <v>92</v>
      </c>
      <c r="M2084" s="61" t="s">
        <v>3570</v>
      </c>
      <c r="N2084" s="41" t="s">
        <v>3571</v>
      </c>
      <c r="O2084" s="41" t="s">
        <v>3576</v>
      </c>
      <c r="P2084" s="41" t="s">
        <v>3573</v>
      </c>
      <c r="Q2084" s="47" t="str">
        <f t="shared" si="116"/>
        <v>IT-SW-02-02</v>
      </c>
      <c r="R2084" s="91" t="s">
        <v>3574</v>
      </c>
      <c r="S2084" s="46">
        <v>2278000</v>
      </c>
      <c r="T2084" s="61">
        <v>1</v>
      </c>
      <c r="U2084" s="62">
        <v>1</v>
      </c>
      <c r="V2084" s="49" t="str">
        <f t="shared" si="120"/>
        <v>COP</v>
      </c>
      <c r="W2084" t="b">
        <f t="shared" si="121"/>
        <v>0</v>
      </c>
    </row>
    <row r="2085" spans="1:23" x14ac:dyDescent="0.2">
      <c r="A2085" s="21" t="str">
        <f t="shared" si="117"/>
        <v>UT NimbitCanalIT-SW-02-03</v>
      </c>
      <c r="B2085" s="21" t="str">
        <f t="shared" si="118"/>
        <v>IT-SW-02-03Canal</v>
      </c>
      <c r="D2085" s="21" t="s">
        <v>81</v>
      </c>
      <c r="E2085" t="s">
        <v>3587</v>
      </c>
      <c r="F2085" s="41" t="s">
        <v>3567</v>
      </c>
      <c r="G2085" s="21" t="str">
        <f t="shared" si="119"/>
        <v>UT Nimbit</v>
      </c>
      <c r="H2085" s="21" t="s">
        <v>94</v>
      </c>
      <c r="I2085" s="21" t="s">
        <v>74</v>
      </c>
      <c r="J2085" t="s">
        <v>3584</v>
      </c>
      <c r="K2085" t="s">
        <v>3585</v>
      </c>
      <c r="L2085" s="61" t="s">
        <v>92</v>
      </c>
      <c r="M2085" s="61" t="s">
        <v>3570</v>
      </c>
      <c r="N2085" s="41" t="s">
        <v>3578</v>
      </c>
      <c r="O2085" s="41" t="s">
        <v>3572</v>
      </c>
      <c r="P2085" s="41" t="s">
        <v>3573</v>
      </c>
      <c r="Q2085" s="47" t="str">
        <f t="shared" si="116"/>
        <v>IT-SW-02-03</v>
      </c>
      <c r="R2085" s="91" t="s">
        <v>3574</v>
      </c>
      <c r="S2085" s="46">
        <v>1088000</v>
      </c>
      <c r="T2085" s="61">
        <v>1</v>
      </c>
      <c r="U2085" s="62">
        <v>1</v>
      </c>
      <c r="V2085" s="49" t="str">
        <f t="shared" si="120"/>
        <v>COP</v>
      </c>
      <c r="W2085" t="b">
        <f t="shared" si="121"/>
        <v>0</v>
      </c>
    </row>
    <row r="2086" spans="1:23" x14ac:dyDescent="0.2">
      <c r="A2086" s="21" t="str">
        <f t="shared" si="117"/>
        <v>UT NimbitCanalIT-SW-02-04</v>
      </c>
      <c r="B2086" s="21" t="str">
        <f t="shared" si="118"/>
        <v>IT-SW-02-04Canal</v>
      </c>
      <c r="D2086" s="21" t="s">
        <v>81</v>
      </c>
      <c r="E2086" t="s">
        <v>3588</v>
      </c>
      <c r="F2086" s="41" t="s">
        <v>3567</v>
      </c>
      <c r="G2086" s="21" t="str">
        <f t="shared" si="119"/>
        <v>UT Nimbit</v>
      </c>
      <c r="H2086" s="21" t="s">
        <v>94</v>
      </c>
      <c r="I2086" s="21" t="s">
        <v>74</v>
      </c>
      <c r="J2086" t="s">
        <v>3584</v>
      </c>
      <c r="K2086" t="s">
        <v>3585</v>
      </c>
      <c r="L2086" s="61" t="s">
        <v>92</v>
      </c>
      <c r="M2086" s="61" t="s">
        <v>3570</v>
      </c>
      <c r="N2086" s="41" t="s">
        <v>3578</v>
      </c>
      <c r="O2086" s="41" t="s">
        <v>3576</v>
      </c>
      <c r="P2086" s="41" t="s">
        <v>3573</v>
      </c>
      <c r="Q2086" s="47" t="str">
        <f t="shared" si="116"/>
        <v>IT-SW-02-04</v>
      </c>
      <c r="R2086" s="91" t="s">
        <v>3574</v>
      </c>
      <c r="S2086" s="46">
        <v>2278000</v>
      </c>
      <c r="T2086" s="61">
        <v>1</v>
      </c>
      <c r="U2086" s="62">
        <v>1</v>
      </c>
      <c r="V2086" s="49" t="str">
        <f t="shared" si="120"/>
        <v>COP</v>
      </c>
      <c r="W2086" t="b">
        <f t="shared" si="121"/>
        <v>0</v>
      </c>
    </row>
    <row r="2087" spans="1:23" x14ac:dyDescent="0.2">
      <c r="A2087" s="21" t="str">
        <f t="shared" si="117"/>
        <v>UT NimbitCanalIT-SW-02-05</v>
      </c>
      <c r="B2087" s="21" t="str">
        <f t="shared" si="118"/>
        <v>IT-SW-02-05Canal</v>
      </c>
      <c r="D2087" s="21" t="s">
        <v>81</v>
      </c>
      <c r="E2087" t="s">
        <v>3589</v>
      </c>
      <c r="F2087" s="41" t="s">
        <v>3567</v>
      </c>
      <c r="G2087" s="21" t="str">
        <f t="shared" si="119"/>
        <v>UT Nimbit</v>
      </c>
      <c r="H2087" s="21" t="s">
        <v>94</v>
      </c>
      <c r="I2087" s="21" t="s">
        <v>74</v>
      </c>
      <c r="J2087" t="s">
        <v>3584</v>
      </c>
      <c r="K2087" t="s">
        <v>3585</v>
      </c>
      <c r="L2087" s="61" t="s">
        <v>92</v>
      </c>
      <c r="M2087" s="61" t="s">
        <v>3570</v>
      </c>
      <c r="N2087" s="41" t="s">
        <v>3581</v>
      </c>
      <c r="O2087" s="41" t="s">
        <v>3572</v>
      </c>
      <c r="P2087" s="41" t="s">
        <v>3573</v>
      </c>
      <c r="Q2087" s="47" t="str">
        <f t="shared" si="116"/>
        <v>IT-SW-02-05</v>
      </c>
      <c r="R2087" s="91" t="s">
        <v>3574</v>
      </c>
      <c r="S2087" s="46">
        <v>1088000</v>
      </c>
      <c r="T2087" s="61">
        <v>1</v>
      </c>
      <c r="U2087" s="62">
        <v>1</v>
      </c>
      <c r="V2087" s="49" t="str">
        <f t="shared" si="120"/>
        <v>COP</v>
      </c>
      <c r="W2087" t="b">
        <f t="shared" si="121"/>
        <v>0</v>
      </c>
    </row>
    <row r="2088" spans="1:23" x14ac:dyDescent="0.2">
      <c r="A2088" s="21" t="str">
        <f t="shared" si="117"/>
        <v>UT NimbitCanalIT-SW-02-06</v>
      </c>
      <c r="B2088" s="21" t="str">
        <f t="shared" si="118"/>
        <v>IT-SW-02-06Canal</v>
      </c>
      <c r="D2088" s="21" t="s">
        <v>81</v>
      </c>
      <c r="E2088" t="s">
        <v>3590</v>
      </c>
      <c r="F2088" s="41" t="s">
        <v>3567</v>
      </c>
      <c r="G2088" s="21" t="str">
        <f t="shared" si="119"/>
        <v>UT Nimbit</v>
      </c>
      <c r="H2088" s="21" t="s">
        <v>94</v>
      </c>
      <c r="I2088" s="21" t="s">
        <v>74</v>
      </c>
      <c r="J2088" t="s">
        <v>3584</v>
      </c>
      <c r="K2088" t="s">
        <v>3585</v>
      </c>
      <c r="L2088" s="61" t="s">
        <v>92</v>
      </c>
      <c r="M2088" s="61" t="s">
        <v>3570</v>
      </c>
      <c r="N2088" s="41" t="s">
        <v>3581</v>
      </c>
      <c r="O2088" s="41" t="s">
        <v>3576</v>
      </c>
      <c r="P2088" s="41" t="s">
        <v>3573</v>
      </c>
      <c r="Q2088" s="47" t="str">
        <f t="shared" si="116"/>
        <v>IT-SW-02-06</v>
      </c>
      <c r="R2088" s="91" t="s">
        <v>3574</v>
      </c>
      <c r="S2088" s="46">
        <v>2703000</v>
      </c>
      <c r="T2088" s="61">
        <v>1</v>
      </c>
      <c r="U2088" s="62">
        <v>1</v>
      </c>
      <c r="V2088" s="49" t="str">
        <f t="shared" si="120"/>
        <v>COP</v>
      </c>
      <c r="W2088" t="b">
        <f t="shared" si="121"/>
        <v>0</v>
      </c>
    </row>
    <row r="2089" spans="1:23" x14ac:dyDescent="0.2">
      <c r="A2089" s="21" t="str">
        <f t="shared" si="117"/>
        <v>UT NimbitCanalIT-SW-03-01</v>
      </c>
      <c r="B2089" s="21" t="str">
        <f t="shared" si="118"/>
        <v>IT-SW-03-01Canal</v>
      </c>
      <c r="D2089" s="21" t="s">
        <v>81</v>
      </c>
      <c r="E2089" t="s">
        <v>3591</v>
      </c>
      <c r="F2089" s="41" t="s">
        <v>3567</v>
      </c>
      <c r="G2089" s="21" t="str">
        <f t="shared" si="119"/>
        <v>UT Nimbit</v>
      </c>
      <c r="H2089" s="21" t="s">
        <v>94</v>
      </c>
      <c r="I2089" s="21" t="s">
        <v>74</v>
      </c>
      <c r="J2089" t="s">
        <v>3592</v>
      </c>
      <c r="K2089" t="s">
        <v>3569</v>
      </c>
      <c r="L2089" s="61" t="s">
        <v>92</v>
      </c>
      <c r="M2089" s="61" t="s">
        <v>3570</v>
      </c>
      <c r="N2089" s="41" t="s">
        <v>3571</v>
      </c>
      <c r="O2089" s="41" t="s">
        <v>3572</v>
      </c>
      <c r="P2089" s="41" t="s">
        <v>3573</v>
      </c>
      <c r="Q2089" s="47" t="str">
        <f t="shared" si="116"/>
        <v>IT-SW-03-01</v>
      </c>
      <c r="R2089" s="91" t="s">
        <v>3574</v>
      </c>
      <c r="S2089" s="46">
        <v>1088000</v>
      </c>
      <c r="T2089" s="61">
        <v>1</v>
      </c>
      <c r="U2089" s="62">
        <v>1</v>
      </c>
      <c r="V2089" s="49" t="str">
        <f t="shared" si="120"/>
        <v>COP</v>
      </c>
      <c r="W2089" t="b">
        <f t="shared" si="121"/>
        <v>0</v>
      </c>
    </row>
    <row r="2090" spans="1:23" x14ac:dyDescent="0.2">
      <c r="A2090" s="21" t="str">
        <f t="shared" si="117"/>
        <v>UT NimbitCanalIT-SW-03-02</v>
      </c>
      <c r="B2090" s="21" t="str">
        <f t="shared" si="118"/>
        <v>IT-SW-03-02Canal</v>
      </c>
      <c r="D2090" s="21" t="s">
        <v>81</v>
      </c>
      <c r="E2090" t="s">
        <v>3593</v>
      </c>
      <c r="F2090" s="41" t="s">
        <v>3567</v>
      </c>
      <c r="G2090" s="21" t="str">
        <f t="shared" si="119"/>
        <v>UT Nimbit</v>
      </c>
      <c r="H2090" s="21" t="s">
        <v>94</v>
      </c>
      <c r="I2090" s="21" t="s">
        <v>74</v>
      </c>
      <c r="J2090" t="s">
        <v>3592</v>
      </c>
      <c r="K2090" t="s">
        <v>3569</v>
      </c>
      <c r="L2090" s="61" t="s">
        <v>92</v>
      </c>
      <c r="M2090" s="61" t="s">
        <v>3570</v>
      </c>
      <c r="N2090" s="41" t="s">
        <v>3571</v>
      </c>
      <c r="O2090" s="41" t="s">
        <v>3576</v>
      </c>
      <c r="P2090" s="41" t="s">
        <v>3573</v>
      </c>
      <c r="Q2090" s="47" t="str">
        <f t="shared" si="116"/>
        <v>IT-SW-03-02</v>
      </c>
      <c r="R2090" s="91" t="s">
        <v>3574</v>
      </c>
      <c r="S2090" s="46">
        <v>2278000</v>
      </c>
      <c r="T2090" s="61">
        <v>1</v>
      </c>
      <c r="U2090" s="62">
        <v>1</v>
      </c>
      <c r="V2090" s="49" t="str">
        <f t="shared" si="120"/>
        <v>COP</v>
      </c>
      <c r="W2090" t="b">
        <f t="shared" si="121"/>
        <v>0</v>
      </c>
    </row>
    <row r="2091" spans="1:23" x14ac:dyDescent="0.2">
      <c r="A2091" s="21" t="str">
        <f t="shared" si="117"/>
        <v>UT NimbitCanalIT-SW-03-03</v>
      </c>
      <c r="B2091" s="21" t="str">
        <f t="shared" si="118"/>
        <v>IT-SW-03-03Canal</v>
      </c>
      <c r="D2091" s="21" t="s">
        <v>81</v>
      </c>
      <c r="E2091" t="s">
        <v>3594</v>
      </c>
      <c r="F2091" s="41" t="s">
        <v>3567</v>
      </c>
      <c r="G2091" s="21" t="str">
        <f t="shared" si="119"/>
        <v>UT Nimbit</v>
      </c>
      <c r="H2091" s="21" t="s">
        <v>94</v>
      </c>
      <c r="I2091" s="21" t="s">
        <v>74</v>
      </c>
      <c r="J2091" t="s">
        <v>3592</v>
      </c>
      <c r="K2091" t="s">
        <v>3569</v>
      </c>
      <c r="L2091" s="61" t="s">
        <v>92</v>
      </c>
      <c r="M2091" s="61" t="s">
        <v>3570</v>
      </c>
      <c r="N2091" s="41" t="s">
        <v>3578</v>
      </c>
      <c r="O2091" s="41" t="s">
        <v>3572</v>
      </c>
      <c r="P2091" s="41" t="s">
        <v>3573</v>
      </c>
      <c r="Q2091" s="47" t="str">
        <f t="shared" si="116"/>
        <v>IT-SW-03-03</v>
      </c>
      <c r="R2091" s="91" t="s">
        <v>3574</v>
      </c>
      <c r="S2091" s="46">
        <v>1088000</v>
      </c>
      <c r="T2091" s="61">
        <v>1</v>
      </c>
      <c r="U2091" s="62">
        <v>1</v>
      </c>
      <c r="V2091" s="49" t="str">
        <f t="shared" si="120"/>
        <v>COP</v>
      </c>
      <c r="W2091" t="b">
        <f t="shared" si="121"/>
        <v>0</v>
      </c>
    </row>
    <row r="2092" spans="1:23" x14ac:dyDescent="0.2">
      <c r="A2092" s="21" t="str">
        <f t="shared" si="117"/>
        <v>UT NimbitCanalIT-SW-03-04</v>
      </c>
      <c r="B2092" s="21" t="str">
        <f t="shared" si="118"/>
        <v>IT-SW-03-04Canal</v>
      </c>
      <c r="D2092" s="21" t="s">
        <v>81</v>
      </c>
      <c r="E2092" t="s">
        <v>3595</v>
      </c>
      <c r="F2092" s="41" t="s">
        <v>3567</v>
      </c>
      <c r="G2092" s="21" t="str">
        <f t="shared" si="119"/>
        <v>UT Nimbit</v>
      </c>
      <c r="H2092" s="21" t="s">
        <v>94</v>
      </c>
      <c r="I2092" s="21" t="s">
        <v>74</v>
      </c>
      <c r="J2092" t="s">
        <v>3592</v>
      </c>
      <c r="K2092" t="s">
        <v>3569</v>
      </c>
      <c r="L2092" s="61" t="s">
        <v>92</v>
      </c>
      <c r="M2092" s="61" t="s">
        <v>3570</v>
      </c>
      <c r="N2092" s="41" t="s">
        <v>3578</v>
      </c>
      <c r="O2092" s="41" t="s">
        <v>3576</v>
      </c>
      <c r="P2092" s="41" t="s">
        <v>3573</v>
      </c>
      <c r="Q2092" s="47" t="str">
        <f t="shared" si="116"/>
        <v>IT-SW-03-04</v>
      </c>
      <c r="R2092" s="91" t="s">
        <v>3574</v>
      </c>
      <c r="S2092" s="46">
        <v>2278000</v>
      </c>
      <c r="T2092" s="61">
        <v>1</v>
      </c>
      <c r="U2092" s="62">
        <v>1</v>
      </c>
      <c r="V2092" s="49" t="str">
        <f t="shared" si="120"/>
        <v>COP</v>
      </c>
      <c r="W2092" t="b">
        <f t="shared" si="121"/>
        <v>0</v>
      </c>
    </row>
    <row r="2093" spans="1:23" x14ac:dyDescent="0.2">
      <c r="A2093" s="21" t="str">
        <f t="shared" si="117"/>
        <v>UT NimbitCanalIT-SW-03-05</v>
      </c>
      <c r="B2093" s="21" t="str">
        <f t="shared" si="118"/>
        <v>IT-SW-03-05Canal</v>
      </c>
      <c r="D2093" s="21" t="s">
        <v>81</v>
      </c>
      <c r="E2093" t="s">
        <v>3596</v>
      </c>
      <c r="F2093" s="41" t="s">
        <v>3567</v>
      </c>
      <c r="G2093" s="21" t="str">
        <f t="shared" si="119"/>
        <v>UT Nimbit</v>
      </c>
      <c r="H2093" s="21" t="s">
        <v>94</v>
      </c>
      <c r="I2093" s="21" t="s">
        <v>74</v>
      </c>
      <c r="J2093" t="s">
        <v>3592</v>
      </c>
      <c r="K2093" t="s">
        <v>3569</v>
      </c>
      <c r="L2093" s="61" t="s">
        <v>92</v>
      </c>
      <c r="M2093" s="61" t="s">
        <v>3570</v>
      </c>
      <c r="N2093" s="41" t="s">
        <v>3581</v>
      </c>
      <c r="O2093" s="41" t="s">
        <v>3572</v>
      </c>
      <c r="P2093" s="41" t="s">
        <v>3573</v>
      </c>
      <c r="Q2093" s="47" t="str">
        <f t="shared" si="116"/>
        <v>IT-SW-03-05</v>
      </c>
      <c r="R2093" s="91" t="s">
        <v>3574</v>
      </c>
      <c r="S2093" s="46">
        <v>1088000</v>
      </c>
      <c r="T2093" s="61">
        <v>1</v>
      </c>
      <c r="U2093" s="62">
        <v>1</v>
      </c>
      <c r="V2093" s="49" t="str">
        <f t="shared" si="120"/>
        <v>COP</v>
      </c>
      <c r="W2093" t="b">
        <f t="shared" si="121"/>
        <v>0</v>
      </c>
    </row>
    <row r="2094" spans="1:23" x14ac:dyDescent="0.2">
      <c r="A2094" s="21" t="str">
        <f t="shared" si="117"/>
        <v>UT NimbitCanalIT-SW-03-06</v>
      </c>
      <c r="B2094" s="21" t="str">
        <f t="shared" si="118"/>
        <v>IT-SW-03-06Canal</v>
      </c>
      <c r="D2094" s="21" t="s">
        <v>81</v>
      </c>
      <c r="E2094" t="s">
        <v>3597</v>
      </c>
      <c r="F2094" s="41" t="s">
        <v>3567</v>
      </c>
      <c r="G2094" s="21" t="str">
        <f t="shared" si="119"/>
        <v>UT Nimbit</v>
      </c>
      <c r="H2094" s="21" t="s">
        <v>94</v>
      </c>
      <c r="I2094" s="21" t="s">
        <v>74</v>
      </c>
      <c r="J2094" t="s">
        <v>3592</v>
      </c>
      <c r="K2094" t="s">
        <v>3569</v>
      </c>
      <c r="L2094" s="61" t="s">
        <v>92</v>
      </c>
      <c r="M2094" s="61" t="s">
        <v>3570</v>
      </c>
      <c r="N2094" s="41" t="s">
        <v>3581</v>
      </c>
      <c r="O2094" s="41" t="s">
        <v>3576</v>
      </c>
      <c r="P2094" s="41" t="s">
        <v>3573</v>
      </c>
      <c r="Q2094" s="47" t="str">
        <f t="shared" si="116"/>
        <v>IT-SW-03-06</v>
      </c>
      <c r="R2094" s="91" t="s">
        <v>3574</v>
      </c>
      <c r="S2094" s="46">
        <v>2703000</v>
      </c>
      <c r="T2094" s="61">
        <v>1</v>
      </c>
      <c r="U2094" s="62">
        <v>1</v>
      </c>
      <c r="V2094" s="49" t="str">
        <f t="shared" si="120"/>
        <v>COP</v>
      </c>
      <c r="W2094" t="b">
        <f t="shared" si="121"/>
        <v>0</v>
      </c>
    </row>
    <row r="2095" spans="1:23" x14ac:dyDescent="0.2">
      <c r="A2095" s="21" t="str">
        <f t="shared" si="117"/>
        <v>UT NimbitCanalIT-SW-04-01</v>
      </c>
      <c r="B2095" s="21" t="str">
        <f t="shared" si="118"/>
        <v>IT-SW-04-01Canal</v>
      </c>
      <c r="D2095" s="21" t="s">
        <v>81</v>
      </c>
      <c r="E2095" t="s">
        <v>3598</v>
      </c>
      <c r="F2095" s="41" t="s">
        <v>3567</v>
      </c>
      <c r="G2095" s="21" t="str">
        <f t="shared" si="119"/>
        <v>UT Nimbit</v>
      </c>
      <c r="H2095" s="21" t="s">
        <v>94</v>
      </c>
      <c r="I2095" s="21" t="s">
        <v>74</v>
      </c>
      <c r="J2095" t="s">
        <v>3599</v>
      </c>
      <c r="K2095" t="s">
        <v>3585</v>
      </c>
      <c r="L2095" s="61" t="s">
        <v>92</v>
      </c>
      <c r="M2095" s="61" t="s">
        <v>3570</v>
      </c>
      <c r="N2095" s="41" t="s">
        <v>3571</v>
      </c>
      <c r="O2095" s="41" t="s">
        <v>3572</v>
      </c>
      <c r="P2095" s="41" t="s">
        <v>3573</v>
      </c>
      <c r="Q2095" s="47" t="str">
        <f t="shared" si="116"/>
        <v>IT-SW-04-01</v>
      </c>
      <c r="R2095" s="91" t="s">
        <v>3574</v>
      </c>
      <c r="S2095" s="46">
        <v>1088000</v>
      </c>
      <c r="T2095" s="61">
        <v>1</v>
      </c>
      <c r="U2095" s="62">
        <v>1</v>
      </c>
      <c r="V2095" s="49" t="str">
        <f t="shared" si="120"/>
        <v>COP</v>
      </c>
      <c r="W2095" t="b">
        <f t="shared" si="121"/>
        <v>0</v>
      </c>
    </row>
    <row r="2096" spans="1:23" x14ac:dyDescent="0.2">
      <c r="A2096" s="21" t="str">
        <f t="shared" si="117"/>
        <v>UT NimbitCanalIT-SW-04-02</v>
      </c>
      <c r="B2096" s="21" t="str">
        <f t="shared" si="118"/>
        <v>IT-SW-04-02Canal</v>
      </c>
      <c r="D2096" s="21" t="s">
        <v>81</v>
      </c>
      <c r="E2096" t="s">
        <v>3600</v>
      </c>
      <c r="F2096" s="41" t="s">
        <v>3567</v>
      </c>
      <c r="G2096" s="21" t="str">
        <f t="shared" si="119"/>
        <v>UT Nimbit</v>
      </c>
      <c r="H2096" s="21" t="s">
        <v>94</v>
      </c>
      <c r="I2096" s="21" t="s">
        <v>74</v>
      </c>
      <c r="J2096" t="s">
        <v>3599</v>
      </c>
      <c r="K2096" t="s">
        <v>3585</v>
      </c>
      <c r="L2096" s="61" t="s">
        <v>92</v>
      </c>
      <c r="M2096" s="61" t="s">
        <v>3570</v>
      </c>
      <c r="N2096" s="41" t="s">
        <v>3571</v>
      </c>
      <c r="O2096" s="41" t="s">
        <v>3576</v>
      </c>
      <c r="P2096" s="41" t="s">
        <v>3573</v>
      </c>
      <c r="Q2096" s="47" t="str">
        <f t="shared" si="116"/>
        <v>IT-SW-04-02</v>
      </c>
      <c r="R2096" s="91" t="s">
        <v>3574</v>
      </c>
      <c r="S2096" s="46">
        <v>2278000</v>
      </c>
      <c r="T2096" s="61">
        <v>1</v>
      </c>
      <c r="U2096" s="62">
        <v>1</v>
      </c>
      <c r="V2096" s="49" t="str">
        <f t="shared" si="120"/>
        <v>COP</v>
      </c>
      <c r="W2096" t="b">
        <f t="shared" si="121"/>
        <v>0</v>
      </c>
    </row>
    <row r="2097" spans="1:23" x14ac:dyDescent="0.2">
      <c r="A2097" s="21" t="str">
        <f t="shared" si="117"/>
        <v>UT NimbitCanalIT-SW-04-03</v>
      </c>
      <c r="B2097" s="21" t="str">
        <f t="shared" si="118"/>
        <v>IT-SW-04-03Canal</v>
      </c>
      <c r="D2097" s="21" t="s">
        <v>81</v>
      </c>
      <c r="E2097" t="s">
        <v>3601</v>
      </c>
      <c r="F2097" s="41" t="s">
        <v>3567</v>
      </c>
      <c r="G2097" s="21" t="str">
        <f t="shared" si="119"/>
        <v>UT Nimbit</v>
      </c>
      <c r="H2097" s="21" t="s">
        <v>94</v>
      </c>
      <c r="I2097" s="21" t="s">
        <v>74</v>
      </c>
      <c r="J2097" t="s">
        <v>3599</v>
      </c>
      <c r="K2097" t="s">
        <v>3585</v>
      </c>
      <c r="L2097" s="61" t="s">
        <v>92</v>
      </c>
      <c r="M2097" s="61" t="s">
        <v>3570</v>
      </c>
      <c r="N2097" s="41" t="s">
        <v>3578</v>
      </c>
      <c r="O2097" s="41" t="s">
        <v>3572</v>
      </c>
      <c r="P2097" s="41" t="s">
        <v>3573</v>
      </c>
      <c r="Q2097" s="47" t="str">
        <f t="shared" si="116"/>
        <v>IT-SW-04-03</v>
      </c>
      <c r="R2097" s="91" t="s">
        <v>3574</v>
      </c>
      <c r="S2097" s="46">
        <v>1088000</v>
      </c>
      <c r="T2097" s="61">
        <v>1</v>
      </c>
      <c r="U2097" s="62">
        <v>1</v>
      </c>
      <c r="V2097" s="49" t="str">
        <f t="shared" si="120"/>
        <v>COP</v>
      </c>
      <c r="W2097" t="b">
        <f t="shared" si="121"/>
        <v>0</v>
      </c>
    </row>
    <row r="2098" spans="1:23" x14ac:dyDescent="0.2">
      <c r="A2098" s="21" t="str">
        <f t="shared" si="117"/>
        <v>UT NimbitCanalIT-SW-04-04</v>
      </c>
      <c r="B2098" s="21" t="str">
        <f t="shared" si="118"/>
        <v>IT-SW-04-04Canal</v>
      </c>
      <c r="D2098" s="21" t="s">
        <v>81</v>
      </c>
      <c r="E2098" t="s">
        <v>3602</v>
      </c>
      <c r="F2098" s="41" t="s">
        <v>3567</v>
      </c>
      <c r="G2098" s="21" t="str">
        <f t="shared" si="119"/>
        <v>UT Nimbit</v>
      </c>
      <c r="H2098" s="21" t="s">
        <v>94</v>
      </c>
      <c r="I2098" s="21" t="s">
        <v>74</v>
      </c>
      <c r="J2098" t="s">
        <v>3599</v>
      </c>
      <c r="K2098" t="s">
        <v>3585</v>
      </c>
      <c r="L2098" s="61" t="s">
        <v>92</v>
      </c>
      <c r="M2098" s="61" t="s">
        <v>3570</v>
      </c>
      <c r="N2098" s="41" t="s">
        <v>3578</v>
      </c>
      <c r="O2098" s="41" t="s">
        <v>3576</v>
      </c>
      <c r="P2098" s="41" t="s">
        <v>3573</v>
      </c>
      <c r="Q2098" s="47" t="str">
        <f t="shared" si="116"/>
        <v>IT-SW-04-04</v>
      </c>
      <c r="R2098" s="91" t="s">
        <v>3574</v>
      </c>
      <c r="S2098" s="46">
        <v>2278000</v>
      </c>
      <c r="T2098" s="61">
        <v>1</v>
      </c>
      <c r="U2098" s="62">
        <v>1</v>
      </c>
      <c r="V2098" s="49" t="str">
        <f t="shared" si="120"/>
        <v>COP</v>
      </c>
      <c r="W2098" t="b">
        <f t="shared" si="121"/>
        <v>0</v>
      </c>
    </row>
    <row r="2099" spans="1:23" x14ac:dyDescent="0.2">
      <c r="A2099" s="21" t="str">
        <f t="shared" si="117"/>
        <v>UT NimbitCanalIT-SW-04-05</v>
      </c>
      <c r="B2099" s="21" t="str">
        <f t="shared" si="118"/>
        <v>IT-SW-04-05Canal</v>
      </c>
      <c r="D2099" s="21" t="s">
        <v>81</v>
      </c>
      <c r="E2099" t="s">
        <v>3603</v>
      </c>
      <c r="F2099" s="41" t="s">
        <v>3567</v>
      </c>
      <c r="G2099" s="21" t="str">
        <f t="shared" si="119"/>
        <v>UT Nimbit</v>
      </c>
      <c r="H2099" s="21" t="s">
        <v>94</v>
      </c>
      <c r="I2099" s="21" t="s">
        <v>74</v>
      </c>
      <c r="J2099" t="s">
        <v>3599</v>
      </c>
      <c r="K2099" t="s">
        <v>3585</v>
      </c>
      <c r="L2099" s="61" t="s">
        <v>92</v>
      </c>
      <c r="M2099" s="61" t="s">
        <v>3570</v>
      </c>
      <c r="N2099" s="41" t="s">
        <v>3581</v>
      </c>
      <c r="O2099" s="41" t="s">
        <v>3572</v>
      </c>
      <c r="P2099" s="41" t="s">
        <v>3573</v>
      </c>
      <c r="Q2099" s="47" t="str">
        <f t="shared" si="116"/>
        <v>IT-SW-04-05</v>
      </c>
      <c r="R2099" s="91" t="s">
        <v>3574</v>
      </c>
      <c r="S2099" s="46">
        <v>1088000</v>
      </c>
      <c r="T2099" s="61">
        <v>1</v>
      </c>
      <c r="U2099" s="62">
        <v>1</v>
      </c>
      <c r="V2099" s="49" t="str">
        <f t="shared" si="120"/>
        <v>COP</v>
      </c>
      <c r="W2099" t="b">
        <f t="shared" si="121"/>
        <v>0</v>
      </c>
    </row>
    <row r="2100" spans="1:23" x14ac:dyDescent="0.2">
      <c r="A2100" s="21" t="str">
        <f t="shared" si="117"/>
        <v>UT NimbitCanalIT-SW-04-06</v>
      </c>
      <c r="B2100" s="21" t="str">
        <f t="shared" si="118"/>
        <v>IT-SW-04-06Canal</v>
      </c>
      <c r="D2100" s="21" t="s">
        <v>81</v>
      </c>
      <c r="E2100" t="s">
        <v>3604</v>
      </c>
      <c r="F2100" s="41" t="s">
        <v>3567</v>
      </c>
      <c r="G2100" s="21" t="str">
        <f t="shared" si="119"/>
        <v>UT Nimbit</v>
      </c>
      <c r="H2100" s="21" t="s">
        <v>94</v>
      </c>
      <c r="I2100" s="21" t="s">
        <v>74</v>
      </c>
      <c r="J2100" t="s">
        <v>3599</v>
      </c>
      <c r="K2100" t="s">
        <v>3585</v>
      </c>
      <c r="L2100" s="61" t="s">
        <v>92</v>
      </c>
      <c r="M2100" s="61" t="s">
        <v>3570</v>
      </c>
      <c r="N2100" s="41" t="s">
        <v>3581</v>
      </c>
      <c r="O2100" s="41" t="s">
        <v>3576</v>
      </c>
      <c r="P2100" s="41" t="s">
        <v>3573</v>
      </c>
      <c r="Q2100" s="47" t="str">
        <f t="shared" si="116"/>
        <v>IT-SW-04-06</v>
      </c>
      <c r="R2100" s="91" t="s">
        <v>3574</v>
      </c>
      <c r="S2100" s="46">
        <v>2703000</v>
      </c>
      <c r="T2100" s="61">
        <v>1</v>
      </c>
      <c r="U2100" s="62">
        <v>1</v>
      </c>
      <c r="V2100" s="49" t="str">
        <f t="shared" si="120"/>
        <v>COP</v>
      </c>
      <c r="W2100" t="b">
        <f t="shared" si="121"/>
        <v>0</v>
      </c>
    </row>
    <row r="2101" spans="1:23" x14ac:dyDescent="0.2">
      <c r="A2101" s="21" t="str">
        <f t="shared" si="117"/>
        <v>UT NimbitCanalIT-SW-05-01</v>
      </c>
      <c r="B2101" s="21" t="str">
        <f t="shared" si="118"/>
        <v>IT-SW-05-01Canal</v>
      </c>
      <c r="D2101" s="21" t="s">
        <v>81</v>
      </c>
      <c r="E2101" t="s">
        <v>3605</v>
      </c>
      <c r="F2101" s="41" t="s">
        <v>3567</v>
      </c>
      <c r="G2101" s="21" t="str">
        <f t="shared" si="119"/>
        <v>UT Nimbit</v>
      </c>
      <c r="H2101" s="21" t="s">
        <v>94</v>
      </c>
      <c r="I2101" s="21" t="s">
        <v>74</v>
      </c>
      <c r="J2101" t="s">
        <v>3606</v>
      </c>
      <c r="K2101" t="s">
        <v>3607</v>
      </c>
      <c r="L2101" s="61" t="s">
        <v>92</v>
      </c>
      <c r="M2101" s="61" t="s">
        <v>3570</v>
      </c>
      <c r="N2101" s="41" t="s">
        <v>3571</v>
      </c>
      <c r="O2101" s="41" t="s">
        <v>3572</v>
      </c>
      <c r="P2101" s="41" t="s">
        <v>3608</v>
      </c>
      <c r="Q2101" s="47" t="str">
        <f t="shared" ref="Q2101:Q2136" si="122">E2101</f>
        <v>IT-SW-05-01</v>
      </c>
      <c r="R2101" s="91" t="s">
        <v>3574</v>
      </c>
      <c r="S2101" s="46">
        <v>2720000</v>
      </c>
      <c r="T2101" s="61">
        <v>1</v>
      </c>
      <c r="U2101" s="62">
        <v>1</v>
      </c>
      <c r="V2101" s="49" t="str">
        <f t="shared" si="120"/>
        <v>COP</v>
      </c>
      <c r="W2101" t="b">
        <f t="shared" si="121"/>
        <v>0</v>
      </c>
    </row>
    <row r="2102" spans="1:23" x14ac:dyDescent="0.2">
      <c r="A2102" s="21" t="str">
        <f t="shared" si="117"/>
        <v>UT NimbitCanalIT-SW-05-02</v>
      </c>
      <c r="B2102" s="21" t="str">
        <f t="shared" si="118"/>
        <v>IT-SW-05-02Canal</v>
      </c>
      <c r="D2102" s="21" t="s">
        <v>81</v>
      </c>
      <c r="E2102" t="s">
        <v>3609</v>
      </c>
      <c r="F2102" s="41" t="s">
        <v>3567</v>
      </c>
      <c r="G2102" s="21" t="str">
        <f t="shared" si="119"/>
        <v>UT Nimbit</v>
      </c>
      <c r="H2102" s="21" t="s">
        <v>94</v>
      </c>
      <c r="I2102" s="21" t="s">
        <v>74</v>
      </c>
      <c r="J2102" t="s">
        <v>3606</v>
      </c>
      <c r="K2102" t="s">
        <v>3607</v>
      </c>
      <c r="L2102" s="61" t="s">
        <v>92</v>
      </c>
      <c r="M2102" s="61" t="s">
        <v>3570</v>
      </c>
      <c r="N2102" s="41" t="s">
        <v>3571</v>
      </c>
      <c r="O2102" s="41" t="s">
        <v>3576</v>
      </c>
      <c r="P2102" s="41" t="s">
        <v>3608</v>
      </c>
      <c r="Q2102" s="47" t="str">
        <f t="shared" si="122"/>
        <v>IT-SW-05-02</v>
      </c>
      <c r="R2102" s="91" t="s">
        <v>3574</v>
      </c>
      <c r="S2102" s="46">
        <v>3910000</v>
      </c>
      <c r="T2102" s="61">
        <v>1</v>
      </c>
      <c r="U2102" s="62">
        <v>1</v>
      </c>
      <c r="V2102" s="49" t="str">
        <f t="shared" si="120"/>
        <v>COP</v>
      </c>
      <c r="W2102" t="b">
        <f t="shared" si="121"/>
        <v>0</v>
      </c>
    </row>
    <row r="2103" spans="1:23" x14ac:dyDescent="0.2">
      <c r="A2103" s="21" t="str">
        <f t="shared" si="117"/>
        <v>UT NimbitCanalIT-SW-05-03</v>
      </c>
      <c r="B2103" s="21" t="str">
        <f t="shared" si="118"/>
        <v>IT-SW-05-03Canal</v>
      </c>
      <c r="D2103" s="21" t="s">
        <v>81</v>
      </c>
      <c r="E2103" t="s">
        <v>3610</v>
      </c>
      <c r="F2103" s="41" t="s">
        <v>3567</v>
      </c>
      <c r="G2103" s="21" t="str">
        <f t="shared" si="119"/>
        <v>UT Nimbit</v>
      </c>
      <c r="H2103" s="21" t="s">
        <v>94</v>
      </c>
      <c r="I2103" s="21" t="s">
        <v>74</v>
      </c>
      <c r="J2103" t="s">
        <v>3606</v>
      </c>
      <c r="K2103" t="s">
        <v>3607</v>
      </c>
      <c r="L2103" s="61" t="s">
        <v>92</v>
      </c>
      <c r="M2103" s="61" t="s">
        <v>3570</v>
      </c>
      <c r="N2103" s="41" t="s">
        <v>3578</v>
      </c>
      <c r="O2103" s="41" t="s">
        <v>3572</v>
      </c>
      <c r="P2103" s="41" t="s">
        <v>3608</v>
      </c>
      <c r="Q2103" s="47" t="str">
        <f t="shared" si="122"/>
        <v>IT-SW-05-03</v>
      </c>
      <c r="R2103" s="91" t="s">
        <v>3574</v>
      </c>
      <c r="S2103" s="46">
        <v>2720000</v>
      </c>
      <c r="T2103" s="61">
        <v>1</v>
      </c>
      <c r="U2103" s="62">
        <v>1</v>
      </c>
      <c r="V2103" s="49" t="str">
        <f t="shared" si="120"/>
        <v>COP</v>
      </c>
      <c r="W2103" t="b">
        <f t="shared" si="121"/>
        <v>0</v>
      </c>
    </row>
    <row r="2104" spans="1:23" x14ac:dyDescent="0.2">
      <c r="A2104" s="21" t="str">
        <f t="shared" si="117"/>
        <v>UT NimbitCanalIT-SW-05-04</v>
      </c>
      <c r="B2104" s="21" t="str">
        <f t="shared" si="118"/>
        <v>IT-SW-05-04Canal</v>
      </c>
      <c r="D2104" s="21" t="s">
        <v>81</v>
      </c>
      <c r="E2104" t="s">
        <v>3611</v>
      </c>
      <c r="F2104" s="41" t="s">
        <v>3567</v>
      </c>
      <c r="G2104" s="21" t="str">
        <f t="shared" si="119"/>
        <v>UT Nimbit</v>
      </c>
      <c r="H2104" s="21" t="s">
        <v>94</v>
      </c>
      <c r="I2104" s="21" t="s">
        <v>74</v>
      </c>
      <c r="J2104" t="s">
        <v>3606</v>
      </c>
      <c r="K2104" t="s">
        <v>3607</v>
      </c>
      <c r="L2104" s="61" t="s">
        <v>92</v>
      </c>
      <c r="M2104" s="61" t="s">
        <v>3570</v>
      </c>
      <c r="N2104" s="41" t="s">
        <v>3578</v>
      </c>
      <c r="O2104" s="41" t="s">
        <v>3576</v>
      </c>
      <c r="P2104" s="41" t="s">
        <v>3608</v>
      </c>
      <c r="Q2104" s="47" t="str">
        <f t="shared" si="122"/>
        <v>IT-SW-05-04</v>
      </c>
      <c r="R2104" s="91" t="s">
        <v>3574</v>
      </c>
      <c r="S2104" s="46">
        <v>3910000</v>
      </c>
      <c r="T2104" s="61">
        <v>1</v>
      </c>
      <c r="U2104" s="62">
        <v>1</v>
      </c>
      <c r="V2104" s="49" t="str">
        <f t="shared" si="120"/>
        <v>COP</v>
      </c>
      <c r="W2104" t="b">
        <f t="shared" si="121"/>
        <v>0</v>
      </c>
    </row>
    <row r="2105" spans="1:23" x14ac:dyDescent="0.2">
      <c r="A2105" s="21" t="str">
        <f t="shared" si="117"/>
        <v>UT NimbitCanalIT-SW-05-05</v>
      </c>
      <c r="B2105" s="21" t="str">
        <f t="shared" si="118"/>
        <v>IT-SW-05-05Canal</v>
      </c>
      <c r="D2105" s="21" t="s">
        <v>81</v>
      </c>
      <c r="E2105" t="s">
        <v>3612</v>
      </c>
      <c r="F2105" s="41" t="s">
        <v>3567</v>
      </c>
      <c r="G2105" s="21" t="str">
        <f t="shared" si="119"/>
        <v>UT Nimbit</v>
      </c>
      <c r="H2105" s="21" t="s">
        <v>94</v>
      </c>
      <c r="I2105" s="21" t="s">
        <v>74</v>
      </c>
      <c r="J2105" t="s">
        <v>3606</v>
      </c>
      <c r="K2105" t="s">
        <v>3607</v>
      </c>
      <c r="L2105" s="61" t="s">
        <v>92</v>
      </c>
      <c r="M2105" s="61" t="s">
        <v>3570</v>
      </c>
      <c r="N2105" s="41" t="s">
        <v>3581</v>
      </c>
      <c r="O2105" s="41" t="s">
        <v>3572</v>
      </c>
      <c r="P2105" s="41" t="s">
        <v>3608</v>
      </c>
      <c r="Q2105" s="47" t="str">
        <f t="shared" si="122"/>
        <v>IT-SW-05-05</v>
      </c>
      <c r="R2105" s="91" t="s">
        <v>3574</v>
      </c>
      <c r="S2105" s="46">
        <v>2720000</v>
      </c>
      <c r="T2105" s="61">
        <v>1</v>
      </c>
      <c r="U2105" s="62">
        <v>1</v>
      </c>
      <c r="V2105" s="49" t="str">
        <f t="shared" si="120"/>
        <v>COP</v>
      </c>
      <c r="W2105" t="b">
        <f t="shared" si="121"/>
        <v>0</v>
      </c>
    </row>
    <row r="2106" spans="1:23" x14ac:dyDescent="0.2">
      <c r="A2106" s="21" t="str">
        <f t="shared" ref="A2106:A2169" si="123">D2106&amp;F2106&amp;E2106</f>
        <v>UT NimbitCanalIT-SW-05-06</v>
      </c>
      <c r="B2106" s="21" t="str">
        <f t="shared" ref="B2106:B2169" si="124">E2106&amp;F2106</f>
        <v>IT-SW-05-06Canal</v>
      </c>
      <c r="D2106" s="21" t="s">
        <v>81</v>
      </c>
      <c r="E2106" t="s">
        <v>3613</v>
      </c>
      <c r="F2106" s="41" t="s">
        <v>3567</v>
      </c>
      <c r="G2106" s="21" t="str">
        <f t="shared" ref="G2106:G2136" si="125">D2106</f>
        <v>UT Nimbit</v>
      </c>
      <c r="H2106" s="21" t="s">
        <v>94</v>
      </c>
      <c r="I2106" s="21" t="s">
        <v>74</v>
      </c>
      <c r="J2106" t="s">
        <v>3606</v>
      </c>
      <c r="K2106" t="s">
        <v>3607</v>
      </c>
      <c r="L2106" s="61" t="s">
        <v>92</v>
      </c>
      <c r="M2106" s="61" t="s">
        <v>3570</v>
      </c>
      <c r="N2106" s="41" t="s">
        <v>3581</v>
      </c>
      <c r="O2106" s="41" t="s">
        <v>3576</v>
      </c>
      <c r="P2106" s="41" t="s">
        <v>3608</v>
      </c>
      <c r="Q2106" s="47" t="str">
        <f t="shared" si="122"/>
        <v>IT-SW-05-06</v>
      </c>
      <c r="R2106" s="91" t="s">
        <v>3574</v>
      </c>
      <c r="S2106" s="46">
        <v>4335000</v>
      </c>
      <c r="T2106" s="61">
        <v>1</v>
      </c>
      <c r="U2106" s="62">
        <v>1</v>
      </c>
      <c r="V2106" s="49" t="str">
        <f t="shared" ref="V2106:V2169" si="126">H2106</f>
        <v>COP</v>
      </c>
      <c r="W2106" t="b">
        <f t="shared" ref="W2106:W2136" si="127">IF(U2106="NO",0,IF(U2106="SI",1))</f>
        <v>0</v>
      </c>
    </row>
    <row r="2107" spans="1:23" x14ac:dyDescent="0.2">
      <c r="A2107" s="21" t="str">
        <f t="shared" si="123"/>
        <v>UT NimbitCanalIT-SW-06-01</v>
      </c>
      <c r="B2107" s="21" t="str">
        <f t="shared" si="124"/>
        <v>IT-SW-06-01Canal</v>
      </c>
      <c r="D2107" s="21" t="s">
        <v>81</v>
      </c>
      <c r="E2107" t="s">
        <v>3614</v>
      </c>
      <c r="F2107" s="41" t="s">
        <v>3567</v>
      </c>
      <c r="G2107" s="21" t="str">
        <f t="shared" si="125"/>
        <v>UT Nimbit</v>
      </c>
      <c r="H2107" s="21" t="s">
        <v>94</v>
      </c>
      <c r="I2107" s="21" t="s">
        <v>74</v>
      </c>
      <c r="J2107" t="s">
        <v>3615</v>
      </c>
      <c r="K2107" t="s">
        <v>3616</v>
      </c>
      <c r="L2107" s="61" t="s">
        <v>92</v>
      </c>
      <c r="M2107" s="61" t="s">
        <v>3570</v>
      </c>
      <c r="N2107" s="41" t="s">
        <v>3571</v>
      </c>
      <c r="O2107" s="41" t="s">
        <v>3576</v>
      </c>
      <c r="P2107" s="41" t="s">
        <v>3608</v>
      </c>
      <c r="Q2107" s="47" t="str">
        <f t="shared" si="122"/>
        <v>IT-SW-06-01</v>
      </c>
      <c r="R2107" s="91" t="s">
        <v>3574</v>
      </c>
      <c r="S2107" s="46">
        <v>20490000</v>
      </c>
      <c r="T2107" s="61">
        <v>1</v>
      </c>
      <c r="U2107" s="62">
        <v>1</v>
      </c>
      <c r="V2107" s="49" t="str">
        <f t="shared" si="126"/>
        <v>COP</v>
      </c>
      <c r="W2107" t="b">
        <f t="shared" si="127"/>
        <v>0</v>
      </c>
    </row>
    <row r="2108" spans="1:23" x14ac:dyDescent="0.2">
      <c r="A2108" s="21" t="str">
        <f t="shared" si="123"/>
        <v>UT NimbitCanalIT-SW-06-02</v>
      </c>
      <c r="B2108" s="21" t="str">
        <f t="shared" si="124"/>
        <v>IT-SW-06-02Canal</v>
      </c>
      <c r="D2108" s="21" t="s">
        <v>81</v>
      </c>
      <c r="E2108" t="s">
        <v>3617</v>
      </c>
      <c r="F2108" s="41" t="s">
        <v>3567</v>
      </c>
      <c r="G2108" s="21" t="str">
        <f t="shared" si="125"/>
        <v>UT Nimbit</v>
      </c>
      <c r="H2108" s="21" t="s">
        <v>94</v>
      </c>
      <c r="I2108" s="21" t="s">
        <v>74</v>
      </c>
      <c r="J2108" t="s">
        <v>3615</v>
      </c>
      <c r="K2108" t="s">
        <v>3616</v>
      </c>
      <c r="L2108" s="61" t="s">
        <v>92</v>
      </c>
      <c r="M2108" s="61" t="s">
        <v>3570</v>
      </c>
      <c r="N2108" s="41" t="s">
        <v>3578</v>
      </c>
      <c r="O2108" s="41" t="s">
        <v>3576</v>
      </c>
      <c r="P2108" s="41" t="s">
        <v>3608</v>
      </c>
      <c r="Q2108" s="47" t="str">
        <f t="shared" si="122"/>
        <v>IT-SW-06-02</v>
      </c>
      <c r="R2108" s="91" t="s">
        <v>3574</v>
      </c>
      <c r="S2108" s="46">
        <v>20490000</v>
      </c>
      <c r="T2108" s="61">
        <v>1</v>
      </c>
      <c r="U2108" s="62">
        <v>1</v>
      </c>
      <c r="V2108" s="49" t="str">
        <f t="shared" si="126"/>
        <v>COP</v>
      </c>
      <c r="W2108" t="b">
        <f t="shared" si="127"/>
        <v>0</v>
      </c>
    </row>
    <row r="2109" spans="1:23" x14ac:dyDescent="0.2">
      <c r="A2109" s="21" t="str">
        <f t="shared" si="123"/>
        <v>UT NimbitCanalIT-SW-06-03</v>
      </c>
      <c r="B2109" s="21" t="str">
        <f t="shared" si="124"/>
        <v>IT-SW-06-03Canal</v>
      </c>
      <c r="D2109" s="21" t="s">
        <v>81</v>
      </c>
      <c r="E2109" t="s">
        <v>3618</v>
      </c>
      <c r="F2109" s="41" t="s">
        <v>3567</v>
      </c>
      <c r="G2109" s="21" t="str">
        <f t="shared" si="125"/>
        <v>UT Nimbit</v>
      </c>
      <c r="H2109" s="21" t="s">
        <v>94</v>
      </c>
      <c r="I2109" s="21" t="s">
        <v>74</v>
      </c>
      <c r="J2109" t="s">
        <v>3615</v>
      </c>
      <c r="K2109" t="s">
        <v>3616</v>
      </c>
      <c r="L2109" s="61" t="s">
        <v>92</v>
      </c>
      <c r="M2109" s="61" t="s">
        <v>3570</v>
      </c>
      <c r="N2109" s="41" t="s">
        <v>3581</v>
      </c>
      <c r="O2109" s="41" t="s">
        <v>3576</v>
      </c>
      <c r="P2109" s="41" t="s">
        <v>3608</v>
      </c>
      <c r="Q2109" s="47" t="str">
        <f t="shared" si="122"/>
        <v>IT-SW-06-03</v>
      </c>
      <c r="R2109" s="91" t="s">
        <v>3574</v>
      </c>
      <c r="S2109" s="46">
        <v>22115000</v>
      </c>
      <c r="T2109" s="61">
        <v>1</v>
      </c>
      <c r="U2109" s="62">
        <v>1</v>
      </c>
      <c r="V2109" s="49" t="str">
        <f t="shared" si="126"/>
        <v>COP</v>
      </c>
      <c r="W2109" t="b">
        <f t="shared" si="127"/>
        <v>0</v>
      </c>
    </row>
    <row r="2110" spans="1:23" x14ac:dyDescent="0.2">
      <c r="A2110" s="21" t="str">
        <f t="shared" si="123"/>
        <v>UT NimbitCanalIT-SW-07-01</v>
      </c>
      <c r="B2110" s="21" t="str">
        <f t="shared" si="124"/>
        <v>IT-SW-07-01Canal</v>
      </c>
      <c r="D2110" s="21" t="s">
        <v>81</v>
      </c>
      <c r="E2110" t="s">
        <v>3619</v>
      </c>
      <c r="F2110" s="41" t="s">
        <v>3567</v>
      </c>
      <c r="G2110" s="21" t="str">
        <f t="shared" si="125"/>
        <v>UT Nimbit</v>
      </c>
      <c r="H2110" s="21" t="s">
        <v>94</v>
      </c>
      <c r="I2110" s="21" t="s">
        <v>74</v>
      </c>
      <c r="J2110" t="s">
        <v>3620</v>
      </c>
      <c r="K2110" t="s">
        <v>29</v>
      </c>
      <c r="L2110" s="61" t="s">
        <v>92</v>
      </c>
      <c r="M2110" s="61" t="s">
        <v>3570</v>
      </c>
      <c r="N2110" s="41" t="s">
        <v>3571</v>
      </c>
      <c r="O2110" s="41" t="s">
        <v>3572</v>
      </c>
      <c r="P2110" s="41" t="s">
        <v>3621</v>
      </c>
      <c r="Q2110" s="47" t="str">
        <f t="shared" si="122"/>
        <v>IT-SW-07-01</v>
      </c>
      <c r="R2110" s="91" t="s">
        <v>3574</v>
      </c>
      <c r="S2110" s="46">
        <v>17000</v>
      </c>
      <c r="T2110" s="61">
        <v>1</v>
      </c>
      <c r="U2110" s="62">
        <v>1</v>
      </c>
      <c r="V2110" s="49" t="str">
        <f t="shared" si="126"/>
        <v>COP</v>
      </c>
      <c r="W2110" t="b">
        <f t="shared" si="127"/>
        <v>0</v>
      </c>
    </row>
    <row r="2111" spans="1:23" x14ac:dyDescent="0.2">
      <c r="A2111" s="21" t="str">
        <f t="shared" si="123"/>
        <v>UT NimbitCanalIT-SW-07-02</v>
      </c>
      <c r="B2111" s="21" t="str">
        <f t="shared" si="124"/>
        <v>IT-SW-07-02Canal</v>
      </c>
      <c r="D2111" s="21" t="s">
        <v>81</v>
      </c>
      <c r="E2111" t="s">
        <v>3622</v>
      </c>
      <c r="F2111" s="41" t="s">
        <v>3567</v>
      </c>
      <c r="G2111" s="21" t="str">
        <f t="shared" si="125"/>
        <v>UT Nimbit</v>
      </c>
      <c r="H2111" s="21" t="s">
        <v>94</v>
      </c>
      <c r="I2111" s="21" t="s">
        <v>74</v>
      </c>
      <c r="J2111" t="s">
        <v>3620</v>
      </c>
      <c r="K2111" t="s">
        <v>29</v>
      </c>
      <c r="L2111" s="61" t="s">
        <v>92</v>
      </c>
      <c r="M2111" s="61" t="s">
        <v>3570</v>
      </c>
      <c r="N2111" s="41" t="s">
        <v>3571</v>
      </c>
      <c r="O2111" s="41" t="s">
        <v>3576</v>
      </c>
      <c r="P2111" s="41" t="s">
        <v>3621</v>
      </c>
      <c r="Q2111" s="47" t="str">
        <f t="shared" si="122"/>
        <v>IT-SW-07-02</v>
      </c>
      <c r="R2111" s="91" t="s">
        <v>3574</v>
      </c>
      <c r="S2111" s="46">
        <v>30600</v>
      </c>
      <c r="T2111" s="61">
        <v>1</v>
      </c>
      <c r="U2111" s="62">
        <v>1</v>
      </c>
      <c r="V2111" s="49" t="str">
        <f t="shared" si="126"/>
        <v>COP</v>
      </c>
      <c r="W2111" t="b">
        <f t="shared" si="127"/>
        <v>0</v>
      </c>
    </row>
    <row r="2112" spans="1:23" x14ac:dyDescent="0.2">
      <c r="A2112" s="21" t="str">
        <f t="shared" si="123"/>
        <v>UT NimbitCanalIT-SW-07-03</v>
      </c>
      <c r="B2112" s="21" t="str">
        <f t="shared" si="124"/>
        <v>IT-SW-07-03Canal</v>
      </c>
      <c r="D2112" s="21" t="s">
        <v>81</v>
      </c>
      <c r="E2112" t="s">
        <v>3623</v>
      </c>
      <c r="F2112" s="41" t="s">
        <v>3567</v>
      </c>
      <c r="G2112" s="21" t="str">
        <f t="shared" si="125"/>
        <v>UT Nimbit</v>
      </c>
      <c r="H2112" s="21" t="s">
        <v>94</v>
      </c>
      <c r="I2112" s="21" t="s">
        <v>74</v>
      </c>
      <c r="J2112" t="s">
        <v>3620</v>
      </c>
      <c r="K2112" t="s">
        <v>29</v>
      </c>
      <c r="L2112" s="61" t="s">
        <v>92</v>
      </c>
      <c r="M2112" s="61" t="s">
        <v>3570</v>
      </c>
      <c r="N2112" s="41" t="s">
        <v>3578</v>
      </c>
      <c r="O2112" s="41" t="s">
        <v>3572</v>
      </c>
      <c r="P2112" s="41" t="s">
        <v>3621</v>
      </c>
      <c r="Q2112" s="47" t="str">
        <f t="shared" si="122"/>
        <v>IT-SW-07-03</v>
      </c>
      <c r="R2112" s="91" t="s">
        <v>3574</v>
      </c>
      <c r="S2112" s="46">
        <v>17000</v>
      </c>
      <c r="T2112" s="61">
        <v>1</v>
      </c>
      <c r="U2112" s="62">
        <v>1</v>
      </c>
      <c r="V2112" s="49" t="str">
        <f t="shared" si="126"/>
        <v>COP</v>
      </c>
      <c r="W2112" t="b">
        <f t="shared" si="127"/>
        <v>0</v>
      </c>
    </row>
    <row r="2113" spans="1:23" x14ac:dyDescent="0.2">
      <c r="A2113" s="21" t="str">
        <f t="shared" si="123"/>
        <v>UT NimbitCanalIT-SW-07-04</v>
      </c>
      <c r="B2113" s="21" t="str">
        <f t="shared" si="124"/>
        <v>IT-SW-07-04Canal</v>
      </c>
      <c r="D2113" s="21" t="s">
        <v>81</v>
      </c>
      <c r="E2113" t="s">
        <v>3624</v>
      </c>
      <c r="F2113" s="41" t="s">
        <v>3567</v>
      </c>
      <c r="G2113" s="21" t="str">
        <f t="shared" si="125"/>
        <v>UT Nimbit</v>
      </c>
      <c r="H2113" s="21" t="s">
        <v>94</v>
      </c>
      <c r="I2113" s="21" t="s">
        <v>74</v>
      </c>
      <c r="J2113" t="s">
        <v>3620</v>
      </c>
      <c r="K2113" t="s">
        <v>29</v>
      </c>
      <c r="L2113" s="61" t="s">
        <v>92</v>
      </c>
      <c r="M2113" s="61" t="s">
        <v>3570</v>
      </c>
      <c r="N2113" s="41" t="s">
        <v>3578</v>
      </c>
      <c r="O2113" s="41" t="s">
        <v>3576</v>
      </c>
      <c r="P2113" s="41" t="s">
        <v>3621</v>
      </c>
      <c r="Q2113" s="47" t="str">
        <f t="shared" si="122"/>
        <v>IT-SW-07-04</v>
      </c>
      <c r="R2113" s="91" t="s">
        <v>3574</v>
      </c>
      <c r="S2113" s="46">
        <v>30600</v>
      </c>
      <c r="T2113" s="61">
        <v>1</v>
      </c>
      <c r="U2113" s="62">
        <v>1</v>
      </c>
      <c r="V2113" s="49" t="str">
        <f t="shared" si="126"/>
        <v>COP</v>
      </c>
      <c r="W2113" t="b">
        <f t="shared" si="127"/>
        <v>0</v>
      </c>
    </row>
    <row r="2114" spans="1:23" x14ac:dyDescent="0.2">
      <c r="A2114" s="21" t="str">
        <f t="shared" si="123"/>
        <v>UT NimbitCanalIT-SW-07-05</v>
      </c>
      <c r="B2114" s="21" t="str">
        <f t="shared" si="124"/>
        <v>IT-SW-07-05Canal</v>
      </c>
      <c r="D2114" s="21" t="s">
        <v>81</v>
      </c>
      <c r="E2114" t="s">
        <v>3625</v>
      </c>
      <c r="F2114" s="41" t="s">
        <v>3567</v>
      </c>
      <c r="G2114" s="21" t="str">
        <f t="shared" si="125"/>
        <v>UT Nimbit</v>
      </c>
      <c r="H2114" s="21" t="s">
        <v>94</v>
      </c>
      <c r="I2114" s="21" t="s">
        <v>74</v>
      </c>
      <c r="J2114" t="s">
        <v>3620</v>
      </c>
      <c r="K2114" t="s">
        <v>29</v>
      </c>
      <c r="L2114" s="61" t="s">
        <v>92</v>
      </c>
      <c r="M2114" s="61" t="s">
        <v>3570</v>
      </c>
      <c r="N2114" s="41" t="s">
        <v>3581</v>
      </c>
      <c r="O2114" s="41" t="s">
        <v>3572</v>
      </c>
      <c r="P2114" s="41" t="s">
        <v>3621</v>
      </c>
      <c r="Q2114" s="47" t="str">
        <f t="shared" si="122"/>
        <v>IT-SW-07-05</v>
      </c>
      <c r="R2114" s="91" t="s">
        <v>3574</v>
      </c>
      <c r="S2114" s="46">
        <v>17000</v>
      </c>
      <c r="T2114" s="61">
        <v>1</v>
      </c>
      <c r="U2114" s="62">
        <v>1</v>
      </c>
      <c r="V2114" s="49" t="str">
        <f t="shared" si="126"/>
        <v>COP</v>
      </c>
      <c r="W2114" t="b">
        <f t="shared" si="127"/>
        <v>0</v>
      </c>
    </row>
    <row r="2115" spans="1:23" x14ac:dyDescent="0.2">
      <c r="A2115" s="21" t="str">
        <f t="shared" si="123"/>
        <v>UT NimbitCanalIT-SW-07-06</v>
      </c>
      <c r="B2115" s="21" t="str">
        <f t="shared" si="124"/>
        <v>IT-SW-07-06Canal</v>
      </c>
      <c r="D2115" s="21" t="s">
        <v>81</v>
      </c>
      <c r="E2115" t="s">
        <v>3626</v>
      </c>
      <c r="F2115" s="41" t="s">
        <v>3567</v>
      </c>
      <c r="G2115" s="21" t="str">
        <f t="shared" si="125"/>
        <v>UT Nimbit</v>
      </c>
      <c r="H2115" s="21" t="s">
        <v>94</v>
      </c>
      <c r="I2115" s="21" t="s">
        <v>74</v>
      </c>
      <c r="J2115" t="s">
        <v>3620</v>
      </c>
      <c r="K2115" t="s">
        <v>29</v>
      </c>
      <c r="L2115" s="61" t="s">
        <v>92</v>
      </c>
      <c r="M2115" s="61" t="s">
        <v>3570</v>
      </c>
      <c r="N2115" s="41" t="s">
        <v>3581</v>
      </c>
      <c r="O2115" s="41" t="s">
        <v>3576</v>
      </c>
      <c r="P2115" s="41" t="s">
        <v>3621</v>
      </c>
      <c r="Q2115" s="47" t="str">
        <f t="shared" si="122"/>
        <v>IT-SW-07-06</v>
      </c>
      <c r="R2115" s="91" t="s">
        <v>3574</v>
      </c>
      <c r="S2115" s="46">
        <v>37400</v>
      </c>
      <c r="T2115" s="61">
        <v>1</v>
      </c>
      <c r="U2115" s="62">
        <v>1</v>
      </c>
      <c r="V2115" s="49" t="str">
        <f t="shared" si="126"/>
        <v>COP</v>
      </c>
      <c r="W2115" t="b">
        <f t="shared" si="127"/>
        <v>0</v>
      </c>
    </row>
    <row r="2116" spans="1:23" x14ac:dyDescent="0.2">
      <c r="A2116" s="21" t="str">
        <f t="shared" si="123"/>
        <v>UT NimbitCanalIT-SW-08-01</v>
      </c>
      <c r="B2116" s="21" t="str">
        <f t="shared" si="124"/>
        <v>IT-SW-08-01Canal</v>
      </c>
      <c r="D2116" s="21" t="s">
        <v>81</v>
      </c>
      <c r="E2116" t="s">
        <v>3627</v>
      </c>
      <c r="F2116" s="41" t="s">
        <v>3567</v>
      </c>
      <c r="G2116" s="21" t="str">
        <f t="shared" si="125"/>
        <v>UT Nimbit</v>
      </c>
      <c r="H2116" s="21" t="s">
        <v>94</v>
      </c>
      <c r="I2116" s="21" t="s">
        <v>74</v>
      </c>
      <c r="J2116" t="s">
        <v>3628</v>
      </c>
      <c r="K2116" t="s">
        <v>3629</v>
      </c>
      <c r="L2116" s="61" t="s">
        <v>92</v>
      </c>
      <c r="M2116" s="61" t="s">
        <v>3570</v>
      </c>
      <c r="N2116" s="41" t="s">
        <v>3571</v>
      </c>
      <c r="O2116" s="41" t="s">
        <v>3572</v>
      </c>
      <c r="P2116" s="41" t="s">
        <v>3608</v>
      </c>
      <c r="Q2116" s="47" t="str">
        <f t="shared" si="122"/>
        <v>IT-SW-08-01</v>
      </c>
      <c r="R2116" s="91" t="s">
        <v>3574</v>
      </c>
      <c r="S2116" s="46">
        <v>35000</v>
      </c>
      <c r="T2116" s="61">
        <v>1</v>
      </c>
      <c r="U2116" s="62">
        <v>1</v>
      </c>
      <c r="V2116" s="49" t="str">
        <f t="shared" si="126"/>
        <v>COP</v>
      </c>
      <c r="W2116" t="b">
        <f t="shared" si="127"/>
        <v>0</v>
      </c>
    </row>
    <row r="2117" spans="1:23" x14ac:dyDescent="0.2">
      <c r="A2117" s="21" t="str">
        <f t="shared" si="123"/>
        <v>UT NimbitCanalIT-SW-08-02</v>
      </c>
      <c r="B2117" s="21" t="str">
        <f t="shared" si="124"/>
        <v>IT-SW-08-02Canal</v>
      </c>
      <c r="D2117" s="21" t="s">
        <v>81</v>
      </c>
      <c r="E2117" t="s">
        <v>3630</v>
      </c>
      <c r="F2117" s="41" t="s">
        <v>3567</v>
      </c>
      <c r="G2117" s="21" t="str">
        <f t="shared" si="125"/>
        <v>UT Nimbit</v>
      </c>
      <c r="H2117" s="21" t="s">
        <v>94</v>
      </c>
      <c r="I2117" s="21" t="s">
        <v>74</v>
      </c>
      <c r="J2117" t="s">
        <v>3628</v>
      </c>
      <c r="K2117" t="s">
        <v>3629</v>
      </c>
      <c r="L2117" s="61" t="s">
        <v>92</v>
      </c>
      <c r="M2117" s="61" t="s">
        <v>3570</v>
      </c>
      <c r="N2117" s="41" t="s">
        <v>3571</v>
      </c>
      <c r="O2117" s="41" t="s">
        <v>3576</v>
      </c>
      <c r="P2117" s="41" t="s">
        <v>3608</v>
      </c>
      <c r="Q2117" s="47" t="str">
        <f t="shared" si="122"/>
        <v>IT-SW-08-02</v>
      </c>
      <c r="R2117" s="91" t="s">
        <v>3574</v>
      </c>
      <c r="S2117" s="46">
        <v>45000</v>
      </c>
      <c r="T2117" s="61">
        <v>1</v>
      </c>
      <c r="U2117" s="62">
        <v>1</v>
      </c>
      <c r="V2117" s="49" t="str">
        <f t="shared" si="126"/>
        <v>COP</v>
      </c>
      <c r="W2117" t="b">
        <f t="shared" si="127"/>
        <v>0</v>
      </c>
    </row>
    <row r="2118" spans="1:23" x14ac:dyDescent="0.2">
      <c r="A2118" s="21" t="str">
        <f t="shared" si="123"/>
        <v>UT NimbitCanalIT-SW-08-03</v>
      </c>
      <c r="B2118" s="21" t="str">
        <f t="shared" si="124"/>
        <v>IT-SW-08-03Canal</v>
      </c>
      <c r="D2118" s="21" t="s">
        <v>81</v>
      </c>
      <c r="E2118" t="s">
        <v>3631</v>
      </c>
      <c r="F2118" s="41" t="s">
        <v>3567</v>
      </c>
      <c r="G2118" s="21" t="str">
        <f t="shared" si="125"/>
        <v>UT Nimbit</v>
      </c>
      <c r="H2118" s="21" t="s">
        <v>94</v>
      </c>
      <c r="I2118" s="21" t="s">
        <v>74</v>
      </c>
      <c r="J2118" t="s">
        <v>3628</v>
      </c>
      <c r="K2118" t="s">
        <v>3629</v>
      </c>
      <c r="L2118" s="61" t="s">
        <v>92</v>
      </c>
      <c r="M2118" s="61" t="s">
        <v>3570</v>
      </c>
      <c r="N2118" s="41" t="s">
        <v>3578</v>
      </c>
      <c r="O2118" s="41" t="s">
        <v>3572</v>
      </c>
      <c r="P2118" s="41" t="s">
        <v>3608</v>
      </c>
      <c r="Q2118" s="47" t="str">
        <f t="shared" si="122"/>
        <v>IT-SW-08-03</v>
      </c>
      <c r="R2118" s="91" t="s">
        <v>3574</v>
      </c>
      <c r="S2118" s="46">
        <v>35000</v>
      </c>
      <c r="T2118" s="61">
        <v>1</v>
      </c>
      <c r="U2118" s="62">
        <v>1</v>
      </c>
      <c r="V2118" s="49" t="str">
        <f t="shared" si="126"/>
        <v>COP</v>
      </c>
      <c r="W2118" t="b">
        <f t="shared" si="127"/>
        <v>0</v>
      </c>
    </row>
    <row r="2119" spans="1:23" x14ac:dyDescent="0.2">
      <c r="A2119" s="21" t="str">
        <f t="shared" si="123"/>
        <v>UT NimbitCanalIT-SW-08-04</v>
      </c>
      <c r="B2119" s="21" t="str">
        <f t="shared" si="124"/>
        <v>IT-SW-08-04Canal</v>
      </c>
      <c r="D2119" s="21" t="s">
        <v>81</v>
      </c>
      <c r="E2119" t="s">
        <v>3632</v>
      </c>
      <c r="F2119" s="41" t="s">
        <v>3567</v>
      </c>
      <c r="G2119" s="21" t="str">
        <f t="shared" si="125"/>
        <v>UT Nimbit</v>
      </c>
      <c r="H2119" s="21" t="s">
        <v>94</v>
      </c>
      <c r="I2119" s="21" t="s">
        <v>74</v>
      </c>
      <c r="J2119" t="s">
        <v>3628</v>
      </c>
      <c r="K2119" t="s">
        <v>3629</v>
      </c>
      <c r="L2119" s="61" t="s">
        <v>92</v>
      </c>
      <c r="M2119" s="61" t="s">
        <v>3570</v>
      </c>
      <c r="N2119" s="41" t="s">
        <v>3578</v>
      </c>
      <c r="O2119" s="41" t="s">
        <v>3576</v>
      </c>
      <c r="P2119" s="41" t="s">
        <v>3608</v>
      </c>
      <c r="Q2119" s="47" t="str">
        <f t="shared" si="122"/>
        <v>IT-SW-08-04</v>
      </c>
      <c r="R2119" s="91" t="s">
        <v>3574</v>
      </c>
      <c r="S2119" s="46">
        <v>55000</v>
      </c>
      <c r="T2119" s="61">
        <v>1</v>
      </c>
      <c r="U2119" s="62">
        <v>1</v>
      </c>
      <c r="V2119" s="49" t="str">
        <f t="shared" si="126"/>
        <v>COP</v>
      </c>
      <c r="W2119" t="b">
        <f t="shared" si="127"/>
        <v>0</v>
      </c>
    </row>
    <row r="2120" spans="1:23" x14ac:dyDescent="0.2">
      <c r="A2120" s="21" t="str">
        <f t="shared" si="123"/>
        <v>UT NimbitCanalIT-SW-08-05</v>
      </c>
      <c r="B2120" s="21" t="str">
        <f t="shared" si="124"/>
        <v>IT-SW-08-05Canal</v>
      </c>
      <c r="D2120" s="21" t="s">
        <v>81</v>
      </c>
      <c r="E2120" t="s">
        <v>3633</v>
      </c>
      <c r="F2120" s="41" t="s">
        <v>3567</v>
      </c>
      <c r="G2120" s="21" t="str">
        <f t="shared" si="125"/>
        <v>UT Nimbit</v>
      </c>
      <c r="H2120" s="21" t="s">
        <v>94</v>
      </c>
      <c r="I2120" s="21" t="s">
        <v>74</v>
      </c>
      <c r="J2120" t="s">
        <v>3628</v>
      </c>
      <c r="K2120" t="s">
        <v>3629</v>
      </c>
      <c r="L2120" s="61" t="s">
        <v>92</v>
      </c>
      <c r="M2120" s="61" t="s">
        <v>3570</v>
      </c>
      <c r="N2120" s="41" t="s">
        <v>3581</v>
      </c>
      <c r="O2120" s="41" t="s">
        <v>3572</v>
      </c>
      <c r="P2120" s="41" t="s">
        <v>3608</v>
      </c>
      <c r="Q2120" s="47" t="str">
        <f t="shared" si="122"/>
        <v>IT-SW-08-05</v>
      </c>
      <c r="R2120" s="91" t="s">
        <v>3574</v>
      </c>
      <c r="S2120" s="46">
        <v>35000</v>
      </c>
      <c r="T2120" s="61">
        <v>1</v>
      </c>
      <c r="U2120" s="62">
        <v>1</v>
      </c>
      <c r="V2120" s="49" t="str">
        <f t="shared" si="126"/>
        <v>COP</v>
      </c>
      <c r="W2120" t="b">
        <f t="shared" si="127"/>
        <v>0</v>
      </c>
    </row>
    <row r="2121" spans="1:23" x14ac:dyDescent="0.2">
      <c r="A2121" s="21" t="str">
        <f t="shared" si="123"/>
        <v>UT NimbitCanalIT-SW-08-06</v>
      </c>
      <c r="B2121" s="21" t="str">
        <f t="shared" si="124"/>
        <v>IT-SW-08-06Canal</v>
      </c>
      <c r="D2121" s="21" t="s">
        <v>81</v>
      </c>
      <c r="E2121" t="s">
        <v>3634</v>
      </c>
      <c r="F2121" s="41" t="s">
        <v>3567</v>
      </c>
      <c r="G2121" s="21" t="str">
        <f t="shared" si="125"/>
        <v>UT Nimbit</v>
      </c>
      <c r="H2121" s="21" t="s">
        <v>94</v>
      </c>
      <c r="I2121" s="21" t="s">
        <v>74</v>
      </c>
      <c r="J2121" t="s">
        <v>3628</v>
      </c>
      <c r="K2121" t="s">
        <v>3629</v>
      </c>
      <c r="L2121" s="61" t="s">
        <v>92</v>
      </c>
      <c r="M2121" s="61" t="s">
        <v>3570</v>
      </c>
      <c r="N2121" s="41" t="s">
        <v>3581</v>
      </c>
      <c r="O2121" s="41" t="s">
        <v>3576</v>
      </c>
      <c r="P2121" s="41" t="s">
        <v>3608</v>
      </c>
      <c r="Q2121" s="47" t="str">
        <f t="shared" si="122"/>
        <v>IT-SW-08-06</v>
      </c>
      <c r="R2121" s="91" t="s">
        <v>3574</v>
      </c>
      <c r="S2121" s="46">
        <v>60000</v>
      </c>
      <c r="T2121" s="61">
        <v>1</v>
      </c>
      <c r="U2121" s="62">
        <v>1</v>
      </c>
      <c r="V2121" s="49" t="str">
        <f t="shared" si="126"/>
        <v>COP</v>
      </c>
      <c r="W2121" t="b">
        <f t="shared" si="127"/>
        <v>0</v>
      </c>
    </row>
    <row r="2122" spans="1:23" x14ac:dyDescent="0.2">
      <c r="A2122" s="21" t="str">
        <f t="shared" si="123"/>
        <v>UT NimbitCanalIT-SW-09-01</v>
      </c>
      <c r="B2122" s="21" t="str">
        <f t="shared" si="124"/>
        <v>IT-SW-09-01Canal</v>
      </c>
      <c r="D2122" s="21" t="s">
        <v>81</v>
      </c>
      <c r="E2122" t="s">
        <v>3635</v>
      </c>
      <c r="F2122" s="41" t="s">
        <v>3567</v>
      </c>
      <c r="G2122" s="21" t="str">
        <f t="shared" si="125"/>
        <v>UT Nimbit</v>
      </c>
      <c r="H2122" s="21" t="s">
        <v>94</v>
      </c>
      <c r="I2122" s="21" t="s">
        <v>74</v>
      </c>
      <c r="J2122" t="s">
        <v>3636</v>
      </c>
      <c r="K2122" t="s">
        <v>3616</v>
      </c>
      <c r="L2122" s="61" t="s">
        <v>92</v>
      </c>
      <c r="M2122" s="61" t="s">
        <v>3570</v>
      </c>
      <c r="N2122" s="41" t="s">
        <v>3571</v>
      </c>
      <c r="O2122" s="41" t="s">
        <v>3576</v>
      </c>
      <c r="P2122" s="41" t="s">
        <v>3621</v>
      </c>
      <c r="Q2122" s="47" t="str">
        <f t="shared" si="122"/>
        <v>IT-SW-09-01</v>
      </c>
      <c r="R2122" s="91" t="s">
        <v>3574</v>
      </c>
      <c r="S2122" s="46">
        <v>25258600</v>
      </c>
      <c r="T2122" s="61">
        <v>1</v>
      </c>
      <c r="U2122" s="62">
        <v>1</v>
      </c>
      <c r="V2122" s="49" t="str">
        <f t="shared" si="126"/>
        <v>COP</v>
      </c>
      <c r="W2122" t="b">
        <f t="shared" si="127"/>
        <v>0</v>
      </c>
    </row>
    <row r="2123" spans="1:23" x14ac:dyDescent="0.2">
      <c r="A2123" s="21" t="str">
        <f t="shared" si="123"/>
        <v>UT NimbitCanalIT-SW-09-02</v>
      </c>
      <c r="B2123" s="21" t="str">
        <f t="shared" si="124"/>
        <v>IT-SW-09-02Canal</v>
      </c>
      <c r="D2123" s="21" t="s">
        <v>81</v>
      </c>
      <c r="E2123" t="s">
        <v>3637</v>
      </c>
      <c r="F2123" s="41" t="s">
        <v>3567</v>
      </c>
      <c r="G2123" s="21" t="str">
        <f t="shared" si="125"/>
        <v>UT Nimbit</v>
      </c>
      <c r="H2123" s="21" t="s">
        <v>94</v>
      </c>
      <c r="I2123" s="21" t="s">
        <v>74</v>
      </c>
      <c r="J2123" t="s">
        <v>3636</v>
      </c>
      <c r="K2123" t="s">
        <v>3616</v>
      </c>
      <c r="L2123" s="61" t="s">
        <v>92</v>
      </c>
      <c r="M2123" s="61" t="s">
        <v>3570</v>
      </c>
      <c r="N2123" s="41" t="s">
        <v>3578</v>
      </c>
      <c r="O2123" s="41" t="s">
        <v>3576</v>
      </c>
      <c r="P2123" s="41" t="s">
        <v>3621</v>
      </c>
      <c r="Q2123" s="47" t="str">
        <f t="shared" si="122"/>
        <v>IT-SW-09-02</v>
      </c>
      <c r="R2123" s="91" t="s">
        <v>3574</v>
      </c>
      <c r="S2123" s="46">
        <v>25258600</v>
      </c>
      <c r="T2123" s="61">
        <v>1</v>
      </c>
      <c r="U2123" s="62">
        <v>1</v>
      </c>
      <c r="V2123" s="49" t="str">
        <f t="shared" si="126"/>
        <v>COP</v>
      </c>
      <c r="W2123" t="b">
        <f t="shared" si="127"/>
        <v>0</v>
      </c>
    </row>
    <row r="2124" spans="1:23" x14ac:dyDescent="0.2">
      <c r="A2124" s="21" t="str">
        <f t="shared" si="123"/>
        <v>UT NimbitCanalIT-SW-09-03</v>
      </c>
      <c r="B2124" s="21" t="str">
        <f t="shared" si="124"/>
        <v>IT-SW-09-03Canal</v>
      </c>
      <c r="D2124" s="21" t="s">
        <v>81</v>
      </c>
      <c r="E2124" t="s">
        <v>3638</v>
      </c>
      <c r="F2124" s="41" t="s">
        <v>3567</v>
      </c>
      <c r="G2124" s="21" t="str">
        <f t="shared" si="125"/>
        <v>UT Nimbit</v>
      </c>
      <c r="H2124" s="21" t="s">
        <v>94</v>
      </c>
      <c r="I2124" s="21" t="s">
        <v>74</v>
      </c>
      <c r="J2124" t="s">
        <v>3636</v>
      </c>
      <c r="K2124" t="s">
        <v>3616</v>
      </c>
      <c r="L2124" s="61" t="s">
        <v>92</v>
      </c>
      <c r="M2124" s="61" t="s">
        <v>3570</v>
      </c>
      <c r="N2124" s="41" t="s">
        <v>3581</v>
      </c>
      <c r="O2124" s="41" t="s">
        <v>3576</v>
      </c>
      <c r="P2124" s="41" t="s">
        <v>3621</v>
      </c>
      <c r="Q2124" s="47" t="str">
        <f t="shared" si="122"/>
        <v>IT-SW-09-03</v>
      </c>
      <c r="R2124" s="91" t="s">
        <v>3574</v>
      </c>
      <c r="S2124" s="46">
        <v>25938600</v>
      </c>
      <c r="T2124" s="61">
        <v>1</v>
      </c>
      <c r="U2124" s="62">
        <v>1</v>
      </c>
      <c r="V2124" s="49" t="str">
        <f t="shared" si="126"/>
        <v>COP</v>
      </c>
      <c r="W2124" t="b">
        <f t="shared" si="127"/>
        <v>0</v>
      </c>
    </row>
    <row r="2125" spans="1:23" x14ac:dyDescent="0.2">
      <c r="A2125" s="21" t="str">
        <f t="shared" si="123"/>
        <v>UT NimbitCanalIT-SW-10-01</v>
      </c>
      <c r="B2125" s="21" t="str">
        <f t="shared" si="124"/>
        <v>IT-SW-10-01Canal</v>
      </c>
      <c r="D2125" s="21" t="s">
        <v>81</v>
      </c>
      <c r="E2125" t="s">
        <v>3639</v>
      </c>
      <c r="F2125" s="41" t="s">
        <v>3567</v>
      </c>
      <c r="G2125" s="21" t="str">
        <f t="shared" si="125"/>
        <v>UT Nimbit</v>
      </c>
      <c r="H2125" s="21" t="s">
        <v>94</v>
      </c>
      <c r="I2125" s="21" t="s">
        <v>74</v>
      </c>
      <c r="J2125" t="s">
        <v>3640</v>
      </c>
      <c r="K2125" t="s">
        <v>3607</v>
      </c>
      <c r="L2125" s="61" t="s">
        <v>92</v>
      </c>
      <c r="M2125" s="61" t="s">
        <v>3570</v>
      </c>
      <c r="N2125" s="41" t="s">
        <v>3578</v>
      </c>
      <c r="O2125" s="41" t="s">
        <v>3572</v>
      </c>
      <c r="P2125" s="41" t="s">
        <v>3621</v>
      </c>
      <c r="Q2125" s="47" t="str">
        <f t="shared" si="122"/>
        <v>IT-SW-10-01</v>
      </c>
      <c r="R2125" s="91" t="s">
        <v>3574</v>
      </c>
      <c r="S2125" s="46">
        <v>238000</v>
      </c>
      <c r="T2125" s="61">
        <v>1</v>
      </c>
      <c r="U2125" s="62">
        <v>1</v>
      </c>
      <c r="V2125" s="49" t="str">
        <f t="shared" si="126"/>
        <v>COP</v>
      </c>
      <c r="W2125" t="b">
        <f t="shared" si="127"/>
        <v>0</v>
      </c>
    </row>
    <row r="2126" spans="1:23" x14ac:dyDescent="0.2">
      <c r="A2126" s="21" t="str">
        <f t="shared" si="123"/>
        <v>UT NimbitCanalIT-SW-10-02</v>
      </c>
      <c r="B2126" s="21" t="str">
        <f t="shared" si="124"/>
        <v>IT-SW-10-02Canal</v>
      </c>
      <c r="D2126" s="21" t="s">
        <v>81</v>
      </c>
      <c r="E2126" t="s">
        <v>3641</v>
      </c>
      <c r="F2126" s="41" t="s">
        <v>3567</v>
      </c>
      <c r="G2126" s="21" t="str">
        <f t="shared" si="125"/>
        <v>UT Nimbit</v>
      </c>
      <c r="H2126" s="21" t="s">
        <v>94</v>
      </c>
      <c r="I2126" s="21" t="s">
        <v>74</v>
      </c>
      <c r="J2126" t="s">
        <v>3640</v>
      </c>
      <c r="K2126" t="s">
        <v>3607</v>
      </c>
      <c r="L2126" s="61" t="s">
        <v>92</v>
      </c>
      <c r="M2126" s="61" t="s">
        <v>3570</v>
      </c>
      <c r="N2126" s="41" t="s">
        <v>3578</v>
      </c>
      <c r="O2126" s="41" t="s">
        <v>3576</v>
      </c>
      <c r="P2126" s="41" t="s">
        <v>3621</v>
      </c>
      <c r="Q2126" s="47" t="str">
        <f t="shared" si="122"/>
        <v>IT-SW-10-02</v>
      </c>
      <c r="R2126" s="91" t="s">
        <v>3574</v>
      </c>
      <c r="S2126" s="46">
        <v>306000</v>
      </c>
      <c r="T2126" s="61">
        <v>1</v>
      </c>
      <c r="U2126" s="62">
        <v>1</v>
      </c>
      <c r="V2126" s="49" t="str">
        <f t="shared" si="126"/>
        <v>COP</v>
      </c>
      <c r="W2126" t="b">
        <f t="shared" si="127"/>
        <v>0</v>
      </c>
    </row>
    <row r="2127" spans="1:23" x14ac:dyDescent="0.2">
      <c r="A2127" s="21" t="str">
        <f t="shared" si="123"/>
        <v>UT NimbitCanalIT-SW-10-03</v>
      </c>
      <c r="B2127" s="21" t="str">
        <f t="shared" si="124"/>
        <v>IT-SW-10-03Canal</v>
      </c>
      <c r="D2127" s="21" t="s">
        <v>81</v>
      </c>
      <c r="E2127" t="s">
        <v>3642</v>
      </c>
      <c r="F2127" s="41" t="s">
        <v>3567</v>
      </c>
      <c r="G2127" s="21" t="str">
        <f t="shared" si="125"/>
        <v>UT Nimbit</v>
      </c>
      <c r="H2127" s="21" t="s">
        <v>94</v>
      </c>
      <c r="I2127" s="21" t="s">
        <v>74</v>
      </c>
      <c r="J2127" t="s">
        <v>3640</v>
      </c>
      <c r="K2127" t="s">
        <v>3607</v>
      </c>
      <c r="L2127" s="61" t="s">
        <v>92</v>
      </c>
      <c r="M2127" s="61" t="s">
        <v>3570</v>
      </c>
      <c r="N2127" s="41" t="s">
        <v>3571</v>
      </c>
      <c r="O2127" s="41" t="s">
        <v>3572</v>
      </c>
      <c r="P2127" s="41" t="s">
        <v>3621</v>
      </c>
      <c r="Q2127" s="47" t="str">
        <f t="shared" si="122"/>
        <v>IT-SW-10-03</v>
      </c>
      <c r="R2127" s="91" t="s">
        <v>3574</v>
      </c>
      <c r="S2127" s="46">
        <v>238000</v>
      </c>
      <c r="T2127" s="61">
        <v>1</v>
      </c>
      <c r="U2127" s="62">
        <v>1</v>
      </c>
      <c r="V2127" s="49" t="str">
        <f t="shared" si="126"/>
        <v>COP</v>
      </c>
      <c r="W2127" t="b">
        <f t="shared" si="127"/>
        <v>0</v>
      </c>
    </row>
    <row r="2128" spans="1:23" x14ac:dyDescent="0.2">
      <c r="A2128" s="21" t="str">
        <f t="shared" si="123"/>
        <v>UT NimbitCanalIT-SW-10-04</v>
      </c>
      <c r="B2128" s="21" t="str">
        <f t="shared" si="124"/>
        <v>IT-SW-10-04Canal</v>
      </c>
      <c r="D2128" s="21" t="s">
        <v>81</v>
      </c>
      <c r="E2128" t="s">
        <v>3643</v>
      </c>
      <c r="F2128" s="41" t="s">
        <v>3567</v>
      </c>
      <c r="G2128" s="21" t="str">
        <f t="shared" si="125"/>
        <v>UT Nimbit</v>
      </c>
      <c r="H2128" s="21" t="s">
        <v>94</v>
      </c>
      <c r="I2128" s="21" t="s">
        <v>74</v>
      </c>
      <c r="J2128" t="s">
        <v>3640</v>
      </c>
      <c r="K2128" t="s">
        <v>3607</v>
      </c>
      <c r="L2128" s="61" t="s">
        <v>92</v>
      </c>
      <c r="M2128" s="61" t="s">
        <v>3570</v>
      </c>
      <c r="N2128" s="41" t="s">
        <v>3581</v>
      </c>
      <c r="O2128" s="41" t="s">
        <v>3572</v>
      </c>
      <c r="P2128" s="41" t="s">
        <v>3621</v>
      </c>
      <c r="Q2128" s="47" t="str">
        <f t="shared" si="122"/>
        <v>IT-SW-10-04</v>
      </c>
      <c r="R2128" s="91" t="s">
        <v>3574</v>
      </c>
      <c r="S2128" s="46">
        <v>306000</v>
      </c>
      <c r="T2128" s="61">
        <v>1</v>
      </c>
      <c r="U2128" s="62">
        <v>1</v>
      </c>
      <c r="V2128" s="49" t="str">
        <f t="shared" si="126"/>
        <v>COP</v>
      </c>
      <c r="W2128" t="b">
        <f t="shared" si="127"/>
        <v>0</v>
      </c>
    </row>
    <row r="2129" spans="1:23" x14ac:dyDescent="0.2">
      <c r="A2129" s="21" t="str">
        <f t="shared" si="123"/>
        <v>UT NimbitCanalIT-SW-10-05</v>
      </c>
      <c r="B2129" s="21" t="str">
        <f t="shared" si="124"/>
        <v>IT-SW-10-05Canal</v>
      </c>
      <c r="D2129" s="21" t="s">
        <v>81</v>
      </c>
      <c r="E2129" t="s">
        <v>3644</v>
      </c>
      <c r="F2129" s="41" t="s">
        <v>3567</v>
      </c>
      <c r="G2129" s="21" t="str">
        <f t="shared" si="125"/>
        <v>UT Nimbit</v>
      </c>
      <c r="H2129" s="21" t="s">
        <v>94</v>
      </c>
      <c r="I2129" s="21" t="s">
        <v>74</v>
      </c>
      <c r="J2129" t="s">
        <v>3640</v>
      </c>
      <c r="K2129" t="s">
        <v>3607</v>
      </c>
      <c r="L2129" s="61" t="s">
        <v>92</v>
      </c>
      <c r="M2129" s="61" t="s">
        <v>3570</v>
      </c>
      <c r="N2129" s="41" t="s">
        <v>3581</v>
      </c>
      <c r="O2129" s="41" t="s">
        <v>3576</v>
      </c>
      <c r="P2129" s="41" t="s">
        <v>3621</v>
      </c>
      <c r="Q2129" s="47" t="str">
        <f t="shared" si="122"/>
        <v>IT-SW-10-05</v>
      </c>
      <c r="R2129" s="91" t="s">
        <v>3574</v>
      </c>
      <c r="S2129" s="46">
        <v>238000</v>
      </c>
      <c r="T2129" s="61">
        <v>1</v>
      </c>
      <c r="U2129" s="62">
        <v>1</v>
      </c>
      <c r="V2129" s="49" t="str">
        <f t="shared" si="126"/>
        <v>COP</v>
      </c>
      <c r="W2129" t="b">
        <f t="shared" si="127"/>
        <v>0</v>
      </c>
    </row>
    <row r="2130" spans="1:23" x14ac:dyDescent="0.2">
      <c r="A2130" s="21" t="str">
        <f t="shared" si="123"/>
        <v>UT NimbitCanalIT-SW-10-06</v>
      </c>
      <c r="B2130" s="21" t="str">
        <f t="shared" si="124"/>
        <v>IT-SW-10-06Canal</v>
      </c>
      <c r="D2130" s="21" t="s">
        <v>81</v>
      </c>
      <c r="E2130" t="s">
        <v>3645</v>
      </c>
      <c r="F2130" s="41" t="s">
        <v>3567</v>
      </c>
      <c r="G2130" s="21" t="str">
        <f t="shared" si="125"/>
        <v>UT Nimbit</v>
      </c>
      <c r="H2130" s="21" t="s">
        <v>94</v>
      </c>
      <c r="I2130" s="21" t="s">
        <v>74</v>
      </c>
      <c r="J2130" t="s">
        <v>3640</v>
      </c>
      <c r="K2130" t="s">
        <v>3607</v>
      </c>
      <c r="L2130" s="61" t="s">
        <v>92</v>
      </c>
      <c r="M2130" s="61" t="s">
        <v>3570</v>
      </c>
      <c r="N2130" s="41" t="s">
        <v>3571</v>
      </c>
      <c r="O2130" s="41" t="s">
        <v>3576</v>
      </c>
      <c r="P2130" s="41" t="s">
        <v>3621</v>
      </c>
      <c r="Q2130" s="47" t="str">
        <f t="shared" si="122"/>
        <v>IT-SW-10-06</v>
      </c>
      <c r="R2130" s="91" t="s">
        <v>3574</v>
      </c>
      <c r="S2130" s="46">
        <v>374000</v>
      </c>
      <c r="T2130" s="61">
        <v>1</v>
      </c>
      <c r="U2130" s="62">
        <v>1</v>
      </c>
      <c r="V2130" s="49" t="str">
        <f t="shared" si="126"/>
        <v>COP</v>
      </c>
      <c r="W2130" t="b">
        <f t="shared" si="127"/>
        <v>0</v>
      </c>
    </row>
    <row r="2131" spans="1:23" x14ac:dyDescent="0.2">
      <c r="A2131" s="21" t="str">
        <f t="shared" si="123"/>
        <v>UT NimbitCanalIT-SW-11-01</v>
      </c>
      <c r="B2131" s="21" t="str">
        <f t="shared" si="124"/>
        <v>IT-SW-11-01Canal</v>
      </c>
      <c r="D2131" s="21" t="s">
        <v>81</v>
      </c>
      <c r="E2131" t="s">
        <v>3646</v>
      </c>
      <c r="F2131" s="41" t="s">
        <v>3567</v>
      </c>
      <c r="G2131" s="21" t="str">
        <f t="shared" si="125"/>
        <v>UT Nimbit</v>
      </c>
      <c r="H2131" s="21" t="s">
        <v>94</v>
      </c>
      <c r="I2131" s="21" t="s">
        <v>74</v>
      </c>
      <c r="J2131" t="s">
        <v>3647</v>
      </c>
      <c r="K2131" t="s">
        <v>3607</v>
      </c>
      <c r="L2131" s="61" t="s">
        <v>92</v>
      </c>
      <c r="M2131" s="61" t="s">
        <v>3570</v>
      </c>
      <c r="N2131" s="41" t="s">
        <v>3571</v>
      </c>
      <c r="O2131" s="41" t="s">
        <v>3576</v>
      </c>
      <c r="P2131" s="41" t="s">
        <v>3621</v>
      </c>
      <c r="Q2131" s="47" t="str">
        <f t="shared" si="122"/>
        <v>IT-SW-11-01</v>
      </c>
      <c r="R2131" s="91" t="s">
        <v>3574</v>
      </c>
      <c r="S2131" s="46">
        <v>272000</v>
      </c>
      <c r="T2131" s="61">
        <v>1</v>
      </c>
      <c r="U2131" s="62">
        <v>1</v>
      </c>
      <c r="V2131" s="49" t="str">
        <f t="shared" si="126"/>
        <v>COP</v>
      </c>
      <c r="W2131" t="b">
        <f t="shared" si="127"/>
        <v>0</v>
      </c>
    </row>
    <row r="2132" spans="1:23" x14ac:dyDescent="0.2">
      <c r="A2132" s="21" t="str">
        <f t="shared" si="123"/>
        <v>UT NimbitCanalIT-SW-11-02</v>
      </c>
      <c r="B2132" s="21" t="str">
        <f t="shared" si="124"/>
        <v>IT-SW-11-02Canal</v>
      </c>
      <c r="D2132" s="21" t="s">
        <v>81</v>
      </c>
      <c r="E2132" t="s">
        <v>3648</v>
      </c>
      <c r="F2132" s="41" t="s">
        <v>3567</v>
      </c>
      <c r="G2132" s="21" t="str">
        <f t="shared" si="125"/>
        <v>UT Nimbit</v>
      </c>
      <c r="H2132" s="21" t="s">
        <v>94</v>
      </c>
      <c r="I2132" s="21" t="s">
        <v>74</v>
      </c>
      <c r="J2132" t="s">
        <v>3647</v>
      </c>
      <c r="K2132" t="s">
        <v>3607</v>
      </c>
      <c r="L2132" s="61" t="s">
        <v>92</v>
      </c>
      <c r="M2132" s="61" t="s">
        <v>3570</v>
      </c>
      <c r="N2132" s="41" t="s">
        <v>3578</v>
      </c>
      <c r="O2132" s="41" t="s">
        <v>3572</v>
      </c>
      <c r="P2132" s="41" t="s">
        <v>3621</v>
      </c>
      <c r="Q2132" s="47" t="str">
        <f t="shared" si="122"/>
        <v>IT-SW-11-02</v>
      </c>
      <c r="R2132" s="91" t="s">
        <v>3574</v>
      </c>
      <c r="S2132" s="46">
        <v>340000</v>
      </c>
      <c r="T2132" s="61">
        <v>1</v>
      </c>
      <c r="U2132" s="62">
        <v>1</v>
      </c>
      <c r="V2132" s="49" t="str">
        <f t="shared" si="126"/>
        <v>COP</v>
      </c>
      <c r="W2132" t="b">
        <f t="shared" si="127"/>
        <v>0</v>
      </c>
    </row>
    <row r="2133" spans="1:23" x14ac:dyDescent="0.2">
      <c r="A2133" s="21" t="str">
        <f t="shared" si="123"/>
        <v>UT NimbitCanalIT-SW-11-03</v>
      </c>
      <c r="B2133" s="21" t="str">
        <f t="shared" si="124"/>
        <v>IT-SW-11-03Canal</v>
      </c>
      <c r="D2133" s="21" t="s">
        <v>81</v>
      </c>
      <c r="E2133" t="s">
        <v>3649</v>
      </c>
      <c r="F2133" s="41" t="s">
        <v>3567</v>
      </c>
      <c r="G2133" s="21" t="str">
        <f t="shared" si="125"/>
        <v>UT Nimbit</v>
      </c>
      <c r="H2133" s="21" t="s">
        <v>94</v>
      </c>
      <c r="I2133" s="21" t="s">
        <v>74</v>
      </c>
      <c r="J2133" t="s">
        <v>3647</v>
      </c>
      <c r="K2133" t="s">
        <v>3607</v>
      </c>
      <c r="L2133" s="61" t="s">
        <v>92</v>
      </c>
      <c r="M2133" s="61" t="s">
        <v>3570</v>
      </c>
      <c r="N2133" s="41" t="s">
        <v>3578</v>
      </c>
      <c r="O2133" s="41" t="s">
        <v>3576</v>
      </c>
      <c r="P2133" s="41" t="s">
        <v>3621</v>
      </c>
      <c r="Q2133" s="47" t="str">
        <f t="shared" si="122"/>
        <v>IT-SW-11-03</v>
      </c>
      <c r="R2133" s="91" t="s">
        <v>3574</v>
      </c>
      <c r="S2133" s="46">
        <v>272000</v>
      </c>
      <c r="T2133" s="61">
        <v>1</v>
      </c>
      <c r="U2133" s="62">
        <v>1</v>
      </c>
      <c r="V2133" s="49" t="str">
        <f t="shared" si="126"/>
        <v>COP</v>
      </c>
      <c r="W2133" t="b">
        <f t="shared" si="127"/>
        <v>0</v>
      </c>
    </row>
    <row r="2134" spans="1:23" x14ac:dyDescent="0.2">
      <c r="A2134" s="21" t="str">
        <f t="shared" si="123"/>
        <v>UT NimbitCanalIT-SW-11-04</v>
      </c>
      <c r="B2134" s="21" t="str">
        <f t="shared" si="124"/>
        <v>IT-SW-11-04Canal</v>
      </c>
      <c r="D2134" s="21" t="s">
        <v>81</v>
      </c>
      <c r="E2134" t="s">
        <v>3650</v>
      </c>
      <c r="F2134" s="41" t="s">
        <v>3567</v>
      </c>
      <c r="G2134" s="21" t="str">
        <f t="shared" si="125"/>
        <v>UT Nimbit</v>
      </c>
      <c r="H2134" s="21" t="s">
        <v>94</v>
      </c>
      <c r="I2134" s="21" t="s">
        <v>74</v>
      </c>
      <c r="J2134" t="s">
        <v>3647</v>
      </c>
      <c r="K2134" t="s">
        <v>3607</v>
      </c>
      <c r="L2134" s="61" t="s">
        <v>92</v>
      </c>
      <c r="M2134" s="61" t="s">
        <v>3570</v>
      </c>
      <c r="N2134" s="41" t="s">
        <v>3581</v>
      </c>
      <c r="O2134" s="41" t="s">
        <v>3572</v>
      </c>
      <c r="P2134" s="41" t="s">
        <v>3621</v>
      </c>
      <c r="Q2134" s="47" t="str">
        <f t="shared" si="122"/>
        <v>IT-SW-11-04</v>
      </c>
      <c r="R2134" s="91" t="s">
        <v>3574</v>
      </c>
      <c r="S2134" s="46">
        <v>340000</v>
      </c>
      <c r="T2134" s="61">
        <v>1</v>
      </c>
      <c r="U2134" s="62">
        <v>1</v>
      </c>
      <c r="V2134" s="49" t="str">
        <f t="shared" si="126"/>
        <v>COP</v>
      </c>
      <c r="W2134" t="b">
        <f t="shared" si="127"/>
        <v>0</v>
      </c>
    </row>
    <row r="2135" spans="1:23" x14ac:dyDescent="0.2">
      <c r="A2135" s="21" t="str">
        <f t="shared" si="123"/>
        <v>UT NimbitCanalIT-SW-11-05</v>
      </c>
      <c r="B2135" s="21" t="str">
        <f t="shared" si="124"/>
        <v>IT-SW-11-05Canal</v>
      </c>
      <c r="D2135" s="21" t="s">
        <v>81</v>
      </c>
      <c r="E2135" t="s">
        <v>3651</v>
      </c>
      <c r="F2135" s="41" t="s">
        <v>3567</v>
      </c>
      <c r="G2135" s="21" t="str">
        <f t="shared" si="125"/>
        <v>UT Nimbit</v>
      </c>
      <c r="H2135" s="21" t="s">
        <v>94</v>
      </c>
      <c r="I2135" s="21" t="s">
        <v>74</v>
      </c>
      <c r="J2135" t="s">
        <v>3647</v>
      </c>
      <c r="K2135" t="s">
        <v>3607</v>
      </c>
      <c r="L2135" s="61" t="s">
        <v>92</v>
      </c>
      <c r="M2135" s="61" t="s">
        <v>3570</v>
      </c>
      <c r="N2135" s="41" t="s">
        <v>3581</v>
      </c>
      <c r="O2135" s="41" t="s">
        <v>3576</v>
      </c>
      <c r="P2135" s="41" t="s">
        <v>3621</v>
      </c>
      <c r="Q2135" s="47" t="str">
        <f t="shared" si="122"/>
        <v>IT-SW-11-05</v>
      </c>
      <c r="R2135" s="91" t="s">
        <v>3574</v>
      </c>
      <c r="S2135" s="46">
        <v>272000</v>
      </c>
      <c r="T2135" s="61">
        <v>1</v>
      </c>
      <c r="U2135" s="62">
        <v>1</v>
      </c>
      <c r="V2135" s="49" t="str">
        <f t="shared" si="126"/>
        <v>COP</v>
      </c>
      <c r="W2135" t="b">
        <f t="shared" si="127"/>
        <v>0</v>
      </c>
    </row>
    <row r="2136" spans="1:23" x14ac:dyDescent="0.2">
      <c r="A2136" s="21" t="str">
        <f t="shared" si="123"/>
        <v>UT NimbitCanalIT-SW-11-06</v>
      </c>
      <c r="B2136" s="21" t="str">
        <f t="shared" si="124"/>
        <v>IT-SW-11-06Canal</v>
      </c>
      <c r="D2136" s="21" t="s">
        <v>81</v>
      </c>
      <c r="E2136" t="s">
        <v>3652</v>
      </c>
      <c r="F2136" s="41" t="s">
        <v>3567</v>
      </c>
      <c r="G2136" s="21" t="str">
        <f t="shared" si="125"/>
        <v>UT Nimbit</v>
      </c>
      <c r="H2136" s="21" t="s">
        <v>94</v>
      </c>
      <c r="I2136" s="21" t="s">
        <v>74</v>
      </c>
      <c r="J2136" t="s">
        <v>3647</v>
      </c>
      <c r="K2136" t="s">
        <v>3607</v>
      </c>
      <c r="L2136" s="61" t="s">
        <v>92</v>
      </c>
      <c r="M2136" s="61" t="s">
        <v>3570</v>
      </c>
      <c r="N2136" s="41" t="s">
        <v>3571</v>
      </c>
      <c r="O2136" s="41" t="s">
        <v>3572</v>
      </c>
      <c r="P2136" s="41" t="s">
        <v>3621</v>
      </c>
      <c r="Q2136" s="47" t="str">
        <f t="shared" si="122"/>
        <v>IT-SW-11-06</v>
      </c>
      <c r="R2136" s="91" t="s">
        <v>3574</v>
      </c>
      <c r="S2136" s="46">
        <v>408000</v>
      </c>
      <c r="T2136" s="61">
        <v>1</v>
      </c>
      <c r="U2136" s="62">
        <v>1</v>
      </c>
      <c r="V2136" s="49" t="str">
        <f t="shared" si="126"/>
        <v>COP</v>
      </c>
      <c r="W2136" t="b">
        <f t="shared" si="127"/>
        <v>0</v>
      </c>
    </row>
    <row r="2137" spans="1:23" x14ac:dyDescent="0.2">
      <c r="A2137" s="21" t="str">
        <f t="shared" si="123"/>
        <v>UT DELL EMCCanalIT-SW-01-01</v>
      </c>
      <c r="B2137" s="21" t="str">
        <f t="shared" si="124"/>
        <v>IT-SW-01-01Canal</v>
      </c>
      <c r="D2137" t="s">
        <v>3658</v>
      </c>
      <c r="E2137" t="s">
        <v>3566</v>
      </c>
      <c r="F2137" s="41" t="s">
        <v>3567</v>
      </c>
      <c r="G2137" s="21" t="s">
        <v>3658</v>
      </c>
      <c r="H2137" s="49" t="s">
        <v>136</v>
      </c>
      <c r="I2137" s="41" t="s">
        <v>74</v>
      </c>
      <c r="J2137" t="s">
        <v>3568</v>
      </c>
      <c r="K2137" t="s">
        <v>3569</v>
      </c>
      <c r="L2137" s="61" t="s">
        <v>92</v>
      </c>
      <c r="M2137" s="61" t="s">
        <v>3570</v>
      </c>
      <c r="N2137" s="41" t="s">
        <v>3571</v>
      </c>
      <c r="O2137" s="41" t="s">
        <v>3572</v>
      </c>
      <c r="P2137" s="41" t="s">
        <v>3573</v>
      </c>
      <c r="Q2137" t="s">
        <v>3566</v>
      </c>
      <c r="R2137" t="s">
        <v>3574</v>
      </c>
      <c r="S2137" s="46">
        <v>1334.5666666666668</v>
      </c>
      <c r="T2137" s="41">
        <v>1</v>
      </c>
      <c r="U2137" s="41">
        <v>1</v>
      </c>
      <c r="V2137" s="49" t="str">
        <f t="shared" si="126"/>
        <v>USD</v>
      </c>
      <c r="W2137" t="b">
        <v>0</v>
      </c>
    </row>
    <row r="2138" spans="1:23" x14ac:dyDescent="0.2">
      <c r="A2138" s="21" t="str">
        <f t="shared" si="123"/>
        <v>UT DELL EMCCanalIT-SW-01-02</v>
      </c>
      <c r="B2138" s="21" t="str">
        <f t="shared" si="124"/>
        <v>IT-SW-01-02Canal</v>
      </c>
      <c r="D2138" t="s">
        <v>3658</v>
      </c>
      <c r="E2138" t="s">
        <v>3575</v>
      </c>
      <c r="F2138" s="41" t="s">
        <v>3567</v>
      </c>
      <c r="G2138" s="21" t="s">
        <v>3658</v>
      </c>
      <c r="H2138" s="49" t="s">
        <v>136</v>
      </c>
      <c r="I2138" s="41" t="s">
        <v>74</v>
      </c>
      <c r="J2138" t="s">
        <v>3568</v>
      </c>
      <c r="K2138" t="s">
        <v>3569</v>
      </c>
      <c r="L2138" s="61" t="s">
        <v>92</v>
      </c>
      <c r="M2138" s="61" t="s">
        <v>3570</v>
      </c>
      <c r="N2138" s="41" t="s">
        <v>3571</v>
      </c>
      <c r="O2138" s="41" t="s">
        <v>3576</v>
      </c>
      <c r="P2138" s="41" t="s">
        <v>3573</v>
      </c>
      <c r="Q2138" t="s">
        <v>3575</v>
      </c>
      <c r="R2138" t="s">
        <v>3574</v>
      </c>
      <c r="S2138" s="46">
        <v>1215.4000000000001</v>
      </c>
      <c r="T2138" s="41">
        <v>1</v>
      </c>
      <c r="U2138" s="41">
        <v>1</v>
      </c>
      <c r="V2138" s="49" t="str">
        <f t="shared" si="126"/>
        <v>USD</v>
      </c>
      <c r="W2138" t="b">
        <v>0</v>
      </c>
    </row>
    <row r="2139" spans="1:23" x14ac:dyDescent="0.2">
      <c r="A2139" s="21" t="str">
        <f t="shared" si="123"/>
        <v>UT DELL EMCCanalIT-SW-01-03</v>
      </c>
      <c r="B2139" s="21" t="str">
        <f t="shared" si="124"/>
        <v>IT-SW-01-03Canal</v>
      </c>
      <c r="D2139" t="s">
        <v>3658</v>
      </c>
      <c r="E2139" t="s">
        <v>3577</v>
      </c>
      <c r="F2139" s="41" t="s">
        <v>3567</v>
      </c>
      <c r="G2139" s="21" t="s">
        <v>3658</v>
      </c>
      <c r="H2139" s="49" t="s">
        <v>136</v>
      </c>
      <c r="I2139" s="41" t="s">
        <v>74</v>
      </c>
      <c r="J2139" t="s">
        <v>3568</v>
      </c>
      <c r="K2139" t="s">
        <v>3569</v>
      </c>
      <c r="L2139" s="61" t="s">
        <v>92</v>
      </c>
      <c r="M2139" s="61" t="s">
        <v>3570</v>
      </c>
      <c r="N2139" s="41" t="s">
        <v>3578</v>
      </c>
      <c r="O2139" s="41" t="s">
        <v>3572</v>
      </c>
      <c r="P2139" s="41" t="s">
        <v>3573</v>
      </c>
      <c r="Q2139" t="s">
        <v>3577</v>
      </c>
      <c r="R2139" t="s">
        <v>3574</v>
      </c>
      <c r="S2139" s="46">
        <v>1334.5666666666668</v>
      </c>
      <c r="T2139" s="41">
        <v>1</v>
      </c>
      <c r="U2139" s="41">
        <v>1</v>
      </c>
      <c r="V2139" s="49" t="str">
        <f t="shared" si="126"/>
        <v>USD</v>
      </c>
      <c r="W2139" t="b">
        <v>0</v>
      </c>
    </row>
    <row r="2140" spans="1:23" x14ac:dyDescent="0.2">
      <c r="A2140" s="21" t="str">
        <f t="shared" si="123"/>
        <v>UT DELL EMCCanalIT-SW-01-04</v>
      </c>
      <c r="B2140" s="21" t="str">
        <f t="shared" si="124"/>
        <v>IT-SW-01-04Canal</v>
      </c>
      <c r="D2140" t="s">
        <v>3658</v>
      </c>
      <c r="E2140" t="s">
        <v>3579</v>
      </c>
      <c r="F2140" s="41" t="s">
        <v>3567</v>
      </c>
      <c r="G2140" s="21" t="s">
        <v>3658</v>
      </c>
      <c r="H2140" s="49" t="s">
        <v>136</v>
      </c>
      <c r="I2140" s="41" t="s">
        <v>74</v>
      </c>
      <c r="J2140" t="s">
        <v>3568</v>
      </c>
      <c r="K2140" t="s">
        <v>3569</v>
      </c>
      <c r="L2140" s="61" t="s">
        <v>92</v>
      </c>
      <c r="M2140" s="61" t="s">
        <v>3570</v>
      </c>
      <c r="N2140" s="41" t="s">
        <v>3578</v>
      </c>
      <c r="O2140" s="41" t="s">
        <v>3576</v>
      </c>
      <c r="P2140" s="41" t="s">
        <v>3573</v>
      </c>
      <c r="Q2140" t="s">
        <v>3579</v>
      </c>
      <c r="R2140" t="s">
        <v>3574</v>
      </c>
      <c r="S2140" s="46">
        <v>2573.7666666666669</v>
      </c>
      <c r="T2140" s="41">
        <v>1</v>
      </c>
      <c r="U2140" s="41">
        <v>1</v>
      </c>
      <c r="V2140" s="49" t="str">
        <f t="shared" si="126"/>
        <v>USD</v>
      </c>
      <c r="W2140" t="b">
        <v>0</v>
      </c>
    </row>
    <row r="2141" spans="1:23" x14ac:dyDescent="0.2">
      <c r="A2141" s="21" t="str">
        <f t="shared" si="123"/>
        <v>UT DELL EMCCanalIT-SW-01-05</v>
      </c>
      <c r="B2141" s="21" t="str">
        <f t="shared" si="124"/>
        <v>IT-SW-01-05Canal</v>
      </c>
      <c r="D2141" t="s">
        <v>3658</v>
      </c>
      <c r="E2141" t="s">
        <v>3580</v>
      </c>
      <c r="F2141" s="41" t="s">
        <v>3567</v>
      </c>
      <c r="G2141" s="21" t="s">
        <v>3658</v>
      </c>
      <c r="H2141" s="49" t="s">
        <v>136</v>
      </c>
      <c r="I2141" s="41" t="s">
        <v>74</v>
      </c>
      <c r="J2141" t="s">
        <v>3568</v>
      </c>
      <c r="K2141" t="s">
        <v>3569</v>
      </c>
      <c r="L2141" s="61" t="s">
        <v>92</v>
      </c>
      <c r="M2141" s="61" t="s">
        <v>3570</v>
      </c>
      <c r="N2141" s="41" t="s">
        <v>3581</v>
      </c>
      <c r="O2141" s="41" t="s">
        <v>3572</v>
      </c>
      <c r="P2141" s="41" t="s">
        <v>3573</v>
      </c>
      <c r="Q2141" t="s">
        <v>3580</v>
      </c>
      <c r="R2141" t="s">
        <v>3574</v>
      </c>
      <c r="S2141" s="46">
        <v>2001.85</v>
      </c>
      <c r="T2141" s="41">
        <v>1</v>
      </c>
      <c r="U2141" s="41">
        <v>1</v>
      </c>
      <c r="V2141" s="49" t="str">
        <f t="shared" si="126"/>
        <v>USD</v>
      </c>
      <c r="W2141" t="b">
        <v>0</v>
      </c>
    </row>
    <row r="2142" spans="1:23" x14ac:dyDescent="0.2">
      <c r="A2142" s="21" t="str">
        <f t="shared" si="123"/>
        <v>UT DELL EMCCanalIT-SW-01-06</v>
      </c>
      <c r="B2142" s="21" t="str">
        <f t="shared" si="124"/>
        <v>IT-SW-01-06Canal</v>
      </c>
      <c r="D2142" t="s">
        <v>3658</v>
      </c>
      <c r="E2142" t="s">
        <v>3582</v>
      </c>
      <c r="F2142" s="41" t="s">
        <v>3567</v>
      </c>
      <c r="G2142" s="21" t="s">
        <v>3658</v>
      </c>
      <c r="H2142" s="49" t="s">
        <v>136</v>
      </c>
      <c r="I2142" s="41" t="s">
        <v>74</v>
      </c>
      <c r="J2142" t="s">
        <v>3568</v>
      </c>
      <c r="K2142" t="s">
        <v>3569</v>
      </c>
      <c r="L2142" s="61" t="s">
        <v>92</v>
      </c>
      <c r="M2142" s="61" t="s">
        <v>3570</v>
      </c>
      <c r="N2142" s="41" t="s">
        <v>3581</v>
      </c>
      <c r="O2142" s="41" t="s">
        <v>3576</v>
      </c>
      <c r="P2142" s="41" t="s">
        <v>3573</v>
      </c>
      <c r="Q2142" t="s">
        <v>3582</v>
      </c>
      <c r="R2142" t="s">
        <v>3574</v>
      </c>
      <c r="S2142" s="46">
        <v>5290.5499999999993</v>
      </c>
      <c r="T2142" s="41">
        <v>1</v>
      </c>
      <c r="U2142" s="41">
        <v>1</v>
      </c>
      <c r="V2142" s="49" t="str">
        <f t="shared" si="126"/>
        <v>USD</v>
      </c>
      <c r="W2142" t="b">
        <v>0</v>
      </c>
    </row>
    <row r="2143" spans="1:23" x14ac:dyDescent="0.2">
      <c r="A2143" s="21" t="str">
        <f t="shared" si="123"/>
        <v>UT DELL EMCCanalIT-SW-02-01</v>
      </c>
      <c r="B2143" s="21" t="str">
        <f t="shared" si="124"/>
        <v>IT-SW-02-01Canal</v>
      </c>
      <c r="D2143" t="s">
        <v>3658</v>
      </c>
      <c r="E2143" t="s">
        <v>3583</v>
      </c>
      <c r="F2143" s="41" t="s">
        <v>3567</v>
      </c>
      <c r="G2143" s="21" t="s">
        <v>3658</v>
      </c>
      <c r="H2143" s="49" t="s">
        <v>136</v>
      </c>
      <c r="I2143" s="41" t="s">
        <v>74</v>
      </c>
      <c r="J2143" t="s">
        <v>3584</v>
      </c>
      <c r="K2143" t="s">
        <v>3585</v>
      </c>
      <c r="L2143" s="61" t="s">
        <v>92</v>
      </c>
      <c r="M2143" s="61" t="s">
        <v>3570</v>
      </c>
      <c r="N2143" s="41" t="s">
        <v>3571</v>
      </c>
      <c r="O2143" s="41" t="s">
        <v>3572</v>
      </c>
      <c r="P2143" s="41" t="s">
        <v>3573</v>
      </c>
      <c r="Q2143" t="s">
        <v>3583</v>
      </c>
      <c r="R2143" t="s">
        <v>3574</v>
      </c>
      <c r="S2143" s="46">
        <v>1715.85</v>
      </c>
      <c r="T2143" s="41">
        <v>1</v>
      </c>
      <c r="U2143" s="41">
        <v>1</v>
      </c>
      <c r="V2143" s="49" t="str">
        <f t="shared" si="126"/>
        <v>USD</v>
      </c>
      <c r="W2143" t="b">
        <v>0</v>
      </c>
    </row>
    <row r="2144" spans="1:23" x14ac:dyDescent="0.2">
      <c r="A2144" s="21" t="str">
        <f t="shared" si="123"/>
        <v>UT DELL EMCCanalIT-SW-02-02</v>
      </c>
      <c r="B2144" s="21" t="str">
        <f t="shared" si="124"/>
        <v>IT-SW-02-02Canal</v>
      </c>
      <c r="D2144" t="s">
        <v>3658</v>
      </c>
      <c r="E2144" t="s">
        <v>3586</v>
      </c>
      <c r="F2144" s="41" t="s">
        <v>3567</v>
      </c>
      <c r="G2144" s="21" t="s">
        <v>3658</v>
      </c>
      <c r="H2144" s="49" t="s">
        <v>136</v>
      </c>
      <c r="I2144" s="41" t="s">
        <v>74</v>
      </c>
      <c r="J2144" t="s">
        <v>3584</v>
      </c>
      <c r="K2144" t="s">
        <v>3585</v>
      </c>
      <c r="L2144" s="61" t="s">
        <v>92</v>
      </c>
      <c r="M2144" s="61" t="s">
        <v>3570</v>
      </c>
      <c r="N2144" s="41" t="s">
        <v>3571</v>
      </c>
      <c r="O2144" s="41" t="s">
        <v>3576</v>
      </c>
      <c r="P2144" s="41" t="s">
        <v>3573</v>
      </c>
      <c r="Q2144" t="s">
        <v>3586</v>
      </c>
      <c r="R2144" t="s">
        <v>3574</v>
      </c>
      <c r="S2144" s="46">
        <v>1930.3249999999998</v>
      </c>
      <c r="T2144" s="41">
        <v>1</v>
      </c>
      <c r="U2144" s="41">
        <v>1</v>
      </c>
      <c r="V2144" s="49" t="str">
        <f t="shared" si="126"/>
        <v>USD</v>
      </c>
      <c r="W2144" t="b">
        <v>0</v>
      </c>
    </row>
    <row r="2145" spans="1:23" x14ac:dyDescent="0.2">
      <c r="A2145" s="21" t="str">
        <f t="shared" si="123"/>
        <v>UT DELL EMCCanalIT-SW-02-03</v>
      </c>
      <c r="B2145" s="21" t="str">
        <f t="shared" si="124"/>
        <v>IT-SW-02-03Canal</v>
      </c>
      <c r="D2145" t="s">
        <v>3658</v>
      </c>
      <c r="E2145" t="s">
        <v>3587</v>
      </c>
      <c r="F2145" s="41" t="s">
        <v>3567</v>
      </c>
      <c r="G2145" s="21" t="s">
        <v>3658</v>
      </c>
      <c r="H2145" s="49" t="s">
        <v>136</v>
      </c>
      <c r="I2145" s="41" t="s">
        <v>74</v>
      </c>
      <c r="J2145" t="s">
        <v>3584</v>
      </c>
      <c r="K2145" t="s">
        <v>3585</v>
      </c>
      <c r="L2145" s="61" t="s">
        <v>92</v>
      </c>
      <c r="M2145" s="61" t="s">
        <v>3570</v>
      </c>
      <c r="N2145" s="41" t="s">
        <v>3578</v>
      </c>
      <c r="O2145" s="41" t="s">
        <v>3572</v>
      </c>
      <c r="P2145" s="41" t="s">
        <v>3573</v>
      </c>
      <c r="Q2145" t="s">
        <v>3587</v>
      </c>
      <c r="R2145" t="s">
        <v>3574</v>
      </c>
      <c r="S2145" s="46">
        <v>2287.8000000000002</v>
      </c>
      <c r="T2145" s="41">
        <v>1</v>
      </c>
      <c r="U2145" s="41">
        <v>1</v>
      </c>
      <c r="V2145" s="49" t="str">
        <f t="shared" si="126"/>
        <v>USD</v>
      </c>
      <c r="W2145" t="b">
        <v>0</v>
      </c>
    </row>
    <row r="2146" spans="1:23" x14ac:dyDescent="0.2">
      <c r="A2146" s="21" t="str">
        <f t="shared" si="123"/>
        <v>UT DELL EMCCanalIT-SW-02-04</v>
      </c>
      <c r="B2146" s="21" t="str">
        <f t="shared" si="124"/>
        <v>IT-SW-02-04Canal</v>
      </c>
      <c r="D2146" t="s">
        <v>3658</v>
      </c>
      <c r="E2146" t="s">
        <v>3588</v>
      </c>
      <c r="F2146" s="41" t="s">
        <v>3567</v>
      </c>
      <c r="G2146" s="21" t="s">
        <v>3658</v>
      </c>
      <c r="H2146" s="49" t="s">
        <v>136</v>
      </c>
      <c r="I2146" s="41" t="s">
        <v>74</v>
      </c>
      <c r="J2146" t="s">
        <v>3584</v>
      </c>
      <c r="K2146" t="s">
        <v>3585</v>
      </c>
      <c r="L2146" s="61" t="s">
        <v>92</v>
      </c>
      <c r="M2146" s="61" t="s">
        <v>3570</v>
      </c>
      <c r="N2146" s="41" t="s">
        <v>3578</v>
      </c>
      <c r="O2146" s="41" t="s">
        <v>3576</v>
      </c>
      <c r="P2146" s="41" t="s">
        <v>3573</v>
      </c>
      <c r="Q2146" t="s">
        <v>3588</v>
      </c>
      <c r="R2146" t="s">
        <v>3574</v>
      </c>
      <c r="S2146" s="46">
        <v>3527.0333333333333</v>
      </c>
      <c r="T2146" s="41">
        <v>1</v>
      </c>
      <c r="U2146" s="41">
        <v>1</v>
      </c>
      <c r="V2146" s="49" t="str">
        <f t="shared" si="126"/>
        <v>USD</v>
      </c>
      <c r="W2146" t="b">
        <v>0</v>
      </c>
    </row>
    <row r="2147" spans="1:23" x14ac:dyDescent="0.2">
      <c r="A2147" s="21" t="str">
        <f t="shared" si="123"/>
        <v>UT DELL EMCCanalIT-SW-02-05</v>
      </c>
      <c r="B2147" s="21" t="str">
        <f t="shared" si="124"/>
        <v>IT-SW-02-05Canal</v>
      </c>
      <c r="D2147" t="s">
        <v>3658</v>
      </c>
      <c r="E2147" t="s">
        <v>3589</v>
      </c>
      <c r="F2147" s="41" t="s">
        <v>3567</v>
      </c>
      <c r="G2147" s="21" t="s">
        <v>3658</v>
      </c>
      <c r="H2147" s="49" t="s">
        <v>136</v>
      </c>
      <c r="I2147" s="41" t="s">
        <v>74</v>
      </c>
      <c r="J2147" t="s">
        <v>3584</v>
      </c>
      <c r="K2147" t="s">
        <v>3585</v>
      </c>
      <c r="L2147" s="61" t="s">
        <v>92</v>
      </c>
      <c r="M2147" s="61" t="s">
        <v>3570</v>
      </c>
      <c r="N2147" s="41" t="s">
        <v>3581</v>
      </c>
      <c r="O2147" s="41" t="s">
        <v>3572</v>
      </c>
      <c r="P2147" s="41" t="s">
        <v>3573</v>
      </c>
      <c r="Q2147" t="s">
        <v>3589</v>
      </c>
      <c r="R2147" t="s">
        <v>3574</v>
      </c>
      <c r="S2147" s="46">
        <v>6577.45</v>
      </c>
      <c r="T2147" s="41">
        <v>1</v>
      </c>
      <c r="U2147" s="41">
        <v>1</v>
      </c>
      <c r="V2147" s="49" t="str">
        <f t="shared" si="126"/>
        <v>USD</v>
      </c>
      <c r="W2147" t="b">
        <v>0</v>
      </c>
    </row>
    <row r="2148" spans="1:23" x14ac:dyDescent="0.2">
      <c r="A2148" s="21" t="str">
        <f t="shared" si="123"/>
        <v>UT DELL EMCCanalIT-SW-02-06</v>
      </c>
      <c r="B2148" s="21" t="str">
        <f t="shared" si="124"/>
        <v>IT-SW-02-06Canal</v>
      </c>
      <c r="D2148" t="s">
        <v>3658</v>
      </c>
      <c r="E2148" t="s">
        <v>3590</v>
      </c>
      <c r="F2148" s="41" t="s">
        <v>3567</v>
      </c>
      <c r="G2148" s="21" t="s">
        <v>3658</v>
      </c>
      <c r="H2148" s="49" t="s">
        <v>136</v>
      </c>
      <c r="I2148" s="41" t="s">
        <v>74</v>
      </c>
      <c r="J2148" t="s">
        <v>3584</v>
      </c>
      <c r="K2148" t="s">
        <v>3585</v>
      </c>
      <c r="L2148" s="61" t="s">
        <v>92</v>
      </c>
      <c r="M2148" s="61" t="s">
        <v>3570</v>
      </c>
      <c r="N2148" s="41" t="s">
        <v>3581</v>
      </c>
      <c r="O2148" s="41" t="s">
        <v>3576</v>
      </c>
      <c r="P2148" s="41" t="s">
        <v>3573</v>
      </c>
      <c r="Q2148" t="s">
        <v>3590</v>
      </c>
      <c r="R2148" t="s">
        <v>3574</v>
      </c>
      <c r="S2148" s="46">
        <v>7435.3499999999995</v>
      </c>
      <c r="T2148" s="41">
        <v>1</v>
      </c>
      <c r="U2148" s="41">
        <v>1</v>
      </c>
      <c r="V2148" s="49" t="str">
        <f t="shared" si="126"/>
        <v>USD</v>
      </c>
      <c r="W2148" t="b">
        <v>0</v>
      </c>
    </row>
    <row r="2149" spans="1:23" x14ac:dyDescent="0.2">
      <c r="A2149" s="21" t="str">
        <f t="shared" si="123"/>
        <v>UT DELL EMCCanalIT-SW-03-01</v>
      </c>
      <c r="B2149" s="21" t="str">
        <f t="shared" si="124"/>
        <v>IT-SW-03-01Canal</v>
      </c>
      <c r="D2149" t="s">
        <v>3658</v>
      </c>
      <c r="E2149" t="s">
        <v>3591</v>
      </c>
      <c r="F2149" s="41" t="s">
        <v>3567</v>
      </c>
      <c r="G2149" s="21" t="s">
        <v>3658</v>
      </c>
      <c r="H2149" s="49" t="s">
        <v>136</v>
      </c>
      <c r="I2149" s="41" t="s">
        <v>74</v>
      </c>
      <c r="J2149" t="s">
        <v>3592</v>
      </c>
      <c r="K2149" t="s">
        <v>3569</v>
      </c>
      <c r="L2149" s="61" t="s">
        <v>92</v>
      </c>
      <c r="M2149" s="61" t="s">
        <v>3570</v>
      </c>
      <c r="N2149" s="41" t="s">
        <v>3571</v>
      </c>
      <c r="O2149" s="41" t="s">
        <v>3572</v>
      </c>
      <c r="P2149" s="41" t="s">
        <v>3573</v>
      </c>
      <c r="Q2149" t="s">
        <v>3591</v>
      </c>
      <c r="R2149" t="s">
        <v>3574</v>
      </c>
      <c r="S2149" s="46">
        <v>1358.375</v>
      </c>
      <c r="T2149" s="41">
        <v>1</v>
      </c>
      <c r="U2149" s="41">
        <v>1</v>
      </c>
      <c r="V2149" s="49" t="str">
        <f t="shared" si="126"/>
        <v>USD</v>
      </c>
      <c r="W2149" t="b">
        <v>0</v>
      </c>
    </row>
    <row r="2150" spans="1:23" x14ac:dyDescent="0.2">
      <c r="A2150" s="21" t="str">
        <f t="shared" si="123"/>
        <v>UT DELL EMCCanalIT-SW-03-02</v>
      </c>
      <c r="B2150" s="21" t="str">
        <f t="shared" si="124"/>
        <v>IT-SW-03-02Canal</v>
      </c>
      <c r="D2150" t="s">
        <v>3658</v>
      </c>
      <c r="E2150" t="s">
        <v>3593</v>
      </c>
      <c r="F2150" s="41" t="s">
        <v>3567</v>
      </c>
      <c r="G2150" s="21" t="s">
        <v>3658</v>
      </c>
      <c r="H2150" s="49" t="s">
        <v>136</v>
      </c>
      <c r="I2150" s="41" t="s">
        <v>74</v>
      </c>
      <c r="J2150" t="s">
        <v>3592</v>
      </c>
      <c r="K2150" t="s">
        <v>3569</v>
      </c>
      <c r="L2150" s="61" t="s">
        <v>92</v>
      </c>
      <c r="M2150" s="61" t="s">
        <v>3570</v>
      </c>
      <c r="N2150" s="41" t="s">
        <v>3571</v>
      </c>
      <c r="O2150" s="41" t="s">
        <v>3576</v>
      </c>
      <c r="P2150" s="41" t="s">
        <v>3573</v>
      </c>
      <c r="Q2150" t="s">
        <v>3593</v>
      </c>
      <c r="R2150" t="s">
        <v>3574</v>
      </c>
      <c r="S2150" s="46">
        <v>2287.7999999999997</v>
      </c>
      <c r="T2150" s="41">
        <v>1</v>
      </c>
      <c r="U2150" s="41">
        <v>1</v>
      </c>
      <c r="V2150" s="49" t="str">
        <f t="shared" si="126"/>
        <v>USD</v>
      </c>
      <c r="W2150" t="b">
        <v>0</v>
      </c>
    </row>
    <row r="2151" spans="1:23" x14ac:dyDescent="0.2">
      <c r="A2151" s="21" t="str">
        <f t="shared" si="123"/>
        <v>UT DELL EMCCanalIT-SW-03-03</v>
      </c>
      <c r="B2151" s="21" t="str">
        <f t="shared" si="124"/>
        <v>IT-SW-03-03Canal</v>
      </c>
      <c r="D2151" t="s">
        <v>3658</v>
      </c>
      <c r="E2151" t="s">
        <v>3594</v>
      </c>
      <c r="F2151" s="41" t="s">
        <v>3567</v>
      </c>
      <c r="G2151" s="21" t="s">
        <v>3658</v>
      </c>
      <c r="H2151" s="49" t="s">
        <v>136</v>
      </c>
      <c r="I2151" s="41" t="s">
        <v>74</v>
      </c>
      <c r="J2151" t="s">
        <v>3592</v>
      </c>
      <c r="K2151" t="s">
        <v>3569</v>
      </c>
      <c r="L2151" s="61" t="s">
        <v>92</v>
      </c>
      <c r="M2151" s="61" t="s">
        <v>3570</v>
      </c>
      <c r="N2151" s="41" t="s">
        <v>3578</v>
      </c>
      <c r="O2151" s="41" t="s">
        <v>3572</v>
      </c>
      <c r="P2151" s="41" t="s">
        <v>3573</v>
      </c>
      <c r="Q2151" t="s">
        <v>3594</v>
      </c>
      <c r="R2151" t="s">
        <v>3574</v>
      </c>
      <c r="S2151" s="46">
        <v>1811.1666666666667</v>
      </c>
      <c r="T2151" s="41">
        <v>1</v>
      </c>
      <c r="U2151" s="41">
        <v>1</v>
      </c>
      <c r="V2151" s="49" t="str">
        <f t="shared" si="126"/>
        <v>USD</v>
      </c>
      <c r="W2151" t="b">
        <v>0</v>
      </c>
    </row>
    <row r="2152" spans="1:23" x14ac:dyDescent="0.2">
      <c r="A2152" s="21" t="str">
        <f t="shared" si="123"/>
        <v>UT DELL EMCCanalIT-SW-03-04</v>
      </c>
      <c r="B2152" s="21" t="str">
        <f t="shared" si="124"/>
        <v>IT-SW-03-04Canal</v>
      </c>
      <c r="D2152" t="s">
        <v>3658</v>
      </c>
      <c r="E2152" t="s">
        <v>3595</v>
      </c>
      <c r="F2152" s="41" t="s">
        <v>3567</v>
      </c>
      <c r="G2152" s="21" t="s">
        <v>3658</v>
      </c>
      <c r="H2152" s="49" t="s">
        <v>136</v>
      </c>
      <c r="I2152" s="41" t="s">
        <v>74</v>
      </c>
      <c r="J2152" t="s">
        <v>3592</v>
      </c>
      <c r="K2152" t="s">
        <v>3569</v>
      </c>
      <c r="L2152" s="61" t="s">
        <v>92</v>
      </c>
      <c r="M2152" s="61" t="s">
        <v>3570</v>
      </c>
      <c r="N2152" s="41" t="s">
        <v>3578</v>
      </c>
      <c r="O2152" s="41" t="s">
        <v>3576</v>
      </c>
      <c r="P2152" s="41" t="s">
        <v>3573</v>
      </c>
      <c r="Q2152" t="s">
        <v>3595</v>
      </c>
      <c r="R2152" t="s">
        <v>3574</v>
      </c>
      <c r="S2152" s="46">
        <v>4003.6666666666665</v>
      </c>
      <c r="T2152" s="41">
        <v>1</v>
      </c>
      <c r="U2152" s="41">
        <v>1</v>
      </c>
      <c r="V2152" s="49" t="str">
        <f t="shared" si="126"/>
        <v>USD</v>
      </c>
      <c r="W2152" t="b">
        <v>0</v>
      </c>
    </row>
    <row r="2153" spans="1:23" x14ac:dyDescent="0.2">
      <c r="A2153" s="21" t="str">
        <f t="shared" si="123"/>
        <v>UT DELL EMCCanalIT-SW-03-05</v>
      </c>
      <c r="B2153" s="21" t="str">
        <f t="shared" si="124"/>
        <v>IT-SW-03-05Canal</v>
      </c>
      <c r="D2153" t="s">
        <v>3658</v>
      </c>
      <c r="E2153" t="s">
        <v>3596</v>
      </c>
      <c r="F2153" s="41" t="s">
        <v>3567</v>
      </c>
      <c r="G2153" s="21" t="s">
        <v>3658</v>
      </c>
      <c r="H2153" s="49" t="s">
        <v>136</v>
      </c>
      <c r="I2153" s="41" t="s">
        <v>74</v>
      </c>
      <c r="J2153" t="s">
        <v>3592</v>
      </c>
      <c r="K2153" t="s">
        <v>3569</v>
      </c>
      <c r="L2153" s="61" t="s">
        <v>92</v>
      </c>
      <c r="M2153" s="61" t="s">
        <v>3570</v>
      </c>
      <c r="N2153" s="41" t="s">
        <v>3581</v>
      </c>
      <c r="O2153" s="41" t="s">
        <v>3572</v>
      </c>
      <c r="P2153" s="41" t="s">
        <v>3573</v>
      </c>
      <c r="Q2153" t="s">
        <v>3596</v>
      </c>
      <c r="R2153" t="s">
        <v>3574</v>
      </c>
      <c r="S2153" s="46">
        <v>2716.75</v>
      </c>
      <c r="T2153" s="41">
        <v>1</v>
      </c>
      <c r="U2153" s="41">
        <v>1</v>
      </c>
      <c r="V2153" s="49" t="str">
        <f t="shared" si="126"/>
        <v>USD</v>
      </c>
      <c r="W2153" t="b">
        <v>0</v>
      </c>
    </row>
    <row r="2154" spans="1:23" x14ac:dyDescent="0.2">
      <c r="A2154" s="21" t="str">
        <f t="shared" si="123"/>
        <v>UT DELL EMCCanalIT-SW-03-06</v>
      </c>
      <c r="B2154" s="21" t="str">
        <f t="shared" si="124"/>
        <v>IT-SW-03-06Canal</v>
      </c>
      <c r="D2154" t="s">
        <v>3658</v>
      </c>
      <c r="E2154" t="s">
        <v>3597</v>
      </c>
      <c r="F2154" s="41" t="s">
        <v>3567</v>
      </c>
      <c r="G2154" s="21" t="s">
        <v>3658</v>
      </c>
      <c r="H2154" s="49" t="s">
        <v>136</v>
      </c>
      <c r="I2154" s="41" t="s">
        <v>74</v>
      </c>
      <c r="J2154" t="s">
        <v>3592</v>
      </c>
      <c r="K2154" t="s">
        <v>3569</v>
      </c>
      <c r="L2154" s="61" t="s">
        <v>92</v>
      </c>
      <c r="M2154" s="61" t="s">
        <v>3570</v>
      </c>
      <c r="N2154" s="41" t="s">
        <v>3581</v>
      </c>
      <c r="O2154" s="41" t="s">
        <v>3576</v>
      </c>
      <c r="P2154" s="41" t="s">
        <v>3573</v>
      </c>
      <c r="Q2154" t="s">
        <v>3597</v>
      </c>
      <c r="R2154" t="s">
        <v>3574</v>
      </c>
      <c r="S2154" s="46">
        <v>6863.4</v>
      </c>
      <c r="T2154" s="41">
        <v>1</v>
      </c>
      <c r="U2154" s="41">
        <v>1</v>
      </c>
      <c r="V2154" s="49" t="str">
        <f t="shared" si="126"/>
        <v>USD</v>
      </c>
      <c r="W2154" t="b">
        <v>0</v>
      </c>
    </row>
    <row r="2155" spans="1:23" x14ac:dyDescent="0.2">
      <c r="A2155" s="21" t="str">
        <f t="shared" si="123"/>
        <v>UT DELL EMCCanalIT-SW-04-01</v>
      </c>
      <c r="B2155" s="21" t="str">
        <f t="shared" si="124"/>
        <v>IT-SW-04-01Canal</v>
      </c>
      <c r="D2155" t="s">
        <v>3658</v>
      </c>
      <c r="E2155" t="s">
        <v>3598</v>
      </c>
      <c r="F2155" s="41" t="s">
        <v>3567</v>
      </c>
      <c r="G2155" s="21" t="s">
        <v>3658</v>
      </c>
      <c r="H2155" s="49" t="s">
        <v>136</v>
      </c>
      <c r="I2155" s="41" t="s">
        <v>74</v>
      </c>
      <c r="J2155" t="s">
        <v>3599</v>
      </c>
      <c r="K2155" t="s">
        <v>3585</v>
      </c>
      <c r="L2155" s="61" t="s">
        <v>92</v>
      </c>
      <c r="M2155" s="61" t="s">
        <v>3570</v>
      </c>
      <c r="N2155" s="41" t="s">
        <v>3571</v>
      </c>
      <c r="O2155" s="41" t="s">
        <v>3572</v>
      </c>
      <c r="P2155" s="41" t="s">
        <v>3573</v>
      </c>
      <c r="Q2155" t="s">
        <v>3598</v>
      </c>
      <c r="R2155" t="s">
        <v>3574</v>
      </c>
      <c r="S2155" s="46">
        <v>2144.8249999999998</v>
      </c>
      <c r="T2155" s="41">
        <v>1</v>
      </c>
      <c r="U2155" s="41">
        <v>1</v>
      </c>
      <c r="V2155" s="49" t="str">
        <f t="shared" si="126"/>
        <v>USD</v>
      </c>
      <c r="W2155" t="b">
        <v>0</v>
      </c>
    </row>
    <row r="2156" spans="1:23" x14ac:dyDescent="0.2">
      <c r="A2156" s="21" t="str">
        <f t="shared" si="123"/>
        <v>UT DELL EMCCanalIT-SW-04-02</v>
      </c>
      <c r="B2156" s="21" t="str">
        <f t="shared" si="124"/>
        <v>IT-SW-04-02Canal</v>
      </c>
      <c r="D2156" t="s">
        <v>3658</v>
      </c>
      <c r="E2156" t="s">
        <v>3600</v>
      </c>
      <c r="F2156" s="41" t="s">
        <v>3567</v>
      </c>
      <c r="G2156" s="21" t="s">
        <v>3658</v>
      </c>
      <c r="H2156" s="49" t="s">
        <v>136</v>
      </c>
      <c r="I2156" s="41" t="s">
        <v>74</v>
      </c>
      <c r="J2156" t="s">
        <v>3599</v>
      </c>
      <c r="K2156" t="s">
        <v>3585</v>
      </c>
      <c r="L2156" s="61" t="s">
        <v>92</v>
      </c>
      <c r="M2156" s="61" t="s">
        <v>3570</v>
      </c>
      <c r="N2156" s="41" t="s">
        <v>3571</v>
      </c>
      <c r="O2156" s="41" t="s">
        <v>3576</v>
      </c>
      <c r="P2156" s="41" t="s">
        <v>3573</v>
      </c>
      <c r="Q2156" t="s">
        <v>3600</v>
      </c>
      <c r="R2156" t="s">
        <v>3574</v>
      </c>
      <c r="S2156" s="46">
        <v>4003.65</v>
      </c>
      <c r="T2156" s="41">
        <v>1</v>
      </c>
      <c r="U2156" s="41">
        <v>1</v>
      </c>
      <c r="V2156" s="49" t="str">
        <f t="shared" si="126"/>
        <v>USD</v>
      </c>
      <c r="W2156" t="b">
        <v>0</v>
      </c>
    </row>
    <row r="2157" spans="1:23" x14ac:dyDescent="0.2">
      <c r="A2157" s="21" t="str">
        <f t="shared" si="123"/>
        <v>UT DELL EMCCanalIT-SW-04-03</v>
      </c>
      <c r="B2157" s="21" t="str">
        <f t="shared" si="124"/>
        <v>IT-SW-04-03Canal</v>
      </c>
      <c r="D2157" t="s">
        <v>3658</v>
      </c>
      <c r="E2157" t="s">
        <v>3601</v>
      </c>
      <c r="F2157" s="41" t="s">
        <v>3567</v>
      </c>
      <c r="G2157" s="21" t="s">
        <v>3658</v>
      </c>
      <c r="H2157" s="49" t="s">
        <v>136</v>
      </c>
      <c r="I2157" s="41" t="s">
        <v>74</v>
      </c>
      <c r="J2157" t="s">
        <v>3599</v>
      </c>
      <c r="K2157" t="s">
        <v>3585</v>
      </c>
      <c r="L2157" s="61" t="s">
        <v>92</v>
      </c>
      <c r="M2157" s="61" t="s">
        <v>3570</v>
      </c>
      <c r="N2157" s="41" t="s">
        <v>3578</v>
      </c>
      <c r="O2157" s="41" t="s">
        <v>3572</v>
      </c>
      <c r="P2157" s="41" t="s">
        <v>3573</v>
      </c>
      <c r="Q2157" t="s">
        <v>3601</v>
      </c>
      <c r="R2157" t="s">
        <v>3574</v>
      </c>
      <c r="S2157" s="46">
        <v>2859.7666666666664</v>
      </c>
      <c r="T2157" s="41">
        <v>1</v>
      </c>
      <c r="U2157" s="41">
        <v>1</v>
      </c>
      <c r="V2157" s="49" t="str">
        <f t="shared" si="126"/>
        <v>USD</v>
      </c>
      <c r="W2157" t="b">
        <v>0</v>
      </c>
    </row>
    <row r="2158" spans="1:23" x14ac:dyDescent="0.2">
      <c r="A2158" s="21" t="str">
        <f t="shared" si="123"/>
        <v>UT DELL EMCCanalIT-SW-04-04</v>
      </c>
      <c r="B2158" s="21" t="str">
        <f t="shared" si="124"/>
        <v>IT-SW-04-04Canal</v>
      </c>
      <c r="D2158" t="s">
        <v>3658</v>
      </c>
      <c r="E2158" t="s">
        <v>3602</v>
      </c>
      <c r="F2158" s="41" t="s">
        <v>3567</v>
      </c>
      <c r="G2158" s="21" t="s">
        <v>3658</v>
      </c>
      <c r="H2158" s="49" t="s">
        <v>136</v>
      </c>
      <c r="I2158" s="41" t="s">
        <v>74</v>
      </c>
      <c r="J2158" t="s">
        <v>3599</v>
      </c>
      <c r="K2158" t="s">
        <v>3585</v>
      </c>
      <c r="L2158" s="61" t="s">
        <v>92</v>
      </c>
      <c r="M2158" s="61" t="s">
        <v>3570</v>
      </c>
      <c r="N2158" s="41" t="s">
        <v>3578</v>
      </c>
      <c r="O2158" s="41" t="s">
        <v>3576</v>
      </c>
      <c r="P2158" s="41" t="s">
        <v>3573</v>
      </c>
      <c r="Q2158" t="s">
        <v>3602</v>
      </c>
      <c r="R2158" t="s">
        <v>3574</v>
      </c>
      <c r="S2158" s="46">
        <v>6291.4666666666672</v>
      </c>
      <c r="T2158" s="41">
        <v>1</v>
      </c>
      <c r="U2158" s="41">
        <v>1</v>
      </c>
      <c r="V2158" s="49" t="str">
        <f t="shared" si="126"/>
        <v>USD</v>
      </c>
      <c r="W2158" t="b">
        <v>0</v>
      </c>
    </row>
    <row r="2159" spans="1:23" x14ac:dyDescent="0.2">
      <c r="A2159" s="21" t="str">
        <f t="shared" si="123"/>
        <v>UT DELL EMCCanalIT-SW-04-05</v>
      </c>
      <c r="B2159" s="21" t="str">
        <f t="shared" si="124"/>
        <v>IT-SW-04-05Canal</v>
      </c>
      <c r="D2159" t="s">
        <v>3658</v>
      </c>
      <c r="E2159" t="s">
        <v>3603</v>
      </c>
      <c r="F2159" s="41" t="s">
        <v>3567</v>
      </c>
      <c r="G2159" s="21" t="s">
        <v>3658</v>
      </c>
      <c r="H2159" s="49" t="s">
        <v>136</v>
      </c>
      <c r="I2159" s="41" t="s">
        <v>74</v>
      </c>
      <c r="J2159" t="s">
        <v>3599</v>
      </c>
      <c r="K2159" t="s">
        <v>3585</v>
      </c>
      <c r="L2159" s="61" t="s">
        <v>92</v>
      </c>
      <c r="M2159" s="61" t="s">
        <v>3570</v>
      </c>
      <c r="N2159" s="41" t="s">
        <v>3581</v>
      </c>
      <c r="O2159" s="41" t="s">
        <v>3572</v>
      </c>
      <c r="P2159" s="41" t="s">
        <v>3573</v>
      </c>
      <c r="Q2159" t="s">
        <v>3603</v>
      </c>
      <c r="R2159" t="s">
        <v>3574</v>
      </c>
      <c r="S2159" s="46">
        <v>5147.5499999999993</v>
      </c>
      <c r="T2159" s="41">
        <v>1</v>
      </c>
      <c r="U2159" s="41">
        <v>1</v>
      </c>
      <c r="V2159" s="49" t="str">
        <f t="shared" si="126"/>
        <v>USD</v>
      </c>
      <c r="W2159" t="b">
        <v>0</v>
      </c>
    </row>
    <row r="2160" spans="1:23" x14ac:dyDescent="0.2">
      <c r="A2160" s="21" t="str">
        <f t="shared" si="123"/>
        <v>UT DELL EMCCanalIT-SW-04-06</v>
      </c>
      <c r="B2160" s="21" t="str">
        <f t="shared" si="124"/>
        <v>IT-SW-04-06Canal</v>
      </c>
      <c r="D2160" t="s">
        <v>3658</v>
      </c>
      <c r="E2160" t="s">
        <v>3604</v>
      </c>
      <c r="F2160" s="41" t="s">
        <v>3567</v>
      </c>
      <c r="G2160" s="21" t="s">
        <v>3658</v>
      </c>
      <c r="H2160" s="49" t="s">
        <v>136</v>
      </c>
      <c r="I2160" s="41" t="s">
        <v>74</v>
      </c>
      <c r="J2160" t="s">
        <v>3599</v>
      </c>
      <c r="K2160" t="s">
        <v>3585</v>
      </c>
      <c r="L2160" s="61" t="s">
        <v>92</v>
      </c>
      <c r="M2160" s="61" t="s">
        <v>3570</v>
      </c>
      <c r="N2160" s="41" t="s">
        <v>3581</v>
      </c>
      <c r="O2160" s="41" t="s">
        <v>3576</v>
      </c>
      <c r="P2160" s="41" t="s">
        <v>3573</v>
      </c>
      <c r="Q2160" t="s">
        <v>3604</v>
      </c>
      <c r="R2160" t="s">
        <v>3574</v>
      </c>
      <c r="S2160" s="46">
        <v>10581.099999999999</v>
      </c>
      <c r="T2160" s="41">
        <v>1</v>
      </c>
      <c r="U2160" s="41">
        <v>1</v>
      </c>
      <c r="V2160" s="49" t="str">
        <f t="shared" si="126"/>
        <v>USD</v>
      </c>
      <c r="W2160" t="b">
        <v>0</v>
      </c>
    </row>
    <row r="2161" spans="1:23" x14ac:dyDescent="0.2">
      <c r="A2161" s="21" t="str">
        <f t="shared" si="123"/>
        <v>UT DELL EMCCanalIT-SW-05-01</v>
      </c>
      <c r="B2161" s="21" t="str">
        <f t="shared" si="124"/>
        <v>IT-SW-05-01Canal</v>
      </c>
      <c r="D2161" t="s">
        <v>3658</v>
      </c>
      <c r="E2161" t="s">
        <v>3605</v>
      </c>
      <c r="F2161" s="41" t="s">
        <v>3567</v>
      </c>
      <c r="G2161" s="21" t="s">
        <v>3658</v>
      </c>
      <c r="H2161" s="49" t="s">
        <v>136</v>
      </c>
      <c r="I2161" s="41" t="s">
        <v>74</v>
      </c>
      <c r="J2161" t="s">
        <v>3606</v>
      </c>
      <c r="K2161" t="s">
        <v>3607</v>
      </c>
      <c r="L2161" s="61" t="s">
        <v>92</v>
      </c>
      <c r="M2161" s="61" t="s">
        <v>3570</v>
      </c>
      <c r="N2161" s="41" t="s">
        <v>3571</v>
      </c>
      <c r="O2161" s="41" t="s">
        <v>3572</v>
      </c>
      <c r="P2161" s="41" t="s">
        <v>3608</v>
      </c>
      <c r="Q2161" t="s">
        <v>3605</v>
      </c>
      <c r="R2161" t="s">
        <v>3574</v>
      </c>
      <c r="S2161" s="46">
        <v>70.05</v>
      </c>
      <c r="T2161" s="41">
        <v>1</v>
      </c>
      <c r="U2161" s="41">
        <v>1</v>
      </c>
      <c r="V2161" s="49" t="str">
        <f t="shared" si="126"/>
        <v>USD</v>
      </c>
      <c r="W2161" t="b">
        <v>0</v>
      </c>
    </row>
    <row r="2162" spans="1:23" x14ac:dyDescent="0.2">
      <c r="A2162" s="21" t="str">
        <f t="shared" si="123"/>
        <v>UT DELL EMCCanalIT-SW-05-02</v>
      </c>
      <c r="B2162" s="21" t="str">
        <f t="shared" si="124"/>
        <v>IT-SW-05-02Canal</v>
      </c>
      <c r="D2162" t="s">
        <v>3658</v>
      </c>
      <c r="E2162" t="s">
        <v>3609</v>
      </c>
      <c r="F2162" s="41" t="s">
        <v>3567</v>
      </c>
      <c r="G2162" s="21" t="s">
        <v>3658</v>
      </c>
      <c r="H2162" s="49" t="s">
        <v>136</v>
      </c>
      <c r="I2162" s="41" t="s">
        <v>74</v>
      </c>
      <c r="J2162" t="s">
        <v>3606</v>
      </c>
      <c r="K2162" t="s">
        <v>3607</v>
      </c>
      <c r="L2162" s="61" t="s">
        <v>92</v>
      </c>
      <c r="M2162" s="61" t="s">
        <v>3570</v>
      </c>
      <c r="N2162" s="41" t="s">
        <v>3571</v>
      </c>
      <c r="O2162" s="41" t="s">
        <v>3576</v>
      </c>
      <c r="P2162" s="41" t="s">
        <v>3608</v>
      </c>
      <c r="Q2162" t="s">
        <v>3609</v>
      </c>
      <c r="R2162" t="s">
        <v>3574</v>
      </c>
      <c r="S2162" s="46">
        <v>100.2</v>
      </c>
      <c r="T2162" s="41">
        <v>1</v>
      </c>
      <c r="U2162" s="41">
        <v>1</v>
      </c>
      <c r="V2162" s="49" t="str">
        <f t="shared" si="126"/>
        <v>USD</v>
      </c>
      <c r="W2162" t="b">
        <v>0</v>
      </c>
    </row>
    <row r="2163" spans="1:23" x14ac:dyDescent="0.2">
      <c r="A2163" s="21" t="str">
        <f t="shared" si="123"/>
        <v>UT DELL EMCCanalIT-SW-05-03</v>
      </c>
      <c r="B2163" s="21" t="str">
        <f t="shared" si="124"/>
        <v>IT-SW-05-03Canal</v>
      </c>
      <c r="D2163" t="s">
        <v>3658</v>
      </c>
      <c r="E2163" t="s">
        <v>3610</v>
      </c>
      <c r="F2163" s="41" t="s">
        <v>3567</v>
      </c>
      <c r="G2163" s="21" t="s">
        <v>3658</v>
      </c>
      <c r="H2163" s="49" t="s">
        <v>136</v>
      </c>
      <c r="I2163" s="41" t="s">
        <v>74</v>
      </c>
      <c r="J2163" t="s">
        <v>3606</v>
      </c>
      <c r="K2163" t="s">
        <v>3607</v>
      </c>
      <c r="L2163" s="61" t="s">
        <v>92</v>
      </c>
      <c r="M2163" s="61" t="s">
        <v>3570</v>
      </c>
      <c r="N2163" s="41" t="s">
        <v>3578</v>
      </c>
      <c r="O2163" s="41" t="s">
        <v>3572</v>
      </c>
      <c r="P2163" s="41" t="s">
        <v>3608</v>
      </c>
      <c r="Q2163" t="s">
        <v>3610</v>
      </c>
      <c r="R2163" t="s">
        <v>3574</v>
      </c>
      <c r="S2163" s="46">
        <v>92.433333333333294</v>
      </c>
      <c r="T2163" s="41">
        <v>1</v>
      </c>
      <c r="U2163" s="41">
        <v>1</v>
      </c>
      <c r="V2163" s="49" t="str">
        <f t="shared" si="126"/>
        <v>USD</v>
      </c>
      <c r="W2163" t="b">
        <v>0</v>
      </c>
    </row>
    <row r="2164" spans="1:23" x14ac:dyDescent="0.2">
      <c r="A2164" s="21" t="str">
        <f t="shared" si="123"/>
        <v>UT DELL EMCCanalIT-SW-05-04</v>
      </c>
      <c r="B2164" s="21" t="str">
        <f t="shared" si="124"/>
        <v>IT-SW-05-04Canal</v>
      </c>
      <c r="D2164" t="s">
        <v>3658</v>
      </c>
      <c r="E2164" t="s">
        <v>3611</v>
      </c>
      <c r="F2164" s="41" t="s">
        <v>3567</v>
      </c>
      <c r="G2164" s="21" t="s">
        <v>3658</v>
      </c>
      <c r="H2164" s="49" t="s">
        <v>136</v>
      </c>
      <c r="I2164" s="41" t="s">
        <v>74</v>
      </c>
      <c r="J2164" t="s">
        <v>3606</v>
      </c>
      <c r="K2164" t="s">
        <v>3607</v>
      </c>
      <c r="L2164" s="61" t="s">
        <v>92</v>
      </c>
      <c r="M2164" s="61" t="s">
        <v>3570</v>
      </c>
      <c r="N2164" s="41" t="s">
        <v>3578</v>
      </c>
      <c r="O2164" s="41" t="s">
        <v>3576</v>
      </c>
      <c r="P2164" s="41" t="s">
        <v>3608</v>
      </c>
      <c r="Q2164" t="s">
        <v>3611</v>
      </c>
      <c r="R2164" t="s">
        <v>3574</v>
      </c>
      <c r="S2164" s="46">
        <v>107.23333333333299</v>
      </c>
      <c r="T2164" s="41">
        <v>1</v>
      </c>
      <c r="U2164" s="41">
        <v>1</v>
      </c>
      <c r="V2164" s="49" t="str">
        <f t="shared" si="126"/>
        <v>USD</v>
      </c>
      <c r="W2164" t="b">
        <v>0</v>
      </c>
    </row>
    <row r="2165" spans="1:23" x14ac:dyDescent="0.2">
      <c r="A2165" s="21" t="str">
        <f t="shared" si="123"/>
        <v>UT DELL EMCCanalIT-SW-05-05</v>
      </c>
      <c r="B2165" s="21" t="str">
        <f t="shared" si="124"/>
        <v>IT-SW-05-05Canal</v>
      </c>
      <c r="D2165" t="s">
        <v>3658</v>
      </c>
      <c r="E2165" t="s">
        <v>3612</v>
      </c>
      <c r="F2165" s="41" t="s">
        <v>3567</v>
      </c>
      <c r="G2165" s="21" t="s">
        <v>3658</v>
      </c>
      <c r="H2165" s="49" t="s">
        <v>136</v>
      </c>
      <c r="I2165" s="41" t="s">
        <v>74</v>
      </c>
      <c r="J2165" t="s">
        <v>3606</v>
      </c>
      <c r="K2165" t="s">
        <v>3607</v>
      </c>
      <c r="L2165" s="61" t="s">
        <v>92</v>
      </c>
      <c r="M2165" s="61" t="s">
        <v>3570</v>
      </c>
      <c r="N2165" s="41" t="s">
        <v>3581</v>
      </c>
      <c r="O2165" s="41" t="s">
        <v>3572</v>
      </c>
      <c r="P2165" s="41" t="s">
        <v>3608</v>
      </c>
      <c r="Q2165" t="s">
        <v>3612</v>
      </c>
      <c r="R2165" t="s">
        <v>3574</v>
      </c>
      <c r="S2165" s="46">
        <v>128.65</v>
      </c>
      <c r="T2165" s="41">
        <v>1</v>
      </c>
      <c r="U2165" s="41">
        <v>1</v>
      </c>
      <c r="V2165" s="49" t="str">
        <f t="shared" si="126"/>
        <v>USD</v>
      </c>
      <c r="W2165" t="b">
        <v>0</v>
      </c>
    </row>
    <row r="2166" spans="1:23" x14ac:dyDescent="0.2">
      <c r="A2166" s="21" t="str">
        <f t="shared" si="123"/>
        <v>UT DELL EMCCanalIT-SW-05-06</v>
      </c>
      <c r="B2166" s="21" t="str">
        <f t="shared" si="124"/>
        <v>IT-SW-05-06Canal</v>
      </c>
      <c r="D2166" t="s">
        <v>3658</v>
      </c>
      <c r="E2166" t="s">
        <v>3613</v>
      </c>
      <c r="F2166" s="41" t="s">
        <v>3567</v>
      </c>
      <c r="G2166" s="21" t="s">
        <v>3658</v>
      </c>
      <c r="H2166" s="49" t="s">
        <v>136</v>
      </c>
      <c r="I2166" s="41" t="s">
        <v>74</v>
      </c>
      <c r="J2166" t="s">
        <v>3606</v>
      </c>
      <c r="K2166" t="s">
        <v>3607</v>
      </c>
      <c r="L2166" s="61" t="s">
        <v>92</v>
      </c>
      <c r="M2166" s="61" t="s">
        <v>3570</v>
      </c>
      <c r="N2166" s="41" t="s">
        <v>3581</v>
      </c>
      <c r="O2166" s="41" t="s">
        <v>3576</v>
      </c>
      <c r="P2166" s="41" t="s">
        <v>3608</v>
      </c>
      <c r="Q2166" t="s">
        <v>3613</v>
      </c>
      <c r="R2166" t="s">
        <v>3574</v>
      </c>
      <c r="S2166" s="46">
        <v>264.5</v>
      </c>
      <c r="T2166" s="41">
        <v>1</v>
      </c>
      <c r="U2166" s="41">
        <v>1</v>
      </c>
      <c r="V2166" s="49" t="str">
        <f t="shared" si="126"/>
        <v>USD</v>
      </c>
      <c r="W2166" t="b">
        <v>0</v>
      </c>
    </row>
    <row r="2167" spans="1:23" x14ac:dyDescent="0.2">
      <c r="A2167" s="21" t="str">
        <f t="shared" si="123"/>
        <v>UT DELL EMCCanalIT-SW-06-01</v>
      </c>
      <c r="B2167" s="21" t="str">
        <f t="shared" si="124"/>
        <v>IT-SW-06-01Canal</v>
      </c>
      <c r="D2167" t="s">
        <v>3658</v>
      </c>
      <c r="E2167" t="s">
        <v>3614</v>
      </c>
      <c r="F2167" s="41" t="s">
        <v>3567</v>
      </c>
      <c r="G2167" s="21" t="s">
        <v>3658</v>
      </c>
      <c r="H2167" s="49" t="s">
        <v>136</v>
      </c>
      <c r="I2167" s="41" t="s">
        <v>74</v>
      </c>
      <c r="J2167" t="s">
        <v>3615</v>
      </c>
      <c r="K2167" t="s">
        <v>3616</v>
      </c>
      <c r="L2167" s="61" t="s">
        <v>92</v>
      </c>
      <c r="M2167" s="61" t="s">
        <v>3570</v>
      </c>
      <c r="N2167" s="41" t="s">
        <v>3571</v>
      </c>
      <c r="O2167" s="41" t="s">
        <v>3576</v>
      </c>
      <c r="P2167" s="41" t="s">
        <v>3608</v>
      </c>
      <c r="Q2167" t="s">
        <v>3614</v>
      </c>
      <c r="R2167" t="s">
        <v>3574</v>
      </c>
      <c r="S2167" s="46">
        <v>14898.15</v>
      </c>
      <c r="T2167" s="41">
        <v>1</v>
      </c>
      <c r="U2167" s="41">
        <v>1</v>
      </c>
      <c r="V2167" s="49" t="str">
        <f t="shared" si="126"/>
        <v>USD</v>
      </c>
      <c r="W2167" t="b">
        <v>0</v>
      </c>
    </row>
    <row r="2168" spans="1:23" x14ac:dyDescent="0.2">
      <c r="A2168" s="21" t="str">
        <f t="shared" si="123"/>
        <v>UT DELL EMCCanalIT-SW-06-02</v>
      </c>
      <c r="B2168" s="21" t="str">
        <f t="shared" si="124"/>
        <v>IT-SW-06-02Canal</v>
      </c>
      <c r="D2168" t="s">
        <v>3658</v>
      </c>
      <c r="E2168" t="s">
        <v>3617</v>
      </c>
      <c r="F2168" s="41" t="s">
        <v>3567</v>
      </c>
      <c r="G2168" s="21" t="s">
        <v>3658</v>
      </c>
      <c r="H2168" s="49" t="s">
        <v>136</v>
      </c>
      <c r="I2168" s="41" t="s">
        <v>74</v>
      </c>
      <c r="J2168" t="s">
        <v>3615</v>
      </c>
      <c r="K2168" t="s">
        <v>3616</v>
      </c>
      <c r="L2168" s="61" t="s">
        <v>92</v>
      </c>
      <c r="M2168" s="61" t="s">
        <v>3570</v>
      </c>
      <c r="N2168" s="41" t="s">
        <v>3578</v>
      </c>
      <c r="O2168" s="41" t="s">
        <v>3576</v>
      </c>
      <c r="P2168" s="41" t="s">
        <v>3608</v>
      </c>
      <c r="Q2168" t="s">
        <v>3617</v>
      </c>
      <c r="R2168" t="s">
        <v>3574</v>
      </c>
      <c r="S2168" s="46">
        <v>20531.5</v>
      </c>
      <c r="T2168" s="41">
        <v>1</v>
      </c>
      <c r="U2168" s="41">
        <v>1</v>
      </c>
      <c r="V2168" s="49" t="str">
        <f t="shared" si="126"/>
        <v>USD</v>
      </c>
      <c r="W2168" t="b">
        <v>0</v>
      </c>
    </row>
    <row r="2169" spans="1:23" x14ac:dyDescent="0.2">
      <c r="A2169" s="21" t="str">
        <f t="shared" si="123"/>
        <v>UT DELL EMCCanalIT-SW-06-03</v>
      </c>
      <c r="B2169" s="21" t="str">
        <f t="shared" si="124"/>
        <v>IT-SW-06-03Canal</v>
      </c>
      <c r="D2169" t="s">
        <v>3658</v>
      </c>
      <c r="E2169" t="s">
        <v>3618</v>
      </c>
      <c r="F2169" s="41" t="s">
        <v>3567</v>
      </c>
      <c r="G2169" s="21" t="s">
        <v>3658</v>
      </c>
      <c r="H2169" s="49" t="s">
        <v>136</v>
      </c>
      <c r="I2169" s="41" t="s">
        <v>74</v>
      </c>
      <c r="J2169" t="s">
        <v>3615</v>
      </c>
      <c r="K2169" t="s">
        <v>3616</v>
      </c>
      <c r="L2169" s="61" t="s">
        <v>92</v>
      </c>
      <c r="M2169" s="61" t="s">
        <v>3570</v>
      </c>
      <c r="N2169" s="41" t="s">
        <v>3581</v>
      </c>
      <c r="O2169" s="41" t="s">
        <v>3576</v>
      </c>
      <c r="P2169" s="41" t="s">
        <v>3608</v>
      </c>
      <c r="Q2169" t="s">
        <v>3618</v>
      </c>
      <c r="R2169" t="s">
        <v>3574</v>
      </c>
      <c r="S2169" s="46">
        <v>30797.249999999996</v>
      </c>
      <c r="T2169" s="41">
        <v>1</v>
      </c>
      <c r="U2169" s="41">
        <v>1</v>
      </c>
      <c r="V2169" s="49" t="str">
        <f t="shared" si="126"/>
        <v>USD</v>
      </c>
      <c r="W2169" t="b">
        <v>0</v>
      </c>
    </row>
    <row r="2170" spans="1:23" x14ac:dyDescent="0.2">
      <c r="A2170" s="21" t="str">
        <f t="shared" ref="A2170:A2196" si="128">D2170&amp;F2170&amp;E2170</f>
        <v>UT DELL EMCCanalIT-SW-07-01</v>
      </c>
      <c r="B2170" s="21" t="str">
        <f t="shared" ref="B2170:B2196" si="129">E2170&amp;F2170</f>
        <v>IT-SW-07-01Canal</v>
      </c>
      <c r="D2170" t="s">
        <v>3658</v>
      </c>
      <c r="E2170" t="s">
        <v>3619</v>
      </c>
      <c r="F2170" s="41" t="s">
        <v>3567</v>
      </c>
      <c r="G2170" s="21" t="s">
        <v>3658</v>
      </c>
      <c r="H2170" s="49" t="s">
        <v>136</v>
      </c>
      <c r="I2170" s="41" t="s">
        <v>74</v>
      </c>
      <c r="J2170" t="s">
        <v>3620</v>
      </c>
      <c r="K2170" t="s">
        <v>29</v>
      </c>
      <c r="L2170" s="61" t="s">
        <v>92</v>
      </c>
      <c r="M2170" s="61" t="s">
        <v>3570</v>
      </c>
      <c r="N2170" s="41" t="s">
        <v>3571</v>
      </c>
      <c r="O2170" s="41" t="s">
        <v>3572</v>
      </c>
      <c r="P2170" s="41" t="s">
        <v>3621</v>
      </c>
      <c r="Q2170" t="s">
        <v>3619</v>
      </c>
      <c r="R2170" t="s">
        <v>3574</v>
      </c>
      <c r="S2170" s="46">
        <v>400.375</v>
      </c>
      <c r="T2170" s="41">
        <v>1</v>
      </c>
      <c r="U2170" s="41">
        <v>1</v>
      </c>
      <c r="V2170" s="49" t="str">
        <f t="shared" ref="V2170:V2196" si="130">H2170</f>
        <v>USD</v>
      </c>
      <c r="W2170" t="b">
        <v>0</v>
      </c>
    </row>
    <row r="2171" spans="1:23" x14ac:dyDescent="0.2">
      <c r="A2171" s="21" t="str">
        <f t="shared" si="128"/>
        <v>UT DELL EMCCanalIT-SW-07-02</v>
      </c>
      <c r="B2171" s="21" t="str">
        <f t="shared" si="129"/>
        <v>IT-SW-07-02Canal</v>
      </c>
      <c r="D2171" t="s">
        <v>3658</v>
      </c>
      <c r="E2171" t="s">
        <v>3622</v>
      </c>
      <c r="F2171" s="41" t="s">
        <v>3567</v>
      </c>
      <c r="G2171" s="21" t="s">
        <v>3658</v>
      </c>
      <c r="H2171" s="49" t="s">
        <v>136</v>
      </c>
      <c r="I2171" s="41" t="s">
        <v>74</v>
      </c>
      <c r="J2171" t="s">
        <v>3620</v>
      </c>
      <c r="K2171" t="s">
        <v>29</v>
      </c>
      <c r="L2171" s="61" t="s">
        <v>92</v>
      </c>
      <c r="M2171" s="61" t="s">
        <v>3570</v>
      </c>
      <c r="N2171" s="41" t="s">
        <v>3571</v>
      </c>
      <c r="O2171" s="41" t="s">
        <v>3576</v>
      </c>
      <c r="P2171" s="41" t="s">
        <v>3621</v>
      </c>
      <c r="Q2171" t="s">
        <v>3622</v>
      </c>
      <c r="R2171" t="s">
        <v>3574</v>
      </c>
      <c r="S2171" s="46">
        <v>929.42499999999995</v>
      </c>
      <c r="T2171" s="41">
        <v>1</v>
      </c>
      <c r="U2171" s="41">
        <v>1</v>
      </c>
      <c r="V2171" s="49" t="str">
        <f t="shared" si="130"/>
        <v>USD</v>
      </c>
      <c r="W2171" t="b">
        <v>0</v>
      </c>
    </row>
    <row r="2172" spans="1:23" x14ac:dyDescent="0.2">
      <c r="A2172" s="21" t="str">
        <f t="shared" si="128"/>
        <v>UT DELL EMCCanalIT-SW-07-03</v>
      </c>
      <c r="B2172" s="21" t="str">
        <f t="shared" si="129"/>
        <v>IT-SW-07-03Canal</v>
      </c>
      <c r="D2172" t="s">
        <v>3658</v>
      </c>
      <c r="E2172" t="s">
        <v>3623</v>
      </c>
      <c r="F2172" s="41" t="s">
        <v>3567</v>
      </c>
      <c r="G2172" s="21" t="s">
        <v>3658</v>
      </c>
      <c r="H2172" s="49" t="s">
        <v>136</v>
      </c>
      <c r="I2172" s="41" t="s">
        <v>74</v>
      </c>
      <c r="J2172" t="s">
        <v>3620</v>
      </c>
      <c r="K2172" t="s">
        <v>29</v>
      </c>
      <c r="L2172" s="61" t="s">
        <v>92</v>
      </c>
      <c r="M2172" s="61" t="s">
        <v>3570</v>
      </c>
      <c r="N2172" s="41" t="s">
        <v>3578</v>
      </c>
      <c r="O2172" s="41" t="s">
        <v>3572</v>
      </c>
      <c r="P2172" s="41" t="s">
        <v>3621</v>
      </c>
      <c r="Q2172" t="s">
        <v>3623</v>
      </c>
      <c r="R2172" t="s">
        <v>3574</v>
      </c>
      <c r="S2172" s="46">
        <v>533.83333333333337</v>
      </c>
      <c r="T2172" s="41">
        <v>1</v>
      </c>
      <c r="U2172" s="41">
        <v>1</v>
      </c>
      <c r="V2172" s="49" t="str">
        <f t="shared" si="130"/>
        <v>USD</v>
      </c>
      <c r="W2172" t="b">
        <v>0</v>
      </c>
    </row>
    <row r="2173" spans="1:23" x14ac:dyDescent="0.2">
      <c r="A2173" s="21" t="str">
        <f t="shared" si="128"/>
        <v>UT DELL EMCCanalIT-SW-07-04</v>
      </c>
      <c r="B2173" s="21" t="str">
        <f t="shared" si="129"/>
        <v>IT-SW-07-04Canal</v>
      </c>
      <c r="D2173" t="s">
        <v>3658</v>
      </c>
      <c r="E2173" t="s">
        <v>3624</v>
      </c>
      <c r="F2173" s="41" t="s">
        <v>3567</v>
      </c>
      <c r="G2173" s="21" t="s">
        <v>3658</v>
      </c>
      <c r="H2173" s="49" t="s">
        <v>136</v>
      </c>
      <c r="I2173" s="41" t="s">
        <v>74</v>
      </c>
      <c r="J2173" t="s">
        <v>3620</v>
      </c>
      <c r="K2173" t="s">
        <v>29</v>
      </c>
      <c r="L2173" s="61" t="s">
        <v>92</v>
      </c>
      <c r="M2173" s="61" t="s">
        <v>3570</v>
      </c>
      <c r="N2173" s="41" t="s">
        <v>3578</v>
      </c>
      <c r="O2173" s="41" t="s">
        <v>3576</v>
      </c>
      <c r="P2173" s="41" t="s">
        <v>3621</v>
      </c>
      <c r="Q2173" t="s">
        <v>3624</v>
      </c>
      <c r="R2173" t="s">
        <v>3574</v>
      </c>
      <c r="S2173" s="46">
        <v>1906.5000000000002</v>
      </c>
      <c r="T2173" s="41">
        <v>1</v>
      </c>
      <c r="U2173" s="41">
        <v>1</v>
      </c>
      <c r="V2173" s="49" t="str">
        <f t="shared" si="130"/>
        <v>USD</v>
      </c>
      <c r="W2173" t="b">
        <v>0</v>
      </c>
    </row>
    <row r="2174" spans="1:23" x14ac:dyDescent="0.2">
      <c r="A2174" s="21" t="str">
        <f t="shared" si="128"/>
        <v>UT DELL EMCCanalIT-SW-07-05</v>
      </c>
      <c r="B2174" s="21" t="str">
        <f t="shared" si="129"/>
        <v>IT-SW-07-05Canal</v>
      </c>
      <c r="D2174" t="s">
        <v>3658</v>
      </c>
      <c r="E2174" t="s">
        <v>3625</v>
      </c>
      <c r="F2174" s="41" t="s">
        <v>3567</v>
      </c>
      <c r="G2174" s="21" t="s">
        <v>3658</v>
      </c>
      <c r="H2174" s="49" t="s">
        <v>136</v>
      </c>
      <c r="I2174" s="41" t="s">
        <v>74</v>
      </c>
      <c r="J2174" t="s">
        <v>3620</v>
      </c>
      <c r="K2174" t="s">
        <v>29</v>
      </c>
      <c r="L2174" s="61" t="s">
        <v>92</v>
      </c>
      <c r="M2174" s="61" t="s">
        <v>3570</v>
      </c>
      <c r="N2174" s="41" t="s">
        <v>3581</v>
      </c>
      <c r="O2174" s="41" t="s">
        <v>3572</v>
      </c>
      <c r="P2174" s="41" t="s">
        <v>3621</v>
      </c>
      <c r="Q2174" t="s">
        <v>3625</v>
      </c>
      <c r="R2174" t="s">
        <v>3574</v>
      </c>
      <c r="S2174" s="46">
        <v>800.75</v>
      </c>
      <c r="T2174" s="41">
        <v>1</v>
      </c>
      <c r="U2174" s="41">
        <v>1</v>
      </c>
      <c r="V2174" s="49" t="str">
        <f t="shared" si="130"/>
        <v>USD</v>
      </c>
      <c r="W2174" t="b">
        <v>0</v>
      </c>
    </row>
    <row r="2175" spans="1:23" x14ac:dyDescent="0.2">
      <c r="A2175" s="21" t="str">
        <f t="shared" si="128"/>
        <v>UT DELL EMCCanalIT-SW-07-06</v>
      </c>
      <c r="B2175" s="21" t="str">
        <f t="shared" si="129"/>
        <v>IT-SW-07-06Canal</v>
      </c>
      <c r="D2175" t="s">
        <v>3658</v>
      </c>
      <c r="E2175" t="s">
        <v>3626</v>
      </c>
      <c r="F2175" s="41" t="s">
        <v>3567</v>
      </c>
      <c r="G2175" s="21" t="s">
        <v>3658</v>
      </c>
      <c r="H2175" s="49" t="s">
        <v>136</v>
      </c>
      <c r="I2175" s="41" t="s">
        <v>74</v>
      </c>
      <c r="J2175" t="s">
        <v>3620</v>
      </c>
      <c r="K2175" t="s">
        <v>29</v>
      </c>
      <c r="L2175" s="61" t="s">
        <v>92</v>
      </c>
      <c r="M2175" s="61" t="s">
        <v>3570</v>
      </c>
      <c r="N2175" s="41" t="s">
        <v>3581</v>
      </c>
      <c r="O2175" s="41" t="s">
        <v>3576</v>
      </c>
      <c r="P2175" s="41" t="s">
        <v>3621</v>
      </c>
      <c r="Q2175" t="s">
        <v>3626</v>
      </c>
      <c r="R2175" t="s">
        <v>3574</v>
      </c>
      <c r="S2175" s="46">
        <v>3145.7499999999995</v>
      </c>
      <c r="T2175" s="41">
        <v>1</v>
      </c>
      <c r="U2175" s="41">
        <v>1</v>
      </c>
      <c r="V2175" s="49" t="str">
        <f t="shared" si="130"/>
        <v>USD</v>
      </c>
      <c r="W2175" t="b">
        <v>0</v>
      </c>
    </row>
    <row r="2176" spans="1:23" x14ac:dyDescent="0.2">
      <c r="A2176" s="21" t="str">
        <f t="shared" si="128"/>
        <v>UT DELL EMCCanalIT-SW-08-01</v>
      </c>
      <c r="B2176" s="21" t="str">
        <f t="shared" si="129"/>
        <v>IT-SW-08-01Canal</v>
      </c>
      <c r="D2176" t="s">
        <v>3658</v>
      </c>
      <c r="E2176" t="s">
        <v>3627</v>
      </c>
      <c r="F2176" s="41" t="s">
        <v>3567</v>
      </c>
      <c r="G2176" s="21" t="s">
        <v>3658</v>
      </c>
      <c r="H2176" s="49" t="s">
        <v>136</v>
      </c>
      <c r="I2176" s="41" t="s">
        <v>74</v>
      </c>
      <c r="J2176" t="s">
        <v>3628</v>
      </c>
      <c r="K2176" t="s">
        <v>3629</v>
      </c>
      <c r="L2176" s="61" t="s">
        <v>92</v>
      </c>
      <c r="M2176" s="61" t="s">
        <v>3570</v>
      </c>
      <c r="N2176" s="41" t="s">
        <v>3571</v>
      </c>
      <c r="O2176" s="41" t="s">
        <v>3572</v>
      </c>
      <c r="P2176" s="41" t="s">
        <v>3608</v>
      </c>
      <c r="Q2176" t="s">
        <v>3627</v>
      </c>
      <c r="R2176" t="s">
        <v>3574</v>
      </c>
      <c r="S2176" s="46">
        <v>2059.0250000000001</v>
      </c>
      <c r="T2176" s="41">
        <v>1</v>
      </c>
      <c r="U2176" s="41">
        <v>1</v>
      </c>
      <c r="V2176" s="49" t="str">
        <f t="shared" si="130"/>
        <v>USD</v>
      </c>
      <c r="W2176" t="b">
        <v>0</v>
      </c>
    </row>
    <row r="2177" spans="1:23" x14ac:dyDescent="0.2">
      <c r="A2177" s="21" t="str">
        <f t="shared" si="128"/>
        <v>UT DELL EMCCanalIT-SW-08-02</v>
      </c>
      <c r="B2177" s="21" t="str">
        <f t="shared" si="129"/>
        <v>IT-SW-08-02Canal</v>
      </c>
      <c r="D2177" t="s">
        <v>3658</v>
      </c>
      <c r="E2177" t="s">
        <v>3630</v>
      </c>
      <c r="F2177" s="41" t="s">
        <v>3567</v>
      </c>
      <c r="G2177" s="21" t="s">
        <v>3658</v>
      </c>
      <c r="H2177" s="49" t="s">
        <v>136</v>
      </c>
      <c r="I2177" s="41" t="s">
        <v>74</v>
      </c>
      <c r="J2177" t="s">
        <v>3628</v>
      </c>
      <c r="K2177" t="s">
        <v>3629</v>
      </c>
      <c r="L2177" s="61" t="s">
        <v>92</v>
      </c>
      <c r="M2177" s="61" t="s">
        <v>3570</v>
      </c>
      <c r="N2177" s="41" t="s">
        <v>3571</v>
      </c>
      <c r="O2177" s="41" t="s">
        <v>3576</v>
      </c>
      <c r="P2177" s="41" t="s">
        <v>3608</v>
      </c>
      <c r="Q2177" t="s">
        <v>3630</v>
      </c>
      <c r="R2177" t="s">
        <v>3574</v>
      </c>
      <c r="S2177" s="46">
        <v>3626.1749999999997</v>
      </c>
      <c r="T2177" s="41">
        <v>1</v>
      </c>
      <c r="U2177" s="41">
        <v>1</v>
      </c>
      <c r="V2177" s="49" t="str">
        <f t="shared" si="130"/>
        <v>USD</v>
      </c>
      <c r="W2177" t="b">
        <v>0</v>
      </c>
    </row>
    <row r="2178" spans="1:23" x14ac:dyDescent="0.2">
      <c r="A2178" s="21" t="str">
        <f t="shared" si="128"/>
        <v>UT DELL EMCCanalIT-SW-08-03</v>
      </c>
      <c r="B2178" s="21" t="str">
        <f t="shared" si="129"/>
        <v>IT-SW-08-03Canal</v>
      </c>
      <c r="D2178" t="s">
        <v>3658</v>
      </c>
      <c r="E2178" t="s">
        <v>3631</v>
      </c>
      <c r="F2178" s="41" t="s">
        <v>3567</v>
      </c>
      <c r="G2178" s="21" t="s">
        <v>3658</v>
      </c>
      <c r="H2178" s="49" t="s">
        <v>136</v>
      </c>
      <c r="I2178" s="41" t="s">
        <v>74</v>
      </c>
      <c r="J2178" t="s">
        <v>3628</v>
      </c>
      <c r="K2178" t="s">
        <v>3629</v>
      </c>
      <c r="L2178" s="61" t="s">
        <v>92</v>
      </c>
      <c r="M2178" s="61" t="s">
        <v>3570</v>
      </c>
      <c r="N2178" s="41" t="s">
        <v>3578</v>
      </c>
      <c r="O2178" s="41" t="s">
        <v>3572</v>
      </c>
      <c r="P2178" s="41" t="s">
        <v>3608</v>
      </c>
      <c r="Q2178" t="s">
        <v>3631</v>
      </c>
      <c r="R2178" t="s">
        <v>3574</v>
      </c>
      <c r="S2178" s="46">
        <v>2745.3666666666668</v>
      </c>
      <c r="T2178" s="41">
        <v>1</v>
      </c>
      <c r="U2178" s="41">
        <v>1</v>
      </c>
      <c r="V2178" s="49" t="str">
        <f t="shared" si="130"/>
        <v>USD</v>
      </c>
      <c r="W2178" t="b">
        <v>0</v>
      </c>
    </row>
    <row r="2179" spans="1:23" x14ac:dyDescent="0.2">
      <c r="A2179" s="21" t="str">
        <f t="shared" si="128"/>
        <v>UT DELL EMCCanalIT-SW-08-04</v>
      </c>
      <c r="B2179" s="21" t="str">
        <f t="shared" si="129"/>
        <v>IT-SW-08-04Canal</v>
      </c>
      <c r="D2179" t="s">
        <v>3658</v>
      </c>
      <c r="E2179" t="s">
        <v>3632</v>
      </c>
      <c r="F2179" s="41" t="s">
        <v>3567</v>
      </c>
      <c r="G2179" s="21" t="s">
        <v>3658</v>
      </c>
      <c r="H2179" s="49" t="s">
        <v>136</v>
      </c>
      <c r="I2179" s="41" t="s">
        <v>74</v>
      </c>
      <c r="J2179" t="s">
        <v>3628</v>
      </c>
      <c r="K2179" t="s">
        <v>3629</v>
      </c>
      <c r="L2179" s="61" t="s">
        <v>92</v>
      </c>
      <c r="M2179" s="61" t="s">
        <v>3570</v>
      </c>
      <c r="N2179" s="41" t="s">
        <v>3578</v>
      </c>
      <c r="O2179" s="41" t="s">
        <v>3576</v>
      </c>
      <c r="P2179" s="41" t="s">
        <v>3608</v>
      </c>
      <c r="Q2179" t="s">
        <v>3632</v>
      </c>
      <c r="R2179" t="s">
        <v>3574</v>
      </c>
      <c r="S2179" s="46">
        <v>3957.8999999999996</v>
      </c>
      <c r="T2179" s="41">
        <v>1</v>
      </c>
      <c r="U2179" s="41">
        <v>1</v>
      </c>
      <c r="V2179" s="49" t="str">
        <f t="shared" si="130"/>
        <v>USD</v>
      </c>
      <c r="W2179" t="b">
        <v>0</v>
      </c>
    </row>
    <row r="2180" spans="1:23" x14ac:dyDescent="0.2">
      <c r="A2180" s="21" t="str">
        <f t="shared" si="128"/>
        <v>UT DELL EMCCanalIT-SW-08-05</v>
      </c>
      <c r="B2180" s="21" t="str">
        <f t="shared" si="129"/>
        <v>IT-SW-08-05Canal</v>
      </c>
      <c r="D2180" t="s">
        <v>3658</v>
      </c>
      <c r="E2180" t="s">
        <v>3633</v>
      </c>
      <c r="F2180" s="41" t="s">
        <v>3567</v>
      </c>
      <c r="G2180" s="21" t="s">
        <v>3658</v>
      </c>
      <c r="H2180" s="49" t="s">
        <v>136</v>
      </c>
      <c r="I2180" s="41" t="s">
        <v>74</v>
      </c>
      <c r="J2180" t="s">
        <v>3628</v>
      </c>
      <c r="K2180" t="s">
        <v>3629</v>
      </c>
      <c r="L2180" s="61" t="s">
        <v>92</v>
      </c>
      <c r="M2180" s="61" t="s">
        <v>3570</v>
      </c>
      <c r="N2180" s="41" t="s">
        <v>3581</v>
      </c>
      <c r="O2180" s="41" t="s">
        <v>3572</v>
      </c>
      <c r="P2180" s="41" t="s">
        <v>3608</v>
      </c>
      <c r="Q2180" t="s">
        <v>3633</v>
      </c>
      <c r="R2180" t="s">
        <v>3574</v>
      </c>
      <c r="S2180" s="46">
        <v>4118.05</v>
      </c>
      <c r="T2180" s="41">
        <v>1</v>
      </c>
      <c r="U2180" s="41">
        <v>1</v>
      </c>
      <c r="V2180" s="49" t="str">
        <f t="shared" si="130"/>
        <v>USD</v>
      </c>
      <c r="W2180" t="b">
        <v>0</v>
      </c>
    </row>
    <row r="2181" spans="1:23" x14ac:dyDescent="0.2">
      <c r="A2181" s="21" t="str">
        <f t="shared" si="128"/>
        <v>UT DELL EMCCanalIT-SW-08-06</v>
      </c>
      <c r="B2181" s="21" t="str">
        <f t="shared" si="129"/>
        <v>IT-SW-08-06Canal</v>
      </c>
      <c r="D2181" t="s">
        <v>3658</v>
      </c>
      <c r="E2181" t="s">
        <v>3634</v>
      </c>
      <c r="F2181" s="41" t="s">
        <v>3567</v>
      </c>
      <c r="G2181" s="21" t="s">
        <v>3658</v>
      </c>
      <c r="H2181" s="49" t="s">
        <v>136</v>
      </c>
      <c r="I2181" s="41" t="s">
        <v>74</v>
      </c>
      <c r="J2181" t="s">
        <v>3628</v>
      </c>
      <c r="K2181" t="s">
        <v>3629</v>
      </c>
      <c r="L2181" s="61" t="s">
        <v>92</v>
      </c>
      <c r="M2181" s="61" t="s">
        <v>3570</v>
      </c>
      <c r="N2181" s="41" t="s">
        <v>3581</v>
      </c>
      <c r="O2181" s="41" t="s">
        <v>3576</v>
      </c>
      <c r="P2181" s="41" t="s">
        <v>3608</v>
      </c>
      <c r="Q2181" t="s">
        <v>3634</v>
      </c>
      <c r="R2181" t="s">
        <v>3574</v>
      </c>
      <c r="S2181" s="46">
        <v>6794.75</v>
      </c>
      <c r="T2181" s="41">
        <v>1</v>
      </c>
      <c r="U2181" s="41">
        <v>1</v>
      </c>
      <c r="V2181" s="49" t="str">
        <f t="shared" si="130"/>
        <v>USD</v>
      </c>
      <c r="W2181" t="b">
        <v>0</v>
      </c>
    </row>
    <row r="2182" spans="1:23" x14ac:dyDescent="0.2">
      <c r="A2182" s="21" t="str">
        <f t="shared" si="128"/>
        <v>UT DELL EMCCanalIT-SW-09-01</v>
      </c>
      <c r="B2182" s="21" t="str">
        <f t="shared" si="129"/>
        <v>IT-SW-09-01Canal</v>
      </c>
      <c r="D2182" t="s">
        <v>3658</v>
      </c>
      <c r="E2182" t="s">
        <v>3635</v>
      </c>
      <c r="F2182" s="41" t="s">
        <v>3567</v>
      </c>
      <c r="G2182" s="21" t="s">
        <v>3658</v>
      </c>
      <c r="H2182" s="49" t="s">
        <v>136</v>
      </c>
      <c r="I2182" s="41" t="s">
        <v>74</v>
      </c>
      <c r="J2182" t="s">
        <v>3636</v>
      </c>
      <c r="K2182" t="s">
        <v>3616</v>
      </c>
      <c r="L2182" s="61" t="s">
        <v>92</v>
      </c>
      <c r="M2182" s="61" t="s">
        <v>3570</v>
      </c>
      <c r="N2182" s="41" t="s">
        <v>3571</v>
      </c>
      <c r="O2182" s="41" t="s">
        <v>3576</v>
      </c>
      <c r="P2182" s="41" t="s">
        <v>3621</v>
      </c>
      <c r="Q2182" t="s">
        <v>3635</v>
      </c>
      <c r="R2182" t="s">
        <v>3574</v>
      </c>
      <c r="S2182" s="46">
        <v>14898.15</v>
      </c>
      <c r="T2182" s="41">
        <v>1</v>
      </c>
      <c r="U2182" s="41">
        <v>1</v>
      </c>
      <c r="V2182" s="49" t="str">
        <f t="shared" si="130"/>
        <v>USD</v>
      </c>
      <c r="W2182" t="b">
        <v>0</v>
      </c>
    </row>
    <row r="2183" spans="1:23" x14ac:dyDescent="0.2">
      <c r="A2183" s="21" t="str">
        <f t="shared" si="128"/>
        <v>UT DELL EMCCanalIT-SW-09-02</v>
      </c>
      <c r="B2183" s="21" t="str">
        <f t="shared" si="129"/>
        <v>IT-SW-09-02Canal</v>
      </c>
      <c r="D2183" t="s">
        <v>3658</v>
      </c>
      <c r="E2183" t="s">
        <v>3637</v>
      </c>
      <c r="F2183" s="41" t="s">
        <v>3567</v>
      </c>
      <c r="G2183" s="21" t="s">
        <v>3658</v>
      </c>
      <c r="H2183" s="49" t="s">
        <v>136</v>
      </c>
      <c r="I2183" s="41" t="s">
        <v>74</v>
      </c>
      <c r="J2183" t="s">
        <v>3636</v>
      </c>
      <c r="K2183" t="s">
        <v>3616</v>
      </c>
      <c r="L2183" s="61" t="s">
        <v>92</v>
      </c>
      <c r="M2183" s="61" t="s">
        <v>3570</v>
      </c>
      <c r="N2183" s="41" t="s">
        <v>3578</v>
      </c>
      <c r="O2183" s="41" t="s">
        <v>3576</v>
      </c>
      <c r="P2183" s="41" t="s">
        <v>3621</v>
      </c>
      <c r="Q2183" t="s">
        <v>3637</v>
      </c>
      <c r="R2183" t="s">
        <v>3574</v>
      </c>
      <c r="S2183" s="46">
        <v>20531.5</v>
      </c>
      <c r="T2183" s="41">
        <v>1</v>
      </c>
      <c r="U2183" s="41">
        <v>1</v>
      </c>
      <c r="V2183" s="49" t="str">
        <f t="shared" si="130"/>
        <v>USD</v>
      </c>
      <c r="W2183" t="b">
        <v>0</v>
      </c>
    </row>
    <row r="2184" spans="1:23" x14ac:dyDescent="0.2">
      <c r="A2184" s="21" t="str">
        <f t="shared" si="128"/>
        <v>UT DELL EMCCanalIT-SW-09-03</v>
      </c>
      <c r="B2184" s="21" t="str">
        <f t="shared" si="129"/>
        <v>IT-SW-09-03Canal</v>
      </c>
      <c r="D2184" t="s">
        <v>3658</v>
      </c>
      <c r="E2184" t="s">
        <v>3638</v>
      </c>
      <c r="F2184" s="41" t="s">
        <v>3567</v>
      </c>
      <c r="G2184" s="21" t="s">
        <v>3658</v>
      </c>
      <c r="H2184" s="49" t="s">
        <v>136</v>
      </c>
      <c r="I2184" s="41" t="s">
        <v>74</v>
      </c>
      <c r="J2184" t="s">
        <v>3636</v>
      </c>
      <c r="K2184" t="s">
        <v>3616</v>
      </c>
      <c r="L2184" s="61" t="s">
        <v>92</v>
      </c>
      <c r="M2184" s="61" t="s">
        <v>3570</v>
      </c>
      <c r="N2184" s="41" t="s">
        <v>3581</v>
      </c>
      <c r="O2184" s="41" t="s">
        <v>3576</v>
      </c>
      <c r="P2184" s="41" t="s">
        <v>3621</v>
      </c>
      <c r="Q2184" t="s">
        <v>3638</v>
      </c>
      <c r="R2184" t="s">
        <v>3574</v>
      </c>
      <c r="S2184" s="46">
        <v>30797.249999999996</v>
      </c>
      <c r="T2184" s="41">
        <v>1</v>
      </c>
      <c r="U2184" s="41">
        <v>1</v>
      </c>
      <c r="V2184" s="49" t="str">
        <f t="shared" si="130"/>
        <v>USD</v>
      </c>
      <c r="W2184" t="b">
        <v>0</v>
      </c>
    </row>
    <row r="2185" spans="1:23" x14ac:dyDescent="0.2">
      <c r="A2185" s="21" t="str">
        <f t="shared" si="128"/>
        <v>UT DELL EMCCanalIT-SW-10-01</v>
      </c>
      <c r="B2185" s="21" t="str">
        <f t="shared" si="129"/>
        <v>IT-SW-10-01Canal</v>
      </c>
      <c r="D2185" t="s">
        <v>3658</v>
      </c>
      <c r="E2185" t="s">
        <v>3639</v>
      </c>
      <c r="F2185" s="41" t="s">
        <v>3567</v>
      </c>
      <c r="G2185" s="21" t="s">
        <v>3658</v>
      </c>
      <c r="H2185" s="49" t="s">
        <v>136</v>
      </c>
      <c r="I2185" s="41" t="s">
        <v>74</v>
      </c>
      <c r="J2185" t="s">
        <v>3640</v>
      </c>
      <c r="K2185" t="s">
        <v>3607</v>
      </c>
      <c r="L2185" s="61" t="s">
        <v>92</v>
      </c>
      <c r="M2185" s="61" t="s">
        <v>3570</v>
      </c>
      <c r="N2185" s="41" t="s">
        <v>3578</v>
      </c>
      <c r="O2185" s="41" t="s">
        <v>3572</v>
      </c>
      <c r="P2185" s="41" t="s">
        <v>3621</v>
      </c>
      <c r="Q2185" t="s">
        <v>3639</v>
      </c>
      <c r="R2185" t="s">
        <v>3574</v>
      </c>
      <c r="S2185" s="46">
        <v>190.66666666666669</v>
      </c>
      <c r="T2185" s="41">
        <v>1</v>
      </c>
      <c r="U2185" s="41">
        <v>1</v>
      </c>
      <c r="V2185" s="49" t="str">
        <f t="shared" si="130"/>
        <v>USD</v>
      </c>
      <c r="W2185" t="b">
        <v>0</v>
      </c>
    </row>
    <row r="2186" spans="1:23" x14ac:dyDescent="0.2">
      <c r="A2186" s="21" t="str">
        <f t="shared" si="128"/>
        <v>UT DELL EMCCanalIT-SW-10-02</v>
      </c>
      <c r="B2186" s="21" t="str">
        <f t="shared" si="129"/>
        <v>IT-SW-10-02Canal</v>
      </c>
      <c r="D2186" t="s">
        <v>3658</v>
      </c>
      <c r="E2186" t="s">
        <v>3641</v>
      </c>
      <c r="F2186" s="41" t="s">
        <v>3567</v>
      </c>
      <c r="G2186" s="21" t="s">
        <v>3658</v>
      </c>
      <c r="H2186" s="49" t="s">
        <v>136</v>
      </c>
      <c r="I2186" s="41" t="s">
        <v>74</v>
      </c>
      <c r="J2186" t="s">
        <v>3640</v>
      </c>
      <c r="K2186" t="s">
        <v>3607</v>
      </c>
      <c r="L2186" s="61" t="s">
        <v>92</v>
      </c>
      <c r="M2186" s="61" t="s">
        <v>3570</v>
      </c>
      <c r="N2186" s="41" t="s">
        <v>3578</v>
      </c>
      <c r="O2186" s="41" t="s">
        <v>3576</v>
      </c>
      <c r="P2186" s="41" t="s">
        <v>3621</v>
      </c>
      <c r="Q2186" t="s">
        <v>3641</v>
      </c>
      <c r="R2186" t="s">
        <v>3574</v>
      </c>
      <c r="S2186" s="46">
        <v>810.26666666666677</v>
      </c>
      <c r="T2186" s="41">
        <v>1</v>
      </c>
      <c r="U2186" s="41">
        <v>1</v>
      </c>
      <c r="V2186" s="49" t="str">
        <f t="shared" si="130"/>
        <v>USD</v>
      </c>
      <c r="W2186" t="b">
        <v>0</v>
      </c>
    </row>
    <row r="2187" spans="1:23" x14ac:dyDescent="0.2">
      <c r="A2187" s="21" t="str">
        <f t="shared" si="128"/>
        <v>UT DELL EMCCanalIT-SW-10-03</v>
      </c>
      <c r="B2187" s="21" t="str">
        <f t="shared" si="129"/>
        <v>IT-SW-10-03Canal</v>
      </c>
      <c r="D2187" t="s">
        <v>3658</v>
      </c>
      <c r="E2187" t="s">
        <v>3642</v>
      </c>
      <c r="F2187" s="41" t="s">
        <v>3567</v>
      </c>
      <c r="G2187" s="21" t="s">
        <v>3658</v>
      </c>
      <c r="H2187" s="49" t="s">
        <v>136</v>
      </c>
      <c r="I2187" s="41" t="s">
        <v>74</v>
      </c>
      <c r="J2187" t="s">
        <v>3640</v>
      </c>
      <c r="K2187" t="s">
        <v>3607</v>
      </c>
      <c r="L2187" s="61" t="s">
        <v>92</v>
      </c>
      <c r="M2187" s="61" t="s">
        <v>3570</v>
      </c>
      <c r="N2187" s="41" t="s">
        <v>3571</v>
      </c>
      <c r="O2187" s="41" t="s">
        <v>3572</v>
      </c>
      <c r="P2187" s="41" t="s">
        <v>3621</v>
      </c>
      <c r="Q2187" t="s">
        <v>3642</v>
      </c>
      <c r="R2187" t="s">
        <v>3574</v>
      </c>
      <c r="S2187" s="46">
        <v>143</v>
      </c>
      <c r="T2187" s="41">
        <v>1</v>
      </c>
      <c r="U2187" s="41">
        <v>1</v>
      </c>
      <c r="V2187" s="49" t="str">
        <f t="shared" si="130"/>
        <v>USD</v>
      </c>
      <c r="W2187" t="b">
        <v>0</v>
      </c>
    </row>
    <row r="2188" spans="1:23" x14ac:dyDescent="0.2">
      <c r="A2188" s="21" t="str">
        <f t="shared" si="128"/>
        <v>UT DELL EMCCanalIT-SW-10-04</v>
      </c>
      <c r="B2188" s="21" t="str">
        <f t="shared" si="129"/>
        <v>IT-SW-10-04Canal</v>
      </c>
      <c r="D2188" t="s">
        <v>3658</v>
      </c>
      <c r="E2188" t="s">
        <v>3643</v>
      </c>
      <c r="F2188" s="41" t="s">
        <v>3567</v>
      </c>
      <c r="G2188" s="21" t="s">
        <v>3658</v>
      </c>
      <c r="H2188" s="49" t="s">
        <v>136</v>
      </c>
      <c r="I2188" s="41" t="s">
        <v>74</v>
      </c>
      <c r="J2188" t="s">
        <v>3640</v>
      </c>
      <c r="K2188" t="s">
        <v>3607</v>
      </c>
      <c r="L2188" s="61" t="s">
        <v>92</v>
      </c>
      <c r="M2188" s="61" t="s">
        <v>3570</v>
      </c>
      <c r="N2188" s="41" t="s">
        <v>3581</v>
      </c>
      <c r="O2188" s="41" t="s">
        <v>3572</v>
      </c>
      <c r="P2188" s="41" t="s">
        <v>3621</v>
      </c>
      <c r="Q2188" t="s">
        <v>3643</v>
      </c>
      <c r="R2188" t="s">
        <v>3574</v>
      </c>
      <c r="S2188" s="46">
        <v>286</v>
      </c>
      <c r="T2188" s="41">
        <v>1</v>
      </c>
      <c r="U2188" s="41">
        <v>1</v>
      </c>
      <c r="V2188" s="49" t="str">
        <f t="shared" si="130"/>
        <v>USD</v>
      </c>
      <c r="W2188" t="b">
        <v>0</v>
      </c>
    </row>
    <row r="2189" spans="1:23" x14ac:dyDescent="0.2">
      <c r="A2189" s="21" t="str">
        <f t="shared" si="128"/>
        <v>UT DELL EMCCanalIT-SW-10-05</v>
      </c>
      <c r="B2189" s="21" t="str">
        <f t="shared" si="129"/>
        <v>IT-SW-10-05Canal</v>
      </c>
      <c r="D2189" t="s">
        <v>3658</v>
      </c>
      <c r="E2189" t="s">
        <v>3644</v>
      </c>
      <c r="F2189" s="41" t="s">
        <v>3567</v>
      </c>
      <c r="G2189" s="21" t="s">
        <v>3658</v>
      </c>
      <c r="H2189" s="49" t="s">
        <v>136</v>
      </c>
      <c r="I2189" s="41" t="s">
        <v>74</v>
      </c>
      <c r="J2189" t="s">
        <v>3640</v>
      </c>
      <c r="K2189" t="s">
        <v>3607</v>
      </c>
      <c r="L2189" s="61" t="s">
        <v>92</v>
      </c>
      <c r="M2189" s="61" t="s">
        <v>3570</v>
      </c>
      <c r="N2189" s="41" t="s">
        <v>3581</v>
      </c>
      <c r="O2189" s="41" t="s">
        <v>3576</v>
      </c>
      <c r="P2189" s="41" t="s">
        <v>3621</v>
      </c>
      <c r="Q2189" t="s">
        <v>3644</v>
      </c>
      <c r="R2189" t="s">
        <v>3574</v>
      </c>
      <c r="S2189" s="46">
        <v>2044.6999999999998</v>
      </c>
      <c r="T2189" s="41">
        <v>1</v>
      </c>
      <c r="U2189" s="41">
        <v>1</v>
      </c>
      <c r="V2189" s="49" t="str">
        <f t="shared" si="130"/>
        <v>USD</v>
      </c>
      <c r="W2189" t="b">
        <v>0</v>
      </c>
    </row>
    <row r="2190" spans="1:23" x14ac:dyDescent="0.2">
      <c r="A2190" s="21" t="str">
        <f t="shared" si="128"/>
        <v>UT DELL EMCCanalIT-SW-10-06</v>
      </c>
      <c r="B2190" s="21" t="str">
        <f t="shared" si="129"/>
        <v>IT-SW-10-06Canal</v>
      </c>
      <c r="D2190" t="s">
        <v>3658</v>
      </c>
      <c r="E2190" t="s">
        <v>3645</v>
      </c>
      <c r="F2190" s="41" t="s">
        <v>3567</v>
      </c>
      <c r="G2190" s="21" t="s">
        <v>3658</v>
      </c>
      <c r="H2190" s="49" t="s">
        <v>136</v>
      </c>
      <c r="I2190" s="41" t="s">
        <v>74</v>
      </c>
      <c r="J2190" t="s">
        <v>3640</v>
      </c>
      <c r="K2190" t="s">
        <v>3607</v>
      </c>
      <c r="L2190" s="61" t="s">
        <v>92</v>
      </c>
      <c r="M2190" s="61" t="s">
        <v>3570</v>
      </c>
      <c r="N2190" s="41" t="s">
        <v>3571</v>
      </c>
      <c r="O2190" s="41" t="s">
        <v>3576</v>
      </c>
      <c r="P2190" s="41" t="s">
        <v>3621</v>
      </c>
      <c r="Q2190" t="s">
        <v>3645</v>
      </c>
      <c r="R2190" t="s">
        <v>3574</v>
      </c>
      <c r="S2190" s="46">
        <v>178.72499999999997</v>
      </c>
      <c r="T2190" s="41">
        <v>1</v>
      </c>
      <c r="U2190" s="41">
        <v>1</v>
      </c>
      <c r="V2190" s="49" t="str">
        <f t="shared" si="130"/>
        <v>USD</v>
      </c>
      <c r="W2190" t="b">
        <v>0</v>
      </c>
    </row>
    <row r="2191" spans="1:23" x14ac:dyDescent="0.2">
      <c r="A2191" s="21" t="str">
        <f t="shared" si="128"/>
        <v>UT DELL EMCCanalIT-SW-11-01</v>
      </c>
      <c r="B2191" s="21" t="str">
        <f t="shared" si="129"/>
        <v>IT-SW-11-01Canal</v>
      </c>
      <c r="D2191" t="s">
        <v>3658</v>
      </c>
      <c r="E2191" t="s">
        <v>3646</v>
      </c>
      <c r="F2191" s="41" t="s">
        <v>3567</v>
      </c>
      <c r="G2191" s="21" t="s">
        <v>3658</v>
      </c>
      <c r="H2191" s="49" t="s">
        <v>136</v>
      </c>
      <c r="I2191" s="41" t="s">
        <v>74</v>
      </c>
      <c r="J2191" t="s">
        <v>3647</v>
      </c>
      <c r="K2191" t="s">
        <v>3607</v>
      </c>
      <c r="L2191" s="61" t="s">
        <v>92</v>
      </c>
      <c r="M2191" s="61" t="s">
        <v>3570</v>
      </c>
      <c r="N2191" s="41" t="s">
        <v>3571</v>
      </c>
      <c r="O2191" s="41" t="s">
        <v>3576</v>
      </c>
      <c r="P2191" s="41" t="s">
        <v>3621</v>
      </c>
      <c r="Q2191" t="s">
        <v>3646</v>
      </c>
      <c r="R2191" t="s">
        <v>3574</v>
      </c>
      <c r="S2191" s="46">
        <v>257.375</v>
      </c>
      <c r="T2191" s="41">
        <v>1</v>
      </c>
      <c r="U2191" s="41">
        <v>1</v>
      </c>
      <c r="V2191" s="49" t="str">
        <f>H2191</f>
        <v>USD</v>
      </c>
      <c r="W2191" t="b">
        <v>0</v>
      </c>
    </row>
    <row r="2192" spans="1:23" x14ac:dyDescent="0.2">
      <c r="A2192" s="21" t="str">
        <f t="shared" si="128"/>
        <v>UT DELL EMCCanalIT-SW-11-02</v>
      </c>
      <c r="B2192" s="21" t="str">
        <f t="shared" si="129"/>
        <v>IT-SW-11-02Canal</v>
      </c>
      <c r="D2192" t="s">
        <v>3658</v>
      </c>
      <c r="E2192" t="s">
        <v>3648</v>
      </c>
      <c r="F2192" s="41" t="s">
        <v>3567</v>
      </c>
      <c r="G2192" s="21" t="s">
        <v>3658</v>
      </c>
      <c r="H2192" s="49" t="s">
        <v>136</v>
      </c>
      <c r="I2192" s="41" t="s">
        <v>74</v>
      </c>
      <c r="J2192" t="s">
        <v>3647</v>
      </c>
      <c r="K2192" t="s">
        <v>3607</v>
      </c>
      <c r="L2192" s="61" t="s">
        <v>92</v>
      </c>
      <c r="M2192" s="61" t="s">
        <v>3570</v>
      </c>
      <c r="N2192" s="41" t="s">
        <v>3578</v>
      </c>
      <c r="O2192" s="41" t="s">
        <v>3572</v>
      </c>
      <c r="P2192" s="41" t="s">
        <v>3621</v>
      </c>
      <c r="Q2192" t="s">
        <v>3648</v>
      </c>
      <c r="R2192" t="s">
        <v>3574</v>
      </c>
      <c r="S2192" s="46">
        <v>266.89999999999998</v>
      </c>
      <c r="T2192" s="41">
        <v>1</v>
      </c>
      <c r="U2192" s="41">
        <v>1</v>
      </c>
      <c r="V2192" s="49" t="str">
        <f t="shared" si="130"/>
        <v>USD</v>
      </c>
      <c r="W2192" t="b">
        <v>0</v>
      </c>
    </row>
    <row r="2193" spans="1:23" x14ac:dyDescent="0.2">
      <c r="A2193" s="21" t="str">
        <f t="shared" si="128"/>
        <v>UT DELL EMCCanalIT-SW-11-03</v>
      </c>
      <c r="B2193" s="21" t="str">
        <f t="shared" si="129"/>
        <v>IT-SW-11-03Canal</v>
      </c>
      <c r="D2193" t="s">
        <v>3658</v>
      </c>
      <c r="E2193" t="s">
        <v>3649</v>
      </c>
      <c r="F2193" s="41" t="s">
        <v>3567</v>
      </c>
      <c r="G2193" s="21" t="s">
        <v>3658</v>
      </c>
      <c r="H2193" s="49" t="s">
        <v>136</v>
      </c>
      <c r="I2193" s="41" t="s">
        <v>74</v>
      </c>
      <c r="J2193" t="s">
        <v>3647</v>
      </c>
      <c r="K2193" t="s">
        <v>3607</v>
      </c>
      <c r="L2193" s="61" t="s">
        <v>92</v>
      </c>
      <c r="M2193" s="61" t="s">
        <v>3570</v>
      </c>
      <c r="N2193" s="41" t="s">
        <v>3578</v>
      </c>
      <c r="O2193" s="41" t="s">
        <v>3576</v>
      </c>
      <c r="P2193" s="41" t="s">
        <v>3621</v>
      </c>
      <c r="Q2193" t="s">
        <v>3649</v>
      </c>
      <c r="R2193" t="s">
        <v>3574</v>
      </c>
      <c r="S2193" s="46">
        <v>915.13333333333344</v>
      </c>
      <c r="T2193" s="41">
        <v>1</v>
      </c>
      <c r="U2193" s="41">
        <v>1</v>
      </c>
      <c r="V2193" s="49" t="str">
        <f t="shared" si="130"/>
        <v>USD</v>
      </c>
      <c r="W2193" t="b">
        <v>0</v>
      </c>
    </row>
    <row r="2194" spans="1:23" x14ac:dyDescent="0.2">
      <c r="A2194" s="21" t="str">
        <f t="shared" si="128"/>
        <v>UT DELL EMCCanalIT-SW-11-04</v>
      </c>
      <c r="B2194" s="21" t="str">
        <f t="shared" si="129"/>
        <v>IT-SW-11-04Canal</v>
      </c>
      <c r="D2194" t="s">
        <v>3658</v>
      </c>
      <c r="E2194" t="s">
        <v>3650</v>
      </c>
      <c r="F2194" s="41" t="s">
        <v>3567</v>
      </c>
      <c r="G2194" s="21" t="s">
        <v>3658</v>
      </c>
      <c r="H2194" s="49" t="s">
        <v>136</v>
      </c>
      <c r="I2194" s="41" t="s">
        <v>74</v>
      </c>
      <c r="J2194" t="s">
        <v>3647</v>
      </c>
      <c r="K2194" t="s">
        <v>3607</v>
      </c>
      <c r="L2194" s="61" t="s">
        <v>92</v>
      </c>
      <c r="M2194" s="61" t="s">
        <v>3570</v>
      </c>
      <c r="N2194" s="41" t="s">
        <v>3581</v>
      </c>
      <c r="O2194" s="41" t="s">
        <v>3572</v>
      </c>
      <c r="P2194" s="41" t="s">
        <v>3621</v>
      </c>
      <c r="Q2194" t="s">
        <v>3650</v>
      </c>
      <c r="R2194" t="s">
        <v>3574</v>
      </c>
      <c r="S2194" s="46">
        <v>400.34999999999997</v>
      </c>
      <c r="T2194" s="41">
        <v>1</v>
      </c>
      <c r="U2194" s="41">
        <v>1</v>
      </c>
      <c r="V2194" s="49" t="str">
        <f t="shared" si="130"/>
        <v>USD</v>
      </c>
      <c r="W2194" t="b">
        <v>0</v>
      </c>
    </row>
    <row r="2195" spans="1:23" x14ac:dyDescent="0.2">
      <c r="A2195" s="21" t="str">
        <f t="shared" si="128"/>
        <v>UT DELL EMCCanalIT-SW-11-05</v>
      </c>
      <c r="B2195" s="21" t="str">
        <f t="shared" si="129"/>
        <v>IT-SW-11-05Canal</v>
      </c>
      <c r="D2195" t="s">
        <v>3658</v>
      </c>
      <c r="E2195" t="s">
        <v>3651</v>
      </c>
      <c r="F2195" s="41" t="s">
        <v>3567</v>
      </c>
      <c r="G2195" s="21" t="s">
        <v>3658</v>
      </c>
      <c r="H2195" s="49" t="s">
        <v>136</v>
      </c>
      <c r="I2195" s="41" t="s">
        <v>74</v>
      </c>
      <c r="J2195" t="s">
        <v>3647</v>
      </c>
      <c r="K2195" t="s">
        <v>3607</v>
      </c>
      <c r="L2195" s="61" t="s">
        <v>92</v>
      </c>
      <c r="M2195" s="61" t="s">
        <v>3570</v>
      </c>
      <c r="N2195" s="41" t="s">
        <v>3581</v>
      </c>
      <c r="O2195" s="41" t="s">
        <v>3576</v>
      </c>
      <c r="P2195" s="41" t="s">
        <v>3621</v>
      </c>
      <c r="Q2195" t="s">
        <v>3651</v>
      </c>
      <c r="R2195" t="s">
        <v>3574</v>
      </c>
      <c r="S2195" s="46">
        <v>2230.6</v>
      </c>
      <c r="T2195" s="41">
        <v>1</v>
      </c>
      <c r="U2195" s="41">
        <v>1</v>
      </c>
      <c r="V2195" s="49" t="str">
        <f t="shared" si="130"/>
        <v>USD</v>
      </c>
      <c r="W2195" t="b">
        <v>0</v>
      </c>
    </row>
    <row r="2196" spans="1:23" x14ac:dyDescent="0.2">
      <c r="A2196" s="21" t="str">
        <f t="shared" si="128"/>
        <v>UT DELL EMCCanalIT-SW-11-06</v>
      </c>
      <c r="B2196" s="21" t="str">
        <f t="shared" si="129"/>
        <v>IT-SW-11-06Canal</v>
      </c>
      <c r="D2196" t="s">
        <v>3658</v>
      </c>
      <c r="E2196" t="s">
        <v>3652</v>
      </c>
      <c r="F2196" s="41" t="s">
        <v>3567</v>
      </c>
      <c r="G2196" s="21" t="s">
        <v>3658</v>
      </c>
      <c r="H2196" s="49" t="s">
        <v>136</v>
      </c>
      <c r="I2196" s="41" t="s">
        <v>74</v>
      </c>
      <c r="J2196" t="s">
        <v>3647</v>
      </c>
      <c r="K2196" t="s">
        <v>3607</v>
      </c>
      <c r="L2196" s="61" t="s">
        <v>92</v>
      </c>
      <c r="M2196" s="61" t="s">
        <v>3570</v>
      </c>
      <c r="N2196" s="41" t="s">
        <v>3571</v>
      </c>
      <c r="O2196" s="41" t="s">
        <v>3572</v>
      </c>
      <c r="P2196" s="41" t="s">
        <v>3621</v>
      </c>
      <c r="Q2196" t="s">
        <v>3652</v>
      </c>
      <c r="R2196" t="s">
        <v>3574</v>
      </c>
      <c r="S2196" s="46">
        <v>200.17499999999998</v>
      </c>
      <c r="T2196" s="41">
        <v>1</v>
      </c>
      <c r="U2196" s="41">
        <v>1</v>
      </c>
      <c r="V2196" s="49" t="str">
        <f t="shared" si="130"/>
        <v>USD</v>
      </c>
      <c r="W2196" t="b">
        <v>0</v>
      </c>
    </row>
  </sheetData>
  <autoFilter ref="A1:U1" xr:uid="{00000000-0001-0000-0600-000000000000}"/>
  <phoneticPr fontId="29" type="noConversion"/>
  <conditionalFormatting sqref="E1532:E1609">
    <cfRule type="duplicateValues" dxfId="70" priority="51"/>
  </conditionalFormatting>
  <conditionalFormatting sqref="E1532:E1609">
    <cfRule type="duplicateValues" dxfId="69" priority="49"/>
    <cfRule type="duplicateValues" dxfId="68" priority="50"/>
  </conditionalFormatting>
  <conditionalFormatting sqref="E1370:E1376">
    <cfRule type="duplicateValues" dxfId="67" priority="48"/>
  </conditionalFormatting>
  <conditionalFormatting sqref="E1370:E1376">
    <cfRule type="duplicateValues" dxfId="66" priority="46"/>
    <cfRule type="duplicateValues" dxfId="65" priority="47"/>
  </conditionalFormatting>
  <conditionalFormatting sqref="E2197:E1048576 E1377:E1531 E347:E1369 E1610:E1716 E1:E345">
    <cfRule type="duplicateValues" dxfId="64" priority="1454"/>
  </conditionalFormatting>
  <conditionalFormatting sqref="E2197:E1048576 E1377:E1531 E1610:E1716 E1:E1369">
    <cfRule type="duplicateValues" dxfId="63" priority="1460"/>
    <cfRule type="duplicateValues" dxfId="62" priority="1461"/>
  </conditionalFormatting>
  <conditionalFormatting sqref="E1717:E1776">
    <cfRule type="duplicateValues" dxfId="61" priority="30"/>
  </conditionalFormatting>
  <conditionalFormatting sqref="E1717:E1776">
    <cfRule type="duplicateValues" dxfId="60" priority="28"/>
    <cfRule type="duplicateValues" dxfId="59" priority="29"/>
  </conditionalFormatting>
  <conditionalFormatting sqref="E1777:E1836">
    <cfRule type="duplicateValues" dxfId="58" priority="27"/>
  </conditionalFormatting>
  <conditionalFormatting sqref="E1777:E1836">
    <cfRule type="duplicateValues" dxfId="57" priority="25"/>
    <cfRule type="duplicateValues" dxfId="56" priority="26"/>
  </conditionalFormatting>
  <conditionalFormatting sqref="E1837:E1896">
    <cfRule type="duplicateValues" dxfId="55" priority="24"/>
  </conditionalFormatting>
  <conditionalFormatting sqref="E1837:E1896">
    <cfRule type="duplicateValues" dxfId="54" priority="22"/>
    <cfRule type="duplicateValues" dxfId="53" priority="23"/>
  </conditionalFormatting>
  <conditionalFormatting sqref="E1897:E1956">
    <cfRule type="duplicateValues" dxfId="52" priority="21"/>
  </conditionalFormatting>
  <conditionalFormatting sqref="E1897:E1956">
    <cfRule type="duplicateValues" dxfId="51" priority="19"/>
    <cfRule type="duplicateValues" dxfId="50" priority="20"/>
  </conditionalFormatting>
  <conditionalFormatting sqref="E1957:E2016">
    <cfRule type="duplicateValues" dxfId="49" priority="18"/>
  </conditionalFormatting>
  <conditionalFormatting sqref="E1957:E2016">
    <cfRule type="duplicateValues" dxfId="48" priority="16"/>
    <cfRule type="duplicateValues" dxfId="47" priority="17"/>
  </conditionalFormatting>
  <conditionalFormatting sqref="E2017:E2076">
    <cfRule type="duplicateValues" dxfId="46" priority="15"/>
  </conditionalFormatting>
  <conditionalFormatting sqref="E2017:E2076">
    <cfRule type="duplicateValues" dxfId="45" priority="13"/>
    <cfRule type="duplicateValues" dxfId="44" priority="14"/>
  </conditionalFormatting>
  <conditionalFormatting sqref="E2077:E2136">
    <cfRule type="duplicateValues" dxfId="43" priority="12"/>
  </conditionalFormatting>
  <conditionalFormatting sqref="E2077:E2136">
    <cfRule type="duplicateValues" dxfId="42" priority="10"/>
    <cfRule type="duplicateValues" dxfId="41" priority="11"/>
  </conditionalFormatting>
  <conditionalFormatting sqref="Q2:Q1716">
    <cfRule type="duplicateValues" dxfId="40" priority="1900"/>
  </conditionalFormatting>
  <conditionalFormatting sqref="Q2:Q1716">
    <cfRule type="duplicateValues" dxfId="39" priority="1901"/>
    <cfRule type="duplicateValues" dxfId="38" priority="1902"/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9"/>
  <dimension ref="A3:A44"/>
  <sheetViews>
    <sheetView workbookViewId="0">
      <selection activeCell="B16" sqref="B16:P16"/>
    </sheetView>
  </sheetViews>
  <sheetFormatPr baseColWidth="10" defaultColWidth="11" defaultRowHeight="14.25" x14ac:dyDescent="0.2"/>
  <cols>
    <col min="1" max="1" width="33.5" bestFit="1" customWidth="1"/>
  </cols>
  <sheetData>
    <row r="3" spans="1:1" x14ac:dyDescent="0.2">
      <c r="A3" t="s">
        <v>3659</v>
      </c>
    </row>
    <row r="4" spans="1:1" x14ac:dyDescent="0.2">
      <c r="A4">
        <v>1</v>
      </c>
    </row>
    <row r="5" spans="1:1" x14ac:dyDescent="0.2">
      <c r="A5" t="s">
        <v>3660</v>
      </c>
    </row>
    <row r="6" spans="1:1" x14ac:dyDescent="0.2">
      <c r="A6" t="s">
        <v>3661</v>
      </c>
    </row>
    <row r="7" spans="1:1" x14ac:dyDescent="0.2">
      <c r="A7" t="s">
        <v>3653</v>
      </c>
    </row>
    <row r="8" spans="1:1" x14ac:dyDescent="0.2">
      <c r="A8" t="s">
        <v>3662</v>
      </c>
    </row>
    <row r="9" spans="1:1" x14ac:dyDescent="0.2">
      <c r="A9" t="s">
        <v>3663</v>
      </c>
    </row>
    <row r="10" spans="1:1" x14ac:dyDescent="0.2">
      <c r="A10">
        <v>2</v>
      </c>
    </row>
    <row r="11" spans="1:1" x14ac:dyDescent="0.2">
      <c r="A11" t="s">
        <v>3660</v>
      </c>
    </row>
    <row r="12" spans="1:1" x14ac:dyDescent="0.2">
      <c r="A12" t="s">
        <v>3664</v>
      </c>
    </row>
    <row r="13" spans="1:1" x14ac:dyDescent="0.2">
      <c r="A13" t="s">
        <v>3661</v>
      </c>
    </row>
    <row r="14" spans="1:1" x14ac:dyDescent="0.2">
      <c r="A14" t="s">
        <v>3653</v>
      </c>
    </row>
    <row r="15" spans="1:1" x14ac:dyDescent="0.2">
      <c r="A15" t="s">
        <v>3662</v>
      </c>
    </row>
    <row r="16" spans="1:1" x14ac:dyDescent="0.2">
      <c r="A16" t="s">
        <v>3665</v>
      </c>
    </row>
    <row r="17" spans="1:1" x14ac:dyDescent="0.2">
      <c r="A17">
        <v>3</v>
      </c>
    </row>
    <row r="18" spans="1:1" x14ac:dyDescent="0.2">
      <c r="A18" t="s">
        <v>3660</v>
      </c>
    </row>
    <row r="19" spans="1:1" x14ac:dyDescent="0.2">
      <c r="A19" t="s">
        <v>3653</v>
      </c>
    </row>
    <row r="20" spans="1:1" x14ac:dyDescent="0.2">
      <c r="A20" t="s">
        <v>3662</v>
      </c>
    </row>
    <row r="21" spans="1:1" x14ac:dyDescent="0.2">
      <c r="A21" t="s">
        <v>3666</v>
      </c>
    </row>
    <row r="22" spans="1:1" x14ac:dyDescent="0.2">
      <c r="A22">
        <v>4</v>
      </c>
    </row>
    <row r="23" spans="1:1" x14ac:dyDescent="0.2">
      <c r="A23" t="s">
        <v>3660</v>
      </c>
    </row>
    <row r="24" spans="1:1" x14ac:dyDescent="0.2">
      <c r="A24" t="s">
        <v>3653</v>
      </c>
    </row>
    <row r="25" spans="1:1" x14ac:dyDescent="0.2">
      <c r="A25" t="s">
        <v>3667</v>
      </c>
    </row>
    <row r="26" spans="1:1" x14ac:dyDescent="0.2">
      <c r="A26">
        <v>5</v>
      </c>
    </row>
    <row r="27" spans="1:1" x14ac:dyDescent="0.2">
      <c r="A27" t="s">
        <v>3660</v>
      </c>
    </row>
    <row r="28" spans="1:1" x14ac:dyDescent="0.2">
      <c r="A28" t="s">
        <v>3653</v>
      </c>
    </row>
    <row r="29" spans="1:1" x14ac:dyDescent="0.2">
      <c r="A29" t="s">
        <v>3668</v>
      </c>
    </row>
    <row r="30" spans="1:1" x14ac:dyDescent="0.2">
      <c r="A30" t="s">
        <v>3669</v>
      </c>
    </row>
    <row r="31" spans="1:1" x14ac:dyDescent="0.2">
      <c r="A31">
        <v>6</v>
      </c>
    </row>
    <row r="32" spans="1:1" x14ac:dyDescent="0.2">
      <c r="A32" t="s">
        <v>3660</v>
      </c>
    </row>
    <row r="33" spans="1:1" x14ac:dyDescent="0.2">
      <c r="A33" t="s">
        <v>3661</v>
      </c>
    </row>
    <row r="34" spans="1:1" x14ac:dyDescent="0.2">
      <c r="A34" t="s">
        <v>3653</v>
      </c>
    </row>
    <row r="35" spans="1:1" x14ac:dyDescent="0.2">
      <c r="A35" t="s">
        <v>3662</v>
      </c>
    </row>
    <row r="36" spans="1:1" x14ac:dyDescent="0.2">
      <c r="A36" t="s">
        <v>3670</v>
      </c>
    </row>
    <row r="37" spans="1:1" x14ac:dyDescent="0.2">
      <c r="A37">
        <v>7</v>
      </c>
    </row>
    <row r="38" spans="1:1" x14ac:dyDescent="0.2">
      <c r="A38" t="s">
        <v>3660</v>
      </c>
    </row>
    <row r="39" spans="1:1" x14ac:dyDescent="0.2">
      <c r="A39" t="s">
        <v>3661</v>
      </c>
    </row>
    <row r="40" spans="1:1" x14ac:dyDescent="0.2">
      <c r="A40" t="s">
        <v>3653</v>
      </c>
    </row>
    <row r="41" spans="1:1" x14ac:dyDescent="0.2">
      <c r="A41" t="s">
        <v>3662</v>
      </c>
    </row>
    <row r="42" spans="1:1" x14ac:dyDescent="0.2">
      <c r="A42" t="s">
        <v>3668</v>
      </c>
    </row>
    <row r="43" spans="1:1" x14ac:dyDescent="0.2">
      <c r="A43" t="s">
        <v>3671</v>
      </c>
    </row>
    <row r="44" spans="1:1" x14ac:dyDescent="0.2">
      <c r="A44" t="s">
        <v>3672</v>
      </c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25"/>
  <dimension ref="A1:I16"/>
  <sheetViews>
    <sheetView topLeftCell="B1" workbookViewId="0">
      <selection activeCell="A8" sqref="A8:H10"/>
    </sheetView>
  </sheetViews>
  <sheetFormatPr baseColWidth="10" defaultColWidth="10" defaultRowHeight="14.25" x14ac:dyDescent="0.2"/>
  <cols>
    <col min="1" max="1" width="23.375" customWidth="1"/>
    <col min="2" max="2" width="30.625" customWidth="1"/>
    <col min="3" max="3" width="33.875" customWidth="1"/>
    <col min="4" max="4" width="25.625" customWidth="1"/>
    <col min="5" max="5" width="23.625" customWidth="1"/>
    <col min="6" max="6" width="15.625" customWidth="1"/>
    <col min="7" max="7" width="23.375" customWidth="1"/>
  </cols>
  <sheetData>
    <row r="1" spans="1:9" ht="32.25" customHeight="1" x14ac:dyDescent="0.2">
      <c r="A1" s="22" t="s">
        <v>66</v>
      </c>
      <c r="B1" s="22" t="s">
        <v>67</v>
      </c>
      <c r="C1" s="22" t="s">
        <v>68</v>
      </c>
      <c r="D1" s="22" t="s">
        <v>69</v>
      </c>
      <c r="E1" s="22" t="s">
        <v>70</v>
      </c>
      <c r="F1" s="11"/>
    </row>
    <row r="2" spans="1:9" ht="16.5" customHeight="1" x14ac:dyDescent="0.2">
      <c r="A2" s="10"/>
      <c r="B2" s="10"/>
      <c r="C2" s="10"/>
      <c r="D2" s="10"/>
      <c r="E2" s="10"/>
      <c r="F2" s="11"/>
    </row>
    <row r="3" spans="1:9" ht="14.25" customHeight="1" x14ac:dyDescent="0.2">
      <c r="A3" s="2"/>
      <c r="B3" s="1"/>
      <c r="C3" s="1"/>
      <c r="D3" s="22" t="s">
        <v>78</v>
      </c>
      <c r="E3" s="9">
        <f>SUM(E2)</f>
        <v>0</v>
      </c>
      <c r="F3" s="11"/>
    </row>
    <row r="4" spans="1:9" ht="14.25" customHeight="1" x14ac:dyDescent="0.2">
      <c r="A4" s="2"/>
      <c r="B4" s="1"/>
      <c r="C4" s="1"/>
      <c r="D4" s="1"/>
      <c r="E4" s="1"/>
      <c r="F4" s="11"/>
    </row>
    <row r="5" spans="1:9" ht="14.25" customHeight="1" x14ac:dyDescent="0.2">
      <c r="A5" s="2"/>
      <c r="B5" s="1"/>
      <c r="C5" s="1"/>
      <c r="D5" s="1"/>
      <c r="E5" s="1"/>
      <c r="F5" s="1"/>
    </row>
    <row r="6" spans="1:9" ht="16.5" customHeight="1" x14ac:dyDescent="0.2">
      <c r="A6" s="1"/>
      <c r="B6" s="1"/>
      <c r="C6" s="1"/>
      <c r="D6" s="1"/>
      <c r="E6" s="1"/>
      <c r="F6" t="s">
        <v>3673</v>
      </c>
    </row>
    <row r="7" spans="1:9" ht="36.75" customHeight="1" x14ac:dyDescent="0.2"/>
    <row r="8" spans="1:9" ht="45" customHeight="1" x14ac:dyDescent="0.2">
      <c r="A8" s="22" t="s">
        <v>66</v>
      </c>
      <c r="B8" s="22" t="s">
        <v>67</v>
      </c>
      <c r="C8" s="22" t="s">
        <v>82</v>
      </c>
      <c r="D8" s="22" t="s">
        <v>83</v>
      </c>
      <c r="E8" s="22" t="s">
        <v>68</v>
      </c>
      <c r="F8" s="22" t="s">
        <v>69</v>
      </c>
      <c r="G8" s="22" t="s">
        <v>84</v>
      </c>
      <c r="H8" s="22" t="s">
        <v>70</v>
      </c>
      <c r="I8" s="63"/>
    </row>
    <row r="9" spans="1:9" ht="16.5" customHeight="1" x14ac:dyDescent="0.2">
      <c r="A9" s="10"/>
      <c r="B9" s="10"/>
      <c r="C9" s="12"/>
      <c r="D9" s="10"/>
      <c r="E9" s="10"/>
      <c r="F9" s="12"/>
      <c r="G9" s="10"/>
      <c r="H9" s="10"/>
      <c r="I9" s="63"/>
    </row>
    <row r="10" spans="1:9" ht="16.5" customHeight="1" x14ac:dyDescent="0.2">
      <c r="A10" s="1"/>
      <c r="B10" s="1"/>
      <c r="C10" s="1"/>
      <c r="G10" s="22" t="s">
        <v>78</v>
      </c>
      <c r="H10" s="9">
        <f>SUM(H9)</f>
        <v>0</v>
      </c>
      <c r="I10" s="63"/>
    </row>
    <row r="11" spans="1:9" ht="16.5" customHeight="1" x14ac:dyDescent="0.2">
      <c r="A11" s="1"/>
      <c r="B11" s="1"/>
      <c r="C11" s="1"/>
      <c r="G11" s="31"/>
      <c r="H11" s="32"/>
      <c r="I11" s="63"/>
    </row>
    <row r="12" spans="1:9" ht="16.5" customHeight="1" x14ac:dyDescent="0.2">
      <c r="A12" s="1"/>
      <c r="B12" s="1"/>
      <c r="C12" s="1"/>
    </row>
    <row r="13" spans="1:9" ht="16.5" customHeight="1" x14ac:dyDescent="0.2">
      <c r="A13" s="180" t="s">
        <v>3674</v>
      </c>
      <c r="B13" s="181"/>
      <c r="C13" s="181"/>
      <c r="D13" s="63"/>
    </row>
    <row r="14" spans="1:9" ht="15" x14ac:dyDescent="0.2">
      <c r="A14" s="22" t="s">
        <v>68</v>
      </c>
      <c r="B14" s="22" t="s">
        <v>69</v>
      </c>
      <c r="C14" s="22" t="s">
        <v>70</v>
      </c>
      <c r="D14" s="63"/>
    </row>
    <row r="15" spans="1:9" x14ac:dyDescent="0.2">
      <c r="A15" s="10"/>
      <c r="B15" s="10"/>
      <c r="C15" s="10"/>
      <c r="D15" s="63"/>
    </row>
    <row r="16" spans="1:9" x14ac:dyDescent="0.2">
      <c r="D16" s="63"/>
    </row>
  </sheetData>
  <sheetProtection algorithmName="SHA-512" hashValue="4BHdyWxv6G8gwyt5prImXZ0XiQwo/JMoPZJ6TUhAg33J168dxWh+EzZvWFG+VLWbwuBJCG9b6rdgt+XoRRV8qQ==" saltValue="OYbYt+yMOGqgb18+rVGlTg==" spinCount="100000" sheet="1" objects="1" scenarios="1"/>
  <mergeCells count="1">
    <mergeCell ref="A13:C13"/>
  </mergeCells>
  <conditionalFormatting sqref="A9 E9 G9">
    <cfRule type="expression" dxfId="37" priority="7">
      <formula>ISERROR(A9)</formula>
    </cfRule>
  </conditionalFormatting>
  <conditionalFormatting sqref="B9">
    <cfRule type="expression" dxfId="36" priority="6">
      <formula>ISERROR(B9)</formula>
    </cfRule>
  </conditionalFormatting>
  <conditionalFormatting sqref="D9">
    <cfRule type="expression" dxfId="35" priority="5">
      <formula>ISERROR(D9)</formula>
    </cfRule>
  </conditionalFormatting>
  <conditionalFormatting sqref="H9">
    <cfRule type="expression" dxfId="34" priority="4">
      <formula>ISERROR(H9)</formula>
    </cfRule>
  </conditionalFormatting>
  <conditionalFormatting sqref="H10:H11">
    <cfRule type="expression" dxfId="33" priority="3">
      <formula>ISERROR(H10)</formula>
    </cfRule>
  </conditionalFormatting>
  <dataValidations count="1">
    <dataValidation type="list" allowBlank="1" showInputMessage="1" showErrorMessage="1" sqref="F9" xr:uid="{00000000-0002-0000-0800-000000000000}">
      <formula1>"No,Si"</formula1>
    </dataValidation>
  </dataValidation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6C59216401D9747B14347342D93B51F" ma:contentTypeVersion="13" ma:contentTypeDescription="Crear nuevo documento." ma:contentTypeScope="" ma:versionID="646134b2d4e3a1982d4878849f6da441">
  <xsd:schema xmlns:xsd="http://www.w3.org/2001/XMLSchema" xmlns:xs="http://www.w3.org/2001/XMLSchema" xmlns:p="http://schemas.microsoft.com/office/2006/metadata/properties" xmlns:ns2="60ffcfbd-7d88-464d-969f-3fe086428050" xmlns:ns3="6d4b8ee6-8470-4899-a761-1860854200b0" targetNamespace="http://schemas.microsoft.com/office/2006/metadata/properties" ma:root="true" ma:fieldsID="d7838a6016a6546c0cf02d667c52761c" ns2:_="" ns3:_="">
    <xsd:import namespace="60ffcfbd-7d88-464d-969f-3fe086428050"/>
    <xsd:import namespace="6d4b8ee6-8470-4899-a761-1860854200b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LengthInSecond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ffcfbd-7d88-464d-969f-3fe08642805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4b8ee6-8470-4899-a761-1860854200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C99EC12-4B1E-4971-98B7-1239590B11C4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8123397-74F0-4D8E-AE83-A7A64A6E98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ffcfbd-7d88-464d-969f-3fe086428050"/>
    <ds:schemaRef ds:uri="6d4b8ee6-8470-4899-a761-1860854200b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C2C948E-2A48-45C3-AA0C-8E9FA7160E2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</vt:i4>
      </vt:variant>
    </vt:vector>
  </HeadingPairs>
  <TitlesOfParts>
    <vt:vector size="15" baseType="lpstr">
      <vt:lpstr>SolCotizacion</vt:lpstr>
      <vt:lpstr>Anexo</vt:lpstr>
      <vt:lpstr>ResumenCotizacion</vt:lpstr>
      <vt:lpstr>Cotizacion</vt:lpstr>
      <vt:lpstr>CSV</vt:lpstr>
      <vt:lpstr>Categorias</vt:lpstr>
      <vt:lpstr>Consolidado</vt:lpstr>
      <vt:lpstr>ProXCat</vt:lpstr>
      <vt:lpstr>Cuadro Totales</vt:lpstr>
      <vt:lpstr>Listas</vt:lpstr>
      <vt:lpstr>minimo</vt:lpstr>
      <vt:lpstr>temp</vt:lpstr>
      <vt:lpstr>tempListas</vt:lpstr>
      <vt:lpstr>ProveeSoloCatPrinci</vt:lpstr>
      <vt:lpstr>Categoria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Michel Leonardo López Avendaño</dc:creator>
  <cp:keywords/>
  <dc:description/>
  <cp:lastModifiedBy>Mayerlis Maria Julio Blanco</cp:lastModifiedBy>
  <cp:revision/>
  <dcterms:created xsi:type="dcterms:W3CDTF">2016-10-03T21:07:09Z</dcterms:created>
  <dcterms:modified xsi:type="dcterms:W3CDTF">2022-06-29T17:22:58Z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0x01010086C59216401D9747B14347342D93B51F</vt:lpwstr>
  </property>
  <property fmtid="{D5CDD505-2E9C-101B-9397-08002B2CF9AE}" pid="3" name="MSIP_Label_f42aa342-8706-4288-bd11-ebb85995028c_Enabled">
    <vt:lpwstr>True</vt:lpwstr>
  </property>
  <property fmtid="{D5CDD505-2E9C-101B-9397-08002B2CF9AE}" pid="4" name="MSIP_Label_f42aa342-8706-4288-bd11-ebb85995028c_SiteId">
    <vt:lpwstr>72f988bf-86f1-41af-91ab-2d7cd011db47</vt:lpwstr>
  </property>
  <property fmtid="{D5CDD505-2E9C-101B-9397-08002B2CF9AE}" pid="5" name="MSIP_Label_f42aa342-8706-4288-bd11-ebb85995028c_Owner">
    <vt:lpwstr>clperez@microsoft.com</vt:lpwstr>
  </property>
  <property fmtid="{D5CDD505-2E9C-101B-9397-08002B2CF9AE}" pid="6" name="MSIP_Label_f42aa342-8706-4288-bd11-ebb85995028c_SetDate">
    <vt:lpwstr>2019-05-27T15:53:00.8212889Z</vt:lpwstr>
  </property>
  <property fmtid="{D5CDD505-2E9C-101B-9397-08002B2CF9AE}" pid="7" name="MSIP_Label_f42aa342-8706-4288-bd11-ebb85995028c_Name">
    <vt:lpwstr>General</vt:lpwstr>
  </property>
  <property fmtid="{D5CDD505-2E9C-101B-9397-08002B2CF9AE}" pid="8" name="MSIP_Label_f42aa342-8706-4288-bd11-ebb85995028c_Application">
    <vt:lpwstr>Microsoft Azure Information Protection</vt:lpwstr>
  </property>
  <property fmtid="{D5CDD505-2E9C-101B-9397-08002B2CF9AE}" pid="9" name="MSIP_Label_f42aa342-8706-4288-bd11-ebb85995028c_ActionId">
    <vt:lpwstr>4008ab2f-0ed3-44e5-8726-87d656f739d1</vt:lpwstr>
  </property>
  <property fmtid="{D5CDD505-2E9C-101B-9397-08002B2CF9AE}" pid="10" name="MSIP_Label_f42aa342-8706-4288-bd11-ebb85995028c_Extended_MSFT_Method">
    <vt:lpwstr>Automatic</vt:lpwstr>
  </property>
  <property fmtid="{D5CDD505-2E9C-101B-9397-08002B2CF9AE}" pid="11" name="Sensitivity">
    <vt:lpwstr>General</vt:lpwstr>
  </property>
</Properties>
</file>